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_tra_000\Downloads\"/>
    </mc:Choice>
  </mc:AlternateContent>
  <xr:revisionPtr revIDLastSave="0" documentId="13_ncr:1_{24604F67-C85C-4D41-9FA0-716964F45559}" xr6:coauthVersionLast="40" xr6:coauthVersionMax="40" xr10:uidLastSave="{00000000-0000-0000-0000-000000000000}"/>
  <bookViews>
    <workbookView xWindow="0" yWindow="0" windowWidth="17256" windowHeight="5568" activeTab="5" xr2:uid="{00000000-000D-0000-FFFF-FFFF00000000}"/>
  </bookViews>
  <sheets>
    <sheet name="Player Stats" sheetId="1" r:id="rId1"/>
    <sheet name="Game Stats" sheetId="2" r:id="rId2"/>
    <sheet name="Kicking and Score" sheetId="12" r:id="rId3"/>
    <sheet name="Passing and Score" sheetId="10" r:id="rId4"/>
    <sheet name="Away Vs Home" sheetId="9" r:id="rId5"/>
    <sheet name="Winning Team Per Yea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0" l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515" i="10"/>
  <c r="L516" i="10"/>
  <c r="L517" i="10"/>
  <c r="L518" i="10"/>
  <c r="L519" i="10"/>
  <c r="L520" i="10"/>
  <c r="L521" i="10"/>
  <c r="L522" i="10"/>
  <c r="L523" i="10"/>
  <c r="L524" i="10"/>
  <c r="L525" i="10"/>
  <c r="L526" i="10"/>
  <c r="L527" i="10"/>
  <c r="L528" i="10"/>
  <c r="L529" i="10"/>
  <c r="L530" i="10"/>
  <c r="L531" i="10"/>
  <c r="L532" i="10"/>
  <c r="L533" i="10"/>
  <c r="L534" i="10"/>
  <c r="L535" i="10"/>
  <c r="L536" i="10"/>
  <c r="L537" i="10"/>
  <c r="L538" i="10"/>
  <c r="L539" i="10"/>
  <c r="L540" i="10"/>
  <c r="L54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442" i="10"/>
  <c r="K443" i="10"/>
  <c r="K444" i="10"/>
  <c r="K445" i="10"/>
  <c r="K446" i="10"/>
  <c r="K447" i="10"/>
  <c r="K448" i="10"/>
  <c r="K449" i="10"/>
  <c r="K450" i="10"/>
  <c r="K451" i="10"/>
  <c r="K452" i="10"/>
  <c r="K453" i="10"/>
  <c r="K454" i="10"/>
  <c r="K455" i="10"/>
  <c r="K456" i="10"/>
  <c r="K457" i="10"/>
  <c r="K458" i="10"/>
  <c r="K459" i="10"/>
  <c r="K460" i="10"/>
  <c r="K461" i="10"/>
  <c r="K462" i="10"/>
  <c r="K463" i="10"/>
  <c r="K464" i="10"/>
  <c r="K465" i="10"/>
  <c r="K466" i="10"/>
  <c r="K467" i="10"/>
  <c r="K468" i="10"/>
  <c r="K469" i="10"/>
  <c r="K470" i="10"/>
  <c r="K471" i="10"/>
  <c r="K472" i="10"/>
  <c r="K473" i="10"/>
  <c r="K474" i="10"/>
  <c r="K475" i="10"/>
  <c r="K476" i="10"/>
  <c r="K477" i="10"/>
  <c r="K478" i="10"/>
  <c r="K479" i="10"/>
  <c r="K480" i="10"/>
  <c r="K481" i="10"/>
  <c r="K482" i="10"/>
  <c r="K483" i="10"/>
  <c r="K484" i="10"/>
  <c r="K485" i="10"/>
  <c r="K486" i="10"/>
  <c r="K487" i="10"/>
  <c r="K488" i="10"/>
  <c r="K489" i="10"/>
  <c r="K490" i="10"/>
  <c r="K491" i="10"/>
  <c r="K492" i="10"/>
  <c r="K493" i="10"/>
  <c r="K494" i="10"/>
  <c r="K495" i="10"/>
  <c r="K496" i="10"/>
  <c r="K497" i="10"/>
  <c r="K498" i="10"/>
  <c r="K499" i="10"/>
  <c r="K500" i="10"/>
  <c r="K501" i="10"/>
  <c r="K502" i="10"/>
  <c r="K503" i="10"/>
  <c r="K504" i="10"/>
  <c r="K505" i="10"/>
  <c r="K506" i="10"/>
  <c r="K507" i="10"/>
  <c r="K508" i="10"/>
  <c r="K509" i="10"/>
  <c r="K510" i="10"/>
  <c r="K511" i="10"/>
  <c r="K512" i="10"/>
  <c r="K513" i="10"/>
  <c r="K514" i="10"/>
  <c r="K515" i="10"/>
  <c r="K516" i="10"/>
  <c r="K517" i="10"/>
  <c r="K518" i="10"/>
  <c r="K519" i="10"/>
  <c r="K520" i="10"/>
  <c r="K521" i="10"/>
  <c r="K522" i="10"/>
  <c r="K523" i="10"/>
  <c r="K524" i="10"/>
  <c r="K525" i="10"/>
  <c r="K526" i="10"/>
  <c r="K527" i="10"/>
  <c r="K528" i="10"/>
  <c r="K529" i="10"/>
  <c r="K530" i="10"/>
  <c r="K531" i="10"/>
  <c r="K532" i="10"/>
  <c r="K533" i="10"/>
  <c r="K534" i="10"/>
  <c r="K535" i="10"/>
  <c r="K536" i="10"/>
  <c r="K537" i="10"/>
  <c r="K538" i="10"/>
  <c r="K539" i="10"/>
  <c r="K540" i="10"/>
  <c r="K54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P521" i="10" s="1"/>
  <c r="J522" i="10"/>
  <c r="J523" i="10"/>
  <c r="J524" i="10"/>
  <c r="J525" i="10"/>
  <c r="J526" i="10"/>
  <c r="J527" i="10"/>
  <c r="J528" i="10"/>
  <c r="J529" i="10"/>
  <c r="P529" i="10" s="1"/>
  <c r="J530" i="10"/>
  <c r="J531" i="10"/>
  <c r="J532" i="10"/>
  <c r="J533" i="10"/>
  <c r="J534" i="10"/>
  <c r="J535" i="10"/>
  <c r="J536" i="10"/>
  <c r="J537" i="10"/>
  <c r="P537" i="10" s="1"/>
  <c r="J538" i="10"/>
  <c r="J539" i="10"/>
  <c r="P539" i="10" s="1"/>
  <c r="J540" i="10"/>
  <c r="J541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O196" i="10" s="1"/>
  <c r="I197" i="10"/>
  <c r="I198" i="10"/>
  <c r="I199" i="10"/>
  <c r="I200" i="10"/>
  <c r="I201" i="10"/>
  <c r="I202" i="10"/>
  <c r="I203" i="10"/>
  <c r="I204" i="10"/>
  <c r="O204" i="10" s="1"/>
  <c r="I205" i="10"/>
  <c r="I206" i="10"/>
  <c r="I207" i="10"/>
  <c r="I208" i="10"/>
  <c r="I209" i="10"/>
  <c r="I210" i="10"/>
  <c r="I211" i="10"/>
  <c r="I212" i="10"/>
  <c r="O212" i="10" s="1"/>
  <c r="I213" i="10"/>
  <c r="I214" i="10"/>
  <c r="I215" i="10"/>
  <c r="I216" i="10"/>
  <c r="I217" i="10"/>
  <c r="I218" i="10"/>
  <c r="I219" i="10"/>
  <c r="I220" i="10"/>
  <c r="O220" i="10" s="1"/>
  <c r="I221" i="10"/>
  <c r="I222" i="10"/>
  <c r="I223" i="10"/>
  <c r="I224" i="10"/>
  <c r="I225" i="10"/>
  <c r="I226" i="10"/>
  <c r="I227" i="10"/>
  <c r="I228" i="10"/>
  <c r="O228" i="10" s="1"/>
  <c r="I229" i="10"/>
  <c r="I230" i="10"/>
  <c r="I231" i="10"/>
  <c r="I232" i="10"/>
  <c r="I233" i="10"/>
  <c r="I234" i="10"/>
  <c r="I235" i="10"/>
  <c r="I236" i="10"/>
  <c r="O236" i="10" s="1"/>
  <c r="I237" i="10"/>
  <c r="I238" i="10"/>
  <c r="I239" i="10"/>
  <c r="I240" i="10"/>
  <c r="I241" i="10"/>
  <c r="I242" i="10"/>
  <c r="I243" i="10"/>
  <c r="I244" i="10"/>
  <c r="O244" i="10" s="1"/>
  <c r="I245" i="10"/>
  <c r="I246" i="10"/>
  <c r="I247" i="10"/>
  <c r="I248" i="10"/>
  <c r="I249" i="10"/>
  <c r="I250" i="10"/>
  <c r="I251" i="10"/>
  <c r="I252" i="10"/>
  <c r="O252" i="10" s="1"/>
  <c r="I253" i="10"/>
  <c r="I254" i="10"/>
  <c r="I255" i="10"/>
  <c r="I256" i="10"/>
  <c r="I257" i="10"/>
  <c r="I258" i="10"/>
  <c r="I259" i="10"/>
  <c r="I260" i="10"/>
  <c r="O260" i="10" s="1"/>
  <c r="I261" i="10"/>
  <c r="I262" i="10"/>
  <c r="I263" i="10"/>
  <c r="I264" i="10"/>
  <c r="I265" i="10"/>
  <c r="I266" i="10"/>
  <c r="I267" i="10"/>
  <c r="I268" i="10"/>
  <c r="O268" i="10" s="1"/>
  <c r="I269" i="10"/>
  <c r="I270" i="10"/>
  <c r="I271" i="10"/>
  <c r="I272" i="10"/>
  <c r="I273" i="10"/>
  <c r="I274" i="10"/>
  <c r="O274" i="10" s="1"/>
  <c r="I275" i="10"/>
  <c r="I276" i="10"/>
  <c r="O276" i="10" s="1"/>
  <c r="I277" i="10"/>
  <c r="I278" i="10"/>
  <c r="I279" i="10"/>
  <c r="I280" i="10"/>
  <c r="I281" i="10"/>
  <c r="I282" i="10"/>
  <c r="O282" i="10" s="1"/>
  <c r="I283" i="10"/>
  <c r="I284" i="10"/>
  <c r="O284" i="10" s="1"/>
  <c r="I285" i="10"/>
  <c r="I286" i="10"/>
  <c r="I287" i="10"/>
  <c r="I288" i="10"/>
  <c r="I289" i="10"/>
  <c r="I290" i="10"/>
  <c r="O290" i="10" s="1"/>
  <c r="I291" i="10"/>
  <c r="I292" i="10"/>
  <c r="O292" i="10" s="1"/>
  <c r="I293" i="10"/>
  <c r="I294" i="10"/>
  <c r="I295" i="10"/>
  <c r="I296" i="10"/>
  <c r="I297" i="10"/>
  <c r="I298" i="10"/>
  <c r="O298" i="10" s="1"/>
  <c r="I299" i="10"/>
  <c r="I300" i="10"/>
  <c r="O300" i="10" s="1"/>
  <c r="I301" i="10"/>
  <c r="I302" i="10"/>
  <c r="I303" i="10"/>
  <c r="I304" i="10"/>
  <c r="I305" i="10"/>
  <c r="I306" i="10"/>
  <c r="O306" i="10" s="1"/>
  <c r="I307" i="10"/>
  <c r="I308" i="10"/>
  <c r="O308" i="10" s="1"/>
  <c r="I309" i="10"/>
  <c r="I310" i="10"/>
  <c r="I311" i="10"/>
  <c r="I312" i="10"/>
  <c r="I313" i="10"/>
  <c r="I314" i="10"/>
  <c r="O314" i="10" s="1"/>
  <c r="I315" i="10"/>
  <c r="I316" i="10"/>
  <c r="O316" i="10" s="1"/>
  <c r="I317" i="10"/>
  <c r="I318" i="10"/>
  <c r="I319" i="10"/>
  <c r="I320" i="10"/>
  <c r="I321" i="10"/>
  <c r="I322" i="10"/>
  <c r="O322" i="10" s="1"/>
  <c r="I323" i="10"/>
  <c r="I324" i="10"/>
  <c r="O324" i="10" s="1"/>
  <c r="I325" i="10"/>
  <c r="I326" i="10"/>
  <c r="I327" i="10"/>
  <c r="I328" i="10"/>
  <c r="I329" i="10"/>
  <c r="I330" i="10"/>
  <c r="O330" i="10" s="1"/>
  <c r="I331" i="10"/>
  <c r="I332" i="10"/>
  <c r="O332" i="10" s="1"/>
  <c r="I333" i="10"/>
  <c r="I334" i="10"/>
  <c r="I335" i="10"/>
  <c r="I336" i="10"/>
  <c r="I337" i="10"/>
  <c r="I338" i="10"/>
  <c r="O338" i="10" s="1"/>
  <c r="I339" i="10"/>
  <c r="I340" i="10"/>
  <c r="O340" i="10" s="1"/>
  <c r="I341" i="10"/>
  <c r="I342" i="10"/>
  <c r="I343" i="10"/>
  <c r="I344" i="10"/>
  <c r="I345" i="10"/>
  <c r="I346" i="10"/>
  <c r="O346" i="10" s="1"/>
  <c r="I347" i="10"/>
  <c r="I348" i="10"/>
  <c r="O348" i="10" s="1"/>
  <c r="I349" i="10"/>
  <c r="I350" i="10"/>
  <c r="I351" i="10"/>
  <c r="I352" i="10"/>
  <c r="I353" i="10"/>
  <c r="I354" i="10"/>
  <c r="O354" i="10" s="1"/>
  <c r="I355" i="10"/>
  <c r="I356" i="10"/>
  <c r="O356" i="10" s="1"/>
  <c r="I357" i="10"/>
  <c r="I358" i="10"/>
  <c r="I359" i="10"/>
  <c r="I360" i="10"/>
  <c r="I361" i="10"/>
  <c r="I362" i="10"/>
  <c r="O362" i="10" s="1"/>
  <c r="I363" i="10"/>
  <c r="I364" i="10"/>
  <c r="O364" i="10" s="1"/>
  <c r="I365" i="10"/>
  <c r="O365" i="10" s="1"/>
  <c r="I366" i="10"/>
  <c r="I367" i="10"/>
  <c r="I368" i="10"/>
  <c r="I369" i="10"/>
  <c r="I370" i="10"/>
  <c r="I371" i="10"/>
  <c r="I372" i="10"/>
  <c r="O372" i="10" s="1"/>
  <c r="I373" i="10"/>
  <c r="O373" i="10" s="1"/>
  <c r="I374" i="10"/>
  <c r="I375" i="10"/>
  <c r="I376" i="10"/>
  <c r="I377" i="10"/>
  <c r="I378" i="10"/>
  <c r="I379" i="10"/>
  <c r="I380" i="10"/>
  <c r="O380" i="10" s="1"/>
  <c r="I381" i="10"/>
  <c r="O381" i="10" s="1"/>
  <c r="I382" i="10"/>
  <c r="I383" i="10"/>
  <c r="I384" i="10"/>
  <c r="I385" i="10"/>
  <c r="I386" i="10"/>
  <c r="I387" i="10"/>
  <c r="I388" i="10"/>
  <c r="O388" i="10" s="1"/>
  <c r="I389" i="10"/>
  <c r="I390" i="10"/>
  <c r="O390" i="10" s="1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O408" i="10" s="1"/>
  <c r="I409" i="10"/>
  <c r="I410" i="10"/>
  <c r="O410" i="10" s="1"/>
  <c r="I411" i="10"/>
  <c r="I412" i="10"/>
  <c r="O412" i="10" s="1"/>
  <c r="I413" i="10"/>
  <c r="O413" i="10" s="1"/>
  <c r="I414" i="10"/>
  <c r="I415" i="10"/>
  <c r="I416" i="10"/>
  <c r="I417" i="10"/>
  <c r="O417" i="10" s="1"/>
  <c r="I418" i="10"/>
  <c r="O418" i="10" s="1"/>
  <c r="I419" i="10"/>
  <c r="I420" i="10"/>
  <c r="O420" i="10" s="1"/>
  <c r="I421" i="10"/>
  <c r="O421" i="10" s="1"/>
  <c r="I422" i="10"/>
  <c r="I423" i="10"/>
  <c r="I424" i="10"/>
  <c r="I425" i="10"/>
  <c r="I426" i="10"/>
  <c r="O426" i="10" s="1"/>
  <c r="I427" i="10"/>
  <c r="I428" i="10"/>
  <c r="O428" i="10" s="1"/>
  <c r="I429" i="10"/>
  <c r="O429" i="10" s="1"/>
  <c r="I430" i="10"/>
  <c r="I431" i="10"/>
  <c r="I432" i="10"/>
  <c r="O432" i="10" s="1"/>
  <c r="I433" i="10"/>
  <c r="I434" i="10"/>
  <c r="I435" i="10"/>
  <c r="O435" i="10" s="1"/>
  <c r="I436" i="10"/>
  <c r="O436" i="10" s="1"/>
  <c r="I437" i="10"/>
  <c r="O437" i="10" s="1"/>
  <c r="I438" i="10"/>
  <c r="I439" i="10"/>
  <c r="I440" i="10"/>
  <c r="I441" i="10"/>
  <c r="I442" i="10"/>
  <c r="I443" i="10"/>
  <c r="I444" i="10"/>
  <c r="O444" i="10" s="1"/>
  <c r="I445" i="10"/>
  <c r="O445" i="10" s="1"/>
  <c r="I446" i="10"/>
  <c r="O446" i="10" s="1"/>
  <c r="I447" i="10"/>
  <c r="I448" i="10"/>
  <c r="O448" i="10" s="1"/>
  <c r="I449" i="10"/>
  <c r="I450" i="10"/>
  <c r="I451" i="10"/>
  <c r="I452" i="10"/>
  <c r="O452" i="10" s="1"/>
  <c r="I453" i="10"/>
  <c r="O453" i="10" s="1"/>
  <c r="I454" i="10"/>
  <c r="O454" i="10" s="1"/>
  <c r="I455" i="10"/>
  <c r="I456" i="10"/>
  <c r="O456" i="10" s="1"/>
  <c r="I457" i="10"/>
  <c r="I458" i="10"/>
  <c r="I459" i="10"/>
  <c r="I460" i="10"/>
  <c r="O460" i="10" s="1"/>
  <c r="I461" i="10"/>
  <c r="I462" i="10"/>
  <c r="I463" i="10"/>
  <c r="I464" i="10"/>
  <c r="I465" i="10"/>
  <c r="I466" i="10"/>
  <c r="I467" i="10"/>
  <c r="I468" i="10"/>
  <c r="O468" i="10" s="1"/>
  <c r="I469" i="10"/>
  <c r="O469" i="10" s="1"/>
  <c r="I470" i="10"/>
  <c r="I471" i="10"/>
  <c r="I472" i="10"/>
  <c r="O472" i="10" s="1"/>
  <c r="I473" i="10"/>
  <c r="O473" i="10" s="1"/>
  <c r="I474" i="10"/>
  <c r="O474" i="10" s="1"/>
  <c r="I475" i="10"/>
  <c r="I476" i="10"/>
  <c r="O476" i="10" s="1"/>
  <c r="I477" i="10"/>
  <c r="O477" i="10" s="1"/>
  <c r="I478" i="10"/>
  <c r="I479" i="10"/>
  <c r="I480" i="10"/>
  <c r="O480" i="10" s="1"/>
  <c r="I481" i="10"/>
  <c r="O481" i="10" s="1"/>
  <c r="I482" i="10"/>
  <c r="O482" i="10" s="1"/>
  <c r="I483" i="10"/>
  <c r="O483" i="10" s="1"/>
  <c r="I484" i="10"/>
  <c r="O484" i="10" s="1"/>
  <c r="I485" i="10"/>
  <c r="O485" i="10" s="1"/>
  <c r="I486" i="10"/>
  <c r="O486" i="10" s="1"/>
  <c r="I487" i="10"/>
  <c r="O487" i="10" s="1"/>
  <c r="I488" i="10"/>
  <c r="O488" i="10" s="1"/>
  <c r="I489" i="10"/>
  <c r="I490" i="10"/>
  <c r="O490" i="10" s="1"/>
  <c r="I491" i="10"/>
  <c r="O491" i="10" s="1"/>
  <c r="I492" i="10"/>
  <c r="O492" i="10" s="1"/>
  <c r="I493" i="10"/>
  <c r="O493" i="10" s="1"/>
  <c r="I494" i="10"/>
  <c r="I495" i="10"/>
  <c r="I496" i="10"/>
  <c r="I497" i="10"/>
  <c r="I498" i="10"/>
  <c r="O498" i="10" s="1"/>
  <c r="I499" i="10"/>
  <c r="I500" i="10"/>
  <c r="O500" i="10" s="1"/>
  <c r="I501" i="10"/>
  <c r="O501" i="10" s="1"/>
  <c r="I502" i="10"/>
  <c r="O502" i="10" s="1"/>
  <c r="I503" i="10"/>
  <c r="O503" i="10" s="1"/>
  <c r="I504" i="10"/>
  <c r="O504" i="10" s="1"/>
  <c r="I505" i="10"/>
  <c r="I506" i="10"/>
  <c r="I507" i="10"/>
  <c r="I508" i="10"/>
  <c r="O508" i="10" s="1"/>
  <c r="I509" i="10"/>
  <c r="O509" i="10" s="1"/>
  <c r="I510" i="10"/>
  <c r="I511" i="10"/>
  <c r="I512" i="10"/>
  <c r="O512" i="10" s="1"/>
  <c r="I513" i="10"/>
  <c r="I514" i="10"/>
  <c r="I515" i="10"/>
  <c r="O515" i="10" s="1"/>
  <c r="I516" i="10"/>
  <c r="I517" i="10"/>
  <c r="O517" i="10" s="1"/>
  <c r="I518" i="10"/>
  <c r="O518" i="10" s="1"/>
  <c r="I519" i="10"/>
  <c r="O519" i="10" s="1"/>
  <c r="I520" i="10"/>
  <c r="I521" i="10"/>
  <c r="O521" i="10" s="1"/>
  <c r="I522" i="10"/>
  <c r="I523" i="10"/>
  <c r="O523" i="10" s="1"/>
  <c r="I524" i="10"/>
  <c r="O524" i="10" s="1"/>
  <c r="I525" i="10"/>
  <c r="O525" i="10" s="1"/>
  <c r="I526" i="10"/>
  <c r="O526" i="10" s="1"/>
  <c r="I527" i="10"/>
  <c r="I528" i="10"/>
  <c r="I529" i="10"/>
  <c r="I530" i="10"/>
  <c r="I531" i="10"/>
  <c r="O531" i="10" s="1"/>
  <c r="I532" i="10"/>
  <c r="I533" i="10"/>
  <c r="O533" i="10" s="1"/>
  <c r="I534" i="10"/>
  <c r="I535" i="10"/>
  <c r="O535" i="10" s="1"/>
  <c r="I536" i="10"/>
  <c r="I537" i="10"/>
  <c r="I538" i="10"/>
  <c r="I539" i="10"/>
  <c r="I540" i="10"/>
  <c r="I541" i="10"/>
  <c r="H154" i="12"/>
  <c r="J154" i="12" s="1"/>
  <c r="H377" i="12"/>
  <c r="J377" i="12" s="1"/>
  <c r="H502" i="12"/>
  <c r="J502" i="12" s="1"/>
  <c r="H378" i="12"/>
  <c r="J378" i="12" s="1"/>
  <c r="H376" i="12"/>
  <c r="J376" i="12" s="1"/>
  <c r="H218" i="12"/>
  <c r="J218" i="12" s="1"/>
  <c r="H379" i="12"/>
  <c r="J379" i="12" s="1"/>
  <c r="H219" i="12"/>
  <c r="J219" i="12" s="1"/>
  <c r="H380" i="12"/>
  <c r="J380" i="12" s="1"/>
  <c r="H220" i="12"/>
  <c r="J220" i="12" s="1"/>
  <c r="H162" i="12"/>
  <c r="J162" i="12" s="1"/>
  <c r="H363" i="12"/>
  <c r="J363" i="12" s="1"/>
  <c r="H492" i="12"/>
  <c r="J492" i="12" s="1"/>
  <c r="H381" i="12"/>
  <c r="J381" i="12" s="1"/>
  <c r="H382" i="12"/>
  <c r="J382" i="12" s="1"/>
  <c r="H353" i="12"/>
  <c r="J353" i="12" s="1"/>
  <c r="H221" i="12"/>
  <c r="J221" i="12" s="1"/>
  <c r="H337" i="12"/>
  <c r="J337" i="12" s="1"/>
  <c r="H277" i="12"/>
  <c r="J277" i="12" s="1"/>
  <c r="H383" i="12"/>
  <c r="J383" i="12" s="1"/>
  <c r="H160" i="12"/>
  <c r="J160" i="12" s="1"/>
  <c r="H208" i="12"/>
  <c r="J208" i="12" s="1"/>
  <c r="H319" i="12"/>
  <c r="J319" i="12" s="1"/>
  <c r="H384" i="12"/>
  <c r="J384" i="12" s="1"/>
  <c r="H320" i="12"/>
  <c r="J320" i="12" s="1"/>
  <c r="H275" i="12"/>
  <c r="J275" i="12" s="1"/>
  <c r="H354" i="12"/>
  <c r="J354" i="12" s="1"/>
  <c r="H150" i="12"/>
  <c r="J150" i="12" s="1"/>
  <c r="H163" i="12"/>
  <c r="J163" i="12" s="1"/>
  <c r="H338" i="12"/>
  <c r="J338" i="12" s="1"/>
  <c r="H161" i="12"/>
  <c r="J161" i="12" s="1"/>
  <c r="H371" i="12"/>
  <c r="J371" i="12" s="1"/>
  <c r="H209" i="12"/>
  <c r="J209" i="12" s="1"/>
  <c r="H491" i="12"/>
  <c r="J491" i="12" s="1"/>
  <c r="H62" i="12"/>
  <c r="J62" i="12" s="1"/>
  <c r="H385" i="12"/>
  <c r="J385" i="12" s="1"/>
  <c r="H500" i="12"/>
  <c r="J500" i="12" s="1"/>
  <c r="H364" i="12"/>
  <c r="J364" i="12" s="1"/>
  <c r="H375" i="12"/>
  <c r="J375" i="12" s="1"/>
  <c r="H222" i="12"/>
  <c r="J222" i="12" s="1"/>
  <c r="H501" i="12"/>
  <c r="J501" i="12" s="1"/>
  <c r="H386" i="12"/>
  <c r="J386" i="12" s="1"/>
  <c r="H387" i="12"/>
  <c r="J387" i="12" s="1"/>
  <c r="H164" i="12"/>
  <c r="J164" i="12" s="1"/>
  <c r="H321" i="12"/>
  <c r="J321" i="12" s="1"/>
  <c r="H373" i="12"/>
  <c r="J373" i="12" s="1"/>
  <c r="H388" i="12"/>
  <c r="J388" i="12" s="1"/>
  <c r="H365" i="12"/>
  <c r="J365" i="12" s="1"/>
  <c r="H283" i="12"/>
  <c r="J283" i="12" s="1"/>
  <c r="H339" i="12"/>
  <c r="J339" i="12" s="1"/>
  <c r="H340" i="12"/>
  <c r="J340" i="12" s="1"/>
  <c r="H223" i="12"/>
  <c r="J223" i="12" s="1"/>
  <c r="H355" i="12"/>
  <c r="J355" i="12" s="1"/>
  <c r="H204" i="12"/>
  <c r="J204" i="12" s="1"/>
  <c r="H389" i="12"/>
  <c r="J389" i="12" s="1"/>
  <c r="H359" i="12"/>
  <c r="J359" i="12" s="1"/>
  <c r="H341" i="12"/>
  <c r="J341" i="12" s="1"/>
  <c r="H509" i="12"/>
  <c r="J509" i="12" s="1"/>
  <c r="H342" i="12"/>
  <c r="J342" i="12" s="1"/>
  <c r="H224" i="12"/>
  <c r="J224" i="12" s="1"/>
  <c r="H503" i="12"/>
  <c r="J503" i="12" s="1"/>
  <c r="H63" i="12"/>
  <c r="J63" i="12" s="1"/>
  <c r="H390" i="12"/>
  <c r="J390" i="12" s="1"/>
  <c r="H322" i="12"/>
  <c r="J322" i="12" s="1"/>
  <c r="H323" i="12"/>
  <c r="J323" i="12" s="1"/>
  <c r="H324" i="12"/>
  <c r="J324" i="12" s="1"/>
  <c r="H314" i="12"/>
  <c r="J314" i="12" s="1"/>
  <c r="H366" i="12"/>
  <c r="J366" i="12" s="1"/>
  <c r="H391" i="12"/>
  <c r="J391" i="12" s="1"/>
  <c r="H276" i="12"/>
  <c r="J276" i="12" s="1"/>
  <c r="H165" i="12"/>
  <c r="J165" i="12" s="1"/>
  <c r="H520" i="12"/>
  <c r="J520" i="12" s="1"/>
  <c r="H127" i="12"/>
  <c r="J127" i="12" s="1"/>
  <c r="H369" i="12"/>
  <c r="J369" i="12" s="1"/>
  <c r="H392" i="12"/>
  <c r="J392" i="12" s="1"/>
  <c r="H284" i="12"/>
  <c r="J284" i="12" s="1"/>
  <c r="H343" i="12"/>
  <c r="J343" i="12" s="1"/>
  <c r="H504" i="12"/>
  <c r="J504" i="12" s="1"/>
  <c r="H225" i="12"/>
  <c r="J225" i="12" s="1"/>
  <c r="H210" i="12"/>
  <c r="J210" i="12" s="1"/>
  <c r="H344" i="12"/>
  <c r="J344" i="12" s="1"/>
  <c r="H166" i="12"/>
  <c r="J166" i="12" s="1"/>
  <c r="H217" i="12"/>
  <c r="J217" i="12" s="1"/>
  <c r="H115" i="12"/>
  <c r="J115" i="12" s="1"/>
  <c r="H148" i="12"/>
  <c r="J148" i="12" s="1"/>
  <c r="H512" i="12"/>
  <c r="J512" i="12" s="1"/>
  <c r="H356" i="12"/>
  <c r="J356" i="12" s="1"/>
  <c r="H393" i="12"/>
  <c r="J393" i="12" s="1"/>
  <c r="H370" i="12"/>
  <c r="J370" i="12" s="1"/>
  <c r="H120" i="12"/>
  <c r="J120" i="12" s="1"/>
  <c r="H278" i="12"/>
  <c r="J278" i="12" s="1"/>
  <c r="H394" i="12"/>
  <c r="J394" i="12" s="1"/>
  <c r="H226" i="12"/>
  <c r="J226" i="12" s="1"/>
  <c r="H523" i="12"/>
  <c r="J523" i="12" s="1"/>
  <c r="H285" i="12"/>
  <c r="J285" i="12" s="1"/>
  <c r="H395" i="12"/>
  <c r="J395" i="12" s="1"/>
  <c r="H325" i="12"/>
  <c r="J325" i="12" s="1"/>
  <c r="H396" i="12"/>
  <c r="J396" i="12" s="1"/>
  <c r="H397" i="12"/>
  <c r="J397" i="12" s="1"/>
  <c r="H398" i="12"/>
  <c r="J398" i="12" s="1"/>
  <c r="H286" i="12"/>
  <c r="J286" i="12" s="1"/>
  <c r="H399" i="12"/>
  <c r="J399" i="12" s="1"/>
  <c r="H287" i="12"/>
  <c r="J287" i="12" s="1"/>
  <c r="H64" i="12"/>
  <c r="J64" i="12" s="1"/>
  <c r="H367" i="12"/>
  <c r="J367" i="12" s="1"/>
  <c r="H149" i="12"/>
  <c r="J149" i="12" s="1"/>
  <c r="H167" i="12"/>
  <c r="J167" i="12" s="1"/>
  <c r="H497" i="12"/>
  <c r="J497" i="12" s="1"/>
  <c r="H498" i="12"/>
  <c r="J498" i="12" s="1"/>
  <c r="H400" i="12"/>
  <c r="J400" i="12" s="1"/>
  <c r="H401" i="12"/>
  <c r="J401" i="12" s="1"/>
  <c r="H368" i="12"/>
  <c r="J368" i="12" s="1"/>
  <c r="H531" i="12"/>
  <c r="J531" i="12" s="1"/>
  <c r="H533" i="12"/>
  <c r="J533" i="12" s="1"/>
  <c r="H524" i="12"/>
  <c r="J524" i="12" s="1"/>
  <c r="H362" i="12"/>
  <c r="J362" i="12" s="1"/>
  <c r="H151" i="12"/>
  <c r="J151" i="12" s="1"/>
  <c r="H288" i="12"/>
  <c r="J288" i="12" s="1"/>
  <c r="H279" i="12"/>
  <c r="J279" i="12" s="1"/>
  <c r="H65" i="12"/>
  <c r="J65" i="12" s="1"/>
  <c r="H44" i="12"/>
  <c r="J44" i="12" s="1"/>
  <c r="H326" i="12"/>
  <c r="J326" i="12" s="1"/>
  <c r="H66" i="12"/>
  <c r="J66" i="12" s="1"/>
  <c r="H402" i="12"/>
  <c r="J402" i="12" s="1"/>
  <c r="H327" i="12"/>
  <c r="J327" i="12" s="1"/>
  <c r="H510" i="12"/>
  <c r="J510" i="12" s="1"/>
  <c r="H128" i="12"/>
  <c r="J128" i="12" s="1"/>
  <c r="H227" i="12"/>
  <c r="J227" i="12" s="1"/>
  <c r="H67" i="12"/>
  <c r="J67" i="12" s="1"/>
  <c r="H403" i="12"/>
  <c r="J403" i="12" s="1"/>
  <c r="H228" i="12"/>
  <c r="J228" i="12" s="1"/>
  <c r="H404" i="12"/>
  <c r="J404" i="12" s="1"/>
  <c r="H345" i="12"/>
  <c r="J345" i="12" s="1"/>
  <c r="H511" i="12"/>
  <c r="J511" i="12" s="1"/>
  <c r="H405" i="12"/>
  <c r="J405" i="12" s="1"/>
  <c r="H357" i="12"/>
  <c r="J357" i="12" s="1"/>
  <c r="H168" i="12"/>
  <c r="J168" i="12" s="1"/>
  <c r="H169" i="12"/>
  <c r="J169" i="12" s="1"/>
  <c r="H360" i="12"/>
  <c r="J360" i="12" s="1"/>
  <c r="H153" i="12"/>
  <c r="J153" i="12" s="1"/>
  <c r="H68" i="12"/>
  <c r="J68" i="12" s="1"/>
  <c r="H289" i="12"/>
  <c r="J289" i="12" s="1"/>
  <c r="H290" i="12"/>
  <c r="J290" i="12" s="1"/>
  <c r="H211" i="12"/>
  <c r="J211" i="12" s="1"/>
  <c r="H513" i="12"/>
  <c r="J513" i="12" s="1"/>
  <c r="H291" i="12"/>
  <c r="J291" i="12" s="1"/>
  <c r="H212" i="12"/>
  <c r="J212" i="12" s="1"/>
  <c r="H229" i="12"/>
  <c r="J229" i="12" s="1"/>
  <c r="H170" i="12"/>
  <c r="J170" i="12" s="1"/>
  <c r="H230" i="12"/>
  <c r="J230" i="12" s="1"/>
  <c r="H171" i="12"/>
  <c r="J171" i="12" s="1"/>
  <c r="H535" i="12"/>
  <c r="J535" i="12" s="1"/>
  <c r="H292" i="12"/>
  <c r="J292" i="12" s="1"/>
  <c r="H514" i="12"/>
  <c r="J514" i="12" s="1"/>
  <c r="H406" i="12"/>
  <c r="J406" i="12" s="1"/>
  <c r="H515" i="12"/>
  <c r="J515" i="12" s="1"/>
  <c r="H516" i="12"/>
  <c r="J516" i="12" s="1"/>
  <c r="H121" i="12"/>
  <c r="J121" i="12" s="1"/>
  <c r="H372" i="12"/>
  <c r="J372" i="12" s="1"/>
  <c r="H407" i="12"/>
  <c r="J407" i="12" s="1"/>
  <c r="H318" i="12"/>
  <c r="J318" i="12" s="1"/>
  <c r="H408" i="12"/>
  <c r="J408" i="12" s="1"/>
  <c r="H409" i="12"/>
  <c r="J409" i="12" s="1"/>
  <c r="H410" i="12"/>
  <c r="J410" i="12" s="1"/>
  <c r="H411" i="12"/>
  <c r="J411" i="12" s="1"/>
  <c r="H231" i="12"/>
  <c r="J231" i="12" s="1"/>
  <c r="H412" i="12"/>
  <c r="J412" i="12" s="1"/>
  <c r="H328" i="12"/>
  <c r="J328" i="12" s="1"/>
  <c r="H280" i="12"/>
  <c r="J280" i="12" s="1"/>
  <c r="H232" i="12"/>
  <c r="J232" i="12" s="1"/>
  <c r="H233" i="12"/>
  <c r="J233" i="12" s="1"/>
  <c r="H234" i="12"/>
  <c r="J234" i="12" s="1"/>
  <c r="H329" i="12"/>
  <c r="J329" i="12" s="1"/>
  <c r="H172" i="12"/>
  <c r="J172" i="12" s="1"/>
  <c r="H358" i="12"/>
  <c r="J358" i="12" s="1"/>
  <c r="H173" i="12"/>
  <c r="J173" i="12" s="1"/>
  <c r="H346" i="12"/>
  <c r="J346" i="12" s="1"/>
  <c r="H413" i="12"/>
  <c r="J413" i="12" s="1"/>
  <c r="H347" i="12"/>
  <c r="J347" i="12" s="1"/>
  <c r="H174" i="12"/>
  <c r="J174" i="12" s="1"/>
  <c r="H235" i="12"/>
  <c r="J235" i="12" s="1"/>
  <c r="H414" i="12"/>
  <c r="J414" i="12" s="1"/>
  <c r="H521" i="12"/>
  <c r="J521" i="12" s="1"/>
  <c r="H415" i="12"/>
  <c r="J415" i="12" s="1"/>
  <c r="H45" i="12"/>
  <c r="J45" i="12" s="1"/>
  <c r="H122" i="12"/>
  <c r="J122" i="12" s="1"/>
  <c r="H293" i="12"/>
  <c r="J293" i="12" s="1"/>
  <c r="H361" i="12"/>
  <c r="J361" i="12" s="1"/>
  <c r="H175" i="12"/>
  <c r="J175" i="12" s="1"/>
  <c r="H53" i="12"/>
  <c r="J53" i="12" s="1"/>
  <c r="H69" i="12"/>
  <c r="J69" i="12" s="1"/>
  <c r="H499" i="12"/>
  <c r="J499" i="12" s="1"/>
  <c r="H70" i="12"/>
  <c r="J70" i="12" s="1"/>
  <c r="H330" i="12"/>
  <c r="J330" i="12" s="1"/>
  <c r="H30" i="12"/>
  <c r="J30" i="12" s="1"/>
  <c r="H155" i="12"/>
  <c r="J155" i="12" s="1"/>
  <c r="H46" i="12"/>
  <c r="J46" i="12" s="1"/>
  <c r="H416" i="12"/>
  <c r="J416" i="12" s="1"/>
  <c r="H129" i="12"/>
  <c r="J129" i="12" s="1"/>
  <c r="H236" i="12"/>
  <c r="J236" i="12" s="1"/>
  <c r="H294" i="12"/>
  <c r="J294" i="12" s="1"/>
  <c r="H295" i="12"/>
  <c r="J295" i="12" s="1"/>
  <c r="H348" i="12"/>
  <c r="J348" i="12" s="1"/>
  <c r="H417" i="12"/>
  <c r="J417" i="12" s="1"/>
  <c r="H296" i="12"/>
  <c r="J296" i="12" s="1"/>
  <c r="H237" i="12"/>
  <c r="J237" i="12" s="1"/>
  <c r="H418" i="12"/>
  <c r="J418" i="12" s="1"/>
  <c r="H419" i="12"/>
  <c r="J419" i="12" s="1"/>
  <c r="H420" i="12"/>
  <c r="J420" i="12" s="1"/>
  <c r="H421" i="12"/>
  <c r="J421" i="12" s="1"/>
  <c r="H422" i="12"/>
  <c r="J422" i="12" s="1"/>
  <c r="H495" i="12"/>
  <c r="J495" i="12" s="1"/>
  <c r="H238" i="12"/>
  <c r="J238" i="12" s="1"/>
  <c r="H297" i="12"/>
  <c r="J297" i="12" s="1"/>
  <c r="H71" i="12"/>
  <c r="J71" i="12" s="1"/>
  <c r="H130" i="12"/>
  <c r="J130" i="12" s="1"/>
  <c r="H298" i="12"/>
  <c r="J298" i="12" s="1"/>
  <c r="H72" i="12"/>
  <c r="J72" i="12" s="1"/>
  <c r="H31" i="12"/>
  <c r="J31" i="12" s="1"/>
  <c r="H176" i="12"/>
  <c r="J176" i="12" s="1"/>
  <c r="H349" i="12"/>
  <c r="J349" i="12" s="1"/>
  <c r="H177" i="12"/>
  <c r="J177" i="12" s="1"/>
  <c r="H239" i="12"/>
  <c r="J239" i="12" s="1"/>
  <c r="H73" i="12"/>
  <c r="J73" i="12" s="1"/>
  <c r="H74" i="12"/>
  <c r="J74" i="12" s="1"/>
  <c r="H299" i="12"/>
  <c r="J299" i="12" s="1"/>
  <c r="H131" i="12"/>
  <c r="J131" i="12" s="1"/>
  <c r="H75" i="12"/>
  <c r="J75" i="12" s="1"/>
  <c r="H300" i="12"/>
  <c r="J300" i="12" s="1"/>
  <c r="H76" i="12"/>
  <c r="J76" i="12" s="1"/>
  <c r="H423" i="12"/>
  <c r="J423" i="12" s="1"/>
  <c r="H205" i="12"/>
  <c r="J205" i="12" s="1"/>
  <c r="H178" i="12"/>
  <c r="J178" i="12" s="1"/>
  <c r="H424" i="12"/>
  <c r="J424" i="12" s="1"/>
  <c r="H425" i="12"/>
  <c r="J425" i="12" s="1"/>
  <c r="H426" i="12"/>
  <c r="J426" i="12" s="1"/>
  <c r="H47" i="12"/>
  <c r="J47" i="12" s="1"/>
  <c r="H427" i="12"/>
  <c r="J427" i="12" s="1"/>
  <c r="H240" i="12"/>
  <c r="J240" i="12" s="1"/>
  <c r="H350" i="12"/>
  <c r="J350" i="12" s="1"/>
  <c r="H179" i="12"/>
  <c r="J179" i="12" s="1"/>
  <c r="H180" i="12"/>
  <c r="J180" i="12" s="1"/>
  <c r="H54" i="12"/>
  <c r="J54" i="12" s="1"/>
  <c r="H241" i="12"/>
  <c r="J241" i="12" s="1"/>
  <c r="H301" i="12"/>
  <c r="J301" i="12" s="1"/>
  <c r="H302" i="12"/>
  <c r="J302" i="12" s="1"/>
  <c r="H77" i="12"/>
  <c r="J77" i="12" s="1"/>
  <c r="H32" i="12"/>
  <c r="J32" i="12" s="1"/>
  <c r="H428" i="12"/>
  <c r="J428" i="12" s="1"/>
  <c r="H213" i="12"/>
  <c r="J213" i="12" s="1"/>
  <c r="H119" i="12"/>
  <c r="J119" i="12" s="1"/>
  <c r="H242" i="12"/>
  <c r="J242" i="12" s="1"/>
  <c r="H78" i="12"/>
  <c r="J78" i="12" s="1"/>
  <c r="H202" i="12"/>
  <c r="J202" i="12" s="1"/>
  <c r="H243" i="12"/>
  <c r="J243" i="12" s="1"/>
  <c r="H429" i="12"/>
  <c r="J429" i="12" s="1"/>
  <c r="H430" i="12"/>
  <c r="J430" i="12" s="1"/>
  <c r="H303" i="12"/>
  <c r="J303" i="12" s="1"/>
  <c r="H181" i="12"/>
  <c r="J181" i="12" s="1"/>
  <c r="H431" i="12"/>
  <c r="J431" i="12" s="1"/>
  <c r="H182" i="12"/>
  <c r="J182" i="12" s="1"/>
  <c r="H304" i="12"/>
  <c r="J304" i="12" s="1"/>
  <c r="H183" i="12"/>
  <c r="J183" i="12" s="1"/>
  <c r="H496" i="12"/>
  <c r="J496" i="12" s="1"/>
  <c r="H79" i="12"/>
  <c r="J79" i="12" s="1"/>
  <c r="H132" i="12"/>
  <c r="J132" i="12" s="1"/>
  <c r="H158" i="12"/>
  <c r="J158" i="12" s="1"/>
  <c r="H432" i="12"/>
  <c r="J432" i="12" s="1"/>
  <c r="H80" i="12"/>
  <c r="J80" i="12" s="1"/>
  <c r="H517" i="12"/>
  <c r="J517" i="12" s="1"/>
  <c r="H123" i="12"/>
  <c r="J123" i="12" s="1"/>
  <c r="H244" i="12"/>
  <c r="J244" i="12" s="1"/>
  <c r="H133" i="12"/>
  <c r="J133" i="12" s="1"/>
  <c r="H81" i="12"/>
  <c r="J81" i="12" s="1"/>
  <c r="H82" i="12"/>
  <c r="J82" i="12" s="1"/>
  <c r="H534" i="12"/>
  <c r="J534" i="12" s="1"/>
  <c r="H532" i="12"/>
  <c r="J532" i="12" s="1"/>
  <c r="H184" i="12"/>
  <c r="J184" i="12" s="1"/>
  <c r="H522" i="12"/>
  <c r="J522" i="12" s="1"/>
  <c r="H282" i="12"/>
  <c r="J282" i="12" s="1"/>
  <c r="H433" i="12"/>
  <c r="J433" i="12" s="1"/>
  <c r="H518" i="12"/>
  <c r="J518" i="12" s="1"/>
  <c r="H152" i="12"/>
  <c r="J152" i="12" s="1"/>
  <c r="H434" i="12"/>
  <c r="J434" i="12" s="1"/>
  <c r="H315" i="12"/>
  <c r="J315" i="12" s="1"/>
  <c r="H435" i="12"/>
  <c r="J435" i="12" s="1"/>
  <c r="H305" i="12"/>
  <c r="J305" i="12" s="1"/>
  <c r="H245" i="12"/>
  <c r="J245" i="12" s="1"/>
  <c r="H436" i="12"/>
  <c r="J436" i="12" s="1"/>
  <c r="H505" i="12"/>
  <c r="J505" i="12" s="1"/>
  <c r="H536" i="12"/>
  <c r="J536" i="12" s="1"/>
  <c r="H55" i="12"/>
  <c r="J55" i="12" s="1"/>
  <c r="H48" i="12"/>
  <c r="J48" i="12" s="1"/>
  <c r="H118" i="12"/>
  <c r="J118" i="12" s="1"/>
  <c r="H124" i="12"/>
  <c r="J124" i="12" s="1"/>
  <c r="H437" i="12"/>
  <c r="J437" i="12" s="1"/>
  <c r="H306" i="12"/>
  <c r="J306" i="12" s="1"/>
  <c r="H246" i="12"/>
  <c r="J246" i="12" s="1"/>
  <c r="H125" i="12"/>
  <c r="J125" i="12" s="1"/>
  <c r="H216" i="12"/>
  <c r="J216" i="12" s="1"/>
  <c r="H83" i="12"/>
  <c r="J83" i="12" s="1"/>
  <c r="H247" i="12"/>
  <c r="J247" i="12" s="1"/>
  <c r="H134" i="12"/>
  <c r="J134" i="12" s="1"/>
  <c r="H438" i="12"/>
  <c r="J438" i="12" s="1"/>
  <c r="H331" i="12"/>
  <c r="J331" i="12" s="1"/>
  <c r="H439" i="12"/>
  <c r="J439" i="12" s="1"/>
  <c r="H440" i="12"/>
  <c r="J440" i="12" s="1"/>
  <c r="H248" i="12"/>
  <c r="J248" i="12" s="1"/>
  <c r="H206" i="12"/>
  <c r="J206" i="12" s="1"/>
  <c r="H441" i="12"/>
  <c r="J441" i="12" s="1"/>
  <c r="H185" i="12"/>
  <c r="J185" i="12" s="1"/>
  <c r="H56" i="12"/>
  <c r="J56" i="12" s="1"/>
  <c r="H249" i="12"/>
  <c r="J249" i="12" s="1"/>
  <c r="H159" i="12"/>
  <c r="J159" i="12" s="1"/>
  <c r="H307" i="12"/>
  <c r="J307" i="12" s="1"/>
  <c r="H135" i="12"/>
  <c r="J135" i="12" s="1"/>
  <c r="H49" i="12"/>
  <c r="J49" i="12" s="1"/>
  <c r="H250" i="12"/>
  <c r="J250" i="12" s="1"/>
  <c r="H136" i="12"/>
  <c r="J136" i="12" s="1"/>
  <c r="H442" i="12"/>
  <c r="J442" i="12" s="1"/>
  <c r="H41" i="12"/>
  <c r="J41" i="12" s="1"/>
  <c r="H443" i="12"/>
  <c r="J443" i="12" s="1"/>
  <c r="H251" i="12"/>
  <c r="J251" i="12" s="1"/>
  <c r="H156" i="12"/>
  <c r="J156" i="12" s="1"/>
  <c r="H444" i="12"/>
  <c r="J444" i="12" s="1"/>
  <c r="H281" i="12"/>
  <c r="J281" i="12" s="1"/>
  <c r="H252" i="12"/>
  <c r="J252" i="12" s="1"/>
  <c r="H84" i="12"/>
  <c r="J84" i="12" s="1"/>
  <c r="H445" i="12"/>
  <c r="J445" i="12" s="1"/>
  <c r="H214" i="12"/>
  <c r="J214" i="12" s="1"/>
  <c r="H42" i="12"/>
  <c r="J42" i="12" s="1"/>
  <c r="H446" i="12"/>
  <c r="J446" i="12" s="1"/>
  <c r="H85" i="12"/>
  <c r="J85" i="12" s="1"/>
  <c r="H186" i="12"/>
  <c r="J186" i="12" s="1"/>
  <c r="H308" i="12"/>
  <c r="J308" i="12" s="1"/>
  <c r="H447" i="12"/>
  <c r="J447" i="12" s="1"/>
  <c r="H537" i="12"/>
  <c r="J537" i="12" s="1"/>
  <c r="H86" i="12"/>
  <c r="J86" i="12" s="1"/>
  <c r="H448" i="12"/>
  <c r="J448" i="12" s="1"/>
  <c r="H87" i="12"/>
  <c r="J87" i="12" s="1"/>
  <c r="H215" i="12"/>
  <c r="J215" i="12" s="1"/>
  <c r="H187" i="12"/>
  <c r="J187" i="12" s="1"/>
  <c r="H88" i="12"/>
  <c r="J88" i="12" s="1"/>
  <c r="H57" i="12"/>
  <c r="J57" i="12" s="1"/>
  <c r="H188" i="12"/>
  <c r="J188" i="12" s="1"/>
  <c r="H22" i="12"/>
  <c r="J22" i="12" s="1"/>
  <c r="H207" i="12"/>
  <c r="J207" i="12" s="1"/>
  <c r="H33" i="12"/>
  <c r="J33" i="12" s="1"/>
  <c r="H126" i="12"/>
  <c r="J126" i="12" s="1"/>
  <c r="H89" i="12"/>
  <c r="J89" i="12" s="1"/>
  <c r="H332" i="12"/>
  <c r="J332" i="12" s="1"/>
  <c r="H538" i="12"/>
  <c r="J538" i="12" s="1"/>
  <c r="H137" i="12"/>
  <c r="J137" i="12" s="1"/>
  <c r="H333" i="12"/>
  <c r="J333" i="12" s="1"/>
  <c r="H449" i="12"/>
  <c r="J449" i="12" s="1"/>
  <c r="H450" i="12"/>
  <c r="J450" i="12" s="1"/>
  <c r="H253" i="12"/>
  <c r="J253" i="12" s="1"/>
  <c r="H7" i="12"/>
  <c r="J7" i="12" s="1"/>
  <c r="H138" i="12"/>
  <c r="J138" i="12" s="1"/>
  <c r="H451" i="12"/>
  <c r="J451" i="12" s="1"/>
  <c r="H58" i="12"/>
  <c r="J58" i="12" s="1"/>
  <c r="H506" i="12"/>
  <c r="J506" i="12" s="1"/>
  <c r="H23" i="12"/>
  <c r="J23" i="12" s="1"/>
  <c r="H493" i="12"/>
  <c r="J493" i="12" s="1"/>
  <c r="H452" i="12"/>
  <c r="J452" i="12" s="1"/>
  <c r="H453" i="12"/>
  <c r="J453" i="12" s="1"/>
  <c r="H254" i="12"/>
  <c r="J254" i="12" s="1"/>
  <c r="H59" i="12"/>
  <c r="J59" i="12" s="1"/>
  <c r="H255" i="12"/>
  <c r="J255" i="12" s="1"/>
  <c r="H334" i="12"/>
  <c r="J334" i="12" s="1"/>
  <c r="H256" i="12"/>
  <c r="J256" i="12" s="1"/>
  <c r="H257" i="12"/>
  <c r="J257" i="12" s="1"/>
  <c r="H454" i="12"/>
  <c r="J454" i="12" s="1"/>
  <c r="H335" i="12"/>
  <c r="J335" i="12" s="1"/>
  <c r="H258" i="12"/>
  <c r="J258" i="12" s="1"/>
  <c r="H259" i="12"/>
  <c r="J259" i="12" s="1"/>
  <c r="H309" i="12"/>
  <c r="J309" i="12" s="1"/>
  <c r="H90" i="12"/>
  <c r="J90" i="12" s="1"/>
  <c r="H310" i="12"/>
  <c r="J310" i="12" s="1"/>
  <c r="H91" i="12"/>
  <c r="J91" i="12" s="1"/>
  <c r="H455" i="12"/>
  <c r="J455" i="12" s="1"/>
  <c r="H50" i="12"/>
  <c r="J50" i="12" s="1"/>
  <c r="H92" i="12"/>
  <c r="J92" i="12" s="1"/>
  <c r="H93" i="12"/>
  <c r="J93" i="12" s="1"/>
  <c r="H203" i="12"/>
  <c r="J203" i="12" s="1"/>
  <c r="H456" i="12"/>
  <c r="J456" i="12" s="1"/>
  <c r="H139" i="12"/>
  <c r="J139" i="12" s="1"/>
  <c r="H43" i="12"/>
  <c r="J43" i="12" s="1"/>
  <c r="H94" i="12"/>
  <c r="J94" i="12" s="1"/>
  <c r="H140" i="12"/>
  <c r="J140" i="12" s="1"/>
  <c r="H260" i="12"/>
  <c r="J260" i="12" s="1"/>
  <c r="H51" i="12"/>
  <c r="J51" i="12" s="1"/>
  <c r="H52" i="12"/>
  <c r="J52" i="12" s="1"/>
  <c r="H525" i="12"/>
  <c r="J525" i="12" s="1"/>
  <c r="H34" i="12"/>
  <c r="J34" i="12" s="1"/>
  <c r="H189" i="12"/>
  <c r="J189" i="12" s="1"/>
  <c r="H95" i="12"/>
  <c r="J95" i="12" s="1"/>
  <c r="H8" i="12"/>
  <c r="J8" i="12" s="1"/>
  <c r="H457" i="12"/>
  <c r="J457" i="12" s="1"/>
  <c r="H261" i="12"/>
  <c r="J261" i="12" s="1"/>
  <c r="H351" i="12"/>
  <c r="J351" i="12" s="1"/>
  <c r="H458" i="12"/>
  <c r="J458" i="12" s="1"/>
  <c r="H459" i="12"/>
  <c r="J459" i="12" s="1"/>
  <c r="H60" i="12"/>
  <c r="J60" i="12" s="1"/>
  <c r="H460" i="12"/>
  <c r="J460" i="12" s="1"/>
  <c r="H190" i="12"/>
  <c r="J190" i="12" s="1"/>
  <c r="H311" i="12"/>
  <c r="J311" i="12" s="1"/>
  <c r="H96" i="12"/>
  <c r="J96" i="12" s="1"/>
  <c r="H191" i="12"/>
  <c r="J191" i="12" s="1"/>
  <c r="H374" i="12"/>
  <c r="J374" i="12" s="1"/>
  <c r="H192" i="12"/>
  <c r="J192" i="12" s="1"/>
  <c r="H97" i="12"/>
  <c r="J97" i="12" s="1"/>
  <c r="H336" i="12"/>
  <c r="J336" i="12" s="1"/>
  <c r="H193" i="12"/>
  <c r="J193" i="12" s="1"/>
  <c r="H262" i="12"/>
  <c r="J262" i="12" s="1"/>
  <c r="H461" i="12"/>
  <c r="J461" i="12" s="1"/>
  <c r="H462" i="12"/>
  <c r="J462" i="12" s="1"/>
  <c r="H312" i="12"/>
  <c r="J312" i="12" s="1"/>
  <c r="H463" i="12"/>
  <c r="J463" i="12" s="1"/>
  <c r="H98" i="12"/>
  <c r="J98" i="12" s="1"/>
  <c r="H116" i="12"/>
  <c r="J116" i="12" s="1"/>
  <c r="H316" i="12"/>
  <c r="J316" i="12" s="1"/>
  <c r="H35" i="12"/>
  <c r="J35" i="12" s="1"/>
  <c r="H464" i="12"/>
  <c r="J464" i="12" s="1"/>
  <c r="H519" i="12"/>
  <c r="J519" i="12" s="1"/>
  <c r="H141" i="12"/>
  <c r="J141" i="12" s="1"/>
  <c r="H36" i="12"/>
  <c r="J36" i="12" s="1"/>
  <c r="H263" i="12"/>
  <c r="J263" i="12" s="1"/>
  <c r="H24" i="12"/>
  <c r="J24" i="12" s="1"/>
  <c r="H194" i="12"/>
  <c r="J194" i="12" s="1"/>
  <c r="H352" i="12"/>
  <c r="J352" i="12" s="1"/>
  <c r="H157" i="12"/>
  <c r="J157" i="12" s="1"/>
  <c r="H2" i="12"/>
  <c r="J2" i="12" s="1"/>
  <c r="H313" i="12"/>
  <c r="J313" i="12" s="1"/>
  <c r="H465" i="12"/>
  <c r="J465" i="12" s="1"/>
  <c r="H264" i="12"/>
  <c r="J264" i="12" s="1"/>
  <c r="H265" i="12"/>
  <c r="J265" i="12" s="1"/>
  <c r="H195" i="12"/>
  <c r="J195" i="12" s="1"/>
  <c r="H466" i="12"/>
  <c r="J466" i="12" s="1"/>
  <c r="H526" i="12"/>
  <c r="J526" i="12" s="1"/>
  <c r="H467" i="12"/>
  <c r="J467" i="12" s="1"/>
  <c r="H266" i="12"/>
  <c r="J266" i="12" s="1"/>
  <c r="H99" i="12"/>
  <c r="J99" i="12" s="1"/>
  <c r="H142" i="12"/>
  <c r="J142" i="12" s="1"/>
  <c r="H100" i="12"/>
  <c r="J100" i="12" s="1"/>
  <c r="H527" i="12"/>
  <c r="J527" i="12" s="1"/>
  <c r="H267" i="12"/>
  <c r="J267" i="12" s="1"/>
  <c r="H25" i="12"/>
  <c r="J25" i="12" s="1"/>
  <c r="H143" i="12"/>
  <c r="J143" i="12" s="1"/>
  <c r="H507" i="12"/>
  <c r="J507" i="12" s="1"/>
  <c r="H9" i="12"/>
  <c r="J9" i="12" s="1"/>
  <c r="H19" i="12"/>
  <c r="J19" i="12" s="1"/>
  <c r="H268" i="12"/>
  <c r="J268" i="12" s="1"/>
  <c r="H20" i="12"/>
  <c r="J20" i="12" s="1"/>
  <c r="H494" i="12"/>
  <c r="J494" i="12" s="1"/>
  <c r="H101" i="12"/>
  <c r="J101" i="12" s="1"/>
  <c r="H468" i="12"/>
  <c r="J468" i="12" s="1"/>
  <c r="H469" i="12"/>
  <c r="J469" i="12" s="1"/>
  <c r="H144" i="12"/>
  <c r="J144" i="12" s="1"/>
  <c r="H470" i="12"/>
  <c r="J470" i="12" s="1"/>
  <c r="H471" i="12"/>
  <c r="J471" i="12" s="1"/>
  <c r="H472" i="12"/>
  <c r="J472" i="12" s="1"/>
  <c r="H21" i="12"/>
  <c r="J21" i="12" s="1"/>
  <c r="H473" i="12"/>
  <c r="J473" i="12" s="1"/>
  <c r="H474" i="12"/>
  <c r="J474" i="12" s="1"/>
  <c r="H475" i="12"/>
  <c r="J475" i="12" s="1"/>
  <c r="H102" i="12"/>
  <c r="J102" i="12" s="1"/>
  <c r="H37" i="12"/>
  <c r="J37" i="12" s="1"/>
  <c r="H476" i="12"/>
  <c r="J476" i="12" s="1"/>
  <c r="H103" i="12"/>
  <c r="J103" i="12" s="1"/>
  <c r="H269" i="12"/>
  <c r="J269" i="12" s="1"/>
  <c r="H477" i="12"/>
  <c r="J477" i="12" s="1"/>
  <c r="H270" i="12"/>
  <c r="J270" i="12" s="1"/>
  <c r="H196" i="12"/>
  <c r="J196" i="12" s="1"/>
  <c r="H26" i="12"/>
  <c r="J26" i="12" s="1"/>
  <c r="H104" i="12"/>
  <c r="J104" i="12" s="1"/>
  <c r="H3" i="12"/>
  <c r="J3" i="12" s="1"/>
  <c r="H27" i="12"/>
  <c r="J27" i="12" s="1"/>
  <c r="H105" i="12"/>
  <c r="J105" i="12" s="1"/>
  <c r="H28" i="12"/>
  <c r="J28" i="12" s="1"/>
  <c r="H106" i="12"/>
  <c r="J106" i="12" s="1"/>
  <c r="H38" i="12"/>
  <c r="J38" i="12" s="1"/>
  <c r="H145" i="12"/>
  <c r="J145" i="12" s="1"/>
  <c r="H146" i="12"/>
  <c r="J146" i="12" s="1"/>
  <c r="H478" i="12"/>
  <c r="J478" i="12" s="1"/>
  <c r="H4" i="12"/>
  <c r="J4" i="12" s="1"/>
  <c r="H107" i="12"/>
  <c r="J107" i="12" s="1"/>
  <c r="H197" i="12"/>
  <c r="J197" i="12" s="1"/>
  <c r="H479" i="12"/>
  <c r="J479" i="12" s="1"/>
  <c r="H480" i="12"/>
  <c r="J480" i="12" s="1"/>
  <c r="H271" i="12"/>
  <c r="J271" i="12" s="1"/>
  <c r="H481" i="12"/>
  <c r="J481" i="12" s="1"/>
  <c r="H272" i="12"/>
  <c r="J272" i="12" s="1"/>
  <c r="H10" i="12"/>
  <c r="J10" i="12" s="1"/>
  <c r="H39" i="12"/>
  <c r="J39" i="12" s="1"/>
  <c r="H108" i="12"/>
  <c r="J108" i="12" s="1"/>
  <c r="H482" i="12"/>
  <c r="J482" i="12" s="1"/>
  <c r="H273" i="12"/>
  <c r="J273" i="12" s="1"/>
  <c r="H147" i="12"/>
  <c r="J147" i="12" s="1"/>
  <c r="H483" i="12"/>
  <c r="J483" i="12" s="1"/>
  <c r="H109" i="12"/>
  <c r="J109" i="12" s="1"/>
  <c r="H29" i="12"/>
  <c r="J29" i="12" s="1"/>
  <c r="H528" i="12"/>
  <c r="J528" i="12" s="1"/>
  <c r="H198" i="12"/>
  <c r="J198" i="12" s="1"/>
  <c r="H317" i="12"/>
  <c r="J317" i="12" s="1"/>
  <c r="H11" i="12"/>
  <c r="J11" i="12" s="1"/>
  <c r="H529" i="12"/>
  <c r="J529" i="12" s="1"/>
  <c r="H117" i="12"/>
  <c r="J117" i="12" s="1"/>
  <c r="H530" i="12"/>
  <c r="J530" i="12" s="1"/>
  <c r="H484" i="12"/>
  <c r="J484" i="12" s="1"/>
  <c r="H485" i="12"/>
  <c r="J485" i="12" s="1"/>
  <c r="H486" i="12"/>
  <c r="J486" i="12" s="1"/>
  <c r="H199" i="12"/>
  <c r="J199" i="12" s="1"/>
  <c r="H487" i="12"/>
  <c r="J487" i="12" s="1"/>
  <c r="H488" i="12"/>
  <c r="J488" i="12" s="1"/>
  <c r="H40" i="12"/>
  <c r="J40" i="12" s="1"/>
  <c r="H110" i="12"/>
  <c r="J110" i="12" s="1"/>
  <c r="H489" i="12"/>
  <c r="J489" i="12" s="1"/>
  <c r="H111" i="12"/>
  <c r="J111" i="12" s="1"/>
  <c r="H490" i="12"/>
  <c r="J490" i="12" s="1"/>
  <c r="H508" i="12"/>
  <c r="J508" i="12" s="1"/>
  <c r="H274" i="12"/>
  <c r="J274" i="12" s="1"/>
  <c r="H112" i="12"/>
  <c r="J112" i="12" s="1"/>
  <c r="H5" i="12"/>
  <c r="J5" i="12" s="1"/>
  <c r="H113" i="12"/>
  <c r="J113" i="12" s="1"/>
  <c r="H12" i="12"/>
  <c r="J12" i="12" s="1"/>
  <c r="H18" i="12"/>
  <c r="J18" i="12" s="1"/>
  <c r="H61" i="12"/>
  <c r="J61" i="12" s="1"/>
  <c r="H13" i="12"/>
  <c r="J13" i="12" s="1"/>
  <c r="H200" i="12"/>
  <c r="J200" i="12" s="1"/>
  <c r="H14" i="12"/>
  <c r="J14" i="12" s="1"/>
  <c r="H539" i="12"/>
  <c r="J539" i="12" s="1"/>
  <c r="H201" i="12"/>
  <c r="J201" i="12" s="1"/>
  <c r="H114" i="12"/>
  <c r="J114" i="12" s="1"/>
  <c r="H540" i="12"/>
  <c r="J540" i="12" s="1"/>
  <c r="H541" i="12"/>
  <c r="J541" i="12" s="1"/>
  <c r="H6" i="12"/>
  <c r="J6" i="12" s="1"/>
  <c r="H15" i="12"/>
  <c r="J15" i="12" s="1"/>
  <c r="H16" i="12"/>
  <c r="J16" i="12" s="1"/>
  <c r="H17" i="12"/>
  <c r="J17" i="12" s="1"/>
  <c r="G154" i="12"/>
  <c r="I154" i="12" s="1"/>
  <c r="G377" i="12"/>
  <c r="I377" i="12" s="1"/>
  <c r="G502" i="12"/>
  <c r="I502" i="12" s="1"/>
  <c r="G378" i="12"/>
  <c r="I378" i="12" s="1"/>
  <c r="G376" i="12"/>
  <c r="I376" i="12" s="1"/>
  <c r="G218" i="12"/>
  <c r="I218" i="12" s="1"/>
  <c r="G379" i="12"/>
  <c r="I379" i="12" s="1"/>
  <c r="G219" i="12"/>
  <c r="I219" i="12" s="1"/>
  <c r="G380" i="12"/>
  <c r="I380" i="12" s="1"/>
  <c r="G220" i="12"/>
  <c r="I220" i="12" s="1"/>
  <c r="G162" i="12"/>
  <c r="I162" i="12" s="1"/>
  <c r="G363" i="12"/>
  <c r="I363" i="12" s="1"/>
  <c r="G492" i="12"/>
  <c r="I492" i="12" s="1"/>
  <c r="G381" i="12"/>
  <c r="I381" i="12" s="1"/>
  <c r="G382" i="12"/>
  <c r="I382" i="12" s="1"/>
  <c r="G353" i="12"/>
  <c r="I353" i="12" s="1"/>
  <c r="G221" i="12"/>
  <c r="I221" i="12" s="1"/>
  <c r="G337" i="12"/>
  <c r="I337" i="12" s="1"/>
  <c r="G277" i="12"/>
  <c r="I277" i="12" s="1"/>
  <c r="G383" i="12"/>
  <c r="I383" i="12" s="1"/>
  <c r="G160" i="12"/>
  <c r="I160" i="12" s="1"/>
  <c r="G208" i="12"/>
  <c r="I208" i="12" s="1"/>
  <c r="G319" i="12"/>
  <c r="I319" i="12" s="1"/>
  <c r="G384" i="12"/>
  <c r="I384" i="12" s="1"/>
  <c r="G320" i="12"/>
  <c r="I320" i="12" s="1"/>
  <c r="G275" i="12"/>
  <c r="I275" i="12" s="1"/>
  <c r="G354" i="12"/>
  <c r="I354" i="12" s="1"/>
  <c r="G150" i="12"/>
  <c r="I150" i="12" s="1"/>
  <c r="G163" i="12"/>
  <c r="I163" i="12" s="1"/>
  <c r="G338" i="12"/>
  <c r="I338" i="12" s="1"/>
  <c r="G161" i="12"/>
  <c r="I161" i="12" s="1"/>
  <c r="G371" i="12"/>
  <c r="I371" i="12" s="1"/>
  <c r="G209" i="12"/>
  <c r="I209" i="12" s="1"/>
  <c r="G491" i="12"/>
  <c r="I491" i="12" s="1"/>
  <c r="G62" i="12"/>
  <c r="I62" i="12" s="1"/>
  <c r="G385" i="12"/>
  <c r="I385" i="12" s="1"/>
  <c r="G500" i="12"/>
  <c r="I500" i="12" s="1"/>
  <c r="G364" i="12"/>
  <c r="I364" i="12" s="1"/>
  <c r="G375" i="12"/>
  <c r="I375" i="12" s="1"/>
  <c r="G222" i="12"/>
  <c r="I222" i="12" s="1"/>
  <c r="G501" i="12"/>
  <c r="I501" i="12" s="1"/>
  <c r="G386" i="12"/>
  <c r="I386" i="12" s="1"/>
  <c r="G387" i="12"/>
  <c r="I387" i="12" s="1"/>
  <c r="G164" i="12"/>
  <c r="I164" i="12" s="1"/>
  <c r="G321" i="12"/>
  <c r="I321" i="12" s="1"/>
  <c r="G373" i="12"/>
  <c r="I373" i="12" s="1"/>
  <c r="G388" i="12"/>
  <c r="I388" i="12" s="1"/>
  <c r="G365" i="12"/>
  <c r="I365" i="12" s="1"/>
  <c r="G283" i="12"/>
  <c r="I283" i="12" s="1"/>
  <c r="G339" i="12"/>
  <c r="I339" i="12" s="1"/>
  <c r="G340" i="12"/>
  <c r="I340" i="12" s="1"/>
  <c r="G223" i="12"/>
  <c r="I223" i="12" s="1"/>
  <c r="G355" i="12"/>
  <c r="I355" i="12" s="1"/>
  <c r="G204" i="12"/>
  <c r="I204" i="12" s="1"/>
  <c r="G389" i="12"/>
  <c r="I389" i="12" s="1"/>
  <c r="G359" i="12"/>
  <c r="I359" i="12" s="1"/>
  <c r="G341" i="12"/>
  <c r="I341" i="12" s="1"/>
  <c r="G509" i="12"/>
  <c r="I509" i="12" s="1"/>
  <c r="G342" i="12"/>
  <c r="I342" i="12" s="1"/>
  <c r="G224" i="12"/>
  <c r="I224" i="12" s="1"/>
  <c r="G503" i="12"/>
  <c r="I503" i="12" s="1"/>
  <c r="G63" i="12"/>
  <c r="I63" i="12" s="1"/>
  <c r="G390" i="12"/>
  <c r="I390" i="12" s="1"/>
  <c r="G322" i="12"/>
  <c r="I322" i="12" s="1"/>
  <c r="G323" i="12"/>
  <c r="I323" i="12" s="1"/>
  <c r="G324" i="12"/>
  <c r="I324" i="12" s="1"/>
  <c r="G314" i="12"/>
  <c r="I314" i="12" s="1"/>
  <c r="G366" i="12"/>
  <c r="I366" i="12" s="1"/>
  <c r="G391" i="12"/>
  <c r="I391" i="12" s="1"/>
  <c r="G276" i="12"/>
  <c r="I276" i="12" s="1"/>
  <c r="G165" i="12"/>
  <c r="I165" i="12" s="1"/>
  <c r="G520" i="12"/>
  <c r="I520" i="12" s="1"/>
  <c r="G127" i="12"/>
  <c r="I127" i="12" s="1"/>
  <c r="G369" i="12"/>
  <c r="I369" i="12" s="1"/>
  <c r="G392" i="12"/>
  <c r="I392" i="12" s="1"/>
  <c r="G284" i="12"/>
  <c r="I284" i="12" s="1"/>
  <c r="G343" i="12"/>
  <c r="I343" i="12" s="1"/>
  <c r="G504" i="12"/>
  <c r="I504" i="12" s="1"/>
  <c r="G225" i="12"/>
  <c r="I225" i="12" s="1"/>
  <c r="G210" i="12"/>
  <c r="I210" i="12" s="1"/>
  <c r="G344" i="12"/>
  <c r="I344" i="12" s="1"/>
  <c r="G166" i="12"/>
  <c r="I166" i="12" s="1"/>
  <c r="G217" i="12"/>
  <c r="I217" i="12" s="1"/>
  <c r="G115" i="12"/>
  <c r="I115" i="12" s="1"/>
  <c r="G148" i="12"/>
  <c r="I148" i="12" s="1"/>
  <c r="G512" i="12"/>
  <c r="I512" i="12" s="1"/>
  <c r="G356" i="12"/>
  <c r="I356" i="12" s="1"/>
  <c r="G393" i="12"/>
  <c r="I393" i="12" s="1"/>
  <c r="G370" i="12"/>
  <c r="I370" i="12" s="1"/>
  <c r="G120" i="12"/>
  <c r="I120" i="12" s="1"/>
  <c r="G278" i="12"/>
  <c r="I278" i="12" s="1"/>
  <c r="G394" i="12"/>
  <c r="I394" i="12" s="1"/>
  <c r="G226" i="12"/>
  <c r="I226" i="12" s="1"/>
  <c r="G523" i="12"/>
  <c r="I523" i="12" s="1"/>
  <c r="G285" i="12"/>
  <c r="I285" i="12" s="1"/>
  <c r="G395" i="12"/>
  <c r="I395" i="12" s="1"/>
  <c r="G325" i="12"/>
  <c r="I325" i="12" s="1"/>
  <c r="G396" i="12"/>
  <c r="I396" i="12" s="1"/>
  <c r="G397" i="12"/>
  <c r="I397" i="12" s="1"/>
  <c r="G398" i="12"/>
  <c r="I398" i="12" s="1"/>
  <c r="G286" i="12"/>
  <c r="I286" i="12" s="1"/>
  <c r="G399" i="12"/>
  <c r="I399" i="12" s="1"/>
  <c r="G287" i="12"/>
  <c r="I287" i="12" s="1"/>
  <c r="G64" i="12"/>
  <c r="I64" i="12" s="1"/>
  <c r="G367" i="12"/>
  <c r="I367" i="12" s="1"/>
  <c r="G149" i="12"/>
  <c r="I149" i="12" s="1"/>
  <c r="G167" i="12"/>
  <c r="I167" i="12" s="1"/>
  <c r="G497" i="12"/>
  <c r="I497" i="12" s="1"/>
  <c r="G498" i="12"/>
  <c r="I498" i="12" s="1"/>
  <c r="G400" i="12"/>
  <c r="I400" i="12" s="1"/>
  <c r="G401" i="12"/>
  <c r="I401" i="12" s="1"/>
  <c r="G368" i="12"/>
  <c r="I368" i="12" s="1"/>
  <c r="G531" i="12"/>
  <c r="I531" i="12" s="1"/>
  <c r="G533" i="12"/>
  <c r="I533" i="12" s="1"/>
  <c r="G524" i="12"/>
  <c r="I524" i="12" s="1"/>
  <c r="G362" i="12"/>
  <c r="I362" i="12" s="1"/>
  <c r="G151" i="12"/>
  <c r="I151" i="12" s="1"/>
  <c r="G288" i="12"/>
  <c r="I288" i="12" s="1"/>
  <c r="G279" i="12"/>
  <c r="I279" i="12" s="1"/>
  <c r="G65" i="12"/>
  <c r="I65" i="12" s="1"/>
  <c r="G44" i="12"/>
  <c r="I44" i="12" s="1"/>
  <c r="G326" i="12"/>
  <c r="I326" i="12" s="1"/>
  <c r="G66" i="12"/>
  <c r="I66" i="12" s="1"/>
  <c r="G402" i="12"/>
  <c r="I402" i="12" s="1"/>
  <c r="G327" i="12"/>
  <c r="I327" i="12" s="1"/>
  <c r="G510" i="12"/>
  <c r="I510" i="12" s="1"/>
  <c r="G128" i="12"/>
  <c r="I128" i="12" s="1"/>
  <c r="G227" i="12"/>
  <c r="I227" i="12" s="1"/>
  <c r="G67" i="12"/>
  <c r="I67" i="12" s="1"/>
  <c r="G403" i="12"/>
  <c r="I403" i="12" s="1"/>
  <c r="G228" i="12"/>
  <c r="I228" i="12" s="1"/>
  <c r="G404" i="12"/>
  <c r="I404" i="12" s="1"/>
  <c r="G345" i="12"/>
  <c r="I345" i="12" s="1"/>
  <c r="G511" i="12"/>
  <c r="I511" i="12" s="1"/>
  <c r="G405" i="12"/>
  <c r="I405" i="12" s="1"/>
  <c r="G357" i="12"/>
  <c r="I357" i="12" s="1"/>
  <c r="G168" i="12"/>
  <c r="I168" i="12" s="1"/>
  <c r="G169" i="12"/>
  <c r="I169" i="12" s="1"/>
  <c r="G360" i="12"/>
  <c r="I360" i="12" s="1"/>
  <c r="G153" i="12"/>
  <c r="I153" i="12" s="1"/>
  <c r="G68" i="12"/>
  <c r="I68" i="12" s="1"/>
  <c r="G289" i="12"/>
  <c r="I289" i="12" s="1"/>
  <c r="G290" i="12"/>
  <c r="I290" i="12" s="1"/>
  <c r="G211" i="12"/>
  <c r="I211" i="12" s="1"/>
  <c r="G513" i="12"/>
  <c r="I513" i="12" s="1"/>
  <c r="G291" i="12"/>
  <c r="I291" i="12" s="1"/>
  <c r="G212" i="12"/>
  <c r="I212" i="12" s="1"/>
  <c r="G229" i="12"/>
  <c r="I229" i="12" s="1"/>
  <c r="G170" i="12"/>
  <c r="I170" i="12" s="1"/>
  <c r="G230" i="12"/>
  <c r="I230" i="12" s="1"/>
  <c r="G171" i="12"/>
  <c r="I171" i="12" s="1"/>
  <c r="G535" i="12"/>
  <c r="I535" i="12" s="1"/>
  <c r="G292" i="12"/>
  <c r="I292" i="12" s="1"/>
  <c r="G514" i="12"/>
  <c r="I514" i="12" s="1"/>
  <c r="G406" i="12"/>
  <c r="I406" i="12" s="1"/>
  <c r="G515" i="12"/>
  <c r="I515" i="12" s="1"/>
  <c r="G516" i="12"/>
  <c r="I516" i="12" s="1"/>
  <c r="G121" i="12"/>
  <c r="I121" i="12" s="1"/>
  <c r="G372" i="12"/>
  <c r="I372" i="12" s="1"/>
  <c r="G407" i="12"/>
  <c r="I407" i="12" s="1"/>
  <c r="G318" i="12"/>
  <c r="I318" i="12" s="1"/>
  <c r="G408" i="12"/>
  <c r="I408" i="12" s="1"/>
  <c r="G409" i="12"/>
  <c r="I409" i="12" s="1"/>
  <c r="G410" i="12"/>
  <c r="I410" i="12" s="1"/>
  <c r="G411" i="12"/>
  <c r="I411" i="12" s="1"/>
  <c r="G231" i="12"/>
  <c r="I231" i="12" s="1"/>
  <c r="G412" i="12"/>
  <c r="I412" i="12" s="1"/>
  <c r="G328" i="12"/>
  <c r="I328" i="12" s="1"/>
  <c r="G280" i="12"/>
  <c r="I280" i="12" s="1"/>
  <c r="G232" i="12"/>
  <c r="I232" i="12" s="1"/>
  <c r="G233" i="12"/>
  <c r="I233" i="12" s="1"/>
  <c r="G234" i="12"/>
  <c r="I234" i="12" s="1"/>
  <c r="G329" i="12"/>
  <c r="I329" i="12" s="1"/>
  <c r="G172" i="12"/>
  <c r="I172" i="12" s="1"/>
  <c r="G358" i="12"/>
  <c r="I358" i="12" s="1"/>
  <c r="G173" i="12"/>
  <c r="I173" i="12" s="1"/>
  <c r="G346" i="12"/>
  <c r="I346" i="12" s="1"/>
  <c r="G413" i="12"/>
  <c r="I413" i="12" s="1"/>
  <c r="G347" i="12"/>
  <c r="I347" i="12" s="1"/>
  <c r="G174" i="12"/>
  <c r="I174" i="12" s="1"/>
  <c r="G235" i="12"/>
  <c r="I235" i="12" s="1"/>
  <c r="G414" i="12"/>
  <c r="I414" i="12" s="1"/>
  <c r="G521" i="12"/>
  <c r="I521" i="12" s="1"/>
  <c r="G415" i="12"/>
  <c r="I415" i="12" s="1"/>
  <c r="G45" i="12"/>
  <c r="I45" i="12" s="1"/>
  <c r="G122" i="12"/>
  <c r="I122" i="12" s="1"/>
  <c r="G293" i="12"/>
  <c r="I293" i="12" s="1"/>
  <c r="G361" i="12"/>
  <c r="I361" i="12" s="1"/>
  <c r="G175" i="12"/>
  <c r="I175" i="12" s="1"/>
  <c r="G53" i="12"/>
  <c r="I53" i="12" s="1"/>
  <c r="G69" i="12"/>
  <c r="I69" i="12" s="1"/>
  <c r="G499" i="12"/>
  <c r="I499" i="12" s="1"/>
  <c r="G70" i="12"/>
  <c r="I70" i="12" s="1"/>
  <c r="G330" i="12"/>
  <c r="I330" i="12" s="1"/>
  <c r="G30" i="12"/>
  <c r="I30" i="12" s="1"/>
  <c r="G155" i="12"/>
  <c r="I155" i="12" s="1"/>
  <c r="G46" i="12"/>
  <c r="I46" i="12" s="1"/>
  <c r="G416" i="12"/>
  <c r="I416" i="12" s="1"/>
  <c r="G129" i="12"/>
  <c r="I129" i="12" s="1"/>
  <c r="G236" i="12"/>
  <c r="I236" i="12" s="1"/>
  <c r="G294" i="12"/>
  <c r="I294" i="12" s="1"/>
  <c r="G295" i="12"/>
  <c r="I295" i="12" s="1"/>
  <c r="G348" i="12"/>
  <c r="I348" i="12" s="1"/>
  <c r="G417" i="12"/>
  <c r="I417" i="12" s="1"/>
  <c r="G296" i="12"/>
  <c r="I296" i="12" s="1"/>
  <c r="G237" i="12"/>
  <c r="I237" i="12" s="1"/>
  <c r="G418" i="12"/>
  <c r="I418" i="12" s="1"/>
  <c r="G419" i="12"/>
  <c r="I419" i="12" s="1"/>
  <c r="G420" i="12"/>
  <c r="I420" i="12" s="1"/>
  <c r="G421" i="12"/>
  <c r="I421" i="12" s="1"/>
  <c r="G422" i="12"/>
  <c r="I422" i="12" s="1"/>
  <c r="G495" i="12"/>
  <c r="I495" i="12" s="1"/>
  <c r="G238" i="12"/>
  <c r="I238" i="12" s="1"/>
  <c r="G297" i="12"/>
  <c r="I297" i="12" s="1"/>
  <c r="G71" i="12"/>
  <c r="I71" i="12" s="1"/>
  <c r="G130" i="12"/>
  <c r="I130" i="12" s="1"/>
  <c r="G298" i="12"/>
  <c r="I298" i="12" s="1"/>
  <c r="G72" i="12"/>
  <c r="I72" i="12" s="1"/>
  <c r="G31" i="12"/>
  <c r="I31" i="12" s="1"/>
  <c r="G176" i="12"/>
  <c r="I176" i="12" s="1"/>
  <c r="G349" i="12"/>
  <c r="I349" i="12" s="1"/>
  <c r="G177" i="12"/>
  <c r="I177" i="12" s="1"/>
  <c r="G239" i="12"/>
  <c r="I239" i="12" s="1"/>
  <c r="G73" i="12"/>
  <c r="I73" i="12" s="1"/>
  <c r="G74" i="12"/>
  <c r="I74" i="12" s="1"/>
  <c r="G299" i="12"/>
  <c r="I299" i="12" s="1"/>
  <c r="G131" i="12"/>
  <c r="I131" i="12" s="1"/>
  <c r="G75" i="12"/>
  <c r="I75" i="12" s="1"/>
  <c r="G300" i="12"/>
  <c r="I300" i="12" s="1"/>
  <c r="G76" i="12"/>
  <c r="I76" i="12" s="1"/>
  <c r="G423" i="12"/>
  <c r="I423" i="12" s="1"/>
  <c r="G205" i="12"/>
  <c r="I205" i="12" s="1"/>
  <c r="G178" i="12"/>
  <c r="I178" i="12" s="1"/>
  <c r="G424" i="12"/>
  <c r="I424" i="12" s="1"/>
  <c r="G425" i="12"/>
  <c r="I425" i="12" s="1"/>
  <c r="G426" i="12"/>
  <c r="I426" i="12" s="1"/>
  <c r="G47" i="12"/>
  <c r="I47" i="12" s="1"/>
  <c r="G427" i="12"/>
  <c r="I427" i="12" s="1"/>
  <c r="G240" i="12"/>
  <c r="I240" i="12" s="1"/>
  <c r="G350" i="12"/>
  <c r="I350" i="12" s="1"/>
  <c r="G179" i="12"/>
  <c r="I179" i="12" s="1"/>
  <c r="G180" i="12"/>
  <c r="I180" i="12" s="1"/>
  <c r="G54" i="12"/>
  <c r="I54" i="12" s="1"/>
  <c r="G241" i="12"/>
  <c r="I241" i="12" s="1"/>
  <c r="G301" i="12"/>
  <c r="I301" i="12" s="1"/>
  <c r="G302" i="12"/>
  <c r="I302" i="12" s="1"/>
  <c r="G77" i="12"/>
  <c r="I77" i="12" s="1"/>
  <c r="G32" i="12"/>
  <c r="I32" i="12" s="1"/>
  <c r="G428" i="12"/>
  <c r="I428" i="12" s="1"/>
  <c r="G213" i="12"/>
  <c r="I213" i="12" s="1"/>
  <c r="G119" i="12"/>
  <c r="I119" i="12" s="1"/>
  <c r="G242" i="12"/>
  <c r="I242" i="12" s="1"/>
  <c r="G78" i="12"/>
  <c r="I78" i="12" s="1"/>
  <c r="G202" i="12"/>
  <c r="I202" i="12" s="1"/>
  <c r="G243" i="12"/>
  <c r="I243" i="12" s="1"/>
  <c r="G429" i="12"/>
  <c r="I429" i="12" s="1"/>
  <c r="G430" i="12"/>
  <c r="I430" i="12" s="1"/>
  <c r="G303" i="12"/>
  <c r="I303" i="12" s="1"/>
  <c r="G181" i="12"/>
  <c r="I181" i="12" s="1"/>
  <c r="G431" i="12"/>
  <c r="I431" i="12" s="1"/>
  <c r="G182" i="12"/>
  <c r="I182" i="12" s="1"/>
  <c r="G304" i="12"/>
  <c r="I304" i="12" s="1"/>
  <c r="G183" i="12"/>
  <c r="I183" i="12" s="1"/>
  <c r="G496" i="12"/>
  <c r="I496" i="12" s="1"/>
  <c r="G79" i="12"/>
  <c r="I79" i="12" s="1"/>
  <c r="G132" i="12"/>
  <c r="I132" i="12" s="1"/>
  <c r="G158" i="12"/>
  <c r="I158" i="12" s="1"/>
  <c r="G432" i="12"/>
  <c r="I432" i="12" s="1"/>
  <c r="G80" i="12"/>
  <c r="I80" i="12" s="1"/>
  <c r="G517" i="12"/>
  <c r="I517" i="12" s="1"/>
  <c r="G123" i="12"/>
  <c r="I123" i="12" s="1"/>
  <c r="G244" i="12"/>
  <c r="I244" i="12" s="1"/>
  <c r="G133" i="12"/>
  <c r="I133" i="12" s="1"/>
  <c r="G81" i="12"/>
  <c r="I81" i="12" s="1"/>
  <c r="G82" i="12"/>
  <c r="I82" i="12" s="1"/>
  <c r="G534" i="12"/>
  <c r="I534" i="12" s="1"/>
  <c r="G532" i="12"/>
  <c r="I532" i="12" s="1"/>
  <c r="G184" i="12"/>
  <c r="I184" i="12" s="1"/>
  <c r="G522" i="12"/>
  <c r="I522" i="12" s="1"/>
  <c r="G282" i="12"/>
  <c r="I282" i="12" s="1"/>
  <c r="G433" i="12"/>
  <c r="I433" i="12" s="1"/>
  <c r="G518" i="12"/>
  <c r="I518" i="12" s="1"/>
  <c r="G152" i="12"/>
  <c r="I152" i="12" s="1"/>
  <c r="G434" i="12"/>
  <c r="I434" i="12" s="1"/>
  <c r="G315" i="12"/>
  <c r="I315" i="12" s="1"/>
  <c r="G435" i="12"/>
  <c r="I435" i="12" s="1"/>
  <c r="G305" i="12"/>
  <c r="I305" i="12" s="1"/>
  <c r="G245" i="12"/>
  <c r="I245" i="12" s="1"/>
  <c r="G436" i="12"/>
  <c r="I436" i="12" s="1"/>
  <c r="G505" i="12"/>
  <c r="I505" i="12" s="1"/>
  <c r="G536" i="12"/>
  <c r="I536" i="12" s="1"/>
  <c r="G55" i="12"/>
  <c r="I55" i="12" s="1"/>
  <c r="G48" i="12"/>
  <c r="I48" i="12" s="1"/>
  <c r="G118" i="12"/>
  <c r="I118" i="12" s="1"/>
  <c r="G124" i="12"/>
  <c r="I124" i="12" s="1"/>
  <c r="G437" i="12"/>
  <c r="I437" i="12" s="1"/>
  <c r="G306" i="12"/>
  <c r="I306" i="12" s="1"/>
  <c r="G246" i="12"/>
  <c r="I246" i="12" s="1"/>
  <c r="G125" i="12"/>
  <c r="I125" i="12" s="1"/>
  <c r="G216" i="12"/>
  <c r="I216" i="12" s="1"/>
  <c r="G83" i="12"/>
  <c r="I83" i="12" s="1"/>
  <c r="G247" i="12"/>
  <c r="I247" i="12" s="1"/>
  <c r="G134" i="12"/>
  <c r="I134" i="12" s="1"/>
  <c r="G438" i="12"/>
  <c r="I438" i="12" s="1"/>
  <c r="G331" i="12"/>
  <c r="I331" i="12" s="1"/>
  <c r="G439" i="12"/>
  <c r="I439" i="12" s="1"/>
  <c r="G440" i="12"/>
  <c r="I440" i="12" s="1"/>
  <c r="G248" i="12"/>
  <c r="I248" i="12" s="1"/>
  <c r="G206" i="12"/>
  <c r="I206" i="12" s="1"/>
  <c r="G441" i="12"/>
  <c r="I441" i="12" s="1"/>
  <c r="G185" i="12"/>
  <c r="I185" i="12" s="1"/>
  <c r="G56" i="12"/>
  <c r="I56" i="12" s="1"/>
  <c r="G249" i="12"/>
  <c r="I249" i="12" s="1"/>
  <c r="G159" i="12"/>
  <c r="I159" i="12" s="1"/>
  <c r="G307" i="12"/>
  <c r="I307" i="12" s="1"/>
  <c r="G135" i="12"/>
  <c r="I135" i="12" s="1"/>
  <c r="G49" i="12"/>
  <c r="I49" i="12" s="1"/>
  <c r="G250" i="12"/>
  <c r="I250" i="12" s="1"/>
  <c r="G136" i="12"/>
  <c r="I136" i="12" s="1"/>
  <c r="G442" i="12"/>
  <c r="I442" i="12" s="1"/>
  <c r="G41" i="12"/>
  <c r="I41" i="12" s="1"/>
  <c r="G443" i="12"/>
  <c r="I443" i="12" s="1"/>
  <c r="G251" i="12"/>
  <c r="I251" i="12" s="1"/>
  <c r="G156" i="12"/>
  <c r="I156" i="12" s="1"/>
  <c r="G444" i="12"/>
  <c r="I444" i="12" s="1"/>
  <c r="G281" i="12"/>
  <c r="I281" i="12" s="1"/>
  <c r="G252" i="12"/>
  <c r="I252" i="12" s="1"/>
  <c r="G84" i="12"/>
  <c r="I84" i="12" s="1"/>
  <c r="G445" i="12"/>
  <c r="I445" i="12" s="1"/>
  <c r="G214" i="12"/>
  <c r="I214" i="12" s="1"/>
  <c r="G42" i="12"/>
  <c r="I42" i="12" s="1"/>
  <c r="G446" i="12"/>
  <c r="I446" i="12" s="1"/>
  <c r="G85" i="12"/>
  <c r="I85" i="12" s="1"/>
  <c r="G186" i="12"/>
  <c r="I186" i="12" s="1"/>
  <c r="G308" i="12"/>
  <c r="I308" i="12" s="1"/>
  <c r="G447" i="12"/>
  <c r="I447" i="12" s="1"/>
  <c r="G537" i="12"/>
  <c r="I537" i="12" s="1"/>
  <c r="G86" i="12"/>
  <c r="I86" i="12" s="1"/>
  <c r="G448" i="12"/>
  <c r="I448" i="12" s="1"/>
  <c r="G87" i="12"/>
  <c r="I87" i="12" s="1"/>
  <c r="G215" i="12"/>
  <c r="I215" i="12" s="1"/>
  <c r="G187" i="12"/>
  <c r="I187" i="12" s="1"/>
  <c r="G88" i="12"/>
  <c r="I88" i="12" s="1"/>
  <c r="G57" i="12"/>
  <c r="I57" i="12" s="1"/>
  <c r="G188" i="12"/>
  <c r="I188" i="12" s="1"/>
  <c r="G22" i="12"/>
  <c r="I22" i="12" s="1"/>
  <c r="G207" i="12"/>
  <c r="I207" i="12" s="1"/>
  <c r="G33" i="12"/>
  <c r="I33" i="12" s="1"/>
  <c r="G126" i="12"/>
  <c r="I126" i="12" s="1"/>
  <c r="G89" i="12"/>
  <c r="I89" i="12" s="1"/>
  <c r="G332" i="12"/>
  <c r="I332" i="12" s="1"/>
  <c r="G538" i="12"/>
  <c r="I538" i="12" s="1"/>
  <c r="G137" i="12"/>
  <c r="I137" i="12" s="1"/>
  <c r="G333" i="12"/>
  <c r="I333" i="12" s="1"/>
  <c r="G449" i="12"/>
  <c r="I449" i="12" s="1"/>
  <c r="G450" i="12"/>
  <c r="I450" i="12" s="1"/>
  <c r="G253" i="12"/>
  <c r="I253" i="12" s="1"/>
  <c r="G7" i="12"/>
  <c r="I7" i="12" s="1"/>
  <c r="G138" i="12"/>
  <c r="I138" i="12" s="1"/>
  <c r="G451" i="12"/>
  <c r="I451" i="12" s="1"/>
  <c r="G58" i="12"/>
  <c r="I58" i="12" s="1"/>
  <c r="G506" i="12"/>
  <c r="I506" i="12" s="1"/>
  <c r="G23" i="12"/>
  <c r="I23" i="12" s="1"/>
  <c r="G493" i="12"/>
  <c r="I493" i="12" s="1"/>
  <c r="G452" i="12"/>
  <c r="I452" i="12" s="1"/>
  <c r="G453" i="12"/>
  <c r="I453" i="12" s="1"/>
  <c r="G254" i="12"/>
  <c r="I254" i="12" s="1"/>
  <c r="G59" i="12"/>
  <c r="I59" i="12" s="1"/>
  <c r="G255" i="12"/>
  <c r="I255" i="12" s="1"/>
  <c r="G334" i="12"/>
  <c r="I334" i="12" s="1"/>
  <c r="G256" i="12"/>
  <c r="I256" i="12" s="1"/>
  <c r="G257" i="12"/>
  <c r="I257" i="12" s="1"/>
  <c r="G454" i="12"/>
  <c r="I454" i="12" s="1"/>
  <c r="G335" i="12"/>
  <c r="I335" i="12" s="1"/>
  <c r="G258" i="12"/>
  <c r="I258" i="12" s="1"/>
  <c r="G259" i="12"/>
  <c r="I259" i="12" s="1"/>
  <c r="G309" i="12"/>
  <c r="I309" i="12" s="1"/>
  <c r="G90" i="12"/>
  <c r="I90" i="12" s="1"/>
  <c r="G310" i="12"/>
  <c r="I310" i="12" s="1"/>
  <c r="G91" i="12"/>
  <c r="I91" i="12" s="1"/>
  <c r="G455" i="12"/>
  <c r="I455" i="12" s="1"/>
  <c r="G50" i="12"/>
  <c r="I50" i="12" s="1"/>
  <c r="G92" i="12"/>
  <c r="I92" i="12" s="1"/>
  <c r="G93" i="12"/>
  <c r="I93" i="12" s="1"/>
  <c r="G203" i="12"/>
  <c r="I203" i="12" s="1"/>
  <c r="G456" i="12"/>
  <c r="I456" i="12" s="1"/>
  <c r="G139" i="12"/>
  <c r="I139" i="12" s="1"/>
  <c r="G43" i="12"/>
  <c r="I43" i="12" s="1"/>
  <c r="G94" i="12"/>
  <c r="I94" i="12" s="1"/>
  <c r="G140" i="12"/>
  <c r="I140" i="12" s="1"/>
  <c r="G260" i="12"/>
  <c r="I260" i="12" s="1"/>
  <c r="G51" i="12"/>
  <c r="I51" i="12" s="1"/>
  <c r="G52" i="12"/>
  <c r="I52" i="12" s="1"/>
  <c r="G525" i="12"/>
  <c r="I525" i="12" s="1"/>
  <c r="G34" i="12"/>
  <c r="I34" i="12" s="1"/>
  <c r="G189" i="12"/>
  <c r="I189" i="12" s="1"/>
  <c r="G95" i="12"/>
  <c r="I95" i="12" s="1"/>
  <c r="G8" i="12"/>
  <c r="I8" i="12" s="1"/>
  <c r="G457" i="12"/>
  <c r="I457" i="12" s="1"/>
  <c r="G261" i="12"/>
  <c r="I261" i="12" s="1"/>
  <c r="G351" i="12"/>
  <c r="I351" i="12" s="1"/>
  <c r="G458" i="12"/>
  <c r="I458" i="12" s="1"/>
  <c r="G459" i="12"/>
  <c r="I459" i="12" s="1"/>
  <c r="G60" i="12"/>
  <c r="I60" i="12" s="1"/>
  <c r="G460" i="12"/>
  <c r="I460" i="12" s="1"/>
  <c r="G190" i="12"/>
  <c r="I190" i="12" s="1"/>
  <c r="G311" i="12"/>
  <c r="I311" i="12" s="1"/>
  <c r="G96" i="12"/>
  <c r="I96" i="12" s="1"/>
  <c r="G191" i="12"/>
  <c r="I191" i="12" s="1"/>
  <c r="G374" i="12"/>
  <c r="I374" i="12" s="1"/>
  <c r="G192" i="12"/>
  <c r="I192" i="12" s="1"/>
  <c r="G97" i="12"/>
  <c r="I97" i="12" s="1"/>
  <c r="G336" i="12"/>
  <c r="I336" i="12" s="1"/>
  <c r="G193" i="12"/>
  <c r="I193" i="12" s="1"/>
  <c r="G262" i="12"/>
  <c r="I262" i="12" s="1"/>
  <c r="G461" i="12"/>
  <c r="I461" i="12" s="1"/>
  <c r="G462" i="12"/>
  <c r="I462" i="12" s="1"/>
  <c r="G312" i="12"/>
  <c r="I312" i="12" s="1"/>
  <c r="G463" i="12"/>
  <c r="I463" i="12" s="1"/>
  <c r="G98" i="12"/>
  <c r="I98" i="12" s="1"/>
  <c r="G116" i="12"/>
  <c r="I116" i="12" s="1"/>
  <c r="G316" i="12"/>
  <c r="I316" i="12" s="1"/>
  <c r="G35" i="12"/>
  <c r="I35" i="12" s="1"/>
  <c r="G464" i="12"/>
  <c r="I464" i="12" s="1"/>
  <c r="G519" i="12"/>
  <c r="I519" i="12" s="1"/>
  <c r="G141" i="12"/>
  <c r="I141" i="12" s="1"/>
  <c r="G36" i="12"/>
  <c r="I36" i="12" s="1"/>
  <c r="G263" i="12"/>
  <c r="I263" i="12" s="1"/>
  <c r="G24" i="12"/>
  <c r="I24" i="12" s="1"/>
  <c r="G194" i="12"/>
  <c r="I194" i="12" s="1"/>
  <c r="G352" i="12"/>
  <c r="I352" i="12" s="1"/>
  <c r="G157" i="12"/>
  <c r="I157" i="12" s="1"/>
  <c r="G2" i="12"/>
  <c r="G313" i="12"/>
  <c r="I313" i="12" s="1"/>
  <c r="G465" i="12"/>
  <c r="I465" i="12" s="1"/>
  <c r="G264" i="12"/>
  <c r="I264" i="12" s="1"/>
  <c r="G265" i="12"/>
  <c r="I265" i="12" s="1"/>
  <c r="G195" i="12"/>
  <c r="I195" i="12" s="1"/>
  <c r="G466" i="12"/>
  <c r="I466" i="12" s="1"/>
  <c r="G526" i="12"/>
  <c r="I526" i="12" s="1"/>
  <c r="G467" i="12"/>
  <c r="I467" i="12" s="1"/>
  <c r="G266" i="12"/>
  <c r="I266" i="12" s="1"/>
  <c r="G99" i="12"/>
  <c r="I99" i="12" s="1"/>
  <c r="G142" i="12"/>
  <c r="I142" i="12" s="1"/>
  <c r="G100" i="12"/>
  <c r="I100" i="12" s="1"/>
  <c r="G527" i="12"/>
  <c r="I527" i="12" s="1"/>
  <c r="G267" i="12"/>
  <c r="I267" i="12" s="1"/>
  <c r="G25" i="12"/>
  <c r="I25" i="12" s="1"/>
  <c r="G143" i="12"/>
  <c r="I143" i="12" s="1"/>
  <c r="G507" i="12"/>
  <c r="I507" i="12" s="1"/>
  <c r="G9" i="12"/>
  <c r="I9" i="12" s="1"/>
  <c r="G19" i="12"/>
  <c r="I19" i="12" s="1"/>
  <c r="G268" i="12"/>
  <c r="I268" i="12" s="1"/>
  <c r="G20" i="12"/>
  <c r="I20" i="12" s="1"/>
  <c r="G494" i="12"/>
  <c r="I494" i="12" s="1"/>
  <c r="G101" i="12"/>
  <c r="I101" i="12" s="1"/>
  <c r="G468" i="12"/>
  <c r="I468" i="12" s="1"/>
  <c r="G469" i="12"/>
  <c r="I469" i="12" s="1"/>
  <c r="G144" i="12"/>
  <c r="I144" i="12" s="1"/>
  <c r="G470" i="12"/>
  <c r="I470" i="12" s="1"/>
  <c r="G471" i="12"/>
  <c r="I471" i="12" s="1"/>
  <c r="G472" i="12"/>
  <c r="I472" i="12" s="1"/>
  <c r="G21" i="12"/>
  <c r="I21" i="12" s="1"/>
  <c r="G473" i="12"/>
  <c r="I473" i="12" s="1"/>
  <c r="G474" i="12"/>
  <c r="I474" i="12" s="1"/>
  <c r="G475" i="12"/>
  <c r="I475" i="12" s="1"/>
  <c r="G102" i="12"/>
  <c r="I102" i="12" s="1"/>
  <c r="G37" i="12"/>
  <c r="I37" i="12" s="1"/>
  <c r="G476" i="12"/>
  <c r="I476" i="12" s="1"/>
  <c r="G103" i="12"/>
  <c r="I103" i="12" s="1"/>
  <c r="G269" i="12"/>
  <c r="I269" i="12" s="1"/>
  <c r="G477" i="12"/>
  <c r="I477" i="12" s="1"/>
  <c r="G270" i="12"/>
  <c r="I270" i="12" s="1"/>
  <c r="G196" i="12"/>
  <c r="I196" i="12" s="1"/>
  <c r="G26" i="12"/>
  <c r="I26" i="12" s="1"/>
  <c r="G104" i="12"/>
  <c r="I104" i="12" s="1"/>
  <c r="G3" i="12"/>
  <c r="I3" i="12" s="1"/>
  <c r="G27" i="12"/>
  <c r="I27" i="12" s="1"/>
  <c r="G105" i="12"/>
  <c r="I105" i="12" s="1"/>
  <c r="G28" i="12"/>
  <c r="I28" i="12" s="1"/>
  <c r="G106" i="12"/>
  <c r="I106" i="12" s="1"/>
  <c r="G38" i="12"/>
  <c r="I38" i="12" s="1"/>
  <c r="G145" i="12"/>
  <c r="I145" i="12" s="1"/>
  <c r="G146" i="12"/>
  <c r="I146" i="12" s="1"/>
  <c r="G478" i="12"/>
  <c r="I478" i="12" s="1"/>
  <c r="G4" i="12"/>
  <c r="I4" i="12" s="1"/>
  <c r="G107" i="12"/>
  <c r="I107" i="12" s="1"/>
  <c r="G197" i="12"/>
  <c r="I197" i="12" s="1"/>
  <c r="G479" i="12"/>
  <c r="I479" i="12" s="1"/>
  <c r="G480" i="12"/>
  <c r="I480" i="12" s="1"/>
  <c r="G271" i="12"/>
  <c r="I271" i="12" s="1"/>
  <c r="G481" i="12"/>
  <c r="I481" i="12" s="1"/>
  <c r="G272" i="12"/>
  <c r="I272" i="12" s="1"/>
  <c r="G10" i="12"/>
  <c r="I10" i="12" s="1"/>
  <c r="G39" i="12"/>
  <c r="I39" i="12" s="1"/>
  <c r="G108" i="12"/>
  <c r="I108" i="12" s="1"/>
  <c r="G482" i="12"/>
  <c r="I482" i="12" s="1"/>
  <c r="G273" i="12"/>
  <c r="I273" i="12" s="1"/>
  <c r="G147" i="12"/>
  <c r="I147" i="12" s="1"/>
  <c r="G483" i="12"/>
  <c r="I483" i="12" s="1"/>
  <c r="G109" i="12"/>
  <c r="I109" i="12" s="1"/>
  <c r="G29" i="12"/>
  <c r="I29" i="12" s="1"/>
  <c r="G528" i="12"/>
  <c r="I528" i="12" s="1"/>
  <c r="G198" i="12"/>
  <c r="I198" i="12" s="1"/>
  <c r="G317" i="12"/>
  <c r="I317" i="12" s="1"/>
  <c r="G11" i="12"/>
  <c r="I11" i="12" s="1"/>
  <c r="G529" i="12"/>
  <c r="I529" i="12" s="1"/>
  <c r="G117" i="12"/>
  <c r="I117" i="12" s="1"/>
  <c r="G530" i="12"/>
  <c r="I530" i="12" s="1"/>
  <c r="G484" i="12"/>
  <c r="I484" i="12" s="1"/>
  <c r="G485" i="12"/>
  <c r="I485" i="12" s="1"/>
  <c r="G486" i="12"/>
  <c r="I486" i="12" s="1"/>
  <c r="G199" i="12"/>
  <c r="I199" i="12" s="1"/>
  <c r="G487" i="12"/>
  <c r="I487" i="12" s="1"/>
  <c r="G488" i="12"/>
  <c r="I488" i="12" s="1"/>
  <c r="G40" i="12"/>
  <c r="I40" i="12" s="1"/>
  <c r="G110" i="12"/>
  <c r="I110" i="12" s="1"/>
  <c r="G489" i="12"/>
  <c r="I489" i="12" s="1"/>
  <c r="G111" i="12"/>
  <c r="I111" i="12" s="1"/>
  <c r="G490" i="12"/>
  <c r="I490" i="12" s="1"/>
  <c r="G508" i="12"/>
  <c r="I508" i="12" s="1"/>
  <c r="G274" i="12"/>
  <c r="I274" i="12" s="1"/>
  <c r="G112" i="12"/>
  <c r="I112" i="12" s="1"/>
  <c r="G5" i="12"/>
  <c r="I5" i="12" s="1"/>
  <c r="G113" i="12"/>
  <c r="I113" i="12" s="1"/>
  <c r="G12" i="12"/>
  <c r="I12" i="12" s="1"/>
  <c r="G18" i="12"/>
  <c r="I18" i="12" s="1"/>
  <c r="G61" i="12"/>
  <c r="I61" i="12" s="1"/>
  <c r="G13" i="12"/>
  <c r="I13" i="12" s="1"/>
  <c r="G200" i="12"/>
  <c r="I200" i="12" s="1"/>
  <c r="G14" i="12"/>
  <c r="I14" i="12" s="1"/>
  <c r="G539" i="12"/>
  <c r="I539" i="12" s="1"/>
  <c r="G201" i="12"/>
  <c r="I201" i="12" s="1"/>
  <c r="G114" i="12"/>
  <c r="I114" i="12" s="1"/>
  <c r="G540" i="12"/>
  <c r="I540" i="12" s="1"/>
  <c r="G541" i="12"/>
  <c r="I541" i="12" s="1"/>
  <c r="G6" i="12"/>
  <c r="I6" i="12" s="1"/>
  <c r="G15" i="12"/>
  <c r="I15" i="12" s="1"/>
  <c r="G16" i="12"/>
  <c r="I16" i="12" s="1"/>
  <c r="G17" i="12"/>
  <c r="I17" i="12" s="1"/>
  <c r="P530" i="10"/>
  <c r="P531" i="10"/>
  <c r="O396" i="10"/>
  <c r="O404" i="10"/>
  <c r="O505" i="10"/>
  <c r="O513" i="10"/>
  <c r="O516" i="10"/>
  <c r="O529" i="10"/>
  <c r="T2" i="2"/>
  <c r="R23" i="2"/>
  <c r="R56" i="2"/>
  <c r="R87" i="2"/>
  <c r="R151" i="2"/>
  <c r="R184" i="2"/>
  <c r="R215" i="2"/>
  <c r="R279" i="2"/>
  <c r="R312" i="2"/>
  <c r="R343" i="2"/>
  <c r="R407" i="2"/>
  <c r="R440" i="2"/>
  <c r="R471" i="2"/>
  <c r="R535" i="2"/>
  <c r="O2" i="2"/>
  <c r="R2" i="2" s="1"/>
  <c r="O3" i="2"/>
  <c r="R3" i="2" s="1"/>
  <c r="O4" i="2"/>
  <c r="R4" i="2" s="1"/>
  <c r="O5" i="2"/>
  <c r="R5" i="2" s="1"/>
  <c r="O6" i="2"/>
  <c r="R6" i="2" s="1"/>
  <c r="O7" i="2"/>
  <c r="R7" i="2" s="1"/>
  <c r="O8" i="2"/>
  <c r="R8" i="2" s="1"/>
  <c r="O9" i="2"/>
  <c r="R9" i="2" s="1"/>
  <c r="O10" i="2"/>
  <c r="R10" i="2" s="1"/>
  <c r="O11" i="2"/>
  <c r="R11" i="2" s="1"/>
  <c r="O12" i="2"/>
  <c r="R12" i="2" s="1"/>
  <c r="O13" i="2"/>
  <c r="R13" i="2" s="1"/>
  <c r="O14" i="2"/>
  <c r="R14" i="2" s="1"/>
  <c r="O15" i="2"/>
  <c r="R15" i="2" s="1"/>
  <c r="O16" i="2"/>
  <c r="R16" i="2" s="1"/>
  <c r="O17" i="2"/>
  <c r="R17" i="2" s="1"/>
  <c r="O18" i="2"/>
  <c r="R18" i="2" s="1"/>
  <c r="O19" i="2"/>
  <c r="R19" i="2" s="1"/>
  <c r="O20" i="2"/>
  <c r="R20" i="2" s="1"/>
  <c r="O21" i="2"/>
  <c r="R21" i="2" s="1"/>
  <c r="O22" i="2"/>
  <c r="R22" i="2" s="1"/>
  <c r="O23" i="2"/>
  <c r="O24" i="2"/>
  <c r="R24" i="2" s="1"/>
  <c r="O25" i="2"/>
  <c r="R25" i="2" s="1"/>
  <c r="O26" i="2"/>
  <c r="R26" i="2" s="1"/>
  <c r="O27" i="2"/>
  <c r="R27" i="2" s="1"/>
  <c r="O28" i="2"/>
  <c r="R28" i="2" s="1"/>
  <c r="O29" i="2"/>
  <c r="R29" i="2" s="1"/>
  <c r="O30" i="2"/>
  <c r="R30" i="2" s="1"/>
  <c r="O31" i="2"/>
  <c r="R31" i="2" s="1"/>
  <c r="O32" i="2"/>
  <c r="R32" i="2" s="1"/>
  <c r="O33" i="2"/>
  <c r="R33" i="2" s="1"/>
  <c r="O34" i="2"/>
  <c r="R34" i="2" s="1"/>
  <c r="O35" i="2"/>
  <c r="R35" i="2" s="1"/>
  <c r="O36" i="2"/>
  <c r="R36" i="2" s="1"/>
  <c r="O37" i="2"/>
  <c r="R37" i="2" s="1"/>
  <c r="O38" i="2"/>
  <c r="R38" i="2" s="1"/>
  <c r="O39" i="2"/>
  <c r="R39" i="2" s="1"/>
  <c r="O40" i="2"/>
  <c r="R40" i="2" s="1"/>
  <c r="O41" i="2"/>
  <c r="R41" i="2" s="1"/>
  <c r="O42" i="2"/>
  <c r="R42" i="2" s="1"/>
  <c r="O43" i="2"/>
  <c r="R43" i="2" s="1"/>
  <c r="O44" i="2"/>
  <c r="R44" i="2" s="1"/>
  <c r="O45" i="2"/>
  <c r="R45" i="2" s="1"/>
  <c r="O46" i="2"/>
  <c r="R46" i="2" s="1"/>
  <c r="O47" i="2"/>
  <c r="R47" i="2" s="1"/>
  <c r="O48" i="2"/>
  <c r="R48" i="2" s="1"/>
  <c r="O49" i="2"/>
  <c r="R49" i="2" s="1"/>
  <c r="O50" i="2"/>
  <c r="R50" i="2" s="1"/>
  <c r="O51" i="2"/>
  <c r="R51" i="2" s="1"/>
  <c r="O52" i="2"/>
  <c r="R52" i="2" s="1"/>
  <c r="O53" i="2"/>
  <c r="R53" i="2" s="1"/>
  <c r="O54" i="2"/>
  <c r="R54" i="2" s="1"/>
  <c r="O55" i="2"/>
  <c r="R55" i="2" s="1"/>
  <c r="O56" i="2"/>
  <c r="O57" i="2"/>
  <c r="R57" i="2" s="1"/>
  <c r="O58" i="2"/>
  <c r="R58" i="2" s="1"/>
  <c r="O59" i="2"/>
  <c r="R59" i="2" s="1"/>
  <c r="O60" i="2"/>
  <c r="R60" i="2" s="1"/>
  <c r="O61" i="2"/>
  <c r="R61" i="2" s="1"/>
  <c r="O62" i="2"/>
  <c r="R62" i="2" s="1"/>
  <c r="O63" i="2"/>
  <c r="R63" i="2" s="1"/>
  <c r="O64" i="2"/>
  <c r="R64" i="2" s="1"/>
  <c r="O65" i="2"/>
  <c r="R65" i="2" s="1"/>
  <c r="O66" i="2"/>
  <c r="R66" i="2" s="1"/>
  <c r="O67" i="2"/>
  <c r="R67" i="2" s="1"/>
  <c r="O68" i="2"/>
  <c r="R68" i="2" s="1"/>
  <c r="O69" i="2"/>
  <c r="R69" i="2" s="1"/>
  <c r="O70" i="2"/>
  <c r="R70" i="2" s="1"/>
  <c r="O71" i="2"/>
  <c r="R71" i="2" s="1"/>
  <c r="O72" i="2"/>
  <c r="R72" i="2" s="1"/>
  <c r="O73" i="2"/>
  <c r="R73" i="2" s="1"/>
  <c r="O74" i="2"/>
  <c r="R74" i="2" s="1"/>
  <c r="O75" i="2"/>
  <c r="R75" i="2" s="1"/>
  <c r="O76" i="2"/>
  <c r="R76" i="2" s="1"/>
  <c r="O77" i="2"/>
  <c r="R77" i="2" s="1"/>
  <c r="O78" i="2"/>
  <c r="R78" i="2" s="1"/>
  <c r="O79" i="2"/>
  <c r="R79" i="2" s="1"/>
  <c r="O80" i="2"/>
  <c r="R80" i="2" s="1"/>
  <c r="O81" i="2"/>
  <c r="R81" i="2" s="1"/>
  <c r="O82" i="2"/>
  <c r="R82" i="2" s="1"/>
  <c r="O83" i="2"/>
  <c r="R83" i="2" s="1"/>
  <c r="O84" i="2"/>
  <c r="R84" i="2" s="1"/>
  <c r="O85" i="2"/>
  <c r="R85" i="2" s="1"/>
  <c r="O86" i="2"/>
  <c r="R86" i="2" s="1"/>
  <c r="O87" i="2"/>
  <c r="O88" i="2"/>
  <c r="R88" i="2" s="1"/>
  <c r="O89" i="2"/>
  <c r="R89" i="2" s="1"/>
  <c r="O90" i="2"/>
  <c r="R90" i="2" s="1"/>
  <c r="O91" i="2"/>
  <c r="R91" i="2" s="1"/>
  <c r="O92" i="2"/>
  <c r="R92" i="2" s="1"/>
  <c r="O93" i="2"/>
  <c r="R93" i="2" s="1"/>
  <c r="O94" i="2"/>
  <c r="R94" i="2" s="1"/>
  <c r="O95" i="2"/>
  <c r="R95" i="2" s="1"/>
  <c r="O96" i="2"/>
  <c r="R96" i="2" s="1"/>
  <c r="O97" i="2"/>
  <c r="R97" i="2" s="1"/>
  <c r="O98" i="2"/>
  <c r="R98" i="2" s="1"/>
  <c r="O99" i="2"/>
  <c r="R99" i="2" s="1"/>
  <c r="O100" i="2"/>
  <c r="R100" i="2" s="1"/>
  <c r="O101" i="2"/>
  <c r="R101" i="2" s="1"/>
  <c r="O102" i="2"/>
  <c r="R102" i="2" s="1"/>
  <c r="O103" i="2"/>
  <c r="R103" i="2" s="1"/>
  <c r="O104" i="2"/>
  <c r="R104" i="2" s="1"/>
  <c r="O105" i="2"/>
  <c r="R105" i="2" s="1"/>
  <c r="O106" i="2"/>
  <c r="R106" i="2" s="1"/>
  <c r="O107" i="2"/>
  <c r="R107" i="2" s="1"/>
  <c r="O108" i="2"/>
  <c r="R108" i="2" s="1"/>
  <c r="O109" i="2"/>
  <c r="R109" i="2" s="1"/>
  <c r="O110" i="2"/>
  <c r="R110" i="2" s="1"/>
  <c r="O111" i="2"/>
  <c r="R111" i="2" s="1"/>
  <c r="O112" i="2"/>
  <c r="R112" i="2" s="1"/>
  <c r="O113" i="2"/>
  <c r="R113" i="2" s="1"/>
  <c r="O114" i="2"/>
  <c r="R114" i="2" s="1"/>
  <c r="O115" i="2"/>
  <c r="R115" i="2" s="1"/>
  <c r="O116" i="2"/>
  <c r="R116" i="2" s="1"/>
  <c r="O117" i="2"/>
  <c r="R117" i="2" s="1"/>
  <c r="O118" i="2"/>
  <c r="R118" i="2" s="1"/>
  <c r="O119" i="2"/>
  <c r="R119" i="2" s="1"/>
  <c r="O120" i="2"/>
  <c r="R120" i="2" s="1"/>
  <c r="O121" i="2"/>
  <c r="R121" i="2" s="1"/>
  <c r="O122" i="2"/>
  <c r="R122" i="2" s="1"/>
  <c r="O123" i="2"/>
  <c r="R123" i="2" s="1"/>
  <c r="O124" i="2"/>
  <c r="R124" i="2" s="1"/>
  <c r="O125" i="2"/>
  <c r="R125" i="2" s="1"/>
  <c r="O126" i="2"/>
  <c r="R126" i="2" s="1"/>
  <c r="O127" i="2"/>
  <c r="R127" i="2" s="1"/>
  <c r="O128" i="2"/>
  <c r="R128" i="2" s="1"/>
  <c r="O129" i="2"/>
  <c r="R129" i="2" s="1"/>
  <c r="O130" i="2"/>
  <c r="R130" i="2" s="1"/>
  <c r="O131" i="2"/>
  <c r="R131" i="2" s="1"/>
  <c r="O132" i="2"/>
  <c r="R132" i="2" s="1"/>
  <c r="O133" i="2"/>
  <c r="R133" i="2" s="1"/>
  <c r="O134" i="2"/>
  <c r="R134" i="2" s="1"/>
  <c r="O135" i="2"/>
  <c r="R135" i="2" s="1"/>
  <c r="O136" i="2"/>
  <c r="R136" i="2" s="1"/>
  <c r="O137" i="2"/>
  <c r="R137" i="2" s="1"/>
  <c r="O138" i="2"/>
  <c r="R138" i="2" s="1"/>
  <c r="O139" i="2"/>
  <c r="R139" i="2" s="1"/>
  <c r="O140" i="2"/>
  <c r="R140" i="2" s="1"/>
  <c r="O141" i="2"/>
  <c r="R141" i="2" s="1"/>
  <c r="O142" i="2"/>
  <c r="R142" i="2" s="1"/>
  <c r="O143" i="2"/>
  <c r="R143" i="2" s="1"/>
  <c r="O144" i="2"/>
  <c r="R144" i="2" s="1"/>
  <c r="O145" i="2"/>
  <c r="R145" i="2" s="1"/>
  <c r="O146" i="2"/>
  <c r="R146" i="2" s="1"/>
  <c r="O147" i="2"/>
  <c r="R147" i="2" s="1"/>
  <c r="O148" i="2"/>
  <c r="R148" i="2" s="1"/>
  <c r="O149" i="2"/>
  <c r="R149" i="2" s="1"/>
  <c r="O150" i="2"/>
  <c r="R150" i="2" s="1"/>
  <c r="O151" i="2"/>
  <c r="O152" i="2"/>
  <c r="R152" i="2" s="1"/>
  <c r="O153" i="2"/>
  <c r="R153" i="2" s="1"/>
  <c r="O154" i="2"/>
  <c r="R154" i="2" s="1"/>
  <c r="O155" i="2"/>
  <c r="R155" i="2" s="1"/>
  <c r="O156" i="2"/>
  <c r="R156" i="2" s="1"/>
  <c r="O157" i="2"/>
  <c r="R157" i="2" s="1"/>
  <c r="O158" i="2"/>
  <c r="R158" i="2" s="1"/>
  <c r="O159" i="2"/>
  <c r="R159" i="2" s="1"/>
  <c r="O160" i="2"/>
  <c r="R160" i="2" s="1"/>
  <c r="O161" i="2"/>
  <c r="R161" i="2" s="1"/>
  <c r="O162" i="2"/>
  <c r="R162" i="2" s="1"/>
  <c r="O163" i="2"/>
  <c r="R163" i="2" s="1"/>
  <c r="O164" i="2"/>
  <c r="R164" i="2" s="1"/>
  <c r="O165" i="2"/>
  <c r="R165" i="2" s="1"/>
  <c r="O166" i="2"/>
  <c r="R166" i="2" s="1"/>
  <c r="O167" i="2"/>
  <c r="R167" i="2" s="1"/>
  <c r="O168" i="2"/>
  <c r="R168" i="2" s="1"/>
  <c r="O169" i="2"/>
  <c r="R169" i="2" s="1"/>
  <c r="O170" i="2"/>
  <c r="R170" i="2" s="1"/>
  <c r="O171" i="2"/>
  <c r="R171" i="2" s="1"/>
  <c r="O172" i="2"/>
  <c r="R172" i="2" s="1"/>
  <c r="O173" i="2"/>
  <c r="R173" i="2" s="1"/>
  <c r="O174" i="2"/>
  <c r="R174" i="2" s="1"/>
  <c r="O175" i="2"/>
  <c r="R175" i="2" s="1"/>
  <c r="O176" i="2"/>
  <c r="R176" i="2" s="1"/>
  <c r="O177" i="2"/>
  <c r="R177" i="2" s="1"/>
  <c r="O178" i="2"/>
  <c r="R178" i="2" s="1"/>
  <c r="O179" i="2"/>
  <c r="R179" i="2" s="1"/>
  <c r="O180" i="2"/>
  <c r="R180" i="2" s="1"/>
  <c r="O181" i="2"/>
  <c r="R181" i="2" s="1"/>
  <c r="O182" i="2"/>
  <c r="R182" i="2" s="1"/>
  <c r="O183" i="2"/>
  <c r="R183" i="2" s="1"/>
  <c r="O184" i="2"/>
  <c r="O185" i="2"/>
  <c r="R185" i="2" s="1"/>
  <c r="O186" i="2"/>
  <c r="R186" i="2" s="1"/>
  <c r="O187" i="2"/>
  <c r="R187" i="2" s="1"/>
  <c r="O188" i="2"/>
  <c r="R188" i="2" s="1"/>
  <c r="O189" i="2"/>
  <c r="R189" i="2" s="1"/>
  <c r="O190" i="2"/>
  <c r="R190" i="2" s="1"/>
  <c r="O191" i="2"/>
  <c r="R191" i="2" s="1"/>
  <c r="O192" i="2"/>
  <c r="R192" i="2" s="1"/>
  <c r="O193" i="2"/>
  <c r="R193" i="2" s="1"/>
  <c r="O194" i="2"/>
  <c r="R194" i="2" s="1"/>
  <c r="O195" i="2"/>
  <c r="R195" i="2" s="1"/>
  <c r="O196" i="2"/>
  <c r="R196" i="2" s="1"/>
  <c r="O197" i="2"/>
  <c r="R197" i="2" s="1"/>
  <c r="O198" i="2"/>
  <c r="R198" i="2" s="1"/>
  <c r="O199" i="2"/>
  <c r="R199" i="2" s="1"/>
  <c r="O200" i="2"/>
  <c r="R200" i="2" s="1"/>
  <c r="O201" i="2"/>
  <c r="R201" i="2" s="1"/>
  <c r="O202" i="2"/>
  <c r="R202" i="2" s="1"/>
  <c r="O203" i="2"/>
  <c r="R203" i="2" s="1"/>
  <c r="O204" i="2"/>
  <c r="R204" i="2" s="1"/>
  <c r="O205" i="2"/>
  <c r="R205" i="2" s="1"/>
  <c r="O206" i="2"/>
  <c r="R206" i="2" s="1"/>
  <c r="O207" i="2"/>
  <c r="R207" i="2" s="1"/>
  <c r="O208" i="2"/>
  <c r="R208" i="2" s="1"/>
  <c r="O209" i="2"/>
  <c r="R209" i="2" s="1"/>
  <c r="O210" i="2"/>
  <c r="R210" i="2" s="1"/>
  <c r="O211" i="2"/>
  <c r="R211" i="2" s="1"/>
  <c r="O212" i="2"/>
  <c r="R212" i="2" s="1"/>
  <c r="O213" i="2"/>
  <c r="R213" i="2" s="1"/>
  <c r="O214" i="2"/>
  <c r="R214" i="2" s="1"/>
  <c r="O215" i="2"/>
  <c r="O216" i="2"/>
  <c r="R216" i="2" s="1"/>
  <c r="O217" i="2"/>
  <c r="R217" i="2" s="1"/>
  <c r="O218" i="2"/>
  <c r="R218" i="2" s="1"/>
  <c r="O219" i="2"/>
  <c r="R219" i="2" s="1"/>
  <c r="O220" i="2"/>
  <c r="R220" i="2" s="1"/>
  <c r="O221" i="2"/>
  <c r="R221" i="2" s="1"/>
  <c r="O222" i="2"/>
  <c r="R222" i="2" s="1"/>
  <c r="O223" i="2"/>
  <c r="R223" i="2" s="1"/>
  <c r="O224" i="2"/>
  <c r="R224" i="2" s="1"/>
  <c r="O225" i="2"/>
  <c r="R225" i="2" s="1"/>
  <c r="O226" i="2"/>
  <c r="R226" i="2" s="1"/>
  <c r="O227" i="2"/>
  <c r="R227" i="2" s="1"/>
  <c r="O228" i="2"/>
  <c r="R228" i="2" s="1"/>
  <c r="O229" i="2"/>
  <c r="R229" i="2" s="1"/>
  <c r="O230" i="2"/>
  <c r="R230" i="2" s="1"/>
  <c r="O231" i="2"/>
  <c r="R231" i="2" s="1"/>
  <c r="O232" i="2"/>
  <c r="R232" i="2" s="1"/>
  <c r="O233" i="2"/>
  <c r="R233" i="2" s="1"/>
  <c r="O234" i="2"/>
  <c r="R234" i="2" s="1"/>
  <c r="O235" i="2"/>
  <c r="R235" i="2" s="1"/>
  <c r="O236" i="2"/>
  <c r="R236" i="2" s="1"/>
  <c r="O237" i="2"/>
  <c r="R237" i="2" s="1"/>
  <c r="O238" i="2"/>
  <c r="R238" i="2" s="1"/>
  <c r="O239" i="2"/>
  <c r="R239" i="2" s="1"/>
  <c r="O240" i="2"/>
  <c r="R240" i="2" s="1"/>
  <c r="O241" i="2"/>
  <c r="R241" i="2" s="1"/>
  <c r="O242" i="2"/>
  <c r="R242" i="2" s="1"/>
  <c r="O243" i="2"/>
  <c r="R243" i="2" s="1"/>
  <c r="O244" i="2"/>
  <c r="R244" i="2" s="1"/>
  <c r="O245" i="2"/>
  <c r="R245" i="2" s="1"/>
  <c r="O246" i="2"/>
  <c r="R246" i="2" s="1"/>
  <c r="O247" i="2"/>
  <c r="R247" i="2" s="1"/>
  <c r="O248" i="2"/>
  <c r="R248" i="2" s="1"/>
  <c r="O249" i="2"/>
  <c r="R249" i="2" s="1"/>
  <c r="O250" i="2"/>
  <c r="R250" i="2" s="1"/>
  <c r="O251" i="2"/>
  <c r="R251" i="2" s="1"/>
  <c r="O252" i="2"/>
  <c r="R252" i="2" s="1"/>
  <c r="O253" i="2"/>
  <c r="R253" i="2" s="1"/>
  <c r="O254" i="2"/>
  <c r="R254" i="2" s="1"/>
  <c r="O255" i="2"/>
  <c r="R255" i="2" s="1"/>
  <c r="O256" i="2"/>
  <c r="R256" i="2" s="1"/>
  <c r="O257" i="2"/>
  <c r="R257" i="2" s="1"/>
  <c r="O258" i="2"/>
  <c r="R258" i="2" s="1"/>
  <c r="O259" i="2"/>
  <c r="R259" i="2" s="1"/>
  <c r="O260" i="2"/>
  <c r="R260" i="2" s="1"/>
  <c r="O261" i="2"/>
  <c r="R261" i="2" s="1"/>
  <c r="O262" i="2"/>
  <c r="R262" i="2" s="1"/>
  <c r="O263" i="2"/>
  <c r="R263" i="2" s="1"/>
  <c r="O264" i="2"/>
  <c r="R264" i="2" s="1"/>
  <c r="O265" i="2"/>
  <c r="R265" i="2" s="1"/>
  <c r="O266" i="2"/>
  <c r="R266" i="2" s="1"/>
  <c r="O267" i="2"/>
  <c r="R267" i="2" s="1"/>
  <c r="O268" i="2"/>
  <c r="R268" i="2" s="1"/>
  <c r="O269" i="2"/>
  <c r="R269" i="2" s="1"/>
  <c r="O270" i="2"/>
  <c r="R270" i="2" s="1"/>
  <c r="O271" i="2"/>
  <c r="R271" i="2" s="1"/>
  <c r="O272" i="2"/>
  <c r="R272" i="2" s="1"/>
  <c r="O273" i="2"/>
  <c r="R273" i="2" s="1"/>
  <c r="O274" i="2"/>
  <c r="R274" i="2" s="1"/>
  <c r="O275" i="2"/>
  <c r="R275" i="2" s="1"/>
  <c r="O276" i="2"/>
  <c r="R276" i="2" s="1"/>
  <c r="O277" i="2"/>
  <c r="R277" i="2" s="1"/>
  <c r="O278" i="2"/>
  <c r="R278" i="2" s="1"/>
  <c r="O279" i="2"/>
  <c r="O280" i="2"/>
  <c r="R280" i="2" s="1"/>
  <c r="O281" i="2"/>
  <c r="R281" i="2" s="1"/>
  <c r="O282" i="2"/>
  <c r="R282" i="2" s="1"/>
  <c r="O283" i="2"/>
  <c r="R283" i="2" s="1"/>
  <c r="O284" i="2"/>
  <c r="R284" i="2" s="1"/>
  <c r="O285" i="2"/>
  <c r="R285" i="2" s="1"/>
  <c r="O286" i="2"/>
  <c r="R286" i="2" s="1"/>
  <c r="O287" i="2"/>
  <c r="R287" i="2" s="1"/>
  <c r="O288" i="2"/>
  <c r="R288" i="2" s="1"/>
  <c r="O289" i="2"/>
  <c r="R289" i="2" s="1"/>
  <c r="O290" i="2"/>
  <c r="R290" i="2" s="1"/>
  <c r="O291" i="2"/>
  <c r="R291" i="2" s="1"/>
  <c r="O292" i="2"/>
  <c r="R292" i="2" s="1"/>
  <c r="O293" i="2"/>
  <c r="R293" i="2" s="1"/>
  <c r="O294" i="2"/>
  <c r="R294" i="2" s="1"/>
  <c r="O295" i="2"/>
  <c r="R295" i="2" s="1"/>
  <c r="O296" i="2"/>
  <c r="R296" i="2" s="1"/>
  <c r="O297" i="2"/>
  <c r="R297" i="2" s="1"/>
  <c r="O298" i="2"/>
  <c r="R298" i="2" s="1"/>
  <c r="O299" i="2"/>
  <c r="R299" i="2" s="1"/>
  <c r="O300" i="2"/>
  <c r="R300" i="2" s="1"/>
  <c r="O301" i="2"/>
  <c r="R301" i="2" s="1"/>
  <c r="O302" i="2"/>
  <c r="R302" i="2" s="1"/>
  <c r="O303" i="2"/>
  <c r="R303" i="2" s="1"/>
  <c r="O304" i="2"/>
  <c r="R304" i="2" s="1"/>
  <c r="O305" i="2"/>
  <c r="R305" i="2" s="1"/>
  <c r="O306" i="2"/>
  <c r="R306" i="2" s="1"/>
  <c r="O307" i="2"/>
  <c r="R307" i="2" s="1"/>
  <c r="O308" i="2"/>
  <c r="R308" i="2" s="1"/>
  <c r="O309" i="2"/>
  <c r="R309" i="2" s="1"/>
  <c r="O310" i="2"/>
  <c r="R310" i="2" s="1"/>
  <c r="O311" i="2"/>
  <c r="R311" i="2" s="1"/>
  <c r="O312" i="2"/>
  <c r="O313" i="2"/>
  <c r="R313" i="2" s="1"/>
  <c r="O314" i="2"/>
  <c r="R314" i="2" s="1"/>
  <c r="O315" i="2"/>
  <c r="R315" i="2" s="1"/>
  <c r="O316" i="2"/>
  <c r="R316" i="2" s="1"/>
  <c r="O317" i="2"/>
  <c r="R317" i="2" s="1"/>
  <c r="O318" i="2"/>
  <c r="R318" i="2" s="1"/>
  <c r="O319" i="2"/>
  <c r="R319" i="2" s="1"/>
  <c r="O320" i="2"/>
  <c r="R320" i="2" s="1"/>
  <c r="O321" i="2"/>
  <c r="R321" i="2" s="1"/>
  <c r="O322" i="2"/>
  <c r="R322" i="2" s="1"/>
  <c r="O323" i="2"/>
  <c r="R323" i="2" s="1"/>
  <c r="O324" i="2"/>
  <c r="R324" i="2" s="1"/>
  <c r="O325" i="2"/>
  <c r="R325" i="2" s="1"/>
  <c r="O326" i="2"/>
  <c r="R326" i="2" s="1"/>
  <c r="O327" i="2"/>
  <c r="R327" i="2" s="1"/>
  <c r="O328" i="2"/>
  <c r="R328" i="2" s="1"/>
  <c r="O329" i="2"/>
  <c r="R329" i="2" s="1"/>
  <c r="O330" i="2"/>
  <c r="R330" i="2" s="1"/>
  <c r="O331" i="2"/>
  <c r="R331" i="2" s="1"/>
  <c r="O332" i="2"/>
  <c r="R332" i="2" s="1"/>
  <c r="O333" i="2"/>
  <c r="R333" i="2" s="1"/>
  <c r="O334" i="2"/>
  <c r="R334" i="2" s="1"/>
  <c r="O335" i="2"/>
  <c r="R335" i="2" s="1"/>
  <c r="O336" i="2"/>
  <c r="R336" i="2" s="1"/>
  <c r="O337" i="2"/>
  <c r="R337" i="2" s="1"/>
  <c r="O338" i="2"/>
  <c r="R338" i="2" s="1"/>
  <c r="O339" i="2"/>
  <c r="R339" i="2" s="1"/>
  <c r="O340" i="2"/>
  <c r="R340" i="2" s="1"/>
  <c r="O341" i="2"/>
  <c r="R341" i="2" s="1"/>
  <c r="O342" i="2"/>
  <c r="R342" i="2" s="1"/>
  <c r="O343" i="2"/>
  <c r="O344" i="2"/>
  <c r="R344" i="2" s="1"/>
  <c r="O345" i="2"/>
  <c r="R345" i="2" s="1"/>
  <c r="O346" i="2"/>
  <c r="R346" i="2" s="1"/>
  <c r="O347" i="2"/>
  <c r="R347" i="2" s="1"/>
  <c r="O348" i="2"/>
  <c r="R348" i="2" s="1"/>
  <c r="O349" i="2"/>
  <c r="R349" i="2" s="1"/>
  <c r="O350" i="2"/>
  <c r="R350" i="2" s="1"/>
  <c r="O351" i="2"/>
  <c r="R351" i="2" s="1"/>
  <c r="O352" i="2"/>
  <c r="R352" i="2" s="1"/>
  <c r="O353" i="2"/>
  <c r="R353" i="2" s="1"/>
  <c r="O354" i="2"/>
  <c r="R354" i="2" s="1"/>
  <c r="O355" i="2"/>
  <c r="R355" i="2" s="1"/>
  <c r="O356" i="2"/>
  <c r="R356" i="2" s="1"/>
  <c r="O357" i="2"/>
  <c r="R357" i="2" s="1"/>
  <c r="O358" i="2"/>
  <c r="R358" i="2" s="1"/>
  <c r="O359" i="2"/>
  <c r="R359" i="2" s="1"/>
  <c r="O360" i="2"/>
  <c r="R360" i="2" s="1"/>
  <c r="O361" i="2"/>
  <c r="R361" i="2" s="1"/>
  <c r="O362" i="2"/>
  <c r="R362" i="2" s="1"/>
  <c r="O363" i="2"/>
  <c r="R363" i="2" s="1"/>
  <c r="O364" i="2"/>
  <c r="R364" i="2" s="1"/>
  <c r="O365" i="2"/>
  <c r="R365" i="2" s="1"/>
  <c r="O366" i="2"/>
  <c r="R366" i="2" s="1"/>
  <c r="O367" i="2"/>
  <c r="R367" i="2" s="1"/>
  <c r="O368" i="2"/>
  <c r="R368" i="2" s="1"/>
  <c r="O369" i="2"/>
  <c r="R369" i="2" s="1"/>
  <c r="O370" i="2"/>
  <c r="R370" i="2" s="1"/>
  <c r="O371" i="2"/>
  <c r="R371" i="2" s="1"/>
  <c r="O372" i="2"/>
  <c r="R372" i="2" s="1"/>
  <c r="O373" i="2"/>
  <c r="R373" i="2" s="1"/>
  <c r="O374" i="2"/>
  <c r="R374" i="2" s="1"/>
  <c r="O375" i="2"/>
  <c r="R375" i="2" s="1"/>
  <c r="O376" i="2"/>
  <c r="R376" i="2" s="1"/>
  <c r="O377" i="2"/>
  <c r="R377" i="2" s="1"/>
  <c r="O378" i="2"/>
  <c r="R378" i="2" s="1"/>
  <c r="O379" i="2"/>
  <c r="R379" i="2" s="1"/>
  <c r="O380" i="2"/>
  <c r="R380" i="2" s="1"/>
  <c r="O381" i="2"/>
  <c r="R381" i="2" s="1"/>
  <c r="O382" i="2"/>
  <c r="R382" i="2" s="1"/>
  <c r="O383" i="2"/>
  <c r="R383" i="2" s="1"/>
  <c r="O384" i="2"/>
  <c r="R384" i="2" s="1"/>
  <c r="O385" i="2"/>
  <c r="R385" i="2" s="1"/>
  <c r="O386" i="2"/>
  <c r="R386" i="2" s="1"/>
  <c r="O387" i="2"/>
  <c r="R387" i="2" s="1"/>
  <c r="O388" i="2"/>
  <c r="R388" i="2" s="1"/>
  <c r="O389" i="2"/>
  <c r="R389" i="2" s="1"/>
  <c r="O390" i="2"/>
  <c r="R390" i="2" s="1"/>
  <c r="O391" i="2"/>
  <c r="R391" i="2" s="1"/>
  <c r="O392" i="2"/>
  <c r="R392" i="2" s="1"/>
  <c r="O393" i="2"/>
  <c r="R393" i="2" s="1"/>
  <c r="O394" i="2"/>
  <c r="R394" i="2" s="1"/>
  <c r="O395" i="2"/>
  <c r="R395" i="2" s="1"/>
  <c r="O396" i="2"/>
  <c r="R396" i="2" s="1"/>
  <c r="O397" i="2"/>
  <c r="R397" i="2" s="1"/>
  <c r="O398" i="2"/>
  <c r="R398" i="2" s="1"/>
  <c r="O399" i="2"/>
  <c r="R399" i="2" s="1"/>
  <c r="O400" i="2"/>
  <c r="R400" i="2" s="1"/>
  <c r="O401" i="2"/>
  <c r="R401" i="2" s="1"/>
  <c r="O402" i="2"/>
  <c r="R402" i="2" s="1"/>
  <c r="O403" i="2"/>
  <c r="R403" i="2" s="1"/>
  <c r="O404" i="2"/>
  <c r="R404" i="2" s="1"/>
  <c r="O405" i="2"/>
  <c r="R405" i="2" s="1"/>
  <c r="O406" i="2"/>
  <c r="R406" i="2" s="1"/>
  <c r="O407" i="2"/>
  <c r="O408" i="2"/>
  <c r="R408" i="2" s="1"/>
  <c r="O409" i="2"/>
  <c r="R409" i="2" s="1"/>
  <c r="O410" i="2"/>
  <c r="R410" i="2" s="1"/>
  <c r="O411" i="2"/>
  <c r="R411" i="2" s="1"/>
  <c r="O412" i="2"/>
  <c r="R412" i="2" s="1"/>
  <c r="O413" i="2"/>
  <c r="R413" i="2" s="1"/>
  <c r="O414" i="2"/>
  <c r="R414" i="2" s="1"/>
  <c r="O415" i="2"/>
  <c r="R415" i="2" s="1"/>
  <c r="O416" i="2"/>
  <c r="R416" i="2" s="1"/>
  <c r="O417" i="2"/>
  <c r="R417" i="2" s="1"/>
  <c r="O418" i="2"/>
  <c r="R418" i="2" s="1"/>
  <c r="O419" i="2"/>
  <c r="R419" i="2" s="1"/>
  <c r="O420" i="2"/>
  <c r="R420" i="2" s="1"/>
  <c r="O421" i="2"/>
  <c r="R421" i="2" s="1"/>
  <c r="O422" i="2"/>
  <c r="R422" i="2" s="1"/>
  <c r="O423" i="2"/>
  <c r="R423" i="2" s="1"/>
  <c r="O424" i="2"/>
  <c r="R424" i="2" s="1"/>
  <c r="O425" i="2"/>
  <c r="R425" i="2" s="1"/>
  <c r="O426" i="2"/>
  <c r="R426" i="2" s="1"/>
  <c r="O427" i="2"/>
  <c r="R427" i="2" s="1"/>
  <c r="O428" i="2"/>
  <c r="R428" i="2" s="1"/>
  <c r="O429" i="2"/>
  <c r="R429" i="2" s="1"/>
  <c r="O430" i="2"/>
  <c r="R430" i="2" s="1"/>
  <c r="O431" i="2"/>
  <c r="R431" i="2" s="1"/>
  <c r="O432" i="2"/>
  <c r="R432" i="2" s="1"/>
  <c r="O433" i="2"/>
  <c r="R433" i="2" s="1"/>
  <c r="O434" i="2"/>
  <c r="R434" i="2" s="1"/>
  <c r="O435" i="2"/>
  <c r="R435" i="2" s="1"/>
  <c r="O436" i="2"/>
  <c r="R436" i="2" s="1"/>
  <c r="O437" i="2"/>
  <c r="R437" i="2" s="1"/>
  <c r="O438" i="2"/>
  <c r="R438" i="2" s="1"/>
  <c r="O439" i="2"/>
  <c r="R439" i="2" s="1"/>
  <c r="O440" i="2"/>
  <c r="O441" i="2"/>
  <c r="R441" i="2" s="1"/>
  <c r="O442" i="2"/>
  <c r="R442" i="2" s="1"/>
  <c r="O443" i="2"/>
  <c r="R443" i="2" s="1"/>
  <c r="O444" i="2"/>
  <c r="R444" i="2" s="1"/>
  <c r="O445" i="2"/>
  <c r="R445" i="2" s="1"/>
  <c r="O446" i="2"/>
  <c r="R446" i="2" s="1"/>
  <c r="O447" i="2"/>
  <c r="R447" i="2" s="1"/>
  <c r="O448" i="2"/>
  <c r="R448" i="2" s="1"/>
  <c r="O449" i="2"/>
  <c r="R449" i="2" s="1"/>
  <c r="O450" i="2"/>
  <c r="R450" i="2" s="1"/>
  <c r="O451" i="2"/>
  <c r="R451" i="2" s="1"/>
  <c r="O452" i="2"/>
  <c r="R452" i="2" s="1"/>
  <c r="O453" i="2"/>
  <c r="R453" i="2" s="1"/>
  <c r="O454" i="2"/>
  <c r="R454" i="2" s="1"/>
  <c r="O455" i="2"/>
  <c r="R455" i="2" s="1"/>
  <c r="O456" i="2"/>
  <c r="R456" i="2" s="1"/>
  <c r="O457" i="2"/>
  <c r="R457" i="2" s="1"/>
  <c r="O458" i="2"/>
  <c r="R458" i="2" s="1"/>
  <c r="O459" i="2"/>
  <c r="R459" i="2" s="1"/>
  <c r="O460" i="2"/>
  <c r="R460" i="2" s="1"/>
  <c r="O461" i="2"/>
  <c r="R461" i="2" s="1"/>
  <c r="O462" i="2"/>
  <c r="R462" i="2" s="1"/>
  <c r="O463" i="2"/>
  <c r="R463" i="2" s="1"/>
  <c r="O464" i="2"/>
  <c r="R464" i="2" s="1"/>
  <c r="O465" i="2"/>
  <c r="R465" i="2" s="1"/>
  <c r="O466" i="2"/>
  <c r="R466" i="2" s="1"/>
  <c r="O467" i="2"/>
  <c r="R467" i="2" s="1"/>
  <c r="O468" i="2"/>
  <c r="R468" i="2" s="1"/>
  <c r="O469" i="2"/>
  <c r="R469" i="2" s="1"/>
  <c r="O470" i="2"/>
  <c r="R470" i="2" s="1"/>
  <c r="O471" i="2"/>
  <c r="O472" i="2"/>
  <c r="R472" i="2" s="1"/>
  <c r="O473" i="2"/>
  <c r="R473" i="2" s="1"/>
  <c r="O474" i="2"/>
  <c r="R474" i="2" s="1"/>
  <c r="O475" i="2"/>
  <c r="R475" i="2" s="1"/>
  <c r="O476" i="2"/>
  <c r="R476" i="2" s="1"/>
  <c r="O477" i="2"/>
  <c r="R477" i="2" s="1"/>
  <c r="O478" i="2"/>
  <c r="R478" i="2" s="1"/>
  <c r="O479" i="2"/>
  <c r="R479" i="2" s="1"/>
  <c r="O480" i="2"/>
  <c r="R480" i="2" s="1"/>
  <c r="O481" i="2"/>
  <c r="R481" i="2" s="1"/>
  <c r="O482" i="2"/>
  <c r="R482" i="2" s="1"/>
  <c r="O483" i="2"/>
  <c r="R483" i="2" s="1"/>
  <c r="O484" i="2"/>
  <c r="R484" i="2" s="1"/>
  <c r="O485" i="2"/>
  <c r="R485" i="2" s="1"/>
  <c r="O486" i="2"/>
  <c r="R486" i="2" s="1"/>
  <c r="O487" i="2"/>
  <c r="R487" i="2" s="1"/>
  <c r="O488" i="2"/>
  <c r="R488" i="2" s="1"/>
  <c r="O489" i="2"/>
  <c r="R489" i="2" s="1"/>
  <c r="O490" i="2"/>
  <c r="R490" i="2" s="1"/>
  <c r="O491" i="2"/>
  <c r="R491" i="2" s="1"/>
  <c r="O492" i="2"/>
  <c r="R492" i="2" s="1"/>
  <c r="O493" i="2"/>
  <c r="R493" i="2" s="1"/>
  <c r="O494" i="2"/>
  <c r="R494" i="2" s="1"/>
  <c r="O495" i="2"/>
  <c r="R495" i="2" s="1"/>
  <c r="O496" i="2"/>
  <c r="R496" i="2" s="1"/>
  <c r="O497" i="2"/>
  <c r="R497" i="2" s="1"/>
  <c r="O498" i="2"/>
  <c r="R498" i="2" s="1"/>
  <c r="O499" i="2"/>
  <c r="R499" i="2" s="1"/>
  <c r="O500" i="2"/>
  <c r="R500" i="2" s="1"/>
  <c r="O501" i="2"/>
  <c r="R501" i="2" s="1"/>
  <c r="O502" i="2"/>
  <c r="R502" i="2" s="1"/>
  <c r="O503" i="2"/>
  <c r="R503" i="2" s="1"/>
  <c r="O504" i="2"/>
  <c r="R504" i="2" s="1"/>
  <c r="O505" i="2"/>
  <c r="R505" i="2" s="1"/>
  <c r="O506" i="2"/>
  <c r="R506" i="2" s="1"/>
  <c r="O507" i="2"/>
  <c r="R507" i="2" s="1"/>
  <c r="O508" i="2"/>
  <c r="R508" i="2" s="1"/>
  <c r="O509" i="2"/>
  <c r="R509" i="2" s="1"/>
  <c r="O510" i="2"/>
  <c r="R510" i="2" s="1"/>
  <c r="O511" i="2"/>
  <c r="R511" i="2" s="1"/>
  <c r="O512" i="2"/>
  <c r="R512" i="2" s="1"/>
  <c r="O513" i="2"/>
  <c r="R513" i="2" s="1"/>
  <c r="O514" i="2"/>
  <c r="R514" i="2" s="1"/>
  <c r="O515" i="2"/>
  <c r="R515" i="2" s="1"/>
  <c r="O516" i="2"/>
  <c r="R516" i="2" s="1"/>
  <c r="O517" i="2"/>
  <c r="R517" i="2" s="1"/>
  <c r="O518" i="2"/>
  <c r="R518" i="2" s="1"/>
  <c r="O519" i="2"/>
  <c r="R519" i="2" s="1"/>
  <c r="O520" i="2"/>
  <c r="R520" i="2" s="1"/>
  <c r="O521" i="2"/>
  <c r="R521" i="2" s="1"/>
  <c r="O522" i="2"/>
  <c r="R522" i="2" s="1"/>
  <c r="O523" i="2"/>
  <c r="R523" i="2" s="1"/>
  <c r="O524" i="2"/>
  <c r="R524" i="2" s="1"/>
  <c r="O525" i="2"/>
  <c r="R525" i="2" s="1"/>
  <c r="O526" i="2"/>
  <c r="R526" i="2" s="1"/>
  <c r="O527" i="2"/>
  <c r="R527" i="2" s="1"/>
  <c r="O528" i="2"/>
  <c r="R528" i="2" s="1"/>
  <c r="O529" i="2"/>
  <c r="R529" i="2" s="1"/>
  <c r="O530" i="2"/>
  <c r="R530" i="2" s="1"/>
  <c r="O531" i="2"/>
  <c r="R531" i="2" s="1"/>
  <c r="O532" i="2"/>
  <c r="R532" i="2" s="1"/>
  <c r="O533" i="2"/>
  <c r="R533" i="2" s="1"/>
  <c r="O534" i="2"/>
  <c r="R534" i="2" s="1"/>
  <c r="O535" i="2"/>
  <c r="O536" i="2"/>
  <c r="R536" i="2" s="1"/>
  <c r="O537" i="2"/>
  <c r="R537" i="2" s="1"/>
  <c r="O538" i="2"/>
  <c r="R538" i="2" s="1"/>
  <c r="O539" i="2"/>
  <c r="R539" i="2" s="1"/>
  <c r="O540" i="2"/>
  <c r="R540" i="2" s="1"/>
  <c r="O541" i="2"/>
  <c r="R541" i="2" s="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8" i="10"/>
  <c r="P519" i="10"/>
  <c r="P520" i="10"/>
  <c r="P522" i="10"/>
  <c r="P523" i="10"/>
  <c r="P524" i="10"/>
  <c r="P526" i="10"/>
  <c r="P527" i="10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7" i="10"/>
  <c r="O198" i="10"/>
  <c r="O199" i="10"/>
  <c r="O200" i="10"/>
  <c r="O201" i="10"/>
  <c r="O202" i="10"/>
  <c r="O203" i="10"/>
  <c r="O205" i="10"/>
  <c r="O206" i="10"/>
  <c r="O207" i="10"/>
  <c r="O208" i="10"/>
  <c r="O209" i="10"/>
  <c r="O210" i="10"/>
  <c r="O211" i="10"/>
  <c r="O213" i="10"/>
  <c r="O214" i="10"/>
  <c r="O215" i="10"/>
  <c r="O216" i="10"/>
  <c r="O217" i="10"/>
  <c r="O218" i="10"/>
  <c r="O219" i="10"/>
  <c r="O221" i="10"/>
  <c r="O222" i="10"/>
  <c r="O223" i="10"/>
  <c r="O224" i="10"/>
  <c r="O225" i="10"/>
  <c r="O226" i="10"/>
  <c r="O227" i="10"/>
  <c r="O229" i="10"/>
  <c r="O230" i="10"/>
  <c r="O231" i="10"/>
  <c r="O232" i="10"/>
  <c r="O233" i="10"/>
  <c r="O234" i="10"/>
  <c r="O235" i="10"/>
  <c r="O237" i="10"/>
  <c r="O238" i="10"/>
  <c r="O239" i="10"/>
  <c r="O240" i="10"/>
  <c r="O241" i="10"/>
  <c r="O242" i="10"/>
  <c r="O243" i="10"/>
  <c r="O245" i="10"/>
  <c r="O246" i="10"/>
  <c r="O247" i="10"/>
  <c r="O248" i="10"/>
  <c r="O249" i="10"/>
  <c r="O250" i="10"/>
  <c r="O251" i="10"/>
  <c r="O253" i="10"/>
  <c r="O254" i="10"/>
  <c r="O255" i="10"/>
  <c r="O256" i="10"/>
  <c r="O257" i="10"/>
  <c r="O258" i="10"/>
  <c r="O259" i="10"/>
  <c r="O261" i="10"/>
  <c r="O262" i="10"/>
  <c r="O263" i="10"/>
  <c r="O264" i="10"/>
  <c r="O265" i="10"/>
  <c r="O266" i="10"/>
  <c r="O267" i="10"/>
  <c r="O269" i="10"/>
  <c r="O270" i="10"/>
  <c r="O271" i="10"/>
  <c r="O272" i="10"/>
  <c r="O273" i="10"/>
  <c r="O275" i="10"/>
  <c r="O277" i="10"/>
  <c r="O278" i="10"/>
  <c r="O279" i="10"/>
  <c r="O280" i="10"/>
  <c r="O281" i="10"/>
  <c r="O283" i="10"/>
  <c r="O285" i="10"/>
  <c r="O286" i="10"/>
  <c r="O287" i="10"/>
  <c r="O288" i="10"/>
  <c r="O289" i="10"/>
  <c r="O291" i="10"/>
  <c r="O293" i="10"/>
  <c r="O294" i="10"/>
  <c r="O295" i="10"/>
  <c r="O296" i="10"/>
  <c r="O297" i="10"/>
  <c r="O299" i="10"/>
  <c r="O301" i="10"/>
  <c r="O302" i="10"/>
  <c r="O303" i="10"/>
  <c r="O304" i="10"/>
  <c r="O305" i="10"/>
  <c r="O307" i="10"/>
  <c r="O309" i="10"/>
  <c r="O310" i="10"/>
  <c r="O311" i="10"/>
  <c r="O312" i="10"/>
  <c r="O313" i="10"/>
  <c r="O315" i="10"/>
  <c r="O317" i="10"/>
  <c r="O318" i="10"/>
  <c r="O319" i="10"/>
  <c r="O320" i="10"/>
  <c r="O321" i="10"/>
  <c r="O323" i="10"/>
  <c r="O325" i="10"/>
  <c r="O326" i="10"/>
  <c r="O327" i="10"/>
  <c r="O328" i="10"/>
  <c r="O329" i="10"/>
  <c r="O331" i="10"/>
  <c r="O333" i="10"/>
  <c r="O334" i="10"/>
  <c r="O335" i="10"/>
  <c r="O336" i="10"/>
  <c r="O337" i="10"/>
  <c r="O339" i="10"/>
  <c r="O341" i="10"/>
  <c r="O342" i="10"/>
  <c r="O343" i="10"/>
  <c r="O344" i="10"/>
  <c r="O345" i="10"/>
  <c r="O347" i="10"/>
  <c r="O349" i="10"/>
  <c r="O350" i="10"/>
  <c r="O351" i="10"/>
  <c r="O352" i="10"/>
  <c r="O353" i="10"/>
  <c r="O355" i="10"/>
  <c r="O357" i="10"/>
  <c r="O358" i="10"/>
  <c r="O359" i="10"/>
  <c r="O360" i="10"/>
  <c r="O361" i="10"/>
  <c r="O363" i="10"/>
  <c r="O366" i="10"/>
  <c r="O367" i="10"/>
  <c r="O368" i="10"/>
  <c r="O369" i="10"/>
  <c r="O370" i="10"/>
  <c r="O371" i="10"/>
  <c r="O374" i="10"/>
  <c r="O375" i="10"/>
  <c r="O376" i="10"/>
  <c r="O377" i="10"/>
  <c r="O378" i="10"/>
  <c r="O379" i="10"/>
  <c r="O382" i="10"/>
  <c r="O383" i="10"/>
  <c r="O384" i="10"/>
  <c r="O385" i="10"/>
  <c r="O386" i="10"/>
  <c r="O387" i="10"/>
  <c r="O389" i="10"/>
  <c r="O391" i="10"/>
  <c r="O392" i="10"/>
  <c r="O393" i="10"/>
  <c r="O394" i="10"/>
  <c r="O395" i="10"/>
  <c r="O397" i="10"/>
  <c r="O398" i="10"/>
  <c r="O399" i="10"/>
  <c r="O400" i="10"/>
  <c r="O401" i="10"/>
  <c r="O402" i="10"/>
  <c r="O403" i="10"/>
  <c r="O405" i="10"/>
  <c r="O406" i="10"/>
  <c r="O407" i="10"/>
  <c r="O409" i="10"/>
  <c r="O411" i="10"/>
  <c r="O414" i="10"/>
  <c r="O415" i="10"/>
  <c r="O416" i="10"/>
  <c r="O419" i="10"/>
  <c r="O422" i="10"/>
  <c r="O423" i="10"/>
  <c r="O424" i="10"/>
  <c r="O425" i="10"/>
  <c r="O427" i="10"/>
  <c r="O430" i="10"/>
  <c r="O431" i="10"/>
  <c r="O433" i="10"/>
  <c r="O434" i="10"/>
  <c r="O438" i="10"/>
  <c r="O439" i="10"/>
  <c r="O440" i="10"/>
  <c r="O441" i="10"/>
  <c r="O442" i="10"/>
  <c r="O443" i="10"/>
  <c r="O447" i="10"/>
  <c r="O449" i="10"/>
  <c r="O450" i="10"/>
  <c r="O451" i="10"/>
  <c r="O455" i="10"/>
  <c r="O457" i="10"/>
  <c r="O458" i="10"/>
  <c r="O459" i="10"/>
  <c r="O461" i="10"/>
  <c r="O462" i="10"/>
  <c r="O463" i="10"/>
  <c r="O464" i="10"/>
  <c r="O465" i="10"/>
  <c r="O466" i="10"/>
  <c r="O467" i="10"/>
  <c r="O470" i="10"/>
  <c r="O471" i="10"/>
  <c r="O475" i="10"/>
  <c r="O478" i="10"/>
  <c r="O479" i="10"/>
  <c r="O489" i="10"/>
  <c r="O494" i="10"/>
  <c r="O495" i="10"/>
  <c r="O496" i="10"/>
  <c r="O499" i="10"/>
  <c r="O507" i="10"/>
  <c r="O510" i="10"/>
  <c r="O511" i="10"/>
  <c r="O527" i="10"/>
  <c r="W5" i="9"/>
  <c r="W3" i="9"/>
  <c r="I2" i="12" l="1"/>
  <c r="L5" i="12" s="1"/>
  <c r="L4" i="12"/>
  <c r="P528" i="10"/>
  <c r="O530" i="10"/>
  <c r="O522" i="10"/>
  <c r="O514" i="10"/>
  <c r="O506" i="10"/>
  <c r="O537" i="10"/>
  <c r="P533" i="10"/>
  <c r="T3" i="10"/>
  <c r="S8" i="10"/>
  <c r="P532" i="10"/>
  <c r="O520" i="10"/>
  <c r="P540" i="10"/>
  <c r="P525" i="10"/>
  <c r="P538" i="10"/>
  <c r="T2" i="10"/>
  <c r="T9" i="10"/>
  <c r="S2" i="10"/>
  <c r="O532" i="10"/>
  <c r="P536" i="10"/>
  <c r="P535" i="10"/>
  <c r="S3" i="10"/>
  <c r="O538" i="10"/>
  <c r="T8" i="10"/>
  <c r="O536" i="10"/>
  <c r="O528" i="10"/>
  <c r="S9" i="10"/>
  <c r="O534" i="10"/>
  <c r="P534" i="10"/>
  <c r="P541" i="10"/>
  <c r="O539" i="10"/>
  <c r="O541" i="10"/>
  <c r="O540" i="10"/>
  <c r="P517" i="10"/>
  <c r="O497" i="10"/>
  <c r="M18" i="10"/>
  <c r="E18" i="10" s="1"/>
  <c r="N541" i="10"/>
  <c r="F541" i="10" s="1"/>
  <c r="N533" i="10"/>
  <c r="F533" i="10" s="1"/>
  <c r="N525" i="10"/>
  <c r="F525" i="10" s="1"/>
  <c r="N517" i="10"/>
  <c r="F517" i="10" s="1"/>
  <c r="N509" i="10"/>
  <c r="F509" i="10" s="1"/>
  <c r="N501" i="10"/>
  <c r="F501" i="10" s="1"/>
  <c r="N493" i="10"/>
  <c r="F493" i="10" s="1"/>
  <c r="N485" i="10"/>
  <c r="F485" i="10" s="1"/>
  <c r="N477" i="10"/>
  <c r="F477" i="10" s="1"/>
  <c r="N469" i="10"/>
  <c r="F469" i="10" s="1"/>
  <c r="N461" i="10"/>
  <c r="F461" i="10" s="1"/>
  <c r="N453" i="10"/>
  <c r="F453" i="10" s="1"/>
  <c r="N445" i="10"/>
  <c r="F445" i="10" s="1"/>
  <c r="N437" i="10"/>
  <c r="F437" i="10" s="1"/>
  <c r="N429" i="10"/>
  <c r="F429" i="10" s="1"/>
  <c r="N421" i="10"/>
  <c r="F421" i="10" s="1"/>
  <c r="N413" i="10"/>
  <c r="F413" i="10" s="1"/>
  <c r="N405" i="10"/>
  <c r="F405" i="10" s="1"/>
  <c r="N397" i="10"/>
  <c r="F397" i="10" s="1"/>
  <c r="N389" i="10"/>
  <c r="F389" i="10" s="1"/>
  <c r="N381" i="10"/>
  <c r="F381" i="10" s="1"/>
  <c r="N373" i="10"/>
  <c r="F373" i="10" s="1"/>
  <c r="N365" i="10"/>
  <c r="F365" i="10" s="1"/>
  <c r="N357" i="10"/>
  <c r="F357" i="10" s="1"/>
  <c r="N349" i="10"/>
  <c r="F349" i="10" s="1"/>
  <c r="N341" i="10"/>
  <c r="F341" i="10" s="1"/>
  <c r="N333" i="10"/>
  <c r="F333" i="10" s="1"/>
  <c r="N325" i="10"/>
  <c r="F325" i="10" s="1"/>
  <c r="N317" i="10"/>
  <c r="F317" i="10" s="1"/>
  <c r="N309" i="10"/>
  <c r="F309" i="10" s="1"/>
  <c r="N301" i="10"/>
  <c r="F301" i="10" s="1"/>
  <c r="N293" i="10"/>
  <c r="F293" i="10" s="1"/>
  <c r="N285" i="10"/>
  <c r="F285" i="10" s="1"/>
  <c r="N277" i="10"/>
  <c r="F277" i="10" s="1"/>
  <c r="N269" i="10"/>
  <c r="F269" i="10" s="1"/>
  <c r="N261" i="10"/>
  <c r="F261" i="10" s="1"/>
  <c r="N253" i="10"/>
  <c r="F253" i="10" s="1"/>
  <c r="N245" i="10"/>
  <c r="F245" i="10" s="1"/>
  <c r="N237" i="10"/>
  <c r="F237" i="10" s="1"/>
  <c r="N540" i="10"/>
  <c r="F540" i="10" s="1"/>
  <c r="N532" i="10"/>
  <c r="F532" i="10" s="1"/>
  <c r="N524" i="10"/>
  <c r="F524" i="10" s="1"/>
  <c r="N516" i="10"/>
  <c r="F516" i="10" s="1"/>
  <c r="N508" i="10"/>
  <c r="F508" i="10" s="1"/>
  <c r="N500" i="10"/>
  <c r="F500" i="10" s="1"/>
  <c r="N492" i="10"/>
  <c r="F492" i="10" s="1"/>
  <c r="N484" i="10"/>
  <c r="F484" i="10" s="1"/>
  <c r="N476" i="10"/>
  <c r="F476" i="10" s="1"/>
  <c r="N468" i="10"/>
  <c r="F468" i="10" s="1"/>
  <c r="N460" i="10"/>
  <c r="F460" i="10" s="1"/>
  <c r="N452" i="10"/>
  <c r="F452" i="10" s="1"/>
  <c r="N444" i="10"/>
  <c r="F444" i="10" s="1"/>
  <c r="N436" i="10"/>
  <c r="F436" i="10" s="1"/>
  <c r="N428" i="10"/>
  <c r="F428" i="10" s="1"/>
  <c r="N420" i="10"/>
  <c r="F420" i="10" s="1"/>
  <c r="N412" i="10"/>
  <c r="F412" i="10" s="1"/>
  <c r="N404" i="10"/>
  <c r="F404" i="10" s="1"/>
  <c r="N396" i="10"/>
  <c r="F396" i="10" s="1"/>
  <c r="N388" i="10"/>
  <c r="F388" i="10" s="1"/>
  <c r="N380" i="10"/>
  <c r="F380" i="10" s="1"/>
  <c r="N372" i="10"/>
  <c r="F372" i="10" s="1"/>
  <c r="N364" i="10"/>
  <c r="F364" i="10" s="1"/>
  <c r="N356" i="10"/>
  <c r="F356" i="10" s="1"/>
  <c r="N348" i="10"/>
  <c r="F348" i="10" s="1"/>
  <c r="N340" i="10"/>
  <c r="F340" i="10" s="1"/>
  <c r="N332" i="10"/>
  <c r="F332" i="10" s="1"/>
  <c r="N324" i="10"/>
  <c r="F324" i="10" s="1"/>
  <c r="N316" i="10"/>
  <c r="F316" i="10" s="1"/>
  <c r="N308" i="10"/>
  <c r="F308" i="10" s="1"/>
  <c r="N300" i="10"/>
  <c r="F300" i="10" s="1"/>
  <c r="N292" i="10"/>
  <c r="F292" i="10" s="1"/>
  <c r="N284" i="10"/>
  <c r="F284" i="10" s="1"/>
  <c r="N276" i="10"/>
  <c r="F276" i="10" s="1"/>
  <c r="N268" i="10"/>
  <c r="F268" i="10" s="1"/>
  <c r="N260" i="10"/>
  <c r="F260" i="10" s="1"/>
  <c r="N252" i="10"/>
  <c r="F252" i="10" s="1"/>
  <c r="N244" i="10"/>
  <c r="F244" i="10" s="1"/>
  <c r="N236" i="10"/>
  <c r="F236" i="10" s="1"/>
  <c r="N228" i="10"/>
  <c r="F228" i="10" s="1"/>
  <c r="N220" i="10"/>
  <c r="F220" i="10" s="1"/>
  <c r="N212" i="10"/>
  <c r="F212" i="10" s="1"/>
  <c r="N204" i="10"/>
  <c r="F204" i="10" s="1"/>
  <c r="N196" i="10"/>
  <c r="F196" i="10" s="1"/>
  <c r="N188" i="10"/>
  <c r="F188" i="10" s="1"/>
  <c r="N180" i="10"/>
  <c r="F180" i="10" s="1"/>
  <c r="N172" i="10"/>
  <c r="F172" i="10" s="1"/>
  <c r="N164" i="10"/>
  <c r="F164" i="10" s="1"/>
  <c r="N156" i="10"/>
  <c r="F156" i="10" s="1"/>
  <c r="N148" i="10"/>
  <c r="F148" i="10" s="1"/>
  <c r="N140" i="10"/>
  <c r="F140" i="10" s="1"/>
  <c r="N539" i="10"/>
  <c r="F539" i="10" s="1"/>
  <c r="N531" i="10"/>
  <c r="F531" i="10" s="1"/>
  <c r="N523" i="10"/>
  <c r="F523" i="10" s="1"/>
  <c r="N515" i="10"/>
  <c r="F515" i="10" s="1"/>
  <c r="N507" i="10"/>
  <c r="F507" i="10" s="1"/>
  <c r="N499" i="10"/>
  <c r="F499" i="10" s="1"/>
  <c r="N491" i="10"/>
  <c r="F491" i="10" s="1"/>
  <c r="N483" i="10"/>
  <c r="F483" i="10" s="1"/>
  <c r="N475" i="10"/>
  <c r="F475" i="10" s="1"/>
  <c r="N467" i="10"/>
  <c r="F467" i="10" s="1"/>
  <c r="N459" i="10"/>
  <c r="F459" i="10" s="1"/>
  <c r="N451" i="10"/>
  <c r="F451" i="10" s="1"/>
  <c r="N443" i="10"/>
  <c r="F443" i="10" s="1"/>
  <c r="N435" i="10"/>
  <c r="F435" i="10" s="1"/>
  <c r="N427" i="10"/>
  <c r="F427" i="10" s="1"/>
  <c r="N419" i="10"/>
  <c r="F419" i="10" s="1"/>
  <c r="N411" i="10"/>
  <c r="F411" i="10" s="1"/>
  <c r="N403" i="10"/>
  <c r="F403" i="10" s="1"/>
  <c r="N395" i="10"/>
  <c r="F395" i="10" s="1"/>
  <c r="N387" i="10"/>
  <c r="F387" i="10" s="1"/>
  <c r="N379" i="10"/>
  <c r="F379" i="10" s="1"/>
  <c r="N371" i="10"/>
  <c r="F371" i="10" s="1"/>
  <c r="N363" i="10"/>
  <c r="F363" i="10" s="1"/>
  <c r="N355" i="10"/>
  <c r="F355" i="10" s="1"/>
  <c r="N347" i="10"/>
  <c r="F347" i="10" s="1"/>
  <c r="N339" i="10"/>
  <c r="F339" i="10" s="1"/>
  <c r="N331" i="10"/>
  <c r="F331" i="10" s="1"/>
  <c r="N323" i="10"/>
  <c r="F323" i="10" s="1"/>
  <c r="N315" i="10"/>
  <c r="F315" i="10" s="1"/>
  <c r="N307" i="10"/>
  <c r="F307" i="10" s="1"/>
  <c r="N299" i="10"/>
  <c r="F299" i="10" s="1"/>
  <c r="N291" i="10"/>
  <c r="F291" i="10" s="1"/>
  <c r="N283" i="10"/>
  <c r="F283" i="10" s="1"/>
  <c r="N275" i="10"/>
  <c r="F275" i="10" s="1"/>
  <c r="N267" i="10"/>
  <c r="F267" i="10" s="1"/>
  <c r="N538" i="10"/>
  <c r="F538" i="10" s="1"/>
  <c r="N530" i="10"/>
  <c r="F530" i="10" s="1"/>
  <c r="N522" i="10"/>
  <c r="F522" i="10" s="1"/>
  <c r="N514" i="10"/>
  <c r="F514" i="10" s="1"/>
  <c r="N506" i="10"/>
  <c r="F506" i="10" s="1"/>
  <c r="N498" i="10"/>
  <c r="F498" i="10" s="1"/>
  <c r="N490" i="10"/>
  <c r="F490" i="10" s="1"/>
  <c r="N482" i="10"/>
  <c r="F482" i="10" s="1"/>
  <c r="N474" i="10"/>
  <c r="F474" i="10" s="1"/>
  <c r="N466" i="10"/>
  <c r="F466" i="10" s="1"/>
  <c r="N458" i="10"/>
  <c r="F458" i="10" s="1"/>
  <c r="N450" i="10"/>
  <c r="F450" i="10" s="1"/>
  <c r="N442" i="10"/>
  <c r="F442" i="10" s="1"/>
  <c r="N434" i="10"/>
  <c r="F434" i="10" s="1"/>
  <c r="N426" i="10"/>
  <c r="F426" i="10" s="1"/>
  <c r="N418" i="10"/>
  <c r="F418" i="10" s="1"/>
  <c r="N410" i="10"/>
  <c r="F410" i="10" s="1"/>
  <c r="N402" i="10"/>
  <c r="F402" i="10" s="1"/>
  <c r="N394" i="10"/>
  <c r="F394" i="10" s="1"/>
  <c r="N386" i="10"/>
  <c r="F386" i="10" s="1"/>
  <c r="N378" i="10"/>
  <c r="F378" i="10" s="1"/>
  <c r="N370" i="10"/>
  <c r="F370" i="10" s="1"/>
  <c r="N362" i="10"/>
  <c r="F362" i="10" s="1"/>
  <c r="N354" i="10"/>
  <c r="F354" i="10" s="1"/>
  <c r="N346" i="10"/>
  <c r="F346" i="10" s="1"/>
  <c r="N338" i="10"/>
  <c r="F338" i="10" s="1"/>
  <c r="N330" i="10"/>
  <c r="F330" i="10" s="1"/>
  <c r="N322" i="10"/>
  <c r="F322" i="10" s="1"/>
  <c r="N314" i="10"/>
  <c r="F314" i="10" s="1"/>
  <c r="N306" i="10"/>
  <c r="F306" i="10" s="1"/>
  <c r="N298" i="10"/>
  <c r="F298" i="10" s="1"/>
  <c r="N290" i="10"/>
  <c r="F290" i="10" s="1"/>
  <c r="N282" i="10"/>
  <c r="F282" i="10" s="1"/>
  <c r="N274" i="10"/>
  <c r="F274" i="10" s="1"/>
  <c r="N537" i="10"/>
  <c r="F537" i="10" s="1"/>
  <c r="N529" i="10"/>
  <c r="F529" i="10" s="1"/>
  <c r="N521" i="10"/>
  <c r="F521" i="10" s="1"/>
  <c r="N513" i="10"/>
  <c r="F513" i="10" s="1"/>
  <c r="N505" i="10"/>
  <c r="F505" i="10" s="1"/>
  <c r="N497" i="10"/>
  <c r="F497" i="10" s="1"/>
  <c r="N489" i="10"/>
  <c r="F489" i="10" s="1"/>
  <c r="N481" i="10"/>
  <c r="F481" i="10" s="1"/>
  <c r="N473" i="10"/>
  <c r="F473" i="10" s="1"/>
  <c r="N465" i="10"/>
  <c r="F465" i="10" s="1"/>
  <c r="N457" i="10"/>
  <c r="F457" i="10" s="1"/>
  <c r="N449" i="10"/>
  <c r="F449" i="10" s="1"/>
  <c r="N441" i="10"/>
  <c r="F441" i="10" s="1"/>
  <c r="N433" i="10"/>
  <c r="F433" i="10" s="1"/>
  <c r="N425" i="10"/>
  <c r="F425" i="10" s="1"/>
  <c r="N417" i="10"/>
  <c r="F417" i="10" s="1"/>
  <c r="N409" i="10"/>
  <c r="F409" i="10" s="1"/>
  <c r="N401" i="10"/>
  <c r="F401" i="10" s="1"/>
  <c r="N393" i="10"/>
  <c r="F393" i="10" s="1"/>
  <c r="N385" i="10"/>
  <c r="F385" i="10" s="1"/>
  <c r="N377" i="10"/>
  <c r="F377" i="10" s="1"/>
  <c r="N369" i="10"/>
  <c r="F369" i="10" s="1"/>
  <c r="N361" i="10"/>
  <c r="F361" i="10" s="1"/>
  <c r="N353" i="10"/>
  <c r="F353" i="10" s="1"/>
  <c r="N345" i="10"/>
  <c r="F345" i="10" s="1"/>
  <c r="N337" i="10"/>
  <c r="F337" i="10" s="1"/>
  <c r="N329" i="10"/>
  <c r="F329" i="10" s="1"/>
  <c r="N321" i="10"/>
  <c r="F321" i="10" s="1"/>
  <c r="N313" i="10"/>
  <c r="F313" i="10" s="1"/>
  <c r="N305" i="10"/>
  <c r="F305" i="10" s="1"/>
  <c r="N297" i="10"/>
  <c r="F297" i="10" s="1"/>
  <c r="N289" i="10"/>
  <c r="F289" i="10" s="1"/>
  <c r="N281" i="10"/>
  <c r="F281" i="10" s="1"/>
  <c r="N536" i="10"/>
  <c r="F536" i="10" s="1"/>
  <c r="N528" i="10"/>
  <c r="F528" i="10" s="1"/>
  <c r="N520" i="10"/>
  <c r="F520" i="10" s="1"/>
  <c r="N512" i="10"/>
  <c r="F512" i="10" s="1"/>
  <c r="N504" i="10"/>
  <c r="F504" i="10" s="1"/>
  <c r="N496" i="10"/>
  <c r="F496" i="10" s="1"/>
  <c r="N488" i="10"/>
  <c r="F488" i="10" s="1"/>
  <c r="N480" i="10"/>
  <c r="F480" i="10" s="1"/>
  <c r="N472" i="10"/>
  <c r="F472" i="10" s="1"/>
  <c r="N464" i="10"/>
  <c r="F464" i="10" s="1"/>
  <c r="N456" i="10"/>
  <c r="F456" i="10" s="1"/>
  <c r="N448" i="10"/>
  <c r="F448" i="10" s="1"/>
  <c r="N440" i="10"/>
  <c r="F440" i="10" s="1"/>
  <c r="N432" i="10"/>
  <c r="F432" i="10" s="1"/>
  <c r="N424" i="10"/>
  <c r="F424" i="10" s="1"/>
  <c r="N416" i="10"/>
  <c r="F416" i="10" s="1"/>
  <c r="N408" i="10"/>
  <c r="F408" i="10" s="1"/>
  <c r="N400" i="10"/>
  <c r="F400" i="10" s="1"/>
  <c r="N392" i="10"/>
  <c r="F392" i="10" s="1"/>
  <c r="N384" i="10"/>
  <c r="F384" i="10" s="1"/>
  <c r="N376" i="10"/>
  <c r="F376" i="10" s="1"/>
  <c r="N368" i="10"/>
  <c r="F368" i="10" s="1"/>
  <c r="N360" i="10"/>
  <c r="F360" i="10" s="1"/>
  <c r="N352" i="10"/>
  <c r="F352" i="10" s="1"/>
  <c r="N344" i="10"/>
  <c r="F344" i="10" s="1"/>
  <c r="N336" i="10"/>
  <c r="F336" i="10" s="1"/>
  <c r="N328" i="10"/>
  <c r="F328" i="10" s="1"/>
  <c r="N320" i="10"/>
  <c r="F320" i="10" s="1"/>
  <c r="N312" i="10"/>
  <c r="F312" i="10" s="1"/>
  <c r="N304" i="10"/>
  <c r="F304" i="10" s="1"/>
  <c r="N296" i="10"/>
  <c r="F296" i="10" s="1"/>
  <c r="N288" i="10"/>
  <c r="F288" i="10" s="1"/>
  <c r="N280" i="10"/>
  <c r="F280" i="10" s="1"/>
  <c r="N272" i="10"/>
  <c r="F272" i="10" s="1"/>
  <c r="N264" i="10"/>
  <c r="F264" i="10" s="1"/>
  <c r="N256" i="10"/>
  <c r="F256" i="10" s="1"/>
  <c r="N248" i="10"/>
  <c r="F248" i="10" s="1"/>
  <c r="N535" i="10"/>
  <c r="F535" i="10" s="1"/>
  <c r="N527" i="10"/>
  <c r="F527" i="10" s="1"/>
  <c r="N519" i="10"/>
  <c r="F519" i="10" s="1"/>
  <c r="N511" i="10"/>
  <c r="F511" i="10" s="1"/>
  <c r="N503" i="10"/>
  <c r="F503" i="10" s="1"/>
  <c r="N495" i="10"/>
  <c r="F495" i="10" s="1"/>
  <c r="N487" i="10"/>
  <c r="F487" i="10" s="1"/>
  <c r="N479" i="10"/>
  <c r="F479" i="10" s="1"/>
  <c r="N471" i="10"/>
  <c r="F471" i="10" s="1"/>
  <c r="N463" i="10"/>
  <c r="F463" i="10" s="1"/>
  <c r="N455" i="10"/>
  <c r="F455" i="10" s="1"/>
  <c r="N447" i="10"/>
  <c r="F447" i="10" s="1"/>
  <c r="N439" i="10"/>
  <c r="F439" i="10" s="1"/>
  <c r="N431" i="10"/>
  <c r="F431" i="10" s="1"/>
  <c r="N423" i="10"/>
  <c r="F423" i="10" s="1"/>
  <c r="N415" i="10"/>
  <c r="F415" i="10" s="1"/>
  <c r="N407" i="10"/>
  <c r="F407" i="10" s="1"/>
  <c r="N399" i="10"/>
  <c r="F399" i="10" s="1"/>
  <c r="N391" i="10"/>
  <c r="F391" i="10" s="1"/>
  <c r="N383" i="10"/>
  <c r="F383" i="10" s="1"/>
  <c r="N375" i="10"/>
  <c r="F375" i="10" s="1"/>
  <c r="N367" i="10"/>
  <c r="F367" i="10" s="1"/>
  <c r="N359" i="10"/>
  <c r="F359" i="10" s="1"/>
  <c r="N351" i="10"/>
  <c r="F351" i="10" s="1"/>
  <c r="N343" i="10"/>
  <c r="F343" i="10" s="1"/>
  <c r="N335" i="10"/>
  <c r="F335" i="10" s="1"/>
  <c r="N327" i="10"/>
  <c r="F327" i="10" s="1"/>
  <c r="N319" i="10"/>
  <c r="F319" i="10" s="1"/>
  <c r="N311" i="10"/>
  <c r="F311" i="10" s="1"/>
  <c r="N303" i="10"/>
  <c r="F303" i="10" s="1"/>
  <c r="N295" i="10"/>
  <c r="F295" i="10" s="1"/>
  <c r="N287" i="10"/>
  <c r="F287" i="10" s="1"/>
  <c r="N279" i="10"/>
  <c r="F279" i="10" s="1"/>
  <c r="N271" i="10"/>
  <c r="F271" i="10" s="1"/>
  <c r="N263" i="10"/>
  <c r="F263" i="10" s="1"/>
  <c r="N534" i="10"/>
  <c r="F534" i="10" s="1"/>
  <c r="N526" i="10"/>
  <c r="F526" i="10" s="1"/>
  <c r="N518" i="10"/>
  <c r="F518" i="10" s="1"/>
  <c r="N510" i="10"/>
  <c r="F510" i="10" s="1"/>
  <c r="N502" i="10"/>
  <c r="F502" i="10" s="1"/>
  <c r="N494" i="10"/>
  <c r="F494" i="10" s="1"/>
  <c r="N486" i="10"/>
  <c r="F486" i="10" s="1"/>
  <c r="N478" i="10"/>
  <c r="F478" i="10" s="1"/>
  <c r="N470" i="10"/>
  <c r="F470" i="10" s="1"/>
  <c r="N462" i="10"/>
  <c r="F462" i="10" s="1"/>
  <c r="N454" i="10"/>
  <c r="F454" i="10" s="1"/>
  <c r="N446" i="10"/>
  <c r="F446" i="10" s="1"/>
  <c r="N438" i="10"/>
  <c r="F438" i="10" s="1"/>
  <c r="N430" i="10"/>
  <c r="F430" i="10" s="1"/>
  <c r="N422" i="10"/>
  <c r="F422" i="10" s="1"/>
  <c r="N414" i="10"/>
  <c r="F414" i="10" s="1"/>
  <c r="N406" i="10"/>
  <c r="F406" i="10" s="1"/>
  <c r="N398" i="10"/>
  <c r="F398" i="10" s="1"/>
  <c r="N390" i="10"/>
  <c r="F390" i="10" s="1"/>
  <c r="N382" i="10"/>
  <c r="F382" i="10" s="1"/>
  <c r="N374" i="10"/>
  <c r="F374" i="10" s="1"/>
  <c r="N366" i="10"/>
  <c r="F366" i="10" s="1"/>
  <c r="N358" i="10"/>
  <c r="F358" i="10" s="1"/>
  <c r="N350" i="10"/>
  <c r="F350" i="10" s="1"/>
  <c r="N342" i="10"/>
  <c r="F342" i="10" s="1"/>
  <c r="N334" i="10"/>
  <c r="F334" i="10" s="1"/>
  <c r="N326" i="10"/>
  <c r="F326" i="10" s="1"/>
  <c r="N318" i="10"/>
  <c r="F318" i="10" s="1"/>
  <c r="N310" i="10"/>
  <c r="F310" i="10" s="1"/>
  <c r="N302" i="10"/>
  <c r="F302" i="10" s="1"/>
  <c r="N294" i="10"/>
  <c r="F294" i="10" s="1"/>
  <c r="N286" i="10"/>
  <c r="F286" i="10" s="1"/>
  <c r="N278" i="10"/>
  <c r="F278" i="10" s="1"/>
  <c r="N270" i="10"/>
  <c r="F270" i="10" s="1"/>
  <c r="N262" i="10"/>
  <c r="F262" i="10" s="1"/>
  <c r="N254" i="10"/>
  <c r="F254" i="10" s="1"/>
  <c r="N229" i="10"/>
  <c r="F229" i="10" s="1"/>
  <c r="N221" i="10"/>
  <c r="F221" i="10" s="1"/>
  <c r="N213" i="10"/>
  <c r="F213" i="10" s="1"/>
  <c r="N205" i="10"/>
  <c r="F205" i="10" s="1"/>
  <c r="N197" i="10"/>
  <c r="F197" i="10" s="1"/>
  <c r="N189" i="10"/>
  <c r="F189" i="10" s="1"/>
  <c r="N181" i="10"/>
  <c r="F181" i="10" s="1"/>
  <c r="N173" i="10"/>
  <c r="F173" i="10" s="1"/>
  <c r="N165" i="10"/>
  <c r="F165" i="10" s="1"/>
  <c r="N157" i="10"/>
  <c r="F157" i="10" s="1"/>
  <c r="N149" i="10"/>
  <c r="F149" i="10" s="1"/>
  <c r="N141" i="10"/>
  <c r="F141" i="10" s="1"/>
  <c r="N133" i="10"/>
  <c r="F133" i="10" s="1"/>
  <c r="N125" i="10"/>
  <c r="F125" i="10" s="1"/>
  <c r="N117" i="10"/>
  <c r="F117" i="10" s="1"/>
  <c r="N109" i="10"/>
  <c r="F109" i="10" s="1"/>
  <c r="N101" i="10"/>
  <c r="F101" i="10" s="1"/>
  <c r="N93" i="10"/>
  <c r="F93" i="10" s="1"/>
  <c r="N85" i="10"/>
  <c r="F85" i="10" s="1"/>
  <c r="N77" i="10"/>
  <c r="F77" i="10" s="1"/>
  <c r="N69" i="10"/>
  <c r="F69" i="10" s="1"/>
  <c r="N61" i="10"/>
  <c r="F61" i="10" s="1"/>
  <c r="N53" i="10"/>
  <c r="F53" i="10" s="1"/>
  <c r="N45" i="10"/>
  <c r="F45" i="10" s="1"/>
  <c r="N37" i="10"/>
  <c r="F37" i="10" s="1"/>
  <c r="N29" i="10"/>
  <c r="F29" i="10" s="1"/>
  <c r="N21" i="10"/>
  <c r="F21" i="10" s="1"/>
  <c r="N13" i="10"/>
  <c r="F13" i="10" s="1"/>
  <c r="N5" i="10"/>
  <c r="F5" i="10" s="1"/>
  <c r="M537" i="10"/>
  <c r="E537" i="10" s="1"/>
  <c r="M529" i="10"/>
  <c r="E529" i="10" s="1"/>
  <c r="M521" i="10"/>
  <c r="E521" i="10" s="1"/>
  <c r="M513" i="10"/>
  <c r="E513" i="10" s="1"/>
  <c r="M505" i="10"/>
  <c r="E505" i="10" s="1"/>
  <c r="M497" i="10"/>
  <c r="E497" i="10" s="1"/>
  <c r="M489" i="10"/>
  <c r="E489" i="10" s="1"/>
  <c r="M481" i="10"/>
  <c r="E481" i="10" s="1"/>
  <c r="M473" i="10"/>
  <c r="E473" i="10" s="1"/>
  <c r="M465" i="10"/>
  <c r="E465" i="10" s="1"/>
  <c r="M457" i="10"/>
  <c r="E457" i="10" s="1"/>
  <c r="M449" i="10"/>
  <c r="E449" i="10" s="1"/>
  <c r="M441" i="10"/>
  <c r="E441" i="10" s="1"/>
  <c r="M433" i="10"/>
  <c r="E433" i="10" s="1"/>
  <c r="M425" i="10"/>
  <c r="E425" i="10" s="1"/>
  <c r="M417" i="10"/>
  <c r="E417" i="10" s="1"/>
  <c r="M409" i="10"/>
  <c r="E409" i="10" s="1"/>
  <c r="M401" i="10"/>
  <c r="E401" i="10" s="1"/>
  <c r="M393" i="10"/>
  <c r="E393" i="10" s="1"/>
  <c r="M385" i="10"/>
  <c r="E385" i="10" s="1"/>
  <c r="M377" i="10"/>
  <c r="E377" i="10" s="1"/>
  <c r="M369" i="10"/>
  <c r="E369" i="10" s="1"/>
  <c r="M361" i="10"/>
  <c r="E361" i="10" s="1"/>
  <c r="M353" i="10"/>
  <c r="E353" i="10" s="1"/>
  <c r="M345" i="10"/>
  <c r="E345" i="10" s="1"/>
  <c r="M337" i="10"/>
  <c r="E337" i="10" s="1"/>
  <c r="M329" i="10"/>
  <c r="E329" i="10" s="1"/>
  <c r="M321" i="10"/>
  <c r="E321" i="10" s="1"/>
  <c r="M313" i="10"/>
  <c r="E313" i="10" s="1"/>
  <c r="M305" i="10"/>
  <c r="E305" i="10" s="1"/>
  <c r="M297" i="10"/>
  <c r="E297" i="10" s="1"/>
  <c r="M289" i="10"/>
  <c r="E289" i="10" s="1"/>
  <c r="N132" i="10"/>
  <c r="F132" i="10" s="1"/>
  <c r="N124" i="10"/>
  <c r="F124" i="10" s="1"/>
  <c r="N116" i="10"/>
  <c r="F116" i="10" s="1"/>
  <c r="N108" i="10"/>
  <c r="F108" i="10" s="1"/>
  <c r="N100" i="10"/>
  <c r="F100" i="10" s="1"/>
  <c r="N92" i="10"/>
  <c r="F92" i="10" s="1"/>
  <c r="N84" i="10"/>
  <c r="F84" i="10" s="1"/>
  <c r="N76" i="10"/>
  <c r="F76" i="10" s="1"/>
  <c r="N68" i="10"/>
  <c r="F68" i="10" s="1"/>
  <c r="N60" i="10"/>
  <c r="F60" i="10" s="1"/>
  <c r="N52" i="10"/>
  <c r="F52" i="10" s="1"/>
  <c r="N44" i="10"/>
  <c r="F44" i="10" s="1"/>
  <c r="N36" i="10"/>
  <c r="F36" i="10" s="1"/>
  <c r="N28" i="10"/>
  <c r="F28" i="10" s="1"/>
  <c r="N20" i="10"/>
  <c r="F20" i="10" s="1"/>
  <c r="N12" i="10"/>
  <c r="F12" i="10" s="1"/>
  <c r="N4" i="10"/>
  <c r="F4" i="10" s="1"/>
  <c r="M536" i="10"/>
  <c r="E536" i="10" s="1"/>
  <c r="M528" i="10"/>
  <c r="E528" i="10" s="1"/>
  <c r="M520" i="10"/>
  <c r="E520" i="10" s="1"/>
  <c r="M512" i="10"/>
  <c r="E512" i="10" s="1"/>
  <c r="M504" i="10"/>
  <c r="E504" i="10" s="1"/>
  <c r="M496" i="10"/>
  <c r="E496" i="10" s="1"/>
  <c r="M488" i="10"/>
  <c r="E488" i="10" s="1"/>
  <c r="M480" i="10"/>
  <c r="E480" i="10" s="1"/>
  <c r="M472" i="10"/>
  <c r="E472" i="10" s="1"/>
  <c r="M464" i="10"/>
  <c r="E464" i="10" s="1"/>
  <c r="M456" i="10"/>
  <c r="E456" i="10" s="1"/>
  <c r="M448" i="10"/>
  <c r="E448" i="10" s="1"/>
  <c r="M440" i="10"/>
  <c r="E440" i="10" s="1"/>
  <c r="M432" i="10"/>
  <c r="E432" i="10" s="1"/>
  <c r="M424" i="10"/>
  <c r="E424" i="10" s="1"/>
  <c r="M416" i="10"/>
  <c r="E416" i="10" s="1"/>
  <c r="M408" i="10"/>
  <c r="E408" i="10" s="1"/>
  <c r="N259" i="10"/>
  <c r="F259" i="10" s="1"/>
  <c r="N251" i="10"/>
  <c r="F251" i="10" s="1"/>
  <c r="N243" i="10"/>
  <c r="F243" i="10" s="1"/>
  <c r="N235" i="10"/>
  <c r="F235" i="10" s="1"/>
  <c r="N227" i="10"/>
  <c r="F227" i="10" s="1"/>
  <c r="N219" i="10"/>
  <c r="F219" i="10" s="1"/>
  <c r="N211" i="10"/>
  <c r="F211" i="10" s="1"/>
  <c r="N203" i="10"/>
  <c r="F203" i="10" s="1"/>
  <c r="N195" i="10"/>
  <c r="F195" i="10" s="1"/>
  <c r="N187" i="10"/>
  <c r="F187" i="10" s="1"/>
  <c r="N179" i="10"/>
  <c r="F179" i="10" s="1"/>
  <c r="N171" i="10"/>
  <c r="F171" i="10" s="1"/>
  <c r="N163" i="10"/>
  <c r="F163" i="10" s="1"/>
  <c r="N155" i="10"/>
  <c r="F155" i="10" s="1"/>
  <c r="N147" i="10"/>
  <c r="F147" i="10" s="1"/>
  <c r="N139" i="10"/>
  <c r="F139" i="10" s="1"/>
  <c r="N131" i="10"/>
  <c r="F131" i="10" s="1"/>
  <c r="N123" i="10"/>
  <c r="F123" i="10" s="1"/>
  <c r="N115" i="10"/>
  <c r="F115" i="10" s="1"/>
  <c r="N107" i="10"/>
  <c r="F107" i="10" s="1"/>
  <c r="N99" i="10"/>
  <c r="F99" i="10" s="1"/>
  <c r="N91" i="10"/>
  <c r="F91" i="10" s="1"/>
  <c r="N83" i="10"/>
  <c r="F83" i="10" s="1"/>
  <c r="N75" i="10"/>
  <c r="F75" i="10" s="1"/>
  <c r="N67" i="10"/>
  <c r="F67" i="10" s="1"/>
  <c r="N59" i="10"/>
  <c r="F59" i="10" s="1"/>
  <c r="N51" i="10"/>
  <c r="F51" i="10" s="1"/>
  <c r="N43" i="10"/>
  <c r="F43" i="10" s="1"/>
  <c r="N35" i="10"/>
  <c r="F35" i="10" s="1"/>
  <c r="N27" i="10"/>
  <c r="F27" i="10" s="1"/>
  <c r="N19" i="10"/>
  <c r="F19" i="10" s="1"/>
  <c r="N11" i="10"/>
  <c r="F11" i="10" s="1"/>
  <c r="N3" i="10"/>
  <c r="F3" i="10" s="1"/>
  <c r="M535" i="10"/>
  <c r="E535" i="10" s="1"/>
  <c r="M527" i="10"/>
  <c r="E527" i="10" s="1"/>
  <c r="M519" i="10"/>
  <c r="E519" i="10" s="1"/>
  <c r="M511" i="10"/>
  <c r="E511" i="10" s="1"/>
  <c r="M503" i="10"/>
  <c r="E503" i="10" s="1"/>
  <c r="M495" i="10"/>
  <c r="E495" i="10" s="1"/>
  <c r="M487" i="10"/>
  <c r="E487" i="10" s="1"/>
  <c r="M479" i="10"/>
  <c r="E479" i="10" s="1"/>
  <c r="M471" i="10"/>
  <c r="E471" i="10" s="1"/>
  <c r="M463" i="10"/>
  <c r="E463" i="10" s="1"/>
  <c r="M455" i="10"/>
  <c r="E455" i="10" s="1"/>
  <c r="M447" i="10"/>
  <c r="E447" i="10" s="1"/>
  <c r="M439" i="10"/>
  <c r="E439" i="10" s="1"/>
  <c r="M431" i="10"/>
  <c r="E431" i="10" s="1"/>
  <c r="M423" i="10"/>
  <c r="E423" i="10" s="1"/>
  <c r="M415" i="10"/>
  <c r="E415" i="10" s="1"/>
  <c r="M407" i="10"/>
  <c r="E407" i="10" s="1"/>
  <c r="N266" i="10"/>
  <c r="F266" i="10" s="1"/>
  <c r="N258" i="10"/>
  <c r="F258" i="10" s="1"/>
  <c r="N250" i="10"/>
  <c r="F250" i="10" s="1"/>
  <c r="N242" i="10"/>
  <c r="F242" i="10" s="1"/>
  <c r="N234" i="10"/>
  <c r="F234" i="10" s="1"/>
  <c r="N226" i="10"/>
  <c r="F226" i="10" s="1"/>
  <c r="N218" i="10"/>
  <c r="F218" i="10" s="1"/>
  <c r="N210" i="10"/>
  <c r="F210" i="10" s="1"/>
  <c r="N202" i="10"/>
  <c r="F202" i="10" s="1"/>
  <c r="N194" i="10"/>
  <c r="F194" i="10" s="1"/>
  <c r="N186" i="10"/>
  <c r="F186" i="10" s="1"/>
  <c r="N178" i="10"/>
  <c r="F178" i="10" s="1"/>
  <c r="N170" i="10"/>
  <c r="F170" i="10" s="1"/>
  <c r="N162" i="10"/>
  <c r="F162" i="10" s="1"/>
  <c r="N154" i="10"/>
  <c r="F154" i="10" s="1"/>
  <c r="N146" i="10"/>
  <c r="F146" i="10" s="1"/>
  <c r="N138" i="10"/>
  <c r="F138" i="10" s="1"/>
  <c r="N130" i="10"/>
  <c r="F130" i="10" s="1"/>
  <c r="N122" i="10"/>
  <c r="F122" i="10" s="1"/>
  <c r="N114" i="10"/>
  <c r="F114" i="10" s="1"/>
  <c r="N106" i="10"/>
  <c r="F106" i="10" s="1"/>
  <c r="N98" i="10"/>
  <c r="F98" i="10" s="1"/>
  <c r="N90" i="10"/>
  <c r="F90" i="10" s="1"/>
  <c r="N82" i="10"/>
  <c r="F82" i="10" s="1"/>
  <c r="N74" i="10"/>
  <c r="F74" i="10" s="1"/>
  <c r="N66" i="10"/>
  <c r="F66" i="10" s="1"/>
  <c r="N58" i="10"/>
  <c r="F58" i="10" s="1"/>
  <c r="N50" i="10"/>
  <c r="F50" i="10" s="1"/>
  <c r="N42" i="10"/>
  <c r="F42" i="10" s="1"/>
  <c r="N34" i="10"/>
  <c r="F34" i="10" s="1"/>
  <c r="N26" i="10"/>
  <c r="F26" i="10" s="1"/>
  <c r="N18" i="10"/>
  <c r="F18" i="10" s="1"/>
  <c r="N10" i="10"/>
  <c r="F10" i="10" s="1"/>
  <c r="N2" i="10"/>
  <c r="F2" i="10" s="1"/>
  <c r="M534" i="10"/>
  <c r="E534" i="10" s="1"/>
  <c r="M526" i="10"/>
  <c r="E526" i="10" s="1"/>
  <c r="M518" i="10"/>
  <c r="E518" i="10" s="1"/>
  <c r="M510" i="10"/>
  <c r="E510" i="10" s="1"/>
  <c r="M502" i="10"/>
  <c r="E502" i="10" s="1"/>
  <c r="M494" i="10"/>
  <c r="E494" i="10" s="1"/>
  <c r="M486" i="10"/>
  <c r="E486" i="10" s="1"/>
  <c r="M478" i="10"/>
  <c r="E478" i="10" s="1"/>
  <c r="M470" i="10"/>
  <c r="E470" i="10" s="1"/>
  <c r="M462" i="10"/>
  <c r="E462" i="10" s="1"/>
  <c r="M454" i="10"/>
  <c r="E454" i="10" s="1"/>
  <c r="M446" i="10"/>
  <c r="E446" i="10" s="1"/>
  <c r="M438" i="10"/>
  <c r="E438" i="10" s="1"/>
  <c r="M430" i="10"/>
  <c r="E430" i="10" s="1"/>
  <c r="M422" i="10"/>
  <c r="E422" i="10" s="1"/>
  <c r="M414" i="10"/>
  <c r="E414" i="10" s="1"/>
  <c r="M406" i="10"/>
  <c r="E406" i="10" s="1"/>
  <c r="M398" i="10"/>
  <c r="E398" i="10" s="1"/>
  <c r="M390" i="10"/>
  <c r="E390" i="10" s="1"/>
  <c r="M382" i="10"/>
  <c r="E382" i="10" s="1"/>
  <c r="M374" i="10"/>
  <c r="E374" i="10" s="1"/>
  <c r="M366" i="10"/>
  <c r="E366" i="10" s="1"/>
  <c r="M358" i="10"/>
  <c r="E358" i="10" s="1"/>
  <c r="M350" i="10"/>
  <c r="E350" i="10" s="1"/>
  <c r="M342" i="10"/>
  <c r="E342" i="10" s="1"/>
  <c r="M334" i="10"/>
  <c r="E334" i="10" s="1"/>
  <c r="M326" i="10"/>
  <c r="E326" i="10" s="1"/>
  <c r="M318" i="10"/>
  <c r="E318" i="10" s="1"/>
  <c r="M310" i="10"/>
  <c r="E310" i="10" s="1"/>
  <c r="M302" i="10"/>
  <c r="E302" i="10" s="1"/>
  <c r="M294" i="10"/>
  <c r="E294" i="10" s="1"/>
  <c r="M286" i="10"/>
  <c r="E286" i="10" s="1"/>
  <c r="M278" i="10"/>
  <c r="E278" i="10" s="1"/>
  <c r="M270" i="10"/>
  <c r="E270" i="10" s="1"/>
  <c r="M262" i="10"/>
  <c r="E262" i="10" s="1"/>
  <c r="M254" i="10"/>
  <c r="E254" i="10" s="1"/>
  <c r="M246" i="10"/>
  <c r="E246" i="10" s="1"/>
  <c r="M238" i="10"/>
  <c r="E238" i="10" s="1"/>
  <c r="M230" i="10"/>
  <c r="E230" i="10" s="1"/>
  <c r="M222" i="10"/>
  <c r="E222" i="10" s="1"/>
  <c r="M214" i="10"/>
  <c r="E214" i="10" s="1"/>
  <c r="M206" i="10"/>
  <c r="E206" i="10" s="1"/>
  <c r="M198" i="10"/>
  <c r="E198" i="10" s="1"/>
  <c r="M190" i="10"/>
  <c r="E190" i="10" s="1"/>
  <c r="M182" i="10"/>
  <c r="E182" i="10" s="1"/>
  <c r="M174" i="10"/>
  <c r="E174" i="10" s="1"/>
  <c r="M166" i="10"/>
  <c r="E166" i="10" s="1"/>
  <c r="M158" i="10"/>
  <c r="E158" i="10" s="1"/>
  <c r="M150" i="10"/>
  <c r="E150" i="10" s="1"/>
  <c r="M142" i="10"/>
  <c r="E142" i="10" s="1"/>
  <c r="N273" i="10"/>
  <c r="F273" i="10" s="1"/>
  <c r="N265" i="10"/>
  <c r="F265" i="10" s="1"/>
  <c r="N257" i="10"/>
  <c r="F257" i="10" s="1"/>
  <c r="N249" i="10"/>
  <c r="F249" i="10" s="1"/>
  <c r="N241" i="10"/>
  <c r="F241" i="10" s="1"/>
  <c r="N233" i="10"/>
  <c r="F233" i="10" s="1"/>
  <c r="N225" i="10"/>
  <c r="F225" i="10" s="1"/>
  <c r="N217" i="10"/>
  <c r="F217" i="10" s="1"/>
  <c r="N209" i="10"/>
  <c r="F209" i="10" s="1"/>
  <c r="N201" i="10"/>
  <c r="F201" i="10" s="1"/>
  <c r="N193" i="10"/>
  <c r="F193" i="10" s="1"/>
  <c r="N185" i="10"/>
  <c r="F185" i="10" s="1"/>
  <c r="N177" i="10"/>
  <c r="F177" i="10" s="1"/>
  <c r="N169" i="10"/>
  <c r="F169" i="10" s="1"/>
  <c r="N161" i="10"/>
  <c r="F161" i="10" s="1"/>
  <c r="N153" i="10"/>
  <c r="F153" i="10" s="1"/>
  <c r="N145" i="10"/>
  <c r="F145" i="10" s="1"/>
  <c r="N137" i="10"/>
  <c r="F137" i="10" s="1"/>
  <c r="N129" i="10"/>
  <c r="F129" i="10" s="1"/>
  <c r="N121" i="10"/>
  <c r="F121" i="10" s="1"/>
  <c r="N113" i="10"/>
  <c r="F113" i="10" s="1"/>
  <c r="N105" i="10"/>
  <c r="F105" i="10" s="1"/>
  <c r="N97" i="10"/>
  <c r="F97" i="10" s="1"/>
  <c r="N89" i="10"/>
  <c r="F89" i="10" s="1"/>
  <c r="N81" i="10"/>
  <c r="F81" i="10" s="1"/>
  <c r="N73" i="10"/>
  <c r="F73" i="10" s="1"/>
  <c r="N65" i="10"/>
  <c r="F65" i="10" s="1"/>
  <c r="N57" i="10"/>
  <c r="F57" i="10" s="1"/>
  <c r="N49" i="10"/>
  <c r="F49" i="10" s="1"/>
  <c r="N41" i="10"/>
  <c r="F41" i="10" s="1"/>
  <c r="N33" i="10"/>
  <c r="F33" i="10" s="1"/>
  <c r="N25" i="10"/>
  <c r="F25" i="10" s="1"/>
  <c r="N17" i="10"/>
  <c r="F17" i="10" s="1"/>
  <c r="N9" i="10"/>
  <c r="F9" i="10" s="1"/>
  <c r="M541" i="10"/>
  <c r="E541" i="10" s="1"/>
  <c r="M533" i="10"/>
  <c r="E533" i="10" s="1"/>
  <c r="M525" i="10"/>
  <c r="E525" i="10" s="1"/>
  <c r="M517" i="10"/>
  <c r="E517" i="10" s="1"/>
  <c r="M509" i="10"/>
  <c r="E509" i="10" s="1"/>
  <c r="M501" i="10"/>
  <c r="E501" i="10" s="1"/>
  <c r="M493" i="10"/>
  <c r="E493" i="10" s="1"/>
  <c r="M485" i="10"/>
  <c r="E485" i="10" s="1"/>
  <c r="M477" i="10"/>
  <c r="E477" i="10" s="1"/>
  <c r="M469" i="10"/>
  <c r="E469" i="10" s="1"/>
  <c r="M461" i="10"/>
  <c r="E461" i="10" s="1"/>
  <c r="M453" i="10"/>
  <c r="E453" i="10" s="1"/>
  <c r="M445" i="10"/>
  <c r="E445" i="10" s="1"/>
  <c r="M437" i="10"/>
  <c r="E437" i="10" s="1"/>
  <c r="M429" i="10"/>
  <c r="E429" i="10" s="1"/>
  <c r="M421" i="10"/>
  <c r="E421" i="10" s="1"/>
  <c r="M413" i="10"/>
  <c r="E413" i="10" s="1"/>
  <c r="M405" i="10"/>
  <c r="E405" i="10" s="1"/>
  <c r="M397" i="10"/>
  <c r="E397" i="10" s="1"/>
  <c r="M389" i="10"/>
  <c r="E389" i="10" s="1"/>
  <c r="M381" i="10"/>
  <c r="E381" i="10" s="1"/>
  <c r="M373" i="10"/>
  <c r="E373" i="10" s="1"/>
  <c r="M365" i="10"/>
  <c r="E365" i="10" s="1"/>
  <c r="M357" i="10"/>
  <c r="E357" i="10" s="1"/>
  <c r="M349" i="10"/>
  <c r="E349" i="10" s="1"/>
  <c r="M341" i="10"/>
  <c r="E341" i="10" s="1"/>
  <c r="M333" i="10"/>
  <c r="E333" i="10" s="1"/>
  <c r="M325" i="10"/>
  <c r="E325" i="10" s="1"/>
  <c r="M317" i="10"/>
  <c r="E317" i="10" s="1"/>
  <c r="M309" i="10"/>
  <c r="E309" i="10" s="1"/>
  <c r="M301" i="10"/>
  <c r="E301" i="10" s="1"/>
  <c r="M293" i="10"/>
  <c r="E293" i="10" s="1"/>
  <c r="M285" i="10"/>
  <c r="E285" i="10" s="1"/>
  <c r="M277" i="10"/>
  <c r="E277" i="10" s="1"/>
  <c r="M269" i="10"/>
  <c r="E269" i="10" s="1"/>
  <c r="M261" i="10"/>
  <c r="E261" i="10" s="1"/>
  <c r="M253" i="10"/>
  <c r="E253" i="10" s="1"/>
  <c r="M245" i="10"/>
  <c r="E245" i="10" s="1"/>
  <c r="M237" i="10"/>
  <c r="E237" i="10" s="1"/>
  <c r="M229" i="10"/>
  <c r="E229" i="10" s="1"/>
  <c r="M221" i="10"/>
  <c r="E221" i="10" s="1"/>
  <c r="M213" i="10"/>
  <c r="E213" i="10" s="1"/>
  <c r="M205" i="10"/>
  <c r="E205" i="10" s="1"/>
  <c r="M197" i="10"/>
  <c r="E197" i="10" s="1"/>
  <c r="M189" i="10"/>
  <c r="E189" i="10" s="1"/>
  <c r="M181" i="10"/>
  <c r="E181" i="10" s="1"/>
  <c r="M173" i="10"/>
  <c r="E173" i="10" s="1"/>
  <c r="M165" i="10"/>
  <c r="E165" i="10" s="1"/>
  <c r="M157" i="10"/>
  <c r="E157" i="10" s="1"/>
  <c r="M149" i="10"/>
  <c r="E149" i="10" s="1"/>
  <c r="M141" i="10"/>
  <c r="E141" i="10" s="1"/>
  <c r="N240" i="10"/>
  <c r="F240" i="10" s="1"/>
  <c r="N232" i="10"/>
  <c r="F232" i="10" s="1"/>
  <c r="N224" i="10"/>
  <c r="F224" i="10" s="1"/>
  <c r="N216" i="10"/>
  <c r="F216" i="10" s="1"/>
  <c r="N208" i="10"/>
  <c r="F208" i="10" s="1"/>
  <c r="N200" i="10"/>
  <c r="F200" i="10" s="1"/>
  <c r="N192" i="10"/>
  <c r="F192" i="10" s="1"/>
  <c r="N184" i="10"/>
  <c r="F184" i="10" s="1"/>
  <c r="N176" i="10"/>
  <c r="F176" i="10" s="1"/>
  <c r="N168" i="10"/>
  <c r="F168" i="10" s="1"/>
  <c r="N160" i="10"/>
  <c r="F160" i="10" s="1"/>
  <c r="N152" i="10"/>
  <c r="F152" i="10" s="1"/>
  <c r="N144" i="10"/>
  <c r="F144" i="10" s="1"/>
  <c r="N136" i="10"/>
  <c r="F136" i="10" s="1"/>
  <c r="N128" i="10"/>
  <c r="F128" i="10" s="1"/>
  <c r="N120" i="10"/>
  <c r="F120" i="10" s="1"/>
  <c r="N112" i="10"/>
  <c r="F112" i="10" s="1"/>
  <c r="N104" i="10"/>
  <c r="F104" i="10" s="1"/>
  <c r="N96" i="10"/>
  <c r="F96" i="10" s="1"/>
  <c r="N88" i="10"/>
  <c r="F88" i="10" s="1"/>
  <c r="N80" i="10"/>
  <c r="F80" i="10" s="1"/>
  <c r="N72" i="10"/>
  <c r="F72" i="10" s="1"/>
  <c r="N64" i="10"/>
  <c r="F64" i="10" s="1"/>
  <c r="N56" i="10"/>
  <c r="F56" i="10" s="1"/>
  <c r="N48" i="10"/>
  <c r="F48" i="10" s="1"/>
  <c r="N40" i="10"/>
  <c r="F40" i="10" s="1"/>
  <c r="N32" i="10"/>
  <c r="F32" i="10" s="1"/>
  <c r="N24" i="10"/>
  <c r="F24" i="10" s="1"/>
  <c r="N16" i="10"/>
  <c r="F16" i="10" s="1"/>
  <c r="N8" i="10"/>
  <c r="F8" i="10" s="1"/>
  <c r="M540" i="10"/>
  <c r="E540" i="10" s="1"/>
  <c r="M532" i="10"/>
  <c r="E532" i="10" s="1"/>
  <c r="M524" i="10"/>
  <c r="E524" i="10" s="1"/>
  <c r="M516" i="10"/>
  <c r="E516" i="10" s="1"/>
  <c r="M508" i="10"/>
  <c r="E508" i="10" s="1"/>
  <c r="M500" i="10"/>
  <c r="E500" i="10" s="1"/>
  <c r="M492" i="10"/>
  <c r="E492" i="10" s="1"/>
  <c r="M484" i="10"/>
  <c r="E484" i="10" s="1"/>
  <c r="M476" i="10"/>
  <c r="E476" i="10" s="1"/>
  <c r="M468" i="10"/>
  <c r="E468" i="10" s="1"/>
  <c r="M460" i="10"/>
  <c r="E460" i="10" s="1"/>
  <c r="M452" i="10"/>
  <c r="E452" i="10" s="1"/>
  <c r="M444" i="10"/>
  <c r="E444" i="10" s="1"/>
  <c r="M436" i="10"/>
  <c r="E436" i="10" s="1"/>
  <c r="M428" i="10"/>
  <c r="E428" i="10" s="1"/>
  <c r="M420" i="10"/>
  <c r="E420" i="10" s="1"/>
  <c r="M412" i="10"/>
  <c r="E412" i="10" s="1"/>
  <c r="M404" i="10"/>
  <c r="E404" i="10" s="1"/>
  <c r="M116" i="10"/>
  <c r="E116" i="10" s="1"/>
  <c r="M100" i="10"/>
  <c r="E100" i="10" s="1"/>
  <c r="M84" i="10"/>
  <c r="E84" i="10" s="1"/>
  <c r="M68" i="10"/>
  <c r="E68" i="10" s="1"/>
  <c r="M52" i="10"/>
  <c r="E52" i="10" s="1"/>
  <c r="M36" i="10"/>
  <c r="E36" i="10" s="1"/>
  <c r="M20" i="10"/>
  <c r="E20" i="10" s="1"/>
  <c r="M4" i="10"/>
  <c r="E4" i="10" s="1"/>
  <c r="N255" i="10"/>
  <c r="F255" i="10" s="1"/>
  <c r="N247" i="10"/>
  <c r="F247" i="10" s="1"/>
  <c r="N239" i="10"/>
  <c r="F239" i="10" s="1"/>
  <c r="N231" i="10"/>
  <c r="F231" i="10" s="1"/>
  <c r="N223" i="10"/>
  <c r="F223" i="10" s="1"/>
  <c r="N215" i="10"/>
  <c r="F215" i="10" s="1"/>
  <c r="N207" i="10"/>
  <c r="F207" i="10" s="1"/>
  <c r="N199" i="10"/>
  <c r="F199" i="10" s="1"/>
  <c r="N191" i="10"/>
  <c r="F191" i="10" s="1"/>
  <c r="N183" i="10"/>
  <c r="F183" i="10" s="1"/>
  <c r="N175" i="10"/>
  <c r="F175" i="10" s="1"/>
  <c r="N167" i="10"/>
  <c r="F167" i="10" s="1"/>
  <c r="N159" i="10"/>
  <c r="F159" i="10" s="1"/>
  <c r="N151" i="10"/>
  <c r="F151" i="10" s="1"/>
  <c r="N143" i="10"/>
  <c r="F143" i="10" s="1"/>
  <c r="N135" i="10"/>
  <c r="F135" i="10" s="1"/>
  <c r="N127" i="10"/>
  <c r="F127" i="10" s="1"/>
  <c r="N119" i="10"/>
  <c r="F119" i="10" s="1"/>
  <c r="N111" i="10"/>
  <c r="F111" i="10" s="1"/>
  <c r="N103" i="10"/>
  <c r="F103" i="10" s="1"/>
  <c r="N95" i="10"/>
  <c r="F95" i="10" s="1"/>
  <c r="N87" i="10"/>
  <c r="F87" i="10" s="1"/>
  <c r="N79" i="10"/>
  <c r="F79" i="10" s="1"/>
  <c r="N71" i="10"/>
  <c r="F71" i="10" s="1"/>
  <c r="N63" i="10"/>
  <c r="F63" i="10" s="1"/>
  <c r="N55" i="10"/>
  <c r="F55" i="10" s="1"/>
  <c r="N47" i="10"/>
  <c r="F47" i="10" s="1"/>
  <c r="N39" i="10"/>
  <c r="F39" i="10" s="1"/>
  <c r="N31" i="10"/>
  <c r="F31" i="10" s="1"/>
  <c r="N23" i="10"/>
  <c r="F23" i="10" s="1"/>
  <c r="N15" i="10"/>
  <c r="F15" i="10" s="1"/>
  <c r="N7" i="10"/>
  <c r="F7" i="10" s="1"/>
  <c r="M539" i="10"/>
  <c r="E539" i="10" s="1"/>
  <c r="M531" i="10"/>
  <c r="E531" i="10" s="1"/>
  <c r="M523" i="10"/>
  <c r="E523" i="10" s="1"/>
  <c r="M515" i="10"/>
  <c r="E515" i="10" s="1"/>
  <c r="M507" i="10"/>
  <c r="E507" i="10" s="1"/>
  <c r="M499" i="10"/>
  <c r="E499" i="10" s="1"/>
  <c r="M491" i="10"/>
  <c r="E491" i="10" s="1"/>
  <c r="M483" i="10"/>
  <c r="E483" i="10" s="1"/>
  <c r="M475" i="10"/>
  <c r="E475" i="10" s="1"/>
  <c r="M467" i="10"/>
  <c r="E467" i="10" s="1"/>
  <c r="M459" i="10"/>
  <c r="E459" i="10" s="1"/>
  <c r="M451" i="10"/>
  <c r="E451" i="10" s="1"/>
  <c r="M443" i="10"/>
  <c r="E443" i="10" s="1"/>
  <c r="M435" i="10"/>
  <c r="E435" i="10" s="1"/>
  <c r="M427" i="10"/>
  <c r="E427" i="10" s="1"/>
  <c r="M419" i="10"/>
  <c r="E419" i="10" s="1"/>
  <c r="M411" i="10"/>
  <c r="E411" i="10" s="1"/>
  <c r="M403" i="10"/>
  <c r="E403" i="10" s="1"/>
  <c r="M395" i="10"/>
  <c r="E395" i="10" s="1"/>
  <c r="M387" i="10"/>
  <c r="E387" i="10" s="1"/>
  <c r="M379" i="10"/>
  <c r="E379" i="10" s="1"/>
  <c r="M371" i="10"/>
  <c r="E371" i="10" s="1"/>
  <c r="M363" i="10"/>
  <c r="E363" i="10" s="1"/>
  <c r="M355" i="10"/>
  <c r="E355" i="10" s="1"/>
  <c r="M347" i="10"/>
  <c r="E347" i="10" s="1"/>
  <c r="M131" i="10"/>
  <c r="E131" i="10" s="1"/>
  <c r="M115" i="10"/>
  <c r="E115" i="10" s="1"/>
  <c r="M99" i="10"/>
  <c r="E99" i="10" s="1"/>
  <c r="M83" i="10"/>
  <c r="E83" i="10" s="1"/>
  <c r="M67" i="10"/>
  <c r="E67" i="10" s="1"/>
  <c r="M51" i="10"/>
  <c r="E51" i="10" s="1"/>
  <c r="M35" i="10"/>
  <c r="E35" i="10" s="1"/>
  <c r="M19" i="10"/>
  <c r="E19" i="10" s="1"/>
  <c r="M3" i="10"/>
  <c r="E3" i="10" s="1"/>
  <c r="N246" i="10"/>
  <c r="F246" i="10" s="1"/>
  <c r="N238" i="10"/>
  <c r="F238" i="10" s="1"/>
  <c r="N230" i="10"/>
  <c r="F230" i="10" s="1"/>
  <c r="N222" i="10"/>
  <c r="F222" i="10" s="1"/>
  <c r="N214" i="10"/>
  <c r="F214" i="10" s="1"/>
  <c r="N206" i="10"/>
  <c r="F206" i="10" s="1"/>
  <c r="N198" i="10"/>
  <c r="F198" i="10" s="1"/>
  <c r="N190" i="10"/>
  <c r="F190" i="10" s="1"/>
  <c r="N182" i="10"/>
  <c r="F182" i="10" s="1"/>
  <c r="N174" i="10"/>
  <c r="F174" i="10" s="1"/>
  <c r="N166" i="10"/>
  <c r="F166" i="10" s="1"/>
  <c r="N158" i="10"/>
  <c r="F158" i="10" s="1"/>
  <c r="N150" i="10"/>
  <c r="F150" i="10" s="1"/>
  <c r="N142" i="10"/>
  <c r="F142" i="10" s="1"/>
  <c r="N134" i="10"/>
  <c r="F134" i="10" s="1"/>
  <c r="N126" i="10"/>
  <c r="F126" i="10" s="1"/>
  <c r="N118" i="10"/>
  <c r="F118" i="10" s="1"/>
  <c r="N110" i="10"/>
  <c r="F110" i="10" s="1"/>
  <c r="N102" i="10"/>
  <c r="F102" i="10" s="1"/>
  <c r="N94" i="10"/>
  <c r="F94" i="10" s="1"/>
  <c r="N86" i="10"/>
  <c r="F86" i="10" s="1"/>
  <c r="N78" i="10"/>
  <c r="F78" i="10" s="1"/>
  <c r="N70" i="10"/>
  <c r="F70" i="10" s="1"/>
  <c r="N62" i="10"/>
  <c r="F62" i="10" s="1"/>
  <c r="N54" i="10"/>
  <c r="F54" i="10" s="1"/>
  <c r="N46" i="10"/>
  <c r="F46" i="10" s="1"/>
  <c r="N38" i="10"/>
  <c r="F38" i="10" s="1"/>
  <c r="N30" i="10"/>
  <c r="F30" i="10" s="1"/>
  <c r="N22" i="10"/>
  <c r="F22" i="10" s="1"/>
  <c r="N14" i="10"/>
  <c r="F14" i="10" s="1"/>
  <c r="N6" i="10"/>
  <c r="F6" i="10" s="1"/>
  <c r="M538" i="10"/>
  <c r="E538" i="10" s="1"/>
  <c r="M530" i="10"/>
  <c r="E530" i="10" s="1"/>
  <c r="M522" i="10"/>
  <c r="E522" i="10" s="1"/>
  <c r="M514" i="10"/>
  <c r="E514" i="10" s="1"/>
  <c r="M506" i="10"/>
  <c r="E506" i="10" s="1"/>
  <c r="M498" i="10"/>
  <c r="E498" i="10" s="1"/>
  <c r="M490" i="10"/>
  <c r="E490" i="10" s="1"/>
  <c r="M482" i="10"/>
  <c r="E482" i="10" s="1"/>
  <c r="M474" i="10"/>
  <c r="E474" i="10" s="1"/>
  <c r="M466" i="10"/>
  <c r="E466" i="10" s="1"/>
  <c r="M458" i="10"/>
  <c r="E458" i="10" s="1"/>
  <c r="M450" i="10"/>
  <c r="E450" i="10" s="1"/>
  <c r="M442" i="10"/>
  <c r="E442" i="10" s="1"/>
  <c r="M434" i="10"/>
  <c r="E434" i="10" s="1"/>
  <c r="M426" i="10"/>
  <c r="E426" i="10" s="1"/>
  <c r="M418" i="10"/>
  <c r="E418" i="10" s="1"/>
  <c r="M410" i="10"/>
  <c r="E410" i="10" s="1"/>
  <c r="M402" i="10"/>
  <c r="E402" i="10" s="1"/>
  <c r="M130" i="10"/>
  <c r="E130" i="10" s="1"/>
  <c r="M281" i="10"/>
  <c r="E281" i="10" s="1"/>
  <c r="M273" i="10"/>
  <c r="E273" i="10" s="1"/>
  <c r="M265" i="10"/>
  <c r="E265" i="10" s="1"/>
  <c r="M257" i="10"/>
  <c r="E257" i="10" s="1"/>
  <c r="M249" i="10"/>
  <c r="E249" i="10" s="1"/>
  <c r="M241" i="10"/>
  <c r="E241" i="10" s="1"/>
  <c r="M233" i="10"/>
  <c r="E233" i="10" s="1"/>
  <c r="M225" i="10"/>
  <c r="E225" i="10" s="1"/>
  <c r="M217" i="10"/>
  <c r="E217" i="10" s="1"/>
  <c r="M209" i="10"/>
  <c r="E209" i="10" s="1"/>
  <c r="M201" i="10"/>
  <c r="E201" i="10" s="1"/>
  <c r="M193" i="10"/>
  <c r="E193" i="10" s="1"/>
  <c r="M185" i="10"/>
  <c r="E185" i="10" s="1"/>
  <c r="M177" i="10"/>
  <c r="E177" i="10" s="1"/>
  <c r="M169" i="10"/>
  <c r="E169" i="10" s="1"/>
  <c r="M161" i="10"/>
  <c r="E161" i="10" s="1"/>
  <c r="M153" i="10"/>
  <c r="E153" i="10" s="1"/>
  <c r="M145" i="10"/>
  <c r="E145" i="10" s="1"/>
  <c r="M137" i="10"/>
  <c r="E137" i="10" s="1"/>
  <c r="M129" i="10"/>
  <c r="E129" i="10" s="1"/>
  <c r="M121" i="10"/>
  <c r="E121" i="10" s="1"/>
  <c r="M113" i="10"/>
  <c r="E113" i="10" s="1"/>
  <c r="M105" i="10"/>
  <c r="E105" i="10" s="1"/>
  <c r="M97" i="10"/>
  <c r="E97" i="10" s="1"/>
  <c r="M89" i="10"/>
  <c r="E89" i="10" s="1"/>
  <c r="M81" i="10"/>
  <c r="E81" i="10" s="1"/>
  <c r="M73" i="10"/>
  <c r="E73" i="10" s="1"/>
  <c r="M65" i="10"/>
  <c r="E65" i="10" s="1"/>
  <c r="M57" i="10"/>
  <c r="E57" i="10" s="1"/>
  <c r="M49" i="10"/>
  <c r="E49" i="10" s="1"/>
  <c r="M41" i="10"/>
  <c r="E41" i="10" s="1"/>
  <c r="M33" i="10"/>
  <c r="E33" i="10" s="1"/>
  <c r="M25" i="10"/>
  <c r="E25" i="10" s="1"/>
  <c r="M17" i="10"/>
  <c r="E17" i="10" s="1"/>
  <c r="M9" i="10"/>
  <c r="E9" i="10" s="1"/>
  <c r="M400" i="10"/>
  <c r="E400" i="10" s="1"/>
  <c r="M392" i="10"/>
  <c r="E392" i="10" s="1"/>
  <c r="M384" i="10"/>
  <c r="E384" i="10" s="1"/>
  <c r="M376" i="10"/>
  <c r="E376" i="10" s="1"/>
  <c r="M368" i="10"/>
  <c r="E368" i="10" s="1"/>
  <c r="M360" i="10"/>
  <c r="E360" i="10" s="1"/>
  <c r="M352" i="10"/>
  <c r="E352" i="10" s="1"/>
  <c r="M344" i="10"/>
  <c r="E344" i="10" s="1"/>
  <c r="M336" i="10"/>
  <c r="E336" i="10" s="1"/>
  <c r="M328" i="10"/>
  <c r="E328" i="10" s="1"/>
  <c r="M320" i="10"/>
  <c r="E320" i="10" s="1"/>
  <c r="M312" i="10"/>
  <c r="E312" i="10" s="1"/>
  <c r="M304" i="10"/>
  <c r="E304" i="10" s="1"/>
  <c r="M296" i="10"/>
  <c r="E296" i="10" s="1"/>
  <c r="M288" i="10"/>
  <c r="E288" i="10" s="1"/>
  <c r="M280" i="10"/>
  <c r="E280" i="10" s="1"/>
  <c r="M272" i="10"/>
  <c r="E272" i="10" s="1"/>
  <c r="M264" i="10"/>
  <c r="E264" i="10" s="1"/>
  <c r="M256" i="10"/>
  <c r="E256" i="10" s="1"/>
  <c r="M248" i="10"/>
  <c r="E248" i="10" s="1"/>
  <c r="M240" i="10"/>
  <c r="E240" i="10" s="1"/>
  <c r="M232" i="10"/>
  <c r="E232" i="10" s="1"/>
  <c r="M224" i="10"/>
  <c r="E224" i="10" s="1"/>
  <c r="M216" i="10"/>
  <c r="E216" i="10" s="1"/>
  <c r="M208" i="10"/>
  <c r="E208" i="10" s="1"/>
  <c r="M200" i="10"/>
  <c r="E200" i="10" s="1"/>
  <c r="M192" i="10"/>
  <c r="E192" i="10" s="1"/>
  <c r="M184" i="10"/>
  <c r="E184" i="10" s="1"/>
  <c r="M176" i="10"/>
  <c r="E176" i="10" s="1"/>
  <c r="M168" i="10"/>
  <c r="E168" i="10" s="1"/>
  <c r="M160" i="10"/>
  <c r="E160" i="10" s="1"/>
  <c r="M152" i="10"/>
  <c r="E152" i="10" s="1"/>
  <c r="M144" i="10"/>
  <c r="E144" i="10" s="1"/>
  <c r="M136" i="10"/>
  <c r="E136" i="10" s="1"/>
  <c r="M128" i="10"/>
  <c r="E128" i="10" s="1"/>
  <c r="M120" i="10"/>
  <c r="E120" i="10" s="1"/>
  <c r="M112" i="10"/>
  <c r="E112" i="10" s="1"/>
  <c r="M104" i="10"/>
  <c r="E104" i="10" s="1"/>
  <c r="M96" i="10"/>
  <c r="E96" i="10" s="1"/>
  <c r="M88" i="10"/>
  <c r="E88" i="10" s="1"/>
  <c r="M80" i="10"/>
  <c r="E80" i="10" s="1"/>
  <c r="M72" i="10"/>
  <c r="E72" i="10" s="1"/>
  <c r="M64" i="10"/>
  <c r="E64" i="10" s="1"/>
  <c r="M56" i="10"/>
  <c r="E56" i="10" s="1"/>
  <c r="M48" i="10"/>
  <c r="E48" i="10" s="1"/>
  <c r="M40" i="10"/>
  <c r="E40" i="10" s="1"/>
  <c r="M32" i="10"/>
  <c r="E32" i="10" s="1"/>
  <c r="M24" i="10"/>
  <c r="E24" i="10" s="1"/>
  <c r="M16" i="10"/>
  <c r="E16" i="10" s="1"/>
  <c r="M8" i="10"/>
  <c r="E8" i="10" s="1"/>
  <c r="M399" i="10"/>
  <c r="E399" i="10" s="1"/>
  <c r="M391" i="10"/>
  <c r="E391" i="10" s="1"/>
  <c r="M383" i="10"/>
  <c r="E383" i="10" s="1"/>
  <c r="M375" i="10"/>
  <c r="E375" i="10" s="1"/>
  <c r="M367" i="10"/>
  <c r="E367" i="10" s="1"/>
  <c r="M359" i="10"/>
  <c r="E359" i="10" s="1"/>
  <c r="M351" i="10"/>
  <c r="E351" i="10" s="1"/>
  <c r="M343" i="10"/>
  <c r="E343" i="10" s="1"/>
  <c r="M335" i="10"/>
  <c r="E335" i="10" s="1"/>
  <c r="M327" i="10"/>
  <c r="E327" i="10" s="1"/>
  <c r="M319" i="10"/>
  <c r="E319" i="10" s="1"/>
  <c r="M311" i="10"/>
  <c r="E311" i="10" s="1"/>
  <c r="M303" i="10"/>
  <c r="E303" i="10" s="1"/>
  <c r="M295" i="10"/>
  <c r="E295" i="10" s="1"/>
  <c r="M287" i="10"/>
  <c r="E287" i="10" s="1"/>
  <c r="M279" i="10"/>
  <c r="E279" i="10" s="1"/>
  <c r="M271" i="10"/>
  <c r="E271" i="10" s="1"/>
  <c r="M263" i="10"/>
  <c r="E263" i="10" s="1"/>
  <c r="M255" i="10"/>
  <c r="E255" i="10" s="1"/>
  <c r="M247" i="10"/>
  <c r="E247" i="10" s="1"/>
  <c r="M239" i="10"/>
  <c r="E239" i="10" s="1"/>
  <c r="M231" i="10"/>
  <c r="E231" i="10" s="1"/>
  <c r="M223" i="10"/>
  <c r="E223" i="10" s="1"/>
  <c r="M215" i="10"/>
  <c r="E215" i="10" s="1"/>
  <c r="M207" i="10"/>
  <c r="E207" i="10" s="1"/>
  <c r="M199" i="10"/>
  <c r="E199" i="10" s="1"/>
  <c r="M191" i="10"/>
  <c r="E191" i="10" s="1"/>
  <c r="M183" i="10"/>
  <c r="E183" i="10" s="1"/>
  <c r="M175" i="10"/>
  <c r="E175" i="10" s="1"/>
  <c r="M167" i="10"/>
  <c r="E167" i="10" s="1"/>
  <c r="M159" i="10"/>
  <c r="E159" i="10" s="1"/>
  <c r="M151" i="10"/>
  <c r="E151" i="10" s="1"/>
  <c r="M143" i="10"/>
  <c r="E143" i="10" s="1"/>
  <c r="M135" i="10"/>
  <c r="E135" i="10" s="1"/>
  <c r="M127" i="10"/>
  <c r="E127" i="10" s="1"/>
  <c r="M119" i="10"/>
  <c r="E119" i="10" s="1"/>
  <c r="M111" i="10"/>
  <c r="E111" i="10" s="1"/>
  <c r="M103" i="10"/>
  <c r="E103" i="10" s="1"/>
  <c r="M95" i="10"/>
  <c r="E95" i="10" s="1"/>
  <c r="M87" i="10"/>
  <c r="E87" i="10" s="1"/>
  <c r="M79" i="10"/>
  <c r="E79" i="10" s="1"/>
  <c r="M71" i="10"/>
  <c r="E71" i="10" s="1"/>
  <c r="M63" i="10"/>
  <c r="E63" i="10" s="1"/>
  <c r="M55" i="10"/>
  <c r="E55" i="10" s="1"/>
  <c r="M47" i="10"/>
  <c r="E47" i="10" s="1"/>
  <c r="M39" i="10"/>
  <c r="E39" i="10" s="1"/>
  <c r="M31" i="10"/>
  <c r="E31" i="10" s="1"/>
  <c r="M23" i="10"/>
  <c r="E23" i="10" s="1"/>
  <c r="M15" i="10"/>
  <c r="E15" i="10" s="1"/>
  <c r="M7" i="10"/>
  <c r="E7" i="10" s="1"/>
  <c r="M134" i="10"/>
  <c r="E134" i="10" s="1"/>
  <c r="M126" i="10"/>
  <c r="E126" i="10" s="1"/>
  <c r="M118" i="10"/>
  <c r="E118" i="10" s="1"/>
  <c r="M110" i="10"/>
  <c r="E110" i="10" s="1"/>
  <c r="M102" i="10"/>
  <c r="E102" i="10" s="1"/>
  <c r="M94" i="10"/>
  <c r="E94" i="10" s="1"/>
  <c r="M86" i="10"/>
  <c r="E86" i="10" s="1"/>
  <c r="M78" i="10"/>
  <c r="E78" i="10" s="1"/>
  <c r="M70" i="10"/>
  <c r="E70" i="10" s="1"/>
  <c r="M62" i="10"/>
  <c r="E62" i="10" s="1"/>
  <c r="M54" i="10"/>
  <c r="E54" i="10" s="1"/>
  <c r="M46" i="10"/>
  <c r="E46" i="10" s="1"/>
  <c r="M38" i="10"/>
  <c r="E38" i="10" s="1"/>
  <c r="M30" i="10"/>
  <c r="E30" i="10" s="1"/>
  <c r="M22" i="10"/>
  <c r="E22" i="10" s="1"/>
  <c r="M14" i="10"/>
  <c r="E14" i="10" s="1"/>
  <c r="M6" i="10"/>
  <c r="E6" i="10" s="1"/>
  <c r="M133" i="10"/>
  <c r="E133" i="10" s="1"/>
  <c r="M125" i="10"/>
  <c r="E125" i="10" s="1"/>
  <c r="M117" i="10"/>
  <c r="E117" i="10" s="1"/>
  <c r="M109" i="10"/>
  <c r="E109" i="10" s="1"/>
  <c r="M101" i="10"/>
  <c r="E101" i="10" s="1"/>
  <c r="M93" i="10"/>
  <c r="E93" i="10" s="1"/>
  <c r="M85" i="10"/>
  <c r="E85" i="10" s="1"/>
  <c r="M77" i="10"/>
  <c r="E77" i="10" s="1"/>
  <c r="M69" i="10"/>
  <c r="E69" i="10" s="1"/>
  <c r="M61" i="10"/>
  <c r="E61" i="10" s="1"/>
  <c r="M53" i="10"/>
  <c r="E53" i="10" s="1"/>
  <c r="M45" i="10"/>
  <c r="E45" i="10" s="1"/>
  <c r="M37" i="10"/>
  <c r="E37" i="10" s="1"/>
  <c r="M29" i="10"/>
  <c r="E29" i="10" s="1"/>
  <c r="M21" i="10"/>
  <c r="E21" i="10" s="1"/>
  <c r="M13" i="10"/>
  <c r="E13" i="10" s="1"/>
  <c r="M5" i="10"/>
  <c r="E5" i="10" s="1"/>
  <c r="M396" i="10"/>
  <c r="E396" i="10" s="1"/>
  <c r="M388" i="10"/>
  <c r="E388" i="10" s="1"/>
  <c r="M380" i="10"/>
  <c r="E380" i="10" s="1"/>
  <c r="M372" i="10"/>
  <c r="E372" i="10" s="1"/>
  <c r="M364" i="10"/>
  <c r="E364" i="10" s="1"/>
  <c r="M356" i="10"/>
  <c r="E356" i="10" s="1"/>
  <c r="M348" i="10"/>
  <c r="E348" i="10" s="1"/>
  <c r="M340" i="10"/>
  <c r="E340" i="10" s="1"/>
  <c r="M332" i="10"/>
  <c r="E332" i="10" s="1"/>
  <c r="M324" i="10"/>
  <c r="E324" i="10" s="1"/>
  <c r="M316" i="10"/>
  <c r="E316" i="10" s="1"/>
  <c r="M308" i="10"/>
  <c r="E308" i="10" s="1"/>
  <c r="M300" i="10"/>
  <c r="E300" i="10" s="1"/>
  <c r="M292" i="10"/>
  <c r="E292" i="10" s="1"/>
  <c r="M284" i="10"/>
  <c r="E284" i="10" s="1"/>
  <c r="M276" i="10"/>
  <c r="E276" i="10" s="1"/>
  <c r="M268" i="10"/>
  <c r="E268" i="10" s="1"/>
  <c r="M260" i="10"/>
  <c r="E260" i="10" s="1"/>
  <c r="M252" i="10"/>
  <c r="E252" i="10" s="1"/>
  <c r="M244" i="10"/>
  <c r="E244" i="10" s="1"/>
  <c r="M236" i="10"/>
  <c r="E236" i="10" s="1"/>
  <c r="M228" i="10"/>
  <c r="E228" i="10" s="1"/>
  <c r="M220" i="10"/>
  <c r="E220" i="10" s="1"/>
  <c r="M212" i="10"/>
  <c r="E212" i="10" s="1"/>
  <c r="M204" i="10"/>
  <c r="E204" i="10" s="1"/>
  <c r="M196" i="10"/>
  <c r="E196" i="10" s="1"/>
  <c r="M188" i="10"/>
  <c r="E188" i="10" s="1"/>
  <c r="M180" i="10"/>
  <c r="E180" i="10" s="1"/>
  <c r="M172" i="10"/>
  <c r="E172" i="10" s="1"/>
  <c r="M164" i="10"/>
  <c r="E164" i="10" s="1"/>
  <c r="M156" i="10"/>
  <c r="E156" i="10" s="1"/>
  <c r="M148" i="10"/>
  <c r="E148" i="10" s="1"/>
  <c r="M140" i="10"/>
  <c r="E140" i="10" s="1"/>
  <c r="M132" i="10"/>
  <c r="E132" i="10" s="1"/>
  <c r="M124" i="10"/>
  <c r="E124" i="10" s="1"/>
  <c r="M108" i="10"/>
  <c r="E108" i="10" s="1"/>
  <c r="M92" i="10"/>
  <c r="E92" i="10" s="1"/>
  <c r="M76" i="10"/>
  <c r="E76" i="10" s="1"/>
  <c r="M60" i="10"/>
  <c r="E60" i="10" s="1"/>
  <c r="M44" i="10"/>
  <c r="E44" i="10" s="1"/>
  <c r="M28" i="10"/>
  <c r="E28" i="10" s="1"/>
  <c r="M12" i="10"/>
  <c r="E12" i="10" s="1"/>
  <c r="M339" i="10"/>
  <c r="E339" i="10" s="1"/>
  <c r="M331" i="10"/>
  <c r="E331" i="10" s="1"/>
  <c r="M323" i="10"/>
  <c r="E323" i="10" s="1"/>
  <c r="M315" i="10"/>
  <c r="E315" i="10" s="1"/>
  <c r="M307" i="10"/>
  <c r="E307" i="10" s="1"/>
  <c r="M299" i="10"/>
  <c r="E299" i="10" s="1"/>
  <c r="M291" i="10"/>
  <c r="E291" i="10" s="1"/>
  <c r="M283" i="10"/>
  <c r="E283" i="10" s="1"/>
  <c r="M275" i="10"/>
  <c r="E275" i="10" s="1"/>
  <c r="M267" i="10"/>
  <c r="E267" i="10" s="1"/>
  <c r="M259" i="10"/>
  <c r="E259" i="10" s="1"/>
  <c r="M251" i="10"/>
  <c r="E251" i="10" s="1"/>
  <c r="M243" i="10"/>
  <c r="E243" i="10" s="1"/>
  <c r="M235" i="10"/>
  <c r="E235" i="10" s="1"/>
  <c r="M227" i="10"/>
  <c r="E227" i="10" s="1"/>
  <c r="M219" i="10"/>
  <c r="E219" i="10" s="1"/>
  <c r="M211" i="10"/>
  <c r="E211" i="10" s="1"/>
  <c r="M203" i="10"/>
  <c r="E203" i="10" s="1"/>
  <c r="M195" i="10"/>
  <c r="E195" i="10" s="1"/>
  <c r="M187" i="10"/>
  <c r="E187" i="10" s="1"/>
  <c r="M179" i="10"/>
  <c r="E179" i="10" s="1"/>
  <c r="M171" i="10"/>
  <c r="E171" i="10" s="1"/>
  <c r="M163" i="10"/>
  <c r="E163" i="10" s="1"/>
  <c r="M155" i="10"/>
  <c r="E155" i="10" s="1"/>
  <c r="M147" i="10"/>
  <c r="E147" i="10" s="1"/>
  <c r="M139" i="10"/>
  <c r="E139" i="10" s="1"/>
  <c r="M123" i="10"/>
  <c r="E123" i="10" s="1"/>
  <c r="M107" i="10"/>
  <c r="E107" i="10" s="1"/>
  <c r="M91" i="10"/>
  <c r="E91" i="10" s="1"/>
  <c r="M75" i="10"/>
  <c r="E75" i="10" s="1"/>
  <c r="M59" i="10"/>
  <c r="E59" i="10" s="1"/>
  <c r="M43" i="10"/>
  <c r="E43" i="10" s="1"/>
  <c r="M27" i="10"/>
  <c r="E27" i="10" s="1"/>
  <c r="M11" i="10"/>
  <c r="E11" i="10" s="1"/>
  <c r="M394" i="10"/>
  <c r="E394" i="10" s="1"/>
  <c r="M386" i="10"/>
  <c r="E386" i="10" s="1"/>
  <c r="M378" i="10"/>
  <c r="E378" i="10" s="1"/>
  <c r="M370" i="10"/>
  <c r="E370" i="10" s="1"/>
  <c r="M362" i="10"/>
  <c r="E362" i="10" s="1"/>
  <c r="M354" i="10"/>
  <c r="E354" i="10" s="1"/>
  <c r="M346" i="10"/>
  <c r="E346" i="10" s="1"/>
  <c r="M338" i="10"/>
  <c r="E338" i="10" s="1"/>
  <c r="M330" i="10"/>
  <c r="E330" i="10" s="1"/>
  <c r="M322" i="10"/>
  <c r="E322" i="10" s="1"/>
  <c r="M314" i="10"/>
  <c r="E314" i="10" s="1"/>
  <c r="M306" i="10"/>
  <c r="E306" i="10" s="1"/>
  <c r="M298" i="10"/>
  <c r="E298" i="10" s="1"/>
  <c r="M290" i="10"/>
  <c r="E290" i="10" s="1"/>
  <c r="M282" i="10"/>
  <c r="E282" i="10" s="1"/>
  <c r="M274" i="10"/>
  <c r="E274" i="10" s="1"/>
  <c r="M266" i="10"/>
  <c r="E266" i="10" s="1"/>
  <c r="M258" i="10"/>
  <c r="E258" i="10" s="1"/>
  <c r="M250" i="10"/>
  <c r="E250" i="10" s="1"/>
  <c r="M242" i="10"/>
  <c r="E242" i="10" s="1"/>
  <c r="M234" i="10"/>
  <c r="E234" i="10" s="1"/>
  <c r="M226" i="10"/>
  <c r="E226" i="10" s="1"/>
  <c r="M218" i="10"/>
  <c r="E218" i="10" s="1"/>
  <c r="M210" i="10"/>
  <c r="E210" i="10" s="1"/>
  <c r="M202" i="10"/>
  <c r="E202" i="10" s="1"/>
  <c r="M194" i="10"/>
  <c r="E194" i="10" s="1"/>
  <c r="M186" i="10"/>
  <c r="E186" i="10" s="1"/>
  <c r="M178" i="10"/>
  <c r="E178" i="10" s="1"/>
  <c r="M170" i="10"/>
  <c r="E170" i="10" s="1"/>
  <c r="M162" i="10"/>
  <c r="E162" i="10" s="1"/>
  <c r="M154" i="10"/>
  <c r="E154" i="10" s="1"/>
  <c r="M146" i="10"/>
  <c r="E146" i="10" s="1"/>
  <c r="M138" i="10"/>
  <c r="E138" i="10" s="1"/>
  <c r="M122" i="10"/>
  <c r="E122" i="10" s="1"/>
  <c r="M114" i="10"/>
  <c r="E114" i="10" s="1"/>
  <c r="M106" i="10"/>
  <c r="E106" i="10" s="1"/>
  <c r="M98" i="10"/>
  <c r="E98" i="10" s="1"/>
  <c r="M90" i="10"/>
  <c r="E90" i="10" s="1"/>
  <c r="M82" i="10"/>
  <c r="E82" i="10" s="1"/>
  <c r="M74" i="10"/>
  <c r="E74" i="10" s="1"/>
  <c r="M66" i="10"/>
  <c r="E66" i="10" s="1"/>
  <c r="M58" i="10"/>
  <c r="E58" i="10" s="1"/>
  <c r="M50" i="10"/>
  <c r="E50" i="10" s="1"/>
  <c r="M42" i="10"/>
  <c r="E42" i="10" s="1"/>
  <c r="M34" i="10"/>
  <c r="E34" i="10" s="1"/>
  <c r="M26" i="10"/>
  <c r="E26" i="10" s="1"/>
  <c r="M10" i="10"/>
  <c r="E10" i="10" s="1"/>
  <c r="M2" i="10"/>
  <c r="E2" i="10" s="1"/>
  <c r="T178" i="2"/>
  <c r="T486" i="2"/>
  <c r="T31" i="2"/>
  <c r="T121" i="2"/>
  <c r="T487" i="2"/>
  <c r="T100" i="2"/>
  <c r="T167" i="2"/>
  <c r="T179" i="2"/>
  <c r="T141" i="2"/>
  <c r="T23" i="2"/>
  <c r="T331" i="2"/>
  <c r="T122" i="2"/>
  <c r="T352" i="2"/>
  <c r="T407" i="2"/>
  <c r="T292" i="2"/>
  <c r="T263" i="2"/>
  <c r="T505" i="2"/>
  <c r="T357" i="2"/>
  <c r="T201" i="2"/>
  <c r="T433" i="2"/>
  <c r="T293" i="2"/>
  <c r="T332" i="2"/>
  <c r="T18" i="2"/>
  <c r="T32" i="2"/>
  <c r="T115" i="2"/>
  <c r="T240" i="2"/>
  <c r="T321" i="2"/>
  <c r="T133" i="2"/>
  <c r="T389" i="2"/>
  <c r="T294" i="2"/>
  <c r="T33" i="2"/>
  <c r="T390" i="2"/>
  <c r="T379" i="2"/>
  <c r="T213" i="2"/>
  <c r="T358" i="2"/>
  <c r="T380" i="2"/>
  <c r="T196" i="2"/>
  <c r="T4" i="2"/>
  <c r="T50" i="2"/>
  <c r="T25" i="2"/>
  <c r="T134" i="2"/>
  <c r="T474" i="2"/>
  <c r="T142" i="2"/>
  <c r="T381" i="2"/>
  <c r="T202" i="2"/>
  <c r="T309" i="2"/>
  <c r="T63" i="2"/>
  <c r="T168" i="2"/>
  <c r="T434" i="2"/>
  <c r="T71" i="2"/>
  <c r="T43" i="2"/>
  <c r="T44" i="2"/>
  <c r="T169" i="2"/>
  <c r="T264" i="2"/>
  <c r="T84" i="2"/>
  <c r="T408" i="2"/>
  <c r="T93" i="2"/>
  <c r="T333" i="2"/>
  <c r="T310" i="2"/>
  <c r="T382" i="2"/>
  <c r="T64" i="2"/>
  <c r="T143" i="2"/>
  <c r="T161" i="2"/>
  <c r="T465" i="2"/>
  <c r="T26" i="2"/>
  <c r="T20" i="2"/>
  <c r="T116" i="2"/>
  <c r="T34" i="2"/>
  <c r="T5" i="2"/>
  <c r="T101" i="2"/>
  <c r="T280" i="2"/>
  <c r="T458" i="2"/>
  <c r="T135" i="2"/>
  <c r="T85" i="2"/>
  <c r="T6" i="2"/>
  <c r="T51" i="2"/>
  <c r="T334" i="2"/>
  <c r="T35" i="2"/>
  <c r="T322" i="2"/>
  <c r="T323" i="2"/>
  <c r="T60" i="2"/>
  <c r="T170" i="2"/>
  <c r="T197" i="2"/>
  <c r="T295" i="2"/>
  <c r="T86" i="2"/>
  <c r="T383" i="2"/>
  <c r="T391" i="2"/>
  <c r="T520" i="2"/>
  <c r="T77" i="2"/>
  <c r="T384" i="2"/>
  <c r="T144" i="2"/>
  <c r="T102" i="2"/>
  <c r="T87" i="2"/>
  <c r="T435" i="2"/>
  <c r="T78" i="2"/>
  <c r="T123" i="2"/>
  <c r="T359" i="2"/>
  <c r="T17" i="2"/>
  <c r="T392" i="2"/>
  <c r="T203" i="2"/>
  <c r="T45" i="2"/>
  <c r="T214" i="2"/>
  <c r="T27" i="2"/>
  <c r="T459" i="2"/>
  <c r="T52" i="2"/>
  <c r="T180" i="2"/>
  <c r="T128" i="2"/>
  <c r="T296" i="2"/>
  <c r="T145" i="2"/>
  <c r="T353" i="2"/>
  <c r="T311" i="2"/>
  <c r="T360" i="2"/>
  <c r="T393" i="2"/>
  <c r="T136" i="2"/>
  <c r="T312" i="2"/>
  <c r="T532" i="2"/>
  <c r="T475" i="2"/>
  <c r="T241" i="2"/>
  <c r="T274" i="2"/>
  <c r="T88" i="2"/>
  <c r="T513" i="2"/>
  <c r="T181" i="2"/>
  <c r="T452" i="2"/>
  <c r="T182" i="2"/>
  <c r="T7" i="2"/>
  <c r="T183" i="2"/>
  <c r="T171" i="2"/>
  <c r="T14" i="2"/>
  <c r="T466" i="2"/>
  <c r="T265" i="2"/>
  <c r="T232" i="2"/>
  <c r="T409" i="2"/>
  <c r="T281" i="2"/>
  <c r="T11" i="2"/>
  <c r="T444" i="2"/>
  <c r="T79" i="2"/>
  <c r="T242" i="2"/>
  <c r="T297" i="2"/>
  <c r="T361" i="2"/>
  <c r="T184" i="2"/>
  <c r="T233" i="2"/>
  <c r="T362" i="2"/>
  <c r="T198" i="2"/>
  <c r="T402" i="2"/>
  <c r="T363" i="2"/>
  <c r="T266" i="2"/>
  <c r="T103" i="2"/>
  <c r="T267" i="2"/>
  <c r="T364" i="2"/>
  <c r="T234" i="2"/>
  <c r="T146" i="2"/>
  <c r="T495" i="2"/>
  <c r="T496" i="2"/>
  <c r="T185" i="2"/>
  <c r="T347" i="2"/>
  <c r="T436" i="2"/>
  <c r="T298" i="2"/>
  <c r="T186" i="2"/>
  <c r="T19" i="2"/>
  <c r="T225" i="2"/>
  <c r="T460" i="2"/>
  <c r="T94" i="2"/>
  <c r="T226" i="2"/>
  <c r="T46" i="2"/>
  <c r="T365" i="2"/>
  <c r="T528" i="2"/>
  <c r="T65" i="2"/>
  <c r="T324" i="2"/>
  <c r="T8" i="2"/>
  <c r="T215" i="2"/>
  <c r="T394" i="2"/>
  <c r="T395" i="2"/>
  <c r="T410" i="2"/>
  <c r="T172" i="2"/>
  <c r="T89" i="2"/>
  <c r="T335" i="2"/>
  <c r="T147" i="2"/>
  <c r="T162" i="2"/>
  <c r="T72" i="2"/>
  <c r="T53" i="2"/>
  <c r="T524" i="2"/>
  <c r="T511" i="2"/>
  <c r="T385" i="2"/>
  <c r="T476" i="2"/>
  <c r="T204" i="2"/>
  <c r="T348" i="2"/>
  <c r="T282" i="2"/>
  <c r="T216" i="2"/>
  <c r="T506" i="2"/>
  <c r="T21" i="2"/>
  <c r="T268" i="2"/>
  <c r="T275" i="2"/>
  <c r="T467" i="2"/>
  <c r="T366" i="2"/>
  <c r="T243" i="2"/>
  <c r="T325" i="2"/>
  <c r="T422" i="2"/>
  <c r="T148" i="2"/>
  <c r="T411" i="2"/>
  <c r="T227" i="2"/>
  <c r="T129" i="2"/>
  <c r="T244" i="2"/>
  <c r="T137" i="2"/>
  <c r="T484" i="2"/>
  <c r="T124" i="2"/>
  <c r="T283" i="2"/>
  <c r="T3" i="2"/>
  <c r="T235" i="2"/>
  <c r="T187" i="2"/>
  <c r="T245" i="2"/>
  <c r="T246" i="2"/>
  <c r="T488" i="2"/>
  <c r="T423" i="2"/>
  <c r="T367" i="2"/>
  <c r="T228" i="2"/>
  <c r="T117" i="2"/>
  <c r="T149" i="2"/>
  <c r="T445" i="2"/>
  <c r="T477" i="2"/>
  <c r="T47" i="2"/>
  <c r="T424" i="2"/>
  <c r="T236" i="2"/>
  <c r="T61" i="2"/>
  <c r="T412" i="2"/>
  <c r="T368" i="2"/>
  <c r="T468" i="2"/>
  <c r="T48" i="2"/>
  <c r="T247" i="2"/>
  <c r="T497" i="2"/>
  <c r="T217" i="2"/>
  <c r="T396" i="2"/>
  <c r="T269" i="2"/>
  <c r="T512" i="2"/>
  <c r="T514" i="2"/>
  <c r="T397" i="2"/>
  <c r="T229" i="2"/>
  <c r="T284" i="2"/>
  <c r="T437" i="2"/>
  <c r="T90" i="2"/>
  <c r="T104" i="2"/>
  <c r="T453" i="2"/>
  <c r="T446" i="2"/>
  <c r="T521" i="2"/>
  <c r="T354" i="2"/>
  <c r="T313" i="2"/>
  <c r="T299" i="2"/>
  <c r="T535" i="2"/>
  <c r="T95" i="2"/>
  <c r="T498" i="2"/>
  <c r="T326" i="2"/>
  <c r="T515" i="2"/>
  <c r="T15" i="2"/>
  <c r="T507" i="2"/>
  <c r="T230" i="2"/>
  <c r="T529" i="2"/>
  <c r="T110" i="2"/>
  <c r="T105" i="2"/>
  <c r="T499" i="2"/>
  <c r="T36" i="2"/>
  <c r="T138" i="2"/>
  <c r="T500" i="2"/>
  <c r="T205" i="2"/>
  <c r="T173" i="2"/>
  <c r="T57" i="2"/>
  <c r="T438" i="2"/>
  <c r="T300" i="2"/>
  <c r="T516" i="2"/>
  <c r="T369" i="2"/>
  <c r="T336" i="2"/>
  <c r="T337" i="2"/>
  <c r="T349" i="2"/>
  <c r="T478" i="2"/>
  <c r="T454" i="2"/>
  <c r="T469" i="2"/>
  <c r="T470" i="2"/>
  <c r="T386" i="2"/>
  <c r="T413" i="2"/>
  <c r="T218" i="2"/>
  <c r="T455" i="2"/>
  <c r="T157" i="2"/>
  <c r="T517" i="2"/>
  <c r="T130" i="2"/>
  <c r="T219" i="2"/>
  <c r="T447" i="2"/>
  <c r="T158" i="2"/>
  <c r="T220" i="2"/>
  <c r="T159" i="2"/>
  <c r="T248" i="2"/>
  <c r="T439" i="2"/>
  <c r="T37" i="2"/>
  <c r="T301" i="2"/>
  <c r="T139" i="2"/>
  <c r="T174" i="2"/>
  <c r="T302" i="2"/>
  <c r="T370" i="2"/>
  <c r="T188" i="2"/>
  <c r="T371" i="2"/>
  <c r="T414" i="2"/>
  <c r="T80" i="2"/>
  <c r="T81" i="2"/>
  <c r="T206" i="2"/>
  <c r="T440" i="2"/>
  <c r="T96" i="2"/>
  <c r="T285" i="2"/>
  <c r="T276" i="2"/>
  <c r="T501" i="2"/>
  <c r="T249" i="2"/>
  <c r="T163" i="2"/>
  <c r="T541" i="2"/>
  <c r="T111" i="2"/>
  <c r="T415" i="2"/>
  <c r="T518" i="2"/>
  <c r="T372" i="2"/>
  <c r="T175" i="2"/>
  <c r="T286" i="2"/>
  <c r="T112" i="2"/>
  <c r="T479" i="2"/>
  <c r="T54" i="2"/>
  <c r="T73" i="2"/>
  <c r="T314" i="2"/>
  <c r="T250" i="2"/>
  <c r="T251" i="2"/>
  <c r="T448" i="2"/>
  <c r="T398" i="2"/>
  <c r="T38" i="2"/>
  <c r="T164" i="2"/>
  <c r="T97" i="2"/>
  <c r="T489" i="2"/>
  <c r="T416" i="2"/>
  <c r="T502" i="2"/>
  <c r="T30" i="2"/>
  <c r="T539" i="2"/>
  <c r="T480" i="2"/>
  <c r="T490" i="2"/>
  <c r="T12" i="2"/>
  <c r="T471" i="2"/>
  <c r="T74" i="2"/>
  <c r="T55" i="2"/>
  <c r="T270" i="2"/>
  <c r="T373" i="2"/>
  <c r="T70" i="2"/>
  <c r="T481" i="2"/>
  <c r="T131" i="2"/>
  <c r="T461" i="2"/>
  <c r="T287" i="2"/>
  <c r="T462" i="2"/>
  <c r="T66" i="2"/>
  <c r="T525" i="2"/>
  <c r="T125" i="2"/>
  <c r="T303" i="2"/>
  <c r="T106" i="2"/>
  <c r="T67" i="2"/>
  <c r="T327" i="2"/>
  <c r="T271" i="2"/>
  <c r="T252" i="2"/>
  <c r="T98" i="2"/>
  <c r="T526" i="2"/>
  <c r="T338" i="2"/>
  <c r="T253" i="2"/>
  <c r="T315" i="2"/>
  <c r="T207" i="2"/>
  <c r="T254" i="2"/>
  <c r="T472" i="2"/>
  <c r="T62" i="2"/>
  <c r="T374" i="2"/>
  <c r="T328" i="2"/>
  <c r="T350" i="2"/>
  <c r="T75" i="2"/>
  <c r="T39" i="2"/>
  <c r="T150" i="2"/>
  <c r="T355" i="2"/>
  <c r="T151" i="2"/>
  <c r="T107" i="2"/>
  <c r="T491" i="2"/>
  <c r="T485" i="2"/>
  <c r="T441" i="2"/>
  <c r="T492" i="2"/>
  <c r="T387" i="2"/>
  <c r="T417" i="2"/>
  <c r="T221" i="2"/>
  <c r="T91" i="2"/>
  <c r="T92" i="2"/>
  <c r="T508" i="2"/>
  <c r="T375" i="2"/>
  <c r="T403" i="2"/>
  <c r="T255" i="2"/>
  <c r="T339" i="2"/>
  <c r="T399" i="2"/>
  <c r="T493" i="2"/>
  <c r="T376" i="2"/>
  <c r="T199" i="2"/>
  <c r="T538" i="2"/>
  <c r="T256" i="2"/>
  <c r="T118" i="2"/>
  <c r="T24" i="2"/>
  <c r="T40" i="2"/>
  <c r="T119" i="2"/>
  <c r="T152" i="2"/>
  <c r="T165" i="2"/>
  <c r="T304" i="2"/>
  <c r="T58" i="2"/>
  <c r="T222" i="2"/>
  <c r="T257" i="2"/>
  <c r="T509" i="2"/>
  <c r="T340" i="2"/>
  <c r="T16" i="2"/>
  <c r="T341" i="2"/>
  <c r="T449" i="2"/>
  <c r="T316" i="2"/>
  <c r="T404" i="2"/>
  <c r="T463" i="2"/>
  <c r="T342" i="2"/>
  <c r="T503" i="2"/>
  <c r="T418" i="2"/>
  <c r="T208" i="2"/>
  <c r="T166" i="2"/>
  <c r="T189" i="2"/>
  <c r="T450" i="2"/>
  <c r="T456" i="2"/>
  <c r="T272" i="2"/>
  <c r="T425" i="2"/>
  <c r="T190" i="2"/>
  <c r="T82" i="2"/>
  <c r="T41" i="2"/>
  <c r="T329" i="2"/>
  <c r="T317" i="2"/>
  <c r="T209" i="2"/>
  <c r="T504" i="2"/>
  <c r="T13" i="2"/>
  <c r="T277" i="2"/>
  <c r="T28" i="2"/>
  <c r="T377" i="2"/>
  <c r="T108" i="2"/>
  <c r="T153" i="2"/>
  <c r="T356" i="2"/>
  <c r="T419" i="2"/>
  <c r="T191" i="2"/>
  <c r="T176" i="2"/>
  <c r="T258" i="2"/>
  <c r="T288" i="2"/>
  <c r="T343" i="2"/>
  <c r="T259" i="2"/>
  <c r="T260" i="2"/>
  <c r="T428" i="2"/>
  <c r="T473" i="2"/>
  <c r="T261" i="2"/>
  <c r="T527" i="2"/>
  <c r="T126" i="2"/>
  <c r="T344" i="2"/>
  <c r="T530" i="2"/>
  <c r="T534" i="2"/>
  <c r="T405" i="2"/>
  <c r="T289" i="2"/>
  <c r="T429" i="2"/>
  <c r="T290" i="2"/>
  <c r="T192" i="2"/>
  <c r="T420" i="2"/>
  <c r="T10" i="2"/>
  <c r="T76" i="2"/>
  <c r="T154" i="2"/>
  <c r="T9" i="2"/>
  <c r="T56" i="2"/>
  <c r="T237" i="2"/>
  <c r="T120" i="2"/>
  <c r="T388" i="2"/>
  <c r="T522" i="2"/>
  <c r="T426" i="2"/>
  <c r="T305" i="2"/>
  <c r="T59" i="2"/>
  <c r="T273" i="2"/>
  <c r="T68" i="2"/>
  <c r="T113" i="2"/>
  <c r="T540" i="2"/>
  <c r="T351" i="2"/>
  <c r="T482" i="2"/>
  <c r="T210" i="2"/>
  <c r="T177" i="2"/>
  <c r="T193" i="2"/>
  <c r="T531" i="2"/>
  <c r="T83" i="2"/>
  <c r="T211" i="2"/>
  <c r="T223" i="2"/>
  <c r="T318" i="2"/>
  <c r="T238" i="2"/>
  <c r="T278" i="2"/>
  <c r="T306" i="2"/>
  <c r="T400" i="2"/>
  <c r="T262" i="2"/>
  <c r="T160" i="2"/>
  <c r="T319" i="2"/>
  <c r="T427" i="2"/>
  <c r="T483" i="2"/>
  <c r="T114" i="2"/>
  <c r="T401" i="2"/>
  <c r="T345" i="2"/>
  <c r="T307" i="2"/>
  <c r="T224" i="2"/>
  <c r="T537" i="2"/>
  <c r="T320" i="2"/>
  <c r="T523" i="2"/>
  <c r="T194" i="2"/>
  <c r="T212" i="2"/>
  <c r="T464" i="2"/>
  <c r="T494" i="2"/>
  <c r="T231" i="2"/>
  <c r="T239" i="2"/>
  <c r="T22" i="2"/>
  <c r="T442" i="2"/>
  <c r="T451" i="2"/>
  <c r="T200" i="2"/>
  <c r="T457" i="2"/>
  <c r="T519" i="2"/>
  <c r="T430" i="2"/>
  <c r="T510" i="2"/>
  <c r="T536" i="2"/>
  <c r="T69" i="2"/>
  <c r="T443" i="2"/>
  <c r="T279" i="2"/>
  <c r="T155" i="2"/>
  <c r="T99" i="2"/>
  <c r="T533" i="2"/>
  <c r="T406" i="2"/>
  <c r="T156" i="2"/>
  <c r="T49" i="2"/>
  <c r="T431" i="2"/>
  <c r="T432" i="2"/>
  <c r="T421" i="2"/>
  <c r="T29" i="2"/>
  <c r="T140" i="2"/>
  <c r="T330" i="2"/>
  <c r="T42" i="2"/>
  <c r="T132" i="2"/>
  <c r="T378" i="2"/>
  <c r="T127" i="2"/>
  <c r="T109" i="2"/>
  <c r="T195" i="2"/>
  <c r="T346" i="2"/>
  <c r="T308" i="2"/>
  <c r="T291" i="2"/>
  <c r="T4" i="10" l="1"/>
  <c r="T7" i="10"/>
  <c r="T6" i="10"/>
  <c r="T5" i="10"/>
  <c r="S5" i="10"/>
  <c r="S4" i="10"/>
  <c r="S6" i="10"/>
  <c r="S7" i="10"/>
  <c r="S486" i="2"/>
  <c r="S31" i="2"/>
  <c r="S121" i="2"/>
  <c r="S487" i="2"/>
  <c r="S100" i="2"/>
  <c r="S167" i="2"/>
  <c r="S179" i="2"/>
  <c r="S141" i="2"/>
  <c r="S23" i="2"/>
  <c r="S331" i="2"/>
  <c r="S122" i="2"/>
  <c r="S352" i="2"/>
  <c r="S407" i="2"/>
  <c r="S292" i="2"/>
  <c r="S263" i="2"/>
  <c r="S505" i="2"/>
  <c r="S357" i="2"/>
  <c r="S201" i="2"/>
  <c r="S433" i="2"/>
  <c r="S293" i="2"/>
  <c r="S332" i="2"/>
  <c r="S18" i="2"/>
  <c r="S32" i="2"/>
  <c r="S115" i="2"/>
  <c r="S240" i="2"/>
  <c r="S321" i="2"/>
  <c r="S133" i="2"/>
  <c r="S389" i="2"/>
  <c r="S294" i="2"/>
  <c r="S33" i="2"/>
  <c r="S390" i="2"/>
  <c r="S379" i="2"/>
  <c r="S213" i="2"/>
  <c r="S358" i="2"/>
  <c r="S380" i="2"/>
  <c r="S196" i="2"/>
  <c r="S4" i="2"/>
  <c r="S50" i="2"/>
  <c r="S25" i="2"/>
  <c r="S134" i="2"/>
  <c r="S474" i="2"/>
  <c r="S142" i="2"/>
  <c r="S381" i="2"/>
  <c r="S202" i="2"/>
  <c r="S309" i="2"/>
  <c r="S63" i="2"/>
  <c r="S168" i="2"/>
  <c r="S434" i="2"/>
  <c r="S71" i="2"/>
  <c r="S43" i="2"/>
  <c r="S44" i="2"/>
  <c r="S169" i="2"/>
  <c r="S264" i="2"/>
  <c r="S84" i="2"/>
  <c r="S408" i="2"/>
  <c r="S93" i="2"/>
  <c r="S333" i="2"/>
  <c r="S310" i="2"/>
  <c r="S382" i="2"/>
  <c r="S64" i="2"/>
  <c r="S143" i="2"/>
  <c r="S161" i="2"/>
  <c r="S465" i="2"/>
  <c r="S26" i="2"/>
  <c r="S20" i="2"/>
  <c r="S116" i="2"/>
  <c r="S34" i="2"/>
  <c r="S5" i="2"/>
  <c r="S101" i="2"/>
  <c r="S280" i="2"/>
  <c r="S458" i="2"/>
  <c r="S135" i="2"/>
  <c r="S85" i="2"/>
  <c r="S6" i="2"/>
  <c r="S51" i="2"/>
  <c r="S334" i="2"/>
  <c r="S35" i="2"/>
  <c r="S322" i="2"/>
  <c r="S323" i="2"/>
  <c r="S60" i="2"/>
  <c r="S170" i="2"/>
  <c r="S197" i="2"/>
  <c r="S295" i="2"/>
  <c r="S86" i="2"/>
  <c r="S383" i="2"/>
  <c r="S391" i="2"/>
  <c r="S520" i="2"/>
  <c r="S77" i="2"/>
  <c r="S384" i="2"/>
  <c r="S144" i="2"/>
  <c r="S102" i="2"/>
  <c r="S87" i="2"/>
  <c r="S435" i="2"/>
  <c r="S78" i="2"/>
  <c r="S123" i="2"/>
  <c r="S359" i="2"/>
  <c r="S17" i="2"/>
  <c r="S392" i="2"/>
  <c r="S203" i="2"/>
  <c r="S45" i="2"/>
  <c r="S214" i="2"/>
  <c r="S27" i="2"/>
  <c r="S459" i="2"/>
  <c r="S52" i="2"/>
  <c r="S180" i="2"/>
  <c r="S128" i="2"/>
  <c r="S296" i="2"/>
  <c r="S145" i="2"/>
  <c r="S353" i="2"/>
  <c r="S311" i="2"/>
  <c r="S360" i="2"/>
  <c r="S393" i="2"/>
  <c r="S136" i="2"/>
  <c r="S312" i="2"/>
  <c r="S532" i="2"/>
  <c r="S475" i="2"/>
  <c r="S241" i="2"/>
  <c r="S274" i="2"/>
  <c r="S88" i="2"/>
  <c r="S513" i="2"/>
  <c r="S181" i="2"/>
  <c r="S452" i="2"/>
  <c r="S182" i="2"/>
  <c r="S7" i="2"/>
  <c r="S183" i="2"/>
  <c r="S171" i="2"/>
  <c r="S14" i="2"/>
  <c r="S466" i="2"/>
  <c r="S265" i="2"/>
  <c r="S232" i="2"/>
  <c r="S409" i="2"/>
  <c r="S281" i="2"/>
  <c r="S11" i="2"/>
  <c r="S444" i="2"/>
  <c r="S79" i="2"/>
  <c r="S242" i="2"/>
  <c r="S297" i="2"/>
  <c r="S361" i="2"/>
  <c r="S184" i="2"/>
  <c r="S233" i="2"/>
  <c r="S362" i="2"/>
  <c r="S198" i="2"/>
  <c r="S402" i="2"/>
  <c r="S363" i="2"/>
  <c r="S266" i="2"/>
  <c r="S103" i="2"/>
  <c r="S267" i="2"/>
  <c r="S364" i="2"/>
  <c r="S234" i="2"/>
  <c r="S146" i="2"/>
  <c r="S495" i="2"/>
  <c r="S496" i="2"/>
  <c r="S185" i="2"/>
  <c r="S347" i="2"/>
  <c r="S436" i="2"/>
  <c r="S298" i="2"/>
  <c r="S186" i="2"/>
  <c r="S19" i="2"/>
  <c r="S225" i="2"/>
  <c r="S460" i="2"/>
  <c r="S94" i="2"/>
  <c r="S226" i="2"/>
  <c r="S46" i="2"/>
  <c r="S365" i="2"/>
  <c r="S528" i="2"/>
  <c r="S65" i="2"/>
  <c r="S324" i="2"/>
  <c r="S8" i="2"/>
  <c r="S215" i="2"/>
  <c r="S394" i="2"/>
  <c r="S395" i="2"/>
  <c r="S410" i="2"/>
  <c r="S172" i="2"/>
  <c r="S89" i="2"/>
  <c r="S335" i="2"/>
  <c r="S147" i="2"/>
  <c r="S162" i="2"/>
  <c r="S72" i="2"/>
  <c r="S53" i="2"/>
  <c r="S524" i="2"/>
  <c r="S511" i="2"/>
  <c r="S385" i="2"/>
  <c r="S476" i="2"/>
  <c r="S204" i="2"/>
  <c r="S348" i="2"/>
  <c r="S282" i="2"/>
  <c r="S216" i="2"/>
  <c r="S506" i="2"/>
  <c r="S21" i="2"/>
  <c r="S268" i="2"/>
  <c r="S275" i="2"/>
  <c r="S467" i="2"/>
  <c r="S366" i="2"/>
  <c r="S243" i="2"/>
  <c r="S325" i="2"/>
  <c r="S422" i="2"/>
  <c r="S148" i="2"/>
  <c r="S411" i="2"/>
  <c r="S227" i="2"/>
  <c r="S129" i="2"/>
  <c r="S244" i="2"/>
  <c r="S137" i="2"/>
  <c r="S484" i="2"/>
  <c r="S124" i="2"/>
  <c r="S283" i="2"/>
  <c r="S3" i="2"/>
  <c r="S235" i="2"/>
  <c r="S187" i="2"/>
  <c r="S245" i="2"/>
  <c r="S246" i="2"/>
  <c r="S488" i="2"/>
  <c r="S423" i="2"/>
  <c r="S367" i="2"/>
  <c r="S228" i="2"/>
  <c r="S117" i="2"/>
  <c r="S149" i="2"/>
  <c r="S445" i="2"/>
  <c r="S477" i="2"/>
  <c r="S47" i="2"/>
  <c r="S424" i="2"/>
  <c r="S236" i="2"/>
  <c r="S61" i="2"/>
  <c r="S412" i="2"/>
  <c r="S368" i="2"/>
  <c r="S468" i="2"/>
  <c r="S48" i="2"/>
  <c r="S247" i="2"/>
  <c r="S497" i="2"/>
  <c r="S217" i="2"/>
  <c r="S396" i="2"/>
  <c r="S269" i="2"/>
  <c r="S512" i="2"/>
  <c r="S514" i="2"/>
  <c r="S397" i="2"/>
  <c r="S229" i="2"/>
  <c r="S284" i="2"/>
  <c r="S437" i="2"/>
  <c r="S90" i="2"/>
  <c r="S104" i="2"/>
  <c r="S453" i="2"/>
  <c r="S446" i="2"/>
  <c r="S521" i="2"/>
  <c r="S354" i="2"/>
  <c r="S313" i="2"/>
  <c r="S299" i="2"/>
  <c r="S535" i="2"/>
  <c r="S95" i="2"/>
  <c r="S498" i="2"/>
  <c r="S326" i="2"/>
  <c r="S515" i="2"/>
  <c r="S15" i="2"/>
  <c r="S507" i="2"/>
  <c r="S230" i="2"/>
  <c r="S529" i="2"/>
  <c r="S110" i="2"/>
  <c r="S105" i="2"/>
  <c r="S499" i="2"/>
  <c r="S36" i="2"/>
  <c r="S138" i="2"/>
  <c r="S500" i="2"/>
  <c r="S205" i="2"/>
  <c r="S173" i="2"/>
  <c r="S57" i="2"/>
  <c r="S438" i="2"/>
  <c r="S300" i="2"/>
  <c r="S516" i="2"/>
  <c r="S369" i="2"/>
  <c r="S336" i="2"/>
  <c r="S337" i="2"/>
  <c r="S349" i="2"/>
  <c r="S478" i="2"/>
  <c r="S454" i="2"/>
  <c r="S469" i="2"/>
  <c r="S470" i="2"/>
  <c r="S386" i="2"/>
  <c r="S413" i="2"/>
  <c r="S218" i="2"/>
  <c r="S455" i="2"/>
  <c r="S157" i="2"/>
  <c r="S517" i="2"/>
  <c r="S130" i="2"/>
  <c r="S219" i="2"/>
  <c r="S447" i="2"/>
  <c r="S158" i="2"/>
  <c r="S220" i="2"/>
  <c r="S159" i="2"/>
  <c r="S248" i="2"/>
  <c r="S439" i="2"/>
  <c r="S37" i="2"/>
  <c r="S301" i="2"/>
  <c r="S139" i="2"/>
  <c r="S174" i="2"/>
  <c r="S302" i="2"/>
  <c r="S370" i="2"/>
  <c r="S188" i="2"/>
  <c r="S371" i="2"/>
  <c r="S414" i="2"/>
  <c r="S80" i="2"/>
  <c r="S81" i="2"/>
  <c r="S206" i="2"/>
  <c r="S440" i="2"/>
  <c r="S96" i="2"/>
  <c r="S285" i="2"/>
  <c r="S276" i="2"/>
  <c r="S501" i="2"/>
  <c r="S249" i="2"/>
  <c r="S163" i="2"/>
  <c r="S541" i="2"/>
  <c r="S111" i="2"/>
  <c r="S415" i="2"/>
  <c r="S518" i="2"/>
  <c r="S372" i="2"/>
  <c r="S175" i="2"/>
  <c r="S286" i="2"/>
  <c r="S112" i="2"/>
  <c r="S479" i="2"/>
  <c r="S54" i="2"/>
  <c r="S73" i="2"/>
  <c r="S314" i="2"/>
  <c r="S250" i="2"/>
  <c r="S251" i="2"/>
  <c r="S448" i="2"/>
  <c r="S398" i="2"/>
  <c r="S38" i="2"/>
  <c r="S164" i="2"/>
  <c r="S97" i="2"/>
  <c r="S489" i="2"/>
  <c r="S416" i="2"/>
  <c r="S502" i="2"/>
  <c r="S30" i="2"/>
  <c r="S539" i="2"/>
  <c r="S480" i="2"/>
  <c r="S490" i="2"/>
  <c r="S12" i="2"/>
  <c r="S471" i="2"/>
  <c r="S74" i="2"/>
  <c r="S55" i="2"/>
  <c r="S270" i="2"/>
  <c r="S373" i="2"/>
  <c r="S70" i="2"/>
  <c r="S481" i="2"/>
  <c r="S131" i="2"/>
  <c r="S461" i="2"/>
  <c r="S287" i="2"/>
  <c r="S462" i="2"/>
  <c r="S66" i="2"/>
  <c r="S525" i="2"/>
  <c r="S125" i="2"/>
  <c r="S303" i="2"/>
  <c r="S106" i="2"/>
  <c r="S67" i="2"/>
  <c r="S327" i="2"/>
  <c r="S271" i="2"/>
  <c r="S252" i="2"/>
  <c r="S98" i="2"/>
  <c r="S526" i="2"/>
  <c r="S338" i="2"/>
  <c r="S253" i="2"/>
  <c r="S315" i="2"/>
  <c r="S207" i="2"/>
  <c r="S254" i="2"/>
  <c r="S472" i="2"/>
  <c r="S62" i="2"/>
  <c r="S374" i="2"/>
  <c r="S328" i="2"/>
  <c r="S350" i="2"/>
  <c r="S75" i="2"/>
  <c r="S39" i="2"/>
  <c r="S150" i="2"/>
  <c r="S355" i="2"/>
  <c r="S151" i="2"/>
  <c r="S107" i="2"/>
  <c r="S491" i="2"/>
  <c r="S485" i="2"/>
  <c r="S441" i="2"/>
  <c r="S492" i="2"/>
  <c r="S387" i="2"/>
  <c r="S417" i="2"/>
  <c r="S221" i="2"/>
  <c r="S91" i="2"/>
  <c r="S92" i="2"/>
  <c r="S508" i="2"/>
  <c r="S375" i="2"/>
  <c r="S403" i="2"/>
  <c r="S255" i="2"/>
  <c r="S339" i="2"/>
  <c r="S399" i="2"/>
  <c r="S493" i="2"/>
  <c r="S376" i="2"/>
  <c r="S199" i="2"/>
  <c r="S538" i="2"/>
  <c r="S256" i="2"/>
  <c r="S118" i="2"/>
  <c r="S24" i="2"/>
  <c r="S40" i="2"/>
  <c r="S119" i="2"/>
  <c r="S152" i="2"/>
  <c r="S165" i="2"/>
  <c r="S304" i="2"/>
  <c r="S58" i="2"/>
  <c r="S222" i="2"/>
  <c r="S257" i="2"/>
  <c r="S509" i="2"/>
  <c r="S340" i="2"/>
  <c r="S16" i="2"/>
  <c r="S341" i="2"/>
  <c r="S449" i="2"/>
  <c r="S316" i="2"/>
  <c r="S404" i="2"/>
  <c r="S463" i="2"/>
  <c r="S342" i="2"/>
  <c r="S503" i="2"/>
  <c r="S418" i="2"/>
  <c r="S208" i="2"/>
  <c r="S166" i="2"/>
  <c r="S189" i="2"/>
  <c r="S450" i="2"/>
  <c r="S456" i="2"/>
  <c r="S272" i="2"/>
  <c r="S425" i="2"/>
  <c r="S190" i="2"/>
  <c r="S82" i="2"/>
  <c r="S41" i="2"/>
  <c r="S329" i="2"/>
  <c r="S317" i="2"/>
  <c r="S209" i="2"/>
  <c r="S504" i="2"/>
  <c r="S13" i="2"/>
  <c r="S277" i="2"/>
  <c r="S28" i="2"/>
  <c r="S377" i="2"/>
  <c r="S108" i="2"/>
  <c r="S153" i="2"/>
  <c r="S356" i="2"/>
  <c r="S419" i="2"/>
  <c r="S191" i="2"/>
  <c r="S176" i="2"/>
  <c r="S258" i="2"/>
  <c r="S288" i="2"/>
  <c r="S343" i="2"/>
  <c r="S259" i="2"/>
  <c r="S260" i="2"/>
  <c r="S428" i="2"/>
  <c r="S473" i="2"/>
  <c r="S261" i="2"/>
  <c r="S527" i="2"/>
  <c r="S126" i="2"/>
  <c r="S344" i="2"/>
  <c r="S530" i="2"/>
  <c r="S534" i="2"/>
  <c r="S405" i="2"/>
  <c r="S289" i="2"/>
  <c r="S429" i="2"/>
  <c r="S290" i="2"/>
  <c r="S192" i="2"/>
  <c r="S420" i="2"/>
  <c r="S10" i="2"/>
  <c r="S76" i="2"/>
  <c r="S154" i="2"/>
  <c r="S9" i="2"/>
  <c r="S56" i="2"/>
  <c r="S237" i="2"/>
  <c r="S120" i="2"/>
  <c r="S388" i="2"/>
  <c r="S522" i="2"/>
  <c r="S426" i="2"/>
  <c r="S305" i="2"/>
  <c r="S59" i="2"/>
  <c r="S273" i="2"/>
  <c r="S68" i="2"/>
  <c r="S113" i="2"/>
  <c r="S540" i="2"/>
  <c r="S351" i="2"/>
  <c r="S482" i="2"/>
  <c r="S210" i="2"/>
  <c r="S177" i="2"/>
  <c r="S193" i="2"/>
  <c r="S531" i="2"/>
  <c r="S83" i="2"/>
  <c r="S211" i="2"/>
  <c r="S223" i="2"/>
  <c r="S318" i="2"/>
  <c r="S238" i="2"/>
  <c r="S278" i="2"/>
  <c r="S306" i="2"/>
  <c r="S400" i="2"/>
  <c r="S262" i="2"/>
  <c r="S160" i="2"/>
  <c r="S319" i="2"/>
  <c r="S427" i="2"/>
  <c r="S483" i="2"/>
  <c r="S114" i="2"/>
  <c r="S401" i="2"/>
  <c r="S345" i="2"/>
  <c r="S307" i="2"/>
  <c r="S224" i="2"/>
  <c r="S537" i="2"/>
  <c r="S320" i="2"/>
  <c r="S523" i="2"/>
  <c r="S194" i="2"/>
  <c r="S212" i="2"/>
  <c r="S464" i="2"/>
  <c r="S494" i="2"/>
  <c r="S231" i="2"/>
  <c r="S239" i="2"/>
  <c r="S22" i="2"/>
  <c r="S442" i="2"/>
  <c r="S451" i="2"/>
  <c r="S200" i="2"/>
  <c r="S457" i="2"/>
  <c r="S519" i="2"/>
  <c r="S430" i="2"/>
  <c r="S2" i="2"/>
  <c r="S510" i="2"/>
  <c r="S536" i="2"/>
  <c r="S69" i="2"/>
  <c r="S443" i="2"/>
  <c r="S279" i="2"/>
  <c r="S155" i="2"/>
  <c r="S99" i="2"/>
  <c r="S533" i="2"/>
  <c r="S406" i="2"/>
  <c r="S156" i="2"/>
  <c r="S49" i="2"/>
  <c r="S431" i="2"/>
  <c r="S432" i="2"/>
  <c r="S421" i="2"/>
  <c r="S29" i="2"/>
  <c r="S140" i="2"/>
  <c r="S330" i="2"/>
  <c r="S42" i="2"/>
  <c r="S132" i="2"/>
  <c r="S378" i="2"/>
  <c r="S127" i="2"/>
  <c r="S109" i="2"/>
  <c r="S195" i="2"/>
  <c r="S346" i="2"/>
  <c r="S308" i="2"/>
  <c r="S291" i="2"/>
  <c r="S178" i="2"/>
  <c r="Q121" i="2"/>
  <c r="Q122" i="2"/>
  <c r="Q433" i="2"/>
  <c r="Q133" i="2"/>
  <c r="Q380" i="2"/>
  <c r="Q381" i="2"/>
  <c r="Q44" i="2"/>
  <c r="Q382" i="2"/>
  <c r="Q34" i="2"/>
  <c r="Q51" i="2"/>
  <c r="Q295" i="2"/>
  <c r="Q102" i="2"/>
  <c r="Q203" i="2"/>
  <c r="Q296" i="2"/>
  <c r="Q532" i="2"/>
  <c r="Q182" i="2"/>
  <c r="Q409" i="2"/>
  <c r="Q184" i="2"/>
  <c r="Q267" i="2"/>
  <c r="Q436" i="2"/>
  <c r="Q46" i="2"/>
  <c r="Q395" i="2"/>
  <c r="Q53" i="2"/>
  <c r="Q216" i="2"/>
  <c r="P21" i="2"/>
  <c r="Q325" i="2"/>
  <c r="Q484" i="2"/>
  <c r="Q488" i="2"/>
  <c r="Q47" i="2"/>
  <c r="Q247" i="2"/>
  <c r="Q514" i="2"/>
  <c r="Q229" i="2"/>
  <c r="P437" i="2"/>
  <c r="Q446" i="2"/>
  <c r="Q354" i="2"/>
  <c r="Q299" i="2"/>
  <c r="Q326" i="2"/>
  <c r="Q15" i="2"/>
  <c r="Q230" i="2"/>
  <c r="Q499" i="2"/>
  <c r="Q138" i="2"/>
  <c r="Q205" i="2"/>
  <c r="Q300" i="2"/>
  <c r="Q369" i="2"/>
  <c r="Q337" i="2"/>
  <c r="Q469" i="2"/>
  <c r="Q386" i="2"/>
  <c r="Q218" i="2"/>
  <c r="Q130" i="2"/>
  <c r="Q447" i="2"/>
  <c r="Q220" i="2"/>
  <c r="Q37" i="2"/>
  <c r="Q139" i="2"/>
  <c r="Q302" i="2"/>
  <c r="Q414" i="2"/>
  <c r="Q81" i="2"/>
  <c r="P440" i="2"/>
  <c r="Q501" i="2"/>
  <c r="Q163" i="2"/>
  <c r="Q111" i="2"/>
  <c r="Q175" i="2"/>
  <c r="Q112" i="2"/>
  <c r="Q54" i="2"/>
  <c r="Q251" i="2"/>
  <c r="Q398" i="2"/>
  <c r="Q164" i="2"/>
  <c r="Q502" i="2"/>
  <c r="Q539" i="2"/>
  <c r="Q490" i="2"/>
  <c r="Q55" i="2"/>
  <c r="Q373" i="2"/>
  <c r="Q481" i="2"/>
  <c r="Q462" i="2"/>
  <c r="Q525" i="2"/>
  <c r="Q303" i="2"/>
  <c r="Q271" i="2"/>
  <c r="Q98" i="2"/>
  <c r="Q338" i="2"/>
  <c r="Q254" i="2"/>
  <c r="Q62" i="2"/>
  <c r="P328" i="2"/>
  <c r="Q150" i="2"/>
  <c r="Q151" i="2"/>
  <c r="Q491" i="2"/>
  <c r="Q387" i="2"/>
  <c r="Q221" i="2"/>
  <c r="Q92" i="2"/>
  <c r="Q255" i="2"/>
  <c r="Q399" i="2"/>
  <c r="P493" i="2"/>
  <c r="Q376" i="2"/>
  <c r="Q118" i="2"/>
  <c r="Q40" i="2"/>
  <c r="P119" i="2"/>
  <c r="Q152" i="2"/>
  <c r="Q222" i="2"/>
  <c r="Q509" i="2"/>
  <c r="P340" i="2"/>
  <c r="Q16" i="2"/>
  <c r="Q404" i="2"/>
  <c r="Q342" i="2"/>
  <c r="P503" i="2"/>
  <c r="Q418" i="2"/>
  <c r="Q450" i="2"/>
  <c r="Q272" i="2"/>
  <c r="P425" i="2"/>
  <c r="Q190" i="2"/>
  <c r="Q317" i="2"/>
  <c r="Q504" i="2"/>
  <c r="P13" i="2"/>
  <c r="Q277" i="2"/>
  <c r="Q153" i="2"/>
  <c r="Q419" i="2"/>
  <c r="P191" i="2"/>
  <c r="Q176" i="2"/>
  <c r="Q259" i="2"/>
  <c r="Q428" i="2"/>
  <c r="P473" i="2"/>
  <c r="Q261" i="2"/>
  <c r="Q530" i="2"/>
  <c r="Q534" i="2"/>
  <c r="Q405" i="2"/>
  <c r="P289" i="2"/>
  <c r="Q429" i="2"/>
  <c r="Q10" i="2"/>
  <c r="Q76" i="2"/>
  <c r="Q154" i="2"/>
  <c r="P9" i="2"/>
  <c r="Q56" i="2"/>
  <c r="Q522" i="2"/>
  <c r="Q426" i="2"/>
  <c r="Q305" i="2"/>
  <c r="Q59" i="2"/>
  <c r="Q273" i="2"/>
  <c r="Q68" i="2"/>
  <c r="Q113" i="2"/>
  <c r="Q540" i="2"/>
  <c r="Q351" i="2"/>
  <c r="Q482" i="2"/>
  <c r="Q210" i="2"/>
  <c r="Q177" i="2"/>
  <c r="Q193" i="2"/>
  <c r="Q531" i="2"/>
  <c r="Q83" i="2"/>
  <c r="Q211" i="2"/>
  <c r="Q223" i="2"/>
  <c r="Q318" i="2"/>
  <c r="Q238" i="2"/>
  <c r="Q278" i="2"/>
  <c r="Q306" i="2"/>
  <c r="Q400" i="2"/>
  <c r="Q262" i="2"/>
  <c r="Q160" i="2"/>
  <c r="Q319" i="2"/>
  <c r="Q427" i="2"/>
  <c r="Q483" i="2"/>
  <c r="Q114" i="2"/>
  <c r="Q401" i="2"/>
  <c r="Q345" i="2"/>
  <c r="Q307" i="2"/>
  <c r="Q224" i="2"/>
  <c r="Q537" i="2"/>
  <c r="Q320" i="2"/>
  <c r="Q523" i="2"/>
  <c r="P194" i="2"/>
  <c r="Q212" i="2"/>
  <c r="Q464" i="2"/>
  <c r="Q494" i="2"/>
  <c r="Q231" i="2"/>
  <c r="Q239" i="2"/>
  <c r="Q22" i="2"/>
  <c r="Q442" i="2"/>
  <c r="P451" i="2"/>
  <c r="Q200" i="2"/>
  <c r="Q457" i="2"/>
  <c r="Q519" i="2"/>
  <c r="Q430" i="2"/>
  <c r="Q2" i="2"/>
  <c r="Q510" i="2"/>
  <c r="Q536" i="2"/>
  <c r="P69" i="2"/>
  <c r="Q443" i="2"/>
  <c r="Q279" i="2"/>
  <c r="Q155" i="2"/>
  <c r="Q99" i="2"/>
  <c r="Q533" i="2"/>
  <c r="Q406" i="2"/>
  <c r="Q156" i="2"/>
  <c r="P49" i="2"/>
  <c r="Q431" i="2"/>
  <c r="Q432" i="2"/>
  <c r="Q421" i="2"/>
  <c r="Q29" i="2"/>
  <c r="Q140" i="2"/>
  <c r="Q330" i="2"/>
  <c r="Q42" i="2"/>
  <c r="Q132" i="2"/>
  <c r="Q378" i="2"/>
  <c r="Q127" i="2"/>
  <c r="Q109" i="2"/>
  <c r="Q195" i="2"/>
  <c r="Q346" i="2"/>
  <c r="Q308" i="2"/>
  <c r="Q291" i="2"/>
  <c r="P530" i="2" l="1"/>
  <c r="P218" i="2"/>
  <c r="P99" i="2"/>
  <c r="P430" i="2"/>
  <c r="P504" i="2"/>
  <c r="P499" i="2"/>
  <c r="P231" i="2"/>
  <c r="P16" i="2"/>
  <c r="P514" i="2"/>
  <c r="P224" i="2"/>
  <c r="P255" i="2"/>
  <c r="P395" i="2"/>
  <c r="P160" i="2"/>
  <c r="P62" i="2"/>
  <c r="P296" i="2"/>
  <c r="P211" i="2"/>
  <c r="P481" i="2"/>
  <c r="P381" i="2"/>
  <c r="P195" i="2"/>
  <c r="P540" i="2"/>
  <c r="P251" i="2"/>
  <c r="Q9" i="2"/>
  <c r="P29" i="2"/>
  <c r="P56" i="2"/>
  <c r="P81" i="2"/>
  <c r="Q119" i="2"/>
  <c r="Q120" i="2"/>
  <c r="P120" i="2"/>
  <c r="Q304" i="2"/>
  <c r="P304" i="2"/>
  <c r="Q461" i="2"/>
  <c r="P461" i="2"/>
  <c r="Q285" i="2"/>
  <c r="P285" i="2"/>
  <c r="Q110" i="2"/>
  <c r="P110" i="2"/>
  <c r="Q227" i="2"/>
  <c r="P227" i="2"/>
  <c r="Q402" i="2"/>
  <c r="P402" i="2"/>
  <c r="Q459" i="2"/>
  <c r="P459" i="2"/>
  <c r="Q408" i="2"/>
  <c r="P408" i="2"/>
  <c r="Q25" i="2"/>
  <c r="P25" i="2"/>
  <c r="Q179" i="2"/>
  <c r="P179" i="2"/>
  <c r="Q49" i="2"/>
  <c r="Q237" i="2"/>
  <c r="P237" i="2"/>
  <c r="Q290" i="2"/>
  <c r="P290" i="2"/>
  <c r="Q527" i="2"/>
  <c r="P527" i="2"/>
  <c r="Q258" i="2"/>
  <c r="P258" i="2"/>
  <c r="Q28" i="2"/>
  <c r="P28" i="2"/>
  <c r="Q82" i="2"/>
  <c r="P82" i="2"/>
  <c r="Q208" i="2"/>
  <c r="P208" i="2"/>
  <c r="Q341" i="2"/>
  <c r="P341" i="2"/>
  <c r="Q165" i="2"/>
  <c r="P165" i="2"/>
  <c r="Q199" i="2"/>
  <c r="P199" i="2"/>
  <c r="Q508" i="2"/>
  <c r="P508" i="2"/>
  <c r="Q485" i="2"/>
  <c r="P485" i="2"/>
  <c r="Q350" i="2"/>
  <c r="P350" i="2"/>
  <c r="Q253" i="2"/>
  <c r="P253" i="2"/>
  <c r="Q106" i="2"/>
  <c r="P106" i="2"/>
  <c r="Q131" i="2"/>
  <c r="P131" i="2"/>
  <c r="Q12" i="2"/>
  <c r="P12" i="2"/>
  <c r="Q97" i="2"/>
  <c r="P97" i="2"/>
  <c r="Q73" i="2"/>
  <c r="P73" i="2"/>
  <c r="Q415" i="2"/>
  <c r="P415" i="2"/>
  <c r="Q96" i="2"/>
  <c r="P96" i="2"/>
  <c r="Q370" i="2"/>
  <c r="P370" i="2"/>
  <c r="Q159" i="2"/>
  <c r="P159" i="2"/>
  <c r="Q455" i="2"/>
  <c r="P455" i="2"/>
  <c r="Q349" i="2"/>
  <c r="P349" i="2"/>
  <c r="Q173" i="2"/>
  <c r="P173" i="2"/>
  <c r="Q529" i="2"/>
  <c r="P529" i="2"/>
  <c r="Q535" i="2"/>
  <c r="P535" i="2"/>
  <c r="Q90" i="2"/>
  <c r="P90" i="2"/>
  <c r="Q396" i="2"/>
  <c r="P396" i="2"/>
  <c r="Q61" i="2"/>
  <c r="P61" i="2"/>
  <c r="Q228" i="2"/>
  <c r="P228" i="2"/>
  <c r="Q3" i="2"/>
  <c r="P3" i="2"/>
  <c r="Q411" i="2"/>
  <c r="P411" i="2"/>
  <c r="Q268" i="2"/>
  <c r="P268" i="2"/>
  <c r="Q385" i="2"/>
  <c r="P385" i="2"/>
  <c r="Q89" i="2"/>
  <c r="P89" i="2"/>
  <c r="Q65" i="2"/>
  <c r="P65" i="2"/>
  <c r="Q19" i="2"/>
  <c r="P19" i="2"/>
  <c r="Q146" i="2"/>
  <c r="P146" i="2"/>
  <c r="Q198" i="2"/>
  <c r="P198" i="2"/>
  <c r="Q444" i="2"/>
  <c r="P444" i="2"/>
  <c r="Q171" i="2"/>
  <c r="P171" i="2"/>
  <c r="Q274" i="2"/>
  <c r="P274" i="2"/>
  <c r="Q311" i="2"/>
  <c r="P311" i="2"/>
  <c r="Q27" i="2"/>
  <c r="P27" i="2"/>
  <c r="Q78" i="2"/>
  <c r="P78" i="2"/>
  <c r="Q391" i="2"/>
  <c r="P391" i="2"/>
  <c r="Q322" i="2"/>
  <c r="P322" i="2"/>
  <c r="Q280" i="2"/>
  <c r="P280" i="2"/>
  <c r="Q161" i="2"/>
  <c r="P161" i="2"/>
  <c r="Q84" i="2"/>
  <c r="P84" i="2"/>
  <c r="Q63" i="2"/>
  <c r="P63" i="2"/>
  <c r="Q50" i="2"/>
  <c r="P50" i="2"/>
  <c r="Q33" i="2"/>
  <c r="P33" i="2"/>
  <c r="Q18" i="2"/>
  <c r="P18" i="2"/>
  <c r="Q292" i="2"/>
  <c r="P292" i="2"/>
  <c r="Q167" i="2"/>
  <c r="P167" i="2"/>
  <c r="P109" i="2"/>
  <c r="P421" i="2"/>
  <c r="P155" i="2"/>
  <c r="P519" i="2"/>
  <c r="P494" i="2"/>
  <c r="P307" i="2"/>
  <c r="P262" i="2"/>
  <c r="P83" i="2"/>
  <c r="P113" i="2"/>
  <c r="P261" i="2"/>
  <c r="P317" i="2"/>
  <c r="P509" i="2"/>
  <c r="P92" i="2"/>
  <c r="P254" i="2"/>
  <c r="P373" i="2"/>
  <c r="P54" i="2"/>
  <c r="P414" i="2"/>
  <c r="P386" i="2"/>
  <c r="P230" i="2"/>
  <c r="P247" i="2"/>
  <c r="P46" i="2"/>
  <c r="P203" i="2"/>
  <c r="P380" i="2"/>
  <c r="Q69" i="2"/>
  <c r="Q289" i="2"/>
  <c r="Q493" i="2"/>
  <c r="Q166" i="2"/>
  <c r="P166" i="2"/>
  <c r="Q67" i="2"/>
  <c r="P67" i="2"/>
  <c r="Q248" i="2"/>
  <c r="P248" i="2"/>
  <c r="Q269" i="2"/>
  <c r="P269" i="2"/>
  <c r="Q335" i="2"/>
  <c r="P335" i="2"/>
  <c r="Q88" i="2"/>
  <c r="P88" i="2"/>
  <c r="Q323" i="2"/>
  <c r="P323" i="2"/>
  <c r="Q168" i="2"/>
  <c r="P168" i="2"/>
  <c r="Q32" i="2"/>
  <c r="P32" i="2"/>
  <c r="P217" i="2"/>
  <c r="Q217" i="2"/>
  <c r="P236" i="2"/>
  <c r="Q236" i="2"/>
  <c r="P367" i="2"/>
  <c r="Q367" i="2"/>
  <c r="Q283" i="2"/>
  <c r="P283" i="2"/>
  <c r="Q148" i="2"/>
  <c r="P148" i="2"/>
  <c r="P511" i="2"/>
  <c r="Q511" i="2"/>
  <c r="P172" i="2"/>
  <c r="Q172" i="2"/>
  <c r="P528" i="2"/>
  <c r="Q528" i="2"/>
  <c r="P186" i="2"/>
  <c r="Q186" i="2"/>
  <c r="P234" i="2"/>
  <c r="Q234" i="2"/>
  <c r="Q362" i="2"/>
  <c r="P362" i="2"/>
  <c r="Q11" i="2"/>
  <c r="P11" i="2"/>
  <c r="Q183" i="2"/>
  <c r="P183" i="2"/>
  <c r="Q241" i="2"/>
  <c r="P241" i="2"/>
  <c r="Q353" i="2"/>
  <c r="P353" i="2"/>
  <c r="Q214" i="2"/>
  <c r="P214" i="2"/>
  <c r="Q435" i="2"/>
  <c r="P435" i="2"/>
  <c r="Q383" i="2"/>
  <c r="P383" i="2"/>
  <c r="Q35" i="2"/>
  <c r="P35" i="2"/>
  <c r="Q101" i="2"/>
  <c r="P101" i="2"/>
  <c r="Q143" i="2"/>
  <c r="P143" i="2"/>
  <c r="Q264" i="2"/>
  <c r="P264" i="2"/>
  <c r="Q309" i="2"/>
  <c r="P309" i="2"/>
  <c r="Q4" i="2"/>
  <c r="P4" i="2"/>
  <c r="Q294" i="2"/>
  <c r="P294" i="2"/>
  <c r="Q332" i="2"/>
  <c r="P332" i="2"/>
  <c r="Q407" i="2"/>
  <c r="P407" i="2"/>
  <c r="Q100" i="2"/>
  <c r="P100" i="2"/>
  <c r="P127" i="2"/>
  <c r="P432" i="2"/>
  <c r="P279" i="2"/>
  <c r="P457" i="2"/>
  <c r="P464" i="2"/>
  <c r="P345" i="2"/>
  <c r="P400" i="2"/>
  <c r="P531" i="2"/>
  <c r="P68" i="2"/>
  <c r="P154" i="2"/>
  <c r="P428" i="2"/>
  <c r="P190" i="2"/>
  <c r="P222" i="2"/>
  <c r="P221" i="2"/>
  <c r="P338" i="2"/>
  <c r="P55" i="2"/>
  <c r="P112" i="2"/>
  <c r="P302" i="2"/>
  <c r="P469" i="2"/>
  <c r="P15" i="2"/>
  <c r="P47" i="2"/>
  <c r="P436" i="2"/>
  <c r="P102" i="2"/>
  <c r="P133" i="2"/>
  <c r="Q451" i="2"/>
  <c r="Q473" i="2"/>
  <c r="Q328" i="2"/>
  <c r="Q41" i="2"/>
  <c r="P41" i="2"/>
  <c r="Q75" i="2"/>
  <c r="P75" i="2"/>
  <c r="Q518" i="2"/>
  <c r="P518" i="2"/>
  <c r="Q95" i="2"/>
  <c r="P95" i="2"/>
  <c r="Q324" i="2"/>
  <c r="P324" i="2"/>
  <c r="Q360" i="2"/>
  <c r="P360" i="2"/>
  <c r="Q465" i="2"/>
  <c r="P465" i="2"/>
  <c r="Q390" i="2"/>
  <c r="P390" i="2"/>
  <c r="Q91" i="2"/>
  <c r="P91" i="2"/>
  <c r="Q107" i="2"/>
  <c r="P107" i="2"/>
  <c r="Q374" i="2"/>
  <c r="P374" i="2"/>
  <c r="Q526" i="2"/>
  <c r="P526" i="2"/>
  <c r="Q125" i="2"/>
  <c r="P125" i="2"/>
  <c r="Q70" i="2"/>
  <c r="P70" i="2"/>
  <c r="Q480" i="2"/>
  <c r="P480" i="2"/>
  <c r="Q38" i="2"/>
  <c r="P38" i="2"/>
  <c r="Q479" i="2"/>
  <c r="P479" i="2"/>
  <c r="Q541" i="2"/>
  <c r="P541" i="2"/>
  <c r="Q206" i="2"/>
  <c r="P206" i="2"/>
  <c r="Q174" i="2"/>
  <c r="P174" i="2"/>
  <c r="Q158" i="2"/>
  <c r="P158" i="2"/>
  <c r="Q413" i="2"/>
  <c r="P413" i="2"/>
  <c r="Q336" i="2"/>
  <c r="P336" i="2"/>
  <c r="Q500" i="2"/>
  <c r="P500" i="2"/>
  <c r="Q507" i="2"/>
  <c r="P507" i="2"/>
  <c r="Q313" i="2"/>
  <c r="P313" i="2"/>
  <c r="Q284" i="2"/>
  <c r="P284" i="2"/>
  <c r="Q497" i="2"/>
  <c r="P497" i="2"/>
  <c r="Q424" i="2"/>
  <c r="P424" i="2"/>
  <c r="Q423" i="2"/>
  <c r="P423" i="2"/>
  <c r="Q124" i="2"/>
  <c r="P124" i="2"/>
  <c r="Q422" i="2"/>
  <c r="P422" i="2"/>
  <c r="Q506" i="2"/>
  <c r="P506" i="2"/>
  <c r="Q524" i="2"/>
  <c r="P524" i="2"/>
  <c r="Q410" i="2"/>
  <c r="P410" i="2"/>
  <c r="Q365" i="2"/>
  <c r="P365" i="2"/>
  <c r="Q298" i="2"/>
  <c r="P298" i="2"/>
  <c r="Q364" i="2"/>
  <c r="P364" i="2"/>
  <c r="Q233" i="2"/>
  <c r="P233" i="2"/>
  <c r="Q281" i="2"/>
  <c r="P281" i="2"/>
  <c r="Q7" i="2"/>
  <c r="P7" i="2"/>
  <c r="Q475" i="2"/>
  <c r="P475" i="2"/>
  <c r="Q145" i="2"/>
  <c r="P145" i="2"/>
  <c r="Q45" i="2"/>
  <c r="P45" i="2"/>
  <c r="Q87" i="2"/>
  <c r="P87" i="2"/>
  <c r="Q86" i="2"/>
  <c r="P86" i="2"/>
  <c r="Q334" i="2"/>
  <c r="P334" i="2"/>
  <c r="Q5" i="2"/>
  <c r="P5" i="2"/>
  <c r="Q64" i="2"/>
  <c r="P64" i="2"/>
  <c r="Q169" i="2"/>
  <c r="P169" i="2"/>
  <c r="Q202" i="2"/>
  <c r="P202" i="2"/>
  <c r="Q196" i="2"/>
  <c r="P196" i="2"/>
  <c r="Q389" i="2"/>
  <c r="P389" i="2"/>
  <c r="Q293" i="2"/>
  <c r="P293" i="2"/>
  <c r="Q352" i="2"/>
  <c r="P352" i="2"/>
  <c r="Q487" i="2"/>
  <c r="P487" i="2"/>
  <c r="P378" i="2"/>
  <c r="P431" i="2"/>
  <c r="P443" i="2"/>
  <c r="P200" i="2"/>
  <c r="P212" i="2"/>
  <c r="P401" i="2"/>
  <c r="P306" i="2"/>
  <c r="P193" i="2"/>
  <c r="P273" i="2"/>
  <c r="P76" i="2"/>
  <c r="P259" i="2"/>
  <c r="P272" i="2"/>
  <c r="P152" i="2"/>
  <c r="P387" i="2"/>
  <c r="P98" i="2"/>
  <c r="P490" i="2"/>
  <c r="P175" i="2"/>
  <c r="P139" i="2"/>
  <c r="P337" i="2"/>
  <c r="P326" i="2"/>
  <c r="P488" i="2"/>
  <c r="P267" i="2"/>
  <c r="P295" i="2"/>
  <c r="P433" i="2"/>
  <c r="Q194" i="2"/>
  <c r="Q191" i="2"/>
  <c r="Q126" i="2"/>
  <c r="P126" i="2"/>
  <c r="Q538" i="2"/>
  <c r="P538" i="2"/>
  <c r="Q471" i="2"/>
  <c r="P471" i="2"/>
  <c r="Q157" i="2"/>
  <c r="P157" i="2"/>
  <c r="Q412" i="2"/>
  <c r="P412" i="2"/>
  <c r="Q275" i="2"/>
  <c r="P275" i="2"/>
  <c r="Q79" i="2"/>
  <c r="P79" i="2"/>
  <c r="Q263" i="2"/>
  <c r="P263" i="2"/>
  <c r="P132" i="2"/>
  <c r="P114" i="2"/>
  <c r="P278" i="2"/>
  <c r="P177" i="2"/>
  <c r="P59" i="2"/>
  <c r="P10" i="2"/>
  <c r="P176" i="2"/>
  <c r="P450" i="2"/>
  <c r="P40" i="2"/>
  <c r="P491" i="2"/>
  <c r="P271" i="2"/>
  <c r="P539" i="2"/>
  <c r="P111" i="2"/>
  <c r="P37" i="2"/>
  <c r="P369" i="2"/>
  <c r="P299" i="2"/>
  <c r="P484" i="2"/>
  <c r="P184" i="2"/>
  <c r="P51" i="2"/>
  <c r="P122" i="2"/>
  <c r="Q13" i="2"/>
  <c r="Q440" i="2"/>
  <c r="Q288" i="2"/>
  <c r="P288" i="2"/>
  <c r="Q375" i="2"/>
  <c r="P375" i="2"/>
  <c r="Q489" i="2"/>
  <c r="P489" i="2"/>
  <c r="Q57" i="2"/>
  <c r="P57" i="2"/>
  <c r="Q117" i="2"/>
  <c r="P117" i="2"/>
  <c r="Q225" i="2"/>
  <c r="P225" i="2"/>
  <c r="Q123" i="2"/>
  <c r="P123" i="2"/>
  <c r="Q260" i="2"/>
  <c r="P260" i="2"/>
  <c r="Q356" i="2"/>
  <c r="P356" i="2"/>
  <c r="Q209" i="2"/>
  <c r="P209" i="2"/>
  <c r="Q456" i="2"/>
  <c r="P456" i="2"/>
  <c r="Q463" i="2"/>
  <c r="P463" i="2"/>
  <c r="Q257" i="2"/>
  <c r="P257" i="2"/>
  <c r="Q24" i="2"/>
  <c r="P24" i="2"/>
  <c r="Q339" i="2"/>
  <c r="P339" i="2"/>
  <c r="Q417" i="2"/>
  <c r="P417" i="2"/>
  <c r="Q355" i="2"/>
  <c r="P355" i="2"/>
  <c r="Q472" i="2"/>
  <c r="P472" i="2"/>
  <c r="Q252" i="2"/>
  <c r="P252" i="2"/>
  <c r="Q66" i="2"/>
  <c r="P66" i="2"/>
  <c r="Q270" i="2"/>
  <c r="P270" i="2"/>
  <c r="Q30" i="2"/>
  <c r="P30" i="2"/>
  <c r="Q448" i="2"/>
  <c r="P448" i="2"/>
  <c r="Q286" i="2"/>
  <c r="P286" i="2"/>
  <c r="Q249" i="2"/>
  <c r="P249" i="2"/>
  <c r="Q80" i="2"/>
  <c r="P80" i="2"/>
  <c r="Q301" i="2"/>
  <c r="P301" i="2"/>
  <c r="Q219" i="2"/>
  <c r="P219" i="2"/>
  <c r="Q470" i="2"/>
  <c r="P470" i="2"/>
  <c r="Q516" i="2"/>
  <c r="P516" i="2"/>
  <c r="Q36" i="2"/>
  <c r="P36" i="2"/>
  <c r="Q515" i="2"/>
  <c r="P515" i="2"/>
  <c r="Q521" i="2"/>
  <c r="P521" i="2"/>
  <c r="Q397" i="2"/>
  <c r="P397" i="2"/>
  <c r="Q48" i="2"/>
  <c r="P48" i="2"/>
  <c r="Q477" i="2"/>
  <c r="P477" i="2"/>
  <c r="Q246" i="2"/>
  <c r="P246" i="2"/>
  <c r="Q137" i="2"/>
  <c r="P137" i="2"/>
  <c r="Q243" i="2"/>
  <c r="P243" i="2"/>
  <c r="Q282" i="2"/>
  <c r="P282" i="2"/>
  <c r="Q72" i="2"/>
  <c r="P72" i="2"/>
  <c r="Q394" i="2"/>
  <c r="P394" i="2"/>
  <c r="Q226" i="2"/>
  <c r="P226" i="2"/>
  <c r="Q347" i="2"/>
  <c r="P347" i="2"/>
  <c r="Q103" i="2"/>
  <c r="P103" i="2"/>
  <c r="Q361" i="2"/>
  <c r="P361" i="2"/>
  <c r="Q232" i="2"/>
  <c r="P232" i="2"/>
  <c r="Q452" i="2"/>
  <c r="P452" i="2"/>
  <c r="Q312" i="2"/>
  <c r="P312" i="2"/>
  <c r="Q128" i="2"/>
  <c r="P128" i="2"/>
  <c r="Q392" i="2"/>
  <c r="P392" i="2"/>
  <c r="Q144" i="2"/>
  <c r="P144" i="2"/>
  <c r="Q197" i="2"/>
  <c r="P197" i="2"/>
  <c r="Q6" i="2"/>
  <c r="P6" i="2"/>
  <c r="Q116" i="2"/>
  <c r="P116" i="2"/>
  <c r="Q310" i="2"/>
  <c r="P310" i="2"/>
  <c r="Q43" i="2"/>
  <c r="P43" i="2"/>
  <c r="Q142" i="2"/>
  <c r="P142" i="2"/>
  <c r="Q358" i="2"/>
  <c r="P358" i="2"/>
  <c r="Q321" i="2"/>
  <c r="P321" i="2"/>
  <c r="Q201" i="2"/>
  <c r="P201" i="2"/>
  <c r="Q331" i="2"/>
  <c r="P331" i="2"/>
  <c r="Q31" i="2"/>
  <c r="P31" i="2"/>
  <c r="P291" i="2"/>
  <c r="P42" i="2"/>
  <c r="P156" i="2"/>
  <c r="P536" i="2"/>
  <c r="P442" i="2"/>
  <c r="P523" i="2"/>
  <c r="P483" i="2"/>
  <c r="P238" i="2"/>
  <c r="P210" i="2"/>
  <c r="P305" i="2"/>
  <c r="P429" i="2"/>
  <c r="P419" i="2"/>
  <c r="P418" i="2"/>
  <c r="P118" i="2"/>
  <c r="P151" i="2"/>
  <c r="P303" i="2"/>
  <c r="P502" i="2"/>
  <c r="P163" i="2"/>
  <c r="P220" i="2"/>
  <c r="P300" i="2"/>
  <c r="P354" i="2"/>
  <c r="P325" i="2"/>
  <c r="P409" i="2"/>
  <c r="P34" i="2"/>
  <c r="P121" i="2"/>
  <c r="Q425" i="2"/>
  <c r="Q377" i="2"/>
  <c r="P377" i="2"/>
  <c r="Q441" i="2"/>
  <c r="P441" i="2"/>
  <c r="Q188" i="2"/>
  <c r="P188" i="2"/>
  <c r="Q104" i="2"/>
  <c r="P104" i="2"/>
  <c r="Q476" i="2"/>
  <c r="P476" i="2"/>
  <c r="Q14" i="2"/>
  <c r="P14" i="2"/>
  <c r="Q458" i="2"/>
  <c r="P458" i="2"/>
  <c r="Q468" i="2"/>
  <c r="P468" i="2"/>
  <c r="Q445" i="2"/>
  <c r="P445" i="2"/>
  <c r="Q245" i="2"/>
  <c r="P245" i="2"/>
  <c r="Q244" i="2"/>
  <c r="P244" i="2"/>
  <c r="Q366" i="2"/>
  <c r="P366" i="2"/>
  <c r="Q348" i="2"/>
  <c r="P348" i="2"/>
  <c r="Q162" i="2"/>
  <c r="P162" i="2"/>
  <c r="Q215" i="2"/>
  <c r="P215" i="2"/>
  <c r="Q94" i="2"/>
  <c r="P94" i="2"/>
  <c r="Q185" i="2"/>
  <c r="P185" i="2"/>
  <c r="Q266" i="2"/>
  <c r="P266" i="2"/>
  <c r="Q297" i="2"/>
  <c r="P297" i="2"/>
  <c r="Q265" i="2"/>
  <c r="P265" i="2"/>
  <c r="Q181" i="2"/>
  <c r="P181" i="2"/>
  <c r="Q136" i="2"/>
  <c r="P136" i="2"/>
  <c r="Q180" i="2"/>
  <c r="P180" i="2"/>
  <c r="Q17" i="2"/>
  <c r="P17" i="2"/>
  <c r="Q384" i="2"/>
  <c r="P384" i="2"/>
  <c r="Q170" i="2"/>
  <c r="P170" i="2"/>
  <c r="Q85" i="2"/>
  <c r="P85" i="2"/>
  <c r="Q20" i="2"/>
  <c r="P20" i="2"/>
  <c r="Q333" i="2"/>
  <c r="P333" i="2"/>
  <c r="Q71" i="2"/>
  <c r="P71" i="2"/>
  <c r="Q474" i="2"/>
  <c r="P474" i="2"/>
  <c r="Q213" i="2"/>
  <c r="P213" i="2"/>
  <c r="Q240" i="2"/>
  <c r="P240" i="2"/>
  <c r="Q357" i="2"/>
  <c r="P357" i="2"/>
  <c r="Q23" i="2"/>
  <c r="P23" i="2"/>
  <c r="Q486" i="2"/>
  <c r="P486" i="2"/>
  <c r="P308" i="2"/>
  <c r="P330" i="2"/>
  <c r="P406" i="2"/>
  <c r="P510" i="2"/>
  <c r="P22" i="2"/>
  <c r="P320" i="2"/>
  <c r="P427" i="2"/>
  <c r="P318" i="2"/>
  <c r="P482" i="2"/>
  <c r="P426" i="2"/>
  <c r="P405" i="2"/>
  <c r="P153" i="2"/>
  <c r="P342" i="2"/>
  <c r="P376" i="2"/>
  <c r="P150" i="2"/>
  <c r="P525" i="2"/>
  <c r="P164" i="2"/>
  <c r="P501" i="2"/>
  <c r="P447" i="2"/>
  <c r="P205" i="2"/>
  <c r="P446" i="2"/>
  <c r="P216" i="2"/>
  <c r="P182" i="2"/>
  <c r="P382" i="2"/>
  <c r="Q503" i="2"/>
  <c r="Q437" i="2"/>
  <c r="Q192" i="2"/>
  <c r="P192" i="2"/>
  <c r="Q449" i="2"/>
  <c r="P449" i="2"/>
  <c r="Q315" i="2"/>
  <c r="P315" i="2"/>
  <c r="Q314" i="2"/>
  <c r="P314" i="2"/>
  <c r="Q478" i="2"/>
  <c r="P478" i="2"/>
  <c r="Q235" i="2"/>
  <c r="P235" i="2"/>
  <c r="Q495" i="2"/>
  <c r="P495" i="2"/>
  <c r="Q520" i="2"/>
  <c r="P520" i="2"/>
  <c r="Q388" i="2"/>
  <c r="P388" i="2"/>
  <c r="Q420" i="2"/>
  <c r="P420" i="2"/>
  <c r="Q344" i="2"/>
  <c r="P344" i="2"/>
  <c r="Q343" i="2"/>
  <c r="P343" i="2"/>
  <c r="Q108" i="2"/>
  <c r="P108" i="2"/>
  <c r="Q329" i="2"/>
  <c r="P329" i="2"/>
  <c r="Q189" i="2"/>
  <c r="P189" i="2"/>
  <c r="Q316" i="2"/>
  <c r="P316" i="2"/>
  <c r="Q58" i="2"/>
  <c r="P58" i="2"/>
  <c r="Q256" i="2"/>
  <c r="P256" i="2"/>
  <c r="Q403" i="2"/>
  <c r="P403" i="2"/>
  <c r="Q492" i="2"/>
  <c r="P492" i="2"/>
  <c r="Q39" i="2"/>
  <c r="P39" i="2"/>
  <c r="Q207" i="2"/>
  <c r="P207" i="2"/>
  <c r="Q327" i="2"/>
  <c r="P327" i="2"/>
  <c r="Q287" i="2"/>
  <c r="P287" i="2"/>
  <c r="Q74" i="2"/>
  <c r="P74" i="2"/>
  <c r="Q416" i="2"/>
  <c r="P416" i="2"/>
  <c r="Q250" i="2"/>
  <c r="P250" i="2"/>
  <c r="Q372" i="2"/>
  <c r="P372" i="2"/>
  <c r="Q276" i="2"/>
  <c r="P276" i="2"/>
  <c r="Q371" i="2"/>
  <c r="P371" i="2"/>
  <c r="Q439" i="2"/>
  <c r="P439" i="2"/>
  <c r="Q517" i="2"/>
  <c r="P517" i="2"/>
  <c r="Q454" i="2"/>
  <c r="P454" i="2"/>
  <c r="Q438" i="2"/>
  <c r="P438" i="2"/>
  <c r="Q105" i="2"/>
  <c r="P105" i="2"/>
  <c r="Q498" i="2"/>
  <c r="P498" i="2"/>
  <c r="Q453" i="2"/>
  <c r="P453" i="2"/>
  <c r="Q512" i="2"/>
  <c r="P512" i="2"/>
  <c r="Q368" i="2"/>
  <c r="P368" i="2"/>
  <c r="Q149" i="2"/>
  <c r="P149" i="2"/>
  <c r="Q187" i="2"/>
  <c r="P187" i="2"/>
  <c r="Q129" i="2"/>
  <c r="P129" i="2"/>
  <c r="Q467" i="2"/>
  <c r="P467" i="2"/>
  <c r="Q204" i="2"/>
  <c r="P204" i="2"/>
  <c r="Q147" i="2"/>
  <c r="P147" i="2"/>
  <c r="Q8" i="2"/>
  <c r="P8" i="2"/>
  <c r="Q460" i="2"/>
  <c r="P460" i="2"/>
  <c r="Q496" i="2"/>
  <c r="P496" i="2"/>
  <c r="Q363" i="2"/>
  <c r="P363" i="2"/>
  <c r="Q242" i="2"/>
  <c r="P242" i="2"/>
  <c r="Q466" i="2"/>
  <c r="P466" i="2"/>
  <c r="Q513" i="2"/>
  <c r="P513" i="2"/>
  <c r="Q393" i="2"/>
  <c r="P393" i="2"/>
  <c r="Q52" i="2"/>
  <c r="P52" i="2"/>
  <c r="Q359" i="2"/>
  <c r="P359" i="2"/>
  <c r="Q77" i="2"/>
  <c r="P77" i="2"/>
  <c r="Q60" i="2"/>
  <c r="P60" i="2"/>
  <c r="Q135" i="2"/>
  <c r="P135" i="2"/>
  <c r="Q26" i="2"/>
  <c r="P26" i="2"/>
  <c r="Q93" i="2"/>
  <c r="P93" i="2"/>
  <c r="Q434" i="2"/>
  <c r="P434" i="2"/>
  <c r="Q134" i="2"/>
  <c r="P134" i="2"/>
  <c r="Q379" i="2"/>
  <c r="P379" i="2"/>
  <c r="Q115" i="2"/>
  <c r="P115" i="2"/>
  <c r="Q505" i="2"/>
  <c r="P505" i="2"/>
  <c r="Q141" i="2"/>
  <c r="P141" i="2"/>
  <c r="Q178" i="2"/>
  <c r="P178" i="2"/>
  <c r="P346" i="2"/>
  <c r="P140" i="2"/>
  <c r="P533" i="2"/>
  <c r="P2" i="2"/>
  <c r="P239" i="2"/>
  <c r="P537" i="2"/>
  <c r="P319" i="2"/>
  <c r="P223" i="2"/>
  <c r="P351" i="2"/>
  <c r="P522" i="2"/>
  <c r="P534" i="2"/>
  <c r="P277" i="2"/>
  <c r="P404" i="2"/>
  <c r="P399" i="2"/>
  <c r="P462" i="2"/>
  <c r="P398" i="2"/>
  <c r="P130" i="2"/>
  <c r="P138" i="2"/>
  <c r="P229" i="2"/>
  <c r="P53" i="2"/>
  <c r="P532" i="2"/>
  <c r="P44" i="2"/>
  <c r="Q340" i="2"/>
  <c r="Q21" i="2"/>
  <c r="C104" i="6" l="1"/>
  <c r="C9" i="6"/>
  <c r="C142" i="6"/>
  <c r="C129" i="6"/>
  <c r="C94" i="6"/>
  <c r="C34" i="6"/>
  <c r="C128" i="6"/>
  <c r="C140" i="6"/>
  <c r="C30" i="6"/>
  <c r="C5" i="6"/>
  <c r="C31" i="6"/>
  <c r="C107" i="6"/>
  <c r="C110" i="6"/>
  <c r="C64" i="6"/>
  <c r="C102" i="6"/>
  <c r="C68" i="6"/>
  <c r="C23" i="6"/>
  <c r="C38" i="6"/>
  <c r="C17" i="6"/>
  <c r="C98" i="6"/>
  <c r="C91" i="6"/>
  <c r="C40" i="6"/>
  <c r="C62" i="6"/>
  <c r="C20" i="6"/>
  <c r="C36" i="6"/>
  <c r="C39" i="6"/>
  <c r="C43" i="6"/>
  <c r="C126" i="6"/>
  <c r="C15" i="6"/>
  <c r="C49" i="6"/>
  <c r="C141" i="6"/>
  <c r="C45" i="6"/>
  <c r="C12" i="6"/>
  <c r="C24" i="6"/>
  <c r="C123" i="6"/>
  <c r="C74" i="6"/>
  <c r="C125" i="6"/>
  <c r="C75" i="6"/>
  <c r="C99" i="6"/>
  <c r="C119" i="6"/>
  <c r="C87" i="6"/>
  <c r="C8" i="6"/>
  <c r="C55" i="6"/>
  <c r="C105" i="6"/>
  <c r="C112" i="6"/>
  <c r="C133" i="6"/>
  <c r="C103" i="6"/>
  <c r="C88" i="6"/>
  <c r="C86" i="6"/>
  <c r="C139" i="6"/>
  <c r="C27" i="6"/>
  <c r="C4" i="6"/>
  <c r="C42" i="6"/>
  <c r="C57" i="6"/>
  <c r="C132" i="6"/>
  <c r="C63" i="6"/>
  <c r="C25" i="6"/>
  <c r="C67" i="6"/>
  <c r="C78" i="6"/>
  <c r="C52" i="6"/>
  <c r="C144" i="6"/>
  <c r="C100" i="6"/>
  <c r="C83" i="6"/>
  <c r="C116" i="6"/>
  <c r="C76" i="6"/>
  <c r="C61" i="6"/>
  <c r="C82" i="6"/>
  <c r="C26" i="6"/>
  <c r="C58" i="6"/>
  <c r="C50" i="6"/>
  <c r="C89" i="6"/>
  <c r="C130" i="6"/>
  <c r="C22" i="6"/>
  <c r="C97" i="6"/>
  <c r="C11" i="6"/>
  <c r="C32" i="6"/>
  <c r="C108" i="6"/>
  <c r="C46" i="6"/>
  <c r="C29" i="6"/>
  <c r="C35" i="6"/>
  <c r="C70" i="6"/>
  <c r="C16" i="6"/>
  <c r="C117" i="6"/>
  <c r="C84" i="6"/>
  <c r="C101" i="6"/>
  <c r="C66" i="6"/>
  <c r="C7" i="6"/>
  <c r="C72" i="6"/>
  <c r="C95" i="6"/>
  <c r="C93" i="6"/>
  <c r="C65" i="6"/>
  <c r="C18" i="6"/>
  <c r="C109" i="6"/>
  <c r="C138" i="6"/>
  <c r="C96" i="6"/>
  <c r="C3" i="6"/>
  <c r="C120" i="6"/>
  <c r="C51" i="6"/>
  <c r="C73" i="6"/>
  <c r="C90" i="6"/>
  <c r="C135" i="6"/>
  <c r="C44" i="6"/>
  <c r="C77" i="6"/>
  <c r="C28" i="6"/>
  <c r="C13" i="6"/>
  <c r="C41" i="6"/>
  <c r="C85" i="6"/>
  <c r="B91" i="6"/>
  <c r="B61" i="6"/>
  <c r="B81" i="6"/>
  <c r="B106" i="6"/>
  <c r="B44" i="6"/>
  <c r="B70" i="6"/>
  <c r="B52" i="6"/>
  <c r="B87" i="6"/>
  <c r="B98" i="6"/>
  <c r="B39" i="6"/>
  <c r="B118" i="6"/>
  <c r="B121" i="6"/>
  <c r="B135" i="6"/>
  <c r="B35" i="6"/>
  <c r="B78" i="6"/>
  <c r="B119" i="6"/>
  <c r="B17" i="6"/>
  <c r="B9" i="6"/>
  <c r="B59" i="6"/>
  <c r="B56" i="6"/>
  <c r="B90" i="6"/>
  <c r="B29" i="6"/>
  <c r="B67" i="6"/>
  <c r="B99" i="6"/>
  <c r="B38" i="6"/>
  <c r="B85" i="6"/>
  <c r="B53" i="6"/>
  <c r="B92" i="6"/>
  <c r="B73" i="6"/>
  <c r="B46" i="6"/>
  <c r="B25" i="6"/>
  <c r="B75" i="6"/>
  <c r="B23" i="6"/>
  <c r="B112" i="6"/>
  <c r="B2" i="6"/>
  <c r="B10" i="6"/>
  <c r="B51" i="6"/>
  <c r="B108" i="6"/>
  <c r="B63" i="6"/>
  <c r="B125" i="6"/>
  <c r="B68" i="6"/>
  <c r="B129" i="6"/>
  <c r="B79" i="6"/>
  <c r="B71" i="6"/>
  <c r="B120" i="6"/>
  <c r="B32" i="6"/>
  <c r="B132" i="6"/>
  <c r="B74" i="6"/>
  <c r="B102" i="6"/>
  <c r="B76" i="6"/>
  <c r="B137" i="6"/>
  <c r="B113" i="6"/>
  <c r="B3" i="6"/>
  <c r="B11" i="6"/>
  <c r="B57" i="6"/>
  <c r="B123" i="6"/>
  <c r="B64" i="6"/>
  <c r="B41" i="6"/>
  <c r="B127" i="6"/>
  <c r="B54" i="6"/>
  <c r="B96" i="6"/>
  <c r="B97" i="6"/>
  <c r="B42" i="6"/>
  <c r="B24" i="6"/>
  <c r="B110" i="6"/>
  <c r="B101" i="6"/>
  <c r="B136" i="6"/>
  <c r="B48" i="6"/>
  <c r="B138" i="6"/>
  <c r="B22" i="6"/>
  <c r="B4" i="6"/>
  <c r="B12" i="6"/>
  <c r="B107" i="6"/>
  <c r="B60" i="6"/>
  <c r="B114" i="6"/>
  <c r="B124" i="6"/>
  <c r="B109" i="6"/>
  <c r="B130" i="6"/>
  <c r="B27" i="6"/>
  <c r="B45" i="6"/>
  <c r="B31" i="6"/>
  <c r="B36" i="6"/>
  <c r="B33" i="6"/>
  <c r="B111" i="6"/>
  <c r="B18" i="6"/>
  <c r="B89" i="6"/>
  <c r="B139" i="6"/>
  <c r="B141" i="6"/>
  <c r="B5" i="6"/>
  <c r="B13" i="6"/>
  <c r="B80" i="6"/>
  <c r="B122" i="6"/>
  <c r="B65" i="6"/>
  <c r="B50" i="6"/>
  <c r="B86" i="6"/>
  <c r="B49" i="6"/>
  <c r="B30" i="6"/>
  <c r="B116" i="6"/>
  <c r="B131" i="6"/>
  <c r="B19" i="6"/>
  <c r="B93" i="6"/>
  <c r="B58" i="6"/>
  <c r="B88" i="6"/>
  <c r="B15" i="6"/>
  <c r="B140" i="6"/>
  <c r="B142" i="6"/>
  <c r="B6" i="6"/>
  <c r="B14" i="6"/>
  <c r="B95" i="6"/>
  <c r="B26" i="6"/>
  <c r="B103" i="6"/>
  <c r="B126" i="6"/>
  <c r="B128" i="6"/>
  <c r="B84" i="6"/>
  <c r="B37" i="6"/>
  <c r="B115" i="6"/>
  <c r="B72" i="6"/>
  <c r="B82" i="6"/>
  <c r="B133" i="6"/>
  <c r="B43" i="6"/>
  <c r="B34" i="6"/>
  <c r="B20" i="6"/>
  <c r="B21" i="6"/>
  <c r="B143" i="6"/>
  <c r="B7" i="6"/>
  <c r="B83" i="6"/>
  <c r="B105" i="6"/>
  <c r="B62" i="6"/>
  <c r="B66" i="6"/>
  <c r="B104" i="6"/>
  <c r="B69" i="6"/>
  <c r="B28" i="6"/>
  <c r="B117" i="6"/>
  <c r="B100" i="6"/>
  <c r="B55" i="6"/>
  <c r="B40" i="6"/>
  <c r="B94" i="6"/>
  <c r="B134" i="6"/>
  <c r="B47" i="6"/>
  <c r="B77" i="6"/>
  <c r="B16" i="6"/>
  <c r="B144" i="6"/>
  <c r="B8" i="6"/>
  <c r="C143" i="6"/>
  <c r="C115" i="6"/>
  <c r="C14" i="6"/>
  <c r="C19" i="6"/>
  <c r="C122" i="6"/>
  <c r="C111" i="6"/>
  <c r="C124" i="6"/>
  <c r="C48" i="6"/>
  <c r="C54" i="6"/>
  <c r="C113" i="6"/>
  <c r="C71" i="6"/>
  <c r="C10" i="6"/>
  <c r="C92" i="6"/>
  <c r="C56" i="6"/>
  <c r="C121" i="6"/>
  <c r="C106" i="6"/>
  <c r="C47" i="6"/>
  <c r="C69" i="6"/>
  <c r="C60" i="6"/>
  <c r="C21" i="6"/>
  <c r="C37" i="6"/>
  <c r="C6" i="6"/>
  <c r="C131" i="6"/>
  <c r="C80" i="6"/>
  <c r="C33" i="6"/>
  <c r="C114" i="6"/>
  <c r="C136" i="6"/>
  <c r="C127" i="6"/>
  <c r="C137" i="6"/>
  <c r="C79" i="6"/>
  <c r="C2" i="6"/>
  <c r="C53" i="6"/>
  <c r="C59" i="6"/>
  <c r="C118" i="6"/>
  <c r="C81" i="6"/>
  <c r="C134" i="6"/>
  <c r="E133" i="6" l="1"/>
  <c r="D133" i="6"/>
  <c r="D4" i="6"/>
  <c r="E4" i="6"/>
  <c r="E144" i="6"/>
  <c r="D144" i="6"/>
  <c r="E100" i="6"/>
  <c r="D100" i="6"/>
  <c r="E83" i="6"/>
  <c r="D83" i="6"/>
  <c r="E82" i="6"/>
  <c r="D82" i="6"/>
  <c r="E26" i="6"/>
  <c r="D26" i="6"/>
  <c r="D58" i="6"/>
  <c r="E58" i="6"/>
  <c r="D50" i="6"/>
  <c r="E50" i="6"/>
  <c r="D89" i="6"/>
  <c r="E89" i="6"/>
  <c r="D130" i="6"/>
  <c r="E130" i="6"/>
  <c r="D22" i="6"/>
  <c r="E22" i="6"/>
  <c r="D97" i="6"/>
  <c r="E97" i="6"/>
  <c r="D11" i="6"/>
  <c r="E11" i="6"/>
  <c r="D32" i="6"/>
  <c r="E32" i="6"/>
  <c r="D108" i="6"/>
  <c r="E108" i="6"/>
  <c r="D46" i="6"/>
  <c r="E46" i="6"/>
  <c r="D29" i="6"/>
  <c r="E29" i="6"/>
  <c r="D35" i="6"/>
  <c r="E35" i="6"/>
  <c r="D70" i="6"/>
  <c r="E70" i="6"/>
  <c r="D88" i="6"/>
  <c r="E88" i="6"/>
  <c r="D132" i="6"/>
  <c r="E132" i="6"/>
  <c r="E16" i="6"/>
  <c r="D16" i="6"/>
  <c r="E117" i="6"/>
  <c r="D117" i="6"/>
  <c r="E7" i="6"/>
  <c r="D7" i="6"/>
  <c r="D72" i="6"/>
  <c r="E72" i="6"/>
  <c r="D95" i="6"/>
  <c r="E95" i="6"/>
  <c r="D93" i="6"/>
  <c r="E93" i="6"/>
  <c r="D65" i="6"/>
  <c r="E65" i="6"/>
  <c r="D18" i="6"/>
  <c r="E18" i="6"/>
  <c r="D109" i="6"/>
  <c r="E109" i="6"/>
  <c r="D138" i="6"/>
  <c r="E138" i="6"/>
  <c r="D96" i="6"/>
  <c r="E96" i="6"/>
  <c r="D3" i="6"/>
  <c r="E3" i="6"/>
  <c r="D120" i="6"/>
  <c r="E120" i="6"/>
  <c r="D51" i="6"/>
  <c r="E51" i="6"/>
  <c r="D73" i="6"/>
  <c r="E73" i="6"/>
  <c r="D90" i="6"/>
  <c r="E90" i="6"/>
  <c r="D135" i="6"/>
  <c r="E135" i="6"/>
  <c r="D44" i="6"/>
  <c r="E44" i="6"/>
  <c r="E105" i="6"/>
  <c r="D105" i="6"/>
  <c r="D42" i="6"/>
  <c r="E42" i="6"/>
  <c r="D78" i="6"/>
  <c r="E78" i="6"/>
  <c r="D143" i="6"/>
  <c r="E143" i="6"/>
  <c r="D115" i="6"/>
  <c r="E115" i="6"/>
  <c r="D14" i="6"/>
  <c r="E14" i="6"/>
  <c r="D19" i="6"/>
  <c r="E19" i="6"/>
  <c r="D122" i="6"/>
  <c r="E122" i="6"/>
  <c r="D111" i="6"/>
  <c r="E111" i="6"/>
  <c r="D124" i="6"/>
  <c r="E124" i="6"/>
  <c r="D48" i="6"/>
  <c r="E48" i="6"/>
  <c r="D54" i="6"/>
  <c r="E54" i="6"/>
  <c r="D113" i="6"/>
  <c r="E113" i="6"/>
  <c r="D71" i="6"/>
  <c r="E71" i="6"/>
  <c r="D10" i="6"/>
  <c r="E10" i="6"/>
  <c r="D92" i="6"/>
  <c r="E92" i="6"/>
  <c r="D56" i="6"/>
  <c r="E56" i="6"/>
  <c r="D121" i="6"/>
  <c r="E121" i="6"/>
  <c r="D106" i="6"/>
  <c r="E106" i="6"/>
  <c r="D139" i="6"/>
  <c r="E139" i="6"/>
  <c r="D25" i="6"/>
  <c r="E25" i="6"/>
  <c r="E77" i="6"/>
  <c r="D77" i="6"/>
  <c r="E47" i="6"/>
  <c r="D47" i="6"/>
  <c r="E69" i="6"/>
  <c r="D69" i="6"/>
  <c r="D21" i="6"/>
  <c r="E21" i="6"/>
  <c r="D37" i="6"/>
  <c r="E37" i="6"/>
  <c r="D6" i="6"/>
  <c r="E6" i="6"/>
  <c r="D131" i="6"/>
  <c r="E131" i="6"/>
  <c r="D80" i="6"/>
  <c r="E80" i="6"/>
  <c r="D33" i="6"/>
  <c r="E33" i="6"/>
  <c r="D114" i="6"/>
  <c r="E114" i="6"/>
  <c r="D136" i="6"/>
  <c r="E136" i="6"/>
  <c r="D127" i="6"/>
  <c r="E127" i="6"/>
  <c r="D137" i="6"/>
  <c r="E137" i="6"/>
  <c r="D79" i="6"/>
  <c r="E79" i="6"/>
  <c r="D2" i="6"/>
  <c r="E2" i="6"/>
  <c r="D53" i="6"/>
  <c r="E53" i="6"/>
  <c r="D59" i="6"/>
  <c r="E59" i="6"/>
  <c r="D118" i="6"/>
  <c r="E118" i="6"/>
  <c r="D81" i="6"/>
  <c r="E81" i="6"/>
  <c r="D55" i="6"/>
  <c r="E55" i="6"/>
  <c r="D27" i="6"/>
  <c r="E27" i="6"/>
  <c r="D67" i="6"/>
  <c r="E67" i="6"/>
  <c r="D134" i="6"/>
  <c r="E134" i="6"/>
  <c r="D104" i="6"/>
  <c r="E104" i="6"/>
  <c r="D20" i="6"/>
  <c r="E20" i="6"/>
  <c r="D84" i="6"/>
  <c r="E84" i="6"/>
  <c r="D142" i="6"/>
  <c r="E142" i="6"/>
  <c r="D116" i="6"/>
  <c r="E116" i="6"/>
  <c r="D13" i="6"/>
  <c r="E13" i="6"/>
  <c r="D36" i="6"/>
  <c r="E36" i="6"/>
  <c r="D60" i="6"/>
  <c r="E60" i="6"/>
  <c r="D101" i="6"/>
  <c r="E101" i="6"/>
  <c r="D41" i="6"/>
  <c r="E41" i="6"/>
  <c r="D76" i="6"/>
  <c r="E76" i="6"/>
  <c r="D129" i="6"/>
  <c r="E129" i="6"/>
  <c r="D112" i="6"/>
  <c r="E112" i="6"/>
  <c r="D85" i="6"/>
  <c r="E85" i="6"/>
  <c r="D9" i="6"/>
  <c r="E9" i="6"/>
  <c r="D39" i="6"/>
  <c r="E39" i="6"/>
  <c r="D61" i="6"/>
  <c r="E61" i="6"/>
  <c r="D8" i="6"/>
  <c r="E8" i="6"/>
  <c r="D86" i="6"/>
  <c r="E86" i="6"/>
  <c r="D63" i="6"/>
  <c r="E63" i="6"/>
  <c r="E28" i="6"/>
  <c r="D28" i="6"/>
  <c r="E94" i="6"/>
  <c r="D94" i="6"/>
  <c r="E66" i="6"/>
  <c r="D66" i="6"/>
  <c r="E34" i="6"/>
  <c r="D34" i="6"/>
  <c r="E128" i="6"/>
  <c r="D128" i="6"/>
  <c r="D140" i="6"/>
  <c r="E140" i="6"/>
  <c r="D30" i="6"/>
  <c r="E30" i="6"/>
  <c r="D5" i="6"/>
  <c r="E5" i="6"/>
  <c r="D31" i="6"/>
  <c r="E31" i="6"/>
  <c r="D107" i="6"/>
  <c r="E107" i="6"/>
  <c r="D110" i="6"/>
  <c r="E110" i="6"/>
  <c r="D64" i="6"/>
  <c r="E64" i="6"/>
  <c r="D102" i="6"/>
  <c r="E102" i="6"/>
  <c r="D68" i="6"/>
  <c r="E68" i="6"/>
  <c r="D23" i="6"/>
  <c r="E23" i="6"/>
  <c r="D38" i="6"/>
  <c r="E38" i="6"/>
  <c r="D17" i="6"/>
  <c r="E17" i="6"/>
  <c r="D98" i="6"/>
  <c r="E98" i="6"/>
  <c r="D91" i="6"/>
  <c r="E91" i="6"/>
  <c r="E103" i="6"/>
  <c r="D103" i="6"/>
  <c r="D57" i="6"/>
  <c r="E57" i="6"/>
  <c r="D52" i="6"/>
  <c r="E52" i="6"/>
  <c r="E40" i="6"/>
  <c r="D40" i="6"/>
  <c r="E62" i="6"/>
  <c r="D62" i="6"/>
  <c r="D43" i="6"/>
  <c r="E43" i="6"/>
  <c r="E126" i="6"/>
  <c r="D126" i="6"/>
  <c r="D15" i="6"/>
  <c r="E15" i="6"/>
  <c r="D49" i="6"/>
  <c r="E49" i="6"/>
  <c r="D141" i="6"/>
  <c r="E141" i="6"/>
  <c r="D45" i="6"/>
  <c r="E45" i="6"/>
  <c r="D12" i="6"/>
  <c r="E12" i="6"/>
  <c r="D24" i="6"/>
  <c r="E24" i="6"/>
  <c r="D123" i="6"/>
  <c r="E123" i="6"/>
  <c r="D74" i="6"/>
  <c r="E74" i="6"/>
  <c r="D125" i="6"/>
  <c r="E125" i="6"/>
  <c r="D75" i="6"/>
  <c r="E75" i="6"/>
  <c r="D99" i="6"/>
  <c r="E99" i="6"/>
  <c r="D119" i="6"/>
  <c r="E119" i="6"/>
  <c r="D87" i="6"/>
  <c r="E87" i="6"/>
</calcChain>
</file>

<file path=xl/sharedStrings.xml><?xml version="1.0" encoding="utf-8"?>
<sst xmlns="http://schemas.openxmlformats.org/spreadsheetml/2006/main" count="46207" uniqueCount="4898">
  <si>
    <t>GameId</t>
  </si>
  <si>
    <t>team</t>
  </si>
  <si>
    <t>Passing - Attempts</t>
  </si>
  <si>
    <t>Passing - Completion Pct</t>
  </si>
  <si>
    <t>Passing - Completions</t>
  </si>
  <si>
    <t>Passing - Interceptions</t>
  </si>
  <si>
    <t>Passing - Passing Touchdowns</t>
  </si>
  <si>
    <t>Passing - Passing Yards</t>
  </si>
  <si>
    <t>Passing - QB Rating</t>
  </si>
  <si>
    <t>player</t>
  </si>
  <si>
    <t>Rushing - Attempts</t>
  </si>
  <si>
    <t>Rushing - Fumbles Lost</t>
  </si>
  <si>
    <t>Rushing - Long</t>
  </si>
  <si>
    <t>Rushing - Rushing Touchdowns</t>
  </si>
  <si>
    <t>Rushing - Rushing Yards</t>
  </si>
  <si>
    <t>Receiving - Long</t>
  </si>
  <si>
    <t>Receiving - Receiving Touchdowns</t>
  </si>
  <si>
    <t>Receiving - Receiving Yards</t>
  </si>
  <si>
    <t>Receiving - Receptions</t>
  </si>
  <si>
    <t>Kick Return - Kick Return Avg</t>
  </si>
  <si>
    <t>Kick Return - Kick Return Long</t>
  </si>
  <si>
    <t>Kick Return - Kick Return Touchdowns</t>
  </si>
  <si>
    <t>Kick Return - Kick Return Yards</t>
  </si>
  <si>
    <t>Kick Return - Kick Returns</t>
  </si>
  <si>
    <t>Punt Return - Punt Return Avg</t>
  </si>
  <si>
    <t>Punt Return - Punt Return Long</t>
  </si>
  <si>
    <t>Punt Return - Punt Return Touchdowns</t>
  </si>
  <si>
    <t>Punt Return - Punt Return Yards</t>
  </si>
  <si>
    <t>Punt Return - Punt Returns</t>
  </si>
  <si>
    <t>Kicking - FG Attempted</t>
  </si>
  <si>
    <t>Kicking - FG Long</t>
  </si>
  <si>
    <t>Kicking - FG Made</t>
  </si>
  <si>
    <t>Kicking - FG Made Pct</t>
  </si>
  <si>
    <t>Kicking - Kicking Points</t>
  </si>
  <si>
    <t>Kicking - PAT Made</t>
  </si>
  <si>
    <t>Punting - Punt Long</t>
  </si>
  <si>
    <t>Punting - Punt Yards</t>
  </si>
  <si>
    <t>Punting - Punt Yards Avg</t>
  </si>
  <si>
    <t>Punting - Punts</t>
  </si>
  <si>
    <t>UTSA Roadrunners</t>
  </si>
  <si>
    <t>Sturm</t>
  </si>
  <si>
    <t>New Mexico Lobos</t>
  </si>
  <si>
    <t>Jordan</t>
  </si>
  <si>
    <t>Apodaca</t>
  </si>
  <si>
    <t>Williams</t>
  </si>
  <si>
    <t>Rhodes</t>
  </si>
  <si>
    <t>McQuarley</t>
  </si>
  <si>
    <t>Gipson</t>
  </si>
  <si>
    <t>Owens</t>
  </si>
  <si>
    <t>Woodhouse</t>
  </si>
  <si>
    <t>Gamblin</t>
  </si>
  <si>
    <t>Thomas Jr.</t>
  </si>
  <si>
    <t>Jones</t>
  </si>
  <si>
    <t>Taylor</t>
  </si>
  <si>
    <t>Stevens</t>
  </si>
  <si>
    <t>Guidry</t>
  </si>
  <si>
    <t>Davis</t>
  </si>
  <si>
    <t xml:space="preserve"> Jr.</t>
  </si>
  <si>
    <t>Falcon</t>
  </si>
  <si>
    <t>Sanders</t>
  </si>
  <si>
    <t>Routsas</t>
  </si>
  <si>
    <t>Bojorquez</t>
  </si>
  <si>
    <t>Houston Cougars</t>
  </si>
  <si>
    <t>Ward Jr.</t>
  </si>
  <si>
    <t>San Diego State Aztecs</t>
  </si>
  <si>
    <t>Chapman</t>
  </si>
  <si>
    <t>Catalon</t>
  </si>
  <si>
    <t>B Wilson</t>
  </si>
  <si>
    <t>Corbin</t>
  </si>
  <si>
    <t>Pumphrey</t>
  </si>
  <si>
    <t>Penny</t>
  </si>
  <si>
    <t>Washington</t>
  </si>
  <si>
    <t>Agnew</t>
  </si>
  <si>
    <t>Bonner</t>
  </si>
  <si>
    <t>Johnson</t>
  </si>
  <si>
    <t>Dunbar</t>
  </si>
  <si>
    <t>McCloskey</t>
  </si>
  <si>
    <t>Wells</t>
  </si>
  <si>
    <t>Anderson III</t>
  </si>
  <si>
    <t>Bawden</t>
  </si>
  <si>
    <t>Holder</t>
  </si>
  <si>
    <t>Houston</t>
  </si>
  <si>
    <t>Truxton</t>
  </si>
  <si>
    <t>Cummings</t>
  </si>
  <si>
    <t>Baron II</t>
  </si>
  <si>
    <t>Roy</t>
  </si>
  <si>
    <t>Blain</t>
  </si>
  <si>
    <t>Arkansas State Red Wolves</t>
  </si>
  <si>
    <t>Hansen</t>
  </si>
  <si>
    <t>UCF Knights</t>
  </si>
  <si>
    <t>Milton</t>
  </si>
  <si>
    <t>Holman</t>
  </si>
  <si>
    <t>Rollins-Davis</t>
  </si>
  <si>
    <t>White</t>
  </si>
  <si>
    <t>Wand</t>
  </si>
  <si>
    <t>Murray</t>
  </si>
  <si>
    <t>Voytik</t>
  </si>
  <si>
    <t>Echols-Luper</t>
  </si>
  <si>
    <t>Hamilton</t>
  </si>
  <si>
    <t>Willett</t>
  </si>
  <si>
    <t>C Johnson</t>
  </si>
  <si>
    <t>Payton</t>
  </si>
  <si>
    <t>Killins</t>
  </si>
  <si>
    <t>Mack</t>
  </si>
  <si>
    <t>Booker</t>
  </si>
  <si>
    <t>McInnis</t>
  </si>
  <si>
    <t>Oldham</t>
  </si>
  <si>
    <t>Smith</t>
  </si>
  <si>
    <t>Franks</t>
  </si>
  <si>
    <t>Stewart</t>
  </si>
  <si>
    <t>Bargnare</t>
  </si>
  <si>
    <t>Akins</t>
  </si>
  <si>
    <t>McGowan</t>
  </si>
  <si>
    <t>Wright</t>
  </si>
  <si>
    <t>Foncham</t>
  </si>
  <si>
    <t>Appalachian State Mountaineers</t>
  </si>
  <si>
    <t>Lamb</t>
  </si>
  <si>
    <t>Critcher</t>
  </si>
  <si>
    <t>Toledo Rockets</t>
  </si>
  <si>
    <t>Woodside</t>
  </si>
  <si>
    <t>Cox</t>
  </si>
  <si>
    <t>Moore</t>
  </si>
  <si>
    <t>Lewis</t>
  </si>
  <si>
    <t>Hunt</t>
  </si>
  <si>
    <t>Jones-Moore</t>
  </si>
  <si>
    <t>Hopkins</t>
  </si>
  <si>
    <t>Burns</t>
  </si>
  <si>
    <t>Meadors</t>
  </si>
  <si>
    <t>Letman</t>
  </si>
  <si>
    <t>Capel</t>
  </si>
  <si>
    <t>Thompson</t>
  </si>
  <si>
    <t>Roberts</t>
  </si>
  <si>
    <t>Swanson</t>
  </si>
  <si>
    <t>Evans</t>
  </si>
  <si>
    <t>Rubino</t>
  </si>
  <si>
    <t>Vest</t>
  </si>
  <si>
    <t>-</t>
  </si>
  <si>
    <t>Ellis</t>
  </si>
  <si>
    <t>Southern Miss Golden Eagles</t>
  </si>
  <si>
    <t>Mullens</t>
  </si>
  <si>
    <t>Staggers</t>
  </si>
  <si>
    <t>Louisiana-Lafayette Ragin' Cajuns</t>
  </si>
  <si>
    <t>Jennings</t>
  </si>
  <si>
    <t>Riles</t>
  </si>
  <si>
    <t>Ray</t>
  </si>
  <si>
    <t>Payne</t>
  </si>
  <si>
    <t>Parks</t>
  </si>
  <si>
    <t>Antoine</t>
  </si>
  <si>
    <t>McGuire</t>
  </si>
  <si>
    <t>Hoggins</t>
  </si>
  <si>
    <t>Robertson</t>
  </si>
  <si>
    <t>Whitehead</t>
  </si>
  <si>
    <t>Holmes</t>
  </si>
  <si>
    <t>Allen</t>
  </si>
  <si>
    <t>Barnes</t>
  </si>
  <si>
    <t>Bradley</t>
  </si>
  <si>
    <t>Schrimsher</t>
  </si>
  <si>
    <t>Varnado</t>
  </si>
  <si>
    <t>Shaunfield</t>
  </si>
  <si>
    <t>Artigue</t>
  </si>
  <si>
    <t>Sarrazin</t>
  </si>
  <si>
    <t>Coutts</t>
  </si>
  <si>
    <t>Central Michigan Chippewas</t>
  </si>
  <si>
    <t>Rush</t>
  </si>
  <si>
    <t>Ward</t>
  </si>
  <si>
    <t>Tulsa Golden Hurricane</t>
  </si>
  <si>
    <t>Rubley</t>
  </si>
  <si>
    <t>Spalding</t>
  </si>
  <si>
    <t>Hayes</t>
  </si>
  <si>
    <t>Brewer</t>
  </si>
  <si>
    <t>Flanders</t>
  </si>
  <si>
    <t>Lucas</t>
  </si>
  <si>
    <t>Willis</t>
  </si>
  <si>
    <t>Conklin</t>
  </si>
  <si>
    <t>Rice</t>
  </si>
  <si>
    <t>Atkinson</t>
  </si>
  <si>
    <t>Hobbs</t>
  </si>
  <si>
    <t>Carter</t>
  </si>
  <si>
    <t>Minter</t>
  </si>
  <si>
    <t>Riederer</t>
  </si>
  <si>
    <t>Thomas</t>
  </si>
  <si>
    <t>Oakley</t>
  </si>
  <si>
    <t>Louie</t>
  </si>
  <si>
    <t>Anderson</t>
  </si>
  <si>
    <t>Eavey</t>
  </si>
  <si>
    <t>Sheldon</t>
  </si>
  <si>
    <t>Memphis Tigers</t>
  </si>
  <si>
    <t>Ferguson</t>
  </si>
  <si>
    <t>Mayhue</t>
  </si>
  <si>
    <t>Western Kentucky Hilltoppers</t>
  </si>
  <si>
    <t>Taylor Jr.</t>
  </si>
  <si>
    <t>Dorceus</t>
  </si>
  <si>
    <t>Henderson</t>
  </si>
  <si>
    <t>Pollard</t>
  </si>
  <si>
    <t>Wales</t>
  </si>
  <si>
    <t>Baker</t>
  </si>
  <si>
    <t>Lamp</t>
  </si>
  <si>
    <t>Towner</t>
  </si>
  <si>
    <t>Norris</t>
  </si>
  <si>
    <t>Miller</t>
  </si>
  <si>
    <t>Hurd</t>
  </si>
  <si>
    <t>Montiel</t>
  </si>
  <si>
    <t>Jackson</t>
  </si>
  <si>
    <t>Jernighan</t>
  </si>
  <si>
    <t>Donatell</t>
  </si>
  <si>
    <t>Huff</t>
  </si>
  <si>
    <t>Elliott</t>
  </si>
  <si>
    <t>Simcox</t>
  </si>
  <si>
    <t>Jacobs</t>
  </si>
  <si>
    <t>Collins</t>
  </si>
  <si>
    <t>BYU Cougars</t>
  </si>
  <si>
    <t>Mangum</t>
  </si>
  <si>
    <t>Wyoming Cowboys</t>
  </si>
  <si>
    <t>Szpor</t>
  </si>
  <si>
    <t>Canada</t>
  </si>
  <si>
    <t>Hall</t>
  </si>
  <si>
    <t>Hill</t>
  </si>
  <si>
    <t>Wick</t>
  </si>
  <si>
    <t>Wood</t>
  </si>
  <si>
    <t>Kurtz</t>
  </si>
  <si>
    <t>Pearson</t>
  </si>
  <si>
    <t>Laulu-Pututau</t>
  </si>
  <si>
    <t>Balderree</t>
  </si>
  <si>
    <t>Trinnaman</t>
  </si>
  <si>
    <t>Gentry</t>
  </si>
  <si>
    <t>Maulhardt</t>
  </si>
  <si>
    <t>Hollister</t>
  </si>
  <si>
    <t>Harshman</t>
  </si>
  <si>
    <t>Conway</t>
  </si>
  <si>
    <t>Hifo</t>
  </si>
  <si>
    <t>Gafford</t>
  </si>
  <si>
    <t>Van Maanen</t>
  </si>
  <si>
    <t>Juergens</t>
  </si>
  <si>
    <t>Hannemann</t>
  </si>
  <si>
    <t>Almond</t>
  </si>
  <si>
    <t>Rothe</t>
  </si>
  <si>
    <t>Linehan</t>
  </si>
  <si>
    <t>Idaho Vandals</t>
  </si>
  <si>
    <t>Colorado State Rams</t>
  </si>
  <si>
    <t>Saunders</t>
  </si>
  <si>
    <t>Duckworth</t>
  </si>
  <si>
    <t>C Hightower</t>
  </si>
  <si>
    <t>Lupeamanu</t>
  </si>
  <si>
    <t>Brantley</t>
  </si>
  <si>
    <t>Ungerer</t>
  </si>
  <si>
    <t>Dawkins</t>
  </si>
  <si>
    <t>Matthews</t>
  </si>
  <si>
    <t>Clark</t>
  </si>
  <si>
    <t>Ruiz</t>
  </si>
  <si>
    <t>Watson</t>
  </si>
  <si>
    <t>Frysinger</t>
  </si>
  <si>
    <t>Sannon</t>
  </si>
  <si>
    <t>Onunwor</t>
  </si>
  <si>
    <t>Mwehla</t>
  </si>
  <si>
    <t>Cowan</t>
  </si>
  <si>
    <t>O Johnson</t>
  </si>
  <si>
    <t>Gallup</t>
  </si>
  <si>
    <t>Fackrell</t>
  </si>
  <si>
    <t>L Hightower</t>
  </si>
  <si>
    <t>Peralta</t>
  </si>
  <si>
    <t>Rehkow</t>
  </si>
  <si>
    <t>Bryan</t>
  </si>
  <si>
    <t>Eastern Michigan Eagles</t>
  </si>
  <si>
    <t>Roback</t>
  </si>
  <si>
    <t>Old Dominion Monarchs</t>
  </si>
  <si>
    <t>Banham</t>
  </si>
  <si>
    <t>Turner</t>
  </si>
  <si>
    <t>Eriksen</t>
  </si>
  <si>
    <t>Daugherty</t>
  </si>
  <si>
    <t>Lawry</t>
  </si>
  <si>
    <t>Pascal</t>
  </si>
  <si>
    <t>Aristilde</t>
  </si>
  <si>
    <t>Bailey II</t>
  </si>
  <si>
    <t>Niupalau</t>
  </si>
  <si>
    <t>Browning</t>
  </si>
  <si>
    <t>Vaughn</t>
  </si>
  <si>
    <t>Duhart</t>
  </si>
  <si>
    <t>Fulgham</t>
  </si>
  <si>
    <t>Harper</t>
  </si>
  <si>
    <t>Fricano</t>
  </si>
  <si>
    <t>Cate</t>
  </si>
  <si>
    <t>Louisiana Tech Bulldogs</t>
  </si>
  <si>
    <t>Higgins</t>
  </si>
  <si>
    <t>Navy Midshipmen</t>
  </si>
  <si>
    <t>Abey</t>
  </si>
  <si>
    <t>Craft</t>
  </si>
  <si>
    <t>B Scott</t>
  </si>
  <si>
    <t>Romine</t>
  </si>
  <si>
    <t>High</t>
  </si>
  <si>
    <t>Perry</t>
  </si>
  <si>
    <t>Cass Jr.</t>
  </si>
  <si>
    <t>Walker</t>
  </si>
  <si>
    <t>C Smith</t>
  </si>
  <si>
    <t>A Smith</t>
  </si>
  <si>
    <t>Bonnette</t>
  </si>
  <si>
    <t>Tillman</t>
  </si>
  <si>
    <t>Brown III</t>
  </si>
  <si>
    <t>Colon</t>
  </si>
  <si>
    <t>Moehring</t>
  </si>
  <si>
    <t>Shouse</t>
  </si>
  <si>
    <t>Barta</t>
  </si>
  <si>
    <t>Ohio Bobcats</t>
  </si>
  <si>
    <t>Windham</t>
  </si>
  <si>
    <t>Troy Trojans</t>
  </si>
  <si>
    <t>Silvers</t>
  </si>
  <si>
    <t>D Brown</t>
  </si>
  <si>
    <t>Hardy</t>
  </si>
  <si>
    <t>Irons</t>
  </si>
  <si>
    <t>Chunn</t>
  </si>
  <si>
    <t>McCormick</t>
  </si>
  <si>
    <t>Reid</t>
  </si>
  <si>
    <t>Ball</t>
  </si>
  <si>
    <t>Douglas</t>
  </si>
  <si>
    <t>Letton</t>
  </si>
  <si>
    <t>Zervos</t>
  </si>
  <si>
    <t>Kay</t>
  </si>
  <si>
    <t>Farkas</t>
  </si>
  <si>
    <t>Middle Tennessee Blue Raiders</t>
  </si>
  <si>
    <t>Stockstill</t>
  </si>
  <si>
    <t>Hawaii Rainbow Warriors</t>
  </si>
  <si>
    <t>Brown</t>
  </si>
  <si>
    <t>Camanse-Stevens</t>
  </si>
  <si>
    <t>Mathers</t>
  </si>
  <si>
    <t>James</t>
  </si>
  <si>
    <t>Andrews</t>
  </si>
  <si>
    <t>Saint Juste</t>
  </si>
  <si>
    <t>Harris</t>
  </si>
  <si>
    <t>Lakalaka</t>
  </si>
  <si>
    <t>Lee</t>
  </si>
  <si>
    <t>Bruce</t>
  </si>
  <si>
    <t>West</t>
  </si>
  <si>
    <t>Ursua</t>
  </si>
  <si>
    <t>Kemp</t>
  </si>
  <si>
    <t>'Unga</t>
  </si>
  <si>
    <t>Barker</t>
  </si>
  <si>
    <t>Collie</t>
  </si>
  <si>
    <t>Ewaliko</t>
  </si>
  <si>
    <t>Butler</t>
  </si>
  <si>
    <t>Rooker</t>
  </si>
  <si>
    <t>Sanchez</t>
  </si>
  <si>
    <t>Bonadies</t>
  </si>
  <si>
    <t>Miami (OH) RedHawks</t>
  </si>
  <si>
    <t>Ragland</t>
  </si>
  <si>
    <t>Mississippi State Bulldogs</t>
  </si>
  <si>
    <t>Fitzgerald</t>
  </si>
  <si>
    <t>D Williams</t>
  </si>
  <si>
    <t>Young</t>
  </si>
  <si>
    <t>A Williams</t>
  </si>
  <si>
    <t>Dear</t>
  </si>
  <si>
    <t>Shumpert</t>
  </si>
  <si>
    <t>Gardner</t>
  </si>
  <si>
    <t>R Smith</t>
  </si>
  <si>
    <t>Murphy</t>
  </si>
  <si>
    <t>Zielinski</t>
  </si>
  <si>
    <t>Ross</t>
  </si>
  <si>
    <t>D Gray</t>
  </si>
  <si>
    <t>F Green</t>
  </si>
  <si>
    <t>Mixon</t>
  </si>
  <si>
    <t>Holloway</t>
  </si>
  <si>
    <t>Dowd</t>
  </si>
  <si>
    <t>Graves</t>
  </si>
  <si>
    <t>Kramer</t>
  </si>
  <si>
    <t>Cooke</t>
  </si>
  <si>
    <t>Maryland Terrapins</t>
  </si>
  <si>
    <t>Hills</t>
  </si>
  <si>
    <t>Boston College Eagles</t>
  </si>
  <si>
    <t>Towles</t>
  </si>
  <si>
    <t>J Smith</t>
  </si>
  <si>
    <t>Goins Jr.</t>
  </si>
  <si>
    <t>Morgan</t>
  </si>
  <si>
    <t>Hilliman</t>
  </si>
  <si>
    <t>Rouse</t>
  </si>
  <si>
    <t>McClary</t>
  </si>
  <si>
    <t>Hayward</t>
  </si>
  <si>
    <t>Callinan</t>
  </si>
  <si>
    <t>Sweeney</t>
  </si>
  <si>
    <t>Idrizi</t>
  </si>
  <si>
    <t>Greene</t>
  </si>
  <si>
    <t>Knoll</t>
  </si>
  <si>
    <t>Lees</t>
  </si>
  <si>
    <t>North Carolina State Wolfpack</t>
  </si>
  <si>
    <t>Finley</t>
  </si>
  <si>
    <t>McClendon</t>
  </si>
  <si>
    <t>Vanderbilt Commodores</t>
  </si>
  <si>
    <t>Shurmur</t>
  </si>
  <si>
    <t>Dayes</t>
  </si>
  <si>
    <t>Gallaspy II</t>
  </si>
  <si>
    <t>Nichols</t>
  </si>
  <si>
    <t>Samuels</t>
  </si>
  <si>
    <t>Hines</t>
  </si>
  <si>
    <t>Bodine</t>
  </si>
  <si>
    <t>Louis</t>
  </si>
  <si>
    <t>Webb</t>
  </si>
  <si>
    <t>Sherfield</t>
  </si>
  <si>
    <t>Sims</t>
  </si>
  <si>
    <t>Lipscomb</t>
  </si>
  <si>
    <t>Blasingame</t>
  </si>
  <si>
    <t>Cherry</t>
  </si>
  <si>
    <t>Harmon</t>
  </si>
  <si>
    <t>Scott</t>
  </si>
  <si>
    <t>Duncan</t>
  </si>
  <si>
    <t>Rayford</t>
  </si>
  <si>
    <t>Dobbs</t>
  </si>
  <si>
    <t>Haskins</t>
  </si>
  <si>
    <t>Openshaw</t>
  </si>
  <si>
    <t>Cole III</t>
  </si>
  <si>
    <t>Loy</t>
  </si>
  <si>
    <t>Army West Point Black Knights</t>
  </si>
  <si>
    <t>Bradshaw</t>
  </si>
  <si>
    <t>North Texas Mean Green</t>
  </si>
  <si>
    <t>Morris</t>
  </si>
  <si>
    <t>Keena</t>
  </si>
  <si>
    <t>T Wilson</t>
  </si>
  <si>
    <t>Woolfolk</t>
  </si>
  <si>
    <t>Campbell</t>
  </si>
  <si>
    <t>Davidson</t>
  </si>
  <si>
    <t>Asberry</t>
  </si>
  <si>
    <t>Trainor</t>
  </si>
  <si>
    <t>J Wilson</t>
  </si>
  <si>
    <t>Tucker</t>
  </si>
  <si>
    <t>Wyche</t>
  </si>
  <si>
    <t>Poe</t>
  </si>
  <si>
    <t>Smiley</t>
  </si>
  <si>
    <t>Bussey Jr.</t>
  </si>
  <si>
    <t>Rutherford</t>
  </si>
  <si>
    <t>Buyers</t>
  </si>
  <si>
    <t>St. Hilaire</t>
  </si>
  <si>
    <t>Gray</t>
  </si>
  <si>
    <t>McGue</t>
  </si>
  <si>
    <t>Wilson</t>
  </si>
  <si>
    <t>T Moore</t>
  </si>
  <si>
    <t>Mote</t>
  </si>
  <si>
    <t>Temple Owls</t>
  </si>
  <si>
    <t>Wake Forest Demon Deacons</t>
  </si>
  <si>
    <t>Wolford</t>
  </si>
  <si>
    <t>Kearns</t>
  </si>
  <si>
    <t>J Thomas</t>
  </si>
  <si>
    <t>Armstead</t>
  </si>
  <si>
    <t>Sharga</t>
  </si>
  <si>
    <t>Chandler</t>
  </si>
  <si>
    <t>Carney</t>
  </si>
  <si>
    <t>Colburn</t>
  </si>
  <si>
    <t>Bates</t>
  </si>
  <si>
    <t>Bryant</t>
  </si>
  <si>
    <t>Kirkwood</t>
  </si>
  <si>
    <t>Deloatch</t>
  </si>
  <si>
    <t>Serigne</t>
  </si>
  <si>
    <t>Wade</t>
  </si>
  <si>
    <t>Bachman</t>
  </si>
  <si>
    <t>Armstrong</t>
  </si>
  <si>
    <t>Dawson</t>
  </si>
  <si>
    <t>Boumerhi</t>
  </si>
  <si>
    <t>Weaver</t>
  </si>
  <si>
    <t>Starzyk</t>
  </si>
  <si>
    <t>Maggio</t>
  </si>
  <si>
    <t>Minnesota Golden Gophers</t>
  </si>
  <si>
    <t>Leidner</t>
  </si>
  <si>
    <t>Washington State Cougars</t>
  </si>
  <si>
    <t>Falk</t>
  </si>
  <si>
    <t>Brooks</t>
  </si>
  <si>
    <t>Wicks</t>
  </si>
  <si>
    <t>Morrow</t>
  </si>
  <si>
    <t>Wolitarsky</t>
  </si>
  <si>
    <t>Still</t>
  </si>
  <si>
    <t>Wozniak</t>
  </si>
  <si>
    <t>Sweet</t>
  </si>
  <si>
    <t>Dimry</t>
  </si>
  <si>
    <t>Marks</t>
  </si>
  <si>
    <t>Martin Jr.</t>
  </si>
  <si>
    <t>Jo Thompson</t>
  </si>
  <si>
    <t>Johnson-Mack</t>
  </si>
  <si>
    <t>Myrick</t>
  </si>
  <si>
    <t>Fossum</t>
  </si>
  <si>
    <t>Carpenter</t>
  </si>
  <si>
    <t>Powell</t>
  </si>
  <si>
    <t>Santoso</t>
  </si>
  <si>
    <t>Charme</t>
  </si>
  <si>
    <t>Boise State Broncos</t>
  </si>
  <si>
    <t>Rypien</t>
  </si>
  <si>
    <t>Baylor Bears</t>
  </si>
  <si>
    <t>Z Smith</t>
  </si>
  <si>
    <t>McNichols</t>
  </si>
  <si>
    <t>Mattison</t>
  </si>
  <si>
    <t>Sperbeck</t>
  </si>
  <si>
    <t>Hasty</t>
  </si>
  <si>
    <t>Schrepfer</t>
  </si>
  <si>
    <t>Hawthorne</t>
  </si>
  <si>
    <t>Roh</t>
  </si>
  <si>
    <t>Modster</t>
  </si>
  <si>
    <t>Dhaenens</t>
  </si>
  <si>
    <t>Blakley</t>
  </si>
  <si>
    <t>Cannon</t>
  </si>
  <si>
    <t>Platt</t>
  </si>
  <si>
    <t>Stricklin</t>
  </si>
  <si>
    <t>Zamora</t>
  </si>
  <si>
    <t>Nicholson</t>
  </si>
  <si>
    <t>Mims</t>
  </si>
  <si>
    <t>Rausa</t>
  </si>
  <si>
    <t>Callahan</t>
  </si>
  <si>
    <t>Wale</t>
  </si>
  <si>
    <t>Galitz</t>
  </si>
  <si>
    <t>Pittsburgh Panthers</t>
  </si>
  <si>
    <t>Peterman</t>
  </si>
  <si>
    <t>DiNucci</t>
  </si>
  <si>
    <t>O'Neill</t>
  </si>
  <si>
    <t>Northwestern Wildcats</t>
  </si>
  <si>
    <t>Thorson</t>
  </si>
  <si>
    <t>Conner</t>
  </si>
  <si>
    <t>Ollison</t>
  </si>
  <si>
    <t>Araujo-Lopes</t>
  </si>
  <si>
    <t>Moss</t>
  </si>
  <si>
    <t>Aston</t>
  </si>
  <si>
    <t>Moten IV</t>
  </si>
  <si>
    <t>Weah</t>
  </si>
  <si>
    <t>Ford</t>
  </si>
  <si>
    <t>Mathews</t>
  </si>
  <si>
    <t>Orndoff</t>
  </si>
  <si>
    <t>Carr</t>
  </si>
  <si>
    <t>Dickerson</t>
  </si>
  <si>
    <t>Scanlan</t>
  </si>
  <si>
    <t>Nagel</t>
  </si>
  <si>
    <t>Ibrahim</t>
  </si>
  <si>
    <t>Vault</t>
  </si>
  <si>
    <t>Blewitt</t>
  </si>
  <si>
    <t>Mitchell</t>
  </si>
  <si>
    <t>Winslow</t>
  </si>
  <si>
    <t>Niswander</t>
  </si>
  <si>
    <t>West Virginia Mountaineers</t>
  </si>
  <si>
    <t>S Howard</t>
  </si>
  <si>
    <t>Miami (FL) Hurricanes</t>
  </si>
  <si>
    <t>Kaaya</t>
  </si>
  <si>
    <t>J Crawford</t>
  </si>
  <si>
    <t>Pettaway</t>
  </si>
  <si>
    <t>McKoy</t>
  </si>
  <si>
    <t>Shell III</t>
  </si>
  <si>
    <t>Walton</t>
  </si>
  <si>
    <t>Edwards</t>
  </si>
  <si>
    <t>Yearby</t>
  </si>
  <si>
    <t>Shorts Jr.</t>
  </si>
  <si>
    <t>Gibson</t>
  </si>
  <si>
    <t>Durante</t>
  </si>
  <si>
    <t>Mathis</t>
  </si>
  <si>
    <t>Richards</t>
  </si>
  <si>
    <t>Berrios</t>
  </si>
  <si>
    <t>Coley</t>
  </si>
  <si>
    <t>Njoku</t>
  </si>
  <si>
    <t>Herndon IV</t>
  </si>
  <si>
    <t>Molina</t>
  </si>
  <si>
    <t>Badgley</t>
  </si>
  <si>
    <t>Kinney</t>
  </si>
  <si>
    <t>Vogel</t>
  </si>
  <si>
    <t>Indiana Hoosiers</t>
  </si>
  <si>
    <t>Lagow</t>
  </si>
  <si>
    <t>Diamont</t>
  </si>
  <si>
    <t>Utah Utes</t>
  </si>
  <si>
    <t>T Williams</t>
  </si>
  <si>
    <t>Huntley</t>
  </si>
  <si>
    <t>Redding</t>
  </si>
  <si>
    <t>Brookins</t>
  </si>
  <si>
    <t>J Williams</t>
  </si>
  <si>
    <t>Fulks</t>
  </si>
  <si>
    <t>Westbrook</t>
  </si>
  <si>
    <t>Paige</t>
  </si>
  <si>
    <t>Simpkins</t>
  </si>
  <si>
    <t>Patrick</t>
  </si>
  <si>
    <t>Singleton</t>
  </si>
  <si>
    <t>Oakes</t>
  </si>
  <si>
    <t>Phillips</t>
  </si>
  <si>
    <t>Gedeon</t>
  </si>
  <si>
    <t>Wishnowsky</t>
  </si>
  <si>
    <t>Texas A&amp;M Aggies</t>
  </si>
  <si>
    <t>Knight</t>
  </si>
  <si>
    <t>Kansas State Wildcats</t>
  </si>
  <si>
    <t>Ertz</t>
  </si>
  <si>
    <t>Kirk</t>
  </si>
  <si>
    <t>Silmon</t>
  </si>
  <si>
    <t>Heath</t>
  </si>
  <si>
    <t>Warmack</t>
  </si>
  <si>
    <t>Reynolds</t>
  </si>
  <si>
    <t>Seals-Jones</t>
  </si>
  <si>
    <t>Tabuyo</t>
  </si>
  <si>
    <t>Ratley</t>
  </si>
  <si>
    <t>Pringle</t>
  </si>
  <si>
    <t>Dimel</t>
  </si>
  <si>
    <t>Burton</t>
  </si>
  <si>
    <t>Zuber</t>
  </si>
  <si>
    <t>Reed</t>
  </si>
  <si>
    <t>LaCamera</t>
  </si>
  <si>
    <t>Patterson</t>
  </si>
  <si>
    <t>Tripucka</t>
  </si>
  <si>
    <t>Walsh</t>
  </si>
  <si>
    <t>South Florida Bulls</t>
  </si>
  <si>
    <t>Flowers</t>
  </si>
  <si>
    <t>South Carolina Gamecocks</t>
  </si>
  <si>
    <t>Bentley</t>
  </si>
  <si>
    <t>Adams</t>
  </si>
  <si>
    <t>Wilcox</t>
  </si>
  <si>
    <t>Dowdle</t>
  </si>
  <si>
    <t>Samuel</t>
  </si>
  <si>
    <t>Dillon</t>
  </si>
  <si>
    <t>McCants</t>
  </si>
  <si>
    <t>Valdes-Scantling</t>
  </si>
  <si>
    <t>Hurst</t>
  </si>
  <si>
    <t>Crosby</t>
  </si>
  <si>
    <t>Banks</t>
  </si>
  <si>
    <t>Fullwood</t>
  </si>
  <si>
    <t>Lammons</t>
  </si>
  <si>
    <t>Behr</t>
  </si>
  <si>
    <t>Fry</t>
  </si>
  <si>
    <t>Hernandez</t>
  </si>
  <si>
    <t>Arkansas Razorbacks</t>
  </si>
  <si>
    <t>Virginia Tech Hokies</t>
  </si>
  <si>
    <t>Williams III</t>
  </si>
  <si>
    <t>Hatcher</t>
  </si>
  <si>
    <t>Hammonds</t>
  </si>
  <si>
    <t>Whaley</t>
  </si>
  <si>
    <t>McMillian</t>
  </si>
  <si>
    <t>Hodges</t>
  </si>
  <si>
    <t>Rogers</t>
  </si>
  <si>
    <t>Te Edmunds</t>
  </si>
  <si>
    <t>O'Grady</t>
  </si>
  <si>
    <t>Cantrell</t>
  </si>
  <si>
    <t>Cunningham</t>
  </si>
  <si>
    <t>Hedlund</t>
  </si>
  <si>
    <t>Slye</t>
  </si>
  <si>
    <t>Ludwig</t>
  </si>
  <si>
    <t>Oklahoma State Cowboys</t>
  </si>
  <si>
    <t>Rudolph</t>
  </si>
  <si>
    <t>Carson</t>
  </si>
  <si>
    <t>Colorado Buffaloes</t>
  </si>
  <si>
    <t>Liufau</t>
  </si>
  <si>
    <t>Montez</t>
  </si>
  <si>
    <t>Childs</t>
  </si>
  <si>
    <t>Seales</t>
  </si>
  <si>
    <t>Lindsay</t>
  </si>
  <si>
    <t>MacIntyre</t>
  </si>
  <si>
    <t>Oliver</t>
  </si>
  <si>
    <t>Julmisse</t>
  </si>
  <si>
    <t>McCleskey</t>
  </si>
  <si>
    <t>Jarwin</t>
  </si>
  <si>
    <t>Hays</t>
  </si>
  <si>
    <t>Lacy</t>
  </si>
  <si>
    <t>Fields</t>
  </si>
  <si>
    <t>Bobo</t>
  </si>
  <si>
    <t>Irwin</t>
  </si>
  <si>
    <t>Grogan</t>
  </si>
  <si>
    <t>Graham</t>
  </si>
  <si>
    <t>Sinor</t>
  </si>
  <si>
    <t>Georgia Bulldogs</t>
  </si>
  <si>
    <t>Eason</t>
  </si>
  <si>
    <t>TCU Horned Frogs</t>
  </si>
  <si>
    <t>Diarse</t>
  </si>
  <si>
    <t>Chubb</t>
  </si>
  <si>
    <t>Michel</t>
  </si>
  <si>
    <t>Ramsey</t>
  </si>
  <si>
    <t>McKenzie</t>
  </si>
  <si>
    <t>Herrien</t>
  </si>
  <si>
    <t>Hicks</t>
  </si>
  <si>
    <t>Turpin</t>
  </si>
  <si>
    <t>Olonilua</t>
  </si>
  <si>
    <t>Wims</t>
  </si>
  <si>
    <t>Nauta</t>
  </si>
  <si>
    <t>Godwin</t>
  </si>
  <si>
    <t>Slanina</t>
  </si>
  <si>
    <t>R Davis</t>
  </si>
  <si>
    <t>Blankenship</t>
  </si>
  <si>
    <t>Hatfield</t>
  </si>
  <si>
    <t>Nunez</t>
  </si>
  <si>
    <t>Stanford Cardinal</t>
  </si>
  <si>
    <t>Chryst</t>
  </si>
  <si>
    <t>North Carolina Tar Heels</t>
  </si>
  <si>
    <t>Trubisky</t>
  </si>
  <si>
    <t>Love</t>
  </si>
  <si>
    <t>Scarlett</t>
  </si>
  <si>
    <t>Rector</t>
  </si>
  <si>
    <t>Marx</t>
  </si>
  <si>
    <t>Logan</t>
  </si>
  <si>
    <t>Switzer</t>
  </si>
  <si>
    <t>Owusu</t>
  </si>
  <si>
    <t>Arcega-Whiteside</t>
  </si>
  <si>
    <t>Schultz</t>
  </si>
  <si>
    <t>Proehl</t>
  </si>
  <si>
    <t>Howard</t>
  </si>
  <si>
    <t>Fritts</t>
  </si>
  <si>
    <t>J Tyler</t>
  </si>
  <si>
    <t>Ratliff-Williams</t>
  </si>
  <si>
    <t>Ukropina</t>
  </si>
  <si>
    <t>Weiler</t>
  </si>
  <si>
    <t>Bailey</t>
  </si>
  <si>
    <t>Nebraska Cornhuskers</t>
  </si>
  <si>
    <t>Fyfe</t>
  </si>
  <si>
    <t>Darlington</t>
  </si>
  <si>
    <t>Tennessee Volunteers</t>
  </si>
  <si>
    <t>Ozigbo</t>
  </si>
  <si>
    <t>Newby</t>
  </si>
  <si>
    <t>Morgan Jr.</t>
  </si>
  <si>
    <t>Nelson</t>
  </si>
  <si>
    <t>Pierson-El</t>
  </si>
  <si>
    <t>Wilbon</t>
  </si>
  <si>
    <t>Kelly</t>
  </si>
  <si>
    <t>Kamara</t>
  </si>
  <si>
    <t>Byrd</t>
  </si>
  <si>
    <t>Reilly</t>
  </si>
  <si>
    <t>Reimers</t>
  </si>
  <si>
    <t>Malone</t>
  </si>
  <si>
    <t>Croom</t>
  </si>
  <si>
    <t>Wolf</t>
  </si>
  <si>
    <t>McNitt</t>
  </si>
  <si>
    <t>Sutton</t>
  </si>
  <si>
    <t>Abernathy</t>
  </si>
  <si>
    <t>Medley</t>
  </si>
  <si>
    <t>Lightbourn</t>
  </si>
  <si>
    <t>Daniel</t>
  </si>
  <si>
    <t>South Alabama Jaguars</t>
  </si>
  <si>
    <t>Garvin</t>
  </si>
  <si>
    <t>Air Force Falcons</t>
  </si>
  <si>
    <t>Worthman</t>
  </si>
  <si>
    <t>Ayoola</t>
  </si>
  <si>
    <t>McVey</t>
  </si>
  <si>
    <t>Cleveland</t>
  </si>
  <si>
    <t>Magee</t>
  </si>
  <si>
    <t>Kutchera</t>
  </si>
  <si>
    <t>Robinette</t>
  </si>
  <si>
    <t>Driskell</t>
  </si>
  <si>
    <t>Strebel</t>
  </si>
  <si>
    <t>McKee</t>
  </si>
  <si>
    <t>Waitman</t>
  </si>
  <si>
    <t>Brosy</t>
  </si>
  <si>
    <t>Michigan Wolverines</t>
  </si>
  <si>
    <t>Speight</t>
  </si>
  <si>
    <t>Florida State Seminoles</t>
  </si>
  <si>
    <t>Francois</t>
  </si>
  <si>
    <t>McDoom</t>
  </si>
  <si>
    <t>Higdon</t>
  </si>
  <si>
    <t>Chesson</t>
  </si>
  <si>
    <t>Cook</t>
  </si>
  <si>
    <t>Stevenson</t>
  </si>
  <si>
    <t>Bunting</t>
  </si>
  <si>
    <t>Darboh</t>
  </si>
  <si>
    <t>Butt</t>
  </si>
  <si>
    <t>K Hill</t>
  </si>
  <si>
    <t>Wheatley</t>
  </si>
  <si>
    <t>Whitfield</t>
  </si>
  <si>
    <t>Gavin</t>
  </si>
  <si>
    <t>Aguayo</t>
  </si>
  <si>
    <t>Tyler</t>
  </si>
  <si>
    <t>Georgia Tech Yellow Jackets</t>
  </si>
  <si>
    <t>Kentucky Wildcats</t>
  </si>
  <si>
    <t>S Johnson</t>
  </si>
  <si>
    <t>Mills</t>
  </si>
  <si>
    <t>Lynch</t>
  </si>
  <si>
    <t>Green</t>
  </si>
  <si>
    <t>Searcy</t>
  </si>
  <si>
    <t>Snell Jr.</t>
  </si>
  <si>
    <t>Jeune</t>
  </si>
  <si>
    <t>Badet</t>
  </si>
  <si>
    <t>Timmons</t>
  </si>
  <si>
    <t>G Johnson</t>
  </si>
  <si>
    <t>Conrad</t>
  </si>
  <si>
    <t>Bone</t>
  </si>
  <si>
    <t>Bouvier</t>
  </si>
  <si>
    <t>Cottrell</t>
  </si>
  <si>
    <t>Firios</t>
  </si>
  <si>
    <t>Butker</t>
  </si>
  <si>
    <t>MacGinnis</t>
  </si>
  <si>
    <t>Rodwell</t>
  </si>
  <si>
    <t>McKinniss</t>
  </si>
  <si>
    <t>LSU Tigers</t>
  </si>
  <si>
    <t>Etling</t>
  </si>
  <si>
    <t>Louisville Cardinals</t>
  </si>
  <si>
    <t>Guice</t>
  </si>
  <si>
    <t>Radcliff</t>
  </si>
  <si>
    <t>Dupre</t>
  </si>
  <si>
    <t>Chark</t>
  </si>
  <si>
    <t>Jeter</t>
  </si>
  <si>
    <t>Quick</t>
  </si>
  <si>
    <t>J Staples</t>
  </si>
  <si>
    <t>Hikutini</t>
  </si>
  <si>
    <t>Towbridge</t>
  </si>
  <si>
    <t>Standberry</t>
  </si>
  <si>
    <t>T White</t>
  </si>
  <si>
    <t>Alexander</t>
  </si>
  <si>
    <t>Delahoussaye</t>
  </si>
  <si>
    <t>Creque</t>
  </si>
  <si>
    <t>Growden</t>
  </si>
  <si>
    <t>King</t>
  </si>
  <si>
    <t>Washington Huskies</t>
  </si>
  <si>
    <t>Alabama Crimson Tide</t>
  </si>
  <si>
    <t>Hurts</t>
  </si>
  <si>
    <t>Gaskin</t>
  </si>
  <si>
    <t>Coleman</t>
  </si>
  <si>
    <t>McClatcher</t>
  </si>
  <si>
    <t>Carta-Samuels</t>
  </si>
  <si>
    <t>Dotson</t>
  </si>
  <si>
    <t>Scarbrough</t>
  </si>
  <si>
    <t>Fuller</t>
  </si>
  <si>
    <t>Pettis</t>
  </si>
  <si>
    <t>Baccellia</t>
  </si>
  <si>
    <t>Pounds</t>
  </si>
  <si>
    <t>Sample</t>
  </si>
  <si>
    <t>Dieter</t>
  </si>
  <si>
    <t>Ridley</t>
  </si>
  <si>
    <t>Diggs</t>
  </si>
  <si>
    <t>Van Winkle</t>
  </si>
  <si>
    <t>Griffith</t>
  </si>
  <si>
    <t>Vizcaino</t>
  </si>
  <si>
    <t>Ohio State Buckeyes</t>
  </si>
  <si>
    <t>Barrett</t>
  </si>
  <si>
    <t>Clemson Tigers</t>
  </si>
  <si>
    <t>Schuessler</t>
  </si>
  <si>
    <t>Weber</t>
  </si>
  <si>
    <t>Gallman</t>
  </si>
  <si>
    <t>Choice</t>
  </si>
  <si>
    <t>Feaster</t>
  </si>
  <si>
    <t>McCloud</t>
  </si>
  <si>
    <t>Victor</t>
  </si>
  <si>
    <t>McLaurin</t>
  </si>
  <si>
    <t>M Williams</t>
  </si>
  <si>
    <t>Renfrow</t>
  </si>
  <si>
    <t>Cain</t>
  </si>
  <si>
    <t>G Williams</t>
  </si>
  <si>
    <t>Leggett</t>
  </si>
  <si>
    <t>Durbin</t>
  </si>
  <si>
    <t>Huegel</t>
  </si>
  <si>
    <t>Johnston</t>
  </si>
  <si>
    <t>Teasdall</t>
  </si>
  <si>
    <t>Florida Gators</t>
  </si>
  <si>
    <t>Appleby</t>
  </si>
  <si>
    <t>Iowa Hawkeyes</t>
  </si>
  <si>
    <t>Beathard</t>
  </si>
  <si>
    <t>Stanley</t>
  </si>
  <si>
    <t>Perine</t>
  </si>
  <si>
    <t>Callaway</t>
  </si>
  <si>
    <t>M Thompson</t>
  </si>
  <si>
    <t>Wadley</t>
  </si>
  <si>
    <t>Daniels</t>
  </si>
  <si>
    <t>Goolsby</t>
  </si>
  <si>
    <t>Swain</t>
  </si>
  <si>
    <t>Kittle</t>
  </si>
  <si>
    <t>McCarron</t>
  </si>
  <si>
    <t>Pekar</t>
  </si>
  <si>
    <t>Pineiro</t>
  </si>
  <si>
    <t>Townsend</t>
  </si>
  <si>
    <t>Coluzzi</t>
  </si>
  <si>
    <t>Western Michigan Broncos</t>
  </si>
  <si>
    <t>Terrell</t>
  </si>
  <si>
    <t>Wisconsin Badgers</t>
  </si>
  <si>
    <t>Hornibrook</t>
  </si>
  <si>
    <t>Bogan</t>
  </si>
  <si>
    <t>Franklin</t>
  </si>
  <si>
    <t>Clement</t>
  </si>
  <si>
    <t>Peavy</t>
  </si>
  <si>
    <t>Cephus</t>
  </si>
  <si>
    <t>Ogunbowale</t>
  </si>
  <si>
    <t>Ramesh</t>
  </si>
  <si>
    <t>Deal</t>
  </si>
  <si>
    <t>Henry</t>
  </si>
  <si>
    <t>Fumagalli</t>
  </si>
  <si>
    <t>Rushing</t>
  </si>
  <si>
    <t>Wheelwright</t>
  </si>
  <si>
    <t>Hampton</t>
  </si>
  <si>
    <t>Endicott</t>
  </si>
  <si>
    <t>Lotti</t>
  </si>
  <si>
    <t>USC Trojans</t>
  </si>
  <si>
    <t>Darnold</t>
  </si>
  <si>
    <t>Penn State Nittany Lions</t>
  </si>
  <si>
    <t>McSorley</t>
  </si>
  <si>
    <t>Jones II</t>
  </si>
  <si>
    <t>Smith-Schuster</t>
  </si>
  <si>
    <t>Barkley</t>
  </si>
  <si>
    <t>Robinson</t>
  </si>
  <si>
    <t>Mark Allen</t>
  </si>
  <si>
    <t>Burnett</t>
  </si>
  <si>
    <t>Imatorbhebhe</t>
  </si>
  <si>
    <t>Ware</t>
  </si>
  <si>
    <t>Gesicki</t>
  </si>
  <si>
    <t>Thompkins</t>
  </si>
  <si>
    <t>Pittman Jr.</t>
  </si>
  <si>
    <t>Garrity</t>
  </si>
  <si>
    <t>Boermeester</t>
  </si>
  <si>
    <t>Tilbey</t>
  </si>
  <si>
    <t>Gillikin</t>
  </si>
  <si>
    <t>Auburn Tigers</t>
  </si>
  <si>
    <t>J Johnson</t>
  </si>
  <si>
    <t>Franklin III</t>
  </si>
  <si>
    <t>K Johnson</t>
  </si>
  <si>
    <t>Oklahoma Sooners</t>
  </si>
  <si>
    <t>Mayfield</t>
  </si>
  <si>
    <t>Pettway</t>
  </si>
  <si>
    <t>Stove</t>
  </si>
  <si>
    <t>Wren</t>
  </si>
  <si>
    <t>Slayton</t>
  </si>
  <si>
    <t>K Davis</t>
  </si>
  <si>
    <t>Craig-Myers</t>
  </si>
  <si>
    <t>Truitt</t>
  </si>
  <si>
    <t>Hastings</t>
  </si>
  <si>
    <t>Mead</t>
  </si>
  <si>
    <t>Basquine</t>
  </si>
  <si>
    <t>Carlson</t>
  </si>
  <si>
    <t>Seibert</t>
  </si>
  <si>
    <t>Hentges</t>
  </si>
  <si>
    <t>Arizona Wildcats</t>
  </si>
  <si>
    <t>Solomon</t>
  </si>
  <si>
    <t>L Jordan</t>
  </si>
  <si>
    <t>Apodoca</t>
  </si>
  <si>
    <t>Bradford</t>
  </si>
  <si>
    <t>Riggleman</t>
  </si>
  <si>
    <t>Pressley</t>
  </si>
  <si>
    <t>R Jones</t>
  </si>
  <si>
    <t>Chestnut</t>
  </si>
  <si>
    <t>R Jordan</t>
  </si>
  <si>
    <t>Anaya</t>
  </si>
  <si>
    <t>C Jones</t>
  </si>
  <si>
    <t>Griffey</t>
  </si>
  <si>
    <t>Kern</t>
  </si>
  <si>
    <t>Grant</t>
  </si>
  <si>
    <t>Hart-Johnson</t>
  </si>
  <si>
    <t>R White</t>
  </si>
  <si>
    <t>Bundy</t>
  </si>
  <si>
    <t>Wiggins</t>
  </si>
  <si>
    <t>Skowron</t>
  </si>
  <si>
    <t>Bernard</t>
  </si>
  <si>
    <t>Dye</t>
  </si>
  <si>
    <t>Hackett</t>
  </si>
  <si>
    <t>Poole</t>
  </si>
  <si>
    <t>Covey</t>
  </si>
  <si>
    <t>K Thompson</t>
  </si>
  <si>
    <t>Blackmon</t>
  </si>
  <si>
    <t>Houk</t>
  </si>
  <si>
    <t>M Juergens</t>
  </si>
  <si>
    <t>Peck</t>
  </si>
  <si>
    <t>Handley</t>
  </si>
  <si>
    <t>Burt</t>
  </si>
  <si>
    <t>Shelton</t>
  </si>
  <si>
    <t>Samson</t>
  </si>
  <si>
    <t>Sprague</t>
  </si>
  <si>
    <t>Ouellette</t>
  </si>
  <si>
    <t>Upshaw</t>
  </si>
  <si>
    <t>Cope</t>
  </si>
  <si>
    <t>Sawyer</t>
  </si>
  <si>
    <t>Heitzman</t>
  </si>
  <si>
    <t>McElfresh</t>
  </si>
  <si>
    <t>B Burns</t>
  </si>
  <si>
    <t>Barbour</t>
  </si>
  <si>
    <t>Provitt</t>
  </si>
  <si>
    <t>Fergerson</t>
  </si>
  <si>
    <t>Yazdani</t>
  </si>
  <si>
    <t>Matics</t>
  </si>
  <si>
    <t>Bonnstetter</t>
  </si>
  <si>
    <t>San Jose State Spartans</t>
  </si>
  <si>
    <t>Potter</t>
  </si>
  <si>
    <t>Georgia State Panthers</t>
  </si>
  <si>
    <t>Arbuckle</t>
  </si>
  <si>
    <t>Ervin</t>
  </si>
  <si>
    <t>G Smith</t>
  </si>
  <si>
    <t>Bateman</t>
  </si>
  <si>
    <t>Neal</t>
  </si>
  <si>
    <t>Hart</t>
  </si>
  <si>
    <t>Sweeting</t>
  </si>
  <si>
    <t>Harden</t>
  </si>
  <si>
    <t>Freeman</t>
  </si>
  <si>
    <t>Werts</t>
  </si>
  <si>
    <t>Boyd</t>
  </si>
  <si>
    <t>Lopez</t>
  </si>
  <si>
    <t>Lutz</t>
  </si>
  <si>
    <t>Carrizosa</t>
  </si>
  <si>
    <t>Knighten</t>
  </si>
  <si>
    <t>McKissic</t>
  </si>
  <si>
    <t>Driskel</t>
  </si>
  <si>
    <t>Gordon</t>
  </si>
  <si>
    <t>Dixon</t>
  </si>
  <si>
    <t>Martin</t>
  </si>
  <si>
    <t>T Houston</t>
  </si>
  <si>
    <t>Stowers</t>
  </si>
  <si>
    <t>Paschal</t>
  </si>
  <si>
    <t>Gaines</t>
  </si>
  <si>
    <t>Griswold</t>
  </si>
  <si>
    <t>J Houston</t>
  </si>
  <si>
    <t>J Barnes</t>
  </si>
  <si>
    <t>Doughty</t>
  </si>
  <si>
    <t>Fant</t>
  </si>
  <si>
    <t>Ferby</t>
  </si>
  <si>
    <t>Tice</t>
  </si>
  <si>
    <t>Dangerfield</t>
  </si>
  <si>
    <t>R Bronson</t>
  </si>
  <si>
    <t>Legree</t>
  </si>
  <si>
    <t>Schwettman</t>
  </si>
  <si>
    <t>Nadelman</t>
  </si>
  <si>
    <t>Akron Zips</t>
  </si>
  <si>
    <t>Woodson</t>
  </si>
  <si>
    <t>Goodman</t>
  </si>
  <si>
    <t>Utah State Aggies</t>
  </si>
  <si>
    <t>Myers</t>
  </si>
  <si>
    <t>Keeton</t>
  </si>
  <si>
    <t>Hundley</t>
  </si>
  <si>
    <t>Grice</t>
  </si>
  <si>
    <t>Mays</t>
  </si>
  <si>
    <t>Rodriguez</t>
  </si>
  <si>
    <t>Pratt</t>
  </si>
  <si>
    <t>Coney</t>
  </si>
  <si>
    <t>Lane</t>
  </si>
  <si>
    <t>Sharp</t>
  </si>
  <si>
    <t>Swindall</t>
  </si>
  <si>
    <t>Raymond</t>
  </si>
  <si>
    <t>Andersen</t>
  </si>
  <si>
    <t>Stein</t>
  </si>
  <si>
    <t>Warren</t>
  </si>
  <si>
    <t>Paul</t>
  </si>
  <si>
    <t>Dalton</t>
  </si>
  <si>
    <t>Ely</t>
  </si>
  <si>
    <t>Shippen</t>
  </si>
  <si>
    <t>Hood</t>
  </si>
  <si>
    <t>Ja Thomas</t>
  </si>
  <si>
    <t>Patton</t>
  </si>
  <si>
    <t>Remy</t>
  </si>
  <si>
    <t>Major</t>
  </si>
  <si>
    <t>Christopher</t>
  </si>
  <si>
    <t>Russell</t>
  </si>
  <si>
    <t>Di Johnson</t>
  </si>
  <si>
    <t>Whittaker</t>
  </si>
  <si>
    <t>Williams-Rhodes</t>
  </si>
  <si>
    <t>Northern Illinois Huskies</t>
  </si>
  <si>
    <t>Wolpin</t>
  </si>
  <si>
    <t>K Young</t>
  </si>
  <si>
    <t>Stuart</t>
  </si>
  <si>
    <t>Ogle</t>
  </si>
  <si>
    <t>Bouagnon</t>
  </si>
  <si>
    <t>Golladay</t>
  </si>
  <si>
    <t>Brescacin</t>
  </si>
  <si>
    <t>Maxwell</t>
  </si>
  <si>
    <t>Deayon</t>
  </si>
  <si>
    <t>Hagan</t>
  </si>
  <si>
    <t>Ambrose</t>
  </si>
  <si>
    <t>Georgia Southern Eagles</t>
  </si>
  <si>
    <t>K Ellison</t>
  </si>
  <si>
    <t>Bowling Green Falcons</t>
  </si>
  <si>
    <t>Breida</t>
  </si>
  <si>
    <t>Ramsby</t>
  </si>
  <si>
    <t>Keaton</t>
  </si>
  <si>
    <t>Thornton</t>
  </si>
  <si>
    <t>Tra Greene</t>
  </si>
  <si>
    <t>Coppet</t>
  </si>
  <si>
    <t>Crockett</t>
  </si>
  <si>
    <t>B Johnson</t>
  </si>
  <si>
    <t>K Williams</t>
  </si>
  <si>
    <t>Flowe</t>
  </si>
  <si>
    <t>Stephens</t>
  </si>
  <si>
    <t>Coby</t>
  </si>
  <si>
    <t>Koo</t>
  </si>
  <si>
    <t>Tate</t>
  </si>
  <si>
    <t>Nowicki</t>
  </si>
  <si>
    <t>Flacco</t>
  </si>
  <si>
    <t>Parker</t>
  </si>
  <si>
    <t>Bellamy</t>
  </si>
  <si>
    <t>Ernsberger</t>
  </si>
  <si>
    <t>Batties</t>
  </si>
  <si>
    <t>Collis</t>
  </si>
  <si>
    <t>Frazier</t>
  </si>
  <si>
    <t>Grammer</t>
  </si>
  <si>
    <t>Braverman</t>
  </si>
  <si>
    <t>Mullinax</t>
  </si>
  <si>
    <t>Haldeman</t>
  </si>
  <si>
    <t>Schroeder</t>
  </si>
  <si>
    <t>Cincinnati Bearcats</t>
  </si>
  <si>
    <t>H Moore</t>
  </si>
  <si>
    <t>Morrison</t>
  </si>
  <si>
    <t>Price</t>
  </si>
  <si>
    <t>Boone</t>
  </si>
  <si>
    <t>Gantz</t>
  </si>
  <si>
    <t>Hazely</t>
  </si>
  <si>
    <t>C Moore</t>
  </si>
  <si>
    <t>Chisum</t>
  </si>
  <si>
    <t>McKay</t>
  </si>
  <si>
    <t>Dowdy</t>
  </si>
  <si>
    <t>Hageman</t>
  </si>
  <si>
    <t>Geraci</t>
  </si>
  <si>
    <t>Connecticut Huskies</t>
  </si>
  <si>
    <t>Shirreffs</t>
  </si>
  <si>
    <t>Marshall Thundering Herd</t>
  </si>
  <si>
    <t>Litton</t>
  </si>
  <si>
    <t>Birdsong</t>
  </si>
  <si>
    <t>Newsome</t>
  </si>
  <si>
    <t>Marriner</t>
  </si>
  <si>
    <t>Foster</t>
  </si>
  <si>
    <t>Bloom</t>
  </si>
  <si>
    <t>Mayala</t>
  </si>
  <si>
    <t>Hashemi</t>
  </si>
  <si>
    <t>Beals</t>
  </si>
  <si>
    <t>Reaves</t>
  </si>
  <si>
    <t>Yurachek</t>
  </si>
  <si>
    <t>D Allen</t>
  </si>
  <si>
    <t>McManus</t>
  </si>
  <si>
    <t>Puyol</t>
  </si>
  <si>
    <t>Wain</t>
  </si>
  <si>
    <t>Harrington</t>
  </si>
  <si>
    <t>Priester</t>
  </si>
  <si>
    <t>Waters</t>
  </si>
  <si>
    <t>Cracraft</t>
  </si>
  <si>
    <t>Mickens</t>
  </si>
  <si>
    <t>Cooper</t>
  </si>
  <si>
    <t>I Smith</t>
  </si>
  <si>
    <t>Perkins</t>
  </si>
  <si>
    <t>Griffin</t>
  </si>
  <si>
    <t>Mikell</t>
  </si>
  <si>
    <t>Aaron</t>
  </si>
  <si>
    <t>Brauchle</t>
  </si>
  <si>
    <t>Durkee</t>
  </si>
  <si>
    <t>Sudfeld</t>
  </si>
  <si>
    <t>Duke Blue Devils</t>
  </si>
  <si>
    <t>Sirk</t>
  </si>
  <si>
    <t>Monday</t>
  </si>
  <si>
    <t>Boehme</t>
  </si>
  <si>
    <t>Cobbs</t>
  </si>
  <si>
    <t>Timian</t>
  </si>
  <si>
    <t>Corsaro</t>
  </si>
  <si>
    <t>Rahming</t>
  </si>
  <si>
    <t>McCaffrey</t>
  </si>
  <si>
    <t>Schneider</t>
  </si>
  <si>
    <t>Deaver</t>
  </si>
  <si>
    <t>Nash</t>
  </si>
  <si>
    <t>Toth</t>
  </si>
  <si>
    <t>Langer</t>
  </si>
  <si>
    <t>Floyd</t>
  </si>
  <si>
    <t>Trey Edmunds</t>
  </si>
  <si>
    <t>Garrett</t>
  </si>
  <si>
    <t>Malleck</t>
  </si>
  <si>
    <t>Stroman</t>
  </si>
  <si>
    <t>Hughes</t>
  </si>
  <si>
    <t>UCLA Bruins</t>
  </si>
  <si>
    <t>Rosen</t>
  </si>
  <si>
    <t>Starks</t>
  </si>
  <si>
    <t>Cross</t>
  </si>
  <si>
    <t>Janovich</t>
  </si>
  <si>
    <t>Duarte</t>
  </si>
  <si>
    <t>Jamabo</t>
  </si>
  <si>
    <t>Judge</t>
  </si>
  <si>
    <t>Massington</t>
  </si>
  <si>
    <t>Westerkamp</t>
  </si>
  <si>
    <t>Fairbairn</t>
  </si>
  <si>
    <t>Mengel</t>
  </si>
  <si>
    <t>Foltz</t>
  </si>
  <si>
    <t>Gulley</t>
  </si>
  <si>
    <t>Cass</t>
  </si>
  <si>
    <t>Ezell</t>
  </si>
  <si>
    <t>Carmona</t>
  </si>
  <si>
    <t>Grebe</t>
  </si>
  <si>
    <t>Bacci</t>
  </si>
  <si>
    <t>McCord</t>
  </si>
  <si>
    <t>Kroll</t>
  </si>
  <si>
    <t>Maye</t>
  </si>
  <si>
    <t>Lingen</t>
  </si>
  <si>
    <t>Hardin</t>
  </si>
  <si>
    <t>Mortell</t>
  </si>
  <si>
    <t>California Golden Bears</t>
  </si>
  <si>
    <t>Goff</t>
  </si>
  <si>
    <t>Muhammad</t>
  </si>
  <si>
    <t>Enwere</t>
  </si>
  <si>
    <t>Treggs</t>
  </si>
  <si>
    <t>Lawler</t>
  </si>
  <si>
    <t>Powe</t>
  </si>
  <si>
    <t>Hudson</t>
  </si>
  <si>
    <t>S Anderson</t>
  </si>
  <si>
    <t>Duty-Tyson</t>
  </si>
  <si>
    <t>M Anderson</t>
  </si>
  <si>
    <t>Leininger</t>
  </si>
  <si>
    <t>Jefferson</t>
  </si>
  <si>
    <t>Chafin</t>
  </si>
  <si>
    <t>Hollins</t>
  </si>
  <si>
    <t>Penning</t>
  </si>
  <si>
    <t>Mangili</t>
  </si>
  <si>
    <t>Nevada Wolf Pack</t>
  </si>
  <si>
    <t>D Jackson</t>
  </si>
  <si>
    <t>Richardson</t>
  </si>
  <si>
    <t>Oden Jr.</t>
  </si>
  <si>
    <t>Leonard</t>
  </si>
  <si>
    <t>Hansley</t>
  </si>
  <si>
    <t>Vaden</t>
  </si>
  <si>
    <t>Nutt Jr.</t>
  </si>
  <si>
    <t>Celis</t>
  </si>
  <si>
    <t>Zuzo</t>
  </si>
  <si>
    <t>Boy</t>
  </si>
  <si>
    <t>Texas Tech Red Raiders</t>
  </si>
  <si>
    <t>Mahomes II</t>
  </si>
  <si>
    <t>Fournette</t>
  </si>
  <si>
    <t>Stockton</t>
  </si>
  <si>
    <t>Felton</t>
  </si>
  <si>
    <t>Quinn</t>
  </si>
  <si>
    <t>Ducre</t>
  </si>
  <si>
    <t>Batson</t>
  </si>
  <si>
    <t>Sadler</t>
  </si>
  <si>
    <t>Scalzi</t>
  </si>
  <si>
    <t>Domingue</t>
  </si>
  <si>
    <t>Keehn</t>
  </si>
  <si>
    <t>Symmank</t>
  </si>
  <si>
    <t>Barber</t>
  </si>
  <si>
    <t>M Davis</t>
  </si>
  <si>
    <t>Brissett</t>
  </si>
  <si>
    <t>Prescott</t>
  </si>
  <si>
    <t>F Brown</t>
  </si>
  <si>
    <t>McKever</t>
  </si>
  <si>
    <t>Ramos</t>
  </si>
  <si>
    <t>Grinnage</t>
  </si>
  <si>
    <t>Alston</t>
  </si>
  <si>
    <t>Hutcherson</t>
  </si>
  <si>
    <t>Bambard</t>
  </si>
  <si>
    <t>Hubenak</t>
  </si>
  <si>
    <t>Etwi</t>
  </si>
  <si>
    <t>Bonnafon</t>
  </si>
  <si>
    <t>Pope</t>
  </si>
  <si>
    <t>Staples</t>
  </si>
  <si>
    <t>Crum</t>
  </si>
  <si>
    <t>Bertolet</t>
  </si>
  <si>
    <t>Wallace</t>
  </si>
  <si>
    <t>Kaser</t>
  </si>
  <si>
    <t>Kessler</t>
  </si>
  <si>
    <t>Stave</t>
  </si>
  <si>
    <t>D Watt</t>
  </si>
  <si>
    <t>McEvoy</t>
  </si>
  <si>
    <t>Mitchell Jr.</t>
  </si>
  <si>
    <t>Petite</t>
  </si>
  <si>
    <t>McNamara</t>
  </si>
  <si>
    <t>Pinner</t>
  </si>
  <si>
    <t>Erickson</t>
  </si>
  <si>
    <t>Traylor</t>
  </si>
  <si>
    <t>Jamerson</t>
  </si>
  <si>
    <t>Gaglianone</t>
  </si>
  <si>
    <t>Albarado</t>
  </si>
  <si>
    <t>Meyer</t>
  </si>
  <si>
    <t>Ayers</t>
  </si>
  <si>
    <t>Postma</t>
  </si>
  <si>
    <t>Maguire</t>
  </si>
  <si>
    <t>Cosentino</t>
  </si>
  <si>
    <t>Farrow</t>
  </si>
  <si>
    <t>Gage</t>
  </si>
  <si>
    <t>Izzo</t>
  </si>
  <si>
    <t>Piper</t>
  </si>
  <si>
    <t>Beatty</t>
  </si>
  <si>
    <t>C Thomas</t>
  </si>
  <si>
    <t>Shepard</t>
  </si>
  <si>
    <t>Baxter</t>
  </si>
  <si>
    <t>Peake</t>
  </si>
  <si>
    <t>Wilkins</t>
  </si>
  <si>
    <t>Michigan State Spartans</t>
  </si>
  <si>
    <t>Coker</t>
  </si>
  <si>
    <t>Terry</t>
  </si>
  <si>
    <t>London</t>
  </si>
  <si>
    <t>Burbridge</t>
  </si>
  <si>
    <t>Drake</t>
  </si>
  <si>
    <t>Davis III</t>
  </si>
  <si>
    <t>Kings Jr.</t>
  </si>
  <si>
    <t>Arnett</t>
  </si>
  <si>
    <t>Lang</t>
  </si>
  <si>
    <t>Mullaney</t>
  </si>
  <si>
    <t>Hartbarger</t>
  </si>
  <si>
    <t>Dormady</t>
  </si>
  <si>
    <t>Ashford</t>
  </si>
  <si>
    <t>Acker</t>
  </si>
  <si>
    <t>Long</t>
  </si>
  <si>
    <t>Hanaoka</t>
  </si>
  <si>
    <t>J Kelly</t>
  </si>
  <si>
    <t>Youngblood-Ary</t>
  </si>
  <si>
    <t>Shuler</t>
  </si>
  <si>
    <t>G Dickerson</t>
  </si>
  <si>
    <t>C Dickerson</t>
  </si>
  <si>
    <t>North</t>
  </si>
  <si>
    <t>Jo Johnson</t>
  </si>
  <si>
    <t>Rudock</t>
  </si>
  <si>
    <t>T Harris</t>
  </si>
  <si>
    <t>Grady</t>
  </si>
  <si>
    <t>Houma</t>
  </si>
  <si>
    <t>Cronkrite</t>
  </si>
  <si>
    <t>Hargreaves III</t>
  </si>
  <si>
    <t>MacInnes</t>
  </si>
  <si>
    <t>Notre Dame Fighting Irish</t>
  </si>
  <si>
    <t>Kizer</t>
  </si>
  <si>
    <t>Hunter Jr.</t>
  </si>
  <si>
    <t>Carlisle</t>
  </si>
  <si>
    <t>Marshall</t>
  </si>
  <si>
    <t>Smythe</t>
  </si>
  <si>
    <t>Baugh</t>
  </si>
  <si>
    <t>Vannett</t>
  </si>
  <si>
    <t>Yoon</t>
  </si>
  <si>
    <t>Nuernberger</t>
  </si>
  <si>
    <t>Hogan</t>
  </si>
  <si>
    <t>Canzeri</t>
  </si>
  <si>
    <t>Hooper</t>
  </si>
  <si>
    <t>Cajuste</t>
  </si>
  <si>
    <t>VandeBerg</t>
  </si>
  <si>
    <t>Krieger Coble</t>
  </si>
  <si>
    <t>Hillyer</t>
  </si>
  <si>
    <t>Koehn</t>
  </si>
  <si>
    <t>Kidd</t>
  </si>
  <si>
    <t>Ole Miss Rebels</t>
  </si>
  <si>
    <t>Treadwell</t>
  </si>
  <si>
    <t>Buchanan</t>
  </si>
  <si>
    <t>R Taylor</t>
  </si>
  <si>
    <t>Judd</t>
  </si>
  <si>
    <t>Brazley</t>
  </si>
  <si>
    <t>Ka Moore</t>
  </si>
  <si>
    <t>Tunsil</t>
  </si>
  <si>
    <t>Ateman</t>
  </si>
  <si>
    <t>Glidden</t>
  </si>
  <si>
    <t>Sheperd</t>
  </si>
  <si>
    <t>Seaton</t>
  </si>
  <si>
    <t>Veatch</t>
  </si>
  <si>
    <t>Engram</t>
  </si>
  <si>
    <t>Core</t>
  </si>
  <si>
    <t>Adeboyejo</t>
  </si>
  <si>
    <t>De Jones</t>
  </si>
  <si>
    <t>Pack</t>
  </si>
  <si>
    <t>Co Moore</t>
  </si>
  <si>
    <t>Wunderlich</t>
  </si>
  <si>
    <t>Gleeson</t>
  </si>
  <si>
    <t>Hackenberg</t>
  </si>
  <si>
    <t>Lambert</t>
  </si>
  <si>
    <t>Polk</t>
  </si>
  <si>
    <t>Schwan</t>
  </si>
  <si>
    <t>Blacknall</t>
  </si>
  <si>
    <t>Blazevich</t>
  </si>
  <si>
    <t>Beless</t>
  </si>
  <si>
    <t>Pasquariello</t>
  </si>
  <si>
    <t>Hubener</t>
  </si>
  <si>
    <t>A Collins</t>
  </si>
  <si>
    <t>Cornelius</t>
  </si>
  <si>
    <t>Sprinkle</t>
  </si>
  <si>
    <t>Reuter</t>
  </si>
  <si>
    <t>Klein</t>
  </si>
  <si>
    <t>A Davis</t>
  </si>
  <si>
    <t>Root</t>
  </si>
  <si>
    <t>Voelzke</t>
  </si>
  <si>
    <t>McCrane</t>
  </si>
  <si>
    <t>Oregon Ducks</t>
  </si>
  <si>
    <t>Adams Jr.</t>
  </si>
  <si>
    <t>Lockie</t>
  </si>
  <si>
    <t>Wheeler</t>
  </si>
  <si>
    <t>Kohlhausen</t>
  </si>
  <si>
    <t>Brooks-James</t>
  </si>
  <si>
    <t>Buckner</t>
  </si>
  <si>
    <t>Benoit</t>
  </si>
  <si>
    <t>Carrington</t>
  </si>
  <si>
    <t>Stanford</t>
  </si>
  <si>
    <t>Baylis</t>
  </si>
  <si>
    <t>Addison</t>
  </si>
  <si>
    <t>Nixon</t>
  </si>
  <si>
    <t>Austin</t>
  </si>
  <si>
    <t>Porter</t>
  </si>
  <si>
    <t>Listenbee</t>
  </si>
  <si>
    <t>Kaufman</t>
  </si>
  <si>
    <t>Oberkrom</t>
  </si>
  <si>
    <t>Arizona State Sun Devils</t>
  </si>
  <si>
    <t>Bercovici</t>
  </si>
  <si>
    <t>Smallwood</t>
  </si>
  <si>
    <t>Shell</t>
  </si>
  <si>
    <t>Wellman</t>
  </si>
  <si>
    <t>Richard</t>
  </si>
  <si>
    <t>Ballage</t>
  </si>
  <si>
    <t>Sills</t>
  </si>
  <si>
    <t>Crest Jr.</t>
  </si>
  <si>
    <t>Lucien</t>
  </si>
  <si>
    <t>Chambers</t>
  </si>
  <si>
    <t>Kohl</t>
  </si>
  <si>
    <t>Harvey</t>
  </si>
  <si>
    <t>Gonzalez</t>
  </si>
  <si>
    <t>O'Toole</t>
  </si>
  <si>
    <t>Haack</t>
  </si>
  <si>
    <t>Fajardo</t>
  </si>
  <si>
    <t>Broadway</t>
  </si>
  <si>
    <t>Demps</t>
  </si>
  <si>
    <t>Brock</t>
  </si>
  <si>
    <t>Fuselier</t>
  </si>
  <si>
    <t>Stover</t>
  </si>
  <si>
    <t>Cadona</t>
  </si>
  <si>
    <t>UTEP Miners</t>
  </si>
  <si>
    <t>Showers</t>
  </si>
  <si>
    <t>Natson</t>
  </si>
  <si>
    <t>Vigil</t>
  </si>
  <si>
    <t>Jeffery</t>
  </si>
  <si>
    <t>Bell</t>
  </si>
  <si>
    <t>Banner</t>
  </si>
  <si>
    <t>Golden</t>
  </si>
  <si>
    <t>Tomlinson</t>
  </si>
  <si>
    <t>Laufasa</t>
  </si>
  <si>
    <t>Shaw</t>
  </si>
  <si>
    <t>Diaz</t>
  </si>
  <si>
    <t>Mattox</t>
  </si>
  <si>
    <t>Bentrude</t>
  </si>
  <si>
    <t>Schulz</t>
  </si>
  <si>
    <t>Grayson</t>
  </si>
  <si>
    <t>Lovett</t>
  </si>
  <si>
    <t>Clay</t>
  </si>
  <si>
    <t>Jarrells</t>
  </si>
  <si>
    <t>McClellon</t>
  </si>
  <si>
    <t>Tonga</t>
  </si>
  <si>
    <t>Fakailoatonga</t>
  </si>
  <si>
    <t>X Williams</t>
  </si>
  <si>
    <t>E Williams</t>
  </si>
  <si>
    <t>Chance</t>
  </si>
  <si>
    <t>Davern</t>
  </si>
  <si>
    <t>Huntsman</t>
  </si>
  <si>
    <t>Solano</t>
  </si>
  <si>
    <t>Conant</t>
  </si>
  <si>
    <t>Bridge</t>
  </si>
  <si>
    <t>Knapke</t>
  </si>
  <si>
    <t>Givens</t>
  </si>
  <si>
    <t>Woodson II</t>
  </si>
  <si>
    <t>Onkka</t>
  </si>
  <si>
    <t>Buford-Hughes</t>
  </si>
  <si>
    <t>Howton</t>
  </si>
  <si>
    <t>Burbrink</t>
  </si>
  <si>
    <t>Tre Greene</t>
  </si>
  <si>
    <t>Glover</t>
  </si>
  <si>
    <t>Valdez</t>
  </si>
  <si>
    <t>Rolf</t>
  </si>
  <si>
    <t>Sunanon</t>
  </si>
  <si>
    <t>Lasike</t>
  </si>
  <si>
    <t>Hine</t>
  </si>
  <si>
    <t>Craig</t>
  </si>
  <si>
    <t>Mahina</t>
  </si>
  <si>
    <t>Leslie</t>
  </si>
  <si>
    <t>Proctor</t>
  </si>
  <si>
    <t>Hollier</t>
  </si>
  <si>
    <t>Arellano</t>
  </si>
  <si>
    <t>Cato</t>
  </si>
  <si>
    <t>Hare</t>
  </si>
  <si>
    <t>Pittman</t>
  </si>
  <si>
    <t>Stingily</t>
  </si>
  <si>
    <t>Jean-Louis</t>
  </si>
  <si>
    <t>Frohnapfel</t>
  </si>
  <si>
    <t>Blake</t>
  </si>
  <si>
    <t>Eakes</t>
  </si>
  <si>
    <t>Haig</t>
  </si>
  <si>
    <t>Wedel</t>
  </si>
  <si>
    <t>Kaehler</t>
  </si>
  <si>
    <t>Williams-Jenkins</t>
  </si>
  <si>
    <t>Copeland</t>
  </si>
  <si>
    <t>Whiteside</t>
  </si>
  <si>
    <t>Dudeck</t>
  </si>
  <si>
    <t>Favreau</t>
  </si>
  <si>
    <t>Beltran</t>
  </si>
  <si>
    <t>Alesi</t>
  </si>
  <si>
    <t>Lavallii</t>
  </si>
  <si>
    <t>McNeal</t>
  </si>
  <si>
    <t>Kinville</t>
  </si>
  <si>
    <t>Garland</t>
  </si>
  <si>
    <t>German</t>
  </si>
  <si>
    <t>Gorski</t>
  </si>
  <si>
    <t>Higbee</t>
  </si>
  <si>
    <t>Occhipinti</t>
  </si>
  <si>
    <t>Fresno State Bulldogs</t>
  </si>
  <si>
    <t>Greenlee</t>
  </si>
  <si>
    <t>Burrell</t>
  </si>
  <si>
    <t>Rice Owls</t>
  </si>
  <si>
    <t>Waller</t>
  </si>
  <si>
    <t>Quezada</t>
  </si>
  <si>
    <t>Dillard</t>
  </si>
  <si>
    <t>Hardaway</t>
  </si>
  <si>
    <t>Olsen</t>
  </si>
  <si>
    <t>Connette</t>
  </si>
  <si>
    <t>Hull</t>
  </si>
  <si>
    <t>Kroening</t>
  </si>
  <si>
    <t>Hairston</t>
  </si>
  <si>
    <t>Farrimond</t>
  </si>
  <si>
    <t>Illinois Fighting Illini</t>
  </si>
  <si>
    <t>Lunt</t>
  </si>
  <si>
    <t>Sokol</t>
  </si>
  <si>
    <t>Dudek</t>
  </si>
  <si>
    <t>Allison</t>
  </si>
  <si>
    <t>Hardee</t>
  </si>
  <si>
    <t>Zalewski</t>
  </si>
  <si>
    <t>Reisner</t>
  </si>
  <si>
    <t>Fischer</t>
  </si>
  <si>
    <t>DuVernois</t>
  </si>
  <si>
    <t>McPherson</t>
  </si>
  <si>
    <t>Rutgers Scarlet Knights</t>
  </si>
  <si>
    <t>Nova</t>
  </si>
  <si>
    <t>Goodwin</t>
  </si>
  <si>
    <t>Carroo</t>
  </si>
  <si>
    <t>Turzilli</t>
  </si>
  <si>
    <t>Kroft</t>
  </si>
  <si>
    <t>Tsimis</t>
  </si>
  <si>
    <t>Tabb</t>
  </si>
  <si>
    <t>Fieulleteau</t>
  </si>
  <si>
    <t>Federico</t>
  </si>
  <si>
    <t>Roth</t>
  </si>
  <si>
    <t>Underwood</t>
  </si>
  <si>
    <t>Stanback</t>
  </si>
  <si>
    <t>Reese</t>
  </si>
  <si>
    <t>Purvis</t>
  </si>
  <si>
    <t>Perriman</t>
  </si>
  <si>
    <t>Tukes</t>
  </si>
  <si>
    <t>Sade</t>
  </si>
  <si>
    <t>Moffitt</t>
  </si>
  <si>
    <t>Baumann</t>
  </si>
  <si>
    <t>Kiel</t>
  </si>
  <si>
    <t>Colosimo</t>
  </si>
  <si>
    <t>R Moore</t>
  </si>
  <si>
    <t>Edmunds</t>
  </si>
  <si>
    <t>Motley</t>
  </si>
  <si>
    <t>Gladney</t>
  </si>
  <si>
    <t>Byrn</t>
  </si>
  <si>
    <t>Holton</t>
  </si>
  <si>
    <t>T Kelly</t>
  </si>
  <si>
    <t>Crowder</t>
  </si>
  <si>
    <t>Snead</t>
  </si>
  <si>
    <t>Blakeney</t>
  </si>
  <si>
    <t>Strong</t>
  </si>
  <si>
    <t>Gammage</t>
  </si>
  <si>
    <t>Wilds</t>
  </si>
  <si>
    <t>Dorsett</t>
  </si>
  <si>
    <t>Dobard</t>
  </si>
  <si>
    <t>Brent</t>
  </si>
  <si>
    <t>Outlow</t>
  </si>
  <si>
    <t>Belton</t>
  </si>
  <si>
    <t>Crimmins</t>
  </si>
  <si>
    <t>Bordner</t>
  </si>
  <si>
    <t>Haley</t>
  </si>
  <si>
    <t>Della Valle</t>
  </si>
  <si>
    <t>Ficken</t>
  </si>
  <si>
    <t>Howell</t>
  </si>
  <si>
    <t>Armstrong Jr.</t>
  </si>
  <si>
    <t>Abdullah</t>
  </si>
  <si>
    <t>Agholor</t>
  </si>
  <si>
    <t>Telfer</t>
  </si>
  <si>
    <t>Farmer</t>
  </si>
  <si>
    <t>Ki Williams</t>
  </si>
  <si>
    <t>Heidari</t>
  </si>
  <si>
    <t>B Williams</t>
  </si>
  <si>
    <t>Kennedy</t>
  </si>
  <si>
    <t>Noil</t>
  </si>
  <si>
    <t>Iheanacho</t>
  </si>
  <si>
    <t>Alford</t>
  </si>
  <si>
    <t>Buie</t>
  </si>
  <si>
    <t>Lambo</t>
  </si>
  <si>
    <t>Stoudt</t>
  </si>
  <si>
    <t>Olson</t>
  </si>
  <si>
    <t>Goode</t>
  </si>
  <si>
    <t>Humphries</t>
  </si>
  <si>
    <t>Hopper</t>
  </si>
  <si>
    <t>Hunnicutt</t>
  </si>
  <si>
    <t>Lakip</t>
  </si>
  <si>
    <t>Barnett</t>
  </si>
  <si>
    <t>Pinion</t>
  </si>
  <si>
    <t>Texas Longhorns</t>
  </si>
  <si>
    <t>Swoopes</t>
  </si>
  <si>
    <t>Warrick</t>
  </si>
  <si>
    <t>M Johnson</t>
  </si>
  <si>
    <t>Shipley</t>
  </si>
  <si>
    <t>D Johnson</t>
  </si>
  <si>
    <t>McFain</t>
  </si>
  <si>
    <t>Rose</t>
  </si>
  <si>
    <t>Irwin-Hill</t>
  </si>
  <si>
    <t>Zaire</t>
  </si>
  <si>
    <t>Golson</t>
  </si>
  <si>
    <t>Prosise</t>
  </si>
  <si>
    <t>Folston</t>
  </si>
  <si>
    <t>McDaniel</t>
  </si>
  <si>
    <t>Dural</t>
  </si>
  <si>
    <t>Hilliard</t>
  </si>
  <si>
    <t>Kragthorpe</t>
  </si>
  <si>
    <t>Koyack</t>
  </si>
  <si>
    <t>Councell</t>
  </si>
  <si>
    <t>Luatua</t>
  </si>
  <si>
    <t>Brindza</t>
  </si>
  <si>
    <t>Mason</t>
  </si>
  <si>
    <t>Bolin</t>
  </si>
  <si>
    <t>Conley</t>
  </si>
  <si>
    <t>Bennett</t>
  </si>
  <si>
    <t>Scott-Wesley</t>
  </si>
  <si>
    <t>Towns</t>
  </si>
  <si>
    <t>Christian</t>
  </si>
  <si>
    <t>De La Cruz</t>
  </si>
  <si>
    <t>C Brown</t>
  </si>
  <si>
    <t>Crower</t>
  </si>
  <si>
    <t>W Brown</t>
  </si>
  <si>
    <t>Seale</t>
  </si>
  <si>
    <t>Skov</t>
  </si>
  <si>
    <t>Etta-Tawo</t>
  </si>
  <si>
    <t>Winfree</t>
  </si>
  <si>
    <t>Taboada</t>
  </si>
  <si>
    <t>Cotton</t>
  </si>
  <si>
    <t>Likely</t>
  </si>
  <si>
    <t>Lloyd</t>
  </si>
  <si>
    <t>Craddock</t>
  </si>
  <si>
    <t>Williamson</t>
  </si>
  <si>
    <t>Renfro</t>
  </si>
  <si>
    <t>Rhyne</t>
  </si>
  <si>
    <t>Kincade</t>
  </si>
  <si>
    <t>Boykin</t>
  </si>
  <si>
    <t>D Porter</t>
  </si>
  <si>
    <t>Doctson</t>
  </si>
  <si>
    <t>E Porter</t>
  </si>
  <si>
    <t>Gilbert</t>
  </si>
  <si>
    <t>Story</t>
  </si>
  <si>
    <t>Dodson</t>
  </si>
  <si>
    <t>Texada</t>
  </si>
  <si>
    <t>Hedrick</t>
  </si>
  <si>
    <t>Ajayi</t>
  </si>
  <si>
    <t>Bertoli</t>
  </si>
  <si>
    <t>Jones-Grigsby</t>
  </si>
  <si>
    <t>Bondurant</t>
  </si>
  <si>
    <t>Goodale</t>
  </si>
  <si>
    <t>Days</t>
  </si>
  <si>
    <t>Laskey</t>
  </si>
  <si>
    <t>Bostic</t>
  </si>
  <si>
    <t>R Johnson</t>
  </si>
  <si>
    <t>Walley</t>
  </si>
  <si>
    <t>Summers</t>
  </si>
  <si>
    <t>Sobiesk</t>
  </si>
  <si>
    <t>Uzomah</t>
  </si>
  <si>
    <t>Artis-Payne</t>
  </si>
  <si>
    <t>Bray</t>
  </si>
  <si>
    <t>Doe</t>
  </si>
  <si>
    <t>Watt</t>
  </si>
  <si>
    <t>Coates</t>
  </si>
  <si>
    <t>Arneson</t>
  </si>
  <si>
    <t>Fredrick</t>
  </si>
  <si>
    <t>Petty</t>
  </si>
  <si>
    <t>Langford</t>
  </si>
  <si>
    <t>Lippett</t>
  </si>
  <si>
    <t>Geiger</t>
  </si>
  <si>
    <t>Linwood</t>
  </si>
  <si>
    <t>Mumphery</t>
  </si>
  <si>
    <t>Lyles</t>
  </si>
  <si>
    <t>Goodley</t>
  </si>
  <si>
    <t>Norwood</t>
  </si>
  <si>
    <t>Missouri Tigers</t>
  </si>
  <si>
    <t>Mauk</t>
  </si>
  <si>
    <t>Cobb</t>
  </si>
  <si>
    <t>Hansbrough</t>
  </si>
  <si>
    <t>Witter</t>
  </si>
  <si>
    <t>Williams Jr.</t>
  </si>
  <si>
    <t>Sasser</t>
  </si>
  <si>
    <t>Culkin</t>
  </si>
  <si>
    <t>Fruechte</t>
  </si>
  <si>
    <t>Plsek</t>
  </si>
  <si>
    <t>Baggett</t>
  </si>
  <si>
    <t>Brinser</t>
  </si>
  <si>
    <t>Winston</t>
  </si>
  <si>
    <t>Mariota</t>
  </si>
  <si>
    <t>Pender</t>
  </si>
  <si>
    <t>Tyner</t>
  </si>
  <si>
    <t>Bassett</t>
  </si>
  <si>
    <t>O'Leary</t>
  </si>
  <si>
    <t>Spencer</t>
  </si>
  <si>
    <t>Yeldon</t>
  </si>
  <si>
    <t>D Smith</t>
  </si>
  <si>
    <t>Fowler</t>
  </si>
  <si>
    <t>Black</t>
  </si>
  <si>
    <t>Vogler</t>
  </si>
  <si>
    <t>Ch Jones</t>
  </si>
  <si>
    <t>Galambos</t>
  </si>
  <si>
    <t>Greenberry</t>
  </si>
  <si>
    <t>Ambles</t>
  </si>
  <si>
    <t>Weatherspoon</t>
  </si>
  <si>
    <t>Holtz</t>
  </si>
  <si>
    <t>Wuestner</t>
  </si>
  <si>
    <t>Bullard</t>
  </si>
  <si>
    <t>Weisman</t>
  </si>
  <si>
    <t>Daniels Jr.</t>
  </si>
  <si>
    <t>Plewa</t>
  </si>
  <si>
    <t>Summerhill</t>
  </si>
  <si>
    <t>Martin-Manley</t>
  </si>
  <si>
    <t>Stone</t>
  </si>
  <si>
    <t>Wharton</t>
  </si>
  <si>
    <t>Kelly Jr.</t>
  </si>
  <si>
    <t>Foreman</t>
  </si>
  <si>
    <t>Kornbrath</t>
  </si>
  <si>
    <t>Darr</t>
  </si>
  <si>
    <t>Lockett</t>
  </si>
  <si>
    <t>Sexton</t>
  </si>
  <si>
    <t>J Jones</t>
  </si>
  <si>
    <t>Gronkowski</t>
  </si>
  <si>
    <t>Wadood</t>
  </si>
  <si>
    <t>Miles</t>
  </si>
  <si>
    <t>Lindquist</t>
  </si>
  <si>
    <t>Timu</t>
  </si>
  <si>
    <t>Roland</t>
  </si>
  <si>
    <t>Castleman</t>
  </si>
  <si>
    <t>East Carolina Pirates</t>
  </si>
  <si>
    <t>Carden</t>
  </si>
  <si>
    <t>Benkert</t>
  </si>
  <si>
    <t>Worthy</t>
  </si>
  <si>
    <t>Fulwood</t>
  </si>
  <si>
    <t>Gregory</t>
  </si>
  <si>
    <t>Christy</t>
  </si>
  <si>
    <t>Olack</t>
  </si>
  <si>
    <t>Wilcher</t>
  </si>
  <si>
    <t>Zmolik</t>
  </si>
  <si>
    <t>Trosin</t>
  </si>
  <si>
    <t>Rains</t>
  </si>
  <si>
    <t>Detmer</t>
  </si>
  <si>
    <t>Spry</t>
  </si>
  <si>
    <t>Lowe</t>
  </si>
  <si>
    <t>Halliday</t>
  </si>
  <si>
    <t>Caldwell</t>
  </si>
  <si>
    <t>Bibbs</t>
  </si>
  <si>
    <t>Cartwright</t>
  </si>
  <si>
    <t>Schlager</t>
  </si>
  <si>
    <t>Mayle</t>
  </si>
  <si>
    <t>Galvin</t>
  </si>
  <si>
    <t>Gillmore</t>
  </si>
  <si>
    <t>Coffman</t>
  </si>
  <si>
    <t>Furney</t>
  </si>
  <si>
    <t>Concepcion</t>
  </si>
  <si>
    <t>Bowlin</t>
  </si>
  <si>
    <t>D Carr</t>
  </si>
  <si>
    <t>Isaac</t>
  </si>
  <si>
    <t>Vainuku</t>
  </si>
  <si>
    <t>Akiba</t>
  </si>
  <si>
    <t>Jaffe</t>
  </si>
  <si>
    <t>Hutchings</t>
  </si>
  <si>
    <t>Burse</t>
  </si>
  <si>
    <t>Jensen</t>
  </si>
  <si>
    <t>Grimble</t>
  </si>
  <si>
    <t>Tuerk</t>
  </si>
  <si>
    <t>Buffalo Bulls</t>
  </si>
  <si>
    <t>Licata</t>
  </si>
  <si>
    <t>Bernards</t>
  </si>
  <si>
    <t>Muema</t>
  </si>
  <si>
    <t>Ruffin</t>
  </si>
  <si>
    <t>Neutz</t>
  </si>
  <si>
    <t>Schreck</t>
  </si>
  <si>
    <t>Dennison</t>
  </si>
  <si>
    <t>Denso</t>
  </si>
  <si>
    <t>Vizzi</t>
  </si>
  <si>
    <t>Clarke</t>
  </si>
  <si>
    <t>Feer</t>
  </si>
  <si>
    <t>Grassman</t>
  </si>
  <si>
    <t>Tulane Green Wave</t>
  </si>
  <si>
    <t>Montana</t>
  </si>
  <si>
    <t>Louisiana Ragin' Cajuns</t>
  </si>
  <si>
    <t>Darkwa</t>
  </si>
  <si>
    <t>Rounds</t>
  </si>
  <si>
    <t>Kelley</t>
  </si>
  <si>
    <t>Shackleford</t>
  </si>
  <si>
    <t>Breaux</t>
  </si>
  <si>
    <t>Marfisi</t>
  </si>
  <si>
    <t>Surgent</t>
  </si>
  <si>
    <t>Boutte</t>
  </si>
  <si>
    <t>Santos</t>
  </si>
  <si>
    <t>Picerelli</t>
  </si>
  <si>
    <t>Tettleton</t>
  </si>
  <si>
    <t>Vick</t>
  </si>
  <si>
    <t>Bass</t>
  </si>
  <si>
    <t>Cochran</t>
  </si>
  <si>
    <t>Mangen</t>
  </si>
  <si>
    <t>Bry Williams</t>
  </si>
  <si>
    <t>Pasut</t>
  </si>
  <si>
    <t>Tignor</t>
  </si>
  <si>
    <t>Oregon State Beavers</t>
  </si>
  <si>
    <t>Mannion</t>
  </si>
  <si>
    <t>Woods</t>
  </si>
  <si>
    <t>Demas</t>
  </si>
  <si>
    <t>Burks</t>
  </si>
  <si>
    <t>Cooks</t>
  </si>
  <si>
    <t>Bolden</t>
  </si>
  <si>
    <t>Boldewijn</t>
  </si>
  <si>
    <t>Hamlett</t>
  </si>
  <si>
    <t>Romaine</t>
  </si>
  <si>
    <t>Kostol</t>
  </si>
  <si>
    <t>Savage</t>
  </si>
  <si>
    <t>Parrish</t>
  </si>
  <si>
    <t>Bayer</t>
  </si>
  <si>
    <t>Garner</t>
  </si>
  <si>
    <t>Joplin</t>
  </si>
  <si>
    <t>Pitts</t>
  </si>
  <si>
    <t>Gates</t>
  </si>
  <si>
    <t>Yoklic</t>
  </si>
  <si>
    <t>Schmiedebusch</t>
  </si>
  <si>
    <t>Garretson</t>
  </si>
  <si>
    <t>DeMartino</t>
  </si>
  <si>
    <t>Glover-Wright</t>
  </si>
  <si>
    <t>Van Leeuwen</t>
  </si>
  <si>
    <t>Taliaferro</t>
  </si>
  <si>
    <t>Veii</t>
  </si>
  <si>
    <t>Hoskins</t>
  </si>
  <si>
    <t>Stinebaugh</t>
  </si>
  <si>
    <t>Syracuse Orange</t>
  </si>
  <si>
    <t>Morris II</t>
  </si>
  <si>
    <t>Estime</t>
  </si>
  <si>
    <t>Loeb</t>
  </si>
  <si>
    <t>Broyld</t>
  </si>
  <si>
    <t>McFarlane</t>
  </si>
  <si>
    <t>Desir</t>
  </si>
  <si>
    <t>Norton</t>
  </si>
  <si>
    <t>Hoffman</t>
  </si>
  <si>
    <t>D Sorensen</t>
  </si>
  <si>
    <t>Sankey</t>
  </si>
  <si>
    <t>Callier</t>
  </si>
  <si>
    <t>Falslev</t>
  </si>
  <si>
    <t>Seferian-Jenkins</t>
  </si>
  <si>
    <t>Stringfellow</t>
  </si>
  <si>
    <t>J Sorensen</t>
  </si>
  <si>
    <t>Coons</t>
  </si>
  <si>
    <t>Dodd</t>
  </si>
  <si>
    <t>Rees</t>
  </si>
  <si>
    <t>Huggins</t>
  </si>
  <si>
    <t>Peele</t>
  </si>
  <si>
    <t>Niklas</t>
  </si>
  <si>
    <t>Marquez</t>
  </si>
  <si>
    <t>Marsh</t>
  </si>
  <si>
    <t>Wulfeck</t>
  </si>
  <si>
    <t>Abernathy IV</t>
  </si>
  <si>
    <t>McClung</t>
  </si>
  <si>
    <t>Francis</t>
  </si>
  <si>
    <t>Thorpe</t>
  </si>
  <si>
    <t>Annen</t>
  </si>
  <si>
    <t>Ebron</t>
  </si>
  <si>
    <t>Tapley</t>
  </si>
  <si>
    <t>Miliano</t>
  </si>
  <si>
    <t>Hibbard</t>
  </si>
  <si>
    <t>Bridgewater</t>
  </si>
  <si>
    <t>Crawford</t>
  </si>
  <si>
    <t>Walford</t>
  </si>
  <si>
    <t>Hurns</t>
  </si>
  <si>
    <t>Atkins</t>
  </si>
  <si>
    <t>Goudis</t>
  </si>
  <si>
    <t>Nakatani</t>
  </si>
  <si>
    <t>O'Donnell</t>
  </si>
  <si>
    <t>Benjamin</t>
  </si>
  <si>
    <t>Sams</t>
  </si>
  <si>
    <t>Funchess</t>
  </si>
  <si>
    <t>Toussaint</t>
  </si>
  <si>
    <t>Gallon</t>
  </si>
  <si>
    <t>Hubert</t>
  </si>
  <si>
    <t>Dileo</t>
  </si>
  <si>
    <t>Norfleet</t>
  </si>
  <si>
    <t>McDonald</t>
  </si>
  <si>
    <t>Wile</t>
  </si>
  <si>
    <t>Krause</t>
  </si>
  <si>
    <t>Kilgore</t>
  </si>
  <si>
    <t>Bryson</t>
  </si>
  <si>
    <t>Whatley</t>
  </si>
  <si>
    <t>Carmichael</t>
  </si>
  <si>
    <t>Griswould</t>
  </si>
  <si>
    <t>Staten</t>
  </si>
  <si>
    <t>Gilstrap</t>
  </si>
  <si>
    <t>Sloan</t>
  </si>
  <si>
    <t>Brunetti</t>
  </si>
  <si>
    <t>Moncrief</t>
  </si>
  <si>
    <t>Godhigh</t>
  </si>
  <si>
    <t>Ju Thomas</t>
  </si>
  <si>
    <t>Dennis</t>
  </si>
  <si>
    <t>Je Thomas</t>
  </si>
  <si>
    <t>Smelter</t>
  </si>
  <si>
    <t>Ritter</t>
  </si>
  <si>
    <t>McCoy</t>
  </si>
  <si>
    <t>Forde</t>
  </si>
  <si>
    <t>Bergeron</t>
  </si>
  <si>
    <t>Mundt</t>
  </si>
  <si>
    <t>Swaim</t>
  </si>
  <si>
    <t>Wogan</t>
  </si>
  <si>
    <t>Fera</t>
  </si>
  <si>
    <t>Maldonado</t>
  </si>
  <si>
    <t>D Nelson</t>
  </si>
  <si>
    <t>J Davis</t>
  </si>
  <si>
    <t>Ozier</t>
  </si>
  <si>
    <t>Coyle</t>
  </si>
  <si>
    <t>Amaro</t>
  </si>
  <si>
    <t>R Nelson</t>
  </si>
  <si>
    <t>Bustin</t>
  </si>
  <si>
    <t>Garoutte</t>
  </si>
  <si>
    <t>Erxleben</t>
  </si>
  <si>
    <t>Denker</t>
  </si>
  <si>
    <t>Rettig</t>
  </si>
  <si>
    <t>Carey</t>
  </si>
  <si>
    <t>Jenkins</t>
  </si>
  <si>
    <t>Amidon</t>
  </si>
  <si>
    <t>Sinkovec</t>
  </si>
  <si>
    <t>Parsons</t>
  </si>
  <si>
    <t>Jay</t>
  </si>
  <si>
    <t>Rich</t>
  </si>
  <si>
    <t>Naples</t>
  </si>
  <si>
    <t>Freese</t>
  </si>
  <si>
    <t>Leal</t>
  </si>
  <si>
    <t>Fafaul</t>
  </si>
  <si>
    <t>Mangus</t>
  </si>
  <si>
    <t>Knowles</t>
  </si>
  <si>
    <t>Manfro</t>
  </si>
  <si>
    <t>Thigpen</t>
  </si>
  <si>
    <t>Jack</t>
  </si>
  <si>
    <t>Covington</t>
  </si>
  <si>
    <t>Cline</t>
  </si>
  <si>
    <t>Coles</t>
  </si>
  <si>
    <t>Zumwalt</t>
  </si>
  <si>
    <t>Branthover</t>
  </si>
  <si>
    <t>McHargue</t>
  </si>
  <si>
    <t>Cowart</t>
  </si>
  <si>
    <t>Hand</t>
  </si>
  <si>
    <t>Cella</t>
  </si>
  <si>
    <t>Kubiak</t>
  </si>
  <si>
    <t>Gautreaux</t>
  </si>
  <si>
    <t>Boswell</t>
  </si>
  <si>
    <t>Earhart</t>
  </si>
  <si>
    <t>Manziel</t>
  </si>
  <si>
    <t>Malena</t>
  </si>
  <si>
    <t>Reeves</t>
  </si>
  <si>
    <t>Braxton</t>
  </si>
  <si>
    <t>Labhart</t>
  </si>
  <si>
    <t>Clear</t>
  </si>
  <si>
    <t>Kellogg III</t>
  </si>
  <si>
    <t>Enunwa</t>
  </si>
  <si>
    <t>Gurley</t>
  </si>
  <si>
    <t>Bauta</t>
  </si>
  <si>
    <t>Rumph</t>
  </si>
  <si>
    <t>UNLV Rebels</t>
  </si>
  <si>
    <t>Herring</t>
  </si>
  <si>
    <t>Cornett</t>
  </si>
  <si>
    <t>Whitely</t>
  </si>
  <si>
    <t>Chancellor</t>
  </si>
  <si>
    <t>Jimmerson</t>
  </si>
  <si>
    <t>Monroe</t>
  </si>
  <si>
    <t>Teegarden</t>
  </si>
  <si>
    <t>Sullivan</t>
  </si>
  <si>
    <t>Rice Jr.</t>
  </si>
  <si>
    <t>Mataele</t>
  </si>
  <si>
    <t>Barnhill</t>
  </si>
  <si>
    <t>M Smith</t>
  </si>
  <si>
    <t>Pleasant</t>
  </si>
  <si>
    <t>Kohorst</t>
  </si>
  <si>
    <t>Yunker</t>
  </si>
  <si>
    <t>Macek</t>
  </si>
  <si>
    <t>Ellington</t>
  </si>
  <si>
    <t>Pedersen</t>
  </si>
  <si>
    <t>Abbrederis</t>
  </si>
  <si>
    <t>Beckham Jr.</t>
  </si>
  <si>
    <t>Bullock</t>
  </si>
  <si>
    <t>Lowdermilk</t>
  </si>
  <si>
    <t>Blue</t>
  </si>
  <si>
    <t>Duzey</t>
  </si>
  <si>
    <t>Fiedorowicz</t>
  </si>
  <si>
    <t>Landry</t>
  </si>
  <si>
    <t>Neighbors</t>
  </si>
  <si>
    <t>Gaffney</t>
  </si>
  <si>
    <t>Hewitt</t>
  </si>
  <si>
    <t>Montgomery</t>
  </si>
  <si>
    <t>Wilkerson</t>
  </si>
  <si>
    <t>Pendleton</t>
  </si>
  <si>
    <t>Gleichert</t>
  </si>
  <si>
    <t>Bortles</t>
  </si>
  <si>
    <t>Godfrey</t>
  </si>
  <si>
    <t>Seastrunk</t>
  </si>
  <si>
    <t>Worton</t>
  </si>
  <si>
    <t>Najvar</t>
  </si>
  <si>
    <t>Bester</t>
  </si>
  <si>
    <t>Finch</t>
  </si>
  <si>
    <t>Mandell</t>
  </si>
  <si>
    <t>Chelf</t>
  </si>
  <si>
    <t>Josey</t>
  </si>
  <si>
    <t>Goodlett</t>
  </si>
  <si>
    <t>Green-Beckham</t>
  </si>
  <si>
    <t>K Smith</t>
  </si>
  <si>
    <t>McDowell</t>
  </si>
  <si>
    <t>Watkins</t>
  </si>
  <si>
    <t>Hyde</t>
  </si>
  <si>
    <t>Heuerman</t>
  </si>
  <si>
    <t>Seckinger</t>
  </si>
  <si>
    <t>Catanzaro</t>
  </si>
  <si>
    <t>Basil</t>
  </si>
  <si>
    <t>O'Korn</t>
  </si>
  <si>
    <t>Seymour</t>
  </si>
  <si>
    <t>Kimbrow</t>
  </si>
  <si>
    <t>R Jackson</t>
  </si>
  <si>
    <t>McDuffey</t>
  </si>
  <si>
    <t>Spear</t>
  </si>
  <si>
    <t>Leone</t>
  </si>
  <si>
    <t>Ball State Cardinals</t>
  </si>
  <si>
    <t>Wenning</t>
  </si>
  <si>
    <t>Fleming</t>
  </si>
  <si>
    <t>Oku</t>
  </si>
  <si>
    <t>Schmidt</t>
  </si>
  <si>
    <t>Muse</t>
  </si>
  <si>
    <t>Fakes</t>
  </si>
  <si>
    <t>Curry</t>
  </si>
  <si>
    <t>Secor</t>
  </si>
  <si>
    <t>P Jones</t>
  </si>
  <si>
    <t>C Davis</t>
  </si>
  <si>
    <t>Prosch</t>
  </si>
  <si>
    <t>Wilder Jr.</t>
  </si>
  <si>
    <t>Abram</t>
  </si>
  <si>
    <t>P Williams</t>
  </si>
  <si>
    <t>Parkey</t>
  </si>
  <si>
    <t>Brigham Young Cougars</t>
  </si>
  <si>
    <t>Lark</t>
  </si>
  <si>
    <t>Dingwell</t>
  </si>
  <si>
    <t>Foote</t>
  </si>
  <si>
    <t>Pritchard</t>
  </si>
  <si>
    <t>Apo</t>
  </si>
  <si>
    <t>Sandifer</t>
  </si>
  <si>
    <t>Escobar</t>
  </si>
  <si>
    <t>Sorensen</t>
  </si>
  <si>
    <t>Marden</t>
  </si>
  <si>
    <t>Stephenson</t>
  </si>
  <si>
    <t>McMorrow</t>
  </si>
  <si>
    <t>Page</t>
  </si>
  <si>
    <t>McDuffie</t>
  </si>
  <si>
    <t>Mabon</t>
  </si>
  <si>
    <t>Ryan</t>
  </si>
  <si>
    <t>O'Brien</t>
  </si>
  <si>
    <t>Raby</t>
  </si>
  <si>
    <t>Schott</t>
  </si>
  <si>
    <t>Giovanetti</t>
  </si>
  <si>
    <t>Kovanda</t>
  </si>
  <si>
    <t>Boyle</t>
  </si>
  <si>
    <t>Gautier</t>
  </si>
  <si>
    <t>Peoples</t>
  </si>
  <si>
    <t>Soloman</t>
  </si>
  <si>
    <t>Pierce</t>
  </si>
  <si>
    <t>Bodenheimer</t>
  </si>
  <si>
    <t>Webster</t>
  </si>
  <si>
    <t>Lawson</t>
  </si>
  <si>
    <t>Furr</t>
  </si>
  <si>
    <t>Baer</t>
  </si>
  <si>
    <t>Southwick</t>
  </si>
  <si>
    <t>Frisina</t>
  </si>
  <si>
    <t>Harman</t>
  </si>
  <si>
    <t>Southern Methodist Mustangs</t>
  </si>
  <si>
    <t>Line</t>
  </si>
  <si>
    <t>Joseph</t>
  </si>
  <si>
    <t>Knox</t>
  </si>
  <si>
    <t>Breshears</t>
  </si>
  <si>
    <t>Hover</t>
  </si>
  <si>
    <t>Shapiro</t>
  </si>
  <si>
    <t>Loftus</t>
  </si>
  <si>
    <t>Jakes</t>
  </si>
  <si>
    <t>Baisch</t>
  </si>
  <si>
    <t>Tipton</t>
  </si>
  <si>
    <t>Odykirk</t>
  </si>
  <si>
    <t>Doyle</t>
  </si>
  <si>
    <t>Flory</t>
  </si>
  <si>
    <t>Fenton</t>
  </si>
  <si>
    <t>Addae</t>
  </si>
  <si>
    <t>Brakefield</t>
  </si>
  <si>
    <t>Fales</t>
  </si>
  <si>
    <t>Schilz</t>
  </si>
  <si>
    <t>Eskridge</t>
  </si>
  <si>
    <t>Liaina</t>
  </si>
  <si>
    <t>Nunn</t>
  </si>
  <si>
    <t>Pettigrew</t>
  </si>
  <si>
    <t>Hopgood</t>
  </si>
  <si>
    <t>Stokes</t>
  </si>
  <si>
    <t>Grigsby</t>
  </si>
  <si>
    <t>Otten</t>
  </si>
  <si>
    <t>Ogburn Jr.</t>
  </si>
  <si>
    <t>Benwikere</t>
  </si>
  <si>
    <t>Waid</t>
  </si>
  <si>
    <t>Renfree</t>
  </si>
  <si>
    <t>Winn</t>
  </si>
  <si>
    <t>Luallen</t>
  </si>
  <si>
    <t>Kelce</t>
  </si>
  <si>
    <t>Vernon</t>
  </si>
  <si>
    <t>Kurunwune</t>
  </si>
  <si>
    <t>Gattis</t>
  </si>
  <si>
    <t>Florence</t>
  </si>
  <si>
    <t>Salubi</t>
  </si>
  <si>
    <t>Locke</t>
  </si>
  <si>
    <t>Walker III</t>
  </si>
  <si>
    <t>Sampson</t>
  </si>
  <si>
    <t>Fauria</t>
  </si>
  <si>
    <t>Kendricks</t>
  </si>
  <si>
    <t>Louisiana-Monroe Warhawks</t>
  </si>
  <si>
    <t>Palermo</t>
  </si>
  <si>
    <t>Futrell</t>
  </si>
  <si>
    <t>Edmond</t>
  </si>
  <si>
    <t>Hamm</t>
  </si>
  <si>
    <t>Ceaser</t>
  </si>
  <si>
    <t>Steed</t>
  </si>
  <si>
    <t>Weller</t>
  </si>
  <si>
    <t>Manton</t>
  </si>
  <si>
    <t>Venham</t>
  </si>
  <si>
    <t>Jamison</t>
  </si>
  <si>
    <t>Scales</t>
  </si>
  <si>
    <t>Harrison</t>
  </si>
  <si>
    <t>Carrezola</t>
  </si>
  <si>
    <t>Dunn</t>
  </si>
  <si>
    <t>Deering</t>
  </si>
  <si>
    <t>Borgese</t>
  </si>
  <si>
    <t>Journell</t>
  </si>
  <si>
    <t>Doerner</t>
  </si>
  <si>
    <t>Doege</t>
  </si>
  <si>
    <t>Engel</t>
  </si>
  <si>
    <t>Rabe</t>
  </si>
  <si>
    <t>Crawford-Tufts</t>
  </si>
  <si>
    <t>Goodger</t>
  </si>
  <si>
    <t>Stoudermire</t>
  </si>
  <si>
    <t>Balthazor</t>
  </si>
  <si>
    <t>Zouzalik</t>
  </si>
  <si>
    <t>Wettstein</t>
  </si>
  <si>
    <t>Eldred</t>
  </si>
  <si>
    <t>Dietz</t>
  </si>
  <si>
    <t>Strickland</t>
  </si>
  <si>
    <t>Petersen</t>
  </si>
  <si>
    <t>Eddington</t>
  </si>
  <si>
    <t>McGuffie</t>
  </si>
  <si>
    <t>MacArthur</t>
  </si>
  <si>
    <t>Getz</t>
  </si>
  <si>
    <t>DeWitt</t>
  </si>
  <si>
    <t>LaCoste</t>
  </si>
  <si>
    <t>Baska</t>
  </si>
  <si>
    <t>Hendricks</t>
  </si>
  <si>
    <t>Herrington</t>
  </si>
  <si>
    <t>Nassib</t>
  </si>
  <si>
    <t>Sales</t>
  </si>
  <si>
    <t>Lemon</t>
  </si>
  <si>
    <t>Kobena</t>
  </si>
  <si>
    <t>Bitancurt</t>
  </si>
  <si>
    <t>Krautman</t>
  </si>
  <si>
    <t>Fisher</t>
  </si>
  <si>
    <t>Eubank</t>
  </si>
  <si>
    <t>Aiken</t>
  </si>
  <si>
    <t>Agwuenu</t>
  </si>
  <si>
    <t>Ash</t>
  </si>
  <si>
    <t>Vaz</t>
  </si>
  <si>
    <t>Wheaton</t>
  </si>
  <si>
    <t>Poyer</t>
  </si>
  <si>
    <t>Boyce</t>
  </si>
  <si>
    <t>Hammock</t>
  </si>
  <si>
    <t>Conroy</t>
  </si>
  <si>
    <t>Glennon</t>
  </si>
  <si>
    <t>Rodgers</t>
  </si>
  <si>
    <t>Stacy</t>
  </si>
  <si>
    <t>Creecy</t>
  </si>
  <si>
    <t>Palmer</t>
  </si>
  <si>
    <t>Talbert</t>
  </si>
  <si>
    <t>Winkles</t>
  </si>
  <si>
    <t>Scheu</t>
  </si>
  <si>
    <t>Hal</t>
  </si>
  <si>
    <t>Kent</t>
  </si>
  <si>
    <t>Wittek</t>
  </si>
  <si>
    <t>Redd Jr.</t>
  </si>
  <si>
    <t>Zenon</t>
  </si>
  <si>
    <t>Tanner</t>
  </si>
  <si>
    <t>Negrete</t>
  </si>
  <si>
    <t>Iowa State Cyclones</t>
  </si>
  <si>
    <t>Jantz</t>
  </si>
  <si>
    <t>Woody</t>
  </si>
  <si>
    <t>Gary</t>
  </si>
  <si>
    <t>Horne</t>
  </si>
  <si>
    <t>Watts</t>
  </si>
  <si>
    <t>Brun Jr.</t>
  </si>
  <si>
    <t>Lenz</t>
  </si>
  <si>
    <t>Tiller</t>
  </si>
  <si>
    <t>Nealy</t>
  </si>
  <si>
    <t>Roberson</t>
  </si>
  <si>
    <t>Arceo</t>
  </si>
  <si>
    <t>Schwarz</t>
  </si>
  <si>
    <t>Van Der Kamp</t>
  </si>
  <si>
    <t>Way</t>
  </si>
  <si>
    <t>Mettenberger</t>
  </si>
  <si>
    <t>Dickson</t>
  </si>
  <si>
    <t>Alleman</t>
  </si>
  <si>
    <t>Benton</t>
  </si>
  <si>
    <t>Siemian</t>
  </si>
  <si>
    <t>Colter</t>
  </si>
  <si>
    <t>Bumphis</t>
  </si>
  <si>
    <t>Mark</t>
  </si>
  <si>
    <t>T Jones</t>
  </si>
  <si>
    <t>Trumpy</t>
  </si>
  <si>
    <t>Riley</t>
  </si>
  <si>
    <t>Marcus</t>
  </si>
  <si>
    <t>Vitale</t>
  </si>
  <si>
    <t>Lawrence</t>
  </si>
  <si>
    <t>Prater</t>
  </si>
  <si>
    <t>Budzien</t>
  </si>
  <si>
    <t>Swedenburg</t>
  </si>
  <si>
    <t>Purdue Boilermakers</t>
  </si>
  <si>
    <t>Marve</t>
  </si>
  <si>
    <t>Randle</t>
  </si>
  <si>
    <t>Shavers</t>
  </si>
  <si>
    <t>Cottom</t>
  </si>
  <si>
    <t>McCartney</t>
  </si>
  <si>
    <t>Freytag</t>
  </si>
  <si>
    <t>Muncrief</t>
  </si>
  <si>
    <t>Edison</t>
  </si>
  <si>
    <t>Macarthy</t>
  </si>
  <si>
    <t>Rockwell</t>
  </si>
  <si>
    <t>Mostert</t>
  </si>
  <si>
    <t>Simmons</t>
  </si>
  <si>
    <t>Roundtree</t>
  </si>
  <si>
    <t>Auguste</t>
  </si>
  <si>
    <t>Yates</t>
  </si>
  <si>
    <t>Gibbons</t>
  </si>
  <si>
    <t>Martinez</t>
  </si>
  <si>
    <t>Burkhead</t>
  </si>
  <si>
    <t>Heard</t>
  </si>
  <si>
    <t>Karempelis</t>
  </si>
  <si>
    <t>Maher</t>
  </si>
  <si>
    <t>Zychlinski</t>
  </si>
  <si>
    <t>Manuel</t>
  </si>
  <si>
    <t>Pryor</t>
  </si>
  <si>
    <t>Dent</t>
  </si>
  <si>
    <t>Sebastiano</t>
  </si>
  <si>
    <t>Neir</t>
  </si>
  <si>
    <t>Gillislee</t>
  </si>
  <si>
    <t>Debose</t>
  </si>
  <si>
    <t>Hammond Jr.</t>
  </si>
  <si>
    <t>Purifoy</t>
  </si>
  <si>
    <t>Sturgis</t>
  </si>
  <si>
    <t>Pease</t>
  </si>
  <si>
    <t>Barner</t>
  </si>
  <si>
    <t>Lyerla</t>
  </si>
  <si>
    <t>Tannahill</t>
  </si>
  <si>
    <t>Cantele</t>
  </si>
  <si>
    <t>Doerr</t>
  </si>
  <si>
    <t>Millard</t>
  </si>
  <si>
    <t>Swope</t>
  </si>
  <si>
    <t>Nwachukwu</t>
  </si>
  <si>
    <t>Stills</t>
  </si>
  <si>
    <t>Epperson</t>
  </si>
  <si>
    <t>Sunseri</t>
  </si>
  <si>
    <t>Mississippi Rebels</t>
  </si>
  <si>
    <t>Mackey</t>
  </si>
  <si>
    <t>Neat</t>
  </si>
  <si>
    <t>Street</t>
  </si>
  <si>
    <t>Shanahan</t>
  </si>
  <si>
    <t>Tinker</t>
  </si>
  <si>
    <t>Marry</t>
  </si>
  <si>
    <t>Kent State Golden Flashes</t>
  </si>
  <si>
    <t>Keith</t>
  </si>
  <si>
    <t>Aplin</t>
  </si>
  <si>
    <t>Archer</t>
  </si>
  <si>
    <t>Durham</t>
  </si>
  <si>
    <t>Durden</t>
  </si>
  <si>
    <t>Jarboe</t>
  </si>
  <si>
    <t>Hurdle</t>
  </si>
  <si>
    <t>Humphrey</t>
  </si>
  <si>
    <t>Erjavec</t>
  </si>
  <si>
    <t>Adeyemi</t>
  </si>
  <si>
    <t>Stockemer</t>
  </si>
  <si>
    <t>Cortez</t>
  </si>
  <si>
    <t>Melchiori</t>
  </si>
  <si>
    <t>Wilbourn</t>
  </si>
  <si>
    <t>Sullivent</t>
  </si>
  <si>
    <t>Riddick</t>
  </si>
  <si>
    <t>Shinn</t>
  </si>
  <si>
    <t>Eifert</t>
  </si>
  <si>
    <t>Atkinson III</t>
  </si>
  <si>
    <t>Shelley</t>
  </si>
  <si>
    <t>Turk</t>
  </si>
  <si>
    <t>FIU Golden Panthers</t>
  </si>
  <si>
    <t>Carroll</t>
  </si>
  <si>
    <t>Medlock</t>
  </si>
  <si>
    <t>Hilton</t>
  </si>
  <si>
    <t>Times</t>
  </si>
  <si>
    <t>Van</t>
  </si>
  <si>
    <t>Younger</t>
  </si>
  <si>
    <t>Dobson</t>
  </si>
  <si>
    <t>Kelson</t>
  </si>
  <si>
    <t>Faucher</t>
  </si>
  <si>
    <t>Snipes-Booker</t>
  </si>
  <si>
    <t>Dunston</t>
  </si>
  <si>
    <t>Warner</t>
  </si>
  <si>
    <t>Brisk</t>
  </si>
  <si>
    <t>Pachall</t>
  </si>
  <si>
    <t>Cameron</t>
  </si>
  <si>
    <t>Wesley</t>
  </si>
  <si>
    <t>Shivers</t>
  </si>
  <si>
    <t>Ikharo</t>
  </si>
  <si>
    <t>Casey</t>
  </si>
  <si>
    <t>Isham</t>
  </si>
  <si>
    <t>Gru</t>
  </si>
  <si>
    <t>Liggins</t>
  </si>
  <si>
    <t>Kelton</t>
  </si>
  <si>
    <t>Osweiler</t>
  </si>
  <si>
    <t>Ke Moore</t>
  </si>
  <si>
    <t>Ki Moore</t>
  </si>
  <si>
    <t>M Burroughs</t>
  </si>
  <si>
    <t>Pflugrad</t>
  </si>
  <si>
    <t>Middlebrooks</t>
  </si>
  <si>
    <t>Pickens</t>
  </si>
  <si>
    <t>Efaw</t>
  </si>
  <si>
    <t>Shoemaker</t>
  </si>
  <si>
    <t>D Burroughs</t>
  </si>
  <si>
    <t>Hubner</t>
  </si>
  <si>
    <t>Elkin</t>
  </si>
  <si>
    <t>Lantrip</t>
  </si>
  <si>
    <t>Wooten</t>
  </si>
  <si>
    <t>Session</t>
  </si>
  <si>
    <t>Woodyard</t>
  </si>
  <si>
    <t>Hrapmann</t>
  </si>
  <si>
    <t>Lampley</t>
  </si>
  <si>
    <t>Hester</t>
  </si>
  <si>
    <t>Hale</t>
  </si>
  <si>
    <t>Spight</t>
  </si>
  <si>
    <t>Triplett</t>
  </si>
  <si>
    <t>Briggs</t>
  </si>
  <si>
    <t>Llanos</t>
  </si>
  <si>
    <t>Hardison</t>
  </si>
  <si>
    <t>Renner</t>
  </si>
  <si>
    <t>Moe</t>
  </si>
  <si>
    <t>Costello</t>
  </si>
  <si>
    <t>Highsmith</t>
  </si>
  <si>
    <t>Culver</t>
  </si>
  <si>
    <t>Egnew</t>
  </si>
  <si>
    <t>McGaffie</t>
  </si>
  <si>
    <t>Barrow</t>
  </si>
  <si>
    <t>Carder</t>
  </si>
  <si>
    <t>TerBush</t>
  </si>
  <si>
    <t>Siller</t>
  </si>
  <si>
    <t>Scriven</t>
  </si>
  <si>
    <t>Van Tubbergen</t>
  </si>
  <si>
    <t>Pegram</t>
  </si>
  <si>
    <t>Crank</t>
  </si>
  <si>
    <t>Gooden</t>
  </si>
  <si>
    <t>Ravenell</t>
  </si>
  <si>
    <t>Monette</t>
  </si>
  <si>
    <t>Arnheim</t>
  </si>
  <si>
    <t>Schaffer</t>
  </si>
  <si>
    <t>Bush</t>
  </si>
  <si>
    <t>Wiggs</t>
  </si>
  <si>
    <t>Armer</t>
  </si>
  <si>
    <t>P Brown</t>
  </si>
  <si>
    <t>C Underwood</t>
  </si>
  <si>
    <t>Crisp</t>
  </si>
  <si>
    <t>Chichester</t>
  </si>
  <si>
    <t>Nord</t>
  </si>
  <si>
    <t>B Underwood</t>
  </si>
  <si>
    <t>Bushell</t>
  </si>
  <si>
    <t>Philpott</t>
  </si>
  <si>
    <t>Bleser</t>
  </si>
  <si>
    <t>Flint</t>
  </si>
  <si>
    <t>Dantin</t>
  </si>
  <si>
    <t>Fluellen</t>
  </si>
  <si>
    <t>Reedy</t>
  </si>
  <si>
    <t>Warzeka</t>
  </si>
  <si>
    <t>Hunter</t>
  </si>
  <si>
    <t>Stafford</t>
  </si>
  <si>
    <t>Kauth</t>
  </si>
  <si>
    <t>Hirneise</t>
  </si>
  <si>
    <t>Pickett</t>
  </si>
  <si>
    <t>Casano</t>
  </si>
  <si>
    <t>Penza</t>
  </si>
  <si>
    <t>Maynard</t>
  </si>
  <si>
    <t>Sofele</t>
  </si>
  <si>
    <t>Calvin</t>
  </si>
  <si>
    <t>Irby</t>
  </si>
  <si>
    <t>Bigelow</t>
  </si>
  <si>
    <t>Tavecchio</t>
  </si>
  <si>
    <t>Anger</t>
  </si>
  <si>
    <t>Hendrix</t>
  </si>
  <si>
    <t>Toma</t>
  </si>
  <si>
    <t>Joyner</t>
  </si>
  <si>
    <t>Ruffer</t>
  </si>
  <si>
    <t>Griffin III</t>
  </si>
  <si>
    <t>Ganaway</t>
  </si>
  <si>
    <t>Kearse</t>
  </si>
  <si>
    <t>Aguilar</t>
  </si>
  <si>
    <t>Monk</t>
  </si>
  <si>
    <t>Wolfe</t>
  </si>
  <si>
    <t>Folk</t>
  </si>
  <si>
    <t>Rasp</t>
  </si>
  <si>
    <t>Kinne</t>
  </si>
  <si>
    <t>Sears</t>
  </si>
  <si>
    <t>Di Luigi</t>
  </si>
  <si>
    <t>Kariya</t>
  </si>
  <si>
    <t>Ratliff</t>
  </si>
  <si>
    <t>Jacobson</t>
  </si>
  <si>
    <t>Burnham</t>
  </si>
  <si>
    <t>Largen</t>
  </si>
  <si>
    <t>Fitzpatrick</t>
  </si>
  <si>
    <t>Bueker</t>
  </si>
  <si>
    <t>Hollis</t>
  </si>
  <si>
    <t>Martinek</t>
  </si>
  <si>
    <t>Sanu</t>
  </si>
  <si>
    <t>Hammerschmidt</t>
  </si>
  <si>
    <t>Darks</t>
  </si>
  <si>
    <t>Guyer</t>
  </si>
  <si>
    <t>Te</t>
  </si>
  <si>
    <t>Relf</t>
  </si>
  <si>
    <t>Ballard</t>
  </si>
  <si>
    <t>Pendergrass</t>
  </si>
  <si>
    <t>Bohanon</t>
  </si>
  <si>
    <t>Campanaro</t>
  </si>
  <si>
    <t>Dembry</t>
  </si>
  <si>
    <t>DePasquale</t>
  </si>
  <si>
    <t>Newman</t>
  </si>
  <si>
    <t>Vandenberg</t>
  </si>
  <si>
    <t>Wienke</t>
  </si>
  <si>
    <t>McNutt</t>
  </si>
  <si>
    <t>Staggs</t>
  </si>
  <si>
    <t>Hanna</t>
  </si>
  <si>
    <t>Ratterree</t>
  </si>
  <si>
    <t>Bernstine</t>
  </si>
  <si>
    <t>Guthrie</t>
  </si>
  <si>
    <t>Tannehill</t>
  </si>
  <si>
    <t>Persa</t>
  </si>
  <si>
    <t>Prioleau</t>
  </si>
  <si>
    <t>Ebert</t>
  </si>
  <si>
    <t>Dunsmore</t>
  </si>
  <si>
    <t>Moulton</t>
  </si>
  <si>
    <t>Lyons</t>
  </si>
  <si>
    <t>Peeples</t>
  </si>
  <si>
    <t>Melton</t>
  </si>
  <si>
    <t>Asiata</t>
  </si>
  <si>
    <t>Moeai</t>
  </si>
  <si>
    <t>McNabb</t>
  </si>
  <si>
    <t>Scully</t>
  </si>
  <si>
    <t>Sellwood</t>
  </si>
  <si>
    <t>Scheelhaase</t>
  </si>
  <si>
    <t>Millines</t>
  </si>
  <si>
    <t>Prince</t>
  </si>
  <si>
    <t>Dimke</t>
  </si>
  <si>
    <t>Embree</t>
  </si>
  <si>
    <t>Abbott</t>
  </si>
  <si>
    <t>Lankford</t>
  </si>
  <si>
    <t>Viliunas</t>
  </si>
  <si>
    <t>Rosario</t>
  </si>
  <si>
    <t>Osei</t>
  </si>
  <si>
    <t>Collaros</t>
  </si>
  <si>
    <t>Pead</t>
  </si>
  <si>
    <t>Barden</t>
  </si>
  <si>
    <t>Virginia Cavaliers</t>
  </si>
  <si>
    <t>Rocco</t>
  </si>
  <si>
    <t>Trotter</t>
  </si>
  <si>
    <t>Moseley</t>
  </si>
  <si>
    <t>Milien</t>
  </si>
  <si>
    <t>McCalebb</t>
  </si>
  <si>
    <t>Burd</t>
  </si>
  <si>
    <t>Keys</t>
  </si>
  <si>
    <t>Snyder</t>
  </si>
  <si>
    <t>Wisner</t>
  </si>
  <si>
    <t>Shepherd</t>
  </si>
  <si>
    <t>Blackson</t>
  </si>
  <si>
    <t>Randolph</t>
  </si>
  <si>
    <t>Keenum</t>
  </si>
  <si>
    <t>Carrier</t>
  </si>
  <si>
    <t>Haplea</t>
  </si>
  <si>
    <t>Suhey</t>
  </si>
  <si>
    <t>Amos</t>
  </si>
  <si>
    <t>Moye</t>
  </si>
  <si>
    <t>Astorino</t>
  </si>
  <si>
    <t>Herron</t>
  </si>
  <si>
    <t>Posey</t>
  </si>
  <si>
    <t>Rainey</t>
  </si>
  <si>
    <t>Joyer</t>
  </si>
  <si>
    <t>Boren</t>
  </si>
  <si>
    <t>Cousins</t>
  </si>
  <si>
    <t>Malcome</t>
  </si>
  <si>
    <t>Crowell</t>
  </si>
  <si>
    <t>Linthicum</t>
  </si>
  <si>
    <t>Nichol</t>
  </si>
  <si>
    <t>Charles</t>
  </si>
  <si>
    <t>Caper</t>
  </si>
  <si>
    <t>Palazeti</t>
  </si>
  <si>
    <t>Commings</t>
  </si>
  <si>
    <t>Ogletree</t>
  </si>
  <si>
    <t>Marlowe</t>
  </si>
  <si>
    <t>Legate</t>
  </si>
  <si>
    <t>Scribner-Howard</t>
  </si>
  <si>
    <t>Da Thomas</t>
  </si>
  <si>
    <t>De Thomas</t>
  </si>
  <si>
    <t>Toon</t>
  </si>
  <si>
    <t>Ewing</t>
  </si>
  <si>
    <t>Tuinei</t>
  </si>
  <si>
    <t>Paulson</t>
  </si>
  <si>
    <t>Welch</t>
  </si>
  <si>
    <t>Nortman</t>
  </si>
  <si>
    <t>Luck</t>
  </si>
  <si>
    <t>Weeden</t>
  </si>
  <si>
    <t>Meinken</t>
  </si>
  <si>
    <t>Whalen</t>
  </si>
  <si>
    <t>Fleener</t>
  </si>
  <si>
    <t>Toilolo</t>
  </si>
  <si>
    <t>Odoms</t>
  </si>
  <si>
    <t>Oglesby</t>
  </si>
  <si>
    <t>Coale</t>
  </si>
  <si>
    <t>Hemingway</t>
  </si>
  <si>
    <t>Glanda</t>
  </si>
  <si>
    <t>Koger</t>
  </si>
  <si>
    <t>Drager</t>
  </si>
  <si>
    <t>Hosley</t>
  </si>
  <si>
    <t>Myer</t>
  </si>
  <si>
    <t>Hagerup</t>
  </si>
  <si>
    <t>Milhouse</t>
  </si>
  <si>
    <t>Diehl</t>
  </si>
  <si>
    <t>Zimmerman</t>
  </si>
  <si>
    <t>Wingo</t>
  </si>
  <si>
    <t>S Smith</t>
  </si>
  <si>
    <t>B Smith</t>
  </si>
  <si>
    <t>Gragg</t>
  </si>
  <si>
    <t>Rasner</t>
  </si>
  <si>
    <t>Hocker</t>
  </si>
  <si>
    <t>Breeding</t>
  </si>
  <si>
    <t>McDermott</t>
  </si>
  <si>
    <t>Kaiser</t>
  </si>
  <si>
    <t>Lunday</t>
  </si>
  <si>
    <t>Wimbley</t>
  </si>
  <si>
    <t>Beasley</t>
  </si>
  <si>
    <t>Carswell</t>
  </si>
  <si>
    <t>Sorrell</t>
  </si>
  <si>
    <t>Yankoski</t>
  </si>
  <si>
    <t>Harnish</t>
  </si>
  <si>
    <t>Womble</t>
  </si>
  <si>
    <t>Frampton</t>
  </si>
  <si>
    <t>Kincy</t>
  </si>
  <si>
    <t>McAvoy</t>
  </si>
  <si>
    <t>Tryon</t>
  </si>
  <si>
    <t>Hanks</t>
  </si>
  <si>
    <t>Smelley</t>
  </si>
  <si>
    <t>Peterson</t>
  </si>
  <si>
    <t>Claiborne</t>
  </si>
  <si>
    <t>Maze</t>
  </si>
  <si>
    <t>Mathieu</t>
  </si>
  <si>
    <t>Wing</t>
  </si>
  <si>
    <t>Burke</t>
  </si>
  <si>
    <t>Beaumont</t>
  </si>
  <si>
    <t>Goudy</t>
  </si>
  <si>
    <t>Walters</t>
  </si>
  <si>
    <t>Donnell</t>
  </si>
  <si>
    <t>Wide</t>
  </si>
  <si>
    <t>Smithson</t>
  </si>
  <si>
    <t>Avery</t>
  </si>
  <si>
    <t>Vakapuna</t>
  </si>
  <si>
    <t>Taplin-Ross</t>
  </si>
  <si>
    <t>Brotzman</t>
  </si>
  <si>
    <t>Lindley</t>
  </si>
  <si>
    <t>Teich</t>
  </si>
  <si>
    <t>Santiago</t>
  </si>
  <si>
    <t>Snelson</t>
  </si>
  <si>
    <t>Hillman</t>
  </si>
  <si>
    <t>Kazee</t>
  </si>
  <si>
    <t>Furman</t>
  </si>
  <si>
    <t>Buckley</t>
  </si>
  <si>
    <t>Perez</t>
  </si>
  <si>
    <t>Delahooke</t>
  </si>
  <si>
    <t>Stahovich</t>
  </si>
  <si>
    <t>Hawaii Warriors</t>
  </si>
  <si>
    <t>Moniz</t>
  </si>
  <si>
    <t>Cole</t>
  </si>
  <si>
    <t>Heun</t>
  </si>
  <si>
    <t>Salas</t>
  </si>
  <si>
    <t>Monico</t>
  </si>
  <si>
    <t>Ostrowski</t>
  </si>
  <si>
    <t>Stutzmann</t>
  </si>
  <si>
    <t>Blount</t>
  </si>
  <si>
    <t>Dimude</t>
  </si>
  <si>
    <t>T Johnson</t>
  </si>
  <si>
    <t>Pilares</t>
  </si>
  <si>
    <t>Enos</t>
  </si>
  <si>
    <t>Dunnachie</t>
  </si>
  <si>
    <t>Such</t>
  </si>
  <si>
    <t>Mallary</t>
  </si>
  <si>
    <t>Ellingson</t>
  </si>
  <si>
    <t>Cortazzo</t>
  </si>
  <si>
    <t>Noble</t>
  </si>
  <si>
    <t>Claus</t>
  </si>
  <si>
    <t>Tew</t>
  </si>
  <si>
    <t>Halderman</t>
  </si>
  <si>
    <t>McKayhan</t>
  </si>
  <si>
    <t>Demerath</t>
  </si>
  <si>
    <t>Cone</t>
  </si>
  <si>
    <t>Earls</t>
  </si>
  <si>
    <t>Rocker</t>
  </si>
  <si>
    <t>Rembert</t>
  </si>
  <si>
    <t>Blair</t>
  </si>
  <si>
    <t>Bartholomew</t>
  </si>
  <si>
    <t>Devine</t>
  </si>
  <si>
    <t>Tedder</t>
  </si>
  <si>
    <t>Czajkowski</t>
  </si>
  <si>
    <t>Pugnetti</t>
  </si>
  <si>
    <t>Gabbert</t>
  </si>
  <si>
    <t>Stanzi</t>
  </si>
  <si>
    <t>Gettis</t>
  </si>
  <si>
    <t>Gerau</t>
  </si>
  <si>
    <t>Sandeman</t>
  </si>
  <si>
    <t>Nordmann</t>
  </si>
  <si>
    <t>Chaney</t>
  </si>
  <si>
    <t>Ressel</t>
  </si>
  <si>
    <t>Grabner</t>
  </si>
  <si>
    <t>Donahue</t>
  </si>
  <si>
    <t>D Davis</t>
  </si>
  <si>
    <t>Wornick</t>
  </si>
  <si>
    <t>Whitley</t>
  </si>
  <si>
    <t>Bowman</t>
  </si>
  <si>
    <t>Meggett</t>
  </si>
  <si>
    <t>Salvatico</t>
  </si>
  <si>
    <t>Arrington</t>
  </si>
  <si>
    <t>Dorsey</t>
  </si>
  <si>
    <t>Furstenburg</t>
  </si>
  <si>
    <t>Boykins</t>
  </si>
  <si>
    <t>Gaddis</t>
  </si>
  <si>
    <t>Baltz</t>
  </si>
  <si>
    <t>Leshoure</t>
  </si>
  <si>
    <t>Fayson</t>
  </si>
  <si>
    <t>Buerck</t>
  </si>
  <si>
    <t>Odom</t>
  </si>
  <si>
    <t>Elliot</t>
  </si>
  <si>
    <t>Santella</t>
  </si>
  <si>
    <t>Foles</t>
  </si>
  <si>
    <t>Bowling</t>
  </si>
  <si>
    <t>Nwoko</t>
  </si>
  <si>
    <t>Antolin</t>
  </si>
  <si>
    <t>Criner</t>
  </si>
  <si>
    <t>Elmore</t>
  </si>
  <si>
    <t>Zendejas</t>
  </si>
  <si>
    <t>Crier</t>
  </si>
  <si>
    <t>Army Black Knights</t>
  </si>
  <si>
    <t>Steelman</t>
  </si>
  <si>
    <t>Padron</t>
  </si>
  <si>
    <t>Hassin</t>
  </si>
  <si>
    <t>Mealy</t>
  </si>
  <si>
    <t>Maples</t>
  </si>
  <si>
    <t>Szymanski</t>
  </si>
  <si>
    <t>Haynes</t>
  </si>
  <si>
    <t>Carlton</t>
  </si>
  <si>
    <t>Bulls</t>
  </si>
  <si>
    <t>Hilburn</t>
  </si>
  <si>
    <t>Quarles</t>
  </si>
  <si>
    <t>Provo</t>
  </si>
  <si>
    <t>Cruz</t>
  </si>
  <si>
    <t>Rohleder</t>
  </si>
  <si>
    <t>Lichtenstein</t>
  </si>
  <si>
    <t>Draughn</t>
  </si>
  <si>
    <t>Harrelson</t>
  </si>
  <si>
    <t>Burney</t>
  </si>
  <si>
    <t>D Rogers</t>
  </si>
  <si>
    <t>Stocker</t>
  </si>
  <si>
    <t>Rivera</t>
  </si>
  <si>
    <t>Z Rogers</t>
  </si>
  <si>
    <t>Barth</t>
  </si>
  <si>
    <t>Lincoln</t>
  </si>
  <si>
    <t>Feagles</t>
  </si>
  <si>
    <t>Locker</t>
  </si>
  <si>
    <t>Helu Jr.</t>
  </si>
  <si>
    <t>McNeill</t>
  </si>
  <si>
    <t>Kinnie</t>
  </si>
  <si>
    <t>Henery</t>
  </si>
  <si>
    <t>Landi</t>
  </si>
  <si>
    <t>Plancher</t>
  </si>
  <si>
    <t>Lamar</t>
  </si>
  <si>
    <t>Gidrey</t>
  </si>
  <si>
    <t>Hornes</t>
  </si>
  <si>
    <t>Bravo-Brown</t>
  </si>
  <si>
    <t>Gilchrist</t>
  </si>
  <si>
    <t>Bonani</t>
  </si>
  <si>
    <t>Brockhaus-Kann</t>
  </si>
  <si>
    <t>Berry</t>
  </si>
  <si>
    <t>Hankerson</t>
  </si>
  <si>
    <t>Streeter</t>
  </si>
  <si>
    <t>Collinsworth</t>
  </si>
  <si>
    <t>Tausch</t>
  </si>
  <si>
    <t>Bosher</t>
  </si>
  <si>
    <t>Ealey</t>
  </si>
  <si>
    <t>Watters</t>
  </si>
  <si>
    <t>Nissley</t>
  </si>
  <si>
    <t>Figgins</t>
  </si>
  <si>
    <t>Munzenmaier</t>
  </si>
  <si>
    <t>Cattoi</t>
  </si>
  <si>
    <t>Clingan</t>
  </si>
  <si>
    <t>Garcia</t>
  </si>
  <si>
    <t>Gilmore</t>
  </si>
  <si>
    <t>Ponder</t>
  </si>
  <si>
    <t>Maddox</t>
  </si>
  <si>
    <t>Lattimore</t>
  </si>
  <si>
    <t>Haulstead</t>
  </si>
  <si>
    <t>Easterling</t>
  </si>
  <si>
    <t>Little</t>
  </si>
  <si>
    <t>Sherman</t>
  </si>
  <si>
    <t>Lanning</t>
  </si>
  <si>
    <t>Potts</t>
  </si>
  <si>
    <t>Jeffers</t>
  </si>
  <si>
    <t>Batch</t>
  </si>
  <si>
    <t>McRoy</t>
  </si>
  <si>
    <t>Rooks</t>
  </si>
  <si>
    <t>Leong Jr.</t>
  </si>
  <si>
    <t>Torres</t>
  </si>
  <si>
    <t>D Moore</t>
  </si>
  <si>
    <t>Demos</t>
  </si>
  <si>
    <t>LaCour</t>
  </si>
  <si>
    <t>Carona</t>
  </si>
  <si>
    <t>McElroy</t>
  </si>
  <si>
    <t>Ingram</t>
  </si>
  <si>
    <t>Dial</t>
  </si>
  <si>
    <t>Gantt</t>
  </si>
  <si>
    <t>Dell</t>
  </si>
  <si>
    <t>McGloin</t>
  </si>
  <si>
    <t>Royster</t>
  </si>
  <si>
    <t>Zordich</t>
  </si>
  <si>
    <t>Brackett</t>
  </si>
  <si>
    <t>Zug</t>
  </si>
  <si>
    <t>Zerbe</t>
  </si>
  <si>
    <t>Kersey</t>
  </si>
  <si>
    <t>Wagner</t>
  </si>
  <si>
    <t>Butterworth</t>
  </si>
  <si>
    <t>Heavens</t>
  </si>
  <si>
    <t>Stonum</t>
  </si>
  <si>
    <t>Hutchins</t>
  </si>
  <si>
    <t>Tolzien</t>
  </si>
  <si>
    <t>Kerley</t>
  </si>
  <si>
    <t>Gilreath</t>
  </si>
  <si>
    <t>Frazer</t>
  </si>
  <si>
    <t>Nimmo</t>
  </si>
  <si>
    <t>Todman</t>
  </si>
  <si>
    <t>Frey</t>
  </si>
  <si>
    <t>Madu</t>
  </si>
  <si>
    <t>Broyles</t>
  </si>
  <si>
    <t>K Moore</t>
  </si>
  <si>
    <t>I Moore</t>
  </si>
  <si>
    <t>Kenney</t>
  </si>
  <si>
    <t>Teggart</t>
  </si>
  <si>
    <t>McGillicuddy</t>
  </si>
  <si>
    <t>Marecic</t>
  </si>
  <si>
    <t>Amajoyi</t>
  </si>
  <si>
    <t>Baldwin</t>
  </si>
  <si>
    <t>Reuland</t>
  </si>
  <si>
    <t>Whitaker</t>
  </si>
  <si>
    <t>Hazley</t>
  </si>
  <si>
    <t>Mallett</t>
  </si>
  <si>
    <t>Saine</t>
  </si>
  <si>
    <t>Sanzenbacher</t>
  </si>
  <si>
    <t>Fragel</t>
  </si>
  <si>
    <t>Stoneburner</t>
  </si>
  <si>
    <t>Stumon</t>
  </si>
  <si>
    <t>Miles-Nash</t>
  </si>
  <si>
    <t>Barclay</t>
  </si>
  <si>
    <t>Dasher</t>
  </si>
  <si>
    <t>Boucher</t>
  </si>
  <si>
    <t>Scherpenberg</t>
  </si>
  <si>
    <t>Kyles</t>
  </si>
  <si>
    <t>Beyah</t>
  </si>
  <si>
    <t>Merriweather</t>
  </si>
  <si>
    <t>Harwell</t>
  </si>
  <si>
    <t>Blissard</t>
  </si>
  <si>
    <t>Paine</t>
  </si>
  <si>
    <t>Bruton</t>
  </si>
  <si>
    <t>Semmes</t>
  </si>
  <si>
    <t>Nunley</t>
  </si>
  <si>
    <t>Gendreau</t>
  </si>
  <si>
    <t>Judie</t>
  </si>
  <si>
    <t>Toliver</t>
  </si>
  <si>
    <t>Lamothe</t>
  </si>
  <si>
    <t>Jasper</t>
  </si>
  <si>
    <t>Helton</t>
  </si>
  <si>
    <t>Newton</t>
  </si>
  <si>
    <t>Roark</t>
  </si>
  <si>
    <t>Hynoski</t>
  </si>
  <si>
    <t>DeCicco</t>
  </si>
  <si>
    <t>Kendrick</t>
  </si>
  <si>
    <t>Taglianetti</t>
  </si>
  <si>
    <t>Saddler</t>
  </si>
  <si>
    <t>McIntosh</t>
  </si>
  <si>
    <t>Tydlacka</t>
  </si>
  <si>
    <t>Kaepernick</t>
  </si>
  <si>
    <t>Taua</t>
  </si>
  <si>
    <t>Wimberly</t>
  </si>
  <si>
    <t>Pantale</t>
  </si>
  <si>
    <t>Swigert</t>
  </si>
  <si>
    <t>Langley</t>
  </si>
  <si>
    <t>Quigley</t>
  </si>
  <si>
    <t>Dyer</t>
  </si>
  <si>
    <t>Maehl</t>
  </si>
  <si>
    <t>Zachery</t>
  </si>
  <si>
    <t>Lutzenkirchen</t>
  </si>
  <si>
    <t>Fannin</t>
  </si>
  <si>
    <t>Beard</t>
  </si>
  <si>
    <t>Byrum</t>
  </si>
  <si>
    <t>Canfield</t>
  </si>
  <si>
    <t>Katz</t>
  </si>
  <si>
    <t>Hekker</t>
  </si>
  <si>
    <t>Jac Rodgers</t>
  </si>
  <si>
    <t>Jam Rodgers</t>
  </si>
  <si>
    <t>Unga</t>
  </si>
  <si>
    <t>Jorgensen</t>
  </si>
  <si>
    <t>Adeniji</t>
  </si>
  <si>
    <t>Bishop</t>
  </si>
  <si>
    <t>Kjos</t>
  </si>
  <si>
    <t>Halahuni</t>
  </si>
  <si>
    <t>George</t>
  </si>
  <si>
    <t>Pitta</t>
  </si>
  <si>
    <t>Ashworth</t>
  </si>
  <si>
    <t>Kahut</t>
  </si>
  <si>
    <t>Wynn</t>
  </si>
  <si>
    <t>Shakerin</t>
  </si>
  <si>
    <t>Vereen</t>
  </si>
  <si>
    <t>DeBoskie-Johnson</t>
  </si>
  <si>
    <t>Key</t>
  </si>
  <si>
    <t>Boateng</t>
  </si>
  <si>
    <t>Lagemann</t>
  </si>
  <si>
    <t>Hendy</t>
  </si>
  <si>
    <t>Conte</t>
  </si>
  <si>
    <t>D'Amato</t>
  </si>
  <si>
    <t>Randall</t>
  </si>
  <si>
    <t>McCann</t>
  </si>
  <si>
    <t>Wellington</t>
  </si>
  <si>
    <t>Puloka</t>
  </si>
  <si>
    <t>Loftin</t>
  </si>
  <si>
    <t>Brazill</t>
  </si>
  <si>
    <t>Goulet</t>
  </si>
  <si>
    <t>McCrae</t>
  </si>
  <si>
    <t>Bussey</t>
  </si>
  <si>
    <t>Clemens</t>
  </si>
  <si>
    <t>Ratanamorn</t>
  </si>
  <si>
    <t>Hershey</t>
  </si>
  <si>
    <t>Stull</t>
  </si>
  <si>
    <t>Byham</t>
  </si>
  <si>
    <t>Pianalto</t>
  </si>
  <si>
    <t>Barham</t>
  </si>
  <si>
    <t>Schallock</t>
  </si>
  <si>
    <t>Shinskie</t>
  </si>
  <si>
    <t>McCluskey</t>
  </si>
  <si>
    <t>Gable</t>
  </si>
  <si>
    <t>Havili</t>
  </si>
  <si>
    <t>Gunnell</t>
  </si>
  <si>
    <t>Jarvis</t>
  </si>
  <si>
    <t>Larmond</t>
  </si>
  <si>
    <t>Ausberry</t>
  </si>
  <si>
    <t>Aponavicius</t>
  </si>
  <si>
    <t>Congdon</t>
  </si>
  <si>
    <t>Harfman</t>
  </si>
  <si>
    <t>McCaskill</t>
  </si>
  <si>
    <t>Spiller</t>
  </si>
  <si>
    <t>Grinter</t>
  </si>
  <si>
    <t>Seiber</t>
  </si>
  <si>
    <t>Michael</t>
  </si>
  <si>
    <t>Chapas</t>
  </si>
  <si>
    <t>Lanier</t>
  </si>
  <si>
    <t>Rambo</t>
  </si>
  <si>
    <t>Charlton</t>
  </si>
  <si>
    <t>Moline</t>
  </si>
  <si>
    <t>Paulsen</t>
  </si>
  <si>
    <t>Maneri</t>
  </si>
  <si>
    <t>Forbath</t>
  </si>
  <si>
    <t>Brownell</t>
  </si>
  <si>
    <t>Collier</t>
  </si>
  <si>
    <t>J James</t>
  </si>
  <si>
    <t>M James</t>
  </si>
  <si>
    <t>Sheehan</t>
  </si>
  <si>
    <t>Enderle</t>
  </si>
  <si>
    <t>Geter</t>
  </si>
  <si>
    <t>Woolridge</t>
  </si>
  <si>
    <t>McCarty</t>
  </si>
  <si>
    <t>Komar</t>
  </si>
  <si>
    <t>Scheidler</t>
  </si>
  <si>
    <t>Hutson</t>
  </si>
  <si>
    <t>Greenwood</t>
  </si>
  <si>
    <t>Bjorvik</t>
  </si>
  <si>
    <t>Mahone</t>
  </si>
  <si>
    <t>Veltung</t>
  </si>
  <si>
    <t>Norsic</t>
  </si>
  <si>
    <t>Farquhar</t>
  </si>
  <si>
    <t>Iovinelli</t>
  </si>
  <si>
    <t>Gilleylen</t>
  </si>
  <si>
    <t>Vargas</t>
  </si>
  <si>
    <t>Booth</t>
  </si>
  <si>
    <t>Beall</t>
  </si>
  <si>
    <t>Southworth</t>
  </si>
  <si>
    <t>Fogler</t>
  </si>
  <si>
    <t>Dugat</t>
  </si>
  <si>
    <t>Smelek</t>
  </si>
  <si>
    <t>Soderberg</t>
  </si>
  <si>
    <t>Geyer</t>
  </si>
  <si>
    <t>Gerhart</t>
  </si>
  <si>
    <t>R Whalen</t>
  </si>
  <si>
    <t>Dray</t>
  </si>
  <si>
    <t>G Whalen</t>
  </si>
  <si>
    <t>O'Hara</t>
  </si>
  <si>
    <t>Finnerty</t>
  </si>
  <si>
    <t>Woodland</t>
  </si>
  <si>
    <t>Harry</t>
  </si>
  <si>
    <t>Haudan</t>
  </si>
  <si>
    <t>Arnaud</t>
  </si>
  <si>
    <t>McKnight</t>
  </si>
  <si>
    <t>Tow-Arnett</t>
  </si>
  <si>
    <t>Theret</t>
  </si>
  <si>
    <t>Lair</t>
  </si>
  <si>
    <t>Hoese</t>
  </si>
  <si>
    <t>Kuznia</t>
  </si>
  <si>
    <t>Catlett</t>
  </si>
  <si>
    <t>Ellestad</t>
  </si>
  <si>
    <t>Mahoney</t>
  </si>
  <si>
    <t>Brandtner</t>
  </si>
  <si>
    <t>Crompton</t>
  </si>
  <si>
    <t>Hardesty</t>
  </si>
  <si>
    <t>Hancock</t>
  </si>
  <si>
    <t>Waldron</t>
  </si>
  <si>
    <t>Bowden</t>
  </si>
  <si>
    <t>Kafka</t>
  </si>
  <si>
    <t>Todd</t>
  </si>
  <si>
    <t>A Fields</t>
  </si>
  <si>
    <t>Markshausen</t>
  </si>
  <si>
    <t>Concannon</t>
  </si>
  <si>
    <t>D Fields</t>
  </si>
  <si>
    <t>Durst</t>
  </si>
  <si>
    <t>Reliford</t>
  </si>
  <si>
    <t>Kovatch</t>
  </si>
  <si>
    <t>Goulbourne</t>
  </si>
  <si>
    <t>P Robinson</t>
  </si>
  <si>
    <t>Zann</t>
  </si>
  <si>
    <t>Kozlowski</t>
  </si>
  <si>
    <t>Holliday</t>
  </si>
  <si>
    <t>LaFell</t>
  </si>
  <si>
    <t>Quarless</t>
  </si>
  <si>
    <t>Sheppard</t>
  </si>
  <si>
    <t>Foyil</t>
  </si>
  <si>
    <t>Masoli</t>
  </si>
  <si>
    <t>Pettrey</t>
  </si>
  <si>
    <t>Thoma</t>
  </si>
  <si>
    <t>Tebow</t>
  </si>
  <si>
    <t>Pike</t>
  </si>
  <si>
    <t>Moody</t>
  </si>
  <si>
    <t>Goebel</t>
  </si>
  <si>
    <t>Gilyard</t>
  </si>
  <si>
    <t>Binns</t>
  </si>
  <si>
    <t>Guidugli</t>
  </si>
  <si>
    <t>Alli</t>
  </si>
  <si>
    <t>Waugh</t>
  </si>
  <si>
    <t>Spann</t>
  </si>
  <si>
    <t>Crider</t>
  </si>
  <si>
    <t>Schwartz</t>
  </si>
  <si>
    <t>Salerno</t>
  </si>
  <si>
    <t>Alvarado</t>
  </si>
  <si>
    <t>Wilber</t>
  </si>
  <si>
    <t>Easley</t>
  </si>
  <si>
    <t>McClain</t>
  </si>
  <si>
    <t>Cullen</t>
  </si>
  <si>
    <t>Toston</t>
  </si>
  <si>
    <t>Anyiam</t>
  </si>
  <si>
    <t>McCluster</t>
  </si>
  <si>
    <t>Grandy</t>
  </si>
  <si>
    <t>Horton</t>
  </si>
  <si>
    <t>Youman</t>
  </si>
  <si>
    <t>Hodge</t>
  </si>
  <si>
    <t>Shene</t>
  </si>
  <si>
    <t>Pinkney</t>
  </si>
  <si>
    <t>Freeney</t>
  </si>
  <si>
    <t>Tejada</t>
  </si>
  <si>
    <t>Hartman</t>
  </si>
  <si>
    <t>Dodge</t>
  </si>
  <si>
    <t>Sheffield</t>
  </si>
  <si>
    <t>Hawken</t>
  </si>
  <si>
    <t>Britton</t>
  </si>
  <si>
    <t>Swenson</t>
  </si>
  <si>
    <t>Gallarda</t>
  </si>
  <si>
    <t>Burroughs</t>
  </si>
  <si>
    <t>Nesbitt</t>
  </si>
  <si>
    <t>Wegher</t>
  </si>
  <si>
    <t>Morse</t>
  </si>
  <si>
    <t>Dwyer</t>
  </si>
  <si>
    <t>Moeaki</t>
  </si>
  <si>
    <t>Johnson-Koulianos</t>
  </si>
  <si>
    <t>Stross</t>
  </si>
  <si>
    <t>Tarrant</t>
  </si>
  <si>
    <t>LeFevour</t>
  </si>
  <si>
    <t>Volny</t>
  </si>
  <si>
    <t>Jernigan</t>
  </si>
  <si>
    <t>Southward</t>
  </si>
  <si>
    <t>Greer</t>
  </si>
  <si>
    <t>Poblah</t>
  </si>
  <si>
    <t>C Wilson</t>
  </si>
  <si>
    <t>Blackburn</t>
  </si>
  <si>
    <t>Gill</t>
  </si>
  <si>
    <t>Marcum</t>
  </si>
  <si>
    <t>Aguila</t>
  </si>
  <si>
    <t>Hartmann</t>
  </si>
  <si>
    <t>Goggans</t>
  </si>
  <si>
    <t>Chiles</t>
  </si>
  <si>
    <t>Upchurch</t>
  </si>
  <si>
    <t>Arenas</t>
  </si>
  <si>
    <t>Tiffin</t>
  </si>
  <si>
    <t>Gold</t>
  </si>
  <si>
    <t>I Johnson</t>
  </si>
  <si>
    <t>Perretta</t>
  </si>
  <si>
    <t>Hawkins</t>
  </si>
  <si>
    <t>Bissell</t>
  </si>
  <si>
    <t>Brockel</t>
  </si>
  <si>
    <t>Reagan</t>
  </si>
  <si>
    <t>Funaki</t>
  </si>
  <si>
    <t>Clausen</t>
  </si>
  <si>
    <t>Sharpley</t>
  </si>
  <si>
    <t>Libre</t>
  </si>
  <si>
    <t>Wright-Jackson</t>
  </si>
  <si>
    <t>Bain</t>
  </si>
  <si>
    <t>Aldridge</t>
  </si>
  <si>
    <t>Grimes</t>
  </si>
  <si>
    <t>Lolotai</t>
  </si>
  <si>
    <t>Nasca</t>
  </si>
  <si>
    <t>Grasso</t>
  </si>
  <si>
    <t>Maust</t>
  </si>
  <si>
    <t>Florida Atlantic Owls</t>
  </si>
  <si>
    <t>Gent</t>
  </si>
  <si>
    <t>Pierre</t>
  </si>
  <si>
    <t>Edgecomb</t>
  </si>
  <si>
    <t>Sneed</t>
  </si>
  <si>
    <t>Housler</t>
  </si>
  <si>
    <t>Bockheim</t>
  </si>
  <si>
    <t>Holley</t>
  </si>
  <si>
    <t>Gornall</t>
  </si>
  <si>
    <t>Arnold</t>
  </si>
  <si>
    <t>Urban</t>
  </si>
  <si>
    <t>Jalloh</t>
  </si>
  <si>
    <t>Nicks</t>
  </si>
  <si>
    <t>Rome</t>
  </si>
  <si>
    <t>Lankster</t>
  </si>
  <si>
    <t>McAfee</t>
  </si>
  <si>
    <t>Sherer</t>
  </si>
  <si>
    <t>Weatherford</t>
  </si>
  <si>
    <t>Bradham</t>
  </si>
  <si>
    <t>Theus</t>
  </si>
  <si>
    <t>Piurowski</t>
  </si>
  <si>
    <t>Surrency</t>
  </si>
  <si>
    <t>Fenelus</t>
  </si>
  <si>
    <t>Rentmeester</t>
  </si>
  <si>
    <t>Jenije</t>
  </si>
  <si>
    <t>Gano</t>
  </si>
  <si>
    <t>J Harris</t>
  </si>
  <si>
    <t>Longshore</t>
  </si>
  <si>
    <t>Best</t>
  </si>
  <si>
    <t>Zellner</t>
  </si>
  <si>
    <t>Morrah</t>
  </si>
  <si>
    <t>B Harris</t>
  </si>
  <si>
    <t>Simon</t>
  </si>
  <si>
    <t>Livas</t>
  </si>
  <si>
    <t>Skarb</t>
  </si>
  <si>
    <t>Flahive</t>
  </si>
  <si>
    <t>Tuminello</t>
  </si>
  <si>
    <t>Beck</t>
  </si>
  <si>
    <t>Womack</t>
  </si>
  <si>
    <t>Oestriecher</t>
  </si>
  <si>
    <t>Dittbenner</t>
  </si>
  <si>
    <t>Keagle</t>
  </si>
  <si>
    <t>Teel</t>
  </si>
  <si>
    <t>Eugene</t>
  </si>
  <si>
    <t>Britt</t>
  </si>
  <si>
    <t>Cervini</t>
  </si>
  <si>
    <t>Corcoran</t>
  </si>
  <si>
    <t>J McCourty</t>
  </si>
  <si>
    <t>Pierson</t>
  </si>
  <si>
    <t>Dellaganna</t>
  </si>
  <si>
    <t>Bacher</t>
  </si>
  <si>
    <t>Maclin</t>
  </si>
  <si>
    <t>Je Jackson</t>
  </si>
  <si>
    <t>Ji Jackson</t>
  </si>
  <si>
    <t>Wolfert</t>
  </si>
  <si>
    <t>Villarreal</t>
  </si>
  <si>
    <t>Graziano</t>
  </si>
  <si>
    <t>Heyward-Bey</t>
  </si>
  <si>
    <t>Lee-Odai</t>
  </si>
  <si>
    <t>Fragger</t>
  </si>
  <si>
    <t>Egekeze</t>
  </si>
  <si>
    <t>Jaekle</t>
  </si>
  <si>
    <t>Holland</t>
  </si>
  <si>
    <t>Crenshaw</t>
  </si>
  <si>
    <t>Thurmond III</t>
  </si>
  <si>
    <t>Fodge</t>
  </si>
  <si>
    <t>Syria</t>
  </si>
  <si>
    <t>Hiller</t>
  </si>
  <si>
    <t>Biggers</t>
  </si>
  <si>
    <t>Goodson</t>
  </si>
  <si>
    <t>Winchester</t>
  </si>
  <si>
    <t>Julien</t>
  </si>
  <si>
    <t>Ugokwe</t>
  </si>
  <si>
    <t>Jo Shepherd</t>
  </si>
  <si>
    <t>Delmas</t>
  </si>
  <si>
    <t>Ledbetter</t>
  </si>
  <si>
    <t>Elsworth</t>
  </si>
  <si>
    <t>Smiter</t>
  </si>
  <si>
    <t>Wardlow</t>
  </si>
  <si>
    <t>Krasinski</t>
  </si>
  <si>
    <t>Ja Shepherd</t>
  </si>
  <si>
    <t>Fangmeier</t>
  </si>
  <si>
    <t>Martens</t>
  </si>
  <si>
    <t>Kohn</t>
  </si>
  <si>
    <t>Lumpkin</t>
  </si>
  <si>
    <t>Hafner</t>
  </si>
  <si>
    <t>Madsen</t>
  </si>
  <si>
    <t>Paffett</t>
  </si>
  <si>
    <t>Dekker</t>
  </si>
  <si>
    <t>Mannisto</t>
  </si>
  <si>
    <t>Moevao</t>
  </si>
  <si>
    <t>Stroughter</t>
  </si>
  <si>
    <t>Bostick</t>
  </si>
  <si>
    <t>Catchings</t>
  </si>
  <si>
    <t>Stephens-Howling</t>
  </si>
  <si>
    <t>Morales</t>
  </si>
  <si>
    <t>Camp</t>
  </si>
  <si>
    <t>Kinder</t>
  </si>
  <si>
    <t>McGee</t>
  </si>
  <si>
    <t>Brytus</t>
  </si>
  <si>
    <t>L Smith</t>
  </si>
  <si>
    <t>Nickson</t>
  </si>
  <si>
    <t>Haden</t>
  </si>
  <si>
    <t>LeGrande</t>
  </si>
  <si>
    <t>Momah</t>
  </si>
  <si>
    <t>Umoh</t>
  </si>
  <si>
    <t>Hahnfeldt</t>
  </si>
  <si>
    <t>Flutie</t>
  </si>
  <si>
    <t>Upson</t>
  </si>
  <si>
    <t>Kansas Jayhawks</t>
  </si>
  <si>
    <t>Reesing</t>
  </si>
  <si>
    <t>Meier</t>
  </si>
  <si>
    <t>Salamon</t>
  </si>
  <si>
    <t>Decker</t>
  </si>
  <si>
    <t>Briscoe</t>
  </si>
  <si>
    <t>Biere</t>
  </si>
  <si>
    <t>Sherels</t>
  </si>
  <si>
    <t>Branstetter</t>
  </si>
  <si>
    <t>Rojas</t>
  </si>
  <si>
    <t>Kucek</t>
  </si>
  <si>
    <t>Dalfrey</t>
  </si>
  <si>
    <t>David</t>
  </si>
  <si>
    <t>McKinley</t>
  </si>
  <si>
    <t>Oberland</t>
  </si>
  <si>
    <t>Sash</t>
  </si>
  <si>
    <t>Brodell</t>
  </si>
  <si>
    <t>Kingrey</t>
  </si>
  <si>
    <t>DiMarco</t>
  </si>
  <si>
    <t>Culliver</t>
  </si>
  <si>
    <t>Succop</t>
  </si>
  <si>
    <t>Ganz</t>
  </si>
  <si>
    <t>Castille</t>
  </si>
  <si>
    <t>Witt</t>
  </si>
  <si>
    <t>Holt</t>
  </si>
  <si>
    <t>Swift</t>
  </si>
  <si>
    <t>Lucky</t>
  </si>
  <si>
    <t>Faerber</t>
  </si>
  <si>
    <t>Grisham</t>
  </si>
  <si>
    <t>Dennard</t>
  </si>
  <si>
    <t>Buchholz</t>
  </si>
  <si>
    <t>Titchener</t>
  </si>
  <si>
    <t>Maners</t>
  </si>
  <si>
    <t>Hoyer</t>
  </si>
  <si>
    <t>Moreno</t>
  </si>
  <si>
    <t>Mimbs</t>
  </si>
  <si>
    <t>Ringer</t>
  </si>
  <si>
    <t>Massaquoi</t>
  </si>
  <si>
    <t>Celek</t>
  </si>
  <si>
    <t>Wiley</t>
  </si>
  <si>
    <t>Beachum</t>
  </si>
  <si>
    <t>Lawlor</t>
  </si>
  <si>
    <t>Buehler</t>
  </si>
  <si>
    <t>Woidneck</t>
  </si>
  <si>
    <t>Huber</t>
  </si>
  <si>
    <t>Harrell</t>
  </si>
  <si>
    <t>Crabtree</t>
  </si>
  <si>
    <t>Wall</t>
  </si>
  <si>
    <t>Park</t>
  </si>
  <si>
    <t>Hartline</t>
  </si>
  <si>
    <t>B Simmons</t>
  </si>
  <si>
    <t>Lanxter</t>
  </si>
  <si>
    <t>Drew</t>
  </si>
  <si>
    <t>Guy</t>
  </si>
  <si>
    <t>T Simmons</t>
  </si>
  <si>
    <t>Masthay</t>
  </si>
  <si>
    <t>Casteel</t>
  </si>
  <si>
    <t>Coffee</t>
  </si>
  <si>
    <t>Sakoda</t>
  </si>
  <si>
    <t>Willy</t>
  </si>
  <si>
    <t>Lorenzen</t>
  </si>
  <si>
    <t>Thermilus</t>
  </si>
  <si>
    <t>Roosevelt</t>
  </si>
  <si>
    <t>Hamlin</t>
  </si>
  <si>
    <t>Rack</t>
  </si>
  <si>
    <t>Brouse</t>
  </si>
  <si>
    <t>Hagg</t>
  </si>
  <si>
    <t>Principe</t>
  </si>
  <si>
    <t>Fardon</t>
  </si>
  <si>
    <t>Boeckman</t>
  </si>
  <si>
    <t>B Wells</t>
  </si>
  <si>
    <t>M Wells</t>
  </si>
  <si>
    <t>Ogbonnaya</t>
  </si>
  <si>
    <t>Bobino</t>
  </si>
  <si>
    <t>Robiskie</t>
  </si>
  <si>
    <t>Cosby</t>
  </si>
  <si>
    <t>Kirkendoll</t>
  </si>
  <si>
    <t>Ullman</t>
  </si>
  <si>
    <t>Small</t>
  </si>
  <si>
    <t>Pretorius</t>
  </si>
  <si>
    <t>Trapasso</t>
  </si>
  <si>
    <t>Dav Johnson</t>
  </si>
  <si>
    <t>Bower</t>
  </si>
  <si>
    <t>Sykes</t>
  </si>
  <si>
    <t>Dam Johnson</t>
  </si>
  <si>
    <t>Aar Johnson</t>
  </si>
  <si>
    <t>Whitmore</t>
  </si>
  <si>
    <t>Orsbon</t>
  </si>
  <si>
    <t>D Hill</t>
  </si>
  <si>
    <t>Frank</t>
  </si>
  <si>
    <t>Hartke</t>
  </si>
  <si>
    <t>B Hill</t>
  </si>
  <si>
    <t>Tra Johnson</t>
  </si>
  <si>
    <t>McGarvey</t>
  </si>
  <si>
    <t>Tracy</t>
  </si>
  <si>
    <t>Harvin</t>
  </si>
  <si>
    <t>Murphy Jr.</t>
  </si>
  <si>
    <t>Gresham</t>
  </si>
  <si>
    <t>Iglesias</t>
  </si>
  <si>
    <t>Knall</t>
  </si>
  <si>
    <t>Louks</t>
  </si>
  <si>
    <t>Kaheaku-Enhada</t>
  </si>
  <si>
    <t>Wesson</t>
  </si>
  <si>
    <t>Kettani</t>
  </si>
  <si>
    <t>Veteto</t>
  </si>
  <si>
    <t>Bullen</t>
  </si>
  <si>
    <t>Clayton</t>
  </si>
  <si>
    <t>Hankins</t>
  </si>
  <si>
    <t>Hudgens</t>
  </si>
  <si>
    <t>Malouf</t>
  </si>
  <si>
    <t>Manley</t>
  </si>
  <si>
    <t>Doss</t>
  </si>
  <si>
    <t>Jean</t>
  </si>
  <si>
    <t>Calhoun</t>
  </si>
  <si>
    <t>Robinzine</t>
  </si>
  <si>
    <t>Onarheim</t>
  </si>
  <si>
    <t>Hinds</t>
  </si>
  <si>
    <t>Muniz</t>
  </si>
  <si>
    <t>Grandberry</t>
  </si>
  <si>
    <t>Polo</t>
  </si>
  <si>
    <t>Leroy</t>
  </si>
  <si>
    <t>Groody</t>
  </si>
  <si>
    <t>Sutherland</t>
  </si>
  <si>
    <t>Fletcher</t>
  </si>
  <si>
    <t>Barefoot</t>
  </si>
  <si>
    <t>Glatthaar</t>
  </si>
  <si>
    <t>Barwin</t>
  </si>
  <si>
    <t>Baptiste</t>
  </si>
  <si>
    <t>Giddens</t>
  </si>
  <si>
    <t>Sumrall</t>
  </si>
  <si>
    <t>Estes</t>
  </si>
  <si>
    <t>Porterie</t>
  </si>
  <si>
    <t>Fussell</t>
  </si>
  <si>
    <t>Lippincott</t>
  </si>
  <si>
    <t>Clampitt</t>
  </si>
  <si>
    <t>Quillen</t>
  </si>
  <si>
    <t>Bruno</t>
  </si>
  <si>
    <t>Sammons</t>
  </si>
  <si>
    <t>Rosenblum</t>
  </si>
  <si>
    <t>Whited</t>
  </si>
  <si>
    <t>Bethel-Thompson</t>
  </si>
  <si>
    <t>Breazell</t>
  </si>
  <si>
    <t>Rasshan</t>
  </si>
  <si>
    <t>Markey</t>
  </si>
  <si>
    <t>Ramirez</t>
  </si>
  <si>
    <t>Verner</t>
  </si>
  <si>
    <t>Semanoff</t>
  </si>
  <si>
    <t>Slater</t>
  </si>
  <si>
    <t>Mahuika</t>
  </si>
  <si>
    <t>Tharp</t>
  </si>
  <si>
    <t>Kass</t>
  </si>
  <si>
    <t>Blaser</t>
  </si>
  <si>
    <t>Putnam</t>
  </si>
  <si>
    <t>Sonnhalter</t>
  </si>
  <si>
    <t>Tadman</t>
  </si>
  <si>
    <t>Painter</t>
  </si>
  <si>
    <t>Sheets</t>
  </si>
  <si>
    <t>Keller</t>
  </si>
  <si>
    <t>Orton</t>
  </si>
  <si>
    <t>Standeford</t>
  </si>
  <si>
    <t>Tardy</t>
  </si>
  <si>
    <t>Mikulec</t>
  </si>
  <si>
    <t>Nance</t>
  </si>
  <si>
    <t>Burgess</t>
  </si>
  <si>
    <t>McGaha</t>
  </si>
  <si>
    <t>Kimbrough</t>
  </si>
  <si>
    <t>Lokey</t>
  </si>
  <si>
    <t>Reyes</t>
  </si>
  <si>
    <t>Callender</t>
  </si>
  <si>
    <t>Whitworth</t>
  </si>
  <si>
    <t>Caulcrick</t>
  </si>
  <si>
    <t>Megwa</t>
  </si>
  <si>
    <t>Challenger</t>
  </si>
  <si>
    <t>Loyte</t>
  </si>
  <si>
    <t>Silva</t>
  </si>
  <si>
    <t>Alridge</t>
  </si>
  <si>
    <t>Frosch</t>
  </si>
  <si>
    <t>Manfredini</t>
  </si>
  <si>
    <t>Wash</t>
  </si>
  <si>
    <t>Varner</t>
  </si>
  <si>
    <t>Sieverson</t>
  </si>
  <si>
    <t>Haynos</t>
  </si>
  <si>
    <t>Powers</t>
  </si>
  <si>
    <t>Skinner</t>
  </si>
  <si>
    <t>Kavanaugh</t>
  </si>
  <si>
    <t>Serna</t>
  </si>
  <si>
    <t>De Brown</t>
  </si>
  <si>
    <t>Do Brown</t>
  </si>
  <si>
    <t>Kanuch</t>
  </si>
  <si>
    <t>Gaulden</t>
  </si>
  <si>
    <t>Jeffers-Harris</t>
  </si>
  <si>
    <t>Bedard</t>
  </si>
  <si>
    <t>Boldin</t>
  </si>
  <si>
    <t>Brinkman</t>
  </si>
  <si>
    <t>Tereshinski</t>
  </si>
  <si>
    <t>Selmon</t>
  </si>
  <si>
    <t>Marion</t>
  </si>
  <si>
    <t>Branch</t>
  </si>
  <si>
    <t>Ciaravino</t>
  </si>
  <si>
    <t>Swank</t>
  </si>
  <si>
    <t>Israel</t>
  </si>
  <si>
    <t>Henig</t>
  </si>
  <si>
    <t>Rabazinski</t>
  </si>
  <si>
    <t>Pegues</t>
  </si>
  <si>
    <t>McAdams</t>
  </si>
  <si>
    <t>Morelli</t>
  </si>
  <si>
    <t>Kinlaw</t>
  </si>
  <si>
    <t>Scirrotto</t>
  </si>
  <si>
    <t>Shankle</t>
  </si>
  <si>
    <t>Bean</t>
  </si>
  <si>
    <t>Brantly</t>
  </si>
  <si>
    <t>Caddell</t>
  </si>
  <si>
    <t>Dykes</t>
  </si>
  <si>
    <t>Lockridge</t>
  </si>
  <si>
    <t>DeVree</t>
  </si>
  <si>
    <t>J Sanders</t>
  </si>
  <si>
    <t>D Sanders</t>
  </si>
  <si>
    <t>Behrens</t>
  </si>
  <si>
    <t>McCall</t>
  </si>
  <si>
    <t>Eberhart</t>
  </si>
  <si>
    <t>DiLallo</t>
  </si>
  <si>
    <t>Forsett</t>
  </si>
  <si>
    <t>Ollis</t>
  </si>
  <si>
    <t>McCarthy</t>
  </si>
  <si>
    <t>Newell</t>
  </si>
  <si>
    <t>Ta'ufo'ou</t>
  </si>
  <si>
    <t>Larson</t>
  </si>
  <si>
    <t>Brandstater</t>
  </si>
  <si>
    <t>Donley</t>
  </si>
  <si>
    <t>Pascoe</t>
  </si>
  <si>
    <t>Ajirotutu</t>
  </si>
  <si>
    <t>Crawley</t>
  </si>
  <si>
    <t>Tapia</t>
  </si>
  <si>
    <t>Hamler</t>
  </si>
  <si>
    <t>Lubinsky</t>
  </si>
  <si>
    <t>Stitser</t>
  </si>
  <si>
    <t>Grothe</t>
  </si>
  <si>
    <t>Severino</t>
  </si>
  <si>
    <t>Roper</t>
  </si>
  <si>
    <t>Kempt</t>
  </si>
  <si>
    <t>Okolie</t>
  </si>
  <si>
    <t>Denson</t>
  </si>
  <si>
    <t>Chung</t>
  </si>
  <si>
    <t>Evensen</t>
  </si>
  <si>
    <t>Padilla</t>
  </si>
  <si>
    <t>Tamme</t>
  </si>
  <si>
    <t>Fagg</t>
  </si>
  <si>
    <t>Cismesia</t>
  </si>
  <si>
    <t>Means</t>
  </si>
  <si>
    <t>Crosslin</t>
  </si>
  <si>
    <t>Starr</t>
  </si>
  <si>
    <t>Walker-Roby</t>
  </si>
  <si>
    <t>Lester</t>
  </si>
  <si>
    <t>Billings</t>
  </si>
  <si>
    <t>Trott</t>
  </si>
  <si>
    <t>Ainge</t>
  </si>
  <si>
    <t>Donovan</t>
  </si>
  <si>
    <t>Evridge</t>
  </si>
  <si>
    <t>Creer</t>
  </si>
  <si>
    <t>Hubbard</t>
  </si>
  <si>
    <t>Cottam</t>
  </si>
  <si>
    <t>Beckum</t>
  </si>
  <si>
    <t>Crooks</t>
  </si>
  <si>
    <t>Rogan</t>
  </si>
  <si>
    <t>Mehlhaff</t>
  </si>
  <si>
    <t>Colquitt</t>
  </si>
  <si>
    <t>DeBauche</t>
  </si>
  <si>
    <t>Dick</t>
  </si>
  <si>
    <t>Hillis</t>
  </si>
  <si>
    <t>Temple</t>
  </si>
  <si>
    <t>McFadden</t>
  </si>
  <si>
    <t>Rucker</t>
  </si>
  <si>
    <t>Davie</t>
  </si>
  <si>
    <t>Fish</t>
  </si>
  <si>
    <t>Crossett</t>
  </si>
  <si>
    <t>Henne</t>
  </si>
  <si>
    <t>Manningham</t>
  </si>
  <si>
    <t>Minor</t>
  </si>
  <si>
    <t>Moundros</t>
  </si>
  <si>
    <t>Mouton</t>
  </si>
  <si>
    <t>Stamper</t>
  </si>
  <si>
    <t>Lopata</t>
  </si>
  <si>
    <t>Ijjas</t>
  </si>
  <si>
    <t>Mesko</t>
  </si>
  <si>
    <t>Sewell</t>
  </si>
  <si>
    <t>K Lewis</t>
  </si>
  <si>
    <t>Simpson</t>
  </si>
  <si>
    <t>Albert</t>
  </si>
  <si>
    <t>Amendola</t>
  </si>
  <si>
    <t>D Lewis</t>
  </si>
  <si>
    <t>Santi</t>
  </si>
  <si>
    <t>Stupar</t>
  </si>
  <si>
    <t>Inman</t>
  </si>
  <si>
    <t>Jobe</t>
  </si>
  <si>
    <t>Zidenberg</t>
  </si>
  <si>
    <t>Trlica</t>
  </si>
  <si>
    <t>Gould</t>
  </si>
  <si>
    <t>Weigand</t>
  </si>
  <si>
    <t>Booty</t>
  </si>
  <si>
    <t>Mendenhall</t>
  </si>
  <si>
    <t>Weil</t>
  </si>
  <si>
    <t>Dufrene</t>
  </si>
  <si>
    <t>Cumberland</t>
  </si>
  <si>
    <t>Adewale</t>
  </si>
  <si>
    <t>Benn</t>
  </si>
  <si>
    <t>Gamble</t>
  </si>
  <si>
    <t>Hazelton</t>
  </si>
  <si>
    <t>Reda</t>
  </si>
  <si>
    <t>Brennan</t>
  </si>
  <si>
    <t>Graunke</t>
  </si>
  <si>
    <t>T Brown</t>
  </si>
  <si>
    <t>Southerland</t>
  </si>
  <si>
    <t>Rivers</t>
  </si>
  <si>
    <t>Bess</t>
  </si>
  <si>
    <t>Grice-Mullen</t>
  </si>
  <si>
    <t>Laumoli</t>
  </si>
  <si>
    <t>R Brown</t>
  </si>
  <si>
    <t>Coutu</t>
  </si>
  <si>
    <t>Schmitt</t>
  </si>
  <si>
    <t>Reynaud</t>
  </si>
  <si>
    <t>Slaton</t>
  </si>
  <si>
    <t>Gutierrez</t>
  </si>
  <si>
    <t>Gonzales</t>
  </si>
  <si>
    <t>Hartley</t>
  </si>
  <si>
    <t>McAnderson</t>
  </si>
  <si>
    <t>Talib</t>
  </si>
  <si>
    <t>Royal</t>
  </si>
  <si>
    <t>Cheeseman</t>
  </si>
  <si>
    <t>Fine</t>
  </si>
  <si>
    <t>Hyman</t>
  </si>
  <si>
    <t>Herford</t>
  </si>
  <si>
    <t>Dunlevy</t>
  </si>
  <si>
    <t>Clancy</t>
  </si>
  <si>
    <t>Edmonds</t>
  </si>
  <si>
    <t>Ifft</t>
  </si>
  <si>
    <t>McCourty</t>
  </si>
  <si>
    <t>Ito</t>
  </si>
  <si>
    <t>Glaud</t>
  </si>
  <si>
    <t>Jurado</t>
  </si>
  <si>
    <t>Macon</t>
  </si>
  <si>
    <t>A Johnson</t>
  </si>
  <si>
    <t>Pronty</t>
  </si>
  <si>
    <t>Partridge</t>
  </si>
  <si>
    <t>Winovich</t>
  </si>
  <si>
    <t>Clemons</t>
  </si>
  <si>
    <t>Chamberlain</t>
  </si>
  <si>
    <t>Grooms</t>
  </si>
  <si>
    <t>T Lewis</t>
  </si>
  <si>
    <t>Vrvilo</t>
  </si>
  <si>
    <t>Flynn</t>
  </si>
  <si>
    <t>Doucet</t>
  </si>
  <si>
    <t>Perrilloux</t>
  </si>
  <si>
    <t>Zinger</t>
  </si>
  <si>
    <t>O'Neal</t>
  </si>
  <si>
    <t>Bri Davis</t>
  </si>
  <si>
    <t>Massey</t>
  </si>
  <si>
    <t>Bra Davis</t>
  </si>
  <si>
    <t>Andrus</t>
  </si>
  <si>
    <t>Hecht</t>
  </si>
  <si>
    <t>Nendick</t>
  </si>
  <si>
    <t>LoCoco</t>
  </si>
  <si>
    <t>Cortney</t>
  </si>
  <si>
    <t>Leaf</t>
  </si>
  <si>
    <t>Meikle</t>
  </si>
  <si>
    <t>Harline</t>
  </si>
  <si>
    <t>Paysinger</t>
  </si>
  <si>
    <t>Colvin</t>
  </si>
  <si>
    <t>J McLaughlin</t>
  </si>
  <si>
    <t>D McLaughlin</t>
  </si>
  <si>
    <t>Haugabook</t>
  </si>
  <si>
    <t>Cattouse</t>
  </si>
  <si>
    <t>Falco</t>
  </si>
  <si>
    <t>Rutledge</t>
  </si>
  <si>
    <t>East</t>
  </si>
  <si>
    <t>Downs</t>
  </si>
  <si>
    <t>McKelvin</t>
  </si>
  <si>
    <t>Whibbs</t>
  </si>
  <si>
    <t>Scruggs</t>
  </si>
  <si>
    <t>Julmiste</t>
  </si>
  <si>
    <t>Ponton</t>
  </si>
  <si>
    <t>Good</t>
  </si>
  <si>
    <t>Fractious</t>
  </si>
  <si>
    <t>C Hill</t>
  </si>
  <si>
    <t>Bleakley</t>
  </si>
  <si>
    <t>A Hill</t>
  </si>
  <si>
    <t>Roach</t>
  </si>
  <si>
    <t>Shankweiler</t>
  </si>
  <si>
    <t>Erskin</t>
  </si>
  <si>
    <t>Ellick</t>
  </si>
  <si>
    <t>Hewett</t>
  </si>
  <si>
    <t>Teachey</t>
  </si>
  <si>
    <t>Dougherty</t>
  </si>
  <si>
    <t>Tafralis</t>
  </si>
  <si>
    <t>Bauman</t>
  </si>
  <si>
    <t>French</t>
  </si>
  <si>
    <t>Callier Jr.</t>
  </si>
  <si>
    <t>Island</t>
  </si>
  <si>
    <t>Prather</t>
  </si>
  <si>
    <t>Broussard</t>
  </si>
  <si>
    <t>Ligon</t>
  </si>
  <si>
    <t>Strubeck</t>
  </si>
  <si>
    <t>Tennial</t>
  </si>
  <si>
    <t>Weddle</t>
  </si>
  <si>
    <t>Poston</t>
  </si>
  <si>
    <t>Bugg</t>
  </si>
  <si>
    <t>McCain</t>
  </si>
  <si>
    <t>Kindred</t>
  </si>
  <si>
    <t>Torain</t>
  </si>
  <si>
    <t>DeWitty</t>
  </si>
  <si>
    <t>Ilaoa</t>
  </si>
  <si>
    <t>Maui'a</t>
  </si>
  <si>
    <t>B Miller</t>
  </si>
  <si>
    <t>Z Miller</t>
  </si>
  <si>
    <t>Mock</t>
  </si>
  <si>
    <t>Ainsworth</t>
  </si>
  <si>
    <t>Milne</t>
  </si>
  <si>
    <t>Gross</t>
  </si>
  <si>
    <t>McNair</t>
  </si>
  <si>
    <t>Gee</t>
  </si>
  <si>
    <t>Linson</t>
  </si>
  <si>
    <t>Corder</t>
  </si>
  <si>
    <t>Cetoute</t>
  </si>
  <si>
    <t>Fraser</t>
  </si>
  <si>
    <t>Albreski</t>
  </si>
  <si>
    <t>Dunham</t>
  </si>
  <si>
    <t>Pitre</t>
  </si>
  <si>
    <t>Baumgartner</t>
  </si>
  <si>
    <t>Everett</t>
  </si>
  <si>
    <t>Ketchum</t>
  </si>
  <si>
    <t>Johns</t>
  </si>
  <si>
    <t>Darby</t>
  </si>
  <si>
    <t>T Castille</t>
  </si>
  <si>
    <t>Kilpatrick</t>
  </si>
  <si>
    <t>D' Woods</t>
  </si>
  <si>
    <t>Devereaux</t>
  </si>
  <si>
    <t>Ricks</t>
  </si>
  <si>
    <t>Christensen</t>
  </si>
  <si>
    <t>Branyon</t>
  </si>
  <si>
    <t>Schutte</t>
  </si>
  <si>
    <t>Beegun</t>
  </si>
  <si>
    <t>Anders</t>
  </si>
  <si>
    <t>Pooschke</t>
  </si>
  <si>
    <t>McKinney</t>
  </si>
  <si>
    <t>Figurs</t>
  </si>
  <si>
    <t>Snodgrass</t>
  </si>
  <si>
    <t>Radigan</t>
  </si>
  <si>
    <t>Reyer</t>
  </si>
  <si>
    <t>Stuckey</t>
  </si>
  <si>
    <t>Bankhead</t>
  </si>
  <si>
    <t>Barry</t>
  </si>
  <si>
    <t>McClinton</t>
  </si>
  <si>
    <t>Pulley</t>
  </si>
  <si>
    <t>Dean</t>
  </si>
  <si>
    <t>Early</t>
  </si>
  <si>
    <t>Chason</t>
  </si>
  <si>
    <t>Vandiver</t>
  </si>
  <si>
    <t>Ekwerekwu</t>
  </si>
  <si>
    <t>Francies</t>
  </si>
  <si>
    <t>Loomis</t>
  </si>
  <si>
    <t>Kolb</t>
  </si>
  <si>
    <t>Battle</t>
  </si>
  <si>
    <t>Otis</t>
  </si>
  <si>
    <t>Ealy</t>
  </si>
  <si>
    <t>Pavlovic</t>
  </si>
  <si>
    <t>Munnerlyn</t>
  </si>
  <si>
    <t>Laird</t>
  </si>
  <si>
    <t>Hollenbach</t>
  </si>
  <si>
    <t>Humber</t>
  </si>
  <si>
    <t>Lymon</t>
  </si>
  <si>
    <t>Oquendo</t>
  </si>
  <si>
    <t>Halliburton</t>
  </si>
  <si>
    <t>Ennis</t>
  </si>
  <si>
    <t>Podlesh</t>
  </si>
  <si>
    <t>Cupito</t>
  </si>
  <si>
    <t>Huffman</t>
  </si>
  <si>
    <t>Pinnix</t>
  </si>
  <si>
    <t>Valentine</t>
  </si>
  <si>
    <t>Filani</t>
  </si>
  <si>
    <t>T Walker</t>
  </si>
  <si>
    <t>G Walker</t>
  </si>
  <si>
    <t>Toal</t>
  </si>
  <si>
    <t>Tribble</t>
  </si>
  <si>
    <t>Elgin</t>
  </si>
  <si>
    <t>Sweed</t>
  </si>
  <si>
    <t>Busch</t>
  </si>
  <si>
    <t>Schlicher</t>
  </si>
  <si>
    <t>Fenstermaker</t>
  </si>
  <si>
    <t>Milner</t>
  </si>
  <si>
    <t>Raley</t>
  </si>
  <si>
    <t>Clowney</t>
  </si>
  <si>
    <t>Pace</t>
  </si>
  <si>
    <t>Ely-Kelso</t>
  </si>
  <si>
    <t>Rowe</t>
  </si>
  <si>
    <t>Shields</t>
  </si>
  <si>
    <t>Pudewell</t>
  </si>
  <si>
    <t>Peattie</t>
  </si>
  <si>
    <t>Meachem</t>
  </si>
  <si>
    <t>Hahn</t>
  </si>
  <si>
    <t>Snow</t>
  </si>
  <si>
    <t>Hefney</t>
  </si>
  <si>
    <t>Wilhoit II</t>
  </si>
  <si>
    <t>Kapinos</t>
  </si>
  <si>
    <t>Purify</t>
  </si>
  <si>
    <t>Grixby</t>
  </si>
  <si>
    <t>Bliss</t>
  </si>
  <si>
    <t>Collington</t>
  </si>
  <si>
    <t>Myles</t>
  </si>
  <si>
    <t>Mustain</t>
  </si>
  <si>
    <t>Stocco</t>
  </si>
  <si>
    <t>F Jackson</t>
  </si>
  <si>
    <t>Swan</t>
  </si>
  <si>
    <t>Nettles</t>
  </si>
  <si>
    <t>Jarrett</t>
  </si>
  <si>
    <t>McFoy</t>
  </si>
  <si>
    <t>Brittingham</t>
  </si>
  <si>
    <t>Breaston</t>
  </si>
  <si>
    <t>Ecker</t>
  </si>
  <si>
    <t>Danelo</t>
  </si>
  <si>
    <t>Rivas</t>
  </si>
  <si>
    <t>Zabransky</t>
  </si>
  <si>
    <t>Gingg</t>
  </si>
  <si>
    <t>Rabb</t>
  </si>
  <si>
    <t>Schouman</t>
  </si>
  <si>
    <t>Naanee</t>
  </si>
  <si>
    <t>Dailey</t>
  </si>
  <si>
    <t>Zaslaw</t>
  </si>
  <si>
    <t>Lofton</t>
  </si>
  <si>
    <t>Stringer</t>
  </si>
  <si>
    <t>Cohen</t>
  </si>
  <si>
    <t>Brohm</t>
  </si>
  <si>
    <t>Bolen</t>
  </si>
  <si>
    <t>Urrutia</t>
  </si>
  <si>
    <t>Idlette</t>
  </si>
  <si>
    <t>Barnidge</t>
  </si>
  <si>
    <t>Morton</t>
  </si>
  <si>
    <t>Spillman</t>
  </si>
  <si>
    <t>Carmody</t>
  </si>
  <si>
    <t>Goettsche</t>
  </si>
  <si>
    <t>Samardzija</t>
  </si>
  <si>
    <t>Vincent</t>
  </si>
  <si>
    <t>Bowe</t>
  </si>
  <si>
    <t>Gioia</t>
  </si>
  <si>
    <t>Gaudet</t>
  </si>
  <si>
    <t>C Jackson</t>
  </si>
  <si>
    <t>Cubit</t>
  </si>
  <si>
    <t>Davila</t>
  </si>
  <si>
    <t>Grutza</t>
  </si>
  <si>
    <t>Maragos</t>
  </si>
  <si>
    <t>Poland</t>
  </si>
  <si>
    <t>Lovell</t>
  </si>
  <si>
    <t>Laney</t>
  </si>
  <si>
    <t>Steel</t>
  </si>
  <si>
    <t>Everson</t>
  </si>
  <si>
    <t>McRae</t>
  </si>
  <si>
    <t>Weakley</t>
  </si>
  <si>
    <t>Chanove</t>
  </si>
  <si>
    <t>Nwokocha</t>
  </si>
  <si>
    <t>Lasher</t>
  </si>
  <si>
    <t>McCaleb</t>
  </si>
  <si>
    <t>Leak</t>
  </si>
  <si>
    <t>Latsko</t>
  </si>
  <si>
    <t>Ginn Jr.</t>
  </si>
  <si>
    <t>Hetland</t>
  </si>
  <si>
    <t>Wilbur</t>
  </si>
  <si>
    <t>Northern Iowa Panthers</t>
  </si>
  <si>
    <t>Elder</t>
  </si>
  <si>
    <t>Dokes</t>
  </si>
  <si>
    <t>Breeland</t>
  </si>
  <si>
    <t>Hennessee</t>
  </si>
  <si>
    <t>Courman</t>
  </si>
  <si>
    <t>Lindgren</t>
  </si>
  <si>
    <t>Cutright</t>
  </si>
  <si>
    <t>Wingert</t>
  </si>
  <si>
    <t>Rauch</t>
  </si>
  <si>
    <t>Kos</t>
  </si>
  <si>
    <t>Arkansas State Indians</t>
  </si>
  <si>
    <t>Noce</t>
  </si>
  <si>
    <t>Bracey</t>
  </si>
  <si>
    <t>Causey</t>
  </si>
  <si>
    <t>Dejohnette</t>
  </si>
  <si>
    <t>Eubanks</t>
  </si>
  <si>
    <t>Toney</t>
  </si>
  <si>
    <t>Faulk</t>
  </si>
  <si>
    <t>Neihouse</t>
  </si>
  <si>
    <t>Gradkowski</t>
  </si>
  <si>
    <t>Parmele</t>
  </si>
  <si>
    <t>Mauch</t>
  </si>
  <si>
    <t>Auelua</t>
  </si>
  <si>
    <t>Delgardo</t>
  </si>
  <si>
    <t>Robbins</t>
  </si>
  <si>
    <t>Hotchkiss</t>
  </si>
  <si>
    <t>Levy</t>
  </si>
  <si>
    <t>Tahi</t>
  </si>
  <si>
    <t>Manderino</t>
  </si>
  <si>
    <t>Coats</t>
  </si>
  <si>
    <t>DeSa</t>
  </si>
  <si>
    <t>O'Keith</t>
  </si>
  <si>
    <t>Lonie</t>
  </si>
  <si>
    <t>Hanie</t>
  </si>
  <si>
    <t>Ohaeri</t>
  </si>
  <si>
    <t>Bartz</t>
  </si>
  <si>
    <t>Sperry</t>
  </si>
  <si>
    <t>J Walker</t>
  </si>
  <si>
    <t>Osborn</t>
  </si>
  <si>
    <t>Herbert</t>
  </si>
  <si>
    <t>Piccioni</t>
  </si>
  <si>
    <t>Kaylor</t>
  </si>
  <si>
    <t>Luke</t>
  </si>
  <si>
    <t>Cornish</t>
  </si>
  <si>
    <t>Murph</t>
  </si>
  <si>
    <t>Briles</t>
  </si>
  <si>
    <t>McGilvray</t>
  </si>
  <si>
    <t>UCF Golden Knights</t>
  </si>
  <si>
    <t>Moffett</t>
  </si>
  <si>
    <t>Peters</t>
  </si>
  <si>
    <t>Branzell</t>
  </si>
  <si>
    <t>Venson</t>
  </si>
  <si>
    <t>Bergendahl</t>
  </si>
  <si>
    <t>Getsy</t>
  </si>
  <si>
    <t>Biggs</t>
  </si>
  <si>
    <t>Doucette</t>
  </si>
  <si>
    <t>Arthur</t>
  </si>
  <si>
    <t>Kasparek</t>
  </si>
  <si>
    <t>Hixon</t>
  </si>
  <si>
    <t>Gostkowski</t>
  </si>
  <si>
    <t>Swiger</t>
  </si>
  <si>
    <t>Whitehurst</t>
  </si>
  <si>
    <t>Vickers</t>
  </si>
  <si>
    <t>Baham</t>
  </si>
  <si>
    <t>Sypniewski</t>
  </si>
  <si>
    <t>Klopfenstein</t>
  </si>
  <si>
    <t>Torp</t>
  </si>
  <si>
    <t>M Miller</t>
  </si>
  <si>
    <t>Moses</t>
  </si>
  <si>
    <t>Clasen</t>
  </si>
  <si>
    <t>Lilly</t>
  </si>
  <si>
    <t>Ohliger</t>
  </si>
  <si>
    <t>Avant</t>
  </si>
  <si>
    <t>Koch</t>
  </si>
  <si>
    <t>Ganther</t>
  </si>
  <si>
    <t>Bilbo</t>
  </si>
  <si>
    <t>LaTendresse</t>
  </si>
  <si>
    <t>Jacobsen</t>
  </si>
  <si>
    <t>Beardall</t>
  </si>
  <si>
    <t>Arndt</t>
  </si>
  <si>
    <t>Bomar</t>
  </si>
  <si>
    <t>Dragich</t>
  </si>
  <si>
    <t>Day</t>
  </si>
  <si>
    <t>Runnels</t>
  </si>
  <si>
    <t>Clapp</t>
  </si>
  <si>
    <t>Phinisee</t>
  </si>
  <si>
    <t>Rankins</t>
  </si>
  <si>
    <t>Freeby</t>
  </si>
  <si>
    <t>Hagans</t>
  </si>
  <si>
    <t>Lundy</t>
  </si>
  <si>
    <t>Peerman</t>
  </si>
  <si>
    <t>Maroney</t>
  </si>
  <si>
    <t>Shevlin</t>
  </si>
  <si>
    <t>Byers</t>
  </si>
  <si>
    <t>Mines</t>
  </si>
  <si>
    <t>Ellerson</t>
  </si>
  <si>
    <t>Spaeth</t>
  </si>
  <si>
    <t>Posthumus</t>
  </si>
  <si>
    <t>Basanez</t>
  </si>
  <si>
    <t>Philmore</t>
  </si>
  <si>
    <t>Jones-Drew</t>
  </si>
  <si>
    <t>Cheatham</t>
  </si>
  <si>
    <t>Moya</t>
  </si>
  <si>
    <t>Mansfield</t>
  </si>
  <si>
    <t>Howells</t>
  </si>
  <si>
    <t>Rotstein</t>
  </si>
  <si>
    <t>Pederson</t>
  </si>
  <si>
    <t>Heffner</t>
  </si>
  <si>
    <t>Askins</t>
  </si>
  <si>
    <t>Addai</t>
  </si>
  <si>
    <t>C Steltz</t>
  </si>
  <si>
    <t>K Steltz</t>
  </si>
  <si>
    <t>Ortega</t>
  </si>
  <si>
    <t>Blackman</t>
  </si>
  <si>
    <t>Ruegger</t>
  </si>
  <si>
    <t>Bronson</t>
  </si>
  <si>
    <t>Deraney</t>
  </si>
  <si>
    <t>Pinegar</t>
  </si>
  <si>
    <t>Sumlin</t>
  </si>
  <si>
    <t>Fairman</t>
  </si>
  <si>
    <t>Fernandez</t>
  </si>
  <si>
    <t>Keopple</t>
  </si>
  <si>
    <t>DeVault</t>
  </si>
  <si>
    <t>Lingua</t>
  </si>
  <si>
    <t>Merrill</t>
  </si>
  <si>
    <t>DePriest</t>
  </si>
  <si>
    <t>Barkema</t>
  </si>
  <si>
    <t>S Hicks</t>
  </si>
  <si>
    <t>Grimmett</t>
  </si>
  <si>
    <t>Blythe</t>
  </si>
  <si>
    <t>Nickel</t>
  </si>
  <si>
    <t>Culbertson</t>
  </si>
  <si>
    <t>Croyle</t>
  </si>
  <si>
    <t>Madison</t>
  </si>
  <si>
    <t>Schatz</t>
  </si>
  <si>
    <t>Hinkel</t>
  </si>
  <si>
    <t>Ca Davis</t>
  </si>
  <si>
    <t>Ch Davis</t>
  </si>
  <si>
    <t>Tookes</t>
  </si>
  <si>
    <t>Cantwell</t>
  </si>
  <si>
    <t>Humes</t>
  </si>
  <si>
    <t>Tinch</t>
  </si>
  <si>
    <t>Flannery</t>
  </si>
  <si>
    <t>Obomanu</t>
  </si>
  <si>
    <t>Orr</t>
  </si>
  <si>
    <t>Aromashodu</t>
  </si>
  <si>
    <t>Mix</t>
  </si>
  <si>
    <t>Slaughter</t>
  </si>
  <si>
    <t>Schwapp</t>
  </si>
  <si>
    <t>Fasano</t>
  </si>
  <si>
    <t>Stovall</t>
  </si>
  <si>
    <t>Frost</t>
  </si>
  <si>
    <t>Hord</t>
  </si>
  <si>
    <t>Zbikowski</t>
  </si>
  <si>
    <t>Huston</t>
  </si>
  <si>
    <t>Shockley</t>
  </si>
  <si>
    <t>Brady</t>
  </si>
  <si>
    <t>Kilmer</t>
  </si>
  <si>
    <t>Smolko</t>
  </si>
  <si>
    <t>Henshaw</t>
  </si>
  <si>
    <t>Lowry</t>
  </si>
  <si>
    <t>Leinart</t>
  </si>
  <si>
    <t>V Young</t>
  </si>
  <si>
    <t>S Young</t>
  </si>
  <si>
    <t>Kirtman</t>
  </si>
  <si>
    <t>Bing</t>
  </si>
  <si>
    <t>Maualuga</t>
  </si>
  <si>
    <t>Pino</t>
  </si>
  <si>
    <t>North Texas Eagles</t>
  </si>
  <si>
    <t>Courington</t>
  </si>
  <si>
    <t>Culberson</t>
  </si>
  <si>
    <t>Bazaldua</t>
  </si>
  <si>
    <t>Kadlubar</t>
  </si>
  <si>
    <t>James Madison Dukes</t>
  </si>
  <si>
    <t>Rascati</t>
  </si>
  <si>
    <t>Montana Grizzlies</t>
  </si>
  <si>
    <t>Ochs</t>
  </si>
  <si>
    <t>Fenner</t>
  </si>
  <si>
    <t>Iorio</t>
  </si>
  <si>
    <t>Tolley</t>
  </si>
  <si>
    <t>Bolton</t>
  </si>
  <si>
    <t>Heidelberger</t>
  </si>
  <si>
    <t>Segars</t>
  </si>
  <si>
    <t>Boxley</t>
  </si>
  <si>
    <t>Bransford</t>
  </si>
  <si>
    <t>Talmage</t>
  </si>
  <si>
    <t>Walden</t>
  </si>
  <si>
    <t>Rabil</t>
  </si>
  <si>
    <t>Englehart</t>
  </si>
  <si>
    <t>Patterson Jr.</t>
  </si>
  <si>
    <t>Sellers</t>
  </si>
  <si>
    <t>Eziemefe</t>
  </si>
  <si>
    <t>Ivery</t>
  </si>
  <si>
    <t>Dunlap</t>
  </si>
  <si>
    <t>Bembo</t>
  </si>
  <si>
    <t>Fontenette</t>
  </si>
  <si>
    <t>Kowalewski</t>
  </si>
  <si>
    <t>Ferri</t>
  </si>
  <si>
    <t>Wimprine</t>
  </si>
  <si>
    <t>Magner</t>
  </si>
  <si>
    <t>Sharon</t>
  </si>
  <si>
    <t>McGrady</t>
  </si>
  <si>
    <t>Gideon</t>
  </si>
  <si>
    <t>Pratcher</t>
  </si>
  <si>
    <t>Suisham</t>
  </si>
  <si>
    <t>Gochneaur</t>
  </si>
  <si>
    <t>Murray II</t>
  </si>
  <si>
    <t>Deifel</t>
  </si>
  <si>
    <t>Shope</t>
  </si>
  <si>
    <t>Hagler</t>
  </si>
  <si>
    <t>O'Connor</t>
  </si>
  <si>
    <t>Bramlet</t>
  </si>
  <si>
    <t>Bouknight</t>
  </si>
  <si>
    <t>Raterink</t>
  </si>
  <si>
    <t>Koral</t>
  </si>
  <si>
    <t>White Jr.</t>
  </si>
  <si>
    <t>Bragg</t>
  </si>
  <si>
    <t>Holden</t>
  </si>
  <si>
    <t>Wadkowski</t>
  </si>
  <si>
    <t>Barge</t>
  </si>
  <si>
    <t>Betschart</t>
  </si>
  <si>
    <t>Yaussi</t>
  </si>
  <si>
    <t>Kluwe</t>
  </si>
  <si>
    <t>Chang</t>
  </si>
  <si>
    <t>Rhode</t>
  </si>
  <si>
    <t>UAB Blazers</t>
  </si>
  <si>
    <t>Hackney</t>
  </si>
  <si>
    <t>Brewster</t>
  </si>
  <si>
    <t>Keliikipi</t>
  </si>
  <si>
    <t>C White</t>
  </si>
  <si>
    <t>Drinkard</t>
  </si>
  <si>
    <t>Komine</t>
  </si>
  <si>
    <t>Chavez</t>
  </si>
  <si>
    <t>Lindsey</t>
  </si>
  <si>
    <t>Latuselu</t>
  </si>
  <si>
    <t>Southall</t>
  </si>
  <si>
    <t>Ayat</t>
  </si>
  <si>
    <t>Mullins</t>
  </si>
  <si>
    <t>Pearman</t>
  </si>
  <si>
    <t>Snelling</t>
  </si>
  <si>
    <t>McGrew</t>
  </si>
  <si>
    <t>Spach</t>
  </si>
  <si>
    <t>Visintainer</t>
  </si>
  <si>
    <t>Council</t>
  </si>
  <si>
    <t>Orlovsky</t>
  </si>
  <si>
    <t>Body</t>
  </si>
  <si>
    <t>Brockington</t>
  </si>
  <si>
    <t>Cutaia</t>
  </si>
  <si>
    <t>McLean</t>
  </si>
  <si>
    <t>Sparks</t>
  </si>
  <si>
    <t>L Taylor</t>
  </si>
  <si>
    <t>M Taylor</t>
  </si>
  <si>
    <t>Nuzie</t>
  </si>
  <si>
    <t>Hussar</t>
  </si>
  <si>
    <t>Betts</t>
  </si>
  <si>
    <t>Kock</t>
  </si>
  <si>
    <t>Larkin</t>
  </si>
  <si>
    <t>Kirkpatrick</t>
  </si>
  <si>
    <t>Busing</t>
  </si>
  <si>
    <t>Hobbs III</t>
  </si>
  <si>
    <t>Parseghian</t>
  </si>
  <si>
    <t>Soderquist</t>
  </si>
  <si>
    <t>Wafzig</t>
  </si>
  <si>
    <t>Dillingham</t>
  </si>
  <si>
    <t>Anastasio</t>
  </si>
  <si>
    <t>Wright Jr.</t>
  </si>
  <si>
    <t>Powers-Neal</t>
  </si>
  <si>
    <t>Hass</t>
  </si>
  <si>
    <t>Gillett</t>
  </si>
  <si>
    <t>Haines</t>
  </si>
  <si>
    <t>Holiday</t>
  </si>
  <si>
    <t>Doggett</t>
  </si>
  <si>
    <t>Paulescu</t>
  </si>
  <si>
    <t>Klatt</t>
  </si>
  <si>
    <t>Littlehales</t>
  </si>
  <si>
    <t>Chamois</t>
  </si>
  <si>
    <t>Marrow</t>
  </si>
  <si>
    <t>Monteilh</t>
  </si>
  <si>
    <t>Duren</t>
  </si>
  <si>
    <t>Schaub</t>
  </si>
  <si>
    <t>Benekos</t>
  </si>
  <si>
    <t>Do Woods</t>
  </si>
  <si>
    <t>Pena</t>
  </si>
  <si>
    <t>Zwick</t>
  </si>
  <si>
    <t>Morency</t>
  </si>
  <si>
    <t>Wohlgemuth</t>
  </si>
  <si>
    <t>Joe</t>
  </si>
  <si>
    <t>DeMaria</t>
  </si>
  <si>
    <t>Bajema</t>
  </si>
  <si>
    <t>Schnittker</t>
  </si>
  <si>
    <t>Childress</t>
  </si>
  <si>
    <t>Nicol</t>
  </si>
  <si>
    <t>Hamby</t>
  </si>
  <si>
    <t>Youboty</t>
  </si>
  <si>
    <t>Nugent</t>
  </si>
  <si>
    <t>Farden</t>
  </si>
  <si>
    <t>Turano</t>
  </si>
  <si>
    <t>Durant</t>
  </si>
  <si>
    <t>McGill</t>
  </si>
  <si>
    <t>Pollock</t>
  </si>
  <si>
    <t>Hazard</t>
  </si>
  <si>
    <t>Kashetta</t>
  </si>
  <si>
    <t>Brumett</t>
  </si>
  <si>
    <t>Goddard</t>
  </si>
  <si>
    <t>Person</t>
  </si>
  <si>
    <t>Troost</t>
  </si>
  <si>
    <t>Wooldridge</t>
  </si>
  <si>
    <t>McKamey</t>
  </si>
  <si>
    <t>Polanco</t>
  </si>
  <si>
    <t>Divis</t>
  </si>
  <si>
    <t>Brody</t>
  </si>
  <si>
    <t>Eckel</t>
  </si>
  <si>
    <t>Baskett</t>
  </si>
  <si>
    <t>Augustyniak</t>
  </si>
  <si>
    <t>Dryden</t>
  </si>
  <si>
    <t>McGown</t>
  </si>
  <si>
    <t>Zunker</t>
  </si>
  <si>
    <t>Blumenfeld</t>
  </si>
  <si>
    <t>Gaus</t>
  </si>
  <si>
    <t>Shuey</t>
  </si>
  <si>
    <t>Cumbie</t>
  </si>
  <si>
    <t>Haverty</t>
  </si>
  <si>
    <t>Makonnen</t>
  </si>
  <si>
    <t>Samples</t>
  </si>
  <si>
    <t>Haldi</t>
  </si>
  <si>
    <t>Betterson</t>
  </si>
  <si>
    <t>Cieslak</t>
  </si>
  <si>
    <t>Nordin</t>
  </si>
  <si>
    <t>Hickenbottom</t>
  </si>
  <si>
    <t>Utschig</t>
  </si>
  <si>
    <t>Olmsted</t>
  </si>
  <si>
    <t>Gallagher</t>
  </si>
  <si>
    <t>Pennington</t>
  </si>
  <si>
    <t>Barber III</t>
  </si>
  <si>
    <t>Prothro</t>
  </si>
  <si>
    <t>Freelend</t>
  </si>
  <si>
    <t>Saulsberry</t>
  </si>
  <si>
    <t>Br Jones</t>
  </si>
  <si>
    <t>Void</t>
  </si>
  <si>
    <t>Mutz</t>
  </si>
  <si>
    <t>Burghgraef</t>
  </si>
  <si>
    <t>Stubblefield</t>
  </si>
  <si>
    <t>Chattams</t>
  </si>
  <si>
    <t>Ingraham</t>
  </si>
  <si>
    <t>Be Jones</t>
  </si>
  <si>
    <t>MacDonald</t>
  </si>
  <si>
    <t>Acree</t>
  </si>
  <si>
    <t>LeFors</t>
  </si>
  <si>
    <t>Helmandollar</t>
  </si>
  <si>
    <t>Sanford</t>
  </si>
  <si>
    <t>Lau</t>
  </si>
  <si>
    <t>Q Jones</t>
  </si>
  <si>
    <t>Bady</t>
  </si>
  <si>
    <t>McCauley</t>
  </si>
  <si>
    <t>Onibokun</t>
  </si>
  <si>
    <t>Berlin</t>
  </si>
  <si>
    <t>Gore</t>
  </si>
  <si>
    <t>T Moss</t>
  </si>
  <si>
    <t>Fason</t>
  </si>
  <si>
    <t>S Moss</t>
  </si>
  <si>
    <t>McCollum</t>
  </si>
  <si>
    <t>Leach</t>
  </si>
  <si>
    <t>Schaeffer</t>
  </si>
  <si>
    <t>Riggs Jr.</t>
  </si>
  <si>
    <t>Yancey</t>
  </si>
  <si>
    <t>Holbert</t>
  </si>
  <si>
    <t>Mayes</t>
  </si>
  <si>
    <t>Fayton Jr.</t>
  </si>
  <si>
    <t>Hannon</t>
  </si>
  <si>
    <t>Mobley</t>
  </si>
  <si>
    <t>Stutz</t>
  </si>
  <si>
    <t>Bernstein</t>
  </si>
  <si>
    <t>Leonhard</t>
  </si>
  <si>
    <t>Rix</t>
  </si>
  <si>
    <t>Hales</t>
  </si>
  <si>
    <t>Colson</t>
  </si>
  <si>
    <t>Shehl</t>
  </si>
  <si>
    <t>Beitia</t>
  </si>
  <si>
    <t>Brownlee</t>
  </si>
  <si>
    <t>Merrick</t>
  </si>
  <si>
    <t>Majerus</t>
  </si>
  <si>
    <t>Benson</t>
  </si>
  <si>
    <t>Scaife</t>
  </si>
  <si>
    <t>Palko</t>
  </si>
  <si>
    <t>Graessle</t>
  </si>
  <si>
    <t>DelSardo</t>
  </si>
  <si>
    <t>Savoy</t>
  </si>
  <si>
    <t>Nagahi</t>
  </si>
  <si>
    <t>Kovacevich</t>
  </si>
  <si>
    <t>Imoh</t>
  </si>
  <si>
    <t>Mazzetta</t>
  </si>
  <si>
    <t>K Jones</t>
  </si>
  <si>
    <t>B Jones</t>
  </si>
  <si>
    <t>Killeen</t>
  </si>
  <si>
    <t>Parquet</t>
  </si>
  <si>
    <t>Spurlock</t>
  </si>
  <si>
    <t>Hoppe</t>
  </si>
  <si>
    <t>Roethlisberger</t>
  </si>
  <si>
    <t>Brandt</t>
  </si>
  <si>
    <t>Ghent</t>
  </si>
  <si>
    <t>Redd</t>
  </si>
  <si>
    <t>Card</t>
  </si>
  <si>
    <t>N Smith</t>
  </si>
  <si>
    <t>Delaware Blue Hens</t>
  </si>
  <si>
    <t>Colgate Raiders</t>
  </si>
  <si>
    <t>Saraceno</t>
  </si>
  <si>
    <t>Carty</t>
  </si>
  <si>
    <t>Gerald</t>
  </si>
  <si>
    <t>Kobelski</t>
  </si>
  <si>
    <t>Guglielmotti</t>
  </si>
  <si>
    <t>Boler</t>
  </si>
  <si>
    <t>Frieser</t>
  </si>
  <si>
    <t>Chrystie</t>
  </si>
  <si>
    <t>Haugabrook</t>
  </si>
  <si>
    <t>Shushman</t>
  </si>
  <si>
    <t>Whittemore</t>
  </si>
  <si>
    <t>McLendon</t>
  </si>
  <si>
    <t>Locklear</t>
  </si>
  <si>
    <t>Cotchery</t>
  </si>
  <si>
    <t>Rideau</t>
  </si>
  <si>
    <t>Heaggans</t>
  </si>
  <si>
    <t>Kiker</t>
  </si>
  <si>
    <t>Ansel</t>
  </si>
  <si>
    <t>Hassell</t>
  </si>
  <si>
    <t>Kummer</t>
  </si>
  <si>
    <t>Dinwiddie</t>
  </si>
  <si>
    <t>Hayter</t>
  </si>
  <si>
    <t>Heck</t>
  </si>
  <si>
    <t>Gilligan</t>
  </si>
  <si>
    <t>Weldon</t>
  </si>
  <si>
    <t>Connally</t>
  </si>
  <si>
    <t>Browne</t>
  </si>
  <si>
    <t>Braziel</t>
  </si>
  <si>
    <t>Rothenfluh</t>
  </si>
  <si>
    <t>Newson</t>
  </si>
  <si>
    <t>Brunker</t>
  </si>
  <si>
    <t>Euhus</t>
  </si>
  <si>
    <t>Counter</t>
  </si>
  <si>
    <t>Cresap</t>
  </si>
  <si>
    <t>Ratcliff</t>
  </si>
  <si>
    <t>Fulbright</t>
  </si>
  <si>
    <t>Yliniemi</t>
  </si>
  <si>
    <t>Tobey</t>
  </si>
  <si>
    <t>Whieldon</t>
  </si>
  <si>
    <t>Schirmer</t>
  </si>
  <si>
    <t>Poumele</t>
  </si>
  <si>
    <t>McCullar</t>
  </si>
  <si>
    <t>Pritchett</t>
  </si>
  <si>
    <t>Middleton</t>
  </si>
  <si>
    <t>Cockheran</t>
  </si>
  <si>
    <t>Miranda</t>
  </si>
  <si>
    <t>Echemandu</t>
  </si>
  <si>
    <t>Strang</t>
  </si>
  <si>
    <t>Wilford</t>
  </si>
  <si>
    <t>Shreve</t>
  </si>
  <si>
    <t>Lyman</t>
  </si>
  <si>
    <t>Toler</t>
  </si>
  <si>
    <t>Rust</t>
  </si>
  <si>
    <t>Bethea</t>
  </si>
  <si>
    <t>Warley</t>
  </si>
  <si>
    <t>Fredrickson</t>
  </si>
  <si>
    <t>Miree</t>
  </si>
  <si>
    <t>Polite</t>
  </si>
  <si>
    <t>Brockenbrough</t>
  </si>
  <si>
    <t>G Lee</t>
  </si>
  <si>
    <t>Weeks</t>
  </si>
  <si>
    <t>Gibboney</t>
  </si>
  <si>
    <t>Abdul II</t>
  </si>
  <si>
    <t>A Lee</t>
  </si>
  <si>
    <t>Smoker</t>
  </si>
  <si>
    <t>Lord</t>
  </si>
  <si>
    <t>Dortch</t>
  </si>
  <si>
    <t>Kriewald</t>
  </si>
  <si>
    <t>Davies</t>
  </si>
  <si>
    <t>Shabaj</t>
  </si>
  <si>
    <t>Knott</t>
  </si>
  <si>
    <t>Kavanaght</t>
  </si>
  <si>
    <t>Pilkington</t>
  </si>
  <si>
    <t>Keiser</t>
  </si>
  <si>
    <t>J Bullocks</t>
  </si>
  <si>
    <t>Rayner</t>
  </si>
  <si>
    <t>Dyches</t>
  </si>
  <si>
    <t>Candeto</t>
  </si>
  <si>
    <t>Symons</t>
  </si>
  <si>
    <t>Brimage</t>
  </si>
  <si>
    <t>Michalowicz</t>
  </si>
  <si>
    <t>Welker</t>
  </si>
  <si>
    <t>Bongo-Wanga</t>
  </si>
  <si>
    <t>Aycock</t>
  </si>
  <si>
    <t>Rolfs</t>
  </si>
  <si>
    <t>Toogood</t>
  </si>
  <si>
    <t>Skaggs</t>
  </si>
  <si>
    <t>Kegel</t>
  </si>
  <si>
    <t>Bruhn</t>
  </si>
  <si>
    <t>Lunde</t>
  </si>
  <si>
    <t>Darling</t>
  </si>
  <si>
    <t>Bienemann</t>
  </si>
  <si>
    <t>Vasher</t>
  </si>
  <si>
    <t>Dunning</t>
  </si>
  <si>
    <t>Basler</t>
  </si>
  <si>
    <t>Berrian</t>
  </si>
  <si>
    <t>Faoa</t>
  </si>
  <si>
    <t>Sorgi</t>
  </si>
  <si>
    <t>McIntyre</t>
  </si>
  <si>
    <t>Fife</t>
  </si>
  <si>
    <t>Abdul-Khaliq</t>
  </si>
  <si>
    <t>Tapeh</t>
  </si>
  <si>
    <t>Floberg</t>
  </si>
  <si>
    <t>Hosack</t>
  </si>
  <si>
    <t>Siegel</t>
  </si>
  <si>
    <t>Southern Mississippi Golden Eagles</t>
  </si>
  <si>
    <t>D'Angelo</t>
  </si>
  <si>
    <t>Warfield</t>
  </si>
  <si>
    <t>Blackwell</t>
  </si>
  <si>
    <t>Browden</t>
  </si>
  <si>
    <t>Moa</t>
  </si>
  <si>
    <t>Borreson</t>
  </si>
  <si>
    <t>L Johnson</t>
  </si>
  <si>
    <t>Riccio</t>
  </si>
  <si>
    <t>Sorahan</t>
  </si>
  <si>
    <t>Abron</t>
  </si>
  <si>
    <t>Birmingham</t>
  </si>
  <si>
    <t>Coffey</t>
  </si>
  <si>
    <t>Omboga</t>
  </si>
  <si>
    <t>Outlaw</t>
  </si>
  <si>
    <t>Droege</t>
  </si>
  <si>
    <t>Ming</t>
  </si>
  <si>
    <t>Matheny</t>
  </si>
  <si>
    <t>Balseiro</t>
  </si>
  <si>
    <t>Van Pelt</t>
  </si>
  <si>
    <t>Dreessen</t>
  </si>
  <si>
    <t>Sciortino</t>
  </si>
  <si>
    <t>Babcock</t>
  </si>
  <si>
    <t>Gomulinski</t>
  </si>
  <si>
    <t>Schnoor</t>
  </si>
  <si>
    <t>Carthon</t>
  </si>
  <si>
    <t>Cervantes</t>
  </si>
  <si>
    <t>Ochoa</t>
  </si>
  <si>
    <t>Kight</t>
  </si>
  <si>
    <t>Melloy</t>
  </si>
  <si>
    <t>Kaeding</t>
  </si>
  <si>
    <t>McBrien</t>
  </si>
  <si>
    <t>Parson</t>
  </si>
  <si>
    <t>Melendez</t>
  </si>
  <si>
    <t>Statham</t>
  </si>
  <si>
    <t>Suter</t>
  </si>
  <si>
    <t>Fiddler</t>
  </si>
  <si>
    <t>Novak</t>
  </si>
  <si>
    <t>Navarre</t>
  </si>
  <si>
    <t>Colbert</t>
  </si>
  <si>
    <t>Guenther Jr.</t>
  </si>
  <si>
    <t>LeSueur</t>
  </si>
  <si>
    <t>Geathers</t>
  </si>
  <si>
    <t>Sam</t>
  </si>
  <si>
    <t>Cromartie</t>
  </si>
  <si>
    <t>Manning</t>
  </si>
  <si>
    <t>Rylant</t>
  </si>
  <si>
    <t>Razzano</t>
  </si>
  <si>
    <t>R Woods</t>
  </si>
  <si>
    <t>D Woods</t>
  </si>
  <si>
    <t>Espy</t>
  </si>
  <si>
    <t>Biddle</t>
  </si>
  <si>
    <t>Ridgeway</t>
  </si>
  <si>
    <t>Jasmin</t>
  </si>
  <si>
    <t>Revill</t>
  </si>
  <si>
    <t>Youngblood</t>
  </si>
  <si>
    <t>Currie</t>
  </si>
  <si>
    <t>Larkins</t>
  </si>
  <si>
    <t>Krenzel</t>
  </si>
  <si>
    <t>Sproles</t>
  </si>
  <si>
    <t>Moreira</t>
  </si>
  <si>
    <t>Saba</t>
  </si>
  <si>
    <t>Mann</t>
  </si>
  <si>
    <t>Rheem</t>
  </si>
  <si>
    <t>Brite</t>
  </si>
  <si>
    <t>Sander</t>
  </si>
  <si>
    <t>Suggs</t>
  </si>
  <si>
    <t>Kilian</t>
  </si>
  <si>
    <t>Hatch</t>
  </si>
  <si>
    <t>Diles</t>
  </si>
  <si>
    <t>Landrum</t>
  </si>
  <si>
    <t>Foschi</t>
  </si>
  <si>
    <t>Culton</t>
  </si>
  <si>
    <t>LeDet</t>
  </si>
  <si>
    <t>Thomson</t>
  </si>
  <si>
    <t>Mauck</t>
  </si>
  <si>
    <t>Bech</t>
  </si>
  <si>
    <t>Works</t>
  </si>
  <si>
    <t>Da Jones</t>
  </si>
  <si>
    <t>Shelby</t>
  </si>
  <si>
    <t>DiCarlo</t>
  </si>
  <si>
    <t>Do Jones</t>
  </si>
  <si>
    <t>Galbreath</t>
  </si>
  <si>
    <t>Hickmon</t>
  </si>
  <si>
    <t>B Vann</t>
  </si>
  <si>
    <t>Olinger</t>
  </si>
  <si>
    <t>L Vann</t>
  </si>
  <si>
    <t>Ragone</t>
  </si>
  <si>
    <t>Leftwich</t>
  </si>
  <si>
    <t>Hargrove</t>
  </si>
  <si>
    <t>Glenn</t>
  </si>
  <si>
    <t>R Haskins</t>
  </si>
  <si>
    <t>Slatter</t>
  </si>
  <si>
    <t>Marriott</t>
  </si>
  <si>
    <t>Rader</t>
  </si>
  <si>
    <t>Jackerson</t>
  </si>
  <si>
    <t>Head</t>
  </si>
  <si>
    <t>McNeese State Cowboys</t>
  </si>
  <si>
    <t>Pendarvis</t>
  </si>
  <si>
    <t>Trahan</t>
  </si>
  <si>
    <t>Prim</t>
  </si>
  <si>
    <t>Lawton</t>
  </si>
  <si>
    <t>Robin</t>
  </si>
  <si>
    <t>Rooney</t>
  </si>
  <si>
    <t>Brodhead</t>
  </si>
  <si>
    <t>Oustalet</t>
  </si>
  <si>
    <t>Veals</t>
  </si>
  <si>
    <t>Marino</t>
  </si>
  <si>
    <t>Claybourn</t>
  </si>
  <si>
    <t>Kingsbury</t>
  </si>
  <si>
    <t>Rambert</t>
  </si>
  <si>
    <t>Munlin</t>
  </si>
  <si>
    <t>McKelvey</t>
  </si>
  <si>
    <t>Hartfield</t>
  </si>
  <si>
    <t>Dorrough</t>
  </si>
  <si>
    <t>Meeks</t>
  </si>
  <si>
    <t>Treece</t>
  </si>
  <si>
    <t>Kopp</t>
  </si>
  <si>
    <t>Greathouse</t>
  </si>
  <si>
    <t>Millea</t>
  </si>
  <si>
    <t>Ebell</t>
  </si>
  <si>
    <t>Sciarra</t>
  </si>
  <si>
    <t>A Byrd</t>
  </si>
  <si>
    <t>Groves</t>
  </si>
  <si>
    <t>Farrel</t>
  </si>
  <si>
    <t>Penley</t>
  </si>
  <si>
    <t>Fikse</t>
  </si>
  <si>
    <t>K Byrd</t>
  </si>
  <si>
    <t>Hnida</t>
  </si>
  <si>
    <t>Losman</t>
  </si>
  <si>
    <t>Withy-Allen</t>
  </si>
  <si>
    <t>Narcisse</t>
  </si>
  <si>
    <t>Galeai</t>
  </si>
  <si>
    <t>Hoover</t>
  </si>
  <si>
    <t>Elpheage</t>
  </si>
  <si>
    <t>Marler</t>
  </si>
  <si>
    <t>McBriar</t>
  </si>
  <si>
    <t>St. Pierre</t>
  </si>
  <si>
    <t>Brokaw</t>
  </si>
  <si>
    <t>Hemmings</t>
  </si>
  <si>
    <t>Misurelli</t>
  </si>
  <si>
    <t>McMyler</t>
  </si>
  <si>
    <t>Hannum</t>
  </si>
  <si>
    <t>Slade</t>
  </si>
  <si>
    <t>Kintner</t>
  </si>
  <si>
    <t>Farley</t>
  </si>
  <si>
    <t>Catanese</t>
  </si>
  <si>
    <t>Carlyle</t>
  </si>
  <si>
    <t>Handy</t>
  </si>
  <si>
    <t>Davis-Bryant</t>
  </si>
  <si>
    <t>Denard</t>
  </si>
  <si>
    <t>Haulman</t>
  </si>
  <si>
    <t>Diedrick</t>
  </si>
  <si>
    <t>Herian</t>
  </si>
  <si>
    <t>LeFlore</t>
  </si>
  <si>
    <t>Groce</t>
  </si>
  <si>
    <t>Walter</t>
  </si>
  <si>
    <t>Taplin</t>
  </si>
  <si>
    <t>Pinkard</t>
  </si>
  <si>
    <t>Fulton</t>
  </si>
  <si>
    <t>Lightfoot</t>
  </si>
  <si>
    <t>Karney</t>
  </si>
  <si>
    <t>Embick</t>
  </si>
  <si>
    <t>Cobourne</t>
  </si>
  <si>
    <t>Isaiah</t>
  </si>
  <si>
    <t>Nastasi</t>
  </si>
  <si>
    <t>McMullen</t>
  </si>
  <si>
    <t>Fazzolari</t>
  </si>
  <si>
    <t>Bollinger</t>
  </si>
  <si>
    <t>Drumm</t>
  </si>
  <si>
    <t>Donahoe</t>
  </si>
  <si>
    <t>Pettus</t>
  </si>
  <si>
    <t>Brougham</t>
  </si>
  <si>
    <t>Mariscal</t>
  </si>
  <si>
    <t>Talley</t>
  </si>
  <si>
    <t>Jackson II</t>
  </si>
  <si>
    <t>Utecht</t>
  </si>
  <si>
    <t>Nystrom</t>
  </si>
  <si>
    <t>Gruening</t>
  </si>
  <si>
    <t>MacPherson</t>
  </si>
  <si>
    <t>Howry</t>
  </si>
  <si>
    <t>F Davis</t>
  </si>
  <si>
    <t>Mughelli</t>
  </si>
  <si>
    <t>Wrighster</t>
  </si>
  <si>
    <t>Landfried</t>
  </si>
  <si>
    <t>Amundson</t>
  </si>
  <si>
    <t>Wisnosky</t>
  </si>
  <si>
    <t>Arroyo</t>
  </si>
  <si>
    <t>Plackemeier</t>
  </si>
  <si>
    <t>Love Jr.</t>
  </si>
  <si>
    <t>Danielsen</t>
  </si>
  <si>
    <t>Rutland</t>
  </si>
  <si>
    <t>Forsey</t>
  </si>
  <si>
    <t>Fanucchi</t>
  </si>
  <si>
    <t>Swillie</t>
  </si>
  <si>
    <t>Whitver</t>
  </si>
  <si>
    <t>Knock</t>
  </si>
  <si>
    <t>Wingfield</t>
  </si>
  <si>
    <t>Strohfus</t>
  </si>
  <si>
    <t>Forrest</t>
  </si>
  <si>
    <t>Benike</t>
  </si>
  <si>
    <t>Calaycay</t>
  </si>
  <si>
    <t>Schuttler</t>
  </si>
  <si>
    <t>Alexis</t>
  </si>
  <si>
    <t>Cleman</t>
  </si>
  <si>
    <t>Tuiasosopo</t>
  </si>
  <si>
    <t>Reddick</t>
  </si>
  <si>
    <t>Frederick</t>
  </si>
  <si>
    <t>Hooks</t>
  </si>
  <si>
    <t>Hopoi</t>
  </si>
  <si>
    <t>Lacevic</t>
  </si>
  <si>
    <t>McLaughlin</t>
  </si>
  <si>
    <t>Stilley</t>
  </si>
  <si>
    <t>Cuppari</t>
  </si>
  <si>
    <t>Holts</t>
  </si>
  <si>
    <t>Sapp</t>
  </si>
  <si>
    <t>Madise</t>
  </si>
  <si>
    <t>Goss</t>
  </si>
  <si>
    <t>Biasatti</t>
  </si>
  <si>
    <t>Bridges</t>
  </si>
  <si>
    <t>Manget</t>
  </si>
  <si>
    <t>Asparuhov</t>
  </si>
  <si>
    <t>Dyke</t>
  </si>
  <si>
    <t>Morehouse</t>
  </si>
  <si>
    <t>Tinsley</t>
  </si>
  <si>
    <t>Dugan</t>
  </si>
  <si>
    <t>Witten</t>
  </si>
  <si>
    <t>Walls</t>
  </si>
  <si>
    <t>Barnard</t>
  </si>
  <si>
    <t>Harridge</t>
  </si>
  <si>
    <t>Massie</t>
  </si>
  <si>
    <t>Heier</t>
  </si>
  <si>
    <t>Gehrsitz</t>
  </si>
  <si>
    <t>Easlick</t>
  </si>
  <si>
    <t>Strecker</t>
  </si>
  <si>
    <t>Parham</t>
  </si>
  <si>
    <t>Blew</t>
  </si>
  <si>
    <t>Messerall</t>
  </si>
  <si>
    <t>Schieffer</t>
  </si>
  <si>
    <t>Ashcroft</t>
  </si>
  <si>
    <t>Barkers</t>
  </si>
  <si>
    <t>Grossman</t>
  </si>
  <si>
    <t>Askew</t>
  </si>
  <si>
    <t>Joppru</t>
  </si>
  <si>
    <t>Troupe</t>
  </si>
  <si>
    <t>Mignery</t>
  </si>
  <si>
    <t>Simms</t>
  </si>
  <si>
    <t>R Williams</t>
  </si>
  <si>
    <t>Toefield</t>
  </si>
  <si>
    <t>D Thomas</t>
  </si>
  <si>
    <t>I Williams</t>
  </si>
  <si>
    <t>S Thomas</t>
  </si>
  <si>
    <t>Corbello</t>
  </si>
  <si>
    <t>Hildbold</t>
  </si>
  <si>
    <t>Berton</t>
  </si>
  <si>
    <t>Godsey</t>
  </si>
  <si>
    <t>Rodamer</t>
  </si>
  <si>
    <t>Duff</t>
  </si>
  <si>
    <t>Setta</t>
  </si>
  <si>
    <t>McHugh</t>
  </si>
  <si>
    <t>Kranchick</t>
  </si>
  <si>
    <t>Diamond</t>
  </si>
  <si>
    <t>Duval</t>
  </si>
  <si>
    <t>Royer</t>
  </si>
  <si>
    <t>Hybl</t>
  </si>
  <si>
    <t>Gesser</t>
  </si>
  <si>
    <t>Tippins</t>
  </si>
  <si>
    <t>Fagan</t>
  </si>
  <si>
    <t>Trufant</t>
  </si>
  <si>
    <t>Kilgo</t>
  </si>
  <si>
    <t>Gwaltney</t>
  </si>
  <si>
    <t>Fargas</t>
  </si>
  <si>
    <t>McCullough</t>
  </si>
  <si>
    <t>MacKenzie</t>
  </si>
  <si>
    <t>Mattos</t>
  </si>
  <si>
    <t>Crudup</t>
  </si>
  <si>
    <t>Clarett</t>
  </si>
  <si>
    <t>Groom</t>
  </si>
  <si>
    <t>McGahee</t>
  </si>
  <si>
    <t>Vance</t>
  </si>
  <si>
    <t>Sands</t>
  </si>
  <si>
    <t>Sievers</t>
  </si>
  <si>
    <t>Capshaw</t>
  </si>
  <si>
    <t>Ruff</t>
  </si>
  <si>
    <t>Vomhof</t>
  </si>
  <si>
    <t>Svoboda</t>
  </si>
  <si>
    <t>Muenchow</t>
  </si>
  <si>
    <t>Rebstock</t>
  </si>
  <si>
    <t>Claborn</t>
  </si>
  <si>
    <t>Gallimore</t>
  </si>
  <si>
    <t>Naughton</t>
  </si>
  <si>
    <t>Garrard</t>
  </si>
  <si>
    <t>Fox</t>
  </si>
  <si>
    <t>Copper</t>
  </si>
  <si>
    <t>Buggs</t>
  </si>
  <si>
    <t>Preston</t>
  </si>
  <si>
    <t>Priestley</t>
  </si>
  <si>
    <t>Kirkley Jr.</t>
  </si>
  <si>
    <t>English</t>
  </si>
  <si>
    <t>Lotz</t>
  </si>
  <si>
    <t>Furman Paladins</t>
  </si>
  <si>
    <t>Napier</t>
  </si>
  <si>
    <t>Emerson</t>
  </si>
  <si>
    <t>Ivory</t>
  </si>
  <si>
    <t>Brigham</t>
  </si>
  <si>
    <t>Humphery</t>
  </si>
  <si>
    <t>Malcom</t>
  </si>
  <si>
    <t>Rinehart</t>
  </si>
  <si>
    <t>Sansbury</t>
  </si>
  <si>
    <t>Molden</t>
  </si>
  <si>
    <t>Oelkers</t>
  </si>
  <si>
    <t>Zikmund</t>
  </si>
  <si>
    <t>Bratton</t>
  </si>
  <si>
    <t>Billingsly</t>
  </si>
  <si>
    <t>Ita'aehau</t>
  </si>
  <si>
    <t>Fortune</t>
  </si>
  <si>
    <t>Landrigan</t>
  </si>
  <si>
    <t>Rideaux</t>
  </si>
  <si>
    <t>Arbet</t>
  </si>
  <si>
    <t>Walterscheid</t>
  </si>
  <si>
    <t>Kaneshiro</t>
  </si>
  <si>
    <t>MacGillivray</t>
  </si>
  <si>
    <t>Fasani</t>
  </si>
  <si>
    <t>Matvay</t>
  </si>
  <si>
    <t>Torrence</t>
  </si>
  <si>
    <t>Rhino</t>
  </si>
  <si>
    <t>Biselli</t>
  </si>
  <si>
    <t>E Johnson</t>
  </si>
  <si>
    <t>Zow</t>
  </si>
  <si>
    <t>Galloway</t>
  </si>
  <si>
    <t>Milons</t>
  </si>
  <si>
    <t>Haywood</t>
  </si>
  <si>
    <t>Billups</t>
  </si>
  <si>
    <t>Woodley</t>
  </si>
  <si>
    <t>McAddley</t>
  </si>
  <si>
    <t>Kellogg</t>
  </si>
  <si>
    <t>Bacon</t>
  </si>
  <si>
    <t>Yelk</t>
  </si>
  <si>
    <t>Bearden</t>
  </si>
  <si>
    <t>Texas Christian Horned Frogs</t>
  </si>
  <si>
    <t>Printers</t>
  </si>
  <si>
    <t>Farris</t>
  </si>
  <si>
    <t>Flemming</t>
  </si>
  <si>
    <t>Goynes</t>
  </si>
  <si>
    <t>Schobel</t>
  </si>
  <si>
    <t>M Jones</t>
  </si>
  <si>
    <t>Carriger</t>
  </si>
  <si>
    <t>Scates</t>
  </si>
  <si>
    <t>Dewalt</t>
  </si>
  <si>
    <t>Read</t>
  </si>
  <si>
    <t>McMichael</t>
  </si>
  <si>
    <t>Comella</t>
  </si>
  <si>
    <t>Applewhite</t>
  </si>
  <si>
    <t>Ike</t>
  </si>
  <si>
    <t>Elstrom</t>
  </si>
  <si>
    <t>Trissel</t>
  </si>
  <si>
    <t>McCray</t>
  </si>
  <si>
    <t>Vann</t>
  </si>
  <si>
    <t>Wize</t>
  </si>
  <si>
    <t>Holly</t>
  </si>
  <si>
    <t>France</t>
  </si>
  <si>
    <t>Greving</t>
  </si>
  <si>
    <t>Syracuse Orangemen</t>
  </si>
  <si>
    <t>Mungro</t>
  </si>
  <si>
    <t>Leverette</t>
  </si>
  <si>
    <t>Scobey</t>
  </si>
  <si>
    <t>Ronsick</t>
  </si>
  <si>
    <t>Morant</t>
  </si>
  <si>
    <t>Donnelly</t>
  </si>
  <si>
    <t>Riddle</t>
  </si>
  <si>
    <t>Shafer</t>
  </si>
  <si>
    <t>Dantzler</t>
  </si>
  <si>
    <t>Schell</t>
  </si>
  <si>
    <t>McCown</t>
  </si>
  <si>
    <t>Daigre</t>
  </si>
  <si>
    <t>Stark</t>
  </si>
  <si>
    <t>Richmond</t>
  </si>
  <si>
    <t>Mance</t>
  </si>
  <si>
    <t>Scobee</t>
  </si>
  <si>
    <t>Upton</t>
  </si>
  <si>
    <t>Minnich</t>
  </si>
  <si>
    <t>McElrath</t>
  </si>
  <si>
    <t>Stratton</t>
  </si>
  <si>
    <t>Rhinehart</t>
  </si>
  <si>
    <t>Newman Jr.</t>
  </si>
  <si>
    <t>Dorsch</t>
  </si>
  <si>
    <t>Kurz</t>
  </si>
  <si>
    <t>Duckett</t>
  </si>
  <si>
    <t>Fontenot</t>
  </si>
  <si>
    <t>Levi</t>
  </si>
  <si>
    <t>Haygood</t>
  </si>
  <si>
    <t>Greco</t>
  </si>
  <si>
    <t>Shabaglian</t>
  </si>
  <si>
    <t>Doman</t>
  </si>
  <si>
    <t>Jolley</t>
  </si>
  <si>
    <t>Stallings</t>
  </si>
  <si>
    <t>P Peterson</t>
  </si>
  <si>
    <t>Rykert</t>
  </si>
  <si>
    <t>C Peterson</t>
  </si>
  <si>
    <t>Stearns</t>
  </si>
  <si>
    <t>Mattingly</t>
  </si>
  <si>
    <t>Ord</t>
  </si>
  <si>
    <t>Nead</t>
  </si>
  <si>
    <t>Halladay</t>
  </si>
  <si>
    <t>Mahe</t>
  </si>
  <si>
    <t>Rigell</t>
  </si>
  <si>
    <t>Lafferty</t>
  </si>
  <si>
    <t>Walkins</t>
  </si>
  <si>
    <t>Waddell</t>
  </si>
  <si>
    <t>Norman</t>
  </si>
  <si>
    <t>O'Donohoe</t>
  </si>
  <si>
    <t>Bellisari</t>
  </si>
  <si>
    <t>Pinnock</t>
  </si>
  <si>
    <t>Pinkins</t>
  </si>
  <si>
    <t>Hartsock</t>
  </si>
  <si>
    <t>Gause</t>
  </si>
  <si>
    <t>Nesmith</t>
  </si>
  <si>
    <t>Noel</t>
  </si>
  <si>
    <t>Burnell</t>
  </si>
  <si>
    <t>Slowikowski</t>
  </si>
  <si>
    <t>Church</t>
  </si>
  <si>
    <t>Stallworth</t>
  </si>
  <si>
    <t>Finlayson</t>
  </si>
  <si>
    <t>Epstein</t>
  </si>
  <si>
    <t>Pesavento</t>
  </si>
  <si>
    <t>O Smith</t>
  </si>
  <si>
    <t>Brunson</t>
  </si>
  <si>
    <t>Cormier</t>
  </si>
  <si>
    <t>Peelle</t>
  </si>
  <si>
    <t>Hollowell</t>
  </si>
  <si>
    <t>Surrell</t>
  </si>
  <si>
    <t>Flores</t>
  </si>
  <si>
    <t>Davey</t>
  </si>
  <si>
    <t>Kittner</t>
  </si>
  <si>
    <t>Piazza</t>
  </si>
  <si>
    <t>Christofilakos</t>
  </si>
  <si>
    <t>Fitts</t>
  </si>
  <si>
    <t>Creveling</t>
  </si>
  <si>
    <t>Killian</t>
  </si>
  <si>
    <t>Gillespie</t>
  </si>
  <si>
    <t>Sitter</t>
  </si>
  <si>
    <t>Whitmer</t>
  </si>
  <si>
    <t>Crouch</t>
  </si>
  <si>
    <t>Zajicek</t>
  </si>
  <si>
    <t>Portis</t>
  </si>
  <si>
    <t>Wistrom</t>
  </si>
  <si>
    <t>Shockey</t>
  </si>
  <si>
    <t>Buchanon</t>
  </si>
  <si>
    <t>Revere</t>
  </si>
  <si>
    <t>Weathers</t>
  </si>
  <si>
    <t>Huntsberger</t>
  </si>
  <si>
    <t>Drinkwalter</t>
  </si>
  <si>
    <t>LaRocco</t>
  </si>
  <si>
    <t>Reidy</t>
  </si>
  <si>
    <t>Layne</t>
  </si>
  <si>
    <t>Maiden</t>
  </si>
  <si>
    <t>Veale</t>
  </si>
  <si>
    <t>Kaylakie</t>
  </si>
  <si>
    <t>Wofford</t>
  </si>
  <si>
    <t>Costa</t>
  </si>
  <si>
    <t>Stinson</t>
  </si>
  <si>
    <t>Snowden</t>
  </si>
  <si>
    <t>Pieffer</t>
  </si>
  <si>
    <t>Cheetany</t>
  </si>
  <si>
    <t>Spinner</t>
  </si>
  <si>
    <t>C Phillips</t>
  </si>
  <si>
    <t>Millican</t>
  </si>
  <si>
    <t>Abrams</t>
  </si>
  <si>
    <t>J Brown</t>
  </si>
  <si>
    <t>Baber</t>
  </si>
  <si>
    <t>Luzar</t>
  </si>
  <si>
    <t>J Phillips</t>
  </si>
  <si>
    <t>Kirouac</t>
  </si>
  <si>
    <t>Krohn</t>
  </si>
  <si>
    <t>Hasselbeck</t>
  </si>
  <si>
    <t>Hightower</t>
  </si>
  <si>
    <t>Heap</t>
  </si>
  <si>
    <t>Utzler</t>
  </si>
  <si>
    <t>Ordway</t>
  </si>
  <si>
    <t>Sutphin</t>
  </si>
  <si>
    <t>Kenner</t>
  </si>
  <si>
    <t>Garden</t>
  </si>
  <si>
    <t>Foye</t>
  </si>
  <si>
    <t>Collins-Baker</t>
  </si>
  <si>
    <t>Chatman</t>
  </si>
  <si>
    <t>Drewery</t>
  </si>
  <si>
    <t>Deatherage</t>
  </si>
  <si>
    <t>Gilliam</t>
  </si>
  <si>
    <t>Helms</t>
  </si>
  <si>
    <t>M Harris</t>
  </si>
  <si>
    <t>S Williams</t>
  </si>
  <si>
    <t>A Harris</t>
  </si>
  <si>
    <t>Dorris</t>
  </si>
  <si>
    <t>Scovell</t>
  </si>
  <si>
    <t>Birkholz</t>
  </si>
  <si>
    <t>Malaythong</t>
  </si>
  <si>
    <t>Putzier</t>
  </si>
  <si>
    <t>Natkin</t>
  </si>
  <si>
    <t>Knapp</t>
  </si>
  <si>
    <t>Tessier</t>
  </si>
  <si>
    <t>D Mikell</t>
  </si>
  <si>
    <t>Q Mikell</t>
  </si>
  <si>
    <t>Gunn</t>
  </si>
  <si>
    <t>McAllister</t>
  </si>
  <si>
    <t>Ours</t>
  </si>
  <si>
    <t>Zeigler</t>
  </si>
  <si>
    <t>Stackhouse</t>
  </si>
  <si>
    <t>Ivy</t>
  </si>
  <si>
    <t>Binkley</t>
  </si>
  <si>
    <t>Rauh</t>
  </si>
  <si>
    <t>R Robinson</t>
  </si>
  <si>
    <t>K Robinson</t>
  </si>
  <si>
    <t>Redmon</t>
  </si>
  <si>
    <t>VanDerVeer</t>
  </si>
  <si>
    <t>Passingham</t>
  </si>
  <si>
    <t>Rosenfels</t>
  </si>
  <si>
    <t>Turman</t>
  </si>
  <si>
    <t>Barlow</t>
  </si>
  <si>
    <t>Goings</t>
  </si>
  <si>
    <t>Anthony</t>
  </si>
  <si>
    <t>Grim</t>
  </si>
  <si>
    <t>Runk</t>
  </si>
  <si>
    <t>Gomez</t>
  </si>
  <si>
    <t>Woolstenhulme</t>
  </si>
  <si>
    <t>Sivori</t>
  </si>
  <si>
    <t>Paus</t>
  </si>
  <si>
    <t>McEwan</t>
  </si>
  <si>
    <t>Faulkner</t>
  </si>
  <si>
    <t>Unertl</t>
  </si>
  <si>
    <t>Kuhns</t>
  </si>
  <si>
    <t>Poli-Dixon</t>
  </si>
  <si>
    <t>Seidman</t>
  </si>
  <si>
    <t>Stansbury</t>
  </si>
  <si>
    <t>Retzlaff</t>
  </si>
  <si>
    <t>Braun</t>
  </si>
  <si>
    <t>Pisetsky</t>
  </si>
  <si>
    <t>Stemke</t>
  </si>
  <si>
    <t>Heller</t>
  </si>
  <si>
    <t>Healy</t>
  </si>
  <si>
    <t>Hanspard</t>
  </si>
  <si>
    <t>Frankel</t>
  </si>
  <si>
    <t>Newcombe</t>
  </si>
  <si>
    <t>Kustok</t>
  </si>
  <si>
    <t>Danielson</t>
  </si>
  <si>
    <t>Buckhalter</t>
  </si>
  <si>
    <t>W Miller</t>
  </si>
  <si>
    <t>R Miller</t>
  </si>
  <si>
    <t>Chrisman</t>
  </si>
  <si>
    <t>Davison</t>
  </si>
  <si>
    <t>Hassebroek</t>
  </si>
  <si>
    <t>Schweighardt</t>
  </si>
  <si>
    <t>Ayeni</t>
  </si>
  <si>
    <t>Hadenfeldt</t>
  </si>
  <si>
    <t>Standring</t>
  </si>
  <si>
    <t>Thiessen</t>
  </si>
  <si>
    <t>Becker</t>
  </si>
  <si>
    <t>Burch</t>
  </si>
  <si>
    <t>LaBasco</t>
  </si>
  <si>
    <t>Jessop</t>
  </si>
  <si>
    <t>Amezaga</t>
  </si>
  <si>
    <t>Madkin</t>
  </si>
  <si>
    <t>Toombs</t>
  </si>
  <si>
    <t>Huntington</t>
  </si>
  <si>
    <t>Westerfield</t>
  </si>
  <si>
    <t>Kitchens</t>
  </si>
  <si>
    <t>Spikes</t>
  </si>
  <si>
    <t>Combs</t>
  </si>
  <si>
    <t>Westbrooks</t>
  </si>
  <si>
    <t>Cheatwood</t>
  </si>
  <si>
    <t>Clements</t>
  </si>
  <si>
    <t>Corse</t>
  </si>
  <si>
    <t>Stultz</t>
  </si>
  <si>
    <t>Claybon</t>
  </si>
  <si>
    <t>Leaverton</t>
  </si>
  <si>
    <t>Somaini</t>
  </si>
  <si>
    <t>Peaslee</t>
  </si>
  <si>
    <t>Leard</t>
  </si>
  <si>
    <t>Henson</t>
  </si>
  <si>
    <t>Brees</t>
  </si>
  <si>
    <t>Conniff</t>
  </si>
  <si>
    <t>Tharps</t>
  </si>
  <si>
    <t>Clopton</t>
  </si>
  <si>
    <t>Lougheed</t>
  </si>
  <si>
    <t>LoVecchio</t>
  </si>
  <si>
    <t>Stremick</t>
  </si>
  <si>
    <t>Lopienski</t>
  </si>
  <si>
    <t>Getherall</t>
  </si>
  <si>
    <t>Simonton</t>
  </si>
  <si>
    <t>Houshmandzadeh</t>
  </si>
  <si>
    <t>Moala</t>
  </si>
  <si>
    <t>Maurer</t>
  </si>
  <si>
    <t>Driver</t>
  </si>
  <si>
    <t>Cesca</t>
  </si>
  <si>
    <t>Fessler</t>
  </si>
  <si>
    <t>Davenport</t>
  </si>
  <si>
    <t>Wayne</t>
  </si>
  <si>
    <t>Rhine</t>
  </si>
  <si>
    <t>Weinke</t>
  </si>
  <si>
    <t>Heupel</t>
  </si>
  <si>
    <t>Littrell</t>
  </si>
  <si>
    <t>Thatcher</t>
  </si>
  <si>
    <t>Golightly</t>
  </si>
  <si>
    <t>Cimorelli</t>
  </si>
  <si>
    <t>Year</t>
  </si>
  <si>
    <t>Attendance</t>
  </si>
  <si>
    <t>Away Team</t>
  </si>
  <si>
    <t>Home Team</t>
  </si>
  <si>
    <t>id</t>
  </si>
  <si>
    <t>Away Season Wins</t>
  </si>
  <si>
    <t>Away Season Losses</t>
  </si>
  <si>
    <t>Home Season Wins</t>
  </si>
  <si>
    <t>Home Season Losses</t>
  </si>
  <si>
    <t>Host</t>
  </si>
  <si>
    <t>Home Win</t>
  </si>
  <si>
    <t>Winning Team</t>
  </si>
  <si>
    <t>Losing Team</t>
  </si>
  <si>
    <t>Team</t>
  </si>
  <si>
    <t>Total Wins</t>
  </si>
  <si>
    <t>Total Loss</t>
  </si>
  <si>
    <t>Winning Percentage</t>
  </si>
  <si>
    <t>Played More than 4 games</t>
  </si>
  <si>
    <t>Had Zero Score</t>
  </si>
  <si>
    <t>Bowl</t>
  </si>
  <si>
    <t>New Mexico Bowl</t>
  </si>
  <si>
    <t>Las Vegas Bowl</t>
  </si>
  <si>
    <t>Cure Bowl</t>
  </si>
  <si>
    <t>Camellia Bowl</t>
  </si>
  <si>
    <t>New Orleans Bowl</t>
  </si>
  <si>
    <t>Miami Beach Bowl</t>
  </si>
  <si>
    <t>Boca Raton Bowl</t>
  </si>
  <si>
    <t>Poinsettia Bowl</t>
  </si>
  <si>
    <t>Idaho Potato Bowl</t>
  </si>
  <si>
    <t>Bahamas Bowl</t>
  </si>
  <si>
    <t>Armed Forces Bowl</t>
  </si>
  <si>
    <t>Dollar General Bowl</t>
  </si>
  <si>
    <t>Hawaii Bowl</t>
  </si>
  <si>
    <t>St. Petersburg Bowl</t>
  </si>
  <si>
    <t>Quick Lane Bowl</t>
  </si>
  <si>
    <t>Independence Bowl</t>
  </si>
  <si>
    <t>Heart of Dallas Bowl</t>
  </si>
  <si>
    <t>Military Bowl</t>
  </si>
  <si>
    <t>Holiday Bowl</t>
  </si>
  <si>
    <t>Cactus Bowl</t>
  </si>
  <si>
    <t>Pinstripe Bowl</t>
  </si>
  <si>
    <t>Russell Athletic Bowl</t>
  </si>
  <si>
    <t>Foster Farms Bowl</t>
  </si>
  <si>
    <t>Texas Bowl</t>
  </si>
  <si>
    <t>Birmingham Bowl</t>
  </si>
  <si>
    <t>Belk Bowl</t>
  </si>
  <si>
    <t>Alamo Bowl</t>
  </si>
  <si>
    <t>Liberty Bowl</t>
  </si>
  <si>
    <t>Sun Bowl</t>
  </si>
  <si>
    <t>Music City Bowl</t>
  </si>
  <si>
    <t>Arizona Bowl</t>
  </si>
  <si>
    <t>Orange Bowl</t>
  </si>
  <si>
    <t>Taxslayer Bowl</t>
  </si>
  <si>
    <t>Citrus Bowl</t>
  </si>
  <si>
    <t>Peach Bowl</t>
  </si>
  <si>
    <t>Fiesta Bowl</t>
  </si>
  <si>
    <t>Outback Bowl</t>
  </si>
  <si>
    <t>Cotton Bowl</t>
  </si>
  <si>
    <t>Rose Bowl</t>
  </si>
  <si>
    <t>Sugar Bowl</t>
  </si>
  <si>
    <t>CFP Championship</t>
  </si>
  <si>
    <t>GoDaddy Bowl</t>
  </si>
  <si>
    <t>Popeyes Bahamas Bowl</t>
  </si>
  <si>
    <t>Advocare V100 Texas Bowl</t>
  </si>
  <si>
    <t>Chick-fil-A Peach Bowl</t>
  </si>
  <si>
    <t>Beef 'O' Brady's Bowl</t>
  </si>
  <si>
    <t>Little Caesars Bowl</t>
  </si>
  <si>
    <t>Fight Hunger Bowl</t>
  </si>
  <si>
    <t>Buffalo Wild Wings Bowl</t>
  </si>
  <si>
    <t>Advocare V100 Bowl</t>
  </si>
  <si>
    <t>Chick-fil-A Bowl</t>
  </si>
  <si>
    <t>Gator Bowl</t>
  </si>
  <si>
    <t>Capital One Bowl</t>
  </si>
  <si>
    <t>BBVA Compass Bowl</t>
  </si>
  <si>
    <t>BCS Championship</t>
  </si>
  <si>
    <t>MAACO Bowl</t>
  </si>
  <si>
    <t>Meineke Car Care Bowl</t>
  </si>
  <si>
    <t>GoDaddy.Com Bowl</t>
  </si>
  <si>
    <t>Champs Sports Bowl</t>
  </si>
  <si>
    <t>Insight Bowl</t>
  </si>
  <si>
    <t>TicketCity Bowl</t>
  </si>
  <si>
    <t>Meineke Bowl</t>
  </si>
  <si>
    <t>Discover Orange Bowl</t>
  </si>
  <si>
    <t>Emerald Bowl</t>
  </si>
  <si>
    <t>EagleBank Bowl</t>
  </si>
  <si>
    <t>Humanitarian Bowl</t>
  </si>
  <si>
    <t>International Bowl</t>
  </si>
  <si>
    <t>Papa John's.com Bowl</t>
  </si>
  <si>
    <t>GMAC Bowl</t>
  </si>
  <si>
    <t>Motor City Bowl</t>
  </si>
  <si>
    <t>MPC Computers Bowl</t>
  </si>
  <si>
    <t>Div I-AA Title Game</t>
  </si>
  <si>
    <t>Fort Worth Bowl</t>
  </si>
  <si>
    <t>Houston Bowl</t>
  </si>
  <si>
    <t>Continental Tire</t>
  </si>
  <si>
    <t>Silicon Valley</t>
  </si>
  <si>
    <t>Tangerine Bowl</t>
  </si>
  <si>
    <t>San Francisco Bowl</t>
  </si>
  <si>
    <t>Seattle Bowl</t>
  </si>
  <si>
    <t>Florida Citrus Bowl</t>
  </si>
  <si>
    <t>Mobile Bowl</t>
  </si>
  <si>
    <t>Oahu Bowl</t>
  </si>
  <si>
    <t>Aloha Bowl</t>
  </si>
  <si>
    <t>Micron PC Bowl</t>
  </si>
  <si>
    <t>Sum Of Points</t>
  </si>
  <si>
    <t>Passing Attemps Away</t>
  </si>
  <si>
    <t>Passing Attempts Home</t>
  </si>
  <si>
    <t>Passing Completions Away</t>
  </si>
  <si>
    <t>Passing Completions Home</t>
  </si>
  <si>
    <t>Percent Home</t>
  </si>
  <si>
    <t>Percent Away</t>
  </si>
  <si>
    <t>Passing Miss Away</t>
  </si>
  <si>
    <t>Passing Miss Home</t>
  </si>
  <si>
    <t>Total Away Completions</t>
  </si>
  <si>
    <t>Pass Category</t>
  </si>
  <si>
    <t>Correlation</t>
  </si>
  <si>
    <t>Total Home Completions</t>
  </si>
  <si>
    <t>Percent Away Completions</t>
  </si>
  <si>
    <t>Percent Home Completions</t>
  </si>
  <si>
    <t>Total Away Miss</t>
  </si>
  <si>
    <t>Total Home Miss</t>
  </si>
  <si>
    <t>Total Attempts Away</t>
  </si>
  <si>
    <t>Total Attempts Home</t>
  </si>
  <si>
    <t>Slope</t>
  </si>
  <si>
    <t>Away Kicking Points</t>
  </si>
  <si>
    <t>Home Kicking Points</t>
  </si>
  <si>
    <t>Away Percentage</t>
  </si>
  <si>
    <t>Home Percentage</t>
  </si>
  <si>
    <t>Home Bowl Scores</t>
  </si>
  <si>
    <t>Away Bowl Scores</t>
  </si>
  <si>
    <t>y</t>
  </si>
  <si>
    <t>Percent Home2</t>
  </si>
  <si>
    <t>Percent Away2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</si>
</sst>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0" borderId="0" xfId="0" applyNumberFormat="1"/>
    <xf numFmtId="9" fontId="0" fillId="0" borderId="0" xfId="1" applyFont="1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MySqlDefault" pivot="0" table="0" count="2" xr9:uid="{52806238-4B25-490A-AAF4-2709849D232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Passes Caught vs Bowl Scores for Away Teams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'Passing and Score'!$H$1</c:f>
              <c:strCache>
                <c:ptCount val="1"/>
                <c:pt idx="0">
                  <c:v>Away Bowl 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'Passing and Score'!$F$2:$F$541</c:f>
              <c:numCache>
                <c:formatCode>0%</c:formatCode>
                <c:ptCount val="540"/>
                <c:pt idx="0">
                  <c:v>0.47826086956521741</c:v>
                </c:pt>
                <c:pt idx="1">
                  <c:v>0.6216216216216216</c:v>
                </c:pt>
                <c:pt idx="2">
                  <c:v>0.67741935483870963</c:v>
                </c:pt>
                <c:pt idx="3">
                  <c:v>0.77777777777777779</c:v>
                </c:pt>
                <c:pt idx="4">
                  <c:v>0.61363636363636365</c:v>
                </c:pt>
                <c:pt idx="5">
                  <c:v>0.47916666666666669</c:v>
                </c:pt>
                <c:pt idx="6">
                  <c:v>0.69565217391304346</c:v>
                </c:pt>
                <c:pt idx="7">
                  <c:v>0.55882352941176472</c:v>
                </c:pt>
                <c:pt idx="8">
                  <c:v>0.66666666666666663</c:v>
                </c:pt>
                <c:pt idx="9">
                  <c:v>0.64444444444444449</c:v>
                </c:pt>
                <c:pt idx="10">
                  <c:v>0.64814814814814814</c:v>
                </c:pt>
                <c:pt idx="11">
                  <c:v>0.65957446808510634</c:v>
                </c:pt>
                <c:pt idx="12">
                  <c:v>0.62222222222222223</c:v>
                </c:pt>
                <c:pt idx="13">
                  <c:v>0.5357142857142857</c:v>
                </c:pt>
                <c:pt idx="14">
                  <c:v>0.6875</c:v>
                </c:pt>
                <c:pt idx="15">
                  <c:v>0.64516129032258063</c:v>
                </c:pt>
                <c:pt idx="16">
                  <c:v>0.72499999999999998</c:v>
                </c:pt>
                <c:pt idx="17">
                  <c:v>0.63793103448275867</c:v>
                </c:pt>
                <c:pt idx="18">
                  <c:v>0.67567567567567566</c:v>
                </c:pt>
                <c:pt idx="19">
                  <c:v>0.5</c:v>
                </c:pt>
                <c:pt idx="20">
                  <c:v>0.5</c:v>
                </c:pt>
                <c:pt idx="21">
                  <c:v>0.5714285714285714</c:v>
                </c:pt>
                <c:pt idx="22">
                  <c:v>0.54285714285714282</c:v>
                </c:pt>
                <c:pt idx="23">
                  <c:v>0.58823529411764708</c:v>
                </c:pt>
                <c:pt idx="24">
                  <c:v>0.61111111111111116</c:v>
                </c:pt>
                <c:pt idx="25">
                  <c:v>0.62745098039215685</c:v>
                </c:pt>
                <c:pt idx="26">
                  <c:v>0.59090909090909094</c:v>
                </c:pt>
                <c:pt idx="27">
                  <c:v>0.5490196078431373</c:v>
                </c:pt>
                <c:pt idx="28">
                  <c:v>0.5</c:v>
                </c:pt>
                <c:pt idx="29">
                  <c:v>0.64</c:v>
                </c:pt>
                <c:pt idx="30">
                  <c:v>0.5490196078431373</c:v>
                </c:pt>
                <c:pt idx="31">
                  <c:v>0.71875</c:v>
                </c:pt>
                <c:pt idx="32">
                  <c:v>0.53846153846153844</c:v>
                </c:pt>
                <c:pt idx="33">
                  <c:v>0.5</c:v>
                </c:pt>
                <c:pt idx="34">
                  <c:v>0.5892857142857143</c:v>
                </c:pt>
                <c:pt idx="35">
                  <c:v>0.70833333333333337</c:v>
                </c:pt>
                <c:pt idx="36">
                  <c:v>0.66666666666666663</c:v>
                </c:pt>
                <c:pt idx="37">
                  <c:v>0.65454545454545454</c:v>
                </c:pt>
                <c:pt idx="38">
                  <c:v>0.65714285714285714</c:v>
                </c:pt>
                <c:pt idx="39">
                  <c:v>0.4838709677419355</c:v>
                </c:pt>
                <c:pt idx="40">
                  <c:v>0.47368421052631576</c:v>
                </c:pt>
                <c:pt idx="41">
                  <c:v>0.5714285714285714</c:v>
                </c:pt>
                <c:pt idx="42">
                  <c:v>0.59090909090909094</c:v>
                </c:pt>
                <c:pt idx="43">
                  <c:v>0.6470588235294118</c:v>
                </c:pt>
                <c:pt idx="44">
                  <c:v>0.76</c:v>
                </c:pt>
                <c:pt idx="45">
                  <c:v>0.5</c:v>
                </c:pt>
                <c:pt idx="46">
                  <c:v>0.77777777777777779</c:v>
                </c:pt>
                <c:pt idx="47">
                  <c:v>0.42857142857142855</c:v>
                </c:pt>
                <c:pt idx="48">
                  <c:v>0.55102040816326525</c:v>
                </c:pt>
                <c:pt idx="49">
                  <c:v>0.54166666666666663</c:v>
                </c:pt>
                <c:pt idx="50">
                  <c:v>0.62857142857142856</c:v>
                </c:pt>
                <c:pt idx="51">
                  <c:v>0.68</c:v>
                </c:pt>
                <c:pt idx="52">
                  <c:v>0.61538461538461542</c:v>
                </c:pt>
                <c:pt idx="53">
                  <c:v>1</c:v>
                </c:pt>
                <c:pt idx="54">
                  <c:v>0.82608695652173914</c:v>
                </c:pt>
                <c:pt idx="55">
                  <c:v>0.62068965517241381</c:v>
                </c:pt>
                <c:pt idx="56">
                  <c:v>0.71794871794871795</c:v>
                </c:pt>
                <c:pt idx="57">
                  <c:v>0.58490566037735847</c:v>
                </c:pt>
                <c:pt idx="58">
                  <c:v>0.71111111111111114</c:v>
                </c:pt>
                <c:pt idx="59">
                  <c:v>0.63829787234042556</c:v>
                </c:pt>
                <c:pt idx="60">
                  <c:v>0.67500000000000004</c:v>
                </c:pt>
                <c:pt idx="61">
                  <c:v>0.60416666666666663</c:v>
                </c:pt>
                <c:pt idx="62">
                  <c:v>0.42857142857142855</c:v>
                </c:pt>
                <c:pt idx="63">
                  <c:v>0.87096774193548387</c:v>
                </c:pt>
                <c:pt idx="64">
                  <c:v>0.68181818181818177</c:v>
                </c:pt>
                <c:pt idx="65">
                  <c:v>0.70731707317073167</c:v>
                </c:pt>
                <c:pt idx="66">
                  <c:v>0.58974358974358976</c:v>
                </c:pt>
                <c:pt idx="67">
                  <c:v>0.6875</c:v>
                </c:pt>
                <c:pt idx="68">
                  <c:v>0.77777777777777779</c:v>
                </c:pt>
                <c:pt idx="69">
                  <c:v>0.52777777777777779</c:v>
                </c:pt>
                <c:pt idx="70">
                  <c:v>0.58139534883720934</c:v>
                </c:pt>
                <c:pt idx="71">
                  <c:v>0.48148148148148145</c:v>
                </c:pt>
                <c:pt idx="72">
                  <c:v>0.51063829787234039</c:v>
                </c:pt>
                <c:pt idx="73">
                  <c:v>0.57407407407407407</c:v>
                </c:pt>
                <c:pt idx="74">
                  <c:v>0.63636363636363635</c:v>
                </c:pt>
                <c:pt idx="75">
                  <c:v>0.66666666666666663</c:v>
                </c:pt>
                <c:pt idx="76">
                  <c:v>0.72727272727272729</c:v>
                </c:pt>
                <c:pt idx="77">
                  <c:v>0.54545454545454541</c:v>
                </c:pt>
                <c:pt idx="78">
                  <c:v>0.52631578947368418</c:v>
                </c:pt>
                <c:pt idx="79">
                  <c:v>0.64102564102564108</c:v>
                </c:pt>
                <c:pt idx="80">
                  <c:v>0.65</c:v>
                </c:pt>
                <c:pt idx="81">
                  <c:v>0.7142857142857143</c:v>
                </c:pt>
                <c:pt idx="82">
                  <c:v>0.63265306122448983</c:v>
                </c:pt>
                <c:pt idx="83">
                  <c:v>0.51724137931034486</c:v>
                </c:pt>
                <c:pt idx="84">
                  <c:v>0.67647058823529416</c:v>
                </c:pt>
                <c:pt idx="85">
                  <c:v>0.77500000000000002</c:v>
                </c:pt>
                <c:pt idx="86">
                  <c:v>0.67567567567567566</c:v>
                </c:pt>
                <c:pt idx="87">
                  <c:v>0.76923076923076927</c:v>
                </c:pt>
                <c:pt idx="88">
                  <c:v>0.88571428571428568</c:v>
                </c:pt>
                <c:pt idx="89">
                  <c:v>0.52941176470588236</c:v>
                </c:pt>
                <c:pt idx="90">
                  <c:v>0.51428571428571423</c:v>
                </c:pt>
                <c:pt idx="91">
                  <c:v>0.4838709677419355</c:v>
                </c:pt>
                <c:pt idx="92">
                  <c:v>0.43333333333333335</c:v>
                </c:pt>
                <c:pt idx="93">
                  <c:v>0.60256410256410253</c:v>
                </c:pt>
                <c:pt idx="94">
                  <c:v>0.5490196078431373</c:v>
                </c:pt>
                <c:pt idx="95">
                  <c:v>0.65517241379310343</c:v>
                </c:pt>
                <c:pt idx="96">
                  <c:v>0.7857142857142857</c:v>
                </c:pt>
                <c:pt idx="97">
                  <c:v>0.5714285714285714</c:v>
                </c:pt>
                <c:pt idx="98">
                  <c:v>0.57894736842105265</c:v>
                </c:pt>
                <c:pt idx="99">
                  <c:v>0.61904761904761907</c:v>
                </c:pt>
                <c:pt idx="100">
                  <c:v>0.57894736842105265</c:v>
                </c:pt>
                <c:pt idx="101">
                  <c:v>0.61764705882352944</c:v>
                </c:pt>
                <c:pt idx="102">
                  <c:v>0.53333333333333333</c:v>
                </c:pt>
                <c:pt idx="103">
                  <c:v>0.62903225806451613</c:v>
                </c:pt>
                <c:pt idx="104">
                  <c:v>0.78787878787878785</c:v>
                </c:pt>
                <c:pt idx="105">
                  <c:v>0.48837209302325579</c:v>
                </c:pt>
                <c:pt idx="106">
                  <c:v>0.58064516129032262</c:v>
                </c:pt>
                <c:pt idx="107">
                  <c:v>0.6470588235294118</c:v>
                </c:pt>
                <c:pt idx="108">
                  <c:v>0.72</c:v>
                </c:pt>
                <c:pt idx="109">
                  <c:v>0.63636363636363635</c:v>
                </c:pt>
                <c:pt idx="110">
                  <c:v>0.7407407407407407</c:v>
                </c:pt>
                <c:pt idx="111">
                  <c:v>0.6</c:v>
                </c:pt>
                <c:pt idx="112">
                  <c:v>0.44642857142857145</c:v>
                </c:pt>
                <c:pt idx="113">
                  <c:v>0.5</c:v>
                </c:pt>
                <c:pt idx="114">
                  <c:v>0.6</c:v>
                </c:pt>
                <c:pt idx="115">
                  <c:v>0.53448275862068961</c:v>
                </c:pt>
                <c:pt idx="116">
                  <c:v>0.5</c:v>
                </c:pt>
                <c:pt idx="117">
                  <c:v>0.52631578947368418</c:v>
                </c:pt>
                <c:pt idx="118">
                  <c:v>0.65853658536585369</c:v>
                </c:pt>
                <c:pt idx="119">
                  <c:v>0.6</c:v>
                </c:pt>
                <c:pt idx="120">
                  <c:v>0.48</c:v>
                </c:pt>
                <c:pt idx="121">
                  <c:v>0.68571428571428572</c:v>
                </c:pt>
                <c:pt idx="122">
                  <c:v>0.48717948717948717</c:v>
                </c:pt>
                <c:pt idx="123">
                  <c:v>0.53125</c:v>
                </c:pt>
                <c:pt idx="124">
                  <c:v>0.58333333333333337</c:v>
                </c:pt>
                <c:pt idx="125">
                  <c:v>0.61538461538461542</c:v>
                </c:pt>
                <c:pt idx="126">
                  <c:v>0.70588235294117652</c:v>
                </c:pt>
                <c:pt idx="127">
                  <c:v>0.63414634146341464</c:v>
                </c:pt>
                <c:pt idx="128">
                  <c:v>0.58536585365853655</c:v>
                </c:pt>
                <c:pt idx="129">
                  <c:v>0.81481481481481477</c:v>
                </c:pt>
                <c:pt idx="130">
                  <c:v>0.62962962962962965</c:v>
                </c:pt>
                <c:pt idx="131">
                  <c:v>0.38461538461538464</c:v>
                </c:pt>
                <c:pt idx="132">
                  <c:v>0.42857142857142855</c:v>
                </c:pt>
                <c:pt idx="133">
                  <c:v>0.63414634146341464</c:v>
                </c:pt>
                <c:pt idx="134">
                  <c:v>0.55555555555555558</c:v>
                </c:pt>
                <c:pt idx="135">
                  <c:v>0.78260869565217395</c:v>
                </c:pt>
                <c:pt idx="136">
                  <c:v>0.5714285714285714</c:v>
                </c:pt>
                <c:pt idx="137">
                  <c:v>0.61111111111111116</c:v>
                </c:pt>
                <c:pt idx="138">
                  <c:v>0.67647058823529416</c:v>
                </c:pt>
                <c:pt idx="139">
                  <c:v>0.55263157894736847</c:v>
                </c:pt>
                <c:pt idx="140">
                  <c:v>0.5</c:v>
                </c:pt>
                <c:pt idx="141">
                  <c:v>0.69565217391304346</c:v>
                </c:pt>
                <c:pt idx="142">
                  <c:v>0.51851851851851849</c:v>
                </c:pt>
                <c:pt idx="143">
                  <c:v>0.31578947368421051</c:v>
                </c:pt>
                <c:pt idx="144">
                  <c:v>0.54545454545454541</c:v>
                </c:pt>
                <c:pt idx="145">
                  <c:v>0.42105263157894735</c:v>
                </c:pt>
                <c:pt idx="146">
                  <c:v>0.52631578947368418</c:v>
                </c:pt>
                <c:pt idx="147">
                  <c:v>0.6428571428571429</c:v>
                </c:pt>
                <c:pt idx="148">
                  <c:v>0.5</c:v>
                </c:pt>
                <c:pt idx="149">
                  <c:v>0.5</c:v>
                </c:pt>
                <c:pt idx="150">
                  <c:v>0.78787878787878785</c:v>
                </c:pt>
                <c:pt idx="151">
                  <c:v>0.5641025641025641</c:v>
                </c:pt>
                <c:pt idx="152">
                  <c:v>0.51724137931034486</c:v>
                </c:pt>
                <c:pt idx="153">
                  <c:v>0.45454545454545453</c:v>
                </c:pt>
                <c:pt idx="154">
                  <c:v>0.625</c:v>
                </c:pt>
                <c:pt idx="155">
                  <c:v>0.5</c:v>
                </c:pt>
                <c:pt idx="156">
                  <c:v>0.46808510638297873</c:v>
                </c:pt>
                <c:pt idx="157">
                  <c:v>0.70270270270270274</c:v>
                </c:pt>
                <c:pt idx="158">
                  <c:v>0.51282051282051277</c:v>
                </c:pt>
                <c:pt idx="159">
                  <c:v>0.44642857142857145</c:v>
                </c:pt>
                <c:pt idx="160">
                  <c:v>0.5490196078431373</c:v>
                </c:pt>
                <c:pt idx="161">
                  <c:v>0.77777777777777779</c:v>
                </c:pt>
                <c:pt idx="162">
                  <c:v>0.64</c:v>
                </c:pt>
                <c:pt idx="163">
                  <c:v>0.660377358490566</c:v>
                </c:pt>
                <c:pt idx="164">
                  <c:v>0.39215686274509803</c:v>
                </c:pt>
                <c:pt idx="165">
                  <c:v>0.45238095238095238</c:v>
                </c:pt>
                <c:pt idx="166">
                  <c:v>0.69565217391304346</c:v>
                </c:pt>
                <c:pt idx="167">
                  <c:v>0.62222222222222223</c:v>
                </c:pt>
                <c:pt idx="168">
                  <c:v>0.72499999999999998</c:v>
                </c:pt>
                <c:pt idx="169">
                  <c:v>0.5</c:v>
                </c:pt>
                <c:pt idx="170">
                  <c:v>0.660377358490566</c:v>
                </c:pt>
                <c:pt idx="171">
                  <c:v>0.58333333333333337</c:v>
                </c:pt>
                <c:pt idx="172">
                  <c:v>0.70370370370370372</c:v>
                </c:pt>
                <c:pt idx="173">
                  <c:v>0.66666666666666663</c:v>
                </c:pt>
                <c:pt idx="174">
                  <c:v>0.53846153846153844</c:v>
                </c:pt>
                <c:pt idx="175">
                  <c:v>0.53846153846153844</c:v>
                </c:pt>
                <c:pt idx="176">
                  <c:v>0.5714285714285714</c:v>
                </c:pt>
                <c:pt idx="177">
                  <c:v>0.625</c:v>
                </c:pt>
                <c:pt idx="178">
                  <c:v>0.57894736842105265</c:v>
                </c:pt>
                <c:pt idx="179">
                  <c:v>0.6071428571428571</c:v>
                </c:pt>
                <c:pt idx="180">
                  <c:v>0.45</c:v>
                </c:pt>
                <c:pt idx="181">
                  <c:v>0.54054054054054057</c:v>
                </c:pt>
                <c:pt idx="182">
                  <c:v>0.69444444444444442</c:v>
                </c:pt>
                <c:pt idx="183">
                  <c:v>0.70833333333333337</c:v>
                </c:pt>
                <c:pt idx="184">
                  <c:v>0.72727272727272729</c:v>
                </c:pt>
                <c:pt idx="185">
                  <c:v>0.51851851851851849</c:v>
                </c:pt>
                <c:pt idx="186">
                  <c:v>0.8125</c:v>
                </c:pt>
                <c:pt idx="187">
                  <c:v>0.7142857142857143</c:v>
                </c:pt>
                <c:pt idx="188">
                  <c:v>0.72972972972972971</c:v>
                </c:pt>
                <c:pt idx="189">
                  <c:v>0.72727272727272729</c:v>
                </c:pt>
                <c:pt idx="190">
                  <c:v>0.76744186046511631</c:v>
                </c:pt>
                <c:pt idx="191">
                  <c:v>0.39285714285714285</c:v>
                </c:pt>
                <c:pt idx="192">
                  <c:v>0.47727272727272729</c:v>
                </c:pt>
                <c:pt idx="193">
                  <c:v>0.6</c:v>
                </c:pt>
                <c:pt idx="194">
                  <c:v>0.5714285714285714</c:v>
                </c:pt>
                <c:pt idx="195">
                  <c:v>0.51724137931034486</c:v>
                </c:pt>
                <c:pt idx="196">
                  <c:v>0.55172413793103448</c:v>
                </c:pt>
                <c:pt idx="197">
                  <c:v>0.48837209302325579</c:v>
                </c:pt>
                <c:pt idx="198">
                  <c:v>0.50666666666666671</c:v>
                </c:pt>
                <c:pt idx="199">
                  <c:v>0.58064516129032262</c:v>
                </c:pt>
                <c:pt idx="200">
                  <c:v>0.42424242424242425</c:v>
                </c:pt>
                <c:pt idx="201">
                  <c:v>0.69230769230769229</c:v>
                </c:pt>
                <c:pt idx="202">
                  <c:v>0.65217391304347827</c:v>
                </c:pt>
                <c:pt idx="203">
                  <c:v>0.61764705882352944</c:v>
                </c:pt>
                <c:pt idx="204">
                  <c:v>0.6376811594202898</c:v>
                </c:pt>
                <c:pt idx="205">
                  <c:v>0.40540540540540543</c:v>
                </c:pt>
                <c:pt idx="206">
                  <c:v>0.63636363636363635</c:v>
                </c:pt>
                <c:pt idx="207">
                  <c:v>0.54545454545454541</c:v>
                </c:pt>
                <c:pt idx="208">
                  <c:v>0.59459459459459463</c:v>
                </c:pt>
                <c:pt idx="209">
                  <c:v>0.5</c:v>
                </c:pt>
                <c:pt idx="210">
                  <c:v>0.7567567567567568</c:v>
                </c:pt>
                <c:pt idx="211">
                  <c:v>0.61290322580645162</c:v>
                </c:pt>
                <c:pt idx="212">
                  <c:v>0.61538461538461542</c:v>
                </c:pt>
                <c:pt idx="213">
                  <c:v>0.61764705882352944</c:v>
                </c:pt>
                <c:pt idx="214">
                  <c:v>0.51724137931034486</c:v>
                </c:pt>
                <c:pt idx="215">
                  <c:v>0.40476190476190477</c:v>
                </c:pt>
                <c:pt idx="216">
                  <c:v>0.58823529411764708</c:v>
                </c:pt>
                <c:pt idx="217">
                  <c:v>0.67441860465116277</c:v>
                </c:pt>
                <c:pt idx="218">
                  <c:v>0.31034482758620691</c:v>
                </c:pt>
                <c:pt idx="219">
                  <c:v>0.64814814814814814</c:v>
                </c:pt>
                <c:pt idx="220">
                  <c:v>0.59375</c:v>
                </c:pt>
                <c:pt idx="221">
                  <c:v>0.67567567567567566</c:v>
                </c:pt>
                <c:pt idx="222">
                  <c:v>0.58974358974358976</c:v>
                </c:pt>
                <c:pt idx="223">
                  <c:v>0.59090909090909094</c:v>
                </c:pt>
                <c:pt idx="224">
                  <c:v>0.54545454545454541</c:v>
                </c:pt>
                <c:pt idx="225">
                  <c:v>0.56000000000000005</c:v>
                </c:pt>
                <c:pt idx="226">
                  <c:v>0.73333333333333328</c:v>
                </c:pt>
                <c:pt idx="227">
                  <c:v>0.58974358974358976</c:v>
                </c:pt>
                <c:pt idx="228">
                  <c:v>0.7142857142857143</c:v>
                </c:pt>
                <c:pt idx="229">
                  <c:v>0.47058823529411764</c:v>
                </c:pt>
                <c:pt idx="230">
                  <c:v>0.7142857142857143</c:v>
                </c:pt>
                <c:pt idx="231">
                  <c:v>0.625</c:v>
                </c:pt>
                <c:pt idx="232">
                  <c:v>0.44444444444444442</c:v>
                </c:pt>
                <c:pt idx="233">
                  <c:v>0.82608695652173914</c:v>
                </c:pt>
                <c:pt idx="234">
                  <c:v>0.62068965517241381</c:v>
                </c:pt>
                <c:pt idx="235">
                  <c:v>0.64</c:v>
                </c:pt>
                <c:pt idx="236">
                  <c:v>0.39285714285714285</c:v>
                </c:pt>
                <c:pt idx="237">
                  <c:v>0.48148148148148145</c:v>
                </c:pt>
                <c:pt idx="238">
                  <c:v>0.5714285714285714</c:v>
                </c:pt>
                <c:pt idx="239">
                  <c:v>0.65517241379310343</c:v>
                </c:pt>
                <c:pt idx="240">
                  <c:v>0.5</c:v>
                </c:pt>
                <c:pt idx="241">
                  <c:v>0.62857142857142856</c:v>
                </c:pt>
                <c:pt idx="242">
                  <c:v>0.67500000000000004</c:v>
                </c:pt>
                <c:pt idx="243">
                  <c:v>0.55813953488372092</c:v>
                </c:pt>
                <c:pt idx="244">
                  <c:v>0.41379310344827586</c:v>
                </c:pt>
                <c:pt idx="245">
                  <c:v>0.51724137931034486</c:v>
                </c:pt>
                <c:pt idx="246">
                  <c:v>0.51724137931034486</c:v>
                </c:pt>
                <c:pt idx="247">
                  <c:v>0.5625</c:v>
                </c:pt>
                <c:pt idx="248">
                  <c:v>0.42857142857142855</c:v>
                </c:pt>
                <c:pt idx="249">
                  <c:v>0.70270270270270274</c:v>
                </c:pt>
                <c:pt idx="250">
                  <c:v>0.42857142857142855</c:v>
                </c:pt>
                <c:pt idx="251">
                  <c:v>0.58181818181818179</c:v>
                </c:pt>
                <c:pt idx="252">
                  <c:v>0.62068965517241381</c:v>
                </c:pt>
                <c:pt idx="253">
                  <c:v>0.67647058823529416</c:v>
                </c:pt>
                <c:pt idx="254">
                  <c:v>0.6333333333333333</c:v>
                </c:pt>
                <c:pt idx="255">
                  <c:v>0.65625</c:v>
                </c:pt>
                <c:pt idx="256">
                  <c:v>0.27272727272727271</c:v>
                </c:pt>
                <c:pt idx="257">
                  <c:v>0.33333333333333331</c:v>
                </c:pt>
                <c:pt idx="258">
                  <c:v>0.41666666666666669</c:v>
                </c:pt>
                <c:pt idx="259">
                  <c:v>0.5357142857142857</c:v>
                </c:pt>
                <c:pt idx="260">
                  <c:v>0.48780487804878048</c:v>
                </c:pt>
                <c:pt idx="261">
                  <c:v>0.5714285714285714</c:v>
                </c:pt>
                <c:pt idx="262">
                  <c:v>0.60465116279069764</c:v>
                </c:pt>
                <c:pt idx="263">
                  <c:v>0.65714285714285714</c:v>
                </c:pt>
                <c:pt idx="264">
                  <c:v>0.41379310344827586</c:v>
                </c:pt>
                <c:pt idx="265">
                  <c:v>0.41666666666666669</c:v>
                </c:pt>
                <c:pt idx="266">
                  <c:v>0.51282051282051277</c:v>
                </c:pt>
                <c:pt idx="267">
                  <c:v>0.47368421052631576</c:v>
                </c:pt>
                <c:pt idx="268">
                  <c:v>0.59375</c:v>
                </c:pt>
                <c:pt idx="269">
                  <c:v>0.64444444444444449</c:v>
                </c:pt>
                <c:pt idx="270">
                  <c:v>0.5</c:v>
                </c:pt>
                <c:pt idx="271">
                  <c:v>0.51063829787234039</c:v>
                </c:pt>
                <c:pt idx="272">
                  <c:v>0.5957446808510638</c:v>
                </c:pt>
                <c:pt idx="273">
                  <c:v>0.6</c:v>
                </c:pt>
                <c:pt idx="274">
                  <c:v>0.61363636363636365</c:v>
                </c:pt>
                <c:pt idx="275">
                  <c:v>0.625</c:v>
                </c:pt>
                <c:pt idx="276">
                  <c:v>0.4375</c:v>
                </c:pt>
                <c:pt idx="277">
                  <c:v>0.5625</c:v>
                </c:pt>
                <c:pt idx="278">
                  <c:v>0.64102564102564108</c:v>
                </c:pt>
                <c:pt idx="279">
                  <c:v>0.5</c:v>
                </c:pt>
                <c:pt idx="280">
                  <c:v>0.6785714285714286</c:v>
                </c:pt>
                <c:pt idx="281">
                  <c:v>0.78260869565217395</c:v>
                </c:pt>
                <c:pt idx="282">
                  <c:v>0.78260869565217395</c:v>
                </c:pt>
                <c:pt idx="283">
                  <c:v>0.46511627906976744</c:v>
                </c:pt>
                <c:pt idx="284">
                  <c:v>0.45714285714285713</c:v>
                </c:pt>
                <c:pt idx="285">
                  <c:v>0.5625</c:v>
                </c:pt>
                <c:pt idx="286">
                  <c:v>0.72222222222222221</c:v>
                </c:pt>
                <c:pt idx="287">
                  <c:v>0.46666666666666667</c:v>
                </c:pt>
                <c:pt idx="288">
                  <c:v>0.23076923076923078</c:v>
                </c:pt>
                <c:pt idx="289">
                  <c:v>0.625</c:v>
                </c:pt>
                <c:pt idx="290">
                  <c:v>0.42424242424242425</c:v>
                </c:pt>
                <c:pt idx="291">
                  <c:v>0.42857142857142855</c:v>
                </c:pt>
                <c:pt idx="292">
                  <c:v>0.48936170212765956</c:v>
                </c:pt>
                <c:pt idx="293">
                  <c:v>0.46153846153846156</c:v>
                </c:pt>
                <c:pt idx="294">
                  <c:v>0.58333333333333337</c:v>
                </c:pt>
                <c:pt idx="295">
                  <c:v>0.5</c:v>
                </c:pt>
                <c:pt idx="296">
                  <c:v>0.63636363636363635</c:v>
                </c:pt>
                <c:pt idx="297">
                  <c:v>0.7192982456140351</c:v>
                </c:pt>
                <c:pt idx="298">
                  <c:v>0.58823529411764708</c:v>
                </c:pt>
                <c:pt idx="299">
                  <c:v>0.5161290322580645</c:v>
                </c:pt>
                <c:pt idx="300">
                  <c:v>0.61403508771929827</c:v>
                </c:pt>
                <c:pt idx="301">
                  <c:v>0.53333333333333333</c:v>
                </c:pt>
                <c:pt idx="302">
                  <c:v>0.63636363636363635</c:v>
                </c:pt>
                <c:pt idx="303">
                  <c:v>0.33333333333333331</c:v>
                </c:pt>
                <c:pt idx="304">
                  <c:v>0.5</c:v>
                </c:pt>
                <c:pt idx="305">
                  <c:v>0.33333333333333331</c:v>
                </c:pt>
                <c:pt idx="306">
                  <c:v>0.61111111111111116</c:v>
                </c:pt>
                <c:pt idx="307">
                  <c:v>0.375</c:v>
                </c:pt>
                <c:pt idx="308">
                  <c:v>0.63157894736842102</c:v>
                </c:pt>
                <c:pt idx="309">
                  <c:v>0.53658536585365857</c:v>
                </c:pt>
                <c:pt idx="310">
                  <c:v>0.48648648648648651</c:v>
                </c:pt>
                <c:pt idx="311">
                  <c:v>0.51724137931034486</c:v>
                </c:pt>
                <c:pt idx="312">
                  <c:v>0.6</c:v>
                </c:pt>
                <c:pt idx="313">
                  <c:v>0.65</c:v>
                </c:pt>
                <c:pt idx="314">
                  <c:v>0.53125</c:v>
                </c:pt>
                <c:pt idx="315">
                  <c:v>0.55555555555555558</c:v>
                </c:pt>
                <c:pt idx="316">
                  <c:v>0.41176470588235292</c:v>
                </c:pt>
                <c:pt idx="317">
                  <c:v>0.35714285714285715</c:v>
                </c:pt>
                <c:pt idx="318">
                  <c:v>0.39393939393939392</c:v>
                </c:pt>
                <c:pt idx="319">
                  <c:v>0.6097560975609756</c:v>
                </c:pt>
                <c:pt idx="320">
                  <c:v>0.54761904761904767</c:v>
                </c:pt>
                <c:pt idx="321">
                  <c:v>0.75</c:v>
                </c:pt>
                <c:pt idx="322">
                  <c:v>0.60869565217391308</c:v>
                </c:pt>
                <c:pt idx="323">
                  <c:v>0.76744186046511631</c:v>
                </c:pt>
                <c:pt idx="324">
                  <c:v>0.53333333333333333</c:v>
                </c:pt>
                <c:pt idx="325">
                  <c:v>0.53846153846153844</c:v>
                </c:pt>
                <c:pt idx="326">
                  <c:v>0.75</c:v>
                </c:pt>
                <c:pt idx="327">
                  <c:v>0.55000000000000004</c:v>
                </c:pt>
                <c:pt idx="328">
                  <c:v>0.45454545454545453</c:v>
                </c:pt>
                <c:pt idx="329">
                  <c:v>0.64516129032258063</c:v>
                </c:pt>
                <c:pt idx="330">
                  <c:v>0.5</c:v>
                </c:pt>
                <c:pt idx="331">
                  <c:v>0.58333333333333337</c:v>
                </c:pt>
                <c:pt idx="332">
                  <c:v>0.5</c:v>
                </c:pt>
                <c:pt idx="333">
                  <c:v>0.5</c:v>
                </c:pt>
                <c:pt idx="334">
                  <c:v>0.65853658536585369</c:v>
                </c:pt>
                <c:pt idx="335">
                  <c:v>0.6428571428571429</c:v>
                </c:pt>
                <c:pt idx="336">
                  <c:v>0.58974358974358976</c:v>
                </c:pt>
                <c:pt idx="337">
                  <c:v>0.5161290322580645</c:v>
                </c:pt>
                <c:pt idx="338">
                  <c:v>0.57499999999999996</c:v>
                </c:pt>
                <c:pt idx="339">
                  <c:v>0.47368421052631576</c:v>
                </c:pt>
                <c:pt idx="340">
                  <c:v>0.63636363636363635</c:v>
                </c:pt>
                <c:pt idx="341">
                  <c:v>0.65517241379310343</c:v>
                </c:pt>
                <c:pt idx="342">
                  <c:v>0.41666666666666669</c:v>
                </c:pt>
                <c:pt idx="343">
                  <c:v>0.53191489361702127</c:v>
                </c:pt>
                <c:pt idx="344">
                  <c:v>0.5</c:v>
                </c:pt>
                <c:pt idx="345">
                  <c:v>0.51020408163265307</c:v>
                </c:pt>
                <c:pt idx="346">
                  <c:v>0.72413793103448276</c:v>
                </c:pt>
                <c:pt idx="347">
                  <c:v>0.52777777777777779</c:v>
                </c:pt>
                <c:pt idx="348">
                  <c:v>0.5714285714285714</c:v>
                </c:pt>
                <c:pt idx="349">
                  <c:v>0.48</c:v>
                </c:pt>
                <c:pt idx="350">
                  <c:v>0.69696969696969702</c:v>
                </c:pt>
                <c:pt idx="351">
                  <c:v>0.45945945945945948</c:v>
                </c:pt>
                <c:pt idx="352">
                  <c:v>0.6097560975609756</c:v>
                </c:pt>
                <c:pt idx="353">
                  <c:v>0.60869565217391308</c:v>
                </c:pt>
                <c:pt idx="354">
                  <c:v>0.4375</c:v>
                </c:pt>
                <c:pt idx="355">
                  <c:v>0.65384615384615385</c:v>
                </c:pt>
                <c:pt idx="356">
                  <c:v>0.53333333333333333</c:v>
                </c:pt>
                <c:pt idx="357">
                  <c:v>0.42307692307692307</c:v>
                </c:pt>
                <c:pt idx="358">
                  <c:v>0.5757575757575758</c:v>
                </c:pt>
                <c:pt idx="359">
                  <c:v>0.5</c:v>
                </c:pt>
                <c:pt idx="360">
                  <c:v>0.63157894736842102</c:v>
                </c:pt>
                <c:pt idx="361">
                  <c:v>0.44444444444444442</c:v>
                </c:pt>
                <c:pt idx="362">
                  <c:v>0.34482758620689657</c:v>
                </c:pt>
                <c:pt idx="363">
                  <c:v>0.53333333333333333</c:v>
                </c:pt>
                <c:pt idx="364">
                  <c:v>0.58333333333333337</c:v>
                </c:pt>
                <c:pt idx="365">
                  <c:v>0.51111111111111107</c:v>
                </c:pt>
                <c:pt idx="366">
                  <c:v>0.42499999999999999</c:v>
                </c:pt>
                <c:pt idx="367">
                  <c:v>0.4</c:v>
                </c:pt>
                <c:pt idx="368">
                  <c:v>0.55263157894736847</c:v>
                </c:pt>
                <c:pt idx="369">
                  <c:v>0.41379310344827586</c:v>
                </c:pt>
                <c:pt idx="370">
                  <c:v>0.55555555555555558</c:v>
                </c:pt>
                <c:pt idx="371">
                  <c:v>0.46808510638297873</c:v>
                </c:pt>
                <c:pt idx="372">
                  <c:v>0.65853658536585369</c:v>
                </c:pt>
                <c:pt idx="373">
                  <c:v>0.61290322580645162</c:v>
                </c:pt>
                <c:pt idx="374">
                  <c:v>0.46341463414634149</c:v>
                </c:pt>
                <c:pt idx="375">
                  <c:v>0.55263157894736847</c:v>
                </c:pt>
                <c:pt idx="376">
                  <c:v>0.70588235294117652</c:v>
                </c:pt>
                <c:pt idx="377">
                  <c:v>0.73529411764705888</c:v>
                </c:pt>
                <c:pt idx="378">
                  <c:v>0.46153846153846156</c:v>
                </c:pt>
                <c:pt idx="379">
                  <c:v>0.56521739130434778</c:v>
                </c:pt>
                <c:pt idx="380">
                  <c:v>0.5625</c:v>
                </c:pt>
                <c:pt idx="381">
                  <c:v>0.5</c:v>
                </c:pt>
                <c:pt idx="382">
                  <c:v>0.55555555555555558</c:v>
                </c:pt>
                <c:pt idx="383">
                  <c:v>0.65217391304347827</c:v>
                </c:pt>
                <c:pt idx="384">
                  <c:v>0.61290322580645162</c:v>
                </c:pt>
                <c:pt idx="385">
                  <c:v>0.31578947368421051</c:v>
                </c:pt>
                <c:pt idx="386">
                  <c:v>0.70833333333333337</c:v>
                </c:pt>
                <c:pt idx="387">
                  <c:v>0.62745098039215685</c:v>
                </c:pt>
                <c:pt idx="388">
                  <c:v>0.38461538461538464</c:v>
                </c:pt>
                <c:pt idx="389">
                  <c:v>0.52631578947368418</c:v>
                </c:pt>
                <c:pt idx="390">
                  <c:v>0.375</c:v>
                </c:pt>
                <c:pt idx="391">
                  <c:v>0.69230769230769229</c:v>
                </c:pt>
                <c:pt idx="392">
                  <c:v>0.45454545454545453</c:v>
                </c:pt>
                <c:pt idx="393">
                  <c:v>0.625</c:v>
                </c:pt>
                <c:pt idx="394">
                  <c:v>0.6216216216216216</c:v>
                </c:pt>
                <c:pt idx="395">
                  <c:v>0.58333333333333337</c:v>
                </c:pt>
                <c:pt idx="396">
                  <c:v>0.42424242424242425</c:v>
                </c:pt>
                <c:pt idx="397">
                  <c:v>0.43478260869565216</c:v>
                </c:pt>
                <c:pt idx="398">
                  <c:v>0.46153846153846156</c:v>
                </c:pt>
                <c:pt idx="399">
                  <c:v>0.40909090909090912</c:v>
                </c:pt>
                <c:pt idx="400">
                  <c:v>0.65714285714285714</c:v>
                </c:pt>
                <c:pt idx="401">
                  <c:v>0.55000000000000004</c:v>
                </c:pt>
                <c:pt idx="402">
                  <c:v>0.58695652173913049</c:v>
                </c:pt>
                <c:pt idx="403">
                  <c:v>0.58620689655172409</c:v>
                </c:pt>
                <c:pt idx="404">
                  <c:v>0.5</c:v>
                </c:pt>
                <c:pt idx="405">
                  <c:v>0.53658536585365857</c:v>
                </c:pt>
                <c:pt idx="406">
                  <c:v>0.625</c:v>
                </c:pt>
                <c:pt idx="407">
                  <c:v>0.36585365853658536</c:v>
                </c:pt>
                <c:pt idx="408">
                  <c:v>0.78260869565217395</c:v>
                </c:pt>
                <c:pt idx="409">
                  <c:v>0.68292682926829273</c:v>
                </c:pt>
                <c:pt idx="410">
                  <c:v>0.4642857142857143</c:v>
                </c:pt>
                <c:pt idx="411">
                  <c:v>0.52</c:v>
                </c:pt>
                <c:pt idx="412">
                  <c:v>0.62962962962962965</c:v>
                </c:pt>
                <c:pt idx="413">
                  <c:v>0.6097560975609756</c:v>
                </c:pt>
                <c:pt idx="414">
                  <c:v>0.4838709677419355</c:v>
                </c:pt>
                <c:pt idx="415">
                  <c:v>0.57894736842105265</c:v>
                </c:pt>
                <c:pt idx="416">
                  <c:v>0.5636363636363636</c:v>
                </c:pt>
                <c:pt idx="417">
                  <c:v>0.53333333333333333</c:v>
                </c:pt>
                <c:pt idx="418">
                  <c:v>0.54838709677419351</c:v>
                </c:pt>
                <c:pt idx="419">
                  <c:v>0.60606060606060608</c:v>
                </c:pt>
                <c:pt idx="420">
                  <c:v>0.5714285714285714</c:v>
                </c:pt>
                <c:pt idx="421">
                  <c:v>0.63157894736842102</c:v>
                </c:pt>
                <c:pt idx="422">
                  <c:v>0.4358974358974359</c:v>
                </c:pt>
                <c:pt idx="423">
                  <c:v>0.42857142857142855</c:v>
                </c:pt>
                <c:pt idx="424">
                  <c:v>0.6</c:v>
                </c:pt>
                <c:pt idx="425">
                  <c:v>0.54545454545454541</c:v>
                </c:pt>
                <c:pt idx="426">
                  <c:v>0.66666666666666663</c:v>
                </c:pt>
                <c:pt idx="427">
                  <c:v>0.69230769230769229</c:v>
                </c:pt>
                <c:pt idx="428">
                  <c:v>0.61702127659574468</c:v>
                </c:pt>
                <c:pt idx="429">
                  <c:v>0.64864864864864868</c:v>
                </c:pt>
                <c:pt idx="430">
                  <c:v>0.56666666666666665</c:v>
                </c:pt>
                <c:pt idx="431">
                  <c:v>0.55172413793103448</c:v>
                </c:pt>
                <c:pt idx="432">
                  <c:v>0.48717948717948717</c:v>
                </c:pt>
                <c:pt idx="433">
                  <c:v>0.52173913043478259</c:v>
                </c:pt>
                <c:pt idx="434">
                  <c:v>0.65517241379310343</c:v>
                </c:pt>
                <c:pt idx="435">
                  <c:v>0.58620689655172409</c:v>
                </c:pt>
                <c:pt idx="436">
                  <c:v>0.6</c:v>
                </c:pt>
                <c:pt idx="437">
                  <c:v>0.51851851851851849</c:v>
                </c:pt>
                <c:pt idx="438">
                  <c:v>0.58139534883720934</c:v>
                </c:pt>
                <c:pt idx="439">
                  <c:v>0.7407407407407407</c:v>
                </c:pt>
                <c:pt idx="440">
                  <c:v>0.6785714285714286</c:v>
                </c:pt>
                <c:pt idx="441">
                  <c:v>0.60526315789473684</c:v>
                </c:pt>
                <c:pt idx="442">
                  <c:v>0.69230769230769229</c:v>
                </c:pt>
                <c:pt idx="443">
                  <c:v>0.47368421052631576</c:v>
                </c:pt>
                <c:pt idx="444">
                  <c:v>0.41666666666666669</c:v>
                </c:pt>
                <c:pt idx="445">
                  <c:v>0.42424242424242425</c:v>
                </c:pt>
                <c:pt idx="446">
                  <c:v>0.7142857142857143</c:v>
                </c:pt>
                <c:pt idx="447">
                  <c:v>0.54838709677419351</c:v>
                </c:pt>
                <c:pt idx="448">
                  <c:v>0.54166666666666663</c:v>
                </c:pt>
                <c:pt idx="449">
                  <c:v>0.5</c:v>
                </c:pt>
                <c:pt idx="450">
                  <c:v>0.44736842105263158</c:v>
                </c:pt>
                <c:pt idx="451">
                  <c:v>0.51428571428571423</c:v>
                </c:pt>
                <c:pt idx="452">
                  <c:v>0.64516129032258063</c:v>
                </c:pt>
                <c:pt idx="453">
                  <c:v>0.70833333333333337</c:v>
                </c:pt>
                <c:pt idx="454">
                  <c:v>0.61111111111111116</c:v>
                </c:pt>
                <c:pt idx="455">
                  <c:v>0.36</c:v>
                </c:pt>
                <c:pt idx="456">
                  <c:v>0.51724137931034486</c:v>
                </c:pt>
                <c:pt idx="457">
                  <c:v>0.43333333333333335</c:v>
                </c:pt>
                <c:pt idx="458">
                  <c:v>0.58620689655172409</c:v>
                </c:pt>
                <c:pt idx="459">
                  <c:v>0.40540540540540543</c:v>
                </c:pt>
                <c:pt idx="460">
                  <c:v>0.58620689655172409</c:v>
                </c:pt>
                <c:pt idx="461">
                  <c:v>0.35135135135135137</c:v>
                </c:pt>
                <c:pt idx="462">
                  <c:v>0.73076923076923073</c:v>
                </c:pt>
                <c:pt idx="463">
                  <c:v>0.53125</c:v>
                </c:pt>
                <c:pt idx="464">
                  <c:v>0.58823529411764708</c:v>
                </c:pt>
                <c:pt idx="465">
                  <c:v>0.61538461538461542</c:v>
                </c:pt>
                <c:pt idx="466">
                  <c:v>0.5757575757575758</c:v>
                </c:pt>
                <c:pt idx="467">
                  <c:v>0.57692307692307687</c:v>
                </c:pt>
                <c:pt idx="468">
                  <c:v>0.53333333333333333</c:v>
                </c:pt>
                <c:pt idx="469">
                  <c:v>0.44827586206896552</c:v>
                </c:pt>
                <c:pt idx="470">
                  <c:v>0.55555555555555558</c:v>
                </c:pt>
                <c:pt idx="471">
                  <c:v>0.625</c:v>
                </c:pt>
                <c:pt idx="472">
                  <c:v>0.70967741935483875</c:v>
                </c:pt>
                <c:pt idx="473">
                  <c:v>0.42857142857142855</c:v>
                </c:pt>
                <c:pt idx="474">
                  <c:v>0.44827586206896552</c:v>
                </c:pt>
                <c:pt idx="475">
                  <c:v>0.60606060606060608</c:v>
                </c:pt>
                <c:pt idx="476">
                  <c:v>0.32258064516129031</c:v>
                </c:pt>
                <c:pt idx="477">
                  <c:v>0.62857142857142856</c:v>
                </c:pt>
                <c:pt idx="478">
                  <c:v>0.7</c:v>
                </c:pt>
                <c:pt idx="479">
                  <c:v>0.37931034482758619</c:v>
                </c:pt>
                <c:pt idx="480">
                  <c:v>0.57894736842105265</c:v>
                </c:pt>
                <c:pt idx="481">
                  <c:v>0.21052631578947367</c:v>
                </c:pt>
                <c:pt idx="482">
                  <c:v>0.64516129032258063</c:v>
                </c:pt>
                <c:pt idx="483">
                  <c:v>0.53333333333333333</c:v>
                </c:pt>
                <c:pt idx="484">
                  <c:v>0.52631578947368418</c:v>
                </c:pt>
                <c:pt idx="485">
                  <c:v>0.5757575757575758</c:v>
                </c:pt>
                <c:pt idx="486">
                  <c:v>0.5757575757575758</c:v>
                </c:pt>
                <c:pt idx="487">
                  <c:v>0.47619047619047616</c:v>
                </c:pt>
                <c:pt idx="488">
                  <c:v>0.46875</c:v>
                </c:pt>
                <c:pt idx="489">
                  <c:v>0.63888888888888884</c:v>
                </c:pt>
                <c:pt idx="490">
                  <c:v>0.66666666666666663</c:v>
                </c:pt>
                <c:pt idx="491">
                  <c:v>0.56818181818181823</c:v>
                </c:pt>
                <c:pt idx="492">
                  <c:v>0.47368421052631576</c:v>
                </c:pt>
                <c:pt idx="493">
                  <c:v>0.5757575757575758</c:v>
                </c:pt>
                <c:pt idx="494">
                  <c:v>0.51515151515151514</c:v>
                </c:pt>
                <c:pt idx="495">
                  <c:v>0.625</c:v>
                </c:pt>
                <c:pt idx="496">
                  <c:v>0.5641025641025641</c:v>
                </c:pt>
                <c:pt idx="497">
                  <c:v>0.2857142857142857</c:v>
                </c:pt>
                <c:pt idx="498">
                  <c:v>0.63636363636363635</c:v>
                </c:pt>
                <c:pt idx="499">
                  <c:v>0.41666666666666669</c:v>
                </c:pt>
                <c:pt idx="500">
                  <c:v>0.67567567567567566</c:v>
                </c:pt>
                <c:pt idx="501">
                  <c:v>0.48275862068965519</c:v>
                </c:pt>
                <c:pt idx="502">
                  <c:v>0.45454545454545453</c:v>
                </c:pt>
                <c:pt idx="503">
                  <c:v>0.55000000000000004</c:v>
                </c:pt>
                <c:pt idx="504">
                  <c:v>0.52272727272727271</c:v>
                </c:pt>
                <c:pt idx="505">
                  <c:v>0.41666666666666669</c:v>
                </c:pt>
                <c:pt idx="506">
                  <c:v>0.55263157894736847</c:v>
                </c:pt>
                <c:pt idx="507">
                  <c:v>0.70370370370370372</c:v>
                </c:pt>
                <c:pt idx="508">
                  <c:v>0.35714285714285715</c:v>
                </c:pt>
                <c:pt idx="509">
                  <c:v>0.3783783783783784</c:v>
                </c:pt>
                <c:pt idx="510">
                  <c:v>0.4375</c:v>
                </c:pt>
                <c:pt idx="511">
                  <c:v>0.41666666666666669</c:v>
                </c:pt>
                <c:pt idx="512">
                  <c:v>0.6</c:v>
                </c:pt>
                <c:pt idx="513">
                  <c:v>0.42105263157894735</c:v>
                </c:pt>
                <c:pt idx="514">
                  <c:v>0.48484848484848486</c:v>
                </c:pt>
                <c:pt idx="515">
                  <c:v>0.5714285714285714</c:v>
                </c:pt>
                <c:pt idx="516">
                  <c:v>0.48780487804878048</c:v>
                </c:pt>
                <c:pt idx="517">
                  <c:v>0.57894736842105265</c:v>
                </c:pt>
                <c:pt idx="518">
                  <c:v>0.58823529411764708</c:v>
                </c:pt>
                <c:pt idx="519">
                  <c:v>0.47619047619047616</c:v>
                </c:pt>
                <c:pt idx="520">
                  <c:v>0.35483870967741937</c:v>
                </c:pt>
                <c:pt idx="521">
                  <c:v>0.61904761904761907</c:v>
                </c:pt>
                <c:pt idx="522">
                  <c:v>0.42499999999999999</c:v>
                </c:pt>
                <c:pt idx="523">
                  <c:v>0.41935483870967744</c:v>
                </c:pt>
                <c:pt idx="524">
                  <c:v>0.44444444444444442</c:v>
                </c:pt>
                <c:pt idx="525">
                  <c:v>0.37037037037037035</c:v>
                </c:pt>
                <c:pt idx="526">
                  <c:v>0.67647058823529416</c:v>
                </c:pt>
                <c:pt idx="527">
                  <c:v>0.47826086956521741</c:v>
                </c:pt>
                <c:pt idx="528">
                  <c:v>0.53846153846153844</c:v>
                </c:pt>
                <c:pt idx="529">
                  <c:v>0.5714285714285714</c:v>
                </c:pt>
                <c:pt idx="530">
                  <c:v>0.48275862068965519</c:v>
                </c:pt>
                <c:pt idx="531">
                  <c:v>0.38461538461538464</c:v>
                </c:pt>
                <c:pt idx="532">
                  <c:v>0.42105263157894735</c:v>
                </c:pt>
                <c:pt idx="533">
                  <c:v>0.55172413793103448</c:v>
                </c:pt>
                <c:pt idx="534">
                  <c:v>0.57692307692307687</c:v>
                </c:pt>
                <c:pt idx="535">
                  <c:v>0.49019607843137253</c:v>
                </c:pt>
                <c:pt idx="536">
                  <c:v>0.35714285714285715</c:v>
                </c:pt>
                <c:pt idx="537">
                  <c:v>0.41666666666666669</c:v>
                </c:pt>
                <c:pt idx="538">
                  <c:v>0</c:v>
                </c:pt>
                <c:pt idx="539">
                  <c:v>0.48837209302325579</c:v>
                </c:pt>
              </c:numCache>
            </c:numRef>
          </c:xVal>
          <c:yVal>
            <c:numRef>
              <c:f>'Passing and Score'!$H$2:$H$541</c:f>
              <c:numCache>
                <c:formatCode>General</c:formatCode>
                <c:ptCount val="540"/>
                <c:pt idx="0">
                  <c:v>61</c:v>
                </c:pt>
                <c:pt idx="1">
                  <c:v>56</c:v>
                </c:pt>
                <c:pt idx="2">
                  <c:v>61</c:v>
                </c:pt>
                <c:pt idx="3">
                  <c:v>63</c:v>
                </c:pt>
                <c:pt idx="4">
                  <c:v>52</c:v>
                </c:pt>
                <c:pt idx="5">
                  <c:v>48</c:v>
                </c:pt>
                <c:pt idx="6">
                  <c:v>70</c:v>
                </c:pt>
                <c:pt idx="7">
                  <c:v>48</c:v>
                </c:pt>
                <c:pt idx="8">
                  <c:v>49</c:v>
                </c:pt>
                <c:pt idx="9">
                  <c:v>48</c:v>
                </c:pt>
                <c:pt idx="10">
                  <c:v>51</c:v>
                </c:pt>
                <c:pt idx="11">
                  <c:v>59</c:v>
                </c:pt>
                <c:pt idx="12">
                  <c:v>48</c:v>
                </c:pt>
                <c:pt idx="13">
                  <c:v>35</c:v>
                </c:pt>
                <c:pt idx="14">
                  <c:v>49</c:v>
                </c:pt>
                <c:pt idx="15">
                  <c:v>52</c:v>
                </c:pt>
                <c:pt idx="16">
                  <c:v>48</c:v>
                </c:pt>
                <c:pt idx="17">
                  <c:v>45</c:v>
                </c:pt>
                <c:pt idx="18">
                  <c:v>55</c:v>
                </c:pt>
                <c:pt idx="19">
                  <c:v>28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52</c:v>
                </c:pt>
                <c:pt idx="27">
                  <c:v>38</c:v>
                </c:pt>
                <c:pt idx="28">
                  <c:v>34</c:v>
                </c:pt>
                <c:pt idx="29">
                  <c:v>45</c:v>
                </c:pt>
                <c:pt idx="30">
                  <c:v>43</c:v>
                </c:pt>
                <c:pt idx="31">
                  <c:v>46</c:v>
                </c:pt>
                <c:pt idx="32">
                  <c:v>41</c:v>
                </c:pt>
                <c:pt idx="33">
                  <c:v>58</c:v>
                </c:pt>
                <c:pt idx="34">
                  <c:v>44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40</c:v>
                </c:pt>
                <c:pt idx="40">
                  <c:v>43</c:v>
                </c:pt>
                <c:pt idx="41">
                  <c:v>42</c:v>
                </c:pt>
                <c:pt idx="42">
                  <c:v>56</c:v>
                </c:pt>
                <c:pt idx="43">
                  <c:v>34</c:v>
                </c:pt>
                <c:pt idx="44">
                  <c:v>38</c:v>
                </c:pt>
                <c:pt idx="45">
                  <c:v>38</c:v>
                </c:pt>
                <c:pt idx="46">
                  <c:v>42</c:v>
                </c:pt>
                <c:pt idx="47">
                  <c:v>66</c:v>
                </c:pt>
                <c:pt idx="48">
                  <c:v>31</c:v>
                </c:pt>
                <c:pt idx="49">
                  <c:v>45</c:v>
                </c:pt>
                <c:pt idx="50">
                  <c:v>45</c:v>
                </c:pt>
                <c:pt idx="51">
                  <c:v>48</c:v>
                </c:pt>
                <c:pt idx="52">
                  <c:v>52</c:v>
                </c:pt>
                <c:pt idx="53">
                  <c:v>33</c:v>
                </c:pt>
                <c:pt idx="54">
                  <c:v>56</c:v>
                </c:pt>
                <c:pt idx="55">
                  <c:v>47</c:v>
                </c:pt>
                <c:pt idx="56">
                  <c:v>30</c:v>
                </c:pt>
                <c:pt idx="57">
                  <c:v>47</c:v>
                </c:pt>
                <c:pt idx="58">
                  <c:v>45</c:v>
                </c:pt>
                <c:pt idx="59">
                  <c:v>24</c:v>
                </c:pt>
                <c:pt idx="60">
                  <c:v>36</c:v>
                </c:pt>
                <c:pt idx="61">
                  <c:v>20</c:v>
                </c:pt>
                <c:pt idx="62">
                  <c:v>28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23</c:v>
                </c:pt>
                <c:pt idx="67">
                  <c:v>44</c:v>
                </c:pt>
                <c:pt idx="68">
                  <c:v>42</c:v>
                </c:pt>
                <c:pt idx="69">
                  <c:v>42</c:v>
                </c:pt>
                <c:pt idx="70">
                  <c:v>34</c:v>
                </c:pt>
                <c:pt idx="71">
                  <c:v>42</c:v>
                </c:pt>
                <c:pt idx="72">
                  <c:v>21</c:v>
                </c:pt>
                <c:pt idx="73">
                  <c:v>39</c:v>
                </c:pt>
                <c:pt idx="74">
                  <c:v>49</c:v>
                </c:pt>
                <c:pt idx="75">
                  <c:v>31</c:v>
                </c:pt>
                <c:pt idx="76">
                  <c:v>45</c:v>
                </c:pt>
                <c:pt idx="77">
                  <c:v>45</c:v>
                </c:pt>
                <c:pt idx="78">
                  <c:v>48</c:v>
                </c:pt>
                <c:pt idx="79">
                  <c:v>41</c:v>
                </c:pt>
                <c:pt idx="80">
                  <c:v>45</c:v>
                </c:pt>
                <c:pt idx="81">
                  <c:v>51</c:v>
                </c:pt>
                <c:pt idx="82">
                  <c:v>35</c:v>
                </c:pt>
                <c:pt idx="83">
                  <c:v>28</c:v>
                </c:pt>
                <c:pt idx="84">
                  <c:v>44</c:v>
                </c:pt>
                <c:pt idx="85">
                  <c:v>40</c:v>
                </c:pt>
                <c:pt idx="86">
                  <c:v>52</c:v>
                </c:pt>
                <c:pt idx="87">
                  <c:v>49</c:v>
                </c:pt>
                <c:pt idx="88">
                  <c:v>51</c:v>
                </c:pt>
                <c:pt idx="89">
                  <c:v>37</c:v>
                </c:pt>
                <c:pt idx="90">
                  <c:v>55</c:v>
                </c:pt>
                <c:pt idx="91">
                  <c:v>28</c:v>
                </c:pt>
                <c:pt idx="92">
                  <c:v>24</c:v>
                </c:pt>
                <c:pt idx="93">
                  <c:v>35</c:v>
                </c:pt>
                <c:pt idx="94">
                  <c:v>31</c:v>
                </c:pt>
                <c:pt idx="95">
                  <c:v>35</c:v>
                </c:pt>
                <c:pt idx="96">
                  <c:v>38</c:v>
                </c:pt>
                <c:pt idx="97">
                  <c:v>49</c:v>
                </c:pt>
                <c:pt idx="98">
                  <c:v>28</c:v>
                </c:pt>
                <c:pt idx="99">
                  <c:v>28</c:v>
                </c:pt>
                <c:pt idx="100">
                  <c:v>31</c:v>
                </c:pt>
                <c:pt idx="101">
                  <c:v>14</c:v>
                </c:pt>
                <c:pt idx="102">
                  <c:v>31</c:v>
                </c:pt>
                <c:pt idx="103">
                  <c:v>20</c:v>
                </c:pt>
                <c:pt idx="104">
                  <c:v>44</c:v>
                </c:pt>
                <c:pt idx="105">
                  <c:v>44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21</c:v>
                </c:pt>
                <c:pt idx="110">
                  <c:v>7</c:v>
                </c:pt>
                <c:pt idx="111">
                  <c:v>22</c:v>
                </c:pt>
                <c:pt idx="112">
                  <c:v>15</c:v>
                </c:pt>
                <c:pt idx="113">
                  <c:v>38</c:v>
                </c:pt>
                <c:pt idx="114">
                  <c:v>35</c:v>
                </c:pt>
                <c:pt idx="115">
                  <c:v>32</c:v>
                </c:pt>
                <c:pt idx="116">
                  <c:v>38</c:v>
                </c:pt>
                <c:pt idx="117">
                  <c:v>31</c:v>
                </c:pt>
                <c:pt idx="118">
                  <c:v>55</c:v>
                </c:pt>
                <c:pt idx="119">
                  <c:v>20</c:v>
                </c:pt>
                <c:pt idx="120">
                  <c:v>23</c:v>
                </c:pt>
                <c:pt idx="121">
                  <c:v>38</c:v>
                </c:pt>
                <c:pt idx="122">
                  <c:v>20</c:v>
                </c:pt>
                <c:pt idx="123">
                  <c:v>28</c:v>
                </c:pt>
                <c:pt idx="124">
                  <c:v>38</c:v>
                </c:pt>
                <c:pt idx="125">
                  <c:v>38</c:v>
                </c:pt>
                <c:pt idx="126">
                  <c:v>36</c:v>
                </c:pt>
                <c:pt idx="127">
                  <c:v>24</c:v>
                </c:pt>
                <c:pt idx="128">
                  <c:v>20</c:v>
                </c:pt>
                <c:pt idx="129">
                  <c:v>35</c:v>
                </c:pt>
                <c:pt idx="130">
                  <c:v>40</c:v>
                </c:pt>
                <c:pt idx="131">
                  <c:v>21</c:v>
                </c:pt>
                <c:pt idx="132">
                  <c:v>30</c:v>
                </c:pt>
                <c:pt idx="133">
                  <c:v>29</c:v>
                </c:pt>
                <c:pt idx="134">
                  <c:v>21</c:v>
                </c:pt>
                <c:pt idx="135">
                  <c:v>52</c:v>
                </c:pt>
                <c:pt idx="136">
                  <c:v>34</c:v>
                </c:pt>
                <c:pt idx="137">
                  <c:v>17</c:v>
                </c:pt>
                <c:pt idx="138">
                  <c:v>37</c:v>
                </c:pt>
                <c:pt idx="139">
                  <c:v>32</c:v>
                </c:pt>
                <c:pt idx="140">
                  <c:v>10</c:v>
                </c:pt>
                <c:pt idx="141">
                  <c:v>31</c:v>
                </c:pt>
                <c:pt idx="142">
                  <c:v>31</c:v>
                </c:pt>
                <c:pt idx="143">
                  <c:v>41</c:v>
                </c:pt>
                <c:pt idx="144">
                  <c:v>20</c:v>
                </c:pt>
                <c:pt idx="145">
                  <c:v>31</c:v>
                </c:pt>
                <c:pt idx="146">
                  <c:v>41</c:v>
                </c:pt>
                <c:pt idx="147">
                  <c:v>24</c:v>
                </c:pt>
                <c:pt idx="148">
                  <c:v>34</c:v>
                </c:pt>
                <c:pt idx="149">
                  <c:v>24</c:v>
                </c:pt>
                <c:pt idx="150">
                  <c:v>34</c:v>
                </c:pt>
                <c:pt idx="151">
                  <c:v>14</c:v>
                </c:pt>
                <c:pt idx="152">
                  <c:v>31</c:v>
                </c:pt>
                <c:pt idx="153">
                  <c:v>20</c:v>
                </c:pt>
                <c:pt idx="154">
                  <c:v>35</c:v>
                </c:pt>
                <c:pt idx="155">
                  <c:v>20</c:v>
                </c:pt>
                <c:pt idx="156">
                  <c:v>20</c:v>
                </c:pt>
                <c:pt idx="157">
                  <c:v>37</c:v>
                </c:pt>
                <c:pt idx="158">
                  <c:v>36</c:v>
                </c:pt>
                <c:pt idx="159">
                  <c:v>28</c:v>
                </c:pt>
                <c:pt idx="160">
                  <c:v>33</c:v>
                </c:pt>
                <c:pt idx="161">
                  <c:v>42</c:v>
                </c:pt>
                <c:pt idx="162">
                  <c:v>35</c:v>
                </c:pt>
                <c:pt idx="163">
                  <c:v>28</c:v>
                </c:pt>
                <c:pt idx="164">
                  <c:v>28</c:v>
                </c:pt>
                <c:pt idx="165">
                  <c:v>24</c:v>
                </c:pt>
                <c:pt idx="166">
                  <c:v>42</c:v>
                </c:pt>
                <c:pt idx="167">
                  <c:v>38</c:v>
                </c:pt>
                <c:pt idx="168">
                  <c:v>55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38</c:v>
                </c:pt>
                <c:pt idx="173">
                  <c:v>34</c:v>
                </c:pt>
                <c:pt idx="174">
                  <c:v>52</c:v>
                </c:pt>
                <c:pt idx="175">
                  <c:v>17</c:v>
                </c:pt>
                <c:pt idx="176">
                  <c:v>45</c:v>
                </c:pt>
                <c:pt idx="177">
                  <c:v>28</c:v>
                </c:pt>
                <c:pt idx="178">
                  <c:v>30</c:v>
                </c:pt>
                <c:pt idx="179">
                  <c:v>34</c:v>
                </c:pt>
                <c:pt idx="180">
                  <c:v>40</c:v>
                </c:pt>
                <c:pt idx="181">
                  <c:v>28</c:v>
                </c:pt>
                <c:pt idx="182">
                  <c:v>33</c:v>
                </c:pt>
                <c:pt idx="183">
                  <c:v>42</c:v>
                </c:pt>
                <c:pt idx="184">
                  <c:v>23</c:v>
                </c:pt>
                <c:pt idx="185">
                  <c:v>37</c:v>
                </c:pt>
                <c:pt idx="186">
                  <c:v>31</c:v>
                </c:pt>
                <c:pt idx="187">
                  <c:v>37</c:v>
                </c:pt>
                <c:pt idx="188">
                  <c:v>34</c:v>
                </c:pt>
                <c:pt idx="189">
                  <c:v>33</c:v>
                </c:pt>
                <c:pt idx="190">
                  <c:v>30</c:v>
                </c:pt>
                <c:pt idx="191">
                  <c:v>34</c:v>
                </c:pt>
                <c:pt idx="192">
                  <c:v>20</c:v>
                </c:pt>
                <c:pt idx="193">
                  <c:v>38</c:v>
                </c:pt>
                <c:pt idx="194">
                  <c:v>26</c:v>
                </c:pt>
                <c:pt idx="195">
                  <c:v>29</c:v>
                </c:pt>
                <c:pt idx="196">
                  <c:v>23</c:v>
                </c:pt>
                <c:pt idx="197">
                  <c:v>28</c:v>
                </c:pt>
                <c:pt idx="198">
                  <c:v>27</c:v>
                </c:pt>
                <c:pt idx="199">
                  <c:v>24</c:v>
                </c:pt>
                <c:pt idx="200">
                  <c:v>31</c:v>
                </c:pt>
                <c:pt idx="201">
                  <c:v>31</c:v>
                </c:pt>
                <c:pt idx="202">
                  <c:v>45</c:v>
                </c:pt>
                <c:pt idx="203">
                  <c:v>28</c:v>
                </c:pt>
                <c:pt idx="204">
                  <c:v>31</c:v>
                </c:pt>
                <c:pt idx="205">
                  <c:v>24</c:v>
                </c:pt>
                <c:pt idx="206">
                  <c:v>28</c:v>
                </c:pt>
                <c:pt idx="207">
                  <c:v>21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41</c:v>
                </c:pt>
                <c:pt idx="212">
                  <c:v>24</c:v>
                </c:pt>
                <c:pt idx="213">
                  <c:v>31</c:v>
                </c:pt>
                <c:pt idx="214">
                  <c:v>20</c:v>
                </c:pt>
                <c:pt idx="215">
                  <c:v>21</c:v>
                </c:pt>
                <c:pt idx="216">
                  <c:v>31</c:v>
                </c:pt>
                <c:pt idx="217">
                  <c:v>20</c:v>
                </c:pt>
                <c:pt idx="218">
                  <c:v>13</c:v>
                </c:pt>
                <c:pt idx="219">
                  <c:v>17</c:v>
                </c:pt>
                <c:pt idx="220">
                  <c:v>45</c:v>
                </c:pt>
                <c:pt idx="221">
                  <c:v>34</c:v>
                </c:pt>
                <c:pt idx="222">
                  <c:v>24</c:v>
                </c:pt>
                <c:pt idx="223">
                  <c:v>30</c:v>
                </c:pt>
                <c:pt idx="224">
                  <c:v>20</c:v>
                </c:pt>
                <c:pt idx="225">
                  <c:v>31</c:v>
                </c:pt>
                <c:pt idx="226">
                  <c:v>27</c:v>
                </c:pt>
                <c:pt idx="227">
                  <c:v>30</c:v>
                </c:pt>
                <c:pt idx="228">
                  <c:v>31</c:v>
                </c:pt>
                <c:pt idx="229">
                  <c:v>20</c:v>
                </c:pt>
                <c:pt idx="230">
                  <c:v>42</c:v>
                </c:pt>
                <c:pt idx="231">
                  <c:v>33</c:v>
                </c:pt>
                <c:pt idx="232">
                  <c:v>17</c:v>
                </c:pt>
                <c:pt idx="233">
                  <c:v>49</c:v>
                </c:pt>
                <c:pt idx="234">
                  <c:v>21</c:v>
                </c:pt>
                <c:pt idx="235">
                  <c:v>35</c:v>
                </c:pt>
                <c:pt idx="236">
                  <c:v>23</c:v>
                </c:pt>
                <c:pt idx="237">
                  <c:v>35</c:v>
                </c:pt>
                <c:pt idx="238">
                  <c:v>24</c:v>
                </c:pt>
                <c:pt idx="239">
                  <c:v>45</c:v>
                </c:pt>
                <c:pt idx="240">
                  <c:v>17</c:v>
                </c:pt>
                <c:pt idx="241">
                  <c:v>17</c:v>
                </c:pt>
                <c:pt idx="242">
                  <c:v>33</c:v>
                </c:pt>
                <c:pt idx="243">
                  <c:v>24</c:v>
                </c:pt>
                <c:pt idx="244">
                  <c:v>31</c:v>
                </c:pt>
                <c:pt idx="245">
                  <c:v>31</c:v>
                </c:pt>
                <c:pt idx="246">
                  <c:v>10</c:v>
                </c:pt>
                <c:pt idx="247">
                  <c:v>13</c:v>
                </c:pt>
                <c:pt idx="248">
                  <c:v>14</c:v>
                </c:pt>
                <c:pt idx="249">
                  <c:v>41</c:v>
                </c:pt>
                <c:pt idx="250">
                  <c:v>31</c:v>
                </c:pt>
                <c:pt idx="251">
                  <c:v>24</c:v>
                </c:pt>
                <c:pt idx="252">
                  <c:v>10</c:v>
                </c:pt>
                <c:pt idx="253">
                  <c:v>25</c:v>
                </c:pt>
                <c:pt idx="254">
                  <c:v>24</c:v>
                </c:pt>
                <c:pt idx="255">
                  <c:v>42</c:v>
                </c:pt>
                <c:pt idx="256">
                  <c:v>21</c:v>
                </c:pt>
                <c:pt idx="257">
                  <c:v>31</c:v>
                </c:pt>
                <c:pt idx="258">
                  <c:v>17</c:v>
                </c:pt>
                <c:pt idx="259">
                  <c:v>35</c:v>
                </c:pt>
                <c:pt idx="260">
                  <c:v>17</c:v>
                </c:pt>
                <c:pt idx="261">
                  <c:v>31</c:v>
                </c:pt>
                <c:pt idx="262">
                  <c:v>17</c:v>
                </c:pt>
                <c:pt idx="263">
                  <c:v>41</c:v>
                </c:pt>
                <c:pt idx="264">
                  <c:v>20</c:v>
                </c:pt>
                <c:pt idx="265">
                  <c:v>12</c:v>
                </c:pt>
                <c:pt idx="266">
                  <c:v>26</c:v>
                </c:pt>
                <c:pt idx="267">
                  <c:v>21</c:v>
                </c:pt>
                <c:pt idx="268">
                  <c:v>30</c:v>
                </c:pt>
                <c:pt idx="269">
                  <c:v>20</c:v>
                </c:pt>
                <c:pt idx="270">
                  <c:v>37</c:v>
                </c:pt>
                <c:pt idx="271">
                  <c:v>16</c:v>
                </c:pt>
                <c:pt idx="272">
                  <c:v>18</c:v>
                </c:pt>
                <c:pt idx="273">
                  <c:v>10</c:v>
                </c:pt>
                <c:pt idx="274">
                  <c:v>30</c:v>
                </c:pt>
                <c:pt idx="275">
                  <c:v>19</c:v>
                </c:pt>
                <c:pt idx="276">
                  <c:v>15</c:v>
                </c:pt>
                <c:pt idx="277">
                  <c:v>34</c:v>
                </c:pt>
                <c:pt idx="278">
                  <c:v>22</c:v>
                </c:pt>
                <c:pt idx="279">
                  <c:v>35</c:v>
                </c:pt>
                <c:pt idx="280">
                  <c:v>14</c:v>
                </c:pt>
                <c:pt idx="281">
                  <c:v>40</c:v>
                </c:pt>
                <c:pt idx="282">
                  <c:v>38</c:v>
                </c:pt>
                <c:pt idx="283">
                  <c:v>14</c:v>
                </c:pt>
                <c:pt idx="284">
                  <c:v>23</c:v>
                </c:pt>
                <c:pt idx="285">
                  <c:v>21</c:v>
                </c:pt>
                <c:pt idx="286">
                  <c:v>31</c:v>
                </c:pt>
                <c:pt idx="287">
                  <c:v>24</c:v>
                </c:pt>
                <c:pt idx="288">
                  <c:v>14</c:v>
                </c:pt>
                <c:pt idx="289">
                  <c:v>27</c:v>
                </c:pt>
                <c:pt idx="290">
                  <c:v>6</c:v>
                </c:pt>
                <c:pt idx="291">
                  <c:v>33</c:v>
                </c:pt>
                <c:pt idx="292">
                  <c:v>23</c:v>
                </c:pt>
                <c:pt idx="293">
                  <c:v>28</c:v>
                </c:pt>
                <c:pt idx="294">
                  <c:v>37</c:v>
                </c:pt>
                <c:pt idx="295">
                  <c:v>7</c:v>
                </c:pt>
                <c:pt idx="296">
                  <c:v>31</c:v>
                </c:pt>
                <c:pt idx="297">
                  <c:v>24</c:v>
                </c:pt>
                <c:pt idx="298">
                  <c:v>37</c:v>
                </c:pt>
                <c:pt idx="299">
                  <c:v>30</c:v>
                </c:pt>
                <c:pt idx="300">
                  <c:v>10</c:v>
                </c:pt>
                <c:pt idx="301">
                  <c:v>24</c:v>
                </c:pt>
                <c:pt idx="302">
                  <c:v>27</c:v>
                </c:pt>
                <c:pt idx="303">
                  <c:v>14</c:v>
                </c:pt>
                <c:pt idx="304">
                  <c:v>38</c:v>
                </c:pt>
                <c:pt idx="305">
                  <c:v>21</c:v>
                </c:pt>
                <c:pt idx="306">
                  <c:v>14</c:v>
                </c:pt>
                <c:pt idx="307">
                  <c:v>24</c:v>
                </c:pt>
                <c:pt idx="308">
                  <c:v>33</c:v>
                </c:pt>
                <c:pt idx="309">
                  <c:v>14</c:v>
                </c:pt>
                <c:pt idx="310">
                  <c:v>17</c:v>
                </c:pt>
                <c:pt idx="311">
                  <c:v>33</c:v>
                </c:pt>
                <c:pt idx="312">
                  <c:v>32</c:v>
                </c:pt>
                <c:pt idx="313">
                  <c:v>26</c:v>
                </c:pt>
                <c:pt idx="314">
                  <c:v>31</c:v>
                </c:pt>
                <c:pt idx="315">
                  <c:v>27</c:v>
                </c:pt>
                <c:pt idx="316">
                  <c:v>23</c:v>
                </c:pt>
                <c:pt idx="317">
                  <c:v>16</c:v>
                </c:pt>
                <c:pt idx="318">
                  <c:v>9</c:v>
                </c:pt>
                <c:pt idx="319">
                  <c:v>28</c:v>
                </c:pt>
                <c:pt idx="320">
                  <c:v>17</c:v>
                </c:pt>
                <c:pt idx="321">
                  <c:v>42</c:v>
                </c:pt>
                <c:pt idx="322">
                  <c:v>24</c:v>
                </c:pt>
                <c:pt idx="323">
                  <c:v>29</c:v>
                </c:pt>
                <c:pt idx="324">
                  <c:v>14</c:v>
                </c:pt>
                <c:pt idx="325">
                  <c:v>26</c:v>
                </c:pt>
                <c:pt idx="326">
                  <c:v>24</c:v>
                </c:pt>
                <c:pt idx="327">
                  <c:v>10</c:v>
                </c:pt>
                <c:pt idx="328">
                  <c:v>21</c:v>
                </c:pt>
                <c:pt idx="329">
                  <c:v>41</c:v>
                </c:pt>
                <c:pt idx="330">
                  <c:v>25</c:v>
                </c:pt>
                <c:pt idx="331">
                  <c:v>21</c:v>
                </c:pt>
                <c:pt idx="332">
                  <c:v>20</c:v>
                </c:pt>
                <c:pt idx="333">
                  <c:v>17</c:v>
                </c:pt>
                <c:pt idx="334">
                  <c:v>31</c:v>
                </c:pt>
                <c:pt idx="335">
                  <c:v>35</c:v>
                </c:pt>
                <c:pt idx="336">
                  <c:v>20</c:v>
                </c:pt>
                <c:pt idx="337">
                  <c:v>30</c:v>
                </c:pt>
                <c:pt idx="338">
                  <c:v>21</c:v>
                </c:pt>
                <c:pt idx="339">
                  <c:v>10</c:v>
                </c:pt>
                <c:pt idx="340">
                  <c:v>41</c:v>
                </c:pt>
                <c:pt idx="341">
                  <c:v>34</c:v>
                </c:pt>
                <c:pt idx="342">
                  <c:v>20</c:v>
                </c:pt>
                <c:pt idx="343">
                  <c:v>14</c:v>
                </c:pt>
                <c:pt idx="344">
                  <c:v>17</c:v>
                </c:pt>
                <c:pt idx="345">
                  <c:v>16</c:v>
                </c:pt>
                <c:pt idx="346">
                  <c:v>33</c:v>
                </c:pt>
                <c:pt idx="347">
                  <c:v>26</c:v>
                </c:pt>
                <c:pt idx="348">
                  <c:v>37</c:v>
                </c:pt>
                <c:pt idx="349">
                  <c:v>30</c:v>
                </c:pt>
                <c:pt idx="350">
                  <c:v>38</c:v>
                </c:pt>
                <c:pt idx="351">
                  <c:v>6</c:v>
                </c:pt>
                <c:pt idx="352">
                  <c:v>36</c:v>
                </c:pt>
                <c:pt idx="353">
                  <c:v>38</c:v>
                </c:pt>
                <c:pt idx="354">
                  <c:v>14</c:v>
                </c:pt>
                <c:pt idx="355">
                  <c:v>14</c:v>
                </c:pt>
                <c:pt idx="356">
                  <c:v>24</c:v>
                </c:pt>
                <c:pt idx="357">
                  <c:v>3</c:v>
                </c:pt>
                <c:pt idx="358">
                  <c:v>21</c:v>
                </c:pt>
                <c:pt idx="359">
                  <c:v>21</c:v>
                </c:pt>
                <c:pt idx="360">
                  <c:v>14</c:v>
                </c:pt>
                <c:pt idx="361">
                  <c:v>9</c:v>
                </c:pt>
                <c:pt idx="362">
                  <c:v>16</c:v>
                </c:pt>
                <c:pt idx="363">
                  <c:v>16</c:v>
                </c:pt>
                <c:pt idx="364">
                  <c:v>21</c:v>
                </c:pt>
                <c:pt idx="365">
                  <c:v>14</c:v>
                </c:pt>
                <c:pt idx="366">
                  <c:v>24</c:v>
                </c:pt>
                <c:pt idx="367">
                  <c:v>21</c:v>
                </c:pt>
                <c:pt idx="368">
                  <c:v>24</c:v>
                </c:pt>
                <c:pt idx="369">
                  <c:v>38</c:v>
                </c:pt>
                <c:pt idx="370">
                  <c:v>24</c:v>
                </c:pt>
                <c:pt idx="371">
                  <c:v>24</c:v>
                </c:pt>
                <c:pt idx="372">
                  <c:v>14</c:v>
                </c:pt>
                <c:pt idx="373">
                  <c:v>38</c:v>
                </c:pt>
                <c:pt idx="374">
                  <c:v>24</c:v>
                </c:pt>
                <c:pt idx="375">
                  <c:v>24</c:v>
                </c:pt>
                <c:pt idx="376">
                  <c:v>31</c:v>
                </c:pt>
                <c:pt idx="377">
                  <c:v>10</c:v>
                </c:pt>
                <c:pt idx="378">
                  <c:v>31</c:v>
                </c:pt>
                <c:pt idx="379">
                  <c:v>20</c:v>
                </c:pt>
                <c:pt idx="380">
                  <c:v>21</c:v>
                </c:pt>
                <c:pt idx="381">
                  <c:v>23</c:v>
                </c:pt>
                <c:pt idx="382">
                  <c:v>20</c:v>
                </c:pt>
                <c:pt idx="383">
                  <c:v>30</c:v>
                </c:pt>
                <c:pt idx="384">
                  <c:v>25</c:v>
                </c:pt>
                <c:pt idx="385">
                  <c:v>7</c:v>
                </c:pt>
                <c:pt idx="386">
                  <c:v>27</c:v>
                </c:pt>
                <c:pt idx="387">
                  <c:v>12</c:v>
                </c:pt>
                <c:pt idx="388">
                  <c:v>20</c:v>
                </c:pt>
                <c:pt idx="389">
                  <c:v>27</c:v>
                </c:pt>
                <c:pt idx="390">
                  <c:v>24</c:v>
                </c:pt>
                <c:pt idx="391">
                  <c:v>23</c:v>
                </c:pt>
                <c:pt idx="392">
                  <c:v>23</c:v>
                </c:pt>
                <c:pt idx="393">
                  <c:v>13</c:v>
                </c:pt>
                <c:pt idx="394">
                  <c:v>26</c:v>
                </c:pt>
                <c:pt idx="395">
                  <c:v>17</c:v>
                </c:pt>
                <c:pt idx="396">
                  <c:v>20</c:v>
                </c:pt>
                <c:pt idx="397">
                  <c:v>3</c:v>
                </c:pt>
                <c:pt idx="398">
                  <c:v>14</c:v>
                </c:pt>
                <c:pt idx="399">
                  <c:v>24</c:v>
                </c:pt>
                <c:pt idx="400">
                  <c:v>25</c:v>
                </c:pt>
                <c:pt idx="401">
                  <c:v>7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17</c:v>
                </c:pt>
                <c:pt idx="406">
                  <c:v>31</c:v>
                </c:pt>
                <c:pt idx="407">
                  <c:v>10</c:v>
                </c:pt>
                <c:pt idx="408">
                  <c:v>17</c:v>
                </c:pt>
                <c:pt idx="409">
                  <c:v>19</c:v>
                </c:pt>
                <c:pt idx="410">
                  <c:v>17</c:v>
                </c:pt>
                <c:pt idx="411">
                  <c:v>10</c:v>
                </c:pt>
                <c:pt idx="412">
                  <c:v>38</c:v>
                </c:pt>
                <c:pt idx="413">
                  <c:v>17</c:v>
                </c:pt>
                <c:pt idx="414">
                  <c:v>24</c:v>
                </c:pt>
                <c:pt idx="415">
                  <c:v>21</c:v>
                </c:pt>
                <c:pt idx="416">
                  <c:v>14</c:v>
                </c:pt>
                <c:pt idx="417">
                  <c:v>31</c:v>
                </c:pt>
                <c:pt idx="418">
                  <c:v>14</c:v>
                </c:pt>
                <c:pt idx="419">
                  <c:v>20</c:v>
                </c:pt>
                <c:pt idx="420">
                  <c:v>19</c:v>
                </c:pt>
                <c:pt idx="421">
                  <c:v>23</c:v>
                </c:pt>
                <c:pt idx="422">
                  <c:v>13</c:v>
                </c:pt>
                <c:pt idx="423">
                  <c:v>7</c:v>
                </c:pt>
                <c:pt idx="424">
                  <c:v>40</c:v>
                </c:pt>
                <c:pt idx="425">
                  <c:v>27</c:v>
                </c:pt>
                <c:pt idx="426">
                  <c:v>26</c:v>
                </c:pt>
                <c:pt idx="427">
                  <c:v>16</c:v>
                </c:pt>
                <c:pt idx="428">
                  <c:v>16</c:v>
                </c:pt>
                <c:pt idx="429">
                  <c:v>17</c:v>
                </c:pt>
                <c:pt idx="430">
                  <c:v>25</c:v>
                </c:pt>
                <c:pt idx="431">
                  <c:v>29</c:v>
                </c:pt>
                <c:pt idx="432">
                  <c:v>0</c:v>
                </c:pt>
                <c:pt idx="433">
                  <c:v>31</c:v>
                </c:pt>
                <c:pt idx="434">
                  <c:v>21</c:v>
                </c:pt>
                <c:pt idx="435">
                  <c:v>24</c:v>
                </c:pt>
                <c:pt idx="436">
                  <c:v>24</c:v>
                </c:pt>
                <c:pt idx="437">
                  <c:v>17</c:v>
                </c:pt>
                <c:pt idx="438">
                  <c:v>21</c:v>
                </c:pt>
                <c:pt idx="439">
                  <c:v>13</c:v>
                </c:pt>
                <c:pt idx="440">
                  <c:v>28</c:v>
                </c:pt>
                <c:pt idx="441">
                  <c:v>24</c:v>
                </c:pt>
                <c:pt idx="442">
                  <c:v>30</c:v>
                </c:pt>
                <c:pt idx="443">
                  <c:v>27</c:v>
                </c:pt>
                <c:pt idx="444">
                  <c:v>20</c:v>
                </c:pt>
                <c:pt idx="445">
                  <c:v>13</c:v>
                </c:pt>
                <c:pt idx="446">
                  <c:v>24</c:v>
                </c:pt>
                <c:pt idx="447">
                  <c:v>16</c:v>
                </c:pt>
                <c:pt idx="448">
                  <c:v>27</c:v>
                </c:pt>
                <c:pt idx="449">
                  <c:v>9</c:v>
                </c:pt>
                <c:pt idx="450">
                  <c:v>6</c:v>
                </c:pt>
                <c:pt idx="451">
                  <c:v>19</c:v>
                </c:pt>
                <c:pt idx="452">
                  <c:v>24</c:v>
                </c:pt>
                <c:pt idx="453">
                  <c:v>19</c:v>
                </c:pt>
                <c:pt idx="454">
                  <c:v>16</c:v>
                </c:pt>
                <c:pt idx="455">
                  <c:v>20</c:v>
                </c:pt>
                <c:pt idx="456">
                  <c:v>14</c:v>
                </c:pt>
                <c:pt idx="457">
                  <c:v>14</c:v>
                </c:pt>
                <c:pt idx="458">
                  <c:v>21</c:v>
                </c:pt>
                <c:pt idx="459">
                  <c:v>7</c:v>
                </c:pt>
                <c:pt idx="460">
                  <c:v>14</c:v>
                </c:pt>
                <c:pt idx="461">
                  <c:v>14</c:v>
                </c:pt>
                <c:pt idx="462">
                  <c:v>19</c:v>
                </c:pt>
                <c:pt idx="463">
                  <c:v>14</c:v>
                </c:pt>
                <c:pt idx="464">
                  <c:v>14</c:v>
                </c:pt>
                <c:pt idx="465">
                  <c:v>28</c:v>
                </c:pt>
                <c:pt idx="466">
                  <c:v>20</c:v>
                </c:pt>
                <c:pt idx="467">
                  <c:v>13</c:v>
                </c:pt>
                <c:pt idx="468">
                  <c:v>14</c:v>
                </c:pt>
                <c:pt idx="469">
                  <c:v>10</c:v>
                </c:pt>
                <c:pt idx="470">
                  <c:v>24</c:v>
                </c:pt>
                <c:pt idx="471">
                  <c:v>28</c:v>
                </c:pt>
                <c:pt idx="472">
                  <c:v>16</c:v>
                </c:pt>
                <c:pt idx="473">
                  <c:v>17</c:v>
                </c:pt>
                <c:pt idx="474">
                  <c:v>16</c:v>
                </c:pt>
                <c:pt idx="475">
                  <c:v>20</c:v>
                </c:pt>
                <c:pt idx="476">
                  <c:v>0</c:v>
                </c:pt>
                <c:pt idx="477">
                  <c:v>16</c:v>
                </c:pt>
                <c:pt idx="478">
                  <c:v>20</c:v>
                </c:pt>
                <c:pt idx="479">
                  <c:v>16</c:v>
                </c:pt>
                <c:pt idx="480">
                  <c:v>30</c:v>
                </c:pt>
                <c:pt idx="481">
                  <c:v>13</c:v>
                </c:pt>
                <c:pt idx="482">
                  <c:v>18</c:v>
                </c:pt>
                <c:pt idx="483">
                  <c:v>12</c:v>
                </c:pt>
                <c:pt idx="484">
                  <c:v>7</c:v>
                </c:pt>
                <c:pt idx="485">
                  <c:v>0</c:v>
                </c:pt>
                <c:pt idx="486">
                  <c:v>10</c:v>
                </c:pt>
                <c:pt idx="487">
                  <c:v>17</c:v>
                </c:pt>
                <c:pt idx="488">
                  <c:v>14</c:v>
                </c:pt>
                <c:pt idx="489">
                  <c:v>7</c:v>
                </c:pt>
                <c:pt idx="490">
                  <c:v>24</c:v>
                </c:pt>
                <c:pt idx="491">
                  <c:v>14</c:v>
                </c:pt>
                <c:pt idx="492">
                  <c:v>24</c:v>
                </c:pt>
                <c:pt idx="493">
                  <c:v>6</c:v>
                </c:pt>
                <c:pt idx="494">
                  <c:v>13</c:v>
                </c:pt>
                <c:pt idx="495">
                  <c:v>10</c:v>
                </c:pt>
                <c:pt idx="496">
                  <c:v>7</c:v>
                </c:pt>
                <c:pt idx="497">
                  <c:v>16</c:v>
                </c:pt>
                <c:pt idx="498">
                  <c:v>27</c:v>
                </c:pt>
                <c:pt idx="499">
                  <c:v>14</c:v>
                </c:pt>
                <c:pt idx="500">
                  <c:v>10</c:v>
                </c:pt>
                <c:pt idx="501">
                  <c:v>16</c:v>
                </c:pt>
                <c:pt idx="502">
                  <c:v>13</c:v>
                </c:pt>
                <c:pt idx="503">
                  <c:v>17</c:v>
                </c:pt>
                <c:pt idx="504">
                  <c:v>23</c:v>
                </c:pt>
                <c:pt idx="505">
                  <c:v>3</c:v>
                </c:pt>
                <c:pt idx="506">
                  <c:v>13</c:v>
                </c:pt>
                <c:pt idx="507">
                  <c:v>19</c:v>
                </c:pt>
                <c:pt idx="508">
                  <c:v>26</c:v>
                </c:pt>
                <c:pt idx="509">
                  <c:v>7</c:v>
                </c:pt>
                <c:pt idx="510">
                  <c:v>7</c:v>
                </c:pt>
                <c:pt idx="511">
                  <c:v>21</c:v>
                </c:pt>
                <c:pt idx="512">
                  <c:v>17</c:v>
                </c:pt>
                <c:pt idx="513">
                  <c:v>7</c:v>
                </c:pt>
                <c:pt idx="514">
                  <c:v>7</c:v>
                </c:pt>
                <c:pt idx="515">
                  <c:v>13</c:v>
                </c:pt>
                <c:pt idx="516">
                  <c:v>10</c:v>
                </c:pt>
                <c:pt idx="517">
                  <c:v>14</c:v>
                </c:pt>
                <c:pt idx="518">
                  <c:v>10</c:v>
                </c:pt>
                <c:pt idx="519">
                  <c:v>7</c:v>
                </c:pt>
                <c:pt idx="520">
                  <c:v>9</c:v>
                </c:pt>
                <c:pt idx="521">
                  <c:v>16</c:v>
                </c:pt>
                <c:pt idx="522">
                  <c:v>10</c:v>
                </c:pt>
                <c:pt idx="523">
                  <c:v>0</c:v>
                </c:pt>
                <c:pt idx="524">
                  <c:v>10</c:v>
                </c:pt>
                <c:pt idx="525">
                  <c:v>9</c:v>
                </c:pt>
                <c:pt idx="526">
                  <c:v>21</c:v>
                </c:pt>
                <c:pt idx="527">
                  <c:v>14</c:v>
                </c:pt>
                <c:pt idx="528">
                  <c:v>3</c:v>
                </c:pt>
                <c:pt idx="529">
                  <c:v>17</c:v>
                </c:pt>
                <c:pt idx="530">
                  <c:v>3</c:v>
                </c:pt>
                <c:pt idx="531">
                  <c:v>6</c:v>
                </c:pt>
                <c:pt idx="532">
                  <c:v>17</c:v>
                </c:pt>
                <c:pt idx="533">
                  <c:v>10</c:v>
                </c:pt>
                <c:pt idx="534">
                  <c:v>6</c:v>
                </c:pt>
                <c:pt idx="535">
                  <c:v>2</c:v>
                </c:pt>
                <c:pt idx="536">
                  <c:v>0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7-43B7-B64C-FC79AF00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26191"/>
        <c:axId val="1550936287"/>
      </c:scatterChart>
      <c:valAx>
        <c:axId val="139172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Passes Caught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36287"/>
        <c:crosses val="autoZero"/>
        <c:crossBetween val="midCat"/>
      </c:valAx>
      <c:valAx>
        <c:axId val="15509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Bowl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72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Away</a:t>
            </a:r>
            <a:r>
              <a:rPr lang="en-US" baseline="0"/>
              <a:t> Team Score vs Home Team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'Away Vs Home'!$B$1</c:f>
              <c:strCache>
                <c:ptCount val="1"/>
                <c:pt idx="0">
                  <c:v>Away Bowl 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'Away Vs Home'!$A$2:$A$541</c:f>
              <c:numCache>
                <c:formatCode>General</c:formatCode>
                <c:ptCount val="540"/>
                <c:pt idx="0">
                  <c:v>64</c:v>
                </c:pt>
                <c:pt idx="1">
                  <c:v>67</c:v>
                </c:pt>
                <c:pt idx="2">
                  <c:v>50</c:v>
                </c:pt>
                <c:pt idx="3">
                  <c:v>44</c:v>
                </c:pt>
                <c:pt idx="4">
                  <c:v>55</c:v>
                </c:pt>
                <c:pt idx="5">
                  <c:v>55</c:v>
                </c:pt>
                <c:pt idx="6">
                  <c:v>33</c:v>
                </c:pt>
                <c:pt idx="7">
                  <c:v>54</c:v>
                </c:pt>
                <c:pt idx="8">
                  <c:v>52</c:v>
                </c:pt>
                <c:pt idx="9">
                  <c:v>52</c:v>
                </c:pt>
                <c:pt idx="10">
                  <c:v>48</c:v>
                </c:pt>
                <c:pt idx="11">
                  <c:v>40</c:v>
                </c:pt>
                <c:pt idx="12">
                  <c:v>49</c:v>
                </c:pt>
                <c:pt idx="13">
                  <c:v>62</c:v>
                </c:pt>
                <c:pt idx="14">
                  <c:v>48</c:v>
                </c:pt>
                <c:pt idx="15">
                  <c:v>42</c:v>
                </c:pt>
                <c:pt idx="16">
                  <c:v>45</c:v>
                </c:pt>
                <c:pt idx="17">
                  <c:v>48</c:v>
                </c:pt>
                <c:pt idx="18">
                  <c:v>36</c:v>
                </c:pt>
                <c:pt idx="19">
                  <c:v>62</c:v>
                </c:pt>
                <c:pt idx="20">
                  <c:v>47</c:v>
                </c:pt>
                <c:pt idx="21">
                  <c:v>47</c:v>
                </c:pt>
                <c:pt idx="22">
                  <c:v>50</c:v>
                </c:pt>
                <c:pt idx="23">
                  <c:v>52</c:v>
                </c:pt>
                <c:pt idx="24">
                  <c:v>49</c:v>
                </c:pt>
                <c:pt idx="25">
                  <c:v>45</c:v>
                </c:pt>
                <c:pt idx="26">
                  <c:v>35</c:v>
                </c:pt>
                <c:pt idx="27">
                  <c:v>49</c:v>
                </c:pt>
                <c:pt idx="28">
                  <c:v>52</c:v>
                </c:pt>
                <c:pt idx="29">
                  <c:v>40</c:v>
                </c:pt>
                <c:pt idx="30">
                  <c:v>42</c:v>
                </c:pt>
                <c:pt idx="31">
                  <c:v>39</c:v>
                </c:pt>
                <c:pt idx="32">
                  <c:v>44</c:v>
                </c:pt>
                <c:pt idx="33">
                  <c:v>27</c:v>
                </c:pt>
                <c:pt idx="34">
                  <c:v>41</c:v>
                </c:pt>
                <c:pt idx="35">
                  <c:v>43</c:v>
                </c:pt>
                <c:pt idx="36">
                  <c:v>42</c:v>
                </c:pt>
                <c:pt idx="37">
                  <c:v>41</c:v>
                </c:pt>
                <c:pt idx="38">
                  <c:v>40</c:v>
                </c:pt>
                <c:pt idx="39">
                  <c:v>44</c:v>
                </c:pt>
                <c:pt idx="40">
                  <c:v>41</c:v>
                </c:pt>
                <c:pt idx="41">
                  <c:v>41</c:v>
                </c:pt>
                <c:pt idx="42">
                  <c:v>27</c:v>
                </c:pt>
                <c:pt idx="43">
                  <c:v>49</c:v>
                </c:pt>
                <c:pt idx="44">
                  <c:v>45</c:v>
                </c:pt>
                <c:pt idx="45">
                  <c:v>45</c:v>
                </c:pt>
                <c:pt idx="46">
                  <c:v>41</c:v>
                </c:pt>
                <c:pt idx="47">
                  <c:v>17</c:v>
                </c:pt>
                <c:pt idx="48">
                  <c:v>51</c:v>
                </c:pt>
                <c:pt idx="49">
                  <c:v>37</c:v>
                </c:pt>
                <c:pt idx="50">
                  <c:v>37</c:v>
                </c:pt>
                <c:pt idx="51">
                  <c:v>34</c:v>
                </c:pt>
                <c:pt idx="52">
                  <c:v>30</c:v>
                </c:pt>
                <c:pt idx="53">
                  <c:v>49</c:v>
                </c:pt>
                <c:pt idx="54">
                  <c:v>26</c:v>
                </c:pt>
                <c:pt idx="55">
                  <c:v>34</c:v>
                </c:pt>
                <c:pt idx="56">
                  <c:v>51</c:v>
                </c:pt>
                <c:pt idx="57">
                  <c:v>34</c:v>
                </c:pt>
                <c:pt idx="58">
                  <c:v>35</c:v>
                </c:pt>
                <c:pt idx="59">
                  <c:v>56</c:v>
                </c:pt>
                <c:pt idx="60">
                  <c:v>44</c:v>
                </c:pt>
                <c:pt idx="61">
                  <c:v>59</c:v>
                </c:pt>
                <c:pt idx="62">
                  <c:v>51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56</c:v>
                </c:pt>
                <c:pt idx="67">
                  <c:v>35</c:v>
                </c:pt>
                <c:pt idx="68">
                  <c:v>36</c:v>
                </c:pt>
                <c:pt idx="69">
                  <c:v>35</c:v>
                </c:pt>
                <c:pt idx="70">
                  <c:v>43</c:v>
                </c:pt>
                <c:pt idx="71">
                  <c:v>35</c:v>
                </c:pt>
                <c:pt idx="72">
                  <c:v>56</c:v>
                </c:pt>
                <c:pt idx="73">
                  <c:v>38</c:v>
                </c:pt>
                <c:pt idx="74">
                  <c:v>28</c:v>
                </c:pt>
                <c:pt idx="75">
                  <c:v>45</c:v>
                </c:pt>
                <c:pt idx="76">
                  <c:v>31</c:v>
                </c:pt>
                <c:pt idx="77">
                  <c:v>31</c:v>
                </c:pt>
                <c:pt idx="78">
                  <c:v>28</c:v>
                </c:pt>
                <c:pt idx="79">
                  <c:v>35</c:v>
                </c:pt>
                <c:pt idx="80">
                  <c:v>31</c:v>
                </c:pt>
                <c:pt idx="81">
                  <c:v>25</c:v>
                </c:pt>
                <c:pt idx="82">
                  <c:v>40</c:v>
                </c:pt>
                <c:pt idx="83">
                  <c:v>47</c:v>
                </c:pt>
                <c:pt idx="84">
                  <c:v>31</c:v>
                </c:pt>
                <c:pt idx="85">
                  <c:v>35</c:v>
                </c:pt>
                <c:pt idx="86">
                  <c:v>23</c:v>
                </c:pt>
                <c:pt idx="87">
                  <c:v>26</c:v>
                </c:pt>
                <c:pt idx="88">
                  <c:v>24</c:v>
                </c:pt>
                <c:pt idx="89">
                  <c:v>38</c:v>
                </c:pt>
                <c:pt idx="90">
                  <c:v>19</c:v>
                </c:pt>
                <c:pt idx="91">
                  <c:v>45</c:v>
                </c:pt>
                <c:pt idx="92">
                  <c:v>49</c:v>
                </c:pt>
                <c:pt idx="93">
                  <c:v>38</c:v>
                </c:pt>
                <c:pt idx="94">
                  <c:v>42</c:v>
                </c:pt>
                <c:pt idx="95">
                  <c:v>38</c:v>
                </c:pt>
                <c:pt idx="96">
                  <c:v>35</c:v>
                </c:pt>
                <c:pt idx="97">
                  <c:v>24</c:v>
                </c:pt>
                <c:pt idx="98">
                  <c:v>44</c:v>
                </c:pt>
                <c:pt idx="99">
                  <c:v>44</c:v>
                </c:pt>
                <c:pt idx="100">
                  <c:v>41</c:v>
                </c:pt>
                <c:pt idx="101">
                  <c:v>58</c:v>
                </c:pt>
                <c:pt idx="102">
                  <c:v>41</c:v>
                </c:pt>
                <c:pt idx="103">
                  <c:v>51</c:v>
                </c:pt>
                <c:pt idx="104">
                  <c:v>27</c:v>
                </c:pt>
                <c:pt idx="105">
                  <c:v>27</c:v>
                </c:pt>
                <c:pt idx="106">
                  <c:v>37</c:v>
                </c:pt>
                <c:pt idx="107">
                  <c:v>37</c:v>
                </c:pt>
                <c:pt idx="108">
                  <c:v>36</c:v>
                </c:pt>
                <c:pt idx="109">
                  <c:v>49</c:v>
                </c:pt>
                <c:pt idx="110">
                  <c:v>63</c:v>
                </c:pt>
                <c:pt idx="111">
                  <c:v>48</c:v>
                </c:pt>
                <c:pt idx="112">
                  <c:v>55</c:v>
                </c:pt>
                <c:pt idx="113">
                  <c:v>31</c:v>
                </c:pt>
                <c:pt idx="114">
                  <c:v>34</c:v>
                </c:pt>
                <c:pt idx="115">
                  <c:v>37</c:v>
                </c:pt>
                <c:pt idx="116">
                  <c:v>31</c:v>
                </c:pt>
                <c:pt idx="117">
                  <c:v>38</c:v>
                </c:pt>
                <c:pt idx="118">
                  <c:v>14</c:v>
                </c:pt>
                <c:pt idx="119">
                  <c:v>48</c:v>
                </c:pt>
                <c:pt idx="120">
                  <c:v>45</c:v>
                </c:pt>
                <c:pt idx="121">
                  <c:v>30</c:v>
                </c:pt>
                <c:pt idx="122">
                  <c:v>48</c:v>
                </c:pt>
                <c:pt idx="123">
                  <c:v>40</c:v>
                </c:pt>
                <c:pt idx="124">
                  <c:v>30</c:v>
                </c:pt>
                <c:pt idx="125">
                  <c:v>30</c:v>
                </c:pt>
                <c:pt idx="126">
                  <c:v>31</c:v>
                </c:pt>
                <c:pt idx="127">
                  <c:v>43</c:v>
                </c:pt>
                <c:pt idx="128">
                  <c:v>47</c:v>
                </c:pt>
                <c:pt idx="129">
                  <c:v>32</c:v>
                </c:pt>
                <c:pt idx="130">
                  <c:v>27</c:v>
                </c:pt>
                <c:pt idx="131">
                  <c:v>45</c:v>
                </c:pt>
                <c:pt idx="132">
                  <c:v>36</c:v>
                </c:pt>
                <c:pt idx="133">
                  <c:v>37</c:v>
                </c:pt>
                <c:pt idx="134">
                  <c:v>45</c:v>
                </c:pt>
                <c:pt idx="135">
                  <c:v>14</c:v>
                </c:pt>
                <c:pt idx="136">
                  <c:v>32</c:v>
                </c:pt>
                <c:pt idx="137">
                  <c:v>49</c:v>
                </c:pt>
                <c:pt idx="138">
                  <c:v>29</c:v>
                </c:pt>
                <c:pt idx="139">
                  <c:v>33</c:v>
                </c:pt>
                <c:pt idx="140">
                  <c:v>55</c:v>
                </c:pt>
                <c:pt idx="141">
                  <c:v>34</c:v>
                </c:pt>
                <c:pt idx="142">
                  <c:v>34</c:v>
                </c:pt>
                <c:pt idx="143">
                  <c:v>24</c:v>
                </c:pt>
                <c:pt idx="144">
                  <c:v>45</c:v>
                </c:pt>
                <c:pt idx="145">
                  <c:v>34</c:v>
                </c:pt>
                <c:pt idx="146">
                  <c:v>24</c:v>
                </c:pt>
                <c:pt idx="147">
                  <c:v>41</c:v>
                </c:pt>
                <c:pt idx="148">
                  <c:v>31</c:v>
                </c:pt>
                <c:pt idx="149">
                  <c:v>41</c:v>
                </c:pt>
                <c:pt idx="150">
                  <c:v>31</c:v>
                </c:pt>
                <c:pt idx="151">
                  <c:v>51</c:v>
                </c:pt>
                <c:pt idx="152">
                  <c:v>34</c:v>
                </c:pt>
                <c:pt idx="153">
                  <c:v>45</c:v>
                </c:pt>
                <c:pt idx="154">
                  <c:v>30</c:v>
                </c:pt>
                <c:pt idx="155">
                  <c:v>44</c:v>
                </c:pt>
                <c:pt idx="156">
                  <c:v>44</c:v>
                </c:pt>
                <c:pt idx="157">
                  <c:v>27</c:v>
                </c:pt>
                <c:pt idx="158">
                  <c:v>28</c:v>
                </c:pt>
                <c:pt idx="159">
                  <c:v>35</c:v>
                </c:pt>
                <c:pt idx="160">
                  <c:v>30</c:v>
                </c:pt>
                <c:pt idx="161">
                  <c:v>21</c:v>
                </c:pt>
                <c:pt idx="162">
                  <c:v>28</c:v>
                </c:pt>
                <c:pt idx="163">
                  <c:v>35</c:v>
                </c:pt>
                <c:pt idx="164">
                  <c:v>35</c:v>
                </c:pt>
                <c:pt idx="165">
                  <c:v>38</c:v>
                </c:pt>
                <c:pt idx="166">
                  <c:v>20</c:v>
                </c:pt>
                <c:pt idx="167">
                  <c:v>24</c:v>
                </c:pt>
                <c:pt idx="168">
                  <c:v>7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24</c:v>
                </c:pt>
                <c:pt idx="173">
                  <c:v>28</c:v>
                </c:pt>
                <c:pt idx="174">
                  <c:v>10</c:v>
                </c:pt>
                <c:pt idx="175">
                  <c:v>45</c:v>
                </c:pt>
                <c:pt idx="176">
                  <c:v>16</c:v>
                </c:pt>
                <c:pt idx="177">
                  <c:v>33</c:v>
                </c:pt>
                <c:pt idx="178">
                  <c:v>31</c:v>
                </c:pt>
                <c:pt idx="179">
                  <c:v>27</c:v>
                </c:pt>
                <c:pt idx="180">
                  <c:v>21</c:v>
                </c:pt>
                <c:pt idx="181">
                  <c:v>33</c:v>
                </c:pt>
                <c:pt idx="182">
                  <c:v>28</c:v>
                </c:pt>
                <c:pt idx="183">
                  <c:v>19</c:v>
                </c:pt>
                <c:pt idx="184">
                  <c:v>38</c:v>
                </c:pt>
                <c:pt idx="185">
                  <c:v>24</c:v>
                </c:pt>
                <c:pt idx="186">
                  <c:v>30</c:v>
                </c:pt>
                <c:pt idx="187">
                  <c:v>24</c:v>
                </c:pt>
                <c:pt idx="188">
                  <c:v>27</c:v>
                </c:pt>
                <c:pt idx="189">
                  <c:v>28</c:v>
                </c:pt>
                <c:pt idx="190">
                  <c:v>31</c:v>
                </c:pt>
                <c:pt idx="191">
                  <c:v>27</c:v>
                </c:pt>
                <c:pt idx="192">
                  <c:v>41</c:v>
                </c:pt>
                <c:pt idx="193">
                  <c:v>23</c:v>
                </c:pt>
                <c:pt idx="194">
                  <c:v>34</c:v>
                </c:pt>
                <c:pt idx="195">
                  <c:v>31</c:v>
                </c:pt>
                <c:pt idx="196">
                  <c:v>37</c:v>
                </c:pt>
                <c:pt idx="197">
                  <c:v>32</c:v>
                </c:pt>
                <c:pt idx="198">
                  <c:v>33</c:v>
                </c:pt>
                <c:pt idx="199">
                  <c:v>35</c:v>
                </c:pt>
                <c:pt idx="200">
                  <c:v>28</c:v>
                </c:pt>
                <c:pt idx="201">
                  <c:v>28</c:v>
                </c:pt>
                <c:pt idx="202">
                  <c:v>14</c:v>
                </c:pt>
                <c:pt idx="203">
                  <c:v>31</c:v>
                </c:pt>
                <c:pt idx="204">
                  <c:v>28</c:v>
                </c:pt>
                <c:pt idx="205">
                  <c:v>35</c:v>
                </c:pt>
                <c:pt idx="206">
                  <c:v>31</c:v>
                </c:pt>
                <c:pt idx="207">
                  <c:v>38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17</c:v>
                </c:pt>
                <c:pt idx="212">
                  <c:v>34</c:v>
                </c:pt>
                <c:pt idx="213">
                  <c:v>27</c:v>
                </c:pt>
                <c:pt idx="214">
                  <c:v>38</c:v>
                </c:pt>
                <c:pt idx="215">
                  <c:v>37</c:v>
                </c:pt>
                <c:pt idx="216">
                  <c:v>27</c:v>
                </c:pt>
                <c:pt idx="217">
                  <c:v>38</c:v>
                </c:pt>
                <c:pt idx="218">
                  <c:v>45</c:v>
                </c:pt>
                <c:pt idx="219">
                  <c:v>41</c:v>
                </c:pt>
                <c:pt idx="220">
                  <c:v>13</c:v>
                </c:pt>
                <c:pt idx="221">
                  <c:v>24</c:v>
                </c:pt>
                <c:pt idx="222">
                  <c:v>34</c:v>
                </c:pt>
                <c:pt idx="223">
                  <c:v>27</c:v>
                </c:pt>
                <c:pt idx="224">
                  <c:v>37</c:v>
                </c:pt>
                <c:pt idx="225">
                  <c:v>26</c:v>
                </c:pt>
                <c:pt idx="226">
                  <c:v>30</c:v>
                </c:pt>
                <c:pt idx="227">
                  <c:v>27</c:v>
                </c:pt>
                <c:pt idx="228">
                  <c:v>26</c:v>
                </c:pt>
                <c:pt idx="229">
                  <c:v>37</c:v>
                </c:pt>
                <c:pt idx="230">
                  <c:v>14</c:v>
                </c:pt>
                <c:pt idx="231">
                  <c:v>23</c:v>
                </c:pt>
                <c:pt idx="232">
                  <c:v>39</c:v>
                </c:pt>
                <c:pt idx="233">
                  <c:v>7</c:v>
                </c:pt>
                <c:pt idx="234">
                  <c:v>35</c:v>
                </c:pt>
                <c:pt idx="235">
                  <c:v>21</c:v>
                </c:pt>
                <c:pt idx="236">
                  <c:v>33</c:v>
                </c:pt>
                <c:pt idx="237">
                  <c:v>21</c:v>
                </c:pt>
                <c:pt idx="238">
                  <c:v>31</c:v>
                </c:pt>
                <c:pt idx="239">
                  <c:v>10</c:v>
                </c:pt>
                <c:pt idx="240">
                  <c:v>38</c:v>
                </c:pt>
                <c:pt idx="241">
                  <c:v>38</c:v>
                </c:pt>
                <c:pt idx="242">
                  <c:v>22</c:v>
                </c:pt>
                <c:pt idx="243">
                  <c:v>31</c:v>
                </c:pt>
                <c:pt idx="244">
                  <c:v>24</c:v>
                </c:pt>
                <c:pt idx="245">
                  <c:v>24</c:v>
                </c:pt>
                <c:pt idx="246">
                  <c:v>45</c:v>
                </c:pt>
                <c:pt idx="247">
                  <c:v>42</c:v>
                </c:pt>
                <c:pt idx="248">
                  <c:v>41</c:v>
                </c:pt>
                <c:pt idx="249">
                  <c:v>14</c:v>
                </c:pt>
                <c:pt idx="250">
                  <c:v>24</c:v>
                </c:pt>
                <c:pt idx="251">
                  <c:v>31</c:v>
                </c:pt>
                <c:pt idx="252">
                  <c:v>45</c:v>
                </c:pt>
                <c:pt idx="253">
                  <c:v>30</c:v>
                </c:pt>
                <c:pt idx="254">
                  <c:v>31</c:v>
                </c:pt>
                <c:pt idx="255">
                  <c:v>13</c:v>
                </c:pt>
                <c:pt idx="256">
                  <c:v>34</c:v>
                </c:pt>
                <c:pt idx="257">
                  <c:v>24</c:v>
                </c:pt>
                <c:pt idx="258">
                  <c:v>38</c:v>
                </c:pt>
                <c:pt idx="259">
                  <c:v>20</c:v>
                </c:pt>
                <c:pt idx="260">
                  <c:v>38</c:v>
                </c:pt>
                <c:pt idx="261">
                  <c:v>23</c:v>
                </c:pt>
                <c:pt idx="262">
                  <c:v>37</c:v>
                </c:pt>
                <c:pt idx="263">
                  <c:v>13</c:v>
                </c:pt>
                <c:pt idx="264">
                  <c:v>34</c:v>
                </c:pt>
                <c:pt idx="265">
                  <c:v>42</c:v>
                </c:pt>
                <c:pt idx="266">
                  <c:v>28</c:v>
                </c:pt>
                <c:pt idx="267">
                  <c:v>33</c:v>
                </c:pt>
                <c:pt idx="268">
                  <c:v>24</c:v>
                </c:pt>
                <c:pt idx="269">
                  <c:v>34</c:v>
                </c:pt>
                <c:pt idx="270">
                  <c:v>17</c:v>
                </c:pt>
                <c:pt idx="271">
                  <c:v>38</c:v>
                </c:pt>
                <c:pt idx="272">
                  <c:v>35</c:v>
                </c:pt>
                <c:pt idx="273">
                  <c:v>43</c:v>
                </c:pt>
                <c:pt idx="274">
                  <c:v>23</c:v>
                </c:pt>
                <c:pt idx="275">
                  <c:v>34</c:v>
                </c:pt>
                <c:pt idx="276">
                  <c:v>38</c:v>
                </c:pt>
                <c:pt idx="277">
                  <c:v>19</c:v>
                </c:pt>
                <c:pt idx="278">
                  <c:v>30</c:v>
                </c:pt>
                <c:pt idx="279">
                  <c:v>17</c:v>
                </c:pt>
                <c:pt idx="280">
                  <c:v>38</c:v>
                </c:pt>
                <c:pt idx="281">
                  <c:v>12</c:v>
                </c:pt>
                <c:pt idx="282">
                  <c:v>14</c:v>
                </c:pt>
                <c:pt idx="283">
                  <c:v>38</c:v>
                </c:pt>
                <c:pt idx="284">
                  <c:v>29</c:v>
                </c:pt>
                <c:pt idx="285">
                  <c:v>31</c:v>
                </c:pt>
                <c:pt idx="286">
                  <c:v>21</c:v>
                </c:pt>
                <c:pt idx="287">
                  <c:v>28</c:v>
                </c:pt>
                <c:pt idx="288">
                  <c:v>38</c:v>
                </c:pt>
                <c:pt idx="289">
                  <c:v>25</c:v>
                </c:pt>
                <c:pt idx="290">
                  <c:v>45</c:v>
                </c:pt>
                <c:pt idx="291">
                  <c:v>18</c:v>
                </c:pt>
                <c:pt idx="292">
                  <c:v>28</c:v>
                </c:pt>
                <c:pt idx="293">
                  <c:v>23</c:v>
                </c:pt>
                <c:pt idx="294">
                  <c:v>14</c:v>
                </c:pt>
                <c:pt idx="295">
                  <c:v>44</c:v>
                </c:pt>
                <c:pt idx="296">
                  <c:v>20</c:v>
                </c:pt>
                <c:pt idx="297">
                  <c:v>27</c:v>
                </c:pt>
                <c:pt idx="298">
                  <c:v>14</c:v>
                </c:pt>
                <c:pt idx="299">
                  <c:v>21</c:v>
                </c:pt>
                <c:pt idx="300">
                  <c:v>41</c:v>
                </c:pt>
                <c:pt idx="301">
                  <c:v>27</c:v>
                </c:pt>
                <c:pt idx="302">
                  <c:v>24</c:v>
                </c:pt>
                <c:pt idx="303">
                  <c:v>37</c:v>
                </c:pt>
                <c:pt idx="304">
                  <c:v>13</c:v>
                </c:pt>
                <c:pt idx="305">
                  <c:v>30</c:v>
                </c:pt>
                <c:pt idx="306">
                  <c:v>37</c:v>
                </c:pt>
                <c:pt idx="307">
                  <c:v>26</c:v>
                </c:pt>
                <c:pt idx="308">
                  <c:v>17</c:v>
                </c:pt>
                <c:pt idx="309">
                  <c:v>36</c:v>
                </c:pt>
                <c:pt idx="310">
                  <c:v>33</c:v>
                </c:pt>
                <c:pt idx="311">
                  <c:v>17</c:v>
                </c:pt>
                <c:pt idx="312">
                  <c:v>18</c:v>
                </c:pt>
                <c:pt idx="313">
                  <c:v>24</c:v>
                </c:pt>
                <c:pt idx="314">
                  <c:v>19</c:v>
                </c:pt>
                <c:pt idx="315">
                  <c:v>23</c:v>
                </c:pt>
                <c:pt idx="316">
                  <c:v>27</c:v>
                </c:pt>
                <c:pt idx="317">
                  <c:v>34</c:v>
                </c:pt>
                <c:pt idx="318">
                  <c:v>41</c:v>
                </c:pt>
                <c:pt idx="319">
                  <c:v>21</c:v>
                </c:pt>
                <c:pt idx="320">
                  <c:v>32</c:v>
                </c:pt>
                <c:pt idx="321">
                  <c:v>7</c:v>
                </c:pt>
                <c:pt idx="322">
                  <c:v>25</c:v>
                </c:pt>
                <c:pt idx="323">
                  <c:v>20</c:v>
                </c:pt>
                <c:pt idx="324">
                  <c:v>35</c:v>
                </c:pt>
                <c:pt idx="325">
                  <c:v>23</c:v>
                </c:pt>
                <c:pt idx="326">
                  <c:v>25</c:v>
                </c:pt>
                <c:pt idx="327">
                  <c:v>39</c:v>
                </c:pt>
                <c:pt idx="328">
                  <c:v>28</c:v>
                </c:pt>
                <c:pt idx="329">
                  <c:v>7</c:v>
                </c:pt>
                <c:pt idx="330">
                  <c:v>23</c:v>
                </c:pt>
                <c:pt idx="331">
                  <c:v>27</c:v>
                </c:pt>
                <c:pt idx="332">
                  <c:v>28</c:v>
                </c:pt>
                <c:pt idx="333">
                  <c:v>31</c:v>
                </c:pt>
                <c:pt idx="334">
                  <c:v>17</c:v>
                </c:pt>
                <c:pt idx="335">
                  <c:v>13</c:v>
                </c:pt>
                <c:pt idx="336">
                  <c:v>28</c:v>
                </c:pt>
                <c:pt idx="337">
                  <c:v>18</c:v>
                </c:pt>
                <c:pt idx="338">
                  <c:v>27</c:v>
                </c:pt>
                <c:pt idx="339">
                  <c:v>38</c:v>
                </c:pt>
                <c:pt idx="340">
                  <c:v>7</c:v>
                </c:pt>
                <c:pt idx="341">
                  <c:v>14</c:v>
                </c:pt>
                <c:pt idx="342">
                  <c:v>28</c:v>
                </c:pt>
                <c:pt idx="343">
                  <c:v>34</c:v>
                </c:pt>
                <c:pt idx="344">
                  <c:v>31</c:v>
                </c:pt>
                <c:pt idx="345">
                  <c:v>31</c:v>
                </c:pt>
                <c:pt idx="346">
                  <c:v>14</c:v>
                </c:pt>
                <c:pt idx="347">
                  <c:v>21</c:v>
                </c:pt>
                <c:pt idx="348">
                  <c:v>10</c:v>
                </c:pt>
                <c:pt idx="349">
                  <c:v>17</c:v>
                </c:pt>
                <c:pt idx="350">
                  <c:v>8</c:v>
                </c:pt>
                <c:pt idx="351">
                  <c:v>40</c:v>
                </c:pt>
                <c:pt idx="352">
                  <c:v>10</c:v>
                </c:pt>
                <c:pt idx="353">
                  <c:v>8</c:v>
                </c:pt>
                <c:pt idx="354">
                  <c:v>32</c:v>
                </c:pt>
                <c:pt idx="355">
                  <c:v>31</c:v>
                </c:pt>
                <c:pt idx="356">
                  <c:v>21</c:v>
                </c:pt>
                <c:pt idx="357">
                  <c:v>42</c:v>
                </c:pt>
                <c:pt idx="358">
                  <c:v>24</c:v>
                </c:pt>
                <c:pt idx="359">
                  <c:v>24</c:v>
                </c:pt>
                <c:pt idx="360">
                  <c:v>31</c:v>
                </c:pt>
                <c:pt idx="361">
                  <c:v>36</c:v>
                </c:pt>
                <c:pt idx="362">
                  <c:v>29</c:v>
                </c:pt>
                <c:pt idx="363">
                  <c:v>29</c:v>
                </c:pt>
                <c:pt idx="364">
                  <c:v>24</c:v>
                </c:pt>
                <c:pt idx="365">
                  <c:v>31</c:v>
                </c:pt>
                <c:pt idx="366">
                  <c:v>21</c:v>
                </c:pt>
                <c:pt idx="367">
                  <c:v>24</c:v>
                </c:pt>
                <c:pt idx="368">
                  <c:v>21</c:v>
                </c:pt>
                <c:pt idx="369">
                  <c:v>7</c:v>
                </c:pt>
                <c:pt idx="370">
                  <c:v>21</c:v>
                </c:pt>
                <c:pt idx="371">
                  <c:v>21</c:v>
                </c:pt>
                <c:pt idx="372">
                  <c:v>31</c:v>
                </c:pt>
                <c:pt idx="373">
                  <c:v>7</c:v>
                </c:pt>
                <c:pt idx="374">
                  <c:v>21</c:v>
                </c:pt>
                <c:pt idx="375">
                  <c:v>21</c:v>
                </c:pt>
                <c:pt idx="376">
                  <c:v>14</c:v>
                </c:pt>
                <c:pt idx="377">
                  <c:v>34</c:v>
                </c:pt>
                <c:pt idx="378">
                  <c:v>13</c:v>
                </c:pt>
                <c:pt idx="379">
                  <c:v>24</c:v>
                </c:pt>
                <c:pt idx="380">
                  <c:v>23</c:v>
                </c:pt>
                <c:pt idx="381">
                  <c:v>21</c:v>
                </c:pt>
                <c:pt idx="382">
                  <c:v>24</c:v>
                </c:pt>
                <c:pt idx="383">
                  <c:v>14</c:v>
                </c:pt>
                <c:pt idx="384">
                  <c:v>19</c:v>
                </c:pt>
                <c:pt idx="385">
                  <c:v>37</c:v>
                </c:pt>
                <c:pt idx="386">
                  <c:v>17</c:v>
                </c:pt>
                <c:pt idx="387">
                  <c:v>31</c:v>
                </c:pt>
                <c:pt idx="388">
                  <c:v>23</c:v>
                </c:pt>
                <c:pt idx="389">
                  <c:v>16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30</c:v>
                </c:pt>
                <c:pt idx="394">
                  <c:v>17</c:v>
                </c:pt>
                <c:pt idx="395">
                  <c:v>26</c:v>
                </c:pt>
                <c:pt idx="396">
                  <c:v>23</c:v>
                </c:pt>
                <c:pt idx="397">
                  <c:v>40</c:v>
                </c:pt>
                <c:pt idx="398">
                  <c:v>29</c:v>
                </c:pt>
                <c:pt idx="399">
                  <c:v>19</c:v>
                </c:pt>
                <c:pt idx="400">
                  <c:v>17</c:v>
                </c:pt>
                <c:pt idx="401">
                  <c:v>35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24</c:v>
                </c:pt>
                <c:pt idx="406">
                  <c:v>10</c:v>
                </c:pt>
                <c:pt idx="407">
                  <c:v>31</c:v>
                </c:pt>
                <c:pt idx="408">
                  <c:v>24</c:v>
                </c:pt>
                <c:pt idx="409">
                  <c:v>22</c:v>
                </c:pt>
                <c:pt idx="410">
                  <c:v>24</c:v>
                </c:pt>
                <c:pt idx="411">
                  <c:v>31</c:v>
                </c:pt>
                <c:pt idx="412">
                  <c:v>3</c:v>
                </c:pt>
                <c:pt idx="413">
                  <c:v>24</c:v>
                </c:pt>
                <c:pt idx="414">
                  <c:v>17</c:v>
                </c:pt>
                <c:pt idx="415">
                  <c:v>20</c:v>
                </c:pt>
                <c:pt idx="416">
                  <c:v>27</c:v>
                </c:pt>
                <c:pt idx="417">
                  <c:v>10</c:v>
                </c:pt>
                <c:pt idx="418">
                  <c:v>27</c:v>
                </c:pt>
                <c:pt idx="419">
                  <c:v>21</c:v>
                </c:pt>
                <c:pt idx="420">
                  <c:v>21</c:v>
                </c:pt>
                <c:pt idx="421">
                  <c:v>17</c:v>
                </c:pt>
                <c:pt idx="422">
                  <c:v>27</c:v>
                </c:pt>
                <c:pt idx="423">
                  <c:v>33</c:v>
                </c:pt>
                <c:pt idx="424">
                  <c:v>0</c:v>
                </c:pt>
                <c:pt idx="425">
                  <c:v>13</c:v>
                </c:pt>
                <c:pt idx="426">
                  <c:v>13</c:v>
                </c:pt>
                <c:pt idx="427">
                  <c:v>23</c:v>
                </c:pt>
                <c:pt idx="428">
                  <c:v>23</c:v>
                </c:pt>
                <c:pt idx="429">
                  <c:v>22</c:v>
                </c:pt>
                <c:pt idx="430">
                  <c:v>14</c:v>
                </c:pt>
                <c:pt idx="431">
                  <c:v>9</c:v>
                </c:pt>
                <c:pt idx="432">
                  <c:v>38</c:v>
                </c:pt>
                <c:pt idx="433">
                  <c:v>7</c:v>
                </c:pt>
                <c:pt idx="434">
                  <c:v>17</c:v>
                </c:pt>
                <c:pt idx="435">
                  <c:v>14</c:v>
                </c:pt>
                <c:pt idx="436">
                  <c:v>14</c:v>
                </c:pt>
                <c:pt idx="437">
                  <c:v>21</c:v>
                </c:pt>
                <c:pt idx="438">
                  <c:v>17</c:v>
                </c:pt>
                <c:pt idx="439">
                  <c:v>25</c:v>
                </c:pt>
                <c:pt idx="440">
                  <c:v>10</c:v>
                </c:pt>
                <c:pt idx="441">
                  <c:v>14</c:v>
                </c:pt>
                <c:pt idx="442">
                  <c:v>7</c:v>
                </c:pt>
                <c:pt idx="443">
                  <c:v>10</c:v>
                </c:pt>
                <c:pt idx="444">
                  <c:v>17</c:v>
                </c:pt>
                <c:pt idx="445">
                  <c:v>24</c:v>
                </c:pt>
                <c:pt idx="446">
                  <c:v>13</c:v>
                </c:pt>
                <c:pt idx="447">
                  <c:v>21</c:v>
                </c:pt>
                <c:pt idx="448">
                  <c:v>10</c:v>
                </c:pt>
                <c:pt idx="449">
                  <c:v>28</c:v>
                </c:pt>
                <c:pt idx="450">
                  <c:v>30</c:v>
                </c:pt>
                <c:pt idx="451">
                  <c:v>17</c:v>
                </c:pt>
                <c:pt idx="452">
                  <c:v>12</c:v>
                </c:pt>
                <c:pt idx="453">
                  <c:v>17</c:v>
                </c:pt>
                <c:pt idx="454">
                  <c:v>20</c:v>
                </c:pt>
                <c:pt idx="455">
                  <c:v>16</c:v>
                </c:pt>
                <c:pt idx="456">
                  <c:v>21</c:v>
                </c:pt>
                <c:pt idx="457">
                  <c:v>21</c:v>
                </c:pt>
                <c:pt idx="458">
                  <c:v>14</c:v>
                </c:pt>
                <c:pt idx="459">
                  <c:v>28</c:v>
                </c:pt>
                <c:pt idx="460">
                  <c:v>21</c:v>
                </c:pt>
                <c:pt idx="461">
                  <c:v>21</c:v>
                </c:pt>
                <c:pt idx="462">
                  <c:v>16</c:v>
                </c:pt>
                <c:pt idx="463">
                  <c:v>20</c:v>
                </c:pt>
                <c:pt idx="464">
                  <c:v>20</c:v>
                </c:pt>
                <c:pt idx="465">
                  <c:v>6</c:v>
                </c:pt>
                <c:pt idx="466">
                  <c:v>14</c:v>
                </c:pt>
                <c:pt idx="467">
                  <c:v>21</c:v>
                </c:pt>
                <c:pt idx="468">
                  <c:v>20</c:v>
                </c:pt>
                <c:pt idx="469">
                  <c:v>24</c:v>
                </c:pt>
                <c:pt idx="470">
                  <c:v>10</c:v>
                </c:pt>
                <c:pt idx="471">
                  <c:v>6</c:v>
                </c:pt>
                <c:pt idx="472">
                  <c:v>17</c:v>
                </c:pt>
                <c:pt idx="473">
                  <c:v>16</c:v>
                </c:pt>
                <c:pt idx="474">
                  <c:v>17</c:v>
                </c:pt>
                <c:pt idx="475">
                  <c:v>13</c:v>
                </c:pt>
                <c:pt idx="476">
                  <c:v>33</c:v>
                </c:pt>
                <c:pt idx="477">
                  <c:v>17</c:v>
                </c:pt>
                <c:pt idx="478">
                  <c:v>13</c:v>
                </c:pt>
                <c:pt idx="479">
                  <c:v>17</c:v>
                </c:pt>
                <c:pt idx="480">
                  <c:v>3</c:v>
                </c:pt>
                <c:pt idx="481">
                  <c:v>20</c:v>
                </c:pt>
                <c:pt idx="482">
                  <c:v>14</c:v>
                </c:pt>
                <c:pt idx="483">
                  <c:v>20</c:v>
                </c:pt>
                <c:pt idx="484">
                  <c:v>24</c:v>
                </c:pt>
                <c:pt idx="485">
                  <c:v>31</c:v>
                </c:pt>
                <c:pt idx="486">
                  <c:v>21</c:v>
                </c:pt>
                <c:pt idx="487">
                  <c:v>14</c:v>
                </c:pt>
                <c:pt idx="488">
                  <c:v>17</c:v>
                </c:pt>
                <c:pt idx="489">
                  <c:v>24</c:v>
                </c:pt>
                <c:pt idx="490">
                  <c:v>7</c:v>
                </c:pt>
                <c:pt idx="491">
                  <c:v>17</c:v>
                </c:pt>
                <c:pt idx="492">
                  <c:v>7</c:v>
                </c:pt>
                <c:pt idx="493">
                  <c:v>24</c:v>
                </c:pt>
                <c:pt idx="494">
                  <c:v>17</c:v>
                </c:pt>
                <c:pt idx="495">
                  <c:v>20</c:v>
                </c:pt>
                <c:pt idx="496">
                  <c:v>23</c:v>
                </c:pt>
                <c:pt idx="497">
                  <c:v>14</c:v>
                </c:pt>
                <c:pt idx="498">
                  <c:v>3</c:v>
                </c:pt>
                <c:pt idx="499">
                  <c:v>16</c:v>
                </c:pt>
                <c:pt idx="500">
                  <c:v>20</c:v>
                </c:pt>
                <c:pt idx="501">
                  <c:v>14</c:v>
                </c:pt>
                <c:pt idx="502">
                  <c:v>17</c:v>
                </c:pt>
                <c:pt idx="503">
                  <c:v>12</c:v>
                </c:pt>
                <c:pt idx="504">
                  <c:v>6</c:v>
                </c:pt>
                <c:pt idx="505">
                  <c:v>26</c:v>
                </c:pt>
                <c:pt idx="506">
                  <c:v>16</c:v>
                </c:pt>
                <c:pt idx="507">
                  <c:v>10</c:v>
                </c:pt>
                <c:pt idx="508">
                  <c:v>3</c:v>
                </c:pt>
                <c:pt idx="509">
                  <c:v>21</c:v>
                </c:pt>
                <c:pt idx="510">
                  <c:v>21</c:v>
                </c:pt>
                <c:pt idx="511">
                  <c:v>6</c:v>
                </c:pt>
                <c:pt idx="512">
                  <c:v>10</c:v>
                </c:pt>
                <c:pt idx="513">
                  <c:v>20</c:v>
                </c:pt>
                <c:pt idx="514">
                  <c:v>20</c:v>
                </c:pt>
                <c:pt idx="515">
                  <c:v>14</c:v>
                </c:pt>
                <c:pt idx="516">
                  <c:v>17</c:v>
                </c:pt>
                <c:pt idx="517">
                  <c:v>13</c:v>
                </c:pt>
                <c:pt idx="518">
                  <c:v>16</c:v>
                </c:pt>
                <c:pt idx="519">
                  <c:v>19</c:v>
                </c:pt>
                <c:pt idx="520">
                  <c:v>17</c:v>
                </c:pt>
                <c:pt idx="521">
                  <c:v>10</c:v>
                </c:pt>
                <c:pt idx="522">
                  <c:v>13</c:v>
                </c:pt>
                <c:pt idx="523">
                  <c:v>23</c:v>
                </c:pt>
                <c:pt idx="524">
                  <c:v>13</c:v>
                </c:pt>
                <c:pt idx="525">
                  <c:v>13</c:v>
                </c:pt>
                <c:pt idx="526">
                  <c:v>0</c:v>
                </c:pt>
                <c:pt idx="527">
                  <c:v>7</c:v>
                </c:pt>
                <c:pt idx="528">
                  <c:v>17</c:v>
                </c:pt>
                <c:pt idx="529">
                  <c:v>3</c:v>
                </c:pt>
                <c:pt idx="530">
                  <c:v>16</c:v>
                </c:pt>
                <c:pt idx="531">
                  <c:v>13</c:v>
                </c:pt>
                <c:pt idx="532">
                  <c:v>0</c:v>
                </c:pt>
                <c:pt idx="533">
                  <c:v>6</c:v>
                </c:pt>
                <c:pt idx="534">
                  <c:v>10</c:v>
                </c:pt>
                <c:pt idx="535">
                  <c:v>13</c:v>
                </c:pt>
                <c:pt idx="536">
                  <c:v>14</c:v>
                </c:pt>
                <c:pt idx="537">
                  <c:v>10</c:v>
                </c:pt>
                <c:pt idx="538">
                  <c:v>10</c:v>
                </c:pt>
                <c:pt idx="539">
                  <c:v>0</c:v>
                </c:pt>
              </c:numCache>
            </c:numRef>
          </c:xVal>
          <c:yVal>
            <c:numRef>
              <c:f>'Away Vs Home'!$B$2:$B$541</c:f>
              <c:numCache>
                <c:formatCode>General</c:formatCode>
                <c:ptCount val="540"/>
                <c:pt idx="0">
                  <c:v>61</c:v>
                </c:pt>
                <c:pt idx="1">
                  <c:v>56</c:v>
                </c:pt>
                <c:pt idx="2">
                  <c:v>61</c:v>
                </c:pt>
                <c:pt idx="3">
                  <c:v>63</c:v>
                </c:pt>
                <c:pt idx="4">
                  <c:v>52</c:v>
                </c:pt>
                <c:pt idx="5">
                  <c:v>48</c:v>
                </c:pt>
                <c:pt idx="6">
                  <c:v>70</c:v>
                </c:pt>
                <c:pt idx="7">
                  <c:v>48</c:v>
                </c:pt>
                <c:pt idx="8">
                  <c:v>49</c:v>
                </c:pt>
                <c:pt idx="9">
                  <c:v>48</c:v>
                </c:pt>
                <c:pt idx="10">
                  <c:v>51</c:v>
                </c:pt>
                <c:pt idx="11">
                  <c:v>59</c:v>
                </c:pt>
                <c:pt idx="12">
                  <c:v>48</c:v>
                </c:pt>
                <c:pt idx="13">
                  <c:v>35</c:v>
                </c:pt>
                <c:pt idx="14">
                  <c:v>49</c:v>
                </c:pt>
                <c:pt idx="15">
                  <c:v>52</c:v>
                </c:pt>
                <c:pt idx="16">
                  <c:v>48</c:v>
                </c:pt>
                <c:pt idx="17">
                  <c:v>45</c:v>
                </c:pt>
                <c:pt idx="18">
                  <c:v>55</c:v>
                </c:pt>
                <c:pt idx="19">
                  <c:v>28</c:v>
                </c:pt>
                <c:pt idx="20">
                  <c:v>43</c:v>
                </c:pt>
                <c:pt idx="21">
                  <c:v>41</c:v>
                </c:pt>
                <c:pt idx="22">
                  <c:v>38</c:v>
                </c:pt>
                <c:pt idx="23">
                  <c:v>35</c:v>
                </c:pt>
                <c:pt idx="24">
                  <c:v>38</c:v>
                </c:pt>
                <c:pt idx="25">
                  <c:v>42</c:v>
                </c:pt>
                <c:pt idx="26">
                  <c:v>52</c:v>
                </c:pt>
                <c:pt idx="27">
                  <c:v>38</c:v>
                </c:pt>
                <c:pt idx="28">
                  <c:v>34</c:v>
                </c:pt>
                <c:pt idx="29">
                  <c:v>45</c:v>
                </c:pt>
                <c:pt idx="30">
                  <c:v>43</c:v>
                </c:pt>
                <c:pt idx="31">
                  <c:v>46</c:v>
                </c:pt>
                <c:pt idx="32">
                  <c:v>41</c:v>
                </c:pt>
                <c:pt idx="33">
                  <c:v>58</c:v>
                </c:pt>
                <c:pt idx="34">
                  <c:v>44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40</c:v>
                </c:pt>
                <c:pt idx="40">
                  <c:v>43</c:v>
                </c:pt>
                <c:pt idx="41">
                  <c:v>42</c:v>
                </c:pt>
                <c:pt idx="42">
                  <c:v>56</c:v>
                </c:pt>
                <c:pt idx="43">
                  <c:v>34</c:v>
                </c:pt>
                <c:pt idx="44">
                  <c:v>38</c:v>
                </c:pt>
                <c:pt idx="45">
                  <c:v>38</c:v>
                </c:pt>
                <c:pt idx="46">
                  <c:v>42</c:v>
                </c:pt>
                <c:pt idx="47">
                  <c:v>66</c:v>
                </c:pt>
                <c:pt idx="48">
                  <c:v>31</c:v>
                </c:pt>
                <c:pt idx="49">
                  <c:v>45</c:v>
                </c:pt>
                <c:pt idx="50">
                  <c:v>45</c:v>
                </c:pt>
                <c:pt idx="51">
                  <c:v>48</c:v>
                </c:pt>
                <c:pt idx="52">
                  <c:v>52</c:v>
                </c:pt>
                <c:pt idx="53">
                  <c:v>33</c:v>
                </c:pt>
                <c:pt idx="54">
                  <c:v>56</c:v>
                </c:pt>
                <c:pt idx="55">
                  <c:v>47</c:v>
                </c:pt>
                <c:pt idx="56">
                  <c:v>30</c:v>
                </c:pt>
                <c:pt idx="57">
                  <c:v>47</c:v>
                </c:pt>
                <c:pt idx="58">
                  <c:v>45</c:v>
                </c:pt>
                <c:pt idx="59">
                  <c:v>24</c:v>
                </c:pt>
                <c:pt idx="60">
                  <c:v>36</c:v>
                </c:pt>
                <c:pt idx="61">
                  <c:v>20</c:v>
                </c:pt>
                <c:pt idx="62">
                  <c:v>28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23</c:v>
                </c:pt>
                <c:pt idx="67">
                  <c:v>44</c:v>
                </c:pt>
                <c:pt idx="68">
                  <c:v>42</c:v>
                </c:pt>
                <c:pt idx="69">
                  <c:v>42</c:v>
                </c:pt>
                <c:pt idx="70">
                  <c:v>34</c:v>
                </c:pt>
                <c:pt idx="71">
                  <c:v>42</c:v>
                </c:pt>
                <c:pt idx="72">
                  <c:v>21</c:v>
                </c:pt>
                <c:pt idx="73">
                  <c:v>39</c:v>
                </c:pt>
                <c:pt idx="74">
                  <c:v>49</c:v>
                </c:pt>
                <c:pt idx="75">
                  <c:v>31</c:v>
                </c:pt>
                <c:pt idx="76">
                  <c:v>45</c:v>
                </c:pt>
                <c:pt idx="77">
                  <c:v>45</c:v>
                </c:pt>
                <c:pt idx="78">
                  <c:v>48</c:v>
                </c:pt>
                <c:pt idx="79">
                  <c:v>41</c:v>
                </c:pt>
                <c:pt idx="80">
                  <c:v>45</c:v>
                </c:pt>
                <c:pt idx="81">
                  <c:v>51</c:v>
                </c:pt>
                <c:pt idx="82">
                  <c:v>35</c:v>
                </c:pt>
                <c:pt idx="83">
                  <c:v>28</c:v>
                </c:pt>
                <c:pt idx="84">
                  <c:v>44</c:v>
                </c:pt>
                <c:pt idx="85">
                  <c:v>40</c:v>
                </c:pt>
                <c:pt idx="86">
                  <c:v>52</c:v>
                </c:pt>
                <c:pt idx="87">
                  <c:v>49</c:v>
                </c:pt>
                <c:pt idx="88">
                  <c:v>51</c:v>
                </c:pt>
                <c:pt idx="89">
                  <c:v>37</c:v>
                </c:pt>
                <c:pt idx="90">
                  <c:v>55</c:v>
                </c:pt>
                <c:pt idx="91">
                  <c:v>28</c:v>
                </c:pt>
                <c:pt idx="92">
                  <c:v>24</c:v>
                </c:pt>
                <c:pt idx="93">
                  <c:v>35</c:v>
                </c:pt>
                <c:pt idx="94">
                  <c:v>31</c:v>
                </c:pt>
                <c:pt idx="95">
                  <c:v>35</c:v>
                </c:pt>
                <c:pt idx="96">
                  <c:v>38</c:v>
                </c:pt>
                <c:pt idx="97">
                  <c:v>49</c:v>
                </c:pt>
                <c:pt idx="98">
                  <c:v>28</c:v>
                </c:pt>
                <c:pt idx="99">
                  <c:v>28</c:v>
                </c:pt>
                <c:pt idx="100">
                  <c:v>31</c:v>
                </c:pt>
                <c:pt idx="101">
                  <c:v>14</c:v>
                </c:pt>
                <c:pt idx="102">
                  <c:v>31</c:v>
                </c:pt>
                <c:pt idx="103">
                  <c:v>20</c:v>
                </c:pt>
                <c:pt idx="104">
                  <c:v>44</c:v>
                </c:pt>
                <c:pt idx="105">
                  <c:v>44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21</c:v>
                </c:pt>
                <c:pt idx="110">
                  <c:v>7</c:v>
                </c:pt>
                <c:pt idx="111">
                  <c:v>22</c:v>
                </c:pt>
                <c:pt idx="112">
                  <c:v>15</c:v>
                </c:pt>
                <c:pt idx="113">
                  <c:v>38</c:v>
                </c:pt>
                <c:pt idx="114">
                  <c:v>35</c:v>
                </c:pt>
                <c:pt idx="115">
                  <c:v>32</c:v>
                </c:pt>
                <c:pt idx="116">
                  <c:v>38</c:v>
                </c:pt>
                <c:pt idx="117">
                  <c:v>31</c:v>
                </c:pt>
                <c:pt idx="118">
                  <c:v>55</c:v>
                </c:pt>
                <c:pt idx="119">
                  <c:v>20</c:v>
                </c:pt>
                <c:pt idx="120">
                  <c:v>23</c:v>
                </c:pt>
                <c:pt idx="121">
                  <c:v>38</c:v>
                </c:pt>
                <c:pt idx="122">
                  <c:v>20</c:v>
                </c:pt>
                <c:pt idx="123">
                  <c:v>28</c:v>
                </c:pt>
                <c:pt idx="124">
                  <c:v>38</c:v>
                </c:pt>
                <c:pt idx="125">
                  <c:v>38</c:v>
                </c:pt>
                <c:pt idx="126">
                  <c:v>36</c:v>
                </c:pt>
                <c:pt idx="127">
                  <c:v>24</c:v>
                </c:pt>
                <c:pt idx="128">
                  <c:v>20</c:v>
                </c:pt>
                <c:pt idx="129">
                  <c:v>35</c:v>
                </c:pt>
                <c:pt idx="130">
                  <c:v>40</c:v>
                </c:pt>
                <c:pt idx="131">
                  <c:v>21</c:v>
                </c:pt>
                <c:pt idx="132">
                  <c:v>30</c:v>
                </c:pt>
                <c:pt idx="133">
                  <c:v>29</c:v>
                </c:pt>
                <c:pt idx="134">
                  <c:v>21</c:v>
                </c:pt>
                <c:pt idx="135">
                  <c:v>52</c:v>
                </c:pt>
                <c:pt idx="136">
                  <c:v>34</c:v>
                </c:pt>
                <c:pt idx="137">
                  <c:v>17</c:v>
                </c:pt>
                <c:pt idx="138">
                  <c:v>37</c:v>
                </c:pt>
                <c:pt idx="139">
                  <c:v>32</c:v>
                </c:pt>
                <c:pt idx="140">
                  <c:v>10</c:v>
                </c:pt>
                <c:pt idx="141">
                  <c:v>31</c:v>
                </c:pt>
                <c:pt idx="142">
                  <c:v>31</c:v>
                </c:pt>
                <c:pt idx="143">
                  <c:v>41</c:v>
                </c:pt>
                <c:pt idx="144">
                  <c:v>20</c:v>
                </c:pt>
                <c:pt idx="145">
                  <c:v>31</c:v>
                </c:pt>
                <c:pt idx="146">
                  <c:v>41</c:v>
                </c:pt>
                <c:pt idx="147">
                  <c:v>24</c:v>
                </c:pt>
                <c:pt idx="148">
                  <c:v>34</c:v>
                </c:pt>
                <c:pt idx="149">
                  <c:v>24</c:v>
                </c:pt>
                <c:pt idx="150">
                  <c:v>34</c:v>
                </c:pt>
                <c:pt idx="151">
                  <c:v>14</c:v>
                </c:pt>
                <c:pt idx="152">
                  <c:v>31</c:v>
                </c:pt>
                <c:pt idx="153">
                  <c:v>20</c:v>
                </c:pt>
                <c:pt idx="154">
                  <c:v>35</c:v>
                </c:pt>
                <c:pt idx="155">
                  <c:v>20</c:v>
                </c:pt>
                <c:pt idx="156">
                  <c:v>20</c:v>
                </c:pt>
                <c:pt idx="157">
                  <c:v>37</c:v>
                </c:pt>
                <c:pt idx="158">
                  <c:v>36</c:v>
                </c:pt>
                <c:pt idx="159">
                  <c:v>28</c:v>
                </c:pt>
                <c:pt idx="160">
                  <c:v>33</c:v>
                </c:pt>
                <c:pt idx="161">
                  <c:v>42</c:v>
                </c:pt>
                <c:pt idx="162">
                  <c:v>35</c:v>
                </c:pt>
                <c:pt idx="163">
                  <c:v>28</c:v>
                </c:pt>
                <c:pt idx="164">
                  <c:v>28</c:v>
                </c:pt>
                <c:pt idx="165">
                  <c:v>24</c:v>
                </c:pt>
                <c:pt idx="166">
                  <c:v>42</c:v>
                </c:pt>
                <c:pt idx="167">
                  <c:v>38</c:v>
                </c:pt>
                <c:pt idx="168">
                  <c:v>55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38</c:v>
                </c:pt>
                <c:pt idx="173">
                  <c:v>34</c:v>
                </c:pt>
                <c:pt idx="174">
                  <c:v>52</c:v>
                </c:pt>
                <c:pt idx="175">
                  <c:v>17</c:v>
                </c:pt>
                <c:pt idx="176">
                  <c:v>45</c:v>
                </c:pt>
                <c:pt idx="177">
                  <c:v>28</c:v>
                </c:pt>
                <c:pt idx="178">
                  <c:v>30</c:v>
                </c:pt>
                <c:pt idx="179">
                  <c:v>34</c:v>
                </c:pt>
                <c:pt idx="180">
                  <c:v>40</c:v>
                </c:pt>
                <c:pt idx="181">
                  <c:v>28</c:v>
                </c:pt>
                <c:pt idx="182">
                  <c:v>33</c:v>
                </c:pt>
                <c:pt idx="183">
                  <c:v>42</c:v>
                </c:pt>
                <c:pt idx="184">
                  <c:v>23</c:v>
                </c:pt>
                <c:pt idx="185">
                  <c:v>37</c:v>
                </c:pt>
                <c:pt idx="186">
                  <c:v>31</c:v>
                </c:pt>
                <c:pt idx="187">
                  <c:v>37</c:v>
                </c:pt>
                <c:pt idx="188">
                  <c:v>34</c:v>
                </c:pt>
                <c:pt idx="189">
                  <c:v>33</c:v>
                </c:pt>
                <c:pt idx="190">
                  <c:v>30</c:v>
                </c:pt>
                <c:pt idx="191">
                  <c:v>34</c:v>
                </c:pt>
                <c:pt idx="192">
                  <c:v>20</c:v>
                </c:pt>
                <c:pt idx="193">
                  <c:v>38</c:v>
                </c:pt>
                <c:pt idx="194">
                  <c:v>26</c:v>
                </c:pt>
                <c:pt idx="195">
                  <c:v>29</c:v>
                </c:pt>
                <c:pt idx="196">
                  <c:v>23</c:v>
                </c:pt>
                <c:pt idx="197">
                  <c:v>28</c:v>
                </c:pt>
                <c:pt idx="198">
                  <c:v>27</c:v>
                </c:pt>
                <c:pt idx="199">
                  <c:v>24</c:v>
                </c:pt>
                <c:pt idx="200">
                  <c:v>31</c:v>
                </c:pt>
                <c:pt idx="201">
                  <c:v>31</c:v>
                </c:pt>
                <c:pt idx="202">
                  <c:v>45</c:v>
                </c:pt>
                <c:pt idx="203">
                  <c:v>28</c:v>
                </c:pt>
                <c:pt idx="204">
                  <c:v>31</c:v>
                </c:pt>
                <c:pt idx="205">
                  <c:v>24</c:v>
                </c:pt>
                <c:pt idx="206">
                  <c:v>28</c:v>
                </c:pt>
                <c:pt idx="207">
                  <c:v>21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41</c:v>
                </c:pt>
                <c:pt idx="212">
                  <c:v>24</c:v>
                </c:pt>
                <c:pt idx="213">
                  <c:v>31</c:v>
                </c:pt>
                <c:pt idx="214">
                  <c:v>20</c:v>
                </c:pt>
                <c:pt idx="215">
                  <c:v>21</c:v>
                </c:pt>
                <c:pt idx="216">
                  <c:v>31</c:v>
                </c:pt>
                <c:pt idx="217">
                  <c:v>20</c:v>
                </c:pt>
                <c:pt idx="218">
                  <c:v>13</c:v>
                </c:pt>
                <c:pt idx="219">
                  <c:v>17</c:v>
                </c:pt>
                <c:pt idx="220">
                  <c:v>45</c:v>
                </c:pt>
                <c:pt idx="221">
                  <c:v>34</c:v>
                </c:pt>
                <c:pt idx="222">
                  <c:v>24</c:v>
                </c:pt>
                <c:pt idx="223">
                  <c:v>30</c:v>
                </c:pt>
                <c:pt idx="224">
                  <c:v>20</c:v>
                </c:pt>
                <c:pt idx="225">
                  <c:v>31</c:v>
                </c:pt>
                <c:pt idx="226">
                  <c:v>27</c:v>
                </c:pt>
                <c:pt idx="227">
                  <c:v>30</c:v>
                </c:pt>
                <c:pt idx="228">
                  <c:v>31</c:v>
                </c:pt>
                <c:pt idx="229">
                  <c:v>20</c:v>
                </c:pt>
                <c:pt idx="230">
                  <c:v>42</c:v>
                </c:pt>
                <c:pt idx="231">
                  <c:v>33</c:v>
                </c:pt>
                <c:pt idx="232">
                  <c:v>17</c:v>
                </c:pt>
                <c:pt idx="233">
                  <c:v>49</c:v>
                </c:pt>
                <c:pt idx="234">
                  <c:v>21</c:v>
                </c:pt>
                <c:pt idx="235">
                  <c:v>35</c:v>
                </c:pt>
                <c:pt idx="236">
                  <c:v>23</c:v>
                </c:pt>
                <c:pt idx="237">
                  <c:v>35</c:v>
                </c:pt>
                <c:pt idx="238">
                  <c:v>24</c:v>
                </c:pt>
                <c:pt idx="239">
                  <c:v>45</c:v>
                </c:pt>
                <c:pt idx="240">
                  <c:v>17</c:v>
                </c:pt>
                <c:pt idx="241">
                  <c:v>17</c:v>
                </c:pt>
                <c:pt idx="242">
                  <c:v>33</c:v>
                </c:pt>
                <c:pt idx="243">
                  <c:v>24</c:v>
                </c:pt>
                <c:pt idx="244">
                  <c:v>31</c:v>
                </c:pt>
                <c:pt idx="245">
                  <c:v>31</c:v>
                </c:pt>
                <c:pt idx="246">
                  <c:v>10</c:v>
                </c:pt>
                <c:pt idx="247">
                  <c:v>13</c:v>
                </c:pt>
                <c:pt idx="248">
                  <c:v>14</c:v>
                </c:pt>
                <c:pt idx="249">
                  <c:v>41</c:v>
                </c:pt>
                <c:pt idx="250">
                  <c:v>31</c:v>
                </c:pt>
                <c:pt idx="251">
                  <c:v>24</c:v>
                </c:pt>
                <c:pt idx="252">
                  <c:v>10</c:v>
                </c:pt>
                <c:pt idx="253">
                  <c:v>25</c:v>
                </c:pt>
                <c:pt idx="254">
                  <c:v>24</c:v>
                </c:pt>
                <c:pt idx="255">
                  <c:v>42</c:v>
                </c:pt>
                <c:pt idx="256">
                  <c:v>21</c:v>
                </c:pt>
                <c:pt idx="257">
                  <c:v>31</c:v>
                </c:pt>
                <c:pt idx="258">
                  <c:v>17</c:v>
                </c:pt>
                <c:pt idx="259">
                  <c:v>35</c:v>
                </c:pt>
                <c:pt idx="260">
                  <c:v>17</c:v>
                </c:pt>
                <c:pt idx="261">
                  <c:v>31</c:v>
                </c:pt>
                <c:pt idx="262">
                  <c:v>17</c:v>
                </c:pt>
                <c:pt idx="263">
                  <c:v>41</c:v>
                </c:pt>
                <c:pt idx="264">
                  <c:v>20</c:v>
                </c:pt>
                <c:pt idx="265">
                  <c:v>12</c:v>
                </c:pt>
                <c:pt idx="266">
                  <c:v>26</c:v>
                </c:pt>
                <c:pt idx="267">
                  <c:v>21</c:v>
                </c:pt>
                <c:pt idx="268">
                  <c:v>30</c:v>
                </c:pt>
                <c:pt idx="269">
                  <c:v>20</c:v>
                </c:pt>
                <c:pt idx="270">
                  <c:v>37</c:v>
                </c:pt>
                <c:pt idx="271">
                  <c:v>16</c:v>
                </c:pt>
                <c:pt idx="272">
                  <c:v>18</c:v>
                </c:pt>
                <c:pt idx="273">
                  <c:v>10</c:v>
                </c:pt>
                <c:pt idx="274">
                  <c:v>30</c:v>
                </c:pt>
                <c:pt idx="275">
                  <c:v>19</c:v>
                </c:pt>
                <c:pt idx="276">
                  <c:v>15</c:v>
                </c:pt>
                <c:pt idx="277">
                  <c:v>34</c:v>
                </c:pt>
                <c:pt idx="278">
                  <c:v>22</c:v>
                </c:pt>
                <c:pt idx="279">
                  <c:v>35</c:v>
                </c:pt>
                <c:pt idx="280">
                  <c:v>14</c:v>
                </c:pt>
                <c:pt idx="281">
                  <c:v>40</c:v>
                </c:pt>
                <c:pt idx="282">
                  <c:v>38</c:v>
                </c:pt>
                <c:pt idx="283">
                  <c:v>14</c:v>
                </c:pt>
                <c:pt idx="284">
                  <c:v>23</c:v>
                </c:pt>
                <c:pt idx="285">
                  <c:v>21</c:v>
                </c:pt>
                <c:pt idx="286">
                  <c:v>31</c:v>
                </c:pt>
                <c:pt idx="287">
                  <c:v>24</c:v>
                </c:pt>
                <c:pt idx="288">
                  <c:v>14</c:v>
                </c:pt>
                <c:pt idx="289">
                  <c:v>27</c:v>
                </c:pt>
                <c:pt idx="290">
                  <c:v>6</c:v>
                </c:pt>
                <c:pt idx="291">
                  <c:v>33</c:v>
                </c:pt>
                <c:pt idx="292">
                  <c:v>23</c:v>
                </c:pt>
                <c:pt idx="293">
                  <c:v>28</c:v>
                </c:pt>
                <c:pt idx="294">
                  <c:v>37</c:v>
                </c:pt>
                <c:pt idx="295">
                  <c:v>7</c:v>
                </c:pt>
                <c:pt idx="296">
                  <c:v>31</c:v>
                </c:pt>
                <c:pt idx="297">
                  <c:v>24</c:v>
                </c:pt>
                <c:pt idx="298">
                  <c:v>37</c:v>
                </c:pt>
                <c:pt idx="299">
                  <c:v>30</c:v>
                </c:pt>
                <c:pt idx="300">
                  <c:v>10</c:v>
                </c:pt>
                <c:pt idx="301">
                  <c:v>24</c:v>
                </c:pt>
                <c:pt idx="302">
                  <c:v>27</c:v>
                </c:pt>
                <c:pt idx="303">
                  <c:v>14</c:v>
                </c:pt>
                <c:pt idx="304">
                  <c:v>38</c:v>
                </c:pt>
                <c:pt idx="305">
                  <c:v>21</c:v>
                </c:pt>
                <c:pt idx="306">
                  <c:v>14</c:v>
                </c:pt>
                <c:pt idx="307">
                  <c:v>24</c:v>
                </c:pt>
                <c:pt idx="308">
                  <c:v>33</c:v>
                </c:pt>
                <c:pt idx="309">
                  <c:v>14</c:v>
                </c:pt>
                <c:pt idx="310">
                  <c:v>17</c:v>
                </c:pt>
                <c:pt idx="311">
                  <c:v>33</c:v>
                </c:pt>
                <c:pt idx="312">
                  <c:v>32</c:v>
                </c:pt>
                <c:pt idx="313">
                  <c:v>26</c:v>
                </c:pt>
                <c:pt idx="314">
                  <c:v>31</c:v>
                </c:pt>
                <c:pt idx="315">
                  <c:v>27</c:v>
                </c:pt>
                <c:pt idx="316">
                  <c:v>23</c:v>
                </c:pt>
                <c:pt idx="317">
                  <c:v>16</c:v>
                </c:pt>
                <c:pt idx="318">
                  <c:v>9</c:v>
                </c:pt>
                <c:pt idx="319">
                  <c:v>28</c:v>
                </c:pt>
                <c:pt idx="320">
                  <c:v>17</c:v>
                </c:pt>
                <c:pt idx="321">
                  <c:v>42</c:v>
                </c:pt>
                <c:pt idx="322">
                  <c:v>24</c:v>
                </c:pt>
                <c:pt idx="323">
                  <c:v>29</c:v>
                </c:pt>
                <c:pt idx="324">
                  <c:v>14</c:v>
                </c:pt>
                <c:pt idx="325">
                  <c:v>26</c:v>
                </c:pt>
                <c:pt idx="326">
                  <c:v>24</c:v>
                </c:pt>
                <c:pt idx="327">
                  <c:v>10</c:v>
                </c:pt>
                <c:pt idx="328">
                  <c:v>21</c:v>
                </c:pt>
                <c:pt idx="329">
                  <c:v>41</c:v>
                </c:pt>
                <c:pt idx="330">
                  <c:v>25</c:v>
                </c:pt>
                <c:pt idx="331">
                  <c:v>21</c:v>
                </c:pt>
                <c:pt idx="332">
                  <c:v>20</c:v>
                </c:pt>
                <c:pt idx="333">
                  <c:v>17</c:v>
                </c:pt>
                <c:pt idx="334">
                  <c:v>31</c:v>
                </c:pt>
                <c:pt idx="335">
                  <c:v>35</c:v>
                </c:pt>
                <c:pt idx="336">
                  <c:v>20</c:v>
                </c:pt>
                <c:pt idx="337">
                  <c:v>30</c:v>
                </c:pt>
                <c:pt idx="338">
                  <c:v>21</c:v>
                </c:pt>
                <c:pt idx="339">
                  <c:v>10</c:v>
                </c:pt>
                <c:pt idx="340">
                  <c:v>41</c:v>
                </c:pt>
                <c:pt idx="341">
                  <c:v>34</c:v>
                </c:pt>
                <c:pt idx="342">
                  <c:v>20</c:v>
                </c:pt>
                <c:pt idx="343">
                  <c:v>14</c:v>
                </c:pt>
                <c:pt idx="344">
                  <c:v>17</c:v>
                </c:pt>
                <c:pt idx="345">
                  <c:v>16</c:v>
                </c:pt>
                <c:pt idx="346">
                  <c:v>33</c:v>
                </c:pt>
                <c:pt idx="347">
                  <c:v>26</c:v>
                </c:pt>
                <c:pt idx="348">
                  <c:v>37</c:v>
                </c:pt>
                <c:pt idx="349">
                  <c:v>30</c:v>
                </c:pt>
                <c:pt idx="350">
                  <c:v>38</c:v>
                </c:pt>
                <c:pt idx="351">
                  <c:v>6</c:v>
                </c:pt>
                <c:pt idx="352">
                  <c:v>36</c:v>
                </c:pt>
                <c:pt idx="353">
                  <c:v>38</c:v>
                </c:pt>
                <c:pt idx="354">
                  <c:v>14</c:v>
                </c:pt>
                <c:pt idx="355">
                  <c:v>14</c:v>
                </c:pt>
                <c:pt idx="356">
                  <c:v>24</c:v>
                </c:pt>
                <c:pt idx="357">
                  <c:v>3</c:v>
                </c:pt>
                <c:pt idx="358">
                  <c:v>21</c:v>
                </c:pt>
                <c:pt idx="359">
                  <c:v>21</c:v>
                </c:pt>
                <c:pt idx="360">
                  <c:v>14</c:v>
                </c:pt>
                <c:pt idx="361">
                  <c:v>9</c:v>
                </c:pt>
                <c:pt idx="362">
                  <c:v>16</c:v>
                </c:pt>
                <c:pt idx="363">
                  <c:v>16</c:v>
                </c:pt>
                <c:pt idx="364">
                  <c:v>21</c:v>
                </c:pt>
                <c:pt idx="365">
                  <c:v>14</c:v>
                </c:pt>
                <c:pt idx="366">
                  <c:v>24</c:v>
                </c:pt>
                <c:pt idx="367">
                  <c:v>21</c:v>
                </c:pt>
                <c:pt idx="368">
                  <c:v>24</c:v>
                </c:pt>
                <c:pt idx="369">
                  <c:v>38</c:v>
                </c:pt>
                <c:pt idx="370">
                  <c:v>24</c:v>
                </c:pt>
                <c:pt idx="371">
                  <c:v>24</c:v>
                </c:pt>
                <c:pt idx="372">
                  <c:v>14</c:v>
                </c:pt>
                <c:pt idx="373">
                  <c:v>38</c:v>
                </c:pt>
                <c:pt idx="374">
                  <c:v>24</c:v>
                </c:pt>
                <c:pt idx="375">
                  <c:v>24</c:v>
                </c:pt>
                <c:pt idx="376">
                  <c:v>31</c:v>
                </c:pt>
                <c:pt idx="377">
                  <c:v>10</c:v>
                </c:pt>
                <c:pt idx="378">
                  <c:v>31</c:v>
                </c:pt>
                <c:pt idx="379">
                  <c:v>20</c:v>
                </c:pt>
                <c:pt idx="380">
                  <c:v>21</c:v>
                </c:pt>
                <c:pt idx="381">
                  <c:v>23</c:v>
                </c:pt>
                <c:pt idx="382">
                  <c:v>20</c:v>
                </c:pt>
                <c:pt idx="383">
                  <c:v>30</c:v>
                </c:pt>
                <c:pt idx="384">
                  <c:v>25</c:v>
                </c:pt>
                <c:pt idx="385">
                  <c:v>7</c:v>
                </c:pt>
                <c:pt idx="386">
                  <c:v>27</c:v>
                </c:pt>
                <c:pt idx="387">
                  <c:v>12</c:v>
                </c:pt>
                <c:pt idx="388">
                  <c:v>20</c:v>
                </c:pt>
                <c:pt idx="389">
                  <c:v>27</c:v>
                </c:pt>
                <c:pt idx="390">
                  <c:v>24</c:v>
                </c:pt>
                <c:pt idx="391">
                  <c:v>23</c:v>
                </c:pt>
                <c:pt idx="392">
                  <c:v>23</c:v>
                </c:pt>
                <c:pt idx="393">
                  <c:v>13</c:v>
                </c:pt>
                <c:pt idx="394">
                  <c:v>26</c:v>
                </c:pt>
                <c:pt idx="395">
                  <c:v>17</c:v>
                </c:pt>
                <c:pt idx="396">
                  <c:v>20</c:v>
                </c:pt>
                <c:pt idx="397">
                  <c:v>3</c:v>
                </c:pt>
                <c:pt idx="398">
                  <c:v>14</c:v>
                </c:pt>
                <c:pt idx="399">
                  <c:v>24</c:v>
                </c:pt>
                <c:pt idx="400">
                  <c:v>25</c:v>
                </c:pt>
                <c:pt idx="401">
                  <c:v>7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17</c:v>
                </c:pt>
                <c:pt idx="406">
                  <c:v>31</c:v>
                </c:pt>
                <c:pt idx="407">
                  <c:v>10</c:v>
                </c:pt>
                <c:pt idx="408">
                  <c:v>17</c:v>
                </c:pt>
                <c:pt idx="409">
                  <c:v>19</c:v>
                </c:pt>
                <c:pt idx="410">
                  <c:v>17</c:v>
                </c:pt>
                <c:pt idx="411">
                  <c:v>10</c:v>
                </c:pt>
                <c:pt idx="412">
                  <c:v>38</c:v>
                </c:pt>
                <c:pt idx="413">
                  <c:v>17</c:v>
                </c:pt>
                <c:pt idx="414">
                  <c:v>24</c:v>
                </c:pt>
                <c:pt idx="415">
                  <c:v>21</c:v>
                </c:pt>
                <c:pt idx="416">
                  <c:v>14</c:v>
                </c:pt>
                <c:pt idx="417">
                  <c:v>31</c:v>
                </c:pt>
                <c:pt idx="418">
                  <c:v>14</c:v>
                </c:pt>
                <c:pt idx="419">
                  <c:v>20</c:v>
                </c:pt>
                <c:pt idx="420">
                  <c:v>19</c:v>
                </c:pt>
                <c:pt idx="421">
                  <c:v>23</c:v>
                </c:pt>
                <c:pt idx="422">
                  <c:v>13</c:v>
                </c:pt>
                <c:pt idx="423">
                  <c:v>7</c:v>
                </c:pt>
                <c:pt idx="424">
                  <c:v>40</c:v>
                </c:pt>
                <c:pt idx="425">
                  <c:v>27</c:v>
                </c:pt>
                <c:pt idx="426">
                  <c:v>26</c:v>
                </c:pt>
                <c:pt idx="427">
                  <c:v>16</c:v>
                </c:pt>
                <c:pt idx="428">
                  <c:v>16</c:v>
                </c:pt>
                <c:pt idx="429">
                  <c:v>17</c:v>
                </c:pt>
                <c:pt idx="430">
                  <c:v>25</c:v>
                </c:pt>
                <c:pt idx="431">
                  <c:v>29</c:v>
                </c:pt>
                <c:pt idx="432">
                  <c:v>0</c:v>
                </c:pt>
                <c:pt idx="433">
                  <c:v>31</c:v>
                </c:pt>
                <c:pt idx="434">
                  <c:v>21</c:v>
                </c:pt>
                <c:pt idx="435">
                  <c:v>24</c:v>
                </c:pt>
                <c:pt idx="436">
                  <c:v>24</c:v>
                </c:pt>
                <c:pt idx="437">
                  <c:v>17</c:v>
                </c:pt>
                <c:pt idx="438">
                  <c:v>21</c:v>
                </c:pt>
                <c:pt idx="439">
                  <c:v>13</c:v>
                </c:pt>
                <c:pt idx="440">
                  <c:v>28</c:v>
                </c:pt>
                <c:pt idx="441">
                  <c:v>24</c:v>
                </c:pt>
                <c:pt idx="442">
                  <c:v>30</c:v>
                </c:pt>
                <c:pt idx="443">
                  <c:v>27</c:v>
                </c:pt>
                <c:pt idx="444">
                  <c:v>20</c:v>
                </c:pt>
                <c:pt idx="445">
                  <c:v>13</c:v>
                </c:pt>
                <c:pt idx="446">
                  <c:v>24</c:v>
                </c:pt>
                <c:pt idx="447">
                  <c:v>16</c:v>
                </c:pt>
                <c:pt idx="448">
                  <c:v>27</c:v>
                </c:pt>
                <c:pt idx="449">
                  <c:v>9</c:v>
                </c:pt>
                <c:pt idx="450">
                  <c:v>6</c:v>
                </c:pt>
                <c:pt idx="451">
                  <c:v>19</c:v>
                </c:pt>
                <c:pt idx="452">
                  <c:v>24</c:v>
                </c:pt>
                <c:pt idx="453">
                  <c:v>19</c:v>
                </c:pt>
                <c:pt idx="454">
                  <c:v>16</c:v>
                </c:pt>
                <c:pt idx="455">
                  <c:v>20</c:v>
                </c:pt>
                <c:pt idx="456">
                  <c:v>14</c:v>
                </c:pt>
                <c:pt idx="457">
                  <c:v>14</c:v>
                </c:pt>
                <c:pt idx="458">
                  <c:v>21</c:v>
                </c:pt>
                <c:pt idx="459">
                  <c:v>7</c:v>
                </c:pt>
                <c:pt idx="460">
                  <c:v>14</c:v>
                </c:pt>
                <c:pt idx="461">
                  <c:v>14</c:v>
                </c:pt>
                <c:pt idx="462">
                  <c:v>19</c:v>
                </c:pt>
                <c:pt idx="463">
                  <c:v>14</c:v>
                </c:pt>
                <c:pt idx="464">
                  <c:v>14</c:v>
                </c:pt>
                <c:pt idx="465">
                  <c:v>28</c:v>
                </c:pt>
                <c:pt idx="466">
                  <c:v>20</c:v>
                </c:pt>
                <c:pt idx="467">
                  <c:v>13</c:v>
                </c:pt>
                <c:pt idx="468">
                  <c:v>14</c:v>
                </c:pt>
                <c:pt idx="469">
                  <c:v>10</c:v>
                </c:pt>
                <c:pt idx="470">
                  <c:v>24</c:v>
                </c:pt>
                <c:pt idx="471">
                  <c:v>28</c:v>
                </c:pt>
                <c:pt idx="472">
                  <c:v>16</c:v>
                </c:pt>
                <c:pt idx="473">
                  <c:v>17</c:v>
                </c:pt>
                <c:pt idx="474">
                  <c:v>16</c:v>
                </c:pt>
                <c:pt idx="475">
                  <c:v>20</c:v>
                </c:pt>
                <c:pt idx="476">
                  <c:v>0</c:v>
                </c:pt>
                <c:pt idx="477">
                  <c:v>16</c:v>
                </c:pt>
                <c:pt idx="478">
                  <c:v>20</c:v>
                </c:pt>
                <c:pt idx="479">
                  <c:v>16</c:v>
                </c:pt>
                <c:pt idx="480">
                  <c:v>30</c:v>
                </c:pt>
                <c:pt idx="481">
                  <c:v>13</c:v>
                </c:pt>
                <c:pt idx="482">
                  <c:v>18</c:v>
                </c:pt>
                <c:pt idx="483">
                  <c:v>12</c:v>
                </c:pt>
                <c:pt idx="484">
                  <c:v>7</c:v>
                </c:pt>
                <c:pt idx="485">
                  <c:v>0</c:v>
                </c:pt>
                <c:pt idx="486">
                  <c:v>10</c:v>
                </c:pt>
                <c:pt idx="487">
                  <c:v>17</c:v>
                </c:pt>
                <c:pt idx="488">
                  <c:v>14</c:v>
                </c:pt>
                <c:pt idx="489">
                  <c:v>7</c:v>
                </c:pt>
                <c:pt idx="490">
                  <c:v>24</c:v>
                </c:pt>
                <c:pt idx="491">
                  <c:v>14</c:v>
                </c:pt>
                <c:pt idx="492">
                  <c:v>24</c:v>
                </c:pt>
                <c:pt idx="493">
                  <c:v>6</c:v>
                </c:pt>
                <c:pt idx="494">
                  <c:v>13</c:v>
                </c:pt>
                <c:pt idx="495">
                  <c:v>10</c:v>
                </c:pt>
                <c:pt idx="496">
                  <c:v>7</c:v>
                </c:pt>
                <c:pt idx="497">
                  <c:v>16</c:v>
                </c:pt>
                <c:pt idx="498">
                  <c:v>27</c:v>
                </c:pt>
                <c:pt idx="499">
                  <c:v>14</c:v>
                </c:pt>
                <c:pt idx="500">
                  <c:v>10</c:v>
                </c:pt>
                <c:pt idx="501">
                  <c:v>16</c:v>
                </c:pt>
                <c:pt idx="502">
                  <c:v>13</c:v>
                </c:pt>
                <c:pt idx="503">
                  <c:v>17</c:v>
                </c:pt>
                <c:pt idx="504">
                  <c:v>23</c:v>
                </c:pt>
                <c:pt idx="505">
                  <c:v>3</c:v>
                </c:pt>
                <c:pt idx="506">
                  <c:v>13</c:v>
                </c:pt>
                <c:pt idx="507">
                  <c:v>19</c:v>
                </c:pt>
                <c:pt idx="508">
                  <c:v>26</c:v>
                </c:pt>
                <c:pt idx="509">
                  <c:v>7</c:v>
                </c:pt>
                <c:pt idx="510">
                  <c:v>7</c:v>
                </c:pt>
                <c:pt idx="511">
                  <c:v>21</c:v>
                </c:pt>
                <c:pt idx="512">
                  <c:v>17</c:v>
                </c:pt>
                <c:pt idx="513">
                  <c:v>7</c:v>
                </c:pt>
                <c:pt idx="514">
                  <c:v>7</c:v>
                </c:pt>
                <c:pt idx="515">
                  <c:v>13</c:v>
                </c:pt>
                <c:pt idx="516">
                  <c:v>10</c:v>
                </c:pt>
                <c:pt idx="517">
                  <c:v>14</c:v>
                </c:pt>
                <c:pt idx="518">
                  <c:v>10</c:v>
                </c:pt>
                <c:pt idx="519">
                  <c:v>7</c:v>
                </c:pt>
                <c:pt idx="520">
                  <c:v>9</c:v>
                </c:pt>
                <c:pt idx="521">
                  <c:v>16</c:v>
                </c:pt>
                <c:pt idx="522">
                  <c:v>10</c:v>
                </c:pt>
                <c:pt idx="523">
                  <c:v>0</c:v>
                </c:pt>
                <c:pt idx="524">
                  <c:v>10</c:v>
                </c:pt>
                <c:pt idx="525">
                  <c:v>9</c:v>
                </c:pt>
                <c:pt idx="526">
                  <c:v>21</c:v>
                </c:pt>
                <c:pt idx="527">
                  <c:v>14</c:v>
                </c:pt>
                <c:pt idx="528">
                  <c:v>3</c:v>
                </c:pt>
                <c:pt idx="529">
                  <c:v>17</c:v>
                </c:pt>
                <c:pt idx="530">
                  <c:v>3</c:v>
                </c:pt>
                <c:pt idx="531">
                  <c:v>6</c:v>
                </c:pt>
                <c:pt idx="532">
                  <c:v>17</c:v>
                </c:pt>
                <c:pt idx="533">
                  <c:v>10</c:v>
                </c:pt>
                <c:pt idx="534">
                  <c:v>6</c:v>
                </c:pt>
                <c:pt idx="535">
                  <c:v>2</c:v>
                </c:pt>
                <c:pt idx="536">
                  <c:v>0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3-4D78-A83A-C3C8F5598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81951"/>
        <c:axId val="620637135"/>
      </c:scatterChart>
      <c:valAx>
        <c:axId val="61858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Home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7135"/>
        <c:crosses val="autoZero"/>
        <c:crossBetween val="midCat"/>
      </c:valAx>
      <c:valAx>
        <c:axId val="6206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Away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8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1200149</xdr:colOff>
      <xdr:row>1</xdr:row>
      <xdr:rowOff>152399</xdr:rowOff>
    </xdr:from>
    <xdr:to>
      <xdr:col>11</xdr:col>
      <xdr:colOff>619125</xdr:colOff>
      <xdr:row>35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E2655-4F8F-49D0-AF63-42ECCBC30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1</xdr:row>
      <xdr:rowOff>76199</xdr:rowOff>
    </xdr:from>
    <xdr:to>
      <xdr:col>20</xdr:col>
      <xdr:colOff>219074</xdr:colOff>
      <xdr:row>32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D457C-45CF-4168-903D-3A447A236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M19997" totalsRowShown="0">
  <autoFilter ref="A1:AM19997" xr:uid="{00000000-0009-0000-0100-000003000000}"/>
  <tableColumns count="39">
    <tableColumn id="1" xr3:uid="{00000000-0010-0000-0000-000001000000}" name="GameId"/>
    <tableColumn id="2" xr3:uid="{00000000-0010-0000-0000-000002000000}" name="team"/>
    <tableColumn id="10" xr3:uid="{00000000-0010-0000-0000-00000A000000}" name="player"/>
    <tableColumn id="3" xr3:uid="{00000000-0010-0000-0000-000003000000}" name="Passing - Attempts"/>
    <tableColumn id="4" xr3:uid="{00000000-0010-0000-0000-000004000000}" name="Passing - Completion Pct"/>
    <tableColumn id="5" xr3:uid="{00000000-0010-0000-0000-000005000000}" name="Passing - Completions"/>
    <tableColumn id="6" xr3:uid="{00000000-0010-0000-0000-000006000000}" name="Passing - Interceptions"/>
    <tableColumn id="7" xr3:uid="{00000000-0010-0000-0000-000007000000}" name="Passing - Passing Touchdowns"/>
    <tableColumn id="8" xr3:uid="{00000000-0010-0000-0000-000008000000}" name="Passing - Passing Yards"/>
    <tableColumn id="9" xr3:uid="{00000000-0010-0000-0000-000009000000}" name="Passing - QB Rating"/>
    <tableColumn id="11" xr3:uid="{00000000-0010-0000-0000-00000B000000}" name="Rushing - Attempts"/>
    <tableColumn id="12" xr3:uid="{00000000-0010-0000-0000-00000C000000}" name="Rushing - Fumbles Lost"/>
    <tableColumn id="13" xr3:uid="{00000000-0010-0000-0000-00000D000000}" name="Rushing - Long"/>
    <tableColumn id="14" xr3:uid="{00000000-0010-0000-0000-00000E000000}" name="Rushing - Rushing Touchdowns"/>
    <tableColumn id="15" xr3:uid="{00000000-0010-0000-0000-00000F000000}" name="Rushing - Rushing Yards"/>
    <tableColumn id="16" xr3:uid="{00000000-0010-0000-0000-000010000000}" name="Receiving - Long"/>
    <tableColumn id="17" xr3:uid="{00000000-0010-0000-0000-000011000000}" name="Receiving - Receiving Touchdowns"/>
    <tableColumn id="18" xr3:uid="{00000000-0010-0000-0000-000012000000}" name="Receiving - Receiving Yards"/>
    <tableColumn id="19" xr3:uid="{00000000-0010-0000-0000-000013000000}" name="Receiving - Receptions"/>
    <tableColumn id="20" xr3:uid="{00000000-0010-0000-0000-000014000000}" name="Kick Return - Kick Return Avg"/>
    <tableColumn id="21" xr3:uid="{00000000-0010-0000-0000-000015000000}" name="Kick Return - Kick Return Long"/>
    <tableColumn id="22" xr3:uid="{00000000-0010-0000-0000-000016000000}" name="Kick Return - Kick Return Touchdowns"/>
    <tableColumn id="23" xr3:uid="{00000000-0010-0000-0000-000017000000}" name="Kick Return - Kick Return Yards"/>
    <tableColumn id="24" xr3:uid="{00000000-0010-0000-0000-000018000000}" name="Kick Return - Kick Returns"/>
    <tableColumn id="25" xr3:uid="{00000000-0010-0000-0000-000019000000}" name="Punt Return - Punt Return Avg"/>
    <tableColumn id="26" xr3:uid="{00000000-0010-0000-0000-00001A000000}" name="Punt Return - Punt Return Long"/>
    <tableColumn id="27" xr3:uid="{00000000-0010-0000-0000-00001B000000}" name="Punt Return - Punt Return Touchdowns"/>
    <tableColumn id="28" xr3:uid="{00000000-0010-0000-0000-00001C000000}" name="Punt Return - Punt Return Yards"/>
    <tableColumn id="29" xr3:uid="{00000000-0010-0000-0000-00001D000000}" name="Punt Return - Punt Returns"/>
    <tableColumn id="30" xr3:uid="{00000000-0010-0000-0000-00001E000000}" name="Kicking - FG Attempted"/>
    <tableColumn id="31" xr3:uid="{00000000-0010-0000-0000-00001F000000}" name="Kicking - FG Long"/>
    <tableColumn id="32" xr3:uid="{00000000-0010-0000-0000-000020000000}" name="Kicking - FG Made"/>
    <tableColumn id="33" xr3:uid="{00000000-0010-0000-0000-000021000000}" name="Kicking - FG Made Pct"/>
    <tableColumn id="34" xr3:uid="{00000000-0010-0000-0000-000022000000}" name="Kicking - Kicking Points"/>
    <tableColumn id="35" xr3:uid="{00000000-0010-0000-0000-000023000000}" name="Kicking - PAT Made"/>
    <tableColumn id="36" xr3:uid="{00000000-0010-0000-0000-000024000000}" name="Punting - Punt Long"/>
    <tableColumn id="37" xr3:uid="{00000000-0010-0000-0000-000025000000}" name="Punting - Punt Yards"/>
    <tableColumn id="38" xr3:uid="{00000000-0010-0000-0000-000026000000}" name="Punting - Punt Yards Avg"/>
    <tableColumn id="39" xr3:uid="{00000000-0010-0000-0000-000027000000}" name="Punting - Pu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T541" totalsRowShown="0">
  <autoFilter ref="B1:T541" xr:uid="{00000000-0009-0000-0100-000002000000}"/>
  <sortState xmlns:xlrd2="http://schemas.microsoft.com/office/spreadsheetml/2017/richdata2" ref="B3:T541">
    <sortCondition descending="1" ref="T1:T541"/>
  </sortState>
  <tableColumns count="19">
    <tableColumn id="1" xr3:uid="{00000000-0010-0000-0100-000001000000}" name="Year"/>
    <tableColumn id="2" xr3:uid="{00000000-0010-0000-0100-000002000000}" name="Attendance"/>
    <tableColumn id="3" xr3:uid="{00000000-0010-0000-0100-000003000000}" name="Host"/>
    <tableColumn id="4" xr3:uid="{00000000-0010-0000-0100-000004000000}" name="Away Team"/>
    <tableColumn id="5" xr3:uid="{00000000-0010-0000-0100-000005000000}" name="Home Team"/>
    <tableColumn id="19" xr3:uid="{00000000-0010-0000-0100-000013000000}" name="Bowl"/>
    <tableColumn id="6" xr3:uid="{00000000-0010-0000-0100-000006000000}" name="id"/>
    <tableColumn id="7" xr3:uid="{00000000-0010-0000-0100-000007000000}" name="Home Bowl Scores"/>
    <tableColumn id="8" xr3:uid="{00000000-0010-0000-0100-000008000000}" name="Away Bowl Scores"/>
    <tableColumn id="9" xr3:uid="{00000000-0010-0000-0100-000009000000}" name="Home Season Wins"/>
    <tableColumn id="10" xr3:uid="{00000000-0010-0000-0100-00000A000000}" name="Home Season Losses"/>
    <tableColumn id="11" xr3:uid="{00000000-0010-0000-0100-00000B000000}" name="Away Season Wins"/>
    <tableColumn id="12" xr3:uid="{00000000-0010-0000-0100-00000C000000}" name="Away Season Losses"/>
    <tableColumn id="13" xr3:uid="{00000000-0010-0000-0100-00000D000000}" name="Home Win" dataDxfId="21">
      <calculatedColumnFormula>IF(Table2[[#This Row],[Home Bowl Scores]]&gt;Table2[[#This Row],[Away Bowl Scores]], 1, 0)</calculatedColumnFormula>
    </tableColumn>
    <tableColumn id="14" xr3:uid="{00000000-0010-0000-0100-00000E000000}" name="Winning Team" dataDxfId="20">
      <calculatedColumnFormula>IF(Table2[[#This Row],[Home Win]]=1, Table2[[#This Row],[Home Team]], Table2[[#This Row],[Away Team]])</calculatedColumnFormula>
    </tableColumn>
    <tableColumn id="15" xr3:uid="{00000000-0010-0000-0100-00000F000000}" name="Losing Team" dataDxfId="19">
      <calculatedColumnFormula>IF(Table2[[#This Row],[Home Win]]=1, Table2[[#This Row],[Away Team]], Table2[[#This Row],[Home Team]])</calculatedColumnFormula>
    </tableColumn>
    <tableColumn id="16" xr3:uid="{00000000-0010-0000-0100-000010000000}" name="Winning Percentage" dataDxfId="18">
      <calculatedColumnFormula>IF(Table2[[#This Row],[Home Win]]=1, Table2[[#This Row],[Home Season Wins]]/SUM(Table2[[#This Row],[Home Season Wins]:[Home Season Losses]]), Table2[[#This Row],[Away Season Wins]]/SUM(Table2[[#This Row],[Away Season Wins]:[Away Season Losses]]))</calculatedColumnFormula>
    </tableColumn>
    <tableColumn id="17" xr3:uid="{00000000-0010-0000-0100-000011000000}" name="Had Zero Score" dataDxfId="17"/>
    <tableColumn id="20" xr3:uid="{00000000-0010-0000-0100-000014000000}" name="Sum Of Points" dataDxfId="16">
      <calculatedColumnFormula>SUM(Table2[[#This Row],[Home Bowl Scores]:[Away Bowl Scores]])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J541" totalsRowShown="0">
  <autoFilter ref="A1:J541" xr:uid="{00000000-0009-0000-0100-000006000000}"/>
  <sortState xmlns:xlrd2="http://schemas.microsoft.com/office/spreadsheetml/2017/richdata2" ref="A2:J541">
    <sortCondition descending="1" ref="I1:I541"/>
  </sortState>
  <tableColumns count="10">
    <tableColumn id="1" xr3:uid="{00000000-0010-0000-0200-000001000000}" name="Away Team"/>
    <tableColumn id="2" xr3:uid="{00000000-0010-0000-0200-000002000000}" name="Home Team"/>
    <tableColumn id="3" xr3:uid="{00000000-0010-0000-0200-000003000000}" name="Bowl"/>
    <tableColumn id="4" xr3:uid="{00000000-0010-0000-0200-000004000000}" name="id"/>
    <tableColumn id="5" xr3:uid="{00000000-0010-0000-0200-000005000000}" name="Home Bowl Scores"/>
    <tableColumn id="6" xr3:uid="{00000000-0010-0000-0200-000006000000}" name="Away Bowl Scores"/>
    <tableColumn id="7" xr3:uid="{00000000-0010-0000-0200-000007000000}" name="Away Kicking Points" dataDxfId="15">
      <calculatedColumnFormula>SUMIFS('Player Stats'!AH:AH, 'Player Stats'!A:A, Table6[[#This Row],[id]], 'Player Stats'!B:B, Table6[[#This Row],[Away Team]])</calculatedColumnFormula>
    </tableColumn>
    <tableColumn id="8" xr3:uid="{00000000-0010-0000-0200-000008000000}" name="Home Kicking Points" dataDxfId="14">
      <calculatedColumnFormula>SUMIFS('Player Stats'!AH:AH, 'Player Stats'!A:A, Table6[[#This Row],[id]], 'Player Stats'!B:B, Table6[[#This Row],[Home Team]])</calculatedColumnFormula>
    </tableColumn>
    <tableColumn id="9" xr3:uid="{00000000-0010-0000-0200-000009000000}" name="Away Percentage" dataDxfId="13" dataCellStyle="Percent">
      <calculatedColumnFormula>Table6[[#This Row],[Away Kicking Points]]/IF(Table6[[#This Row],[Away Bowl Scores]]=0, 1, Table6[[#This Row],[Away Bowl Scores]])</calculatedColumnFormula>
    </tableColumn>
    <tableColumn id="10" xr3:uid="{00000000-0010-0000-0200-00000A000000}" name="Home Percentage" dataDxfId="12" dataCellStyle="Percent">
      <calculatedColumnFormula>Table6[[#This Row],[Home Kicking Points]]/IF(Table6[[#This Row],[Home Bowl Scores]]=0, 1, Table6[[#This Row],[Home Bowl Scores]])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P541" totalsRowShown="0">
  <autoFilter ref="A1:P541" xr:uid="{00000000-0009-0000-0100-000001000000}"/>
  <tableColumns count="16">
    <tableColumn id="1" xr3:uid="{00000000-0010-0000-0300-000001000000}" name="Away Team"/>
    <tableColumn id="2" xr3:uid="{00000000-0010-0000-0300-000002000000}" name="Home Team"/>
    <tableColumn id="3" xr3:uid="{00000000-0010-0000-0300-000003000000}" name="Bowl"/>
    <tableColumn id="4" xr3:uid="{00000000-0010-0000-0300-000004000000}" name="id"/>
    <tableColumn id="16" xr3:uid="{00000000-0010-0000-0300-000010000000}" name="Percent Home2" dataCellStyle="Percent">
      <calculatedColumnFormula>Table1[[#This Row],[Percent Home]]</calculatedColumnFormula>
    </tableColumn>
    <tableColumn id="15" xr3:uid="{00000000-0010-0000-0300-00000F000000}" name="Percent Away2" dataCellStyle="Percent">
      <calculatedColumnFormula>Table1[[#This Row],[Percent Away]]</calculatedColumnFormula>
    </tableColumn>
    <tableColumn id="5" xr3:uid="{00000000-0010-0000-0300-000005000000}" name="Home Bowl Scores"/>
    <tableColumn id="6" xr3:uid="{00000000-0010-0000-0300-000006000000}" name="Away Bowl Scores"/>
    <tableColumn id="7" xr3:uid="{00000000-0010-0000-0300-000007000000}" name="Passing Attemps Away" dataDxfId="11">
      <calculatedColumnFormula>SUMIFS('Player Stats'!D:D, 'Player Stats'!B:B, Table1[[#This Row],[Away Team]], 'Player Stats'!A:A, Table1[[#This Row],[id]])</calculatedColumnFormula>
    </tableColumn>
    <tableColumn id="8" xr3:uid="{00000000-0010-0000-0300-000008000000}" name="Passing Attempts Home" dataDxfId="10">
      <calculatedColumnFormula>SUMIFS('Player Stats'!D:D, 'Player Stats'!B:B, Table1[[#This Row],[Home Team]], 'Player Stats'!A:A, Table1[[#This Row],[id]])</calculatedColumnFormula>
    </tableColumn>
    <tableColumn id="9" xr3:uid="{00000000-0010-0000-0300-000009000000}" name="Passing Completions Away" dataDxfId="9">
      <calculatedColumnFormula>SUMIFS('Player Stats'!F:F, 'Player Stats'!B:B, Table1[[#This Row],[Away Team]], 'Player Stats'!A:A, Table1[[#This Row],[id]])</calculatedColumnFormula>
    </tableColumn>
    <tableColumn id="10" xr3:uid="{00000000-0010-0000-0300-00000A000000}" name="Passing Completions Home" dataDxfId="8">
      <calculatedColumnFormula>SUMIFS('Player Stats'!F:F, 'Player Stats'!B:B,Table1[[#This Row],[Home Team]], 'Player Stats'!A:A, Table1[[#This Row],[id]])</calculatedColumnFormula>
    </tableColumn>
    <tableColumn id="11" xr3:uid="{00000000-0010-0000-0300-00000B000000}" name="Percent Home" dataCellStyle="Percent">
      <calculatedColumnFormula>Table1[[#This Row],[Passing Completions Home]]/Table1[[#This Row],[Passing Attempts Home]]</calculatedColumnFormula>
    </tableColumn>
    <tableColumn id="12" xr3:uid="{00000000-0010-0000-0300-00000C000000}" name="Percent Away" dataCellStyle="Percent">
      <calculatedColumnFormula>Table1[[#This Row],[Passing Completions Away]]/Table1[[#This Row],[Passing Attemps Away]]</calculatedColumnFormula>
    </tableColumn>
    <tableColumn id="13" xr3:uid="{00000000-0010-0000-0300-00000D000000}" name="Passing Miss Away" dataDxfId="7">
      <calculatedColumnFormula>Table1[[#This Row],[Passing Attemps Away]]-Table1[[#This Row],[Passing Completions Away]]</calculatedColumnFormula>
    </tableColumn>
    <tableColumn id="14" xr3:uid="{00000000-0010-0000-0300-00000E000000}" name="Passing Miss Home" dataDxfId="6">
      <calculatedColumnFormula>Table1[[#This Row],[Passing Attempts Home]]-Table1[[#This Row],[Passing Completions Home]]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R1:T9" totalsRowShown="0">
  <autoFilter ref="R1:T9" xr:uid="{00000000-0009-0000-0100-000004000000}"/>
  <tableColumns count="3">
    <tableColumn id="1" xr3:uid="{00000000-0010-0000-0400-000001000000}" name="Pass Category"/>
    <tableColumn id="2" xr3:uid="{00000000-0010-0000-0400-000002000000}" name="Correlation"/>
    <tableColumn id="3" xr3:uid="{00000000-0010-0000-0400-000003000000}" name="Slo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E144" totalsRowShown="0">
  <autoFilter ref="A1:E144" xr:uid="{00000000-0009-0000-0100-000007000000}">
    <filterColumn colId="4">
      <filters>
        <filter val="TRUE"/>
      </filters>
    </filterColumn>
  </autoFilter>
  <sortState xmlns:xlrd2="http://schemas.microsoft.com/office/spreadsheetml/2017/richdata2" ref="A2:E144">
    <sortCondition descending="1" ref="D1:D144"/>
  </sortState>
  <tableColumns count="5">
    <tableColumn id="1" xr3:uid="{00000000-0010-0000-0500-000001000000}" name="Team"/>
    <tableColumn id="2" xr3:uid="{00000000-0010-0000-0500-000002000000}" name="Total Wins" dataDxfId="5">
      <calculatedColumnFormula>COUNTIF(Table2[[#All],[Winning Team]], Table7[[#This Row],[Team]])</calculatedColumnFormula>
    </tableColumn>
    <tableColumn id="3" xr3:uid="{00000000-0010-0000-0500-000003000000}" name="Total Loss" dataDxfId="4">
      <calculatedColumnFormula>COUNTIF(Table2[[#All],[Losing Team]], Table7[[#This Row],[Team]])</calculatedColumnFormula>
    </tableColumn>
    <tableColumn id="4" xr3:uid="{00000000-0010-0000-0500-000004000000}" name="Winning Percentage" dataDxfId="3">
      <calculatedColumnFormula>Table7[[#This Row],[Total Wins]]/SUM(Table7[[#This Row],[Total Wins]:[Total Loss]])</calculatedColumnFormula>
    </tableColumn>
    <tableColumn id="5" xr3:uid="{00000000-0010-0000-0500-000005000000}" name="Played More than 4 games" dataDxfId="2">
      <calculatedColumnFormula>SUM(Table7[[#This Row],[Total Wins]:[Total Loss]])&gt;4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9997"/>
  <sheetViews>
    <sheetView workbookViewId="0">
      <selection activeCell="AH3" sqref="AH3"/>
    </sheetView>
  </sheetViews>
  <sheetFormatPr defaultRowHeight="14.4" x14ac:dyDescent="0.3"/>
  <cols>
    <col min="1" max="1" width="10.109375" customWidth="1"/>
    <col min="4" max="4" width="19.5546875" customWidth="1"/>
    <col min="5" max="5" width="24.88671875" customWidth="1"/>
    <col min="6" max="6" width="22.5546875" customWidth="1"/>
    <col min="7" max="7" width="23.109375" customWidth="1"/>
    <col min="8" max="8" width="29.44140625" customWidth="1"/>
    <col min="9" max="9" width="23.109375" customWidth="1"/>
    <col min="10" max="10" width="19.88671875" customWidth="1"/>
    <col min="11" max="11" width="20.44140625" bestFit="1" customWidth="1"/>
    <col min="12" max="12" width="20" customWidth="1"/>
    <col min="13" max="13" width="23.33203125" customWidth="1"/>
    <col min="14" max="14" width="31" bestFit="1" customWidth="1"/>
    <col min="15" max="15" width="30.33203125" customWidth="1"/>
    <col min="16" max="16" width="24" customWidth="1"/>
    <col min="17" max="17" width="20.109375" customWidth="1"/>
    <col min="18" max="18" width="33.44140625" customWidth="1"/>
    <col min="19" max="19" width="27.109375" customWidth="1"/>
    <col min="20" max="20" width="23.109375" customWidth="1"/>
    <col min="21" max="21" width="28.44140625" customWidth="1"/>
    <col min="22" max="22" width="29.33203125" customWidth="1"/>
    <col min="23" max="23" width="36.33203125" customWidth="1"/>
    <col min="24" max="24" width="30" customWidth="1"/>
    <col min="25" max="25" width="25.5546875" customWidth="1"/>
    <col min="26" max="26" width="29.5546875" customWidth="1"/>
    <col min="27" max="27" width="30.44140625" customWidth="1"/>
    <col min="28" max="28" width="37.44140625" customWidth="1"/>
    <col min="29" max="29" width="31.109375" customWidth="1"/>
    <col min="30" max="30" width="26.6640625" customWidth="1"/>
    <col min="31" max="31" width="23.5546875" customWidth="1"/>
    <col min="32" max="32" width="18" customWidth="1"/>
    <col min="33" max="33" width="19" customWidth="1"/>
    <col min="34" max="34" width="23.88671875" bestFit="1" customWidth="1"/>
    <col min="35" max="35" width="23.33203125" customWidth="1"/>
    <col min="36" max="36" width="20" customWidth="1"/>
    <col min="37" max="37" width="20.33203125" customWidth="1"/>
    <col min="38" max="38" width="21" customWidth="1"/>
    <col min="39" max="39" width="24.6640625" customWidth="1"/>
    <col min="40" max="40" width="16.5546875" customWidth="1"/>
  </cols>
  <sheetData>
    <row r="1" spans="1:39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>
        <v>27067</v>
      </c>
      <c r="B2" t="s">
        <v>39</v>
      </c>
      <c r="C2" t="s">
        <v>40</v>
      </c>
      <c r="D2">
        <v>26</v>
      </c>
      <c r="E2">
        <v>38.5</v>
      </c>
      <c r="F2">
        <v>10</v>
      </c>
      <c r="G2">
        <v>1</v>
      </c>
      <c r="H2">
        <v>2</v>
      </c>
      <c r="I2">
        <v>118</v>
      </c>
      <c r="J2">
        <v>94.3</v>
      </c>
    </row>
    <row r="3" spans="1:39" x14ac:dyDescent="0.3">
      <c r="A3">
        <v>27067</v>
      </c>
      <c r="B3" t="s">
        <v>41</v>
      </c>
      <c r="C3" t="s">
        <v>42</v>
      </c>
      <c r="D3">
        <v>4</v>
      </c>
      <c r="E3">
        <v>75</v>
      </c>
      <c r="F3">
        <v>3</v>
      </c>
      <c r="G3">
        <v>0</v>
      </c>
      <c r="H3">
        <v>0</v>
      </c>
      <c r="I3">
        <v>77</v>
      </c>
      <c r="J3">
        <v>236.7</v>
      </c>
    </row>
    <row r="4" spans="1:39" x14ac:dyDescent="0.3">
      <c r="A4">
        <v>27067</v>
      </c>
      <c r="B4" t="s">
        <v>41</v>
      </c>
      <c r="C4" t="s">
        <v>43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39" x14ac:dyDescent="0.3">
      <c r="A5">
        <v>27067</v>
      </c>
      <c r="B5" t="s">
        <v>39</v>
      </c>
      <c r="C5" t="s">
        <v>44</v>
      </c>
      <c r="K5">
        <v>16</v>
      </c>
      <c r="L5">
        <v>0</v>
      </c>
      <c r="M5">
        <v>38</v>
      </c>
      <c r="N5">
        <v>0</v>
      </c>
      <c r="O5">
        <v>125</v>
      </c>
    </row>
    <row r="6" spans="1:39" x14ac:dyDescent="0.3">
      <c r="A6">
        <v>27067</v>
      </c>
      <c r="B6" t="s">
        <v>39</v>
      </c>
      <c r="C6" t="s">
        <v>45</v>
      </c>
      <c r="K6">
        <v>13</v>
      </c>
      <c r="L6">
        <v>0</v>
      </c>
      <c r="M6">
        <v>23</v>
      </c>
      <c r="N6">
        <v>0</v>
      </c>
      <c r="O6">
        <v>71</v>
      </c>
    </row>
    <row r="7" spans="1:39" x14ac:dyDescent="0.3">
      <c r="A7">
        <v>27067</v>
      </c>
      <c r="B7" t="s">
        <v>39</v>
      </c>
      <c r="C7" t="s">
        <v>40</v>
      </c>
      <c r="K7">
        <v>9</v>
      </c>
      <c r="L7">
        <v>0</v>
      </c>
      <c r="M7">
        <v>12</v>
      </c>
      <c r="N7">
        <v>0</v>
      </c>
      <c r="O7">
        <v>50</v>
      </c>
    </row>
    <row r="8" spans="1:39" x14ac:dyDescent="0.3">
      <c r="A8">
        <v>27067</v>
      </c>
      <c r="B8" t="s">
        <v>41</v>
      </c>
      <c r="C8" t="s">
        <v>42</v>
      </c>
      <c r="K8">
        <v>13</v>
      </c>
      <c r="L8">
        <v>0</v>
      </c>
      <c r="M8">
        <v>16</v>
      </c>
      <c r="N8">
        <v>0</v>
      </c>
      <c r="O8">
        <v>81</v>
      </c>
    </row>
    <row r="9" spans="1:39" x14ac:dyDescent="0.3">
      <c r="A9">
        <v>27067</v>
      </c>
      <c r="B9" t="s">
        <v>41</v>
      </c>
      <c r="C9" t="s">
        <v>46</v>
      </c>
      <c r="K9">
        <v>17</v>
      </c>
      <c r="L9">
        <v>0</v>
      </c>
      <c r="M9">
        <v>17</v>
      </c>
      <c r="N9">
        <v>2</v>
      </c>
      <c r="O9">
        <v>68</v>
      </c>
    </row>
    <row r="10" spans="1:39" x14ac:dyDescent="0.3">
      <c r="A10">
        <v>27067</v>
      </c>
      <c r="B10" t="s">
        <v>41</v>
      </c>
      <c r="C10" t="s">
        <v>47</v>
      </c>
      <c r="K10">
        <v>14</v>
      </c>
      <c r="L10">
        <v>0</v>
      </c>
      <c r="M10">
        <v>27</v>
      </c>
      <c r="N10">
        <v>1</v>
      </c>
      <c r="O10">
        <v>60</v>
      </c>
    </row>
    <row r="11" spans="1:39" x14ac:dyDescent="0.3">
      <c r="A11">
        <v>27067</v>
      </c>
      <c r="B11" t="s">
        <v>41</v>
      </c>
      <c r="C11" t="s">
        <v>48</v>
      </c>
      <c r="K11">
        <v>3</v>
      </c>
      <c r="L11">
        <v>0</v>
      </c>
      <c r="M11">
        <v>11</v>
      </c>
      <c r="N11">
        <v>0</v>
      </c>
      <c r="O11">
        <v>13</v>
      </c>
    </row>
    <row r="12" spans="1:39" x14ac:dyDescent="0.3">
      <c r="A12">
        <v>27067</v>
      </c>
      <c r="B12" t="s">
        <v>41</v>
      </c>
      <c r="C12" t="s">
        <v>49</v>
      </c>
      <c r="K12">
        <v>1</v>
      </c>
      <c r="L12">
        <v>0</v>
      </c>
      <c r="M12">
        <v>3</v>
      </c>
      <c r="N12">
        <v>0</v>
      </c>
      <c r="O12">
        <v>3</v>
      </c>
    </row>
    <row r="13" spans="1:39" x14ac:dyDescent="0.3">
      <c r="A13">
        <v>27067</v>
      </c>
      <c r="B13" t="s">
        <v>41</v>
      </c>
      <c r="C13" t="s">
        <v>50</v>
      </c>
      <c r="K13">
        <v>1</v>
      </c>
      <c r="L13">
        <v>0</v>
      </c>
      <c r="M13">
        <v>0</v>
      </c>
      <c r="N13">
        <v>0</v>
      </c>
      <c r="O13">
        <v>-2</v>
      </c>
    </row>
    <row r="14" spans="1:39" x14ac:dyDescent="0.3">
      <c r="A14">
        <v>27067</v>
      </c>
      <c r="B14" t="s">
        <v>39</v>
      </c>
      <c r="C14" t="s">
        <v>51</v>
      </c>
      <c r="P14">
        <v>20</v>
      </c>
      <c r="Q14">
        <v>0</v>
      </c>
      <c r="R14">
        <v>45</v>
      </c>
      <c r="S14">
        <v>4</v>
      </c>
    </row>
    <row r="15" spans="1:39" x14ac:dyDescent="0.3">
      <c r="A15">
        <v>27067</v>
      </c>
      <c r="B15" t="s">
        <v>39</v>
      </c>
      <c r="C15" t="s">
        <v>52</v>
      </c>
      <c r="P15">
        <v>19</v>
      </c>
      <c r="Q15">
        <v>0</v>
      </c>
      <c r="R15">
        <v>28</v>
      </c>
      <c r="S15">
        <v>2</v>
      </c>
    </row>
    <row r="16" spans="1:39" x14ac:dyDescent="0.3">
      <c r="A16">
        <v>27067</v>
      </c>
      <c r="B16" t="s">
        <v>39</v>
      </c>
      <c r="C16" t="s">
        <v>53</v>
      </c>
      <c r="P16">
        <v>16</v>
      </c>
      <c r="Q16">
        <v>1</v>
      </c>
      <c r="R16">
        <v>20</v>
      </c>
      <c r="S16">
        <v>2</v>
      </c>
    </row>
    <row r="17" spans="1:39" x14ac:dyDescent="0.3">
      <c r="A17">
        <v>27067</v>
      </c>
      <c r="B17" t="s">
        <v>39</v>
      </c>
      <c r="C17" t="s">
        <v>54</v>
      </c>
      <c r="P17">
        <v>16</v>
      </c>
      <c r="Q17">
        <v>1</v>
      </c>
      <c r="R17">
        <v>16</v>
      </c>
      <c r="S17">
        <v>1</v>
      </c>
    </row>
    <row r="18" spans="1:39" x14ac:dyDescent="0.3">
      <c r="A18">
        <v>27067</v>
      </c>
      <c r="B18" t="s">
        <v>39</v>
      </c>
      <c r="C18" t="s">
        <v>44</v>
      </c>
      <c r="P18">
        <v>9</v>
      </c>
      <c r="Q18">
        <v>0</v>
      </c>
      <c r="R18">
        <v>9</v>
      </c>
      <c r="S18">
        <v>1</v>
      </c>
    </row>
    <row r="19" spans="1:39" x14ac:dyDescent="0.3">
      <c r="A19">
        <v>27067</v>
      </c>
      <c r="B19" t="s">
        <v>41</v>
      </c>
      <c r="C19" t="s">
        <v>50</v>
      </c>
      <c r="P19">
        <v>34</v>
      </c>
      <c r="Q19">
        <v>0</v>
      </c>
      <c r="R19">
        <v>34</v>
      </c>
      <c r="S19">
        <v>1</v>
      </c>
    </row>
    <row r="20" spans="1:39" x14ac:dyDescent="0.3">
      <c r="A20">
        <v>27067</v>
      </c>
      <c r="B20" t="s">
        <v>41</v>
      </c>
      <c r="C20" t="s">
        <v>46</v>
      </c>
      <c r="P20">
        <v>25</v>
      </c>
      <c r="Q20">
        <v>0</v>
      </c>
      <c r="R20">
        <v>25</v>
      </c>
      <c r="S20">
        <v>1</v>
      </c>
    </row>
    <row r="21" spans="1:39" x14ac:dyDescent="0.3">
      <c r="A21">
        <v>27067</v>
      </c>
      <c r="B21" t="s">
        <v>41</v>
      </c>
      <c r="C21" t="s">
        <v>47</v>
      </c>
      <c r="P21">
        <v>18</v>
      </c>
      <c r="Q21">
        <v>0</v>
      </c>
      <c r="R21">
        <v>18</v>
      </c>
      <c r="S21">
        <v>1</v>
      </c>
    </row>
    <row r="22" spans="1:39" x14ac:dyDescent="0.3">
      <c r="A22">
        <v>27067</v>
      </c>
      <c r="B22" t="s">
        <v>39</v>
      </c>
      <c r="C22" t="s">
        <v>55</v>
      </c>
      <c r="T22">
        <v>13</v>
      </c>
      <c r="U22">
        <v>20</v>
      </c>
      <c r="V22">
        <v>0</v>
      </c>
      <c r="W22">
        <v>26</v>
      </c>
      <c r="X22">
        <v>2</v>
      </c>
    </row>
    <row r="23" spans="1:39" x14ac:dyDescent="0.3">
      <c r="A23">
        <v>27067</v>
      </c>
      <c r="B23" t="s">
        <v>39</v>
      </c>
      <c r="C23" t="s">
        <v>53</v>
      </c>
      <c r="Y23">
        <v>3</v>
      </c>
      <c r="Z23">
        <v>3</v>
      </c>
      <c r="AA23">
        <v>0</v>
      </c>
      <c r="AB23">
        <v>3</v>
      </c>
      <c r="AC23">
        <v>1</v>
      </c>
    </row>
    <row r="24" spans="1:39" x14ac:dyDescent="0.3">
      <c r="A24">
        <v>27067</v>
      </c>
      <c r="B24" t="s">
        <v>41</v>
      </c>
      <c r="C24" t="s">
        <v>56</v>
      </c>
      <c r="K24" t="s">
        <v>57</v>
      </c>
      <c r="Z24">
        <v>3</v>
      </c>
      <c r="AA24">
        <v>3</v>
      </c>
      <c r="AB24">
        <v>0</v>
      </c>
      <c r="AC24">
        <v>3</v>
      </c>
      <c r="AD24">
        <v>1</v>
      </c>
    </row>
    <row r="25" spans="1:39" x14ac:dyDescent="0.3">
      <c r="A25">
        <v>27067</v>
      </c>
      <c r="B25" t="s">
        <v>39</v>
      </c>
      <c r="C25" t="s">
        <v>58</v>
      </c>
      <c r="AD25">
        <v>2</v>
      </c>
      <c r="AE25">
        <v>28</v>
      </c>
      <c r="AF25">
        <v>2</v>
      </c>
      <c r="AG25">
        <v>100</v>
      </c>
      <c r="AH25">
        <v>8</v>
      </c>
      <c r="AI25">
        <v>2</v>
      </c>
    </row>
    <row r="26" spans="1:39" x14ac:dyDescent="0.3">
      <c r="A26">
        <v>27067</v>
      </c>
      <c r="B26" t="s">
        <v>41</v>
      </c>
      <c r="C26" t="s">
        <v>59</v>
      </c>
      <c r="AD26">
        <v>1</v>
      </c>
      <c r="AE26">
        <v>52</v>
      </c>
      <c r="AF26">
        <v>1</v>
      </c>
      <c r="AG26">
        <v>100</v>
      </c>
      <c r="AH26">
        <v>5</v>
      </c>
      <c r="AI26">
        <v>2</v>
      </c>
    </row>
    <row r="27" spans="1:39" x14ac:dyDescent="0.3">
      <c r="A27">
        <v>27067</v>
      </c>
      <c r="B27" t="s">
        <v>39</v>
      </c>
      <c r="C27" t="s">
        <v>60</v>
      </c>
      <c r="AJ27">
        <v>49</v>
      </c>
      <c r="AK27">
        <v>92</v>
      </c>
      <c r="AL27">
        <v>46</v>
      </c>
      <c r="AM27">
        <v>2</v>
      </c>
    </row>
    <row r="28" spans="1:39" x14ac:dyDescent="0.3">
      <c r="A28">
        <v>27067</v>
      </c>
      <c r="B28" t="s">
        <v>41</v>
      </c>
      <c r="C28" t="s">
        <v>61</v>
      </c>
      <c r="AJ28">
        <v>43</v>
      </c>
      <c r="AK28">
        <v>117</v>
      </c>
      <c r="AL28">
        <v>39</v>
      </c>
      <c r="AM28">
        <v>3</v>
      </c>
    </row>
    <row r="29" spans="1:39" x14ac:dyDescent="0.3">
      <c r="A29">
        <v>27068</v>
      </c>
      <c r="B29" t="s">
        <v>62</v>
      </c>
      <c r="C29" t="s">
        <v>63</v>
      </c>
      <c r="D29">
        <v>34</v>
      </c>
      <c r="E29">
        <v>73.5</v>
      </c>
      <c r="F29">
        <v>25</v>
      </c>
      <c r="G29">
        <v>4</v>
      </c>
      <c r="H29">
        <v>0</v>
      </c>
      <c r="I29">
        <v>229</v>
      </c>
      <c r="J29">
        <v>106.6</v>
      </c>
    </row>
    <row r="30" spans="1:39" x14ac:dyDescent="0.3">
      <c r="A30">
        <v>27068</v>
      </c>
      <c r="B30" t="s">
        <v>64</v>
      </c>
      <c r="C30" t="s">
        <v>65</v>
      </c>
      <c r="D30">
        <v>14</v>
      </c>
      <c r="E30">
        <v>71.400000000000006</v>
      </c>
      <c r="F30">
        <v>10</v>
      </c>
      <c r="G30">
        <v>0</v>
      </c>
      <c r="H30">
        <v>1</v>
      </c>
      <c r="I30">
        <v>128</v>
      </c>
      <c r="J30">
        <v>171.8</v>
      </c>
    </row>
    <row r="31" spans="1:39" x14ac:dyDescent="0.3">
      <c r="A31">
        <v>27068</v>
      </c>
      <c r="B31" t="s">
        <v>62</v>
      </c>
      <c r="C31" t="s">
        <v>66</v>
      </c>
      <c r="K31">
        <v>14</v>
      </c>
      <c r="L31">
        <v>0</v>
      </c>
      <c r="M31">
        <v>6</v>
      </c>
      <c r="N31">
        <v>0</v>
      </c>
      <c r="O31">
        <v>18</v>
      </c>
    </row>
    <row r="32" spans="1:39" x14ac:dyDescent="0.3">
      <c r="A32">
        <v>27068</v>
      </c>
      <c r="B32" t="s">
        <v>62</v>
      </c>
      <c r="C32" t="s">
        <v>67</v>
      </c>
      <c r="K32">
        <v>4</v>
      </c>
      <c r="L32">
        <v>0</v>
      </c>
      <c r="M32">
        <v>4</v>
      </c>
      <c r="N32">
        <v>0</v>
      </c>
      <c r="O32">
        <v>6</v>
      </c>
    </row>
    <row r="33" spans="1:19" x14ac:dyDescent="0.3">
      <c r="A33">
        <v>27068</v>
      </c>
      <c r="B33" t="s">
        <v>62</v>
      </c>
      <c r="C33" t="s">
        <v>68</v>
      </c>
      <c r="K33">
        <v>1</v>
      </c>
      <c r="L33">
        <v>0</v>
      </c>
      <c r="M33">
        <v>1</v>
      </c>
      <c r="N33">
        <v>0</v>
      </c>
      <c r="O33">
        <v>1</v>
      </c>
    </row>
    <row r="34" spans="1:19" x14ac:dyDescent="0.3">
      <c r="A34">
        <v>27068</v>
      </c>
      <c r="B34" t="s">
        <v>62</v>
      </c>
      <c r="C34" t="s">
        <v>63</v>
      </c>
      <c r="K34">
        <v>22</v>
      </c>
      <c r="L34">
        <v>0</v>
      </c>
      <c r="M34">
        <v>12</v>
      </c>
      <c r="N34">
        <v>1</v>
      </c>
      <c r="O34">
        <v>0</v>
      </c>
    </row>
    <row r="35" spans="1:19" x14ac:dyDescent="0.3">
      <c r="A35">
        <v>27068</v>
      </c>
      <c r="B35" t="s">
        <v>64</v>
      </c>
      <c r="C35" t="s">
        <v>69</v>
      </c>
      <c r="K35">
        <v>19</v>
      </c>
      <c r="L35">
        <v>0</v>
      </c>
      <c r="M35">
        <v>32</v>
      </c>
      <c r="N35">
        <v>1</v>
      </c>
      <c r="O35">
        <v>115</v>
      </c>
    </row>
    <row r="36" spans="1:19" x14ac:dyDescent="0.3">
      <c r="A36">
        <v>27068</v>
      </c>
      <c r="B36" t="s">
        <v>64</v>
      </c>
      <c r="C36" t="s">
        <v>70</v>
      </c>
      <c r="K36">
        <v>10</v>
      </c>
      <c r="L36">
        <v>0</v>
      </c>
      <c r="M36">
        <v>13</v>
      </c>
      <c r="N36">
        <v>0</v>
      </c>
      <c r="O36">
        <v>23</v>
      </c>
    </row>
    <row r="37" spans="1:19" x14ac:dyDescent="0.3">
      <c r="A37">
        <v>27068</v>
      </c>
      <c r="B37" t="s">
        <v>64</v>
      </c>
      <c r="C37" t="s">
        <v>71</v>
      </c>
      <c r="K37">
        <v>3</v>
      </c>
      <c r="L37">
        <v>0</v>
      </c>
      <c r="M37">
        <v>7</v>
      </c>
      <c r="N37">
        <v>1</v>
      </c>
      <c r="O37">
        <v>8</v>
      </c>
    </row>
    <row r="38" spans="1:19" x14ac:dyDescent="0.3">
      <c r="A38">
        <v>27068</v>
      </c>
      <c r="B38" t="s">
        <v>64</v>
      </c>
      <c r="C38" t="s">
        <v>72</v>
      </c>
      <c r="K38">
        <v>1</v>
      </c>
      <c r="L38">
        <v>0</v>
      </c>
      <c r="M38">
        <v>1</v>
      </c>
      <c r="N38">
        <v>0</v>
      </c>
      <c r="O38">
        <v>1</v>
      </c>
    </row>
    <row r="39" spans="1:19" x14ac:dyDescent="0.3">
      <c r="A39">
        <v>27068</v>
      </c>
      <c r="B39" t="s">
        <v>64</v>
      </c>
      <c r="C39" t="s">
        <v>65</v>
      </c>
      <c r="K39">
        <v>3</v>
      </c>
      <c r="L39">
        <v>0</v>
      </c>
      <c r="M39">
        <v>0</v>
      </c>
      <c r="N39">
        <v>0</v>
      </c>
      <c r="O39">
        <v>-19</v>
      </c>
    </row>
    <row r="40" spans="1:19" x14ac:dyDescent="0.3">
      <c r="A40">
        <v>27068</v>
      </c>
      <c r="B40" t="s">
        <v>62</v>
      </c>
      <c r="C40" t="s">
        <v>67</v>
      </c>
      <c r="P40">
        <v>19</v>
      </c>
      <c r="Q40">
        <v>0</v>
      </c>
      <c r="R40">
        <v>52</v>
      </c>
      <c r="S40">
        <v>5</v>
      </c>
    </row>
    <row r="41" spans="1:19" x14ac:dyDescent="0.3">
      <c r="A41">
        <v>27068</v>
      </c>
      <c r="B41" t="s">
        <v>62</v>
      </c>
      <c r="C41" t="s">
        <v>68</v>
      </c>
      <c r="P41">
        <v>32</v>
      </c>
      <c r="Q41">
        <v>0</v>
      </c>
      <c r="R41">
        <v>51</v>
      </c>
      <c r="S41">
        <v>3</v>
      </c>
    </row>
    <row r="42" spans="1:19" x14ac:dyDescent="0.3">
      <c r="A42">
        <v>27068</v>
      </c>
      <c r="B42" t="s">
        <v>62</v>
      </c>
      <c r="C42" t="s">
        <v>73</v>
      </c>
      <c r="P42">
        <v>20</v>
      </c>
      <c r="Q42">
        <v>0</v>
      </c>
      <c r="R42">
        <v>42</v>
      </c>
      <c r="S42">
        <v>5</v>
      </c>
    </row>
    <row r="43" spans="1:19" x14ac:dyDescent="0.3">
      <c r="A43">
        <v>27068</v>
      </c>
      <c r="B43" t="s">
        <v>62</v>
      </c>
      <c r="C43" t="s">
        <v>74</v>
      </c>
      <c r="P43">
        <v>12</v>
      </c>
      <c r="Q43">
        <v>0</v>
      </c>
      <c r="R43">
        <v>31</v>
      </c>
      <c r="S43">
        <v>4</v>
      </c>
    </row>
    <row r="44" spans="1:19" x14ac:dyDescent="0.3">
      <c r="A44">
        <v>27068</v>
      </c>
      <c r="B44" t="s">
        <v>62</v>
      </c>
      <c r="C44" t="s">
        <v>75</v>
      </c>
      <c r="P44">
        <v>12</v>
      </c>
      <c r="Q44">
        <v>0</v>
      </c>
      <c r="R44">
        <v>23</v>
      </c>
      <c r="S44">
        <v>2</v>
      </c>
    </row>
    <row r="45" spans="1:19" x14ac:dyDescent="0.3">
      <c r="A45">
        <v>27068</v>
      </c>
      <c r="B45" t="s">
        <v>62</v>
      </c>
      <c r="C45" t="s">
        <v>76</v>
      </c>
      <c r="P45">
        <v>14</v>
      </c>
      <c r="Q45">
        <v>0</v>
      </c>
      <c r="R45">
        <v>21</v>
      </c>
      <c r="S45">
        <v>2</v>
      </c>
    </row>
    <row r="46" spans="1:19" x14ac:dyDescent="0.3">
      <c r="A46">
        <v>27068</v>
      </c>
      <c r="B46" t="s">
        <v>62</v>
      </c>
      <c r="C46" t="s">
        <v>66</v>
      </c>
      <c r="P46">
        <v>4</v>
      </c>
      <c r="Q46">
        <v>0</v>
      </c>
      <c r="R46">
        <v>9</v>
      </c>
      <c r="S46">
        <v>4</v>
      </c>
    </row>
    <row r="47" spans="1:19" x14ac:dyDescent="0.3">
      <c r="A47">
        <v>27068</v>
      </c>
      <c r="B47" t="s">
        <v>64</v>
      </c>
      <c r="C47" t="s">
        <v>77</v>
      </c>
      <c r="P47">
        <v>11</v>
      </c>
      <c r="Q47">
        <v>0</v>
      </c>
      <c r="R47">
        <v>33</v>
      </c>
      <c r="S47">
        <v>4</v>
      </c>
    </row>
    <row r="48" spans="1:19" x14ac:dyDescent="0.3">
      <c r="A48">
        <v>27068</v>
      </c>
      <c r="B48" t="s">
        <v>64</v>
      </c>
      <c r="C48" t="s">
        <v>78</v>
      </c>
      <c r="P48">
        <v>28</v>
      </c>
      <c r="Q48">
        <v>1</v>
      </c>
      <c r="R48">
        <v>28</v>
      </c>
      <c r="S48">
        <v>1</v>
      </c>
    </row>
    <row r="49" spans="1:39" x14ac:dyDescent="0.3">
      <c r="A49">
        <v>27068</v>
      </c>
      <c r="B49" t="s">
        <v>64</v>
      </c>
      <c r="C49" t="s">
        <v>69</v>
      </c>
      <c r="P49">
        <v>26</v>
      </c>
      <c r="Q49">
        <v>0</v>
      </c>
      <c r="R49">
        <v>26</v>
      </c>
      <c r="S49">
        <v>1</v>
      </c>
    </row>
    <row r="50" spans="1:39" x14ac:dyDescent="0.3">
      <c r="A50">
        <v>27068</v>
      </c>
      <c r="B50" t="s">
        <v>64</v>
      </c>
      <c r="C50" t="s">
        <v>79</v>
      </c>
      <c r="P50">
        <v>20</v>
      </c>
      <c r="Q50">
        <v>0</v>
      </c>
      <c r="R50">
        <v>20</v>
      </c>
      <c r="S50">
        <v>1</v>
      </c>
    </row>
    <row r="51" spans="1:39" x14ac:dyDescent="0.3">
      <c r="A51">
        <v>27068</v>
      </c>
      <c r="B51" t="s">
        <v>64</v>
      </c>
      <c r="C51" t="s">
        <v>80</v>
      </c>
      <c r="P51">
        <v>12</v>
      </c>
      <c r="Q51">
        <v>0</v>
      </c>
      <c r="R51">
        <v>12</v>
      </c>
      <c r="S51">
        <v>1</v>
      </c>
    </row>
    <row r="52" spans="1:39" x14ac:dyDescent="0.3">
      <c r="A52">
        <v>27068</v>
      </c>
      <c r="B52" t="s">
        <v>64</v>
      </c>
      <c r="C52" t="s">
        <v>81</v>
      </c>
      <c r="P52">
        <v>5</v>
      </c>
      <c r="Q52">
        <v>0</v>
      </c>
      <c r="R52">
        <v>5</v>
      </c>
      <c r="S52">
        <v>1</v>
      </c>
    </row>
    <row r="53" spans="1:39" x14ac:dyDescent="0.3">
      <c r="A53">
        <v>27068</v>
      </c>
      <c r="B53" t="s">
        <v>64</v>
      </c>
      <c r="C53" t="s">
        <v>70</v>
      </c>
      <c r="P53">
        <v>4</v>
      </c>
      <c r="Q53">
        <v>0</v>
      </c>
      <c r="R53">
        <v>4</v>
      </c>
      <c r="S53">
        <v>1</v>
      </c>
    </row>
    <row r="54" spans="1:39" x14ac:dyDescent="0.3">
      <c r="A54">
        <v>27068</v>
      </c>
      <c r="B54" t="s">
        <v>62</v>
      </c>
      <c r="C54" t="s">
        <v>67</v>
      </c>
      <c r="T54">
        <v>27.2</v>
      </c>
      <c r="U54">
        <v>33</v>
      </c>
      <c r="V54">
        <v>0</v>
      </c>
      <c r="W54">
        <v>109</v>
      </c>
      <c r="X54">
        <v>4</v>
      </c>
    </row>
    <row r="55" spans="1:39" x14ac:dyDescent="0.3">
      <c r="A55">
        <v>27068</v>
      </c>
      <c r="B55" t="s">
        <v>64</v>
      </c>
      <c r="C55" t="s">
        <v>70</v>
      </c>
      <c r="T55">
        <v>24.5</v>
      </c>
      <c r="U55">
        <v>26</v>
      </c>
      <c r="V55">
        <v>0</v>
      </c>
      <c r="W55">
        <v>49</v>
      </c>
      <c r="X55">
        <v>2</v>
      </c>
    </row>
    <row r="56" spans="1:39" x14ac:dyDescent="0.3">
      <c r="A56">
        <v>27068</v>
      </c>
      <c r="B56" t="s">
        <v>64</v>
      </c>
      <c r="C56" t="s">
        <v>82</v>
      </c>
      <c r="Y56">
        <v>5.3</v>
      </c>
      <c r="Z56">
        <v>14</v>
      </c>
      <c r="AA56">
        <v>0</v>
      </c>
      <c r="AB56">
        <v>16</v>
      </c>
      <c r="AC56">
        <v>3</v>
      </c>
    </row>
    <row r="57" spans="1:39" x14ac:dyDescent="0.3">
      <c r="A57">
        <v>27068</v>
      </c>
      <c r="B57" t="s">
        <v>62</v>
      </c>
      <c r="C57" t="s">
        <v>83</v>
      </c>
      <c r="AD57">
        <v>1</v>
      </c>
      <c r="AE57">
        <v>31</v>
      </c>
      <c r="AF57">
        <v>1</v>
      </c>
      <c r="AG57">
        <v>100</v>
      </c>
      <c r="AH57">
        <v>4</v>
      </c>
      <c r="AI57">
        <v>1</v>
      </c>
    </row>
    <row r="58" spans="1:39" x14ac:dyDescent="0.3">
      <c r="A58">
        <v>27068</v>
      </c>
      <c r="B58" t="s">
        <v>64</v>
      </c>
      <c r="C58" t="s">
        <v>84</v>
      </c>
      <c r="AD58">
        <v>2</v>
      </c>
      <c r="AE58">
        <v>28</v>
      </c>
      <c r="AF58">
        <v>2</v>
      </c>
      <c r="AG58">
        <v>100</v>
      </c>
      <c r="AH58">
        <v>10</v>
      </c>
      <c r="AI58">
        <v>4</v>
      </c>
    </row>
    <row r="59" spans="1:39" x14ac:dyDescent="0.3">
      <c r="A59">
        <v>27068</v>
      </c>
      <c r="B59" t="s">
        <v>62</v>
      </c>
      <c r="C59" t="s">
        <v>85</v>
      </c>
      <c r="AJ59">
        <v>46</v>
      </c>
      <c r="AK59">
        <v>160</v>
      </c>
      <c r="AL59">
        <v>40</v>
      </c>
      <c r="AM59">
        <v>4</v>
      </c>
    </row>
    <row r="60" spans="1:39" x14ac:dyDescent="0.3">
      <c r="A60">
        <v>27068</v>
      </c>
      <c r="B60" t="s">
        <v>64</v>
      </c>
      <c r="C60" t="s">
        <v>86</v>
      </c>
      <c r="AJ60">
        <v>42</v>
      </c>
      <c r="AK60">
        <v>257</v>
      </c>
      <c r="AL60">
        <v>36.700000000000003</v>
      </c>
      <c r="AM60">
        <v>7</v>
      </c>
    </row>
    <row r="61" spans="1:39" x14ac:dyDescent="0.3">
      <c r="A61">
        <v>27069</v>
      </c>
      <c r="B61" t="s">
        <v>87</v>
      </c>
      <c r="C61" t="s">
        <v>88</v>
      </c>
      <c r="D61">
        <v>26</v>
      </c>
      <c r="E61">
        <v>46.2</v>
      </c>
      <c r="F61">
        <v>12</v>
      </c>
      <c r="G61">
        <v>0</v>
      </c>
      <c r="H61">
        <v>3</v>
      </c>
      <c r="I61">
        <v>205</v>
      </c>
      <c r="J61">
        <v>150.5</v>
      </c>
    </row>
    <row r="62" spans="1:39" x14ac:dyDescent="0.3">
      <c r="A62">
        <v>27069</v>
      </c>
      <c r="B62" t="s">
        <v>89</v>
      </c>
      <c r="C62" t="s">
        <v>90</v>
      </c>
      <c r="D62">
        <v>39</v>
      </c>
      <c r="E62">
        <v>56.4</v>
      </c>
      <c r="F62">
        <v>22</v>
      </c>
      <c r="G62">
        <v>0</v>
      </c>
      <c r="H62">
        <v>1</v>
      </c>
      <c r="I62">
        <v>175</v>
      </c>
      <c r="J62">
        <v>102.6</v>
      </c>
    </row>
    <row r="63" spans="1:39" x14ac:dyDescent="0.3">
      <c r="A63">
        <v>27069</v>
      </c>
      <c r="B63" t="s">
        <v>89</v>
      </c>
      <c r="C63" t="s">
        <v>91</v>
      </c>
      <c r="D63">
        <v>9</v>
      </c>
      <c r="E63">
        <v>44.4</v>
      </c>
      <c r="F63">
        <v>4</v>
      </c>
      <c r="G63">
        <v>0</v>
      </c>
      <c r="H63">
        <v>0</v>
      </c>
      <c r="I63">
        <v>36</v>
      </c>
      <c r="J63">
        <v>78</v>
      </c>
    </row>
    <row r="64" spans="1:39" x14ac:dyDescent="0.3">
      <c r="A64">
        <v>27069</v>
      </c>
      <c r="B64" t="s">
        <v>87</v>
      </c>
      <c r="C64" t="s">
        <v>92</v>
      </c>
      <c r="K64">
        <v>5</v>
      </c>
      <c r="L64">
        <v>0</v>
      </c>
      <c r="M64">
        <v>19</v>
      </c>
      <c r="N64">
        <v>0</v>
      </c>
      <c r="O64">
        <v>32</v>
      </c>
    </row>
    <row r="65" spans="1:19" x14ac:dyDescent="0.3">
      <c r="A65">
        <v>27069</v>
      </c>
      <c r="B65" t="s">
        <v>87</v>
      </c>
      <c r="C65" t="s">
        <v>93</v>
      </c>
      <c r="K65">
        <v>7</v>
      </c>
      <c r="L65">
        <v>0</v>
      </c>
      <c r="M65">
        <v>6</v>
      </c>
      <c r="N65">
        <v>0</v>
      </c>
      <c r="O65">
        <v>15</v>
      </c>
    </row>
    <row r="66" spans="1:19" x14ac:dyDescent="0.3">
      <c r="A66">
        <v>27069</v>
      </c>
      <c r="B66" t="s">
        <v>87</v>
      </c>
      <c r="C66" t="s">
        <v>94</v>
      </c>
      <c r="K66">
        <v>15</v>
      </c>
      <c r="L66">
        <v>0</v>
      </c>
      <c r="M66">
        <v>6</v>
      </c>
      <c r="N66">
        <v>0</v>
      </c>
      <c r="O66">
        <v>12</v>
      </c>
    </row>
    <row r="67" spans="1:19" x14ac:dyDescent="0.3">
      <c r="A67">
        <v>27069</v>
      </c>
      <c r="B67" t="s">
        <v>87</v>
      </c>
      <c r="C67" t="s">
        <v>95</v>
      </c>
      <c r="K67">
        <v>0</v>
      </c>
      <c r="L67">
        <v>1</v>
      </c>
      <c r="M67">
        <v>0</v>
      </c>
      <c r="N67">
        <v>0</v>
      </c>
      <c r="O67">
        <v>0</v>
      </c>
    </row>
    <row r="68" spans="1:19" x14ac:dyDescent="0.3">
      <c r="A68">
        <v>27069</v>
      </c>
      <c r="B68" t="s">
        <v>87</v>
      </c>
      <c r="C68" t="s">
        <v>96</v>
      </c>
      <c r="K68">
        <v>5</v>
      </c>
      <c r="L68">
        <v>0</v>
      </c>
      <c r="M68">
        <v>2</v>
      </c>
      <c r="N68">
        <v>0</v>
      </c>
      <c r="O68">
        <v>-3</v>
      </c>
    </row>
    <row r="69" spans="1:19" x14ac:dyDescent="0.3">
      <c r="A69">
        <v>27069</v>
      </c>
      <c r="B69" t="s">
        <v>87</v>
      </c>
      <c r="C69" t="s">
        <v>88</v>
      </c>
      <c r="K69">
        <v>5</v>
      </c>
      <c r="L69">
        <v>0</v>
      </c>
      <c r="M69">
        <v>3</v>
      </c>
      <c r="N69">
        <v>0</v>
      </c>
      <c r="O69">
        <v>-13</v>
      </c>
    </row>
    <row r="70" spans="1:19" x14ac:dyDescent="0.3">
      <c r="A70">
        <v>27069</v>
      </c>
      <c r="B70" t="s">
        <v>87</v>
      </c>
      <c r="C70" t="s">
        <v>97</v>
      </c>
      <c r="K70">
        <v>1</v>
      </c>
      <c r="L70">
        <v>0</v>
      </c>
      <c r="M70">
        <v>0</v>
      </c>
      <c r="N70">
        <v>0</v>
      </c>
      <c r="O70">
        <v>-14</v>
      </c>
    </row>
    <row r="71" spans="1:19" x14ac:dyDescent="0.3">
      <c r="A71">
        <v>27069</v>
      </c>
      <c r="B71" t="s">
        <v>89</v>
      </c>
      <c r="C71" t="s">
        <v>98</v>
      </c>
      <c r="K71">
        <v>10</v>
      </c>
      <c r="L71">
        <v>0</v>
      </c>
      <c r="M71">
        <v>7</v>
      </c>
      <c r="N71">
        <v>0</v>
      </c>
      <c r="O71">
        <v>14</v>
      </c>
    </row>
    <row r="72" spans="1:19" x14ac:dyDescent="0.3">
      <c r="A72">
        <v>27069</v>
      </c>
      <c r="B72" t="s">
        <v>89</v>
      </c>
      <c r="C72" t="s">
        <v>90</v>
      </c>
      <c r="K72">
        <v>9</v>
      </c>
      <c r="L72">
        <v>0</v>
      </c>
      <c r="M72">
        <v>13</v>
      </c>
      <c r="N72">
        <v>0</v>
      </c>
      <c r="O72">
        <v>5</v>
      </c>
    </row>
    <row r="73" spans="1:19" x14ac:dyDescent="0.3">
      <c r="A73">
        <v>27069</v>
      </c>
      <c r="B73" t="s">
        <v>89</v>
      </c>
      <c r="C73" t="s">
        <v>91</v>
      </c>
      <c r="K73">
        <v>5</v>
      </c>
      <c r="L73">
        <v>1</v>
      </c>
      <c r="M73">
        <v>4</v>
      </c>
      <c r="N73">
        <v>0</v>
      </c>
      <c r="O73">
        <v>3</v>
      </c>
    </row>
    <row r="74" spans="1:19" x14ac:dyDescent="0.3">
      <c r="A74">
        <v>27069</v>
      </c>
      <c r="B74" t="s">
        <v>89</v>
      </c>
      <c r="C74" t="s">
        <v>99</v>
      </c>
      <c r="K74">
        <v>1</v>
      </c>
      <c r="L74">
        <v>0</v>
      </c>
      <c r="M74">
        <v>0</v>
      </c>
      <c r="N74">
        <v>0</v>
      </c>
      <c r="O74">
        <v>0</v>
      </c>
    </row>
    <row r="75" spans="1:19" x14ac:dyDescent="0.3">
      <c r="A75">
        <v>27069</v>
      </c>
      <c r="B75" t="s">
        <v>89</v>
      </c>
      <c r="C75" t="s">
        <v>100</v>
      </c>
      <c r="K75">
        <v>0</v>
      </c>
      <c r="L75">
        <v>1</v>
      </c>
      <c r="M75">
        <v>0</v>
      </c>
      <c r="N75">
        <v>0</v>
      </c>
      <c r="O75">
        <v>0</v>
      </c>
    </row>
    <row r="76" spans="1:19" x14ac:dyDescent="0.3">
      <c r="A76">
        <v>27069</v>
      </c>
      <c r="B76" t="s">
        <v>89</v>
      </c>
      <c r="C76" t="s">
        <v>52</v>
      </c>
      <c r="K76">
        <v>0</v>
      </c>
      <c r="L76">
        <v>1</v>
      </c>
      <c r="M76">
        <v>0</v>
      </c>
      <c r="N76">
        <v>0</v>
      </c>
      <c r="O76">
        <v>0</v>
      </c>
    </row>
    <row r="77" spans="1:19" x14ac:dyDescent="0.3">
      <c r="A77">
        <v>27069</v>
      </c>
      <c r="B77" t="s">
        <v>89</v>
      </c>
      <c r="C77" t="s">
        <v>101</v>
      </c>
      <c r="K77">
        <v>1</v>
      </c>
      <c r="L77">
        <v>0</v>
      </c>
      <c r="M77">
        <v>0</v>
      </c>
      <c r="N77">
        <v>0</v>
      </c>
      <c r="O77">
        <v>-2</v>
      </c>
    </row>
    <row r="78" spans="1:19" x14ac:dyDescent="0.3">
      <c r="A78">
        <v>27069</v>
      </c>
      <c r="B78" t="s">
        <v>89</v>
      </c>
      <c r="C78" t="s">
        <v>102</v>
      </c>
      <c r="K78">
        <v>4</v>
      </c>
      <c r="L78">
        <v>0</v>
      </c>
      <c r="M78">
        <v>2</v>
      </c>
      <c r="N78">
        <v>0</v>
      </c>
      <c r="O78">
        <v>-8</v>
      </c>
    </row>
    <row r="79" spans="1:19" x14ac:dyDescent="0.3">
      <c r="A79">
        <v>27069</v>
      </c>
      <c r="B79" t="s">
        <v>87</v>
      </c>
      <c r="C79" t="s">
        <v>59</v>
      </c>
      <c r="P79">
        <v>75</v>
      </c>
      <c r="Q79">
        <v>3</v>
      </c>
      <c r="R79">
        <v>127</v>
      </c>
      <c r="S79">
        <v>5</v>
      </c>
    </row>
    <row r="80" spans="1:19" x14ac:dyDescent="0.3">
      <c r="A80">
        <v>27069</v>
      </c>
      <c r="B80" t="s">
        <v>87</v>
      </c>
      <c r="C80" t="s">
        <v>103</v>
      </c>
      <c r="P80">
        <v>67</v>
      </c>
      <c r="Q80">
        <v>0</v>
      </c>
      <c r="R80">
        <v>67</v>
      </c>
      <c r="S80">
        <v>1</v>
      </c>
    </row>
    <row r="81" spans="1:24" x14ac:dyDescent="0.3">
      <c r="A81">
        <v>27069</v>
      </c>
      <c r="B81" t="s">
        <v>87</v>
      </c>
      <c r="C81" t="s">
        <v>104</v>
      </c>
      <c r="P81">
        <v>7</v>
      </c>
      <c r="Q81">
        <v>0</v>
      </c>
      <c r="R81">
        <v>11</v>
      </c>
      <c r="S81">
        <v>2</v>
      </c>
    </row>
    <row r="82" spans="1:24" x14ac:dyDescent="0.3">
      <c r="A82">
        <v>27069</v>
      </c>
      <c r="B82" t="s">
        <v>87</v>
      </c>
      <c r="C82" t="s">
        <v>105</v>
      </c>
      <c r="P82">
        <v>3</v>
      </c>
      <c r="Q82">
        <v>0</v>
      </c>
      <c r="R82">
        <v>3</v>
      </c>
      <c r="S82">
        <v>1</v>
      </c>
    </row>
    <row r="83" spans="1:24" x14ac:dyDescent="0.3">
      <c r="A83">
        <v>27069</v>
      </c>
      <c r="B83" t="s">
        <v>87</v>
      </c>
      <c r="C83" t="s">
        <v>94</v>
      </c>
      <c r="P83">
        <v>1</v>
      </c>
      <c r="Q83">
        <v>0</v>
      </c>
      <c r="R83">
        <v>1</v>
      </c>
      <c r="S83">
        <v>1</v>
      </c>
    </row>
    <row r="84" spans="1:24" x14ac:dyDescent="0.3">
      <c r="A84">
        <v>27069</v>
      </c>
      <c r="B84" t="s">
        <v>87</v>
      </c>
      <c r="C84" t="s">
        <v>95</v>
      </c>
      <c r="P84">
        <v>9</v>
      </c>
      <c r="Q84">
        <v>0</v>
      </c>
      <c r="R84">
        <v>-4</v>
      </c>
      <c r="S84">
        <v>2</v>
      </c>
    </row>
    <row r="85" spans="1:24" x14ac:dyDescent="0.3">
      <c r="A85">
        <v>27069</v>
      </c>
      <c r="B85" t="s">
        <v>89</v>
      </c>
      <c r="C85" t="s">
        <v>106</v>
      </c>
      <c r="P85">
        <v>18</v>
      </c>
      <c r="Q85">
        <v>1</v>
      </c>
      <c r="R85">
        <v>56</v>
      </c>
      <c r="S85">
        <v>5</v>
      </c>
    </row>
    <row r="86" spans="1:24" x14ac:dyDescent="0.3">
      <c r="A86">
        <v>27069</v>
      </c>
      <c r="B86" t="s">
        <v>89</v>
      </c>
      <c r="C86" t="s">
        <v>107</v>
      </c>
      <c r="P86">
        <v>34</v>
      </c>
      <c r="Q86">
        <v>0</v>
      </c>
      <c r="R86">
        <v>45</v>
      </c>
      <c r="S86">
        <v>3</v>
      </c>
    </row>
    <row r="87" spans="1:24" x14ac:dyDescent="0.3">
      <c r="A87">
        <v>27069</v>
      </c>
      <c r="B87" t="s">
        <v>89</v>
      </c>
      <c r="C87" t="s">
        <v>108</v>
      </c>
      <c r="P87">
        <v>15</v>
      </c>
      <c r="Q87">
        <v>0</v>
      </c>
      <c r="R87">
        <v>32</v>
      </c>
      <c r="S87">
        <v>3</v>
      </c>
    </row>
    <row r="88" spans="1:24" x14ac:dyDescent="0.3">
      <c r="A88">
        <v>27069</v>
      </c>
      <c r="B88" t="s">
        <v>89</v>
      </c>
      <c r="C88" t="s">
        <v>98</v>
      </c>
      <c r="P88">
        <v>14</v>
      </c>
      <c r="Q88">
        <v>0</v>
      </c>
      <c r="R88">
        <v>17</v>
      </c>
      <c r="S88">
        <v>4</v>
      </c>
    </row>
    <row r="89" spans="1:24" x14ac:dyDescent="0.3">
      <c r="A89">
        <v>27069</v>
      </c>
      <c r="B89" t="s">
        <v>89</v>
      </c>
      <c r="C89" t="s">
        <v>109</v>
      </c>
      <c r="P89">
        <v>12</v>
      </c>
      <c r="Q89">
        <v>0</v>
      </c>
      <c r="R89">
        <v>16</v>
      </c>
      <c r="S89">
        <v>2</v>
      </c>
    </row>
    <row r="90" spans="1:24" x14ac:dyDescent="0.3">
      <c r="A90">
        <v>27069</v>
      </c>
      <c r="B90" t="s">
        <v>89</v>
      </c>
      <c r="C90" t="s">
        <v>101</v>
      </c>
      <c r="P90">
        <v>16</v>
      </c>
      <c r="Q90">
        <v>0</v>
      </c>
      <c r="R90">
        <v>16</v>
      </c>
      <c r="S90">
        <v>1</v>
      </c>
    </row>
    <row r="91" spans="1:24" x14ac:dyDescent="0.3">
      <c r="A91">
        <v>27069</v>
      </c>
      <c r="B91" t="s">
        <v>89</v>
      </c>
      <c r="C91" t="s">
        <v>110</v>
      </c>
      <c r="P91">
        <v>5</v>
      </c>
      <c r="Q91">
        <v>0</v>
      </c>
      <c r="R91">
        <v>11</v>
      </c>
      <c r="S91">
        <v>3</v>
      </c>
    </row>
    <row r="92" spans="1:24" x14ac:dyDescent="0.3">
      <c r="A92">
        <v>27069</v>
      </c>
      <c r="B92" t="s">
        <v>89</v>
      </c>
      <c r="C92" t="s">
        <v>52</v>
      </c>
      <c r="P92">
        <v>7</v>
      </c>
      <c r="Q92">
        <v>0</v>
      </c>
      <c r="R92">
        <v>7</v>
      </c>
      <c r="S92">
        <v>1</v>
      </c>
    </row>
    <row r="93" spans="1:24" x14ac:dyDescent="0.3">
      <c r="A93">
        <v>27069</v>
      </c>
      <c r="B93" t="s">
        <v>89</v>
      </c>
      <c r="C93" t="s">
        <v>111</v>
      </c>
      <c r="P93">
        <v>5</v>
      </c>
      <c r="Q93">
        <v>0</v>
      </c>
      <c r="R93">
        <v>5</v>
      </c>
      <c r="S93">
        <v>1</v>
      </c>
    </row>
    <row r="94" spans="1:24" x14ac:dyDescent="0.3">
      <c r="A94">
        <v>27069</v>
      </c>
      <c r="B94" t="s">
        <v>89</v>
      </c>
      <c r="C94" t="s">
        <v>102</v>
      </c>
      <c r="P94">
        <v>7</v>
      </c>
      <c r="Q94">
        <v>0</v>
      </c>
      <c r="R94">
        <v>4</v>
      </c>
      <c r="S94">
        <v>2</v>
      </c>
    </row>
    <row r="95" spans="1:24" x14ac:dyDescent="0.3">
      <c r="A95">
        <v>27069</v>
      </c>
      <c r="B95" t="s">
        <v>89</v>
      </c>
      <c r="C95" t="s">
        <v>112</v>
      </c>
      <c r="P95">
        <v>2</v>
      </c>
      <c r="Q95">
        <v>0</v>
      </c>
      <c r="R95">
        <v>2</v>
      </c>
      <c r="S95">
        <v>1</v>
      </c>
    </row>
    <row r="96" spans="1:24" x14ac:dyDescent="0.3">
      <c r="A96">
        <v>27069</v>
      </c>
      <c r="B96" t="s">
        <v>87</v>
      </c>
      <c r="C96" t="s">
        <v>92</v>
      </c>
      <c r="T96">
        <v>20</v>
      </c>
      <c r="U96">
        <v>23</v>
      </c>
      <c r="V96">
        <v>0</v>
      </c>
      <c r="W96">
        <v>40</v>
      </c>
      <c r="X96">
        <v>2</v>
      </c>
    </row>
    <row r="97" spans="1:39" x14ac:dyDescent="0.3">
      <c r="A97">
        <v>27069</v>
      </c>
      <c r="B97" t="s">
        <v>89</v>
      </c>
      <c r="C97" t="s">
        <v>52</v>
      </c>
      <c r="T97">
        <v>19.7</v>
      </c>
      <c r="U97">
        <v>25</v>
      </c>
      <c r="V97">
        <v>0</v>
      </c>
      <c r="W97">
        <v>59</v>
      </c>
      <c r="X97">
        <v>3</v>
      </c>
    </row>
    <row r="98" spans="1:39" x14ac:dyDescent="0.3">
      <c r="A98">
        <v>27069</v>
      </c>
      <c r="B98" t="s">
        <v>89</v>
      </c>
      <c r="C98" t="s">
        <v>101</v>
      </c>
      <c r="T98">
        <v>12</v>
      </c>
      <c r="U98">
        <v>12</v>
      </c>
      <c r="V98">
        <v>0</v>
      </c>
      <c r="W98">
        <v>24</v>
      </c>
      <c r="X98">
        <v>2</v>
      </c>
    </row>
    <row r="99" spans="1:39" x14ac:dyDescent="0.3">
      <c r="A99">
        <v>27069</v>
      </c>
      <c r="B99" t="s">
        <v>87</v>
      </c>
      <c r="C99" t="s">
        <v>53</v>
      </c>
      <c r="Y99">
        <v>9.4</v>
      </c>
      <c r="Z99">
        <v>18</v>
      </c>
      <c r="AA99">
        <v>0</v>
      </c>
      <c r="AB99">
        <v>47</v>
      </c>
      <c r="AC99">
        <v>5</v>
      </c>
    </row>
    <row r="100" spans="1:39" x14ac:dyDescent="0.3">
      <c r="A100">
        <v>27069</v>
      </c>
      <c r="B100" t="s">
        <v>87</v>
      </c>
      <c r="C100" t="s">
        <v>93</v>
      </c>
      <c r="Y100">
        <v>14</v>
      </c>
      <c r="Z100">
        <v>0</v>
      </c>
      <c r="AA100">
        <v>0</v>
      </c>
      <c r="AB100">
        <v>14</v>
      </c>
      <c r="AC100">
        <v>1</v>
      </c>
    </row>
    <row r="101" spans="1:39" x14ac:dyDescent="0.3">
      <c r="A101">
        <v>27069</v>
      </c>
      <c r="B101" t="s">
        <v>89</v>
      </c>
      <c r="C101" t="s">
        <v>100</v>
      </c>
      <c r="Y101">
        <v>-0.2</v>
      </c>
      <c r="Z101">
        <v>4</v>
      </c>
      <c r="AA101">
        <v>0</v>
      </c>
      <c r="AB101">
        <v>-1</v>
      </c>
      <c r="AC101">
        <v>5</v>
      </c>
    </row>
    <row r="102" spans="1:39" x14ac:dyDescent="0.3">
      <c r="A102">
        <v>27069</v>
      </c>
      <c r="B102" t="s">
        <v>87</v>
      </c>
      <c r="C102" t="s">
        <v>44</v>
      </c>
      <c r="AD102">
        <v>1</v>
      </c>
      <c r="AE102">
        <v>22</v>
      </c>
      <c r="AF102">
        <v>1</v>
      </c>
      <c r="AG102">
        <v>100</v>
      </c>
      <c r="AH102">
        <v>7</v>
      </c>
      <c r="AI102">
        <v>4</v>
      </c>
    </row>
    <row r="103" spans="1:39" x14ac:dyDescent="0.3">
      <c r="A103">
        <v>27069</v>
      </c>
      <c r="B103" t="s">
        <v>89</v>
      </c>
      <c r="C103" t="s">
        <v>113</v>
      </c>
      <c r="AD103">
        <v>2</v>
      </c>
      <c r="AE103">
        <v>45</v>
      </c>
      <c r="AF103">
        <v>2</v>
      </c>
      <c r="AG103">
        <v>100</v>
      </c>
      <c r="AH103">
        <v>7</v>
      </c>
      <c r="AI103">
        <v>1</v>
      </c>
    </row>
    <row r="104" spans="1:39" x14ac:dyDescent="0.3">
      <c r="A104">
        <v>27069</v>
      </c>
      <c r="B104" t="s">
        <v>87</v>
      </c>
      <c r="C104" t="s">
        <v>114</v>
      </c>
      <c r="AJ104">
        <v>57</v>
      </c>
      <c r="AK104">
        <v>464</v>
      </c>
      <c r="AL104">
        <v>38.700000000000003</v>
      </c>
      <c r="AM104">
        <v>12</v>
      </c>
    </row>
    <row r="105" spans="1:39" x14ac:dyDescent="0.3">
      <c r="A105">
        <v>27069</v>
      </c>
      <c r="B105" t="s">
        <v>89</v>
      </c>
      <c r="C105" t="s">
        <v>81</v>
      </c>
      <c r="AJ105">
        <v>50</v>
      </c>
      <c r="AK105">
        <v>440</v>
      </c>
      <c r="AL105">
        <v>44</v>
      </c>
      <c r="AM105">
        <v>10</v>
      </c>
    </row>
    <row r="106" spans="1:39" x14ac:dyDescent="0.3">
      <c r="A106">
        <v>27077</v>
      </c>
      <c r="B106" t="s">
        <v>115</v>
      </c>
      <c r="C106" t="s">
        <v>116</v>
      </c>
      <c r="D106">
        <v>32</v>
      </c>
      <c r="E106">
        <v>43.8</v>
      </c>
      <c r="F106">
        <v>14</v>
      </c>
      <c r="G106">
        <v>0</v>
      </c>
      <c r="H106">
        <v>1</v>
      </c>
      <c r="I106">
        <v>119</v>
      </c>
      <c r="J106">
        <v>85.3</v>
      </c>
    </row>
    <row r="107" spans="1:39" x14ac:dyDescent="0.3">
      <c r="A107">
        <v>27077</v>
      </c>
      <c r="B107" t="s">
        <v>115</v>
      </c>
      <c r="C107" t="s">
        <v>117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39" x14ac:dyDescent="0.3">
      <c r="A108">
        <v>27077</v>
      </c>
      <c r="B108" t="s">
        <v>118</v>
      </c>
      <c r="C108" t="s">
        <v>119</v>
      </c>
      <c r="D108">
        <v>26</v>
      </c>
      <c r="E108">
        <v>69.2</v>
      </c>
      <c r="F108">
        <v>18</v>
      </c>
      <c r="G108">
        <v>0</v>
      </c>
      <c r="H108">
        <v>2</v>
      </c>
      <c r="I108">
        <v>247</v>
      </c>
      <c r="J108">
        <v>174.4</v>
      </c>
    </row>
    <row r="109" spans="1:39" x14ac:dyDescent="0.3">
      <c r="A109">
        <v>27077</v>
      </c>
      <c r="B109" t="s">
        <v>115</v>
      </c>
      <c r="C109" t="s">
        <v>120</v>
      </c>
      <c r="K109">
        <v>22</v>
      </c>
      <c r="L109">
        <v>0</v>
      </c>
      <c r="M109">
        <v>26</v>
      </c>
      <c r="N109">
        <v>1</v>
      </c>
      <c r="O109">
        <v>143</v>
      </c>
    </row>
    <row r="110" spans="1:39" x14ac:dyDescent="0.3">
      <c r="A110">
        <v>27077</v>
      </c>
      <c r="B110" t="s">
        <v>115</v>
      </c>
      <c r="C110" t="s">
        <v>116</v>
      </c>
      <c r="K110">
        <v>9</v>
      </c>
      <c r="L110">
        <v>0</v>
      </c>
      <c r="M110">
        <v>31</v>
      </c>
      <c r="N110">
        <v>1</v>
      </c>
      <c r="O110">
        <v>126</v>
      </c>
    </row>
    <row r="111" spans="1:39" x14ac:dyDescent="0.3">
      <c r="A111">
        <v>27077</v>
      </c>
      <c r="B111" t="s">
        <v>115</v>
      </c>
      <c r="C111" t="s">
        <v>121</v>
      </c>
      <c r="K111">
        <v>16</v>
      </c>
      <c r="L111">
        <v>0</v>
      </c>
      <c r="M111">
        <v>11</v>
      </c>
      <c r="N111">
        <v>0</v>
      </c>
      <c r="O111">
        <v>35</v>
      </c>
    </row>
    <row r="112" spans="1:39" x14ac:dyDescent="0.3">
      <c r="A112">
        <v>27077</v>
      </c>
      <c r="B112" t="s">
        <v>115</v>
      </c>
      <c r="C112" t="s">
        <v>122</v>
      </c>
      <c r="K112">
        <v>1</v>
      </c>
      <c r="L112">
        <v>0</v>
      </c>
      <c r="M112">
        <v>0</v>
      </c>
      <c r="N112">
        <v>0</v>
      </c>
      <c r="O112">
        <v>-4</v>
      </c>
    </row>
    <row r="113" spans="1:19" x14ac:dyDescent="0.3">
      <c r="A113">
        <v>27077</v>
      </c>
      <c r="B113" t="s">
        <v>118</v>
      </c>
      <c r="C113" t="s">
        <v>123</v>
      </c>
      <c r="K113">
        <v>22</v>
      </c>
      <c r="L113">
        <v>0</v>
      </c>
      <c r="M113">
        <v>26</v>
      </c>
      <c r="N113">
        <v>2</v>
      </c>
      <c r="O113">
        <v>120</v>
      </c>
    </row>
    <row r="114" spans="1:19" x14ac:dyDescent="0.3">
      <c r="A114">
        <v>27077</v>
      </c>
      <c r="B114" t="s">
        <v>118</v>
      </c>
      <c r="C114" t="s">
        <v>124</v>
      </c>
      <c r="K114">
        <v>3</v>
      </c>
      <c r="L114">
        <v>0</v>
      </c>
      <c r="M114">
        <v>6</v>
      </c>
      <c r="N114">
        <v>0</v>
      </c>
      <c r="O114">
        <v>8</v>
      </c>
    </row>
    <row r="115" spans="1:19" x14ac:dyDescent="0.3">
      <c r="A115">
        <v>27077</v>
      </c>
      <c r="B115" t="s">
        <v>118</v>
      </c>
      <c r="C115" t="s">
        <v>119</v>
      </c>
      <c r="K115">
        <v>3</v>
      </c>
      <c r="L115">
        <v>0</v>
      </c>
      <c r="M115">
        <v>7</v>
      </c>
      <c r="N115">
        <v>0</v>
      </c>
      <c r="O115">
        <v>-1</v>
      </c>
    </row>
    <row r="116" spans="1:19" x14ac:dyDescent="0.3">
      <c r="A116">
        <v>27077</v>
      </c>
      <c r="B116" t="s">
        <v>115</v>
      </c>
      <c r="C116" t="s">
        <v>122</v>
      </c>
      <c r="P116">
        <v>15</v>
      </c>
      <c r="Q116">
        <v>0</v>
      </c>
      <c r="R116">
        <v>24</v>
      </c>
      <c r="S116">
        <v>2</v>
      </c>
    </row>
    <row r="117" spans="1:19" x14ac:dyDescent="0.3">
      <c r="A117">
        <v>27077</v>
      </c>
      <c r="B117" t="s">
        <v>115</v>
      </c>
      <c r="C117" t="s">
        <v>125</v>
      </c>
      <c r="P117">
        <v>16</v>
      </c>
      <c r="Q117">
        <v>1</v>
      </c>
      <c r="R117">
        <v>19</v>
      </c>
      <c r="S117">
        <v>2</v>
      </c>
    </row>
    <row r="118" spans="1:19" x14ac:dyDescent="0.3">
      <c r="A118">
        <v>27077</v>
      </c>
      <c r="B118" t="s">
        <v>115</v>
      </c>
      <c r="C118" t="s">
        <v>126</v>
      </c>
      <c r="P118">
        <v>13</v>
      </c>
      <c r="Q118">
        <v>0</v>
      </c>
      <c r="R118">
        <v>19</v>
      </c>
      <c r="S118">
        <v>2</v>
      </c>
    </row>
    <row r="119" spans="1:19" x14ac:dyDescent="0.3">
      <c r="A119">
        <v>27077</v>
      </c>
      <c r="B119" t="s">
        <v>115</v>
      </c>
      <c r="C119" t="s">
        <v>127</v>
      </c>
      <c r="P119">
        <v>12</v>
      </c>
      <c r="Q119">
        <v>0</v>
      </c>
      <c r="R119">
        <v>18</v>
      </c>
      <c r="S119">
        <v>2</v>
      </c>
    </row>
    <row r="120" spans="1:19" x14ac:dyDescent="0.3">
      <c r="A120">
        <v>27077</v>
      </c>
      <c r="B120" t="s">
        <v>115</v>
      </c>
      <c r="C120" t="s">
        <v>128</v>
      </c>
      <c r="P120">
        <v>11</v>
      </c>
      <c r="Q120">
        <v>0</v>
      </c>
      <c r="R120">
        <v>11</v>
      </c>
      <c r="S120">
        <v>1</v>
      </c>
    </row>
    <row r="121" spans="1:19" x14ac:dyDescent="0.3">
      <c r="A121">
        <v>27077</v>
      </c>
      <c r="B121" t="s">
        <v>115</v>
      </c>
      <c r="C121" t="s">
        <v>120</v>
      </c>
      <c r="P121">
        <v>13</v>
      </c>
      <c r="Q121">
        <v>0</v>
      </c>
      <c r="R121">
        <v>10</v>
      </c>
      <c r="S121">
        <v>2</v>
      </c>
    </row>
    <row r="122" spans="1:19" x14ac:dyDescent="0.3">
      <c r="A122">
        <v>27077</v>
      </c>
      <c r="B122" t="s">
        <v>115</v>
      </c>
      <c r="C122" t="s">
        <v>52</v>
      </c>
      <c r="P122">
        <v>8</v>
      </c>
      <c r="Q122">
        <v>0</v>
      </c>
      <c r="R122">
        <v>9</v>
      </c>
      <c r="S122">
        <v>2</v>
      </c>
    </row>
    <row r="123" spans="1:19" x14ac:dyDescent="0.3">
      <c r="A123">
        <v>27077</v>
      </c>
      <c r="B123" t="s">
        <v>115</v>
      </c>
      <c r="C123" t="s">
        <v>129</v>
      </c>
      <c r="P123">
        <v>9</v>
      </c>
      <c r="Q123">
        <v>0</v>
      </c>
      <c r="R123">
        <v>9</v>
      </c>
      <c r="S123">
        <v>1</v>
      </c>
    </row>
    <row r="124" spans="1:19" x14ac:dyDescent="0.3">
      <c r="A124">
        <v>27077</v>
      </c>
      <c r="B124" t="s">
        <v>118</v>
      </c>
      <c r="C124" t="s">
        <v>130</v>
      </c>
      <c r="P124">
        <v>58</v>
      </c>
      <c r="Q124">
        <v>1</v>
      </c>
      <c r="R124">
        <v>99</v>
      </c>
      <c r="S124">
        <v>5</v>
      </c>
    </row>
    <row r="125" spans="1:19" x14ac:dyDescent="0.3">
      <c r="A125">
        <v>27077</v>
      </c>
      <c r="B125" t="s">
        <v>118</v>
      </c>
      <c r="C125" t="s">
        <v>52</v>
      </c>
      <c r="P125">
        <v>58</v>
      </c>
      <c r="Q125">
        <v>0</v>
      </c>
      <c r="R125">
        <v>72</v>
      </c>
      <c r="S125">
        <v>6</v>
      </c>
    </row>
    <row r="126" spans="1:19" x14ac:dyDescent="0.3">
      <c r="A126">
        <v>27077</v>
      </c>
      <c r="B126" t="s">
        <v>118</v>
      </c>
      <c r="C126" t="s">
        <v>123</v>
      </c>
      <c r="P126">
        <v>18</v>
      </c>
      <c r="Q126">
        <v>0</v>
      </c>
      <c r="R126">
        <v>26</v>
      </c>
      <c r="S126">
        <v>2</v>
      </c>
    </row>
    <row r="127" spans="1:19" x14ac:dyDescent="0.3">
      <c r="A127">
        <v>27077</v>
      </c>
      <c r="B127" t="s">
        <v>118</v>
      </c>
      <c r="C127" t="s">
        <v>74</v>
      </c>
      <c r="P127">
        <v>12</v>
      </c>
      <c r="Q127">
        <v>0</v>
      </c>
      <c r="R127">
        <v>22</v>
      </c>
      <c r="S127">
        <v>2</v>
      </c>
    </row>
    <row r="128" spans="1:19" x14ac:dyDescent="0.3">
      <c r="A128">
        <v>27077</v>
      </c>
      <c r="B128" t="s">
        <v>118</v>
      </c>
      <c r="C128" t="s">
        <v>131</v>
      </c>
      <c r="P128">
        <v>15</v>
      </c>
      <c r="Q128">
        <v>1</v>
      </c>
      <c r="R128">
        <v>19</v>
      </c>
      <c r="S128">
        <v>2</v>
      </c>
    </row>
    <row r="129" spans="1:39" x14ac:dyDescent="0.3">
      <c r="A129">
        <v>27077</v>
      </c>
      <c r="B129" t="s">
        <v>118</v>
      </c>
      <c r="C129" t="s">
        <v>132</v>
      </c>
      <c r="P129">
        <v>9</v>
      </c>
      <c r="Q129">
        <v>0</v>
      </c>
      <c r="R129">
        <v>9</v>
      </c>
      <c r="S129">
        <v>1</v>
      </c>
    </row>
    <row r="130" spans="1:39" x14ac:dyDescent="0.3">
      <c r="A130">
        <v>27077</v>
      </c>
      <c r="B130" t="s">
        <v>115</v>
      </c>
      <c r="C130" t="s">
        <v>133</v>
      </c>
      <c r="T130">
        <v>41.3</v>
      </c>
      <c r="U130">
        <v>94</v>
      </c>
      <c r="V130">
        <v>1</v>
      </c>
      <c r="W130">
        <v>124</v>
      </c>
      <c r="X130">
        <v>3</v>
      </c>
    </row>
    <row r="131" spans="1:39" x14ac:dyDescent="0.3">
      <c r="A131">
        <v>27077</v>
      </c>
      <c r="B131" t="s">
        <v>118</v>
      </c>
      <c r="C131" t="s">
        <v>52</v>
      </c>
      <c r="T131">
        <v>26</v>
      </c>
      <c r="U131">
        <v>31</v>
      </c>
      <c r="V131">
        <v>0</v>
      </c>
      <c r="W131">
        <v>52</v>
      </c>
      <c r="X131">
        <v>2</v>
      </c>
    </row>
    <row r="132" spans="1:39" x14ac:dyDescent="0.3">
      <c r="A132">
        <v>27077</v>
      </c>
      <c r="B132" t="s">
        <v>118</v>
      </c>
      <c r="C132" t="s">
        <v>52</v>
      </c>
      <c r="Y132">
        <v>25</v>
      </c>
      <c r="Z132">
        <v>25</v>
      </c>
      <c r="AA132">
        <v>0</v>
      </c>
      <c r="AB132">
        <v>25</v>
      </c>
      <c r="AC132">
        <v>1</v>
      </c>
    </row>
    <row r="133" spans="1:39" x14ac:dyDescent="0.3">
      <c r="A133">
        <v>27077</v>
      </c>
      <c r="B133" t="s">
        <v>115</v>
      </c>
      <c r="C133" t="s">
        <v>134</v>
      </c>
      <c r="AD133">
        <v>1</v>
      </c>
      <c r="AE133">
        <v>39</v>
      </c>
      <c r="AF133">
        <v>1</v>
      </c>
      <c r="AG133">
        <v>100</v>
      </c>
      <c r="AH133">
        <v>7</v>
      </c>
      <c r="AI133">
        <v>4</v>
      </c>
    </row>
    <row r="134" spans="1:39" x14ac:dyDescent="0.3">
      <c r="A134">
        <v>27077</v>
      </c>
      <c r="B134" t="s">
        <v>118</v>
      </c>
      <c r="C134" t="s">
        <v>135</v>
      </c>
      <c r="AD134">
        <v>1</v>
      </c>
      <c r="AE134" t="s">
        <v>136</v>
      </c>
      <c r="AF134">
        <v>0</v>
      </c>
      <c r="AG134">
        <v>0</v>
      </c>
      <c r="AH134">
        <v>4</v>
      </c>
      <c r="AI134">
        <v>4</v>
      </c>
    </row>
    <row r="135" spans="1:39" x14ac:dyDescent="0.3">
      <c r="A135">
        <v>27077</v>
      </c>
      <c r="B135" t="s">
        <v>115</v>
      </c>
      <c r="C135" t="s">
        <v>117</v>
      </c>
      <c r="AJ135">
        <v>49</v>
      </c>
      <c r="AK135">
        <v>208</v>
      </c>
      <c r="AL135">
        <v>41.6</v>
      </c>
      <c r="AM135">
        <v>5</v>
      </c>
    </row>
    <row r="136" spans="1:39" x14ac:dyDescent="0.3">
      <c r="A136">
        <v>27077</v>
      </c>
      <c r="B136" t="s">
        <v>115</v>
      </c>
      <c r="C136" t="s">
        <v>116</v>
      </c>
      <c r="AJ136">
        <v>11</v>
      </c>
      <c r="AK136">
        <v>11</v>
      </c>
      <c r="AL136">
        <v>11</v>
      </c>
      <c r="AM136">
        <v>1</v>
      </c>
    </row>
    <row r="137" spans="1:39" x14ac:dyDescent="0.3">
      <c r="A137">
        <v>27077</v>
      </c>
      <c r="B137" t="s">
        <v>118</v>
      </c>
      <c r="C137" t="s">
        <v>137</v>
      </c>
      <c r="AJ137">
        <v>59</v>
      </c>
      <c r="AK137">
        <v>301</v>
      </c>
      <c r="AL137">
        <v>43</v>
      </c>
      <c r="AM137">
        <v>7</v>
      </c>
    </row>
    <row r="138" spans="1:39" x14ac:dyDescent="0.3">
      <c r="A138">
        <v>27070</v>
      </c>
      <c r="B138" t="s">
        <v>138</v>
      </c>
      <c r="C138" t="s">
        <v>139</v>
      </c>
      <c r="D138">
        <v>40</v>
      </c>
      <c r="E138">
        <v>62.5</v>
      </c>
      <c r="F138">
        <v>25</v>
      </c>
      <c r="G138">
        <v>1</v>
      </c>
      <c r="H138">
        <v>2</v>
      </c>
      <c r="I138">
        <v>346</v>
      </c>
      <c r="J138">
        <v>146.69999999999999</v>
      </c>
    </row>
    <row r="139" spans="1:39" x14ac:dyDescent="0.3">
      <c r="A139">
        <v>27070</v>
      </c>
      <c r="B139" t="s">
        <v>138</v>
      </c>
      <c r="C139" t="s">
        <v>140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39" x14ac:dyDescent="0.3">
      <c r="A140">
        <v>27070</v>
      </c>
      <c r="B140" t="s">
        <v>141</v>
      </c>
      <c r="C140" t="s">
        <v>142</v>
      </c>
      <c r="D140">
        <v>20</v>
      </c>
      <c r="E140">
        <v>40</v>
      </c>
      <c r="F140">
        <v>8</v>
      </c>
      <c r="G140">
        <v>1</v>
      </c>
      <c r="H140">
        <v>0</v>
      </c>
      <c r="I140">
        <v>95</v>
      </c>
      <c r="J140">
        <v>69.900000000000006</v>
      </c>
    </row>
    <row r="141" spans="1:39" x14ac:dyDescent="0.3">
      <c r="A141">
        <v>27070</v>
      </c>
      <c r="B141" t="s">
        <v>141</v>
      </c>
      <c r="C141" t="s">
        <v>143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39" x14ac:dyDescent="0.3">
      <c r="A142">
        <v>27070</v>
      </c>
      <c r="B142" t="s">
        <v>141</v>
      </c>
      <c r="C142" t="s">
        <v>144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39" x14ac:dyDescent="0.3">
      <c r="A143">
        <v>27070</v>
      </c>
      <c r="B143" t="s">
        <v>138</v>
      </c>
      <c r="C143" t="s">
        <v>107</v>
      </c>
      <c r="K143">
        <v>26</v>
      </c>
      <c r="L143">
        <v>0</v>
      </c>
      <c r="M143">
        <v>24</v>
      </c>
      <c r="N143">
        <v>2</v>
      </c>
      <c r="O143">
        <v>138</v>
      </c>
    </row>
    <row r="144" spans="1:39" x14ac:dyDescent="0.3">
      <c r="A144">
        <v>27070</v>
      </c>
      <c r="B144" t="s">
        <v>138</v>
      </c>
      <c r="C144" t="s">
        <v>145</v>
      </c>
      <c r="K144">
        <v>2</v>
      </c>
      <c r="L144">
        <v>0</v>
      </c>
      <c r="M144">
        <v>10</v>
      </c>
      <c r="N144">
        <v>0</v>
      </c>
      <c r="O144">
        <v>13</v>
      </c>
    </row>
    <row r="145" spans="1:19" x14ac:dyDescent="0.3">
      <c r="A145">
        <v>27070</v>
      </c>
      <c r="B145" t="s">
        <v>138</v>
      </c>
      <c r="C145" t="s">
        <v>146</v>
      </c>
      <c r="K145">
        <v>1</v>
      </c>
      <c r="L145">
        <v>0</v>
      </c>
      <c r="M145">
        <v>1</v>
      </c>
      <c r="N145">
        <v>0</v>
      </c>
      <c r="O145">
        <v>1</v>
      </c>
    </row>
    <row r="146" spans="1:19" x14ac:dyDescent="0.3">
      <c r="A146">
        <v>27070</v>
      </c>
      <c r="B146" t="s">
        <v>138</v>
      </c>
      <c r="C146" t="s">
        <v>147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9" x14ac:dyDescent="0.3">
      <c r="A147">
        <v>27070</v>
      </c>
      <c r="B147" t="s">
        <v>138</v>
      </c>
      <c r="C147" t="s">
        <v>139</v>
      </c>
      <c r="K147">
        <v>2</v>
      </c>
      <c r="L147">
        <v>1</v>
      </c>
      <c r="M147">
        <v>0</v>
      </c>
      <c r="N147">
        <v>0</v>
      </c>
      <c r="O147">
        <v>-16</v>
      </c>
    </row>
    <row r="148" spans="1:19" x14ac:dyDescent="0.3">
      <c r="A148">
        <v>27070</v>
      </c>
      <c r="B148" t="s">
        <v>141</v>
      </c>
      <c r="C148" t="s">
        <v>148</v>
      </c>
      <c r="K148">
        <v>17</v>
      </c>
      <c r="L148">
        <v>0</v>
      </c>
      <c r="M148">
        <v>13</v>
      </c>
      <c r="N148">
        <v>0</v>
      </c>
      <c r="O148">
        <v>99</v>
      </c>
    </row>
    <row r="149" spans="1:19" x14ac:dyDescent="0.3">
      <c r="A149">
        <v>27070</v>
      </c>
      <c r="B149" t="s">
        <v>141</v>
      </c>
      <c r="C149" t="s">
        <v>142</v>
      </c>
      <c r="K149">
        <v>20</v>
      </c>
      <c r="L149">
        <v>0</v>
      </c>
      <c r="M149">
        <v>11</v>
      </c>
      <c r="N149">
        <v>2</v>
      </c>
      <c r="O149">
        <v>19</v>
      </c>
    </row>
    <row r="150" spans="1:19" x14ac:dyDescent="0.3">
      <c r="A150">
        <v>27070</v>
      </c>
      <c r="B150" t="s">
        <v>141</v>
      </c>
      <c r="C150" t="s">
        <v>113</v>
      </c>
      <c r="K150">
        <v>2</v>
      </c>
      <c r="L150">
        <v>0</v>
      </c>
      <c r="M150">
        <v>12</v>
      </c>
      <c r="N150">
        <v>0</v>
      </c>
      <c r="O150">
        <v>17</v>
      </c>
    </row>
    <row r="151" spans="1:19" x14ac:dyDescent="0.3">
      <c r="A151">
        <v>27070</v>
      </c>
      <c r="B151" t="s">
        <v>141</v>
      </c>
      <c r="C151" t="s">
        <v>144</v>
      </c>
      <c r="K151">
        <v>4</v>
      </c>
      <c r="L151">
        <v>0</v>
      </c>
      <c r="M151">
        <v>12</v>
      </c>
      <c r="N151">
        <v>1</v>
      </c>
      <c r="O151">
        <v>11</v>
      </c>
    </row>
    <row r="152" spans="1:19" x14ac:dyDescent="0.3">
      <c r="A152">
        <v>27070</v>
      </c>
      <c r="B152" t="s">
        <v>141</v>
      </c>
      <c r="C152" t="s">
        <v>143</v>
      </c>
      <c r="K152">
        <v>2</v>
      </c>
      <c r="L152">
        <v>0</v>
      </c>
      <c r="M152">
        <v>5</v>
      </c>
      <c r="N152">
        <v>0</v>
      </c>
      <c r="O152">
        <v>7</v>
      </c>
    </row>
    <row r="153" spans="1:19" x14ac:dyDescent="0.3">
      <c r="A153">
        <v>27070</v>
      </c>
      <c r="B153" t="s">
        <v>141</v>
      </c>
      <c r="C153" t="s">
        <v>56</v>
      </c>
      <c r="K153">
        <v>1</v>
      </c>
      <c r="L153">
        <v>0</v>
      </c>
      <c r="M153">
        <v>4</v>
      </c>
      <c r="N153">
        <v>0</v>
      </c>
      <c r="O153">
        <v>4</v>
      </c>
    </row>
    <row r="154" spans="1:19" x14ac:dyDescent="0.3">
      <c r="A154">
        <v>27070</v>
      </c>
      <c r="B154" t="s">
        <v>141</v>
      </c>
      <c r="C154" t="s">
        <v>149</v>
      </c>
      <c r="K154">
        <v>1</v>
      </c>
      <c r="L154">
        <v>0</v>
      </c>
      <c r="M154">
        <v>0</v>
      </c>
      <c r="N154">
        <v>0</v>
      </c>
      <c r="O154">
        <v>0</v>
      </c>
    </row>
    <row r="155" spans="1:19" x14ac:dyDescent="0.3">
      <c r="A155">
        <v>27070</v>
      </c>
      <c r="B155" t="s">
        <v>138</v>
      </c>
      <c r="C155" t="s">
        <v>140</v>
      </c>
      <c r="P155">
        <v>66</v>
      </c>
      <c r="Q155">
        <v>1</v>
      </c>
      <c r="R155">
        <v>230</v>
      </c>
      <c r="S155">
        <v>11</v>
      </c>
    </row>
    <row r="156" spans="1:19" x14ac:dyDescent="0.3">
      <c r="A156">
        <v>27070</v>
      </c>
      <c r="B156" t="s">
        <v>138</v>
      </c>
      <c r="C156" t="s">
        <v>150</v>
      </c>
      <c r="P156">
        <v>20</v>
      </c>
      <c r="Q156">
        <v>0</v>
      </c>
      <c r="R156">
        <v>49</v>
      </c>
      <c r="S156">
        <v>5</v>
      </c>
    </row>
    <row r="157" spans="1:19" x14ac:dyDescent="0.3">
      <c r="A157">
        <v>27070</v>
      </c>
      <c r="B157" t="s">
        <v>138</v>
      </c>
      <c r="C157" t="s">
        <v>130</v>
      </c>
      <c r="P157">
        <v>18</v>
      </c>
      <c r="Q157">
        <v>0</v>
      </c>
      <c r="R157">
        <v>40</v>
      </c>
      <c r="S157">
        <v>4</v>
      </c>
    </row>
    <row r="158" spans="1:19" x14ac:dyDescent="0.3">
      <c r="A158">
        <v>27070</v>
      </c>
      <c r="B158" t="s">
        <v>138</v>
      </c>
      <c r="C158" t="s">
        <v>151</v>
      </c>
      <c r="P158">
        <v>8</v>
      </c>
      <c r="Q158">
        <v>0</v>
      </c>
      <c r="R158">
        <v>15</v>
      </c>
      <c r="S158">
        <v>2</v>
      </c>
    </row>
    <row r="159" spans="1:19" x14ac:dyDescent="0.3">
      <c r="A159">
        <v>27070</v>
      </c>
      <c r="B159" t="s">
        <v>138</v>
      </c>
      <c r="C159" t="s">
        <v>152</v>
      </c>
      <c r="P159">
        <v>6</v>
      </c>
      <c r="Q159">
        <v>0</v>
      </c>
      <c r="R159">
        <v>6</v>
      </c>
      <c r="S159">
        <v>1</v>
      </c>
    </row>
    <row r="160" spans="1:19" x14ac:dyDescent="0.3">
      <c r="A160">
        <v>27070</v>
      </c>
      <c r="B160" t="s">
        <v>138</v>
      </c>
      <c r="C160" t="s">
        <v>107</v>
      </c>
      <c r="P160">
        <v>6</v>
      </c>
      <c r="Q160">
        <v>1</v>
      </c>
      <c r="R160">
        <v>6</v>
      </c>
      <c r="S160">
        <v>1</v>
      </c>
    </row>
    <row r="161" spans="1:39" x14ac:dyDescent="0.3">
      <c r="A161">
        <v>27070</v>
      </c>
      <c r="B161" t="s">
        <v>138</v>
      </c>
      <c r="C161" t="s">
        <v>153</v>
      </c>
      <c r="P161">
        <v>0</v>
      </c>
      <c r="Q161">
        <v>0</v>
      </c>
      <c r="R161">
        <v>0</v>
      </c>
      <c r="S161">
        <v>1</v>
      </c>
    </row>
    <row r="162" spans="1:39" x14ac:dyDescent="0.3">
      <c r="A162">
        <v>27070</v>
      </c>
      <c r="B162" t="s">
        <v>141</v>
      </c>
      <c r="C162" t="s">
        <v>143</v>
      </c>
      <c r="P162">
        <v>20</v>
      </c>
      <c r="Q162">
        <v>0</v>
      </c>
      <c r="R162">
        <v>64</v>
      </c>
      <c r="S162">
        <v>5</v>
      </c>
    </row>
    <row r="163" spans="1:39" x14ac:dyDescent="0.3">
      <c r="A163">
        <v>27070</v>
      </c>
      <c r="B163" t="s">
        <v>141</v>
      </c>
      <c r="C163" t="s">
        <v>154</v>
      </c>
      <c r="P163">
        <v>12</v>
      </c>
      <c r="Q163">
        <v>0</v>
      </c>
      <c r="R163">
        <v>12</v>
      </c>
      <c r="S163">
        <v>1</v>
      </c>
    </row>
    <row r="164" spans="1:39" x14ac:dyDescent="0.3">
      <c r="A164">
        <v>27070</v>
      </c>
      <c r="B164" t="s">
        <v>141</v>
      </c>
      <c r="C164" t="s">
        <v>155</v>
      </c>
      <c r="P164">
        <v>12</v>
      </c>
      <c r="Q164">
        <v>0</v>
      </c>
      <c r="R164">
        <v>12</v>
      </c>
      <c r="S164">
        <v>1</v>
      </c>
    </row>
    <row r="165" spans="1:39" x14ac:dyDescent="0.3">
      <c r="A165">
        <v>27070</v>
      </c>
      <c r="B165" t="s">
        <v>141</v>
      </c>
      <c r="C165" t="s">
        <v>148</v>
      </c>
      <c r="P165">
        <v>7</v>
      </c>
      <c r="Q165">
        <v>0</v>
      </c>
      <c r="R165">
        <v>7</v>
      </c>
      <c r="S165">
        <v>1</v>
      </c>
    </row>
    <row r="166" spans="1:39" x14ac:dyDescent="0.3">
      <c r="A166">
        <v>27070</v>
      </c>
      <c r="B166" t="s">
        <v>138</v>
      </c>
      <c r="C166" t="s">
        <v>147</v>
      </c>
      <c r="T166">
        <v>4</v>
      </c>
      <c r="U166">
        <v>5</v>
      </c>
      <c r="V166">
        <v>0</v>
      </c>
      <c r="W166">
        <v>8</v>
      </c>
      <c r="X166">
        <v>2</v>
      </c>
    </row>
    <row r="167" spans="1:39" x14ac:dyDescent="0.3">
      <c r="A167">
        <v>27070</v>
      </c>
      <c r="B167" t="s">
        <v>138</v>
      </c>
      <c r="C167" t="s">
        <v>156</v>
      </c>
      <c r="T167">
        <v>12</v>
      </c>
      <c r="U167">
        <v>12</v>
      </c>
      <c r="V167">
        <v>0</v>
      </c>
      <c r="W167">
        <v>12</v>
      </c>
      <c r="X167">
        <v>1</v>
      </c>
    </row>
    <row r="168" spans="1:39" x14ac:dyDescent="0.3">
      <c r="A168">
        <v>27070</v>
      </c>
      <c r="B168" t="s">
        <v>141</v>
      </c>
      <c r="C168" t="s">
        <v>157</v>
      </c>
      <c r="T168">
        <v>16.5</v>
      </c>
      <c r="U168">
        <v>19</v>
      </c>
      <c r="V168">
        <v>0</v>
      </c>
      <c r="W168">
        <v>33</v>
      </c>
      <c r="X168">
        <v>2</v>
      </c>
    </row>
    <row r="169" spans="1:39" x14ac:dyDescent="0.3">
      <c r="A169">
        <v>27070</v>
      </c>
      <c r="B169" t="s">
        <v>141</v>
      </c>
      <c r="C169" t="s">
        <v>149</v>
      </c>
      <c r="T169">
        <v>20</v>
      </c>
      <c r="U169">
        <v>20</v>
      </c>
      <c r="V169">
        <v>0</v>
      </c>
      <c r="W169">
        <v>20</v>
      </c>
      <c r="X169">
        <v>1</v>
      </c>
    </row>
    <row r="170" spans="1:39" x14ac:dyDescent="0.3">
      <c r="A170">
        <v>27070</v>
      </c>
      <c r="B170" t="s">
        <v>138</v>
      </c>
      <c r="C170" t="s">
        <v>140</v>
      </c>
      <c r="Y170">
        <v>3</v>
      </c>
      <c r="Z170">
        <v>3</v>
      </c>
      <c r="AA170">
        <v>0</v>
      </c>
      <c r="AB170">
        <v>3</v>
      </c>
      <c r="AC170">
        <v>1</v>
      </c>
    </row>
    <row r="171" spans="1:39" x14ac:dyDescent="0.3">
      <c r="A171">
        <v>27070</v>
      </c>
      <c r="B171" t="s">
        <v>141</v>
      </c>
      <c r="C171" t="s">
        <v>148</v>
      </c>
      <c r="Y171">
        <v>25</v>
      </c>
      <c r="Z171">
        <v>25</v>
      </c>
      <c r="AA171">
        <v>0</v>
      </c>
      <c r="AB171">
        <v>25</v>
      </c>
      <c r="AC171">
        <v>1</v>
      </c>
    </row>
    <row r="172" spans="1:39" x14ac:dyDescent="0.3">
      <c r="A172">
        <v>27070</v>
      </c>
      <c r="B172" t="s">
        <v>141</v>
      </c>
      <c r="C172" t="s">
        <v>157</v>
      </c>
      <c r="Y172">
        <v>1</v>
      </c>
      <c r="Z172">
        <v>1</v>
      </c>
      <c r="AA172">
        <v>0</v>
      </c>
      <c r="AB172">
        <v>1</v>
      </c>
      <c r="AC172">
        <v>1</v>
      </c>
    </row>
    <row r="173" spans="1:39" x14ac:dyDescent="0.3">
      <c r="A173">
        <v>27070</v>
      </c>
      <c r="B173" t="s">
        <v>138</v>
      </c>
      <c r="C173" t="s">
        <v>158</v>
      </c>
      <c r="AD173">
        <v>1</v>
      </c>
      <c r="AE173" t="s">
        <v>136</v>
      </c>
      <c r="AF173">
        <v>0</v>
      </c>
      <c r="AG173">
        <v>0</v>
      </c>
      <c r="AH173">
        <v>4</v>
      </c>
      <c r="AI173">
        <v>4</v>
      </c>
    </row>
    <row r="174" spans="1:39" x14ac:dyDescent="0.3">
      <c r="A174">
        <v>27070</v>
      </c>
      <c r="B174" t="s">
        <v>141</v>
      </c>
      <c r="C174" t="s">
        <v>159</v>
      </c>
      <c r="AD174">
        <v>0</v>
      </c>
      <c r="AE174" t="s">
        <v>136</v>
      </c>
      <c r="AF174">
        <v>0</v>
      </c>
      <c r="AG174" t="s">
        <v>136</v>
      </c>
      <c r="AH174">
        <v>3</v>
      </c>
      <c r="AI174">
        <v>3</v>
      </c>
    </row>
    <row r="175" spans="1:39" x14ac:dyDescent="0.3">
      <c r="A175">
        <v>27070</v>
      </c>
      <c r="B175" t="s">
        <v>138</v>
      </c>
      <c r="C175" t="s">
        <v>160</v>
      </c>
      <c r="AJ175">
        <v>54</v>
      </c>
      <c r="AK175">
        <v>171</v>
      </c>
      <c r="AL175">
        <v>42.8</v>
      </c>
      <c r="AM175">
        <v>4</v>
      </c>
    </row>
    <row r="176" spans="1:39" x14ac:dyDescent="0.3">
      <c r="A176">
        <v>27070</v>
      </c>
      <c r="B176" t="s">
        <v>141</v>
      </c>
      <c r="C176" t="s">
        <v>161</v>
      </c>
      <c r="AJ176">
        <v>49</v>
      </c>
      <c r="AK176">
        <v>250</v>
      </c>
      <c r="AL176">
        <v>41.7</v>
      </c>
      <c r="AM176">
        <v>6</v>
      </c>
    </row>
    <row r="177" spans="1:19" x14ac:dyDescent="0.3">
      <c r="A177">
        <v>27081</v>
      </c>
      <c r="B177" t="s">
        <v>162</v>
      </c>
      <c r="C177" t="s">
        <v>163</v>
      </c>
      <c r="D177">
        <v>49</v>
      </c>
      <c r="E177">
        <v>49</v>
      </c>
      <c r="F177">
        <v>24</v>
      </c>
      <c r="G177">
        <v>3</v>
      </c>
      <c r="H177">
        <v>0</v>
      </c>
      <c r="I177">
        <v>241</v>
      </c>
      <c r="J177">
        <v>78.099999999999994</v>
      </c>
    </row>
    <row r="178" spans="1:19" x14ac:dyDescent="0.3">
      <c r="A178">
        <v>27081</v>
      </c>
      <c r="B178" t="s">
        <v>162</v>
      </c>
      <c r="C178" t="s">
        <v>164</v>
      </c>
      <c r="D178">
        <v>1</v>
      </c>
      <c r="E178">
        <v>100</v>
      </c>
      <c r="F178">
        <v>1</v>
      </c>
      <c r="G178">
        <v>0</v>
      </c>
      <c r="H178">
        <v>0</v>
      </c>
      <c r="I178">
        <v>31</v>
      </c>
      <c r="J178">
        <v>360.4</v>
      </c>
    </row>
    <row r="179" spans="1:19" x14ac:dyDescent="0.3">
      <c r="A179">
        <v>27081</v>
      </c>
      <c r="B179" t="s">
        <v>165</v>
      </c>
      <c r="C179" t="s">
        <v>133</v>
      </c>
      <c r="D179">
        <v>38</v>
      </c>
      <c r="E179">
        <v>73.7</v>
      </c>
      <c r="F179">
        <v>28</v>
      </c>
      <c r="G179">
        <v>0</v>
      </c>
      <c r="H179">
        <v>5</v>
      </c>
      <c r="I179">
        <v>304</v>
      </c>
      <c r="J179">
        <v>184.3</v>
      </c>
    </row>
    <row r="180" spans="1:19" x14ac:dyDescent="0.3">
      <c r="A180">
        <v>27081</v>
      </c>
      <c r="B180" t="s">
        <v>165</v>
      </c>
      <c r="C180" t="s">
        <v>166</v>
      </c>
      <c r="D180">
        <v>1</v>
      </c>
      <c r="E180">
        <v>100</v>
      </c>
      <c r="F180">
        <v>1</v>
      </c>
      <c r="G180">
        <v>0</v>
      </c>
      <c r="H180">
        <v>0</v>
      </c>
      <c r="I180">
        <v>16</v>
      </c>
      <c r="J180">
        <v>234.4</v>
      </c>
    </row>
    <row r="181" spans="1:19" x14ac:dyDescent="0.3">
      <c r="A181">
        <v>27081</v>
      </c>
      <c r="B181" t="s">
        <v>162</v>
      </c>
      <c r="C181" t="s">
        <v>65</v>
      </c>
      <c r="K181">
        <v>2</v>
      </c>
      <c r="L181">
        <v>0</v>
      </c>
      <c r="M181">
        <v>36</v>
      </c>
      <c r="N181">
        <v>0</v>
      </c>
      <c r="O181">
        <v>38</v>
      </c>
    </row>
    <row r="182" spans="1:19" x14ac:dyDescent="0.3">
      <c r="A182">
        <v>27081</v>
      </c>
      <c r="B182" t="s">
        <v>162</v>
      </c>
      <c r="C182" t="s">
        <v>167</v>
      </c>
      <c r="K182">
        <v>7</v>
      </c>
      <c r="L182">
        <v>0</v>
      </c>
      <c r="M182">
        <v>7</v>
      </c>
      <c r="N182">
        <v>0</v>
      </c>
      <c r="O182">
        <v>21</v>
      </c>
    </row>
    <row r="183" spans="1:19" x14ac:dyDescent="0.3">
      <c r="A183">
        <v>27081</v>
      </c>
      <c r="B183" t="s">
        <v>162</v>
      </c>
      <c r="C183" t="s">
        <v>168</v>
      </c>
      <c r="K183">
        <v>4</v>
      </c>
      <c r="L183">
        <v>0</v>
      </c>
      <c r="M183">
        <v>13</v>
      </c>
      <c r="N183">
        <v>1</v>
      </c>
      <c r="O183">
        <v>18</v>
      </c>
    </row>
    <row r="184" spans="1:19" x14ac:dyDescent="0.3">
      <c r="A184">
        <v>27081</v>
      </c>
      <c r="B184" t="s">
        <v>162</v>
      </c>
      <c r="C184" t="s">
        <v>164</v>
      </c>
      <c r="K184">
        <v>3</v>
      </c>
      <c r="L184">
        <v>0</v>
      </c>
      <c r="M184">
        <v>7</v>
      </c>
      <c r="N184">
        <v>0</v>
      </c>
      <c r="O184">
        <v>14</v>
      </c>
    </row>
    <row r="185" spans="1:19" x14ac:dyDescent="0.3">
      <c r="A185">
        <v>27081</v>
      </c>
      <c r="B185" t="s">
        <v>162</v>
      </c>
      <c r="C185" t="s">
        <v>163</v>
      </c>
      <c r="K185">
        <v>6</v>
      </c>
      <c r="L185">
        <v>0</v>
      </c>
      <c r="M185">
        <v>16</v>
      </c>
      <c r="N185">
        <v>0</v>
      </c>
      <c r="O185">
        <v>-8</v>
      </c>
    </row>
    <row r="186" spans="1:19" x14ac:dyDescent="0.3">
      <c r="A186">
        <v>27081</v>
      </c>
      <c r="B186" t="s">
        <v>165</v>
      </c>
      <c r="C186" t="s">
        <v>169</v>
      </c>
      <c r="K186">
        <v>17</v>
      </c>
      <c r="L186">
        <v>0</v>
      </c>
      <c r="M186">
        <v>15</v>
      </c>
      <c r="N186">
        <v>0</v>
      </c>
      <c r="O186">
        <v>105</v>
      </c>
    </row>
    <row r="187" spans="1:19" x14ac:dyDescent="0.3">
      <c r="A187">
        <v>27081</v>
      </c>
      <c r="B187" t="s">
        <v>165</v>
      </c>
      <c r="C187" t="s">
        <v>170</v>
      </c>
      <c r="K187">
        <v>17</v>
      </c>
      <c r="L187">
        <v>0</v>
      </c>
      <c r="M187">
        <v>31</v>
      </c>
      <c r="N187">
        <v>1</v>
      </c>
      <c r="O187">
        <v>100</v>
      </c>
    </row>
    <row r="188" spans="1:19" x14ac:dyDescent="0.3">
      <c r="A188">
        <v>27081</v>
      </c>
      <c r="B188" t="s">
        <v>165</v>
      </c>
      <c r="C188" t="s">
        <v>53</v>
      </c>
      <c r="K188">
        <v>7</v>
      </c>
      <c r="L188">
        <v>0</v>
      </c>
      <c r="M188">
        <v>17</v>
      </c>
      <c r="N188">
        <v>0</v>
      </c>
      <c r="O188">
        <v>30</v>
      </c>
    </row>
    <row r="189" spans="1:19" x14ac:dyDescent="0.3">
      <c r="A189">
        <v>27081</v>
      </c>
      <c r="B189" t="s">
        <v>165</v>
      </c>
      <c r="C189" t="s">
        <v>133</v>
      </c>
      <c r="K189">
        <v>3</v>
      </c>
      <c r="L189">
        <v>0</v>
      </c>
      <c r="M189">
        <v>19</v>
      </c>
      <c r="N189">
        <v>0</v>
      </c>
      <c r="O189">
        <v>22</v>
      </c>
    </row>
    <row r="190" spans="1:19" x14ac:dyDescent="0.3">
      <c r="A190">
        <v>27081</v>
      </c>
      <c r="B190" t="s">
        <v>165</v>
      </c>
      <c r="C190" t="s">
        <v>171</v>
      </c>
      <c r="K190">
        <v>1</v>
      </c>
      <c r="L190">
        <v>0</v>
      </c>
      <c r="M190">
        <v>9</v>
      </c>
      <c r="N190">
        <v>0</v>
      </c>
      <c r="O190">
        <v>9</v>
      </c>
    </row>
    <row r="191" spans="1:19" x14ac:dyDescent="0.3">
      <c r="A191">
        <v>27081</v>
      </c>
      <c r="B191" t="s">
        <v>162</v>
      </c>
      <c r="C191" t="s">
        <v>172</v>
      </c>
      <c r="P191">
        <v>31</v>
      </c>
      <c r="Q191">
        <v>0</v>
      </c>
      <c r="R191">
        <v>63</v>
      </c>
      <c r="S191">
        <v>3</v>
      </c>
    </row>
    <row r="192" spans="1:19" x14ac:dyDescent="0.3">
      <c r="A192">
        <v>27081</v>
      </c>
      <c r="B192" t="s">
        <v>162</v>
      </c>
      <c r="C192" t="s">
        <v>109</v>
      </c>
      <c r="P192">
        <v>35</v>
      </c>
      <c r="Q192">
        <v>0</v>
      </c>
      <c r="R192">
        <v>55</v>
      </c>
      <c r="S192">
        <v>4</v>
      </c>
    </row>
    <row r="193" spans="1:24" x14ac:dyDescent="0.3">
      <c r="A193">
        <v>27081</v>
      </c>
      <c r="B193" t="s">
        <v>162</v>
      </c>
      <c r="C193" t="s">
        <v>164</v>
      </c>
      <c r="P193">
        <v>14</v>
      </c>
      <c r="Q193">
        <v>0</v>
      </c>
      <c r="R193">
        <v>48</v>
      </c>
      <c r="S193">
        <v>4</v>
      </c>
    </row>
    <row r="194" spans="1:24" x14ac:dyDescent="0.3">
      <c r="A194">
        <v>27081</v>
      </c>
      <c r="B194" t="s">
        <v>162</v>
      </c>
      <c r="C194" t="s">
        <v>65</v>
      </c>
      <c r="P194">
        <v>13</v>
      </c>
      <c r="Q194">
        <v>0</v>
      </c>
      <c r="R194">
        <v>29</v>
      </c>
      <c r="S194">
        <v>4</v>
      </c>
    </row>
    <row r="195" spans="1:24" x14ac:dyDescent="0.3">
      <c r="A195">
        <v>27081</v>
      </c>
      <c r="B195" t="s">
        <v>162</v>
      </c>
      <c r="C195" t="s">
        <v>167</v>
      </c>
      <c r="P195">
        <v>11</v>
      </c>
      <c r="Q195">
        <v>0</v>
      </c>
      <c r="R195">
        <v>26</v>
      </c>
      <c r="S195">
        <v>5</v>
      </c>
    </row>
    <row r="196" spans="1:24" x14ac:dyDescent="0.3">
      <c r="A196">
        <v>27081</v>
      </c>
      <c r="B196" t="s">
        <v>162</v>
      </c>
      <c r="C196" t="s">
        <v>173</v>
      </c>
      <c r="P196">
        <v>20</v>
      </c>
      <c r="Q196">
        <v>0</v>
      </c>
      <c r="R196">
        <v>21</v>
      </c>
      <c r="S196">
        <v>2</v>
      </c>
    </row>
    <row r="197" spans="1:24" x14ac:dyDescent="0.3">
      <c r="A197">
        <v>27081</v>
      </c>
      <c r="B197" t="s">
        <v>162</v>
      </c>
      <c r="C197" t="s">
        <v>168</v>
      </c>
      <c r="P197">
        <v>11</v>
      </c>
      <c r="Q197">
        <v>0</v>
      </c>
      <c r="R197">
        <v>17</v>
      </c>
      <c r="S197">
        <v>2</v>
      </c>
    </row>
    <row r="198" spans="1:24" x14ac:dyDescent="0.3">
      <c r="A198">
        <v>27081</v>
      </c>
      <c r="B198" t="s">
        <v>162</v>
      </c>
      <c r="C198" t="s">
        <v>174</v>
      </c>
      <c r="P198">
        <v>13</v>
      </c>
      <c r="Q198">
        <v>0</v>
      </c>
      <c r="R198">
        <v>13</v>
      </c>
      <c r="S198">
        <v>1</v>
      </c>
    </row>
    <row r="199" spans="1:24" x14ac:dyDescent="0.3">
      <c r="A199">
        <v>27081</v>
      </c>
      <c r="B199" t="s">
        <v>165</v>
      </c>
      <c r="C199" t="s">
        <v>175</v>
      </c>
      <c r="P199">
        <v>30</v>
      </c>
      <c r="Q199">
        <v>1</v>
      </c>
      <c r="R199">
        <v>131</v>
      </c>
      <c r="S199">
        <v>12</v>
      </c>
    </row>
    <row r="200" spans="1:24" x14ac:dyDescent="0.3">
      <c r="A200">
        <v>27081</v>
      </c>
      <c r="B200" t="s">
        <v>165</v>
      </c>
      <c r="C200" t="s">
        <v>171</v>
      </c>
      <c r="P200">
        <v>28</v>
      </c>
      <c r="Q200">
        <v>3</v>
      </c>
      <c r="R200">
        <v>72</v>
      </c>
      <c r="S200">
        <v>7</v>
      </c>
    </row>
    <row r="201" spans="1:24" x14ac:dyDescent="0.3">
      <c r="A201">
        <v>27081</v>
      </c>
      <c r="B201" t="s">
        <v>165</v>
      </c>
      <c r="C201" t="s">
        <v>74</v>
      </c>
      <c r="P201">
        <v>21</v>
      </c>
      <c r="Q201">
        <v>0</v>
      </c>
      <c r="R201">
        <v>37</v>
      </c>
      <c r="S201">
        <v>3</v>
      </c>
    </row>
    <row r="202" spans="1:24" x14ac:dyDescent="0.3">
      <c r="A202">
        <v>27081</v>
      </c>
      <c r="B202" t="s">
        <v>165</v>
      </c>
      <c r="C202" t="s">
        <v>176</v>
      </c>
      <c r="P202">
        <v>14</v>
      </c>
      <c r="Q202">
        <v>0</v>
      </c>
      <c r="R202">
        <v>28</v>
      </c>
      <c r="S202">
        <v>3</v>
      </c>
    </row>
    <row r="203" spans="1:24" x14ac:dyDescent="0.3">
      <c r="A203">
        <v>27081</v>
      </c>
      <c r="B203" t="s">
        <v>165</v>
      </c>
      <c r="C203" t="s">
        <v>177</v>
      </c>
      <c r="P203">
        <v>19</v>
      </c>
      <c r="Q203">
        <v>0</v>
      </c>
      <c r="R203">
        <v>19</v>
      </c>
      <c r="S203">
        <v>1</v>
      </c>
    </row>
    <row r="204" spans="1:24" x14ac:dyDescent="0.3">
      <c r="A204">
        <v>27081</v>
      </c>
      <c r="B204" t="s">
        <v>165</v>
      </c>
      <c r="C204" t="s">
        <v>178</v>
      </c>
      <c r="P204">
        <v>13</v>
      </c>
      <c r="Q204">
        <v>1</v>
      </c>
      <c r="R204">
        <v>17</v>
      </c>
      <c r="S204">
        <v>2</v>
      </c>
    </row>
    <row r="205" spans="1:24" x14ac:dyDescent="0.3">
      <c r="A205">
        <v>27081</v>
      </c>
      <c r="B205" t="s">
        <v>165</v>
      </c>
      <c r="C205" t="s">
        <v>179</v>
      </c>
      <c r="P205">
        <v>16</v>
      </c>
      <c r="Q205">
        <v>0</v>
      </c>
      <c r="R205">
        <v>16</v>
      </c>
      <c r="S205">
        <v>1</v>
      </c>
    </row>
    <row r="206" spans="1:24" x14ac:dyDescent="0.3">
      <c r="A206">
        <v>27081</v>
      </c>
      <c r="B206" t="s">
        <v>162</v>
      </c>
      <c r="C206" t="s">
        <v>180</v>
      </c>
      <c r="T206">
        <v>23.1</v>
      </c>
      <c r="U206">
        <v>37</v>
      </c>
      <c r="V206">
        <v>0</v>
      </c>
      <c r="W206">
        <v>162</v>
      </c>
      <c r="X206">
        <v>7</v>
      </c>
    </row>
    <row r="207" spans="1:24" x14ac:dyDescent="0.3">
      <c r="A207">
        <v>27081</v>
      </c>
      <c r="B207" t="s">
        <v>162</v>
      </c>
      <c r="C207" t="s">
        <v>181</v>
      </c>
      <c r="T207">
        <v>27</v>
      </c>
      <c r="U207">
        <v>27</v>
      </c>
      <c r="V207">
        <v>0</v>
      </c>
      <c r="W207">
        <v>27</v>
      </c>
      <c r="X207">
        <v>1</v>
      </c>
    </row>
    <row r="208" spans="1:24" x14ac:dyDescent="0.3">
      <c r="A208">
        <v>27081</v>
      </c>
      <c r="B208" t="s">
        <v>162</v>
      </c>
      <c r="C208" t="s">
        <v>65</v>
      </c>
      <c r="T208">
        <v>19</v>
      </c>
      <c r="U208">
        <v>19</v>
      </c>
      <c r="V208">
        <v>0</v>
      </c>
      <c r="W208">
        <v>19</v>
      </c>
      <c r="X208">
        <v>1</v>
      </c>
    </row>
    <row r="209" spans="1:39" x14ac:dyDescent="0.3">
      <c r="A209">
        <v>27081</v>
      </c>
      <c r="B209" t="s">
        <v>165</v>
      </c>
      <c r="C209" t="s">
        <v>182</v>
      </c>
      <c r="T209">
        <v>23</v>
      </c>
      <c r="U209">
        <v>26</v>
      </c>
      <c r="V209">
        <v>0</v>
      </c>
      <c r="W209">
        <v>46</v>
      </c>
      <c r="X209">
        <v>2</v>
      </c>
    </row>
    <row r="210" spans="1:39" x14ac:dyDescent="0.3">
      <c r="A210">
        <v>27081</v>
      </c>
      <c r="B210" t="s">
        <v>165</v>
      </c>
      <c r="C210" t="s">
        <v>183</v>
      </c>
      <c r="Y210">
        <v>2</v>
      </c>
      <c r="Z210">
        <v>2</v>
      </c>
      <c r="AA210">
        <v>0</v>
      </c>
      <c r="AB210">
        <v>2</v>
      </c>
      <c r="AC210">
        <v>1</v>
      </c>
    </row>
    <row r="211" spans="1:39" x14ac:dyDescent="0.3">
      <c r="A211">
        <v>27081</v>
      </c>
      <c r="B211" t="s">
        <v>162</v>
      </c>
      <c r="C211" t="s">
        <v>184</v>
      </c>
      <c r="AD211">
        <v>1</v>
      </c>
      <c r="AE211">
        <v>26</v>
      </c>
      <c r="AF211">
        <v>1</v>
      </c>
      <c r="AG211">
        <v>100</v>
      </c>
      <c r="AH211">
        <v>4</v>
      </c>
      <c r="AI211">
        <v>1</v>
      </c>
    </row>
    <row r="212" spans="1:39" x14ac:dyDescent="0.3">
      <c r="A212">
        <v>27081</v>
      </c>
      <c r="B212" t="s">
        <v>165</v>
      </c>
      <c r="C212" t="s">
        <v>52</v>
      </c>
      <c r="AD212">
        <v>2</v>
      </c>
      <c r="AE212">
        <v>46</v>
      </c>
      <c r="AF212">
        <v>2</v>
      </c>
      <c r="AG212">
        <v>100</v>
      </c>
      <c r="AH212">
        <v>13</v>
      </c>
      <c r="AI212">
        <v>7</v>
      </c>
    </row>
    <row r="213" spans="1:39" x14ac:dyDescent="0.3">
      <c r="A213">
        <v>27081</v>
      </c>
      <c r="B213" t="s">
        <v>162</v>
      </c>
      <c r="C213" t="s">
        <v>185</v>
      </c>
      <c r="AJ213">
        <v>46</v>
      </c>
      <c r="AK213">
        <v>156</v>
      </c>
      <c r="AL213">
        <v>39</v>
      </c>
      <c r="AM213">
        <v>4</v>
      </c>
    </row>
    <row r="214" spans="1:39" x14ac:dyDescent="0.3">
      <c r="A214">
        <v>27071</v>
      </c>
      <c r="B214" t="s">
        <v>186</v>
      </c>
      <c r="C214" t="s">
        <v>187</v>
      </c>
      <c r="D214">
        <v>43</v>
      </c>
      <c r="E214">
        <v>58.1</v>
      </c>
      <c r="F214">
        <v>25</v>
      </c>
      <c r="G214">
        <v>1</v>
      </c>
      <c r="H214">
        <v>4</v>
      </c>
      <c r="I214">
        <v>372</v>
      </c>
      <c r="J214">
        <v>156.9</v>
      </c>
    </row>
    <row r="215" spans="1:39" x14ac:dyDescent="0.3">
      <c r="A215">
        <v>27071</v>
      </c>
      <c r="B215" t="s">
        <v>186</v>
      </c>
      <c r="C215" t="s">
        <v>109</v>
      </c>
      <c r="D215">
        <v>5</v>
      </c>
      <c r="E215">
        <v>20</v>
      </c>
      <c r="F215">
        <v>1</v>
      </c>
      <c r="G215">
        <v>0</v>
      </c>
      <c r="H215">
        <v>0</v>
      </c>
      <c r="I215">
        <v>28</v>
      </c>
      <c r="J215">
        <v>67</v>
      </c>
    </row>
    <row r="216" spans="1:39" x14ac:dyDescent="0.3">
      <c r="A216">
        <v>27071</v>
      </c>
      <c r="B216" t="s">
        <v>186</v>
      </c>
      <c r="C216" t="s">
        <v>188</v>
      </c>
      <c r="D216">
        <v>1</v>
      </c>
      <c r="E216">
        <v>100</v>
      </c>
      <c r="F216">
        <v>1</v>
      </c>
      <c r="G216">
        <v>0</v>
      </c>
      <c r="H216">
        <v>0</v>
      </c>
      <c r="I216">
        <v>18</v>
      </c>
      <c r="J216">
        <v>251.2</v>
      </c>
    </row>
    <row r="217" spans="1:39" x14ac:dyDescent="0.3">
      <c r="A217">
        <v>27071</v>
      </c>
      <c r="B217" t="s">
        <v>189</v>
      </c>
      <c r="C217" t="s">
        <v>93</v>
      </c>
      <c r="D217">
        <v>30</v>
      </c>
      <c r="E217">
        <v>66.7</v>
      </c>
      <c r="F217">
        <v>20</v>
      </c>
      <c r="G217">
        <v>1</v>
      </c>
      <c r="H217">
        <v>3</v>
      </c>
      <c r="I217">
        <v>336</v>
      </c>
      <c r="J217">
        <v>187.1</v>
      </c>
    </row>
    <row r="218" spans="1:39" x14ac:dyDescent="0.3">
      <c r="A218">
        <v>27071</v>
      </c>
      <c r="B218" t="s">
        <v>186</v>
      </c>
      <c r="C218" t="s">
        <v>190</v>
      </c>
      <c r="K218">
        <v>3</v>
      </c>
      <c r="L218">
        <v>0</v>
      </c>
      <c r="M218">
        <v>23</v>
      </c>
      <c r="N218">
        <v>0</v>
      </c>
      <c r="O218">
        <v>34</v>
      </c>
    </row>
    <row r="219" spans="1:39" x14ac:dyDescent="0.3">
      <c r="A219">
        <v>27071</v>
      </c>
      <c r="B219" t="s">
        <v>186</v>
      </c>
      <c r="C219" t="s">
        <v>191</v>
      </c>
      <c r="K219">
        <v>5</v>
      </c>
      <c r="L219">
        <v>0</v>
      </c>
      <c r="M219">
        <v>11</v>
      </c>
      <c r="N219">
        <v>0</v>
      </c>
      <c r="O219">
        <v>27</v>
      </c>
    </row>
    <row r="220" spans="1:39" x14ac:dyDescent="0.3">
      <c r="A220">
        <v>27071</v>
      </c>
      <c r="B220" t="s">
        <v>186</v>
      </c>
      <c r="C220" t="s">
        <v>192</v>
      </c>
      <c r="K220">
        <v>9</v>
      </c>
      <c r="L220">
        <v>0</v>
      </c>
      <c r="M220">
        <v>9</v>
      </c>
      <c r="N220">
        <v>0</v>
      </c>
      <c r="O220">
        <v>13</v>
      </c>
    </row>
    <row r="221" spans="1:39" x14ac:dyDescent="0.3">
      <c r="A221">
        <v>27071</v>
      </c>
      <c r="B221" t="s">
        <v>186</v>
      </c>
      <c r="C221" t="s">
        <v>193</v>
      </c>
      <c r="K221">
        <v>2</v>
      </c>
      <c r="L221">
        <v>0</v>
      </c>
      <c r="M221">
        <v>4</v>
      </c>
      <c r="N221">
        <v>0</v>
      </c>
      <c r="O221">
        <v>5</v>
      </c>
    </row>
    <row r="222" spans="1:39" x14ac:dyDescent="0.3">
      <c r="A222">
        <v>27071</v>
      </c>
      <c r="B222" t="s">
        <v>186</v>
      </c>
      <c r="C222" t="s">
        <v>187</v>
      </c>
      <c r="K222">
        <v>13</v>
      </c>
      <c r="L222">
        <v>2</v>
      </c>
      <c r="M222">
        <v>11</v>
      </c>
      <c r="N222">
        <v>0</v>
      </c>
      <c r="O222">
        <v>-6</v>
      </c>
    </row>
    <row r="223" spans="1:39" x14ac:dyDescent="0.3">
      <c r="A223">
        <v>27071</v>
      </c>
      <c r="B223" t="s">
        <v>189</v>
      </c>
      <c r="C223" t="s">
        <v>194</v>
      </c>
      <c r="K223">
        <v>35</v>
      </c>
      <c r="L223">
        <v>0</v>
      </c>
      <c r="M223">
        <v>53</v>
      </c>
      <c r="N223">
        <v>3</v>
      </c>
      <c r="O223">
        <v>245</v>
      </c>
    </row>
    <row r="224" spans="1:39" x14ac:dyDescent="0.3">
      <c r="A224">
        <v>27071</v>
      </c>
      <c r="B224" t="s">
        <v>189</v>
      </c>
      <c r="C224" t="s">
        <v>195</v>
      </c>
      <c r="K224">
        <v>2</v>
      </c>
      <c r="L224">
        <v>0</v>
      </c>
      <c r="M224">
        <v>5</v>
      </c>
      <c r="N224">
        <v>0</v>
      </c>
      <c r="O224">
        <v>9</v>
      </c>
    </row>
    <row r="225" spans="1:19" x14ac:dyDescent="0.3">
      <c r="A225">
        <v>27071</v>
      </c>
      <c r="B225" t="s">
        <v>189</v>
      </c>
      <c r="C225" t="s">
        <v>196</v>
      </c>
      <c r="K225">
        <v>1</v>
      </c>
      <c r="L225">
        <v>0</v>
      </c>
      <c r="M225">
        <v>9</v>
      </c>
      <c r="N225">
        <v>1</v>
      </c>
      <c r="O225">
        <v>9</v>
      </c>
    </row>
    <row r="226" spans="1:19" x14ac:dyDescent="0.3">
      <c r="A226">
        <v>27071</v>
      </c>
      <c r="B226" t="s">
        <v>189</v>
      </c>
      <c r="C226" t="s">
        <v>197</v>
      </c>
      <c r="K226">
        <v>1</v>
      </c>
      <c r="L226">
        <v>0</v>
      </c>
      <c r="M226">
        <v>3</v>
      </c>
      <c r="N226">
        <v>0</v>
      </c>
      <c r="O226">
        <v>3</v>
      </c>
    </row>
    <row r="227" spans="1:19" x14ac:dyDescent="0.3">
      <c r="A227">
        <v>27071</v>
      </c>
      <c r="B227" t="s">
        <v>189</v>
      </c>
      <c r="C227" t="s">
        <v>198</v>
      </c>
      <c r="K227">
        <v>1</v>
      </c>
      <c r="L227">
        <v>0</v>
      </c>
      <c r="M227">
        <v>1</v>
      </c>
      <c r="N227">
        <v>0</v>
      </c>
      <c r="O227">
        <v>1</v>
      </c>
    </row>
    <row r="228" spans="1:19" x14ac:dyDescent="0.3">
      <c r="A228">
        <v>27071</v>
      </c>
      <c r="B228" t="s">
        <v>189</v>
      </c>
      <c r="C228" t="s">
        <v>93</v>
      </c>
      <c r="K228">
        <v>7</v>
      </c>
      <c r="L228">
        <v>0</v>
      </c>
      <c r="M228">
        <v>17</v>
      </c>
      <c r="N228">
        <v>0</v>
      </c>
      <c r="O228">
        <v>-4</v>
      </c>
    </row>
    <row r="229" spans="1:19" x14ac:dyDescent="0.3">
      <c r="A229">
        <v>27071</v>
      </c>
      <c r="B229" t="s">
        <v>186</v>
      </c>
      <c r="C229" t="s">
        <v>199</v>
      </c>
      <c r="P229">
        <v>45</v>
      </c>
      <c r="Q229">
        <v>3</v>
      </c>
      <c r="R229">
        <v>151</v>
      </c>
      <c r="S229">
        <v>11</v>
      </c>
    </row>
    <row r="230" spans="1:19" x14ac:dyDescent="0.3">
      <c r="A230">
        <v>27071</v>
      </c>
      <c r="B230" t="s">
        <v>186</v>
      </c>
      <c r="C230" t="s">
        <v>193</v>
      </c>
      <c r="P230">
        <v>45</v>
      </c>
      <c r="Q230">
        <v>1</v>
      </c>
      <c r="R230">
        <v>81</v>
      </c>
      <c r="S230">
        <v>4</v>
      </c>
    </row>
    <row r="231" spans="1:19" x14ac:dyDescent="0.3">
      <c r="A231">
        <v>27071</v>
      </c>
      <c r="B231" t="s">
        <v>186</v>
      </c>
      <c r="C231" t="s">
        <v>200</v>
      </c>
      <c r="P231">
        <v>33</v>
      </c>
      <c r="Q231">
        <v>0</v>
      </c>
      <c r="R231">
        <v>70</v>
      </c>
      <c r="S231">
        <v>3</v>
      </c>
    </row>
    <row r="232" spans="1:19" x14ac:dyDescent="0.3">
      <c r="A232">
        <v>27071</v>
      </c>
      <c r="B232" t="s">
        <v>186</v>
      </c>
      <c r="C232" t="s">
        <v>188</v>
      </c>
      <c r="P232">
        <v>22</v>
      </c>
      <c r="Q232">
        <v>0</v>
      </c>
      <c r="R232">
        <v>48</v>
      </c>
      <c r="S232">
        <v>3</v>
      </c>
    </row>
    <row r="233" spans="1:19" x14ac:dyDescent="0.3">
      <c r="A233">
        <v>27071</v>
      </c>
      <c r="B233" t="s">
        <v>186</v>
      </c>
      <c r="C233" t="s">
        <v>201</v>
      </c>
      <c r="P233">
        <v>24</v>
      </c>
      <c r="Q233">
        <v>0</v>
      </c>
      <c r="R233">
        <v>34</v>
      </c>
      <c r="S233">
        <v>2</v>
      </c>
    </row>
    <row r="234" spans="1:19" x14ac:dyDescent="0.3">
      <c r="A234">
        <v>27071</v>
      </c>
      <c r="B234" t="s">
        <v>186</v>
      </c>
      <c r="C234" t="s">
        <v>44</v>
      </c>
      <c r="P234">
        <v>18</v>
      </c>
      <c r="Q234">
        <v>0</v>
      </c>
      <c r="R234">
        <v>23</v>
      </c>
      <c r="S234">
        <v>2</v>
      </c>
    </row>
    <row r="235" spans="1:19" x14ac:dyDescent="0.3">
      <c r="A235">
        <v>27071</v>
      </c>
      <c r="B235" t="s">
        <v>186</v>
      </c>
      <c r="C235" t="s">
        <v>191</v>
      </c>
      <c r="P235">
        <v>8</v>
      </c>
      <c r="Q235">
        <v>0</v>
      </c>
      <c r="R235">
        <v>8</v>
      </c>
      <c r="S235">
        <v>1</v>
      </c>
    </row>
    <row r="236" spans="1:19" x14ac:dyDescent="0.3">
      <c r="A236">
        <v>27071</v>
      </c>
      <c r="B236" t="s">
        <v>186</v>
      </c>
      <c r="C236" t="s">
        <v>190</v>
      </c>
      <c r="P236">
        <v>3</v>
      </c>
      <c r="Q236">
        <v>0</v>
      </c>
      <c r="R236">
        <v>3</v>
      </c>
      <c r="S236">
        <v>1</v>
      </c>
    </row>
    <row r="237" spans="1:19" x14ac:dyDescent="0.3">
      <c r="A237">
        <v>27071</v>
      </c>
      <c r="B237" t="s">
        <v>189</v>
      </c>
      <c r="C237" t="s">
        <v>53</v>
      </c>
      <c r="P237">
        <v>41</v>
      </c>
      <c r="Q237">
        <v>1</v>
      </c>
      <c r="R237">
        <v>144</v>
      </c>
      <c r="S237">
        <v>9</v>
      </c>
    </row>
    <row r="238" spans="1:19" x14ac:dyDescent="0.3">
      <c r="A238">
        <v>27071</v>
      </c>
      <c r="B238" t="s">
        <v>189</v>
      </c>
      <c r="C238" t="s">
        <v>194</v>
      </c>
      <c r="P238">
        <v>38</v>
      </c>
      <c r="Q238">
        <v>0</v>
      </c>
      <c r="R238">
        <v>84</v>
      </c>
      <c r="S238">
        <v>4</v>
      </c>
    </row>
    <row r="239" spans="1:19" x14ac:dyDescent="0.3">
      <c r="A239">
        <v>27071</v>
      </c>
      <c r="B239" t="s">
        <v>189</v>
      </c>
      <c r="C239" t="s">
        <v>198</v>
      </c>
      <c r="P239">
        <v>37</v>
      </c>
      <c r="Q239">
        <v>1</v>
      </c>
      <c r="R239">
        <v>65</v>
      </c>
      <c r="S239">
        <v>3</v>
      </c>
    </row>
    <row r="240" spans="1:19" x14ac:dyDescent="0.3">
      <c r="A240">
        <v>27071</v>
      </c>
      <c r="B240" t="s">
        <v>189</v>
      </c>
      <c r="C240" t="s">
        <v>202</v>
      </c>
      <c r="P240">
        <v>18</v>
      </c>
      <c r="Q240">
        <v>0</v>
      </c>
      <c r="R240">
        <v>26</v>
      </c>
      <c r="S240">
        <v>2</v>
      </c>
    </row>
    <row r="241" spans="1:39" x14ac:dyDescent="0.3">
      <c r="A241">
        <v>27071</v>
      </c>
      <c r="B241" t="s">
        <v>189</v>
      </c>
      <c r="C241" t="s">
        <v>203</v>
      </c>
      <c r="P241">
        <v>13</v>
      </c>
      <c r="Q241">
        <v>0</v>
      </c>
      <c r="R241">
        <v>13</v>
      </c>
      <c r="S241">
        <v>1</v>
      </c>
    </row>
    <row r="242" spans="1:39" x14ac:dyDescent="0.3">
      <c r="A242">
        <v>27071</v>
      </c>
      <c r="B242" t="s">
        <v>189</v>
      </c>
      <c r="C242" t="s">
        <v>204</v>
      </c>
      <c r="P242">
        <v>4</v>
      </c>
      <c r="Q242">
        <v>1</v>
      </c>
      <c r="R242">
        <v>4</v>
      </c>
      <c r="S242">
        <v>1</v>
      </c>
    </row>
    <row r="243" spans="1:39" x14ac:dyDescent="0.3">
      <c r="A243">
        <v>27071</v>
      </c>
      <c r="B243" t="s">
        <v>186</v>
      </c>
      <c r="C243" t="s">
        <v>193</v>
      </c>
      <c r="T243">
        <v>25</v>
      </c>
      <c r="U243">
        <v>30</v>
      </c>
      <c r="V243">
        <v>0</v>
      </c>
      <c r="W243">
        <v>75</v>
      </c>
      <c r="X243">
        <v>3</v>
      </c>
    </row>
    <row r="244" spans="1:39" x14ac:dyDescent="0.3">
      <c r="A244">
        <v>27071</v>
      </c>
      <c r="B244" t="s">
        <v>186</v>
      </c>
      <c r="C244" t="s">
        <v>205</v>
      </c>
      <c r="T244">
        <v>15</v>
      </c>
      <c r="U244">
        <v>15</v>
      </c>
      <c r="V244">
        <v>0</v>
      </c>
      <c r="W244">
        <v>15</v>
      </c>
      <c r="X244">
        <v>1</v>
      </c>
    </row>
    <row r="245" spans="1:39" x14ac:dyDescent="0.3">
      <c r="A245">
        <v>27071</v>
      </c>
      <c r="B245" t="s">
        <v>189</v>
      </c>
      <c r="C245" t="s">
        <v>197</v>
      </c>
      <c r="T245">
        <v>27</v>
      </c>
      <c r="U245">
        <v>27</v>
      </c>
      <c r="V245">
        <v>0</v>
      </c>
      <c r="W245">
        <v>27</v>
      </c>
      <c r="X245">
        <v>1</v>
      </c>
    </row>
    <row r="246" spans="1:39" x14ac:dyDescent="0.3">
      <c r="A246">
        <v>27071</v>
      </c>
      <c r="B246" t="s">
        <v>189</v>
      </c>
      <c r="C246" t="s">
        <v>202</v>
      </c>
      <c r="T246">
        <v>20</v>
      </c>
      <c r="U246">
        <v>20</v>
      </c>
      <c r="V246">
        <v>0</v>
      </c>
      <c r="W246">
        <v>20</v>
      </c>
      <c r="X246">
        <v>1</v>
      </c>
    </row>
    <row r="247" spans="1:39" x14ac:dyDescent="0.3">
      <c r="A247">
        <v>27071</v>
      </c>
      <c r="B247" t="s">
        <v>186</v>
      </c>
      <c r="C247" t="s">
        <v>199</v>
      </c>
      <c r="Y247">
        <v>2</v>
      </c>
      <c r="Z247">
        <v>2</v>
      </c>
      <c r="AA247">
        <v>0</v>
      </c>
      <c r="AB247">
        <v>2</v>
      </c>
      <c r="AC247">
        <v>1</v>
      </c>
    </row>
    <row r="248" spans="1:39" x14ac:dyDescent="0.3">
      <c r="A248">
        <v>27071</v>
      </c>
      <c r="B248" t="s">
        <v>186</v>
      </c>
      <c r="C248" t="s">
        <v>206</v>
      </c>
      <c r="AD248">
        <v>2</v>
      </c>
      <c r="AE248">
        <v>33</v>
      </c>
      <c r="AF248">
        <v>1</v>
      </c>
      <c r="AG248">
        <v>50</v>
      </c>
      <c r="AH248">
        <v>7</v>
      </c>
      <c r="AI248">
        <v>4</v>
      </c>
    </row>
    <row r="249" spans="1:39" x14ac:dyDescent="0.3">
      <c r="A249">
        <v>27071</v>
      </c>
      <c r="B249" t="s">
        <v>189</v>
      </c>
      <c r="C249" t="s">
        <v>207</v>
      </c>
      <c r="AD249">
        <v>2</v>
      </c>
      <c r="AE249">
        <v>21</v>
      </c>
      <c r="AF249">
        <v>1</v>
      </c>
      <c r="AG249">
        <v>50</v>
      </c>
      <c r="AH249">
        <v>9</v>
      </c>
      <c r="AI249">
        <v>6</v>
      </c>
    </row>
    <row r="250" spans="1:39" x14ac:dyDescent="0.3">
      <c r="A250">
        <v>27071</v>
      </c>
      <c r="B250" t="s">
        <v>186</v>
      </c>
      <c r="C250" t="s">
        <v>107</v>
      </c>
      <c r="AJ250">
        <v>41</v>
      </c>
      <c r="AK250">
        <v>41</v>
      </c>
      <c r="AL250">
        <v>41</v>
      </c>
      <c r="AM250">
        <v>1</v>
      </c>
    </row>
    <row r="251" spans="1:39" x14ac:dyDescent="0.3">
      <c r="A251">
        <v>27071</v>
      </c>
      <c r="B251" t="s">
        <v>186</v>
      </c>
      <c r="C251" t="s">
        <v>208</v>
      </c>
      <c r="AJ251">
        <v>38</v>
      </c>
      <c r="AK251">
        <v>38</v>
      </c>
      <c r="AL251">
        <v>38</v>
      </c>
      <c r="AM251">
        <v>1</v>
      </c>
    </row>
    <row r="252" spans="1:39" x14ac:dyDescent="0.3">
      <c r="A252">
        <v>27071</v>
      </c>
      <c r="B252" t="s">
        <v>189</v>
      </c>
      <c r="C252" t="s">
        <v>209</v>
      </c>
      <c r="AJ252">
        <v>49</v>
      </c>
      <c r="AK252">
        <v>123</v>
      </c>
      <c r="AL252">
        <v>41</v>
      </c>
      <c r="AM252">
        <v>3</v>
      </c>
    </row>
    <row r="253" spans="1:39" x14ac:dyDescent="0.3">
      <c r="A253">
        <v>27072</v>
      </c>
      <c r="B253" t="s">
        <v>210</v>
      </c>
      <c r="C253" t="s">
        <v>211</v>
      </c>
      <c r="D253">
        <v>15</v>
      </c>
      <c r="E253">
        <v>53.3</v>
      </c>
      <c r="F253">
        <v>8</v>
      </c>
      <c r="G253">
        <v>1</v>
      </c>
      <c r="H253">
        <v>1</v>
      </c>
      <c r="I253">
        <v>96</v>
      </c>
      <c r="J253">
        <v>115.8</v>
      </c>
    </row>
    <row r="254" spans="1:39" x14ac:dyDescent="0.3">
      <c r="A254">
        <v>27072</v>
      </c>
      <c r="B254" t="s">
        <v>212</v>
      </c>
      <c r="C254" t="s">
        <v>153</v>
      </c>
      <c r="D254">
        <v>32</v>
      </c>
      <c r="E254">
        <v>53.1</v>
      </c>
      <c r="F254">
        <v>17</v>
      </c>
      <c r="G254">
        <v>2</v>
      </c>
      <c r="H254">
        <v>2</v>
      </c>
      <c r="I254">
        <v>207</v>
      </c>
      <c r="J254">
        <v>115.6</v>
      </c>
    </row>
    <row r="255" spans="1:39" x14ac:dyDescent="0.3">
      <c r="A255">
        <v>27072</v>
      </c>
      <c r="B255" t="s">
        <v>212</v>
      </c>
      <c r="C255" t="s">
        <v>213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39" x14ac:dyDescent="0.3">
      <c r="A256">
        <v>27072</v>
      </c>
      <c r="B256" t="s">
        <v>210</v>
      </c>
      <c r="C256" t="s">
        <v>44</v>
      </c>
      <c r="K256">
        <v>26</v>
      </c>
      <c r="L256">
        <v>1</v>
      </c>
      <c r="M256">
        <v>36</v>
      </c>
      <c r="N256">
        <v>1</v>
      </c>
      <c r="O256">
        <v>210</v>
      </c>
    </row>
    <row r="257" spans="1:19" x14ac:dyDescent="0.3">
      <c r="A257">
        <v>27072</v>
      </c>
      <c r="B257" t="s">
        <v>210</v>
      </c>
      <c r="C257" t="s">
        <v>214</v>
      </c>
      <c r="K257">
        <v>4</v>
      </c>
      <c r="L257">
        <v>0</v>
      </c>
      <c r="M257">
        <v>9</v>
      </c>
      <c r="N257">
        <v>0</v>
      </c>
      <c r="O257">
        <v>17</v>
      </c>
    </row>
    <row r="258" spans="1:19" x14ac:dyDescent="0.3">
      <c r="A258">
        <v>27072</v>
      </c>
      <c r="B258" t="s">
        <v>210</v>
      </c>
      <c r="C258" t="s">
        <v>215</v>
      </c>
      <c r="K258">
        <v>1</v>
      </c>
      <c r="L258">
        <v>0</v>
      </c>
      <c r="M258">
        <v>1</v>
      </c>
      <c r="N258">
        <v>0</v>
      </c>
      <c r="O258">
        <v>1</v>
      </c>
    </row>
    <row r="259" spans="1:19" x14ac:dyDescent="0.3">
      <c r="A259">
        <v>27072</v>
      </c>
      <c r="B259" t="s">
        <v>210</v>
      </c>
      <c r="C259" t="s">
        <v>211</v>
      </c>
      <c r="K259">
        <v>2</v>
      </c>
      <c r="L259">
        <v>0</v>
      </c>
      <c r="M259">
        <v>3</v>
      </c>
      <c r="N259">
        <v>1</v>
      </c>
      <c r="O259">
        <v>-8</v>
      </c>
    </row>
    <row r="260" spans="1:19" x14ac:dyDescent="0.3">
      <c r="A260">
        <v>27072</v>
      </c>
      <c r="B260" t="s">
        <v>212</v>
      </c>
      <c r="C260" t="s">
        <v>216</v>
      </c>
      <c r="K260">
        <v>26</v>
      </c>
      <c r="L260">
        <v>0</v>
      </c>
      <c r="M260">
        <v>12</v>
      </c>
      <c r="N260">
        <v>1</v>
      </c>
      <c r="O260">
        <v>93</v>
      </c>
    </row>
    <row r="261" spans="1:19" x14ac:dyDescent="0.3">
      <c r="A261">
        <v>27072</v>
      </c>
      <c r="B261" t="s">
        <v>212</v>
      </c>
      <c r="C261" t="s">
        <v>217</v>
      </c>
      <c r="K261">
        <v>13</v>
      </c>
      <c r="L261">
        <v>0</v>
      </c>
      <c r="M261">
        <v>17</v>
      </c>
      <c r="N261">
        <v>0</v>
      </c>
      <c r="O261">
        <v>55</v>
      </c>
    </row>
    <row r="262" spans="1:19" x14ac:dyDescent="0.3">
      <c r="A262">
        <v>27072</v>
      </c>
      <c r="B262" t="s">
        <v>212</v>
      </c>
      <c r="C262" t="s">
        <v>153</v>
      </c>
      <c r="K262">
        <v>6</v>
      </c>
      <c r="L262">
        <v>0</v>
      </c>
      <c r="M262">
        <v>11</v>
      </c>
      <c r="N262">
        <v>0</v>
      </c>
      <c r="O262">
        <v>38</v>
      </c>
    </row>
    <row r="263" spans="1:19" x14ac:dyDescent="0.3">
      <c r="A263">
        <v>27072</v>
      </c>
      <c r="B263" t="s">
        <v>212</v>
      </c>
      <c r="C263" t="s">
        <v>218</v>
      </c>
      <c r="K263">
        <v>1</v>
      </c>
      <c r="L263">
        <v>0</v>
      </c>
      <c r="M263">
        <v>0</v>
      </c>
      <c r="N263">
        <v>0</v>
      </c>
      <c r="O263">
        <v>-20</v>
      </c>
    </row>
    <row r="264" spans="1:19" x14ac:dyDescent="0.3">
      <c r="A264">
        <v>27072</v>
      </c>
      <c r="B264" t="s">
        <v>210</v>
      </c>
      <c r="C264" t="s">
        <v>219</v>
      </c>
      <c r="P264">
        <v>39</v>
      </c>
      <c r="Q264">
        <v>0</v>
      </c>
      <c r="R264">
        <v>59</v>
      </c>
      <c r="S264">
        <v>3</v>
      </c>
    </row>
    <row r="265" spans="1:19" x14ac:dyDescent="0.3">
      <c r="A265">
        <v>27072</v>
      </c>
      <c r="B265" t="s">
        <v>210</v>
      </c>
      <c r="C265" t="s">
        <v>220</v>
      </c>
      <c r="P265">
        <v>12</v>
      </c>
      <c r="Q265">
        <v>0</v>
      </c>
      <c r="R265">
        <v>16</v>
      </c>
      <c r="S265">
        <v>2</v>
      </c>
    </row>
    <row r="266" spans="1:19" x14ac:dyDescent="0.3">
      <c r="A266">
        <v>27072</v>
      </c>
      <c r="B266" t="s">
        <v>210</v>
      </c>
      <c r="C266" t="s">
        <v>221</v>
      </c>
      <c r="P266">
        <v>11</v>
      </c>
      <c r="Q266">
        <v>0</v>
      </c>
      <c r="R266">
        <v>11</v>
      </c>
      <c r="S266">
        <v>1</v>
      </c>
    </row>
    <row r="267" spans="1:19" x14ac:dyDescent="0.3">
      <c r="A267">
        <v>27072</v>
      </c>
      <c r="B267" t="s">
        <v>210</v>
      </c>
      <c r="C267" t="s">
        <v>222</v>
      </c>
      <c r="P267">
        <v>5</v>
      </c>
      <c r="Q267">
        <v>1</v>
      </c>
      <c r="R267">
        <v>5</v>
      </c>
      <c r="S267">
        <v>1</v>
      </c>
    </row>
    <row r="268" spans="1:19" x14ac:dyDescent="0.3">
      <c r="A268">
        <v>27072</v>
      </c>
      <c r="B268" t="s">
        <v>210</v>
      </c>
      <c r="C268" t="s">
        <v>223</v>
      </c>
      <c r="P268">
        <v>5</v>
      </c>
      <c r="Q268">
        <v>0</v>
      </c>
      <c r="R268">
        <v>5</v>
      </c>
      <c r="S268">
        <v>1</v>
      </c>
    </row>
    <row r="269" spans="1:19" x14ac:dyDescent="0.3">
      <c r="A269">
        <v>27072</v>
      </c>
      <c r="B269" t="s">
        <v>212</v>
      </c>
      <c r="C269" t="s">
        <v>224</v>
      </c>
      <c r="P269">
        <v>30</v>
      </c>
      <c r="Q269">
        <v>2</v>
      </c>
      <c r="R269">
        <v>113</v>
      </c>
      <c r="S269">
        <v>7</v>
      </c>
    </row>
    <row r="270" spans="1:19" x14ac:dyDescent="0.3">
      <c r="A270">
        <v>27072</v>
      </c>
      <c r="B270" t="s">
        <v>212</v>
      </c>
      <c r="C270" t="s">
        <v>225</v>
      </c>
      <c r="P270">
        <v>22</v>
      </c>
      <c r="Q270">
        <v>0</v>
      </c>
      <c r="R270">
        <v>33</v>
      </c>
      <c r="S270">
        <v>2</v>
      </c>
    </row>
    <row r="271" spans="1:19" x14ac:dyDescent="0.3">
      <c r="A271">
        <v>27072</v>
      </c>
      <c r="B271" t="s">
        <v>212</v>
      </c>
      <c r="C271" t="s">
        <v>216</v>
      </c>
      <c r="P271">
        <v>19</v>
      </c>
      <c r="Q271">
        <v>0</v>
      </c>
      <c r="R271">
        <v>19</v>
      </c>
      <c r="S271">
        <v>1</v>
      </c>
    </row>
    <row r="272" spans="1:19" x14ac:dyDescent="0.3">
      <c r="A272">
        <v>27072</v>
      </c>
      <c r="B272" t="s">
        <v>212</v>
      </c>
      <c r="C272" t="s">
        <v>226</v>
      </c>
      <c r="P272">
        <v>8</v>
      </c>
      <c r="Q272">
        <v>0</v>
      </c>
      <c r="R272">
        <v>15</v>
      </c>
      <c r="S272">
        <v>2</v>
      </c>
    </row>
    <row r="273" spans="1:39" x14ac:dyDescent="0.3">
      <c r="A273">
        <v>27072</v>
      </c>
      <c r="B273" t="s">
        <v>212</v>
      </c>
      <c r="C273" t="s">
        <v>227</v>
      </c>
      <c r="P273">
        <v>9</v>
      </c>
      <c r="Q273">
        <v>0</v>
      </c>
      <c r="R273">
        <v>9</v>
      </c>
      <c r="S273">
        <v>1</v>
      </c>
    </row>
    <row r="274" spans="1:39" x14ac:dyDescent="0.3">
      <c r="A274">
        <v>27072</v>
      </c>
      <c r="B274" t="s">
        <v>212</v>
      </c>
      <c r="C274" t="s">
        <v>74</v>
      </c>
      <c r="P274">
        <v>5</v>
      </c>
      <c r="Q274">
        <v>0</v>
      </c>
      <c r="R274">
        <v>6</v>
      </c>
      <c r="S274">
        <v>2</v>
      </c>
    </row>
    <row r="275" spans="1:39" x14ac:dyDescent="0.3">
      <c r="A275">
        <v>27072</v>
      </c>
      <c r="B275" t="s">
        <v>212</v>
      </c>
      <c r="C275" t="s">
        <v>217</v>
      </c>
      <c r="P275">
        <v>6</v>
      </c>
      <c r="Q275">
        <v>0</v>
      </c>
      <c r="R275">
        <v>6</v>
      </c>
      <c r="S275">
        <v>1</v>
      </c>
    </row>
    <row r="276" spans="1:39" x14ac:dyDescent="0.3">
      <c r="A276">
        <v>27072</v>
      </c>
      <c r="B276" t="s">
        <v>212</v>
      </c>
      <c r="C276" t="s">
        <v>228</v>
      </c>
      <c r="P276">
        <v>6</v>
      </c>
      <c r="Q276">
        <v>0</v>
      </c>
      <c r="R276">
        <v>6</v>
      </c>
      <c r="S276">
        <v>1</v>
      </c>
    </row>
    <row r="277" spans="1:39" x14ac:dyDescent="0.3">
      <c r="A277">
        <v>27072</v>
      </c>
      <c r="B277" t="s">
        <v>210</v>
      </c>
      <c r="C277" t="s">
        <v>229</v>
      </c>
      <c r="T277">
        <v>22</v>
      </c>
      <c r="U277">
        <v>39</v>
      </c>
      <c r="V277">
        <v>0</v>
      </c>
      <c r="W277">
        <v>66</v>
      </c>
      <c r="X277">
        <v>3</v>
      </c>
    </row>
    <row r="278" spans="1:39" x14ac:dyDescent="0.3">
      <c r="A278">
        <v>27072</v>
      </c>
      <c r="B278" t="s">
        <v>212</v>
      </c>
      <c r="C278" t="s">
        <v>230</v>
      </c>
      <c r="T278">
        <v>16</v>
      </c>
      <c r="U278">
        <v>22</v>
      </c>
      <c r="V278">
        <v>0</v>
      </c>
      <c r="W278">
        <v>32</v>
      </c>
      <c r="X278">
        <v>2</v>
      </c>
    </row>
    <row r="279" spans="1:39" x14ac:dyDescent="0.3">
      <c r="A279">
        <v>27072</v>
      </c>
      <c r="B279" t="s">
        <v>212</v>
      </c>
      <c r="C279" t="s">
        <v>231</v>
      </c>
      <c r="T279">
        <v>16</v>
      </c>
      <c r="U279">
        <v>16</v>
      </c>
      <c r="V279">
        <v>0</v>
      </c>
      <c r="W279">
        <v>16</v>
      </c>
      <c r="X279">
        <v>1</v>
      </c>
    </row>
    <row r="280" spans="1:39" x14ac:dyDescent="0.3">
      <c r="A280">
        <v>27072</v>
      </c>
      <c r="B280" t="s">
        <v>210</v>
      </c>
      <c r="C280" t="s">
        <v>232</v>
      </c>
      <c r="Y280">
        <v>6</v>
      </c>
      <c r="Z280">
        <v>7</v>
      </c>
      <c r="AA280">
        <v>0</v>
      </c>
      <c r="AB280">
        <v>12</v>
      </c>
      <c r="AC280">
        <v>2</v>
      </c>
    </row>
    <row r="281" spans="1:39" x14ac:dyDescent="0.3">
      <c r="A281">
        <v>27072</v>
      </c>
      <c r="B281" t="s">
        <v>210</v>
      </c>
      <c r="C281" t="s">
        <v>233</v>
      </c>
      <c r="Y281">
        <v>0</v>
      </c>
      <c r="Z281">
        <v>0</v>
      </c>
      <c r="AA281">
        <v>0</v>
      </c>
      <c r="AB281">
        <v>0</v>
      </c>
      <c r="AC281">
        <v>1</v>
      </c>
    </row>
    <row r="282" spans="1:39" x14ac:dyDescent="0.3">
      <c r="A282">
        <v>27072</v>
      </c>
      <c r="B282" t="s">
        <v>212</v>
      </c>
      <c r="C282" t="s">
        <v>228</v>
      </c>
      <c r="Y282">
        <v>2</v>
      </c>
      <c r="Z282">
        <v>5</v>
      </c>
      <c r="AA282">
        <v>0</v>
      </c>
      <c r="AB282">
        <v>6</v>
      </c>
      <c r="AC282">
        <v>3</v>
      </c>
    </row>
    <row r="283" spans="1:39" x14ac:dyDescent="0.3">
      <c r="A283">
        <v>27072</v>
      </c>
      <c r="B283" t="s">
        <v>210</v>
      </c>
      <c r="C283" t="s">
        <v>234</v>
      </c>
      <c r="AD283">
        <v>1</v>
      </c>
      <c r="AE283">
        <v>27</v>
      </c>
      <c r="AF283">
        <v>1</v>
      </c>
      <c r="AG283">
        <v>100</v>
      </c>
      <c r="AH283">
        <v>6</v>
      </c>
      <c r="AI283">
        <v>3</v>
      </c>
    </row>
    <row r="284" spans="1:39" x14ac:dyDescent="0.3">
      <c r="A284">
        <v>27072</v>
      </c>
      <c r="B284" t="s">
        <v>212</v>
      </c>
      <c r="C284" t="s">
        <v>235</v>
      </c>
      <c r="AD284">
        <v>0</v>
      </c>
      <c r="AE284" t="s">
        <v>136</v>
      </c>
      <c r="AF284">
        <v>0</v>
      </c>
      <c r="AG284" t="s">
        <v>136</v>
      </c>
      <c r="AH284">
        <v>3</v>
      </c>
      <c r="AI284">
        <v>3</v>
      </c>
    </row>
    <row r="285" spans="1:39" x14ac:dyDescent="0.3">
      <c r="A285">
        <v>27072</v>
      </c>
      <c r="B285" t="s">
        <v>210</v>
      </c>
      <c r="C285" t="s">
        <v>236</v>
      </c>
      <c r="AJ285">
        <v>47</v>
      </c>
      <c r="AK285">
        <v>198</v>
      </c>
      <c r="AL285">
        <v>39.6</v>
      </c>
      <c r="AM285">
        <v>5</v>
      </c>
    </row>
    <row r="286" spans="1:39" x14ac:dyDescent="0.3">
      <c r="A286">
        <v>27072</v>
      </c>
      <c r="B286" t="s">
        <v>212</v>
      </c>
      <c r="C286" t="s">
        <v>218</v>
      </c>
      <c r="AJ286">
        <v>49</v>
      </c>
      <c r="AK286">
        <v>189</v>
      </c>
      <c r="AL286">
        <v>37.799999999999997</v>
      </c>
      <c r="AM286">
        <v>5</v>
      </c>
    </row>
    <row r="287" spans="1:39" x14ac:dyDescent="0.3">
      <c r="A287">
        <v>27073</v>
      </c>
      <c r="B287" t="s">
        <v>237</v>
      </c>
      <c r="C287" t="s">
        <v>236</v>
      </c>
      <c r="D287">
        <v>31</v>
      </c>
      <c r="E287">
        <v>67.7</v>
      </c>
      <c r="F287">
        <v>21</v>
      </c>
      <c r="G287">
        <v>0</v>
      </c>
      <c r="H287">
        <v>4</v>
      </c>
      <c r="I287">
        <v>381</v>
      </c>
      <c r="J287">
        <v>213.6</v>
      </c>
    </row>
    <row r="288" spans="1:39" x14ac:dyDescent="0.3">
      <c r="A288">
        <v>27073</v>
      </c>
      <c r="B288" t="s">
        <v>238</v>
      </c>
      <c r="C288" t="s">
        <v>54</v>
      </c>
      <c r="D288">
        <v>36</v>
      </c>
      <c r="E288">
        <v>58.3</v>
      </c>
      <c r="F288">
        <v>21</v>
      </c>
      <c r="G288">
        <v>2</v>
      </c>
      <c r="H288">
        <v>5</v>
      </c>
      <c r="I288">
        <v>445</v>
      </c>
      <c r="J288">
        <v>196.9</v>
      </c>
    </row>
    <row r="289" spans="1:19" x14ac:dyDescent="0.3">
      <c r="A289">
        <v>27073</v>
      </c>
      <c r="B289" t="s">
        <v>237</v>
      </c>
      <c r="C289" t="s">
        <v>239</v>
      </c>
      <c r="K289">
        <v>33</v>
      </c>
      <c r="L289">
        <v>0</v>
      </c>
      <c r="M289">
        <v>26</v>
      </c>
      <c r="N289">
        <v>3</v>
      </c>
      <c r="O289">
        <v>147</v>
      </c>
    </row>
    <row r="290" spans="1:19" x14ac:dyDescent="0.3">
      <c r="A290">
        <v>27073</v>
      </c>
      <c r="B290" t="s">
        <v>237</v>
      </c>
      <c r="C290" t="s">
        <v>240</v>
      </c>
      <c r="K290">
        <v>6</v>
      </c>
      <c r="L290">
        <v>0</v>
      </c>
      <c r="M290">
        <v>42</v>
      </c>
      <c r="N290">
        <v>1</v>
      </c>
      <c r="O290">
        <v>57</v>
      </c>
    </row>
    <row r="291" spans="1:19" x14ac:dyDescent="0.3">
      <c r="A291">
        <v>27073</v>
      </c>
      <c r="B291" t="s">
        <v>237</v>
      </c>
      <c r="C291" t="s">
        <v>42</v>
      </c>
      <c r="K291">
        <v>1</v>
      </c>
      <c r="L291">
        <v>0</v>
      </c>
      <c r="M291">
        <v>12</v>
      </c>
      <c r="N291">
        <v>0</v>
      </c>
      <c r="O291">
        <v>12</v>
      </c>
    </row>
    <row r="292" spans="1:19" x14ac:dyDescent="0.3">
      <c r="A292">
        <v>27073</v>
      </c>
      <c r="B292" t="s">
        <v>237</v>
      </c>
      <c r="C292" t="s">
        <v>236</v>
      </c>
      <c r="K292">
        <v>7</v>
      </c>
      <c r="L292">
        <v>0</v>
      </c>
      <c r="M292">
        <v>7</v>
      </c>
      <c r="N292">
        <v>1</v>
      </c>
      <c r="O292">
        <v>4</v>
      </c>
    </row>
    <row r="293" spans="1:19" x14ac:dyDescent="0.3">
      <c r="A293">
        <v>27073</v>
      </c>
      <c r="B293" t="s">
        <v>237</v>
      </c>
      <c r="C293" t="s">
        <v>241</v>
      </c>
      <c r="K293">
        <v>1</v>
      </c>
      <c r="L293">
        <v>0</v>
      </c>
      <c r="M293">
        <v>4</v>
      </c>
      <c r="N293">
        <v>0</v>
      </c>
      <c r="O293">
        <v>4</v>
      </c>
    </row>
    <row r="294" spans="1:19" x14ac:dyDescent="0.3">
      <c r="A294">
        <v>27073</v>
      </c>
      <c r="B294" t="s">
        <v>237</v>
      </c>
      <c r="C294" t="s">
        <v>242</v>
      </c>
      <c r="K294">
        <v>1</v>
      </c>
      <c r="L294">
        <v>0</v>
      </c>
      <c r="M294">
        <v>3</v>
      </c>
      <c r="N294">
        <v>0</v>
      </c>
      <c r="O294">
        <v>3</v>
      </c>
    </row>
    <row r="295" spans="1:19" x14ac:dyDescent="0.3">
      <c r="A295">
        <v>27073</v>
      </c>
      <c r="B295" t="s">
        <v>237</v>
      </c>
      <c r="C295" t="s">
        <v>243</v>
      </c>
      <c r="K295">
        <v>1</v>
      </c>
      <c r="L295">
        <v>0</v>
      </c>
      <c r="M295">
        <v>0</v>
      </c>
      <c r="N295">
        <v>0</v>
      </c>
      <c r="O295">
        <v>0</v>
      </c>
    </row>
    <row r="296" spans="1:19" x14ac:dyDescent="0.3">
      <c r="A296">
        <v>27073</v>
      </c>
      <c r="B296" t="s">
        <v>237</v>
      </c>
      <c r="C296" t="s">
        <v>244</v>
      </c>
      <c r="K296">
        <v>1</v>
      </c>
      <c r="L296">
        <v>0</v>
      </c>
      <c r="M296">
        <v>0</v>
      </c>
      <c r="N296">
        <v>0</v>
      </c>
      <c r="O296">
        <v>-2</v>
      </c>
    </row>
    <row r="297" spans="1:19" x14ac:dyDescent="0.3">
      <c r="A297">
        <v>27073</v>
      </c>
      <c r="B297" t="s">
        <v>238</v>
      </c>
      <c r="C297" t="s">
        <v>245</v>
      </c>
      <c r="K297">
        <v>16</v>
      </c>
      <c r="L297">
        <v>0</v>
      </c>
      <c r="M297">
        <v>22</v>
      </c>
      <c r="N297">
        <v>1</v>
      </c>
      <c r="O297">
        <v>118</v>
      </c>
    </row>
    <row r="298" spans="1:19" x14ac:dyDescent="0.3">
      <c r="A298">
        <v>27073</v>
      </c>
      <c r="B298" t="s">
        <v>238</v>
      </c>
      <c r="C298" t="s">
        <v>246</v>
      </c>
      <c r="K298">
        <v>10</v>
      </c>
      <c r="L298">
        <v>0</v>
      </c>
      <c r="M298">
        <v>9</v>
      </c>
      <c r="N298">
        <v>1</v>
      </c>
      <c r="O298">
        <v>29</v>
      </c>
    </row>
    <row r="299" spans="1:19" x14ac:dyDescent="0.3">
      <c r="A299">
        <v>27073</v>
      </c>
      <c r="B299" t="s">
        <v>238</v>
      </c>
      <c r="C299" t="s">
        <v>54</v>
      </c>
      <c r="K299">
        <v>2</v>
      </c>
      <c r="L299">
        <v>0</v>
      </c>
      <c r="M299">
        <v>4</v>
      </c>
      <c r="N299">
        <v>0</v>
      </c>
      <c r="O299">
        <v>5</v>
      </c>
    </row>
    <row r="300" spans="1:19" x14ac:dyDescent="0.3">
      <c r="A300">
        <v>27073</v>
      </c>
      <c r="B300" t="s">
        <v>238</v>
      </c>
      <c r="C300" t="s">
        <v>247</v>
      </c>
      <c r="K300">
        <v>2</v>
      </c>
      <c r="L300">
        <v>0</v>
      </c>
      <c r="M300">
        <v>2</v>
      </c>
      <c r="N300">
        <v>0</v>
      </c>
      <c r="O300">
        <v>3</v>
      </c>
    </row>
    <row r="301" spans="1:19" x14ac:dyDescent="0.3">
      <c r="A301">
        <v>27073</v>
      </c>
      <c r="B301" t="s">
        <v>238</v>
      </c>
      <c r="C301" t="s">
        <v>248</v>
      </c>
      <c r="K301">
        <v>0</v>
      </c>
      <c r="L301">
        <v>1</v>
      </c>
      <c r="M301">
        <v>0</v>
      </c>
      <c r="N301">
        <v>0</v>
      </c>
      <c r="O301">
        <v>0</v>
      </c>
    </row>
    <row r="302" spans="1:19" x14ac:dyDescent="0.3">
      <c r="A302">
        <v>27073</v>
      </c>
      <c r="B302" t="s">
        <v>237</v>
      </c>
      <c r="C302" t="s">
        <v>249</v>
      </c>
      <c r="P302">
        <v>74</v>
      </c>
      <c r="Q302">
        <v>1</v>
      </c>
      <c r="R302">
        <v>140</v>
      </c>
      <c r="S302">
        <v>5</v>
      </c>
    </row>
    <row r="303" spans="1:19" x14ac:dyDescent="0.3">
      <c r="A303">
        <v>27073</v>
      </c>
      <c r="B303" t="s">
        <v>237</v>
      </c>
      <c r="C303" t="s">
        <v>250</v>
      </c>
      <c r="P303">
        <v>54</v>
      </c>
      <c r="Q303">
        <v>1</v>
      </c>
      <c r="R303">
        <v>69</v>
      </c>
      <c r="S303">
        <v>3</v>
      </c>
    </row>
    <row r="304" spans="1:19" x14ac:dyDescent="0.3">
      <c r="A304">
        <v>27073</v>
      </c>
      <c r="B304" t="s">
        <v>237</v>
      </c>
      <c r="C304" t="s">
        <v>251</v>
      </c>
      <c r="P304">
        <v>27</v>
      </c>
      <c r="Q304">
        <v>2</v>
      </c>
      <c r="R304">
        <v>58</v>
      </c>
      <c r="S304">
        <v>4</v>
      </c>
    </row>
    <row r="305" spans="1:24" x14ac:dyDescent="0.3">
      <c r="A305">
        <v>27073</v>
      </c>
      <c r="B305" t="s">
        <v>237</v>
      </c>
      <c r="C305" t="s">
        <v>252</v>
      </c>
      <c r="P305">
        <v>35</v>
      </c>
      <c r="Q305">
        <v>0</v>
      </c>
      <c r="R305">
        <v>41</v>
      </c>
      <c r="S305">
        <v>2</v>
      </c>
    </row>
    <row r="306" spans="1:24" x14ac:dyDescent="0.3">
      <c r="A306">
        <v>27073</v>
      </c>
      <c r="B306" t="s">
        <v>237</v>
      </c>
      <c r="C306" t="s">
        <v>241</v>
      </c>
      <c r="P306">
        <v>13</v>
      </c>
      <c r="Q306">
        <v>0</v>
      </c>
      <c r="R306">
        <v>33</v>
      </c>
      <c r="S306">
        <v>3</v>
      </c>
    </row>
    <row r="307" spans="1:24" x14ac:dyDescent="0.3">
      <c r="A307">
        <v>27073</v>
      </c>
      <c r="B307" t="s">
        <v>237</v>
      </c>
      <c r="C307" t="s">
        <v>253</v>
      </c>
      <c r="P307">
        <v>20</v>
      </c>
      <c r="Q307">
        <v>0</v>
      </c>
      <c r="R307">
        <v>20</v>
      </c>
      <c r="S307">
        <v>1</v>
      </c>
    </row>
    <row r="308" spans="1:24" x14ac:dyDescent="0.3">
      <c r="A308">
        <v>27073</v>
      </c>
      <c r="B308" t="s">
        <v>237</v>
      </c>
      <c r="C308" t="s">
        <v>254</v>
      </c>
      <c r="P308">
        <v>11</v>
      </c>
      <c r="Q308">
        <v>0</v>
      </c>
      <c r="R308">
        <v>15</v>
      </c>
      <c r="S308">
        <v>2</v>
      </c>
    </row>
    <row r="309" spans="1:24" x14ac:dyDescent="0.3">
      <c r="A309">
        <v>27073</v>
      </c>
      <c r="B309" t="s">
        <v>237</v>
      </c>
      <c r="C309" t="s">
        <v>239</v>
      </c>
      <c r="P309">
        <v>5</v>
      </c>
      <c r="Q309">
        <v>0</v>
      </c>
      <c r="R309">
        <v>5</v>
      </c>
      <c r="S309">
        <v>1</v>
      </c>
    </row>
    <row r="310" spans="1:24" x14ac:dyDescent="0.3">
      <c r="A310">
        <v>27073</v>
      </c>
      <c r="B310" t="s">
        <v>238</v>
      </c>
      <c r="C310" t="s">
        <v>255</v>
      </c>
      <c r="P310">
        <v>73</v>
      </c>
      <c r="Q310">
        <v>2</v>
      </c>
      <c r="R310">
        <v>265</v>
      </c>
      <c r="S310">
        <v>7</v>
      </c>
    </row>
    <row r="311" spans="1:24" x14ac:dyDescent="0.3">
      <c r="A311">
        <v>27073</v>
      </c>
      <c r="B311" t="s">
        <v>238</v>
      </c>
      <c r="C311" t="s">
        <v>256</v>
      </c>
      <c r="P311">
        <v>60</v>
      </c>
      <c r="Q311">
        <v>3</v>
      </c>
      <c r="R311">
        <v>108</v>
      </c>
      <c r="S311">
        <v>6</v>
      </c>
    </row>
    <row r="312" spans="1:24" x14ac:dyDescent="0.3">
      <c r="A312">
        <v>27073</v>
      </c>
      <c r="B312" t="s">
        <v>238</v>
      </c>
      <c r="C312" t="s">
        <v>248</v>
      </c>
      <c r="P312">
        <v>14</v>
      </c>
      <c r="Q312">
        <v>0</v>
      </c>
      <c r="R312">
        <v>35</v>
      </c>
      <c r="S312">
        <v>3</v>
      </c>
    </row>
    <row r="313" spans="1:24" x14ac:dyDescent="0.3">
      <c r="A313">
        <v>27073</v>
      </c>
      <c r="B313" t="s">
        <v>238</v>
      </c>
      <c r="C313" t="s">
        <v>246</v>
      </c>
      <c r="P313">
        <v>11</v>
      </c>
      <c r="Q313">
        <v>0</v>
      </c>
      <c r="R313">
        <v>16</v>
      </c>
      <c r="S313">
        <v>2</v>
      </c>
    </row>
    <row r="314" spans="1:24" x14ac:dyDescent="0.3">
      <c r="A314">
        <v>27073</v>
      </c>
      <c r="B314" t="s">
        <v>238</v>
      </c>
      <c r="C314" t="s">
        <v>257</v>
      </c>
      <c r="P314">
        <v>14</v>
      </c>
      <c r="Q314">
        <v>0</v>
      </c>
      <c r="R314">
        <v>14</v>
      </c>
      <c r="S314">
        <v>1</v>
      </c>
    </row>
    <row r="315" spans="1:24" x14ac:dyDescent="0.3">
      <c r="A315">
        <v>27073</v>
      </c>
      <c r="B315" t="s">
        <v>238</v>
      </c>
      <c r="C315" t="s">
        <v>245</v>
      </c>
      <c r="P315">
        <v>5</v>
      </c>
      <c r="Q315">
        <v>0</v>
      </c>
      <c r="R315">
        <v>5</v>
      </c>
      <c r="S315">
        <v>1</v>
      </c>
    </row>
    <row r="316" spans="1:24" x14ac:dyDescent="0.3">
      <c r="A316">
        <v>27073</v>
      </c>
      <c r="B316" t="s">
        <v>238</v>
      </c>
      <c r="C316" t="s">
        <v>247</v>
      </c>
      <c r="P316">
        <v>2</v>
      </c>
      <c r="Q316">
        <v>0</v>
      </c>
      <c r="R316">
        <v>2</v>
      </c>
      <c r="S316">
        <v>1</v>
      </c>
    </row>
    <row r="317" spans="1:24" x14ac:dyDescent="0.3">
      <c r="A317">
        <v>27073</v>
      </c>
      <c r="B317" t="s">
        <v>237</v>
      </c>
      <c r="C317" t="s">
        <v>243</v>
      </c>
      <c r="T317">
        <v>24.3</v>
      </c>
      <c r="U317">
        <v>27</v>
      </c>
      <c r="V317">
        <v>0</v>
      </c>
      <c r="W317">
        <v>73</v>
      </c>
      <c r="X317">
        <v>3</v>
      </c>
    </row>
    <row r="318" spans="1:24" x14ac:dyDescent="0.3">
      <c r="A318">
        <v>27073</v>
      </c>
      <c r="B318" t="s">
        <v>237</v>
      </c>
      <c r="C318" t="s">
        <v>258</v>
      </c>
      <c r="T318">
        <v>17</v>
      </c>
      <c r="U318">
        <v>17</v>
      </c>
      <c r="V318">
        <v>0</v>
      </c>
      <c r="W318">
        <v>17</v>
      </c>
      <c r="X318">
        <v>1</v>
      </c>
    </row>
    <row r="319" spans="1:24" x14ac:dyDescent="0.3">
      <c r="A319">
        <v>27073</v>
      </c>
      <c r="B319" t="s">
        <v>238</v>
      </c>
      <c r="C319" t="s">
        <v>247</v>
      </c>
      <c r="T319">
        <v>20</v>
      </c>
      <c r="U319">
        <v>46</v>
      </c>
      <c r="V319">
        <v>0</v>
      </c>
      <c r="W319">
        <v>160</v>
      </c>
      <c r="X319">
        <v>8</v>
      </c>
    </row>
    <row r="320" spans="1:24" x14ac:dyDescent="0.3">
      <c r="A320">
        <v>27073</v>
      </c>
      <c r="B320" t="s">
        <v>238</v>
      </c>
      <c r="C320" t="s">
        <v>259</v>
      </c>
      <c r="T320">
        <v>3</v>
      </c>
      <c r="U320">
        <v>3</v>
      </c>
      <c r="V320">
        <v>0</v>
      </c>
      <c r="W320">
        <v>3</v>
      </c>
      <c r="X320">
        <v>1</v>
      </c>
    </row>
    <row r="321" spans="1:39" x14ac:dyDescent="0.3">
      <c r="A321">
        <v>27073</v>
      </c>
      <c r="B321" t="s">
        <v>237</v>
      </c>
      <c r="C321" t="s">
        <v>252</v>
      </c>
      <c r="Y321">
        <v>4</v>
      </c>
      <c r="Z321">
        <v>4</v>
      </c>
      <c r="AA321">
        <v>0</v>
      </c>
      <c r="AB321">
        <v>4</v>
      </c>
      <c r="AC321">
        <v>1</v>
      </c>
    </row>
    <row r="322" spans="1:39" x14ac:dyDescent="0.3">
      <c r="A322">
        <v>27073</v>
      </c>
      <c r="B322" t="s">
        <v>238</v>
      </c>
      <c r="C322" t="s">
        <v>248</v>
      </c>
      <c r="Y322">
        <v>-4</v>
      </c>
      <c r="Z322">
        <v>0</v>
      </c>
      <c r="AA322">
        <v>0</v>
      </c>
      <c r="AB322">
        <v>-4</v>
      </c>
      <c r="AC322">
        <v>1</v>
      </c>
    </row>
    <row r="323" spans="1:39" x14ac:dyDescent="0.3">
      <c r="A323">
        <v>27073</v>
      </c>
      <c r="B323" t="s">
        <v>237</v>
      </c>
      <c r="C323" t="s">
        <v>260</v>
      </c>
      <c r="AD323">
        <v>0</v>
      </c>
      <c r="AE323" t="s">
        <v>136</v>
      </c>
      <c r="AF323">
        <v>0</v>
      </c>
      <c r="AG323" t="s">
        <v>136</v>
      </c>
      <c r="AH323">
        <v>7</v>
      </c>
      <c r="AI323">
        <v>7</v>
      </c>
    </row>
    <row r="324" spans="1:39" x14ac:dyDescent="0.3">
      <c r="A324">
        <v>27073</v>
      </c>
      <c r="B324" t="s">
        <v>238</v>
      </c>
      <c r="C324" t="s">
        <v>261</v>
      </c>
      <c r="AD324">
        <v>0</v>
      </c>
      <c r="AE324" t="s">
        <v>136</v>
      </c>
      <c r="AF324">
        <v>0</v>
      </c>
      <c r="AG324" t="s">
        <v>136</v>
      </c>
      <c r="AH324">
        <v>6</v>
      </c>
      <c r="AI324">
        <v>6</v>
      </c>
    </row>
    <row r="325" spans="1:39" x14ac:dyDescent="0.3">
      <c r="A325">
        <v>27073</v>
      </c>
      <c r="B325" t="s">
        <v>237</v>
      </c>
      <c r="C325" t="s">
        <v>260</v>
      </c>
      <c r="AJ325">
        <v>50</v>
      </c>
      <c r="AK325">
        <v>243</v>
      </c>
      <c r="AL325">
        <v>34.700000000000003</v>
      </c>
      <c r="AM325">
        <v>7</v>
      </c>
    </row>
    <row r="326" spans="1:39" x14ac:dyDescent="0.3">
      <c r="A326">
        <v>27073</v>
      </c>
      <c r="B326" t="s">
        <v>238</v>
      </c>
      <c r="C326" t="s">
        <v>123</v>
      </c>
      <c r="AJ326">
        <v>56</v>
      </c>
      <c r="AK326">
        <v>255</v>
      </c>
      <c r="AL326">
        <v>42.5</v>
      </c>
      <c r="AM326">
        <v>6</v>
      </c>
    </row>
    <row r="327" spans="1:39" x14ac:dyDescent="0.3">
      <c r="A327">
        <v>27080</v>
      </c>
      <c r="B327" t="s">
        <v>262</v>
      </c>
      <c r="C327" t="s">
        <v>263</v>
      </c>
      <c r="D327">
        <v>46</v>
      </c>
      <c r="E327">
        <v>56.5</v>
      </c>
      <c r="F327">
        <v>26</v>
      </c>
      <c r="G327">
        <v>1</v>
      </c>
      <c r="H327">
        <v>2</v>
      </c>
      <c r="I327">
        <v>300</v>
      </c>
      <c r="J327">
        <v>121.3</v>
      </c>
    </row>
    <row r="328" spans="1:39" x14ac:dyDescent="0.3">
      <c r="A328">
        <v>27080</v>
      </c>
      <c r="B328" t="s">
        <v>264</v>
      </c>
      <c r="C328" t="s">
        <v>71</v>
      </c>
      <c r="D328">
        <v>20</v>
      </c>
      <c r="E328">
        <v>55</v>
      </c>
      <c r="F328">
        <v>11</v>
      </c>
      <c r="G328">
        <v>1</v>
      </c>
      <c r="H328">
        <v>3</v>
      </c>
      <c r="I328">
        <v>188</v>
      </c>
      <c r="J328">
        <v>173.5</v>
      </c>
    </row>
    <row r="329" spans="1:39" x14ac:dyDescent="0.3">
      <c r="A329">
        <v>27080</v>
      </c>
      <c r="B329" t="s">
        <v>262</v>
      </c>
      <c r="C329" t="s">
        <v>265</v>
      </c>
      <c r="K329">
        <v>13</v>
      </c>
      <c r="L329">
        <v>0</v>
      </c>
      <c r="M329">
        <v>23</v>
      </c>
      <c r="N329">
        <v>0</v>
      </c>
      <c r="O329">
        <v>63</v>
      </c>
    </row>
    <row r="330" spans="1:39" x14ac:dyDescent="0.3">
      <c r="A330">
        <v>27080</v>
      </c>
      <c r="B330" t="s">
        <v>262</v>
      </c>
      <c r="C330" t="s">
        <v>266</v>
      </c>
      <c r="K330">
        <v>8</v>
      </c>
      <c r="L330">
        <v>0</v>
      </c>
      <c r="M330">
        <v>30</v>
      </c>
      <c r="N330">
        <v>0</v>
      </c>
      <c r="O330">
        <v>48</v>
      </c>
    </row>
    <row r="331" spans="1:39" x14ac:dyDescent="0.3">
      <c r="A331">
        <v>27080</v>
      </c>
      <c r="B331" t="s">
        <v>262</v>
      </c>
      <c r="C331" t="s">
        <v>267</v>
      </c>
      <c r="K331">
        <v>9</v>
      </c>
      <c r="L331">
        <v>0</v>
      </c>
      <c r="M331">
        <v>11</v>
      </c>
      <c r="N331">
        <v>0</v>
      </c>
      <c r="O331">
        <v>30</v>
      </c>
    </row>
    <row r="332" spans="1:39" x14ac:dyDescent="0.3">
      <c r="A332">
        <v>27080</v>
      </c>
      <c r="B332" t="s">
        <v>262</v>
      </c>
      <c r="C332" t="s">
        <v>263</v>
      </c>
      <c r="K332">
        <v>6</v>
      </c>
      <c r="L332">
        <v>0</v>
      </c>
      <c r="M332">
        <v>12</v>
      </c>
      <c r="N332">
        <v>0</v>
      </c>
      <c r="O332">
        <v>28</v>
      </c>
    </row>
    <row r="333" spans="1:39" x14ac:dyDescent="0.3">
      <c r="A333">
        <v>27080</v>
      </c>
      <c r="B333" t="s">
        <v>262</v>
      </c>
      <c r="C333" t="s">
        <v>268</v>
      </c>
      <c r="K333">
        <v>1</v>
      </c>
      <c r="L333">
        <v>0</v>
      </c>
      <c r="M333">
        <v>5</v>
      </c>
      <c r="N333">
        <v>0</v>
      </c>
      <c r="O333">
        <v>5</v>
      </c>
    </row>
    <row r="334" spans="1:39" x14ac:dyDescent="0.3">
      <c r="A334">
        <v>27080</v>
      </c>
      <c r="B334" t="s">
        <v>262</v>
      </c>
      <c r="C334" t="s">
        <v>80</v>
      </c>
      <c r="K334">
        <v>1</v>
      </c>
      <c r="L334">
        <v>0</v>
      </c>
      <c r="M334">
        <v>0</v>
      </c>
      <c r="N334">
        <v>0</v>
      </c>
      <c r="O334">
        <v>-4</v>
      </c>
    </row>
    <row r="335" spans="1:39" x14ac:dyDescent="0.3">
      <c r="A335">
        <v>27080</v>
      </c>
      <c r="B335" t="s">
        <v>264</v>
      </c>
      <c r="C335" t="s">
        <v>269</v>
      </c>
      <c r="K335">
        <v>23</v>
      </c>
      <c r="L335">
        <v>0</v>
      </c>
      <c r="M335">
        <v>23</v>
      </c>
      <c r="N335">
        <v>0</v>
      </c>
      <c r="O335">
        <v>133</v>
      </c>
    </row>
    <row r="336" spans="1:39" x14ac:dyDescent="0.3">
      <c r="A336">
        <v>27080</v>
      </c>
      <c r="B336" t="s">
        <v>264</v>
      </c>
      <c r="C336" t="s">
        <v>120</v>
      </c>
      <c r="K336">
        <v>10</v>
      </c>
      <c r="L336">
        <v>0</v>
      </c>
      <c r="M336">
        <v>15</v>
      </c>
      <c r="N336">
        <v>0</v>
      </c>
      <c r="O336">
        <v>47</v>
      </c>
    </row>
    <row r="337" spans="1:24" x14ac:dyDescent="0.3">
      <c r="A337">
        <v>27080</v>
      </c>
      <c r="B337" t="s">
        <v>264</v>
      </c>
      <c r="C337" t="s">
        <v>270</v>
      </c>
      <c r="K337">
        <v>3</v>
      </c>
      <c r="L337">
        <v>0</v>
      </c>
      <c r="M337">
        <v>10</v>
      </c>
      <c r="N337">
        <v>0</v>
      </c>
      <c r="O337">
        <v>25</v>
      </c>
    </row>
    <row r="338" spans="1:24" x14ac:dyDescent="0.3">
      <c r="A338">
        <v>27080</v>
      </c>
      <c r="B338" t="s">
        <v>264</v>
      </c>
      <c r="C338" t="s">
        <v>71</v>
      </c>
      <c r="K338">
        <v>2</v>
      </c>
      <c r="L338">
        <v>0</v>
      </c>
      <c r="M338">
        <v>7</v>
      </c>
      <c r="N338">
        <v>0</v>
      </c>
      <c r="O338">
        <v>2</v>
      </c>
    </row>
    <row r="339" spans="1:24" x14ac:dyDescent="0.3">
      <c r="A339">
        <v>27080</v>
      </c>
      <c r="B339" t="s">
        <v>262</v>
      </c>
      <c r="C339" t="s">
        <v>271</v>
      </c>
      <c r="P339">
        <v>38</v>
      </c>
      <c r="Q339">
        <v>0</v>
      </c>
      <c r="R339">
        <v>80</v>
      </c>
      <c r="S339">
        <v>7</v>
      </c>
    </row>
    <row r="340" spans="1:24" x14ac:dyDescent="0.3">
      <c r="A340">
        <v>27080</v>
      </c>
      <c r="B340" t="s">
        <v>262</v>
      </c>
      <c r="C340" t="s">
        <v>268</v>
      </c>
      <c r="P340">
        <v>29</v>
      </c>
      <c r="Q340">
        <v>0</v>
      </c>
      <c r="R340">
        <v>72</v>
      </c>
      <c r="S340">
        <v>6</v>
      </c>
    </row>
    <row r="341" spans="1:24" x14ac:dyDescent="0.3">
      <c r="A341">
        <v>27080</v>
      </c>
      <c r="B341" t="s">
        <v>262</v>
      </c>
      <c r="C341" t="s">
        <v>272</v>
      </c>
      <c r="P341">
        <v>22</v>
      </c>
      <c r="Q341">
        <v>1</v>
      </c>
      <c r="R341">
        <v>69</v>
      </c>
      <c r="S341">
        <v>5</v>
      </c>
    </row>
    <row r="342" spans="1:24" x14ac:dyDescent="0.3">
      <c r="A342">
        <v>27080</v>
      </c>
      <c r="B342" t="s">
        <v>262</v>
      </c>
      <c r="C342" t="s">
        <v>273</v>
      </c>
      <c r="P342">
        <v>11</v>
      </c>
      <c r="Q342">
        <v>1</v>
      </c>
      <c r="R342">
        <v>31</v>
      </c>
      <c r="S342">
        <v>4</v>
      </c>
    </row>
    <row r="343" spans="1:24" x14ac:dyDescent="0.3">
      <c r="A343">
        <v>27080</v>
      </c>
      <c r="B343" t="s">
        <v>262</v>
      </c>
      <c r="C343" t="s">
        <v>274</v>
      </c>
      <c r="P343">
        <v>24</v>
      </c>
      <c r="Q343">
        <v>0</v>
      </c>
      <c r="R343">
        <v>24</v>
      </c>
      <c r="S343">
        <v>1</v>
      </c>
    </row>
    <row r="344" spans="1:24" x14ac:dyDescent="0.3">
      <c r="A344">
        <v>27080</v>
      </c>
      <c r="B344" t="s">
        <v>262</v>
      </c>
      <c r="C344" t="s">
        <v>265</v>
      </c>
      <c r="P344">
        <v>16</v>
      </c>
      <c r="Q344">
        <v>0</v>
      </c>
      <c r="R344">
        <v>18</v>
      </c>
      <c r="S344">
        <v>2</v>
      </c>
    </row>
    <row r="345" spans="1:24" x14ac:dyDescent="0.3">
      <c r="A345">
        <v>27080</v>
      </c>
      <c r="B345" t="s">
        <v>262</v>
      </c>
      <c r="C345" t="s">
        <v>266</v>
      </c>
      <c r="P345">
        <v>6</v>
      </c>
      <c r="Q345">
        <v>0</v>
      </c>
      <c r="R345">
        <v>6</v>
      </c>
      <c r="S345">
        <v>1</v>
      </c>
    </row>
    <row r="346" spans="1:24" x14ac:dyDescent="0.3">
      <c r="A346">
        <v>27080</v>
      </c>
      <c r="B346" t="s">
        <v>264</v>
      </c>
      <c r="C346" t="s">
        <v>270</v>
      </c>
      <c r="P346">
        <v>47</v>
      </c>
      <c r="Q346">
        <v>1</v>
      </c>
      <c r="R346">
        <v>53</v>
      </c>
      <c r="S346">
        <v>2</v>
      </c>
    </row>
    <row r="347" spans="1:24" x14ac:dyDescent="0.3">
      <c r="A347">
        <v>27080</v>
      </c>
      <c r="B347" t="s">
        <v>264</v>
      </c>
      <c r="C347" t="s">
        <v>275</v>
      </c>
      <c r="P347">
        <v>32</v>
      </c>
      <c r="Q347">
        <v>0</v>
      </c>
      <c r="R347">
        <v>46</v>
      </c>
      <c r="S347">
        <v>2</v>
      </c>
    </row>
    <row r="348" spans="1:24" x14ac:dyDescent="0.3">
      <c r="A348">
        <v>27080</v>
      </c>
      <c r="B348" t="s">
        <v>264</v>
      </c>
      <c r="C348" t="s">
        <v>276</v>
      </c>
      <c r="P348">
        <v>35</v>
      </c>
      <c r="Q348">
        <v>1</v>
      </c>
      <c r="R348">
        <v>45</v>
      </c>
      <c r="S348">
        <v>3</v>
      </c>
    </row>
    <row r="349" spans="1:24" x14ac:dyDescent="0.3">
      <c r="A349">
        <v>27080</v>
      </c>
      <c r="B349" t="s">
        <v>264</v>
      </c>
      <c r="C349" t="s">
        <v>277</v>
      </c>
      <c r="P349">
        <v>31</v>
      </c>
      <c r="Q349">
        <v>1</v>
      </c>
      <c r="R349">
        <v>31</v>
      </c>
      <c r="S349">
        <v>1</v>
      </c>
    </row>
    <row r="350" spans="1:24" x14ac:dyDescent="0.3">
      <c r="A350">
        <v>27080</v>
      </c>
      <c r="B350" t="s">
        <v>264</v>
      </c>
      <c r="C350" t="s">
        <v>269</v>
      </c>
      <c r="P350">
        <v>11</v>
      </c>
      <c r="Q350">
        <v>0</v>
      </c>
      <c r="R350">
        <v>14</v>
      </c>
      <c r="S350">
        <v>2</v>
      </c>
    </row>
    <row r="351" spans="1:24" x14ac:dyDescent="0.3">
      <c r="A351">
        <v>27080</v>
      </c>
      <c r="B351" t="s">
        <v>264</v>
      </c>
      <c r="C351" t="s">
        <v>278</v>
      </c>
      <c r="P351">
        <v>0</v>
      </c>
      <c r="Q351">
        <v>0</v>
      </c>
      <c r="R351">
        <v>-1</v>
      </c>
      <c r="S351">
        <v>1</v>
      </c>
    </row>
    <row r="352" spans="1:24" x14ac:dyDescent="0.3">
      <c r="A352">
        <v>27080</v>
      </c>
      <c r="B352" t="s">
        <v>262</v>
      </c>
      <c r="C352" t="s">
        <v>74</v>
      </c>
      <c r="T352">
        <v>17.8</v>
      </c>
      <c r="U352">
        <v>22</v>
      </c>
      <c r="V352">
        <v>0</v>
      </c>
      <c r="W352">
        <v>89</v>
      </c>
      <c r="X352">
        <v>5</v>
      </c>
    </row>
    <row r="353" spans="1:39" x14ac:dyDescent="0.3">
      <c r="A353">
        <v>27080</v>
      </c>
      <c r="B353" t="s">
        <v>264</v>
      </c>
      <c r="C353" t="s">
        <v>270</v>
      </c>
      <c r="T353">
        <v>26</v>
      </c>
      <c r="U353">
        <v>29</v>
      </c>
      <c r="V353">
        <v>0</v>
      </c>
      <c r="W353">
        <v>78</v>
      </c>
      <c r="X353">
        <v>3</v>
      </c>
    </row>
    <row r="354" spans="1:39" x14ac:dyDescent="0.3">
      <c r="A354">
        <v>27080</v>
      </c>
      <c r="B354" t="s">
        <v>262</v>
      </c>
      <c r="C354" t="s">
        <v>265</v>
      </c>
      <c r="Y354">
        <v>0</v>
      </c>
      <c r="Z354">
        <v>0</v>
      </c>
      <c r="AA354">
        <v>0</v>
      </c>
      <c r="AB354">
        <v>0</v>
      </c>
      <c r="AC354">
        <v>1</v>
      </c>
    </row>
    <row r="355" spans="1:39" x14ac:dyDescent="0.3">
      <c r="A355">
        <v>27080</v>
      </c>
      <c r="B355" t="s">
        <v>262</v>
      </c>
      <c r="C355" t="s">
        <v>279</v>
      </c>
      <c r="AD355">
        <v>2</v>
      </c>
      <c r="AE355">
        <v>24</v>
      </c>
      <c r="AF355">
        <v>2</v>
      </c>
      <c r="AG355">
        <v>100</v>
      </c>
      <c r="AH355">
        <v>8</v>
      </c>
      <c r="AI355">
        <v>2</v>
      </c>
    </row>
    <row r="356" spans="1:39" x14ac:dyDescent="0.3">
      <c r="A356">
        <v>27080</v>
      </c>
      <c r="B356" t="s">
        <v>264</v>
      </c>
      <c r="C356" t="s">
        <v>56</v>
      </c>
      <c r="AD356">
        <v>1</v>
      </c>
      <c r="AE356">
        <v>34</v>
      </c>
      <c r="AF356">
        <v>1</v>
      </c>
      <c r="AG356">
        <v>100</v>
      </c>
      <c r="AH356">
        <v>6</v>
      </c>
      <c r="AI356">
        <v>3</v>
      </c>
    </row>
    <row r="357" spans="1:39" x14ac:dyDescent="0.3">
      <c r="A357">
        <v>27080</v>
      </c>
      <c r="B357" t="s">
        <v>262</v>
      </c>
      <c r="C357" t="s">
        <v>154</v>
      </c>
      <c r="AJ357">
        <v>48</v>
      </c>
      <c r="AK357">
        <v>115</v>
      </c>
      <c r="AL357">
        <v>38.299999999999997</v>
      </c>
      <c r="AM357">
        <v>3</v>
      </c>
    </row>
    <row r="358" spans="1:39" x14ac:dyDescent="0.3">
      <c r="A358">
        <v>27080</v>
      </c>
      <c r="B358" t="s">
        <v>264</v>
      </c>
      <c r="C358" t="s">
        <v>280</v>
      </c>
      <c r="AJ358">
        <v>43</v>
      </c>
      <c r="AK358">
        <v>158</v>
      </c>
      <c r="AL358">
        <v>39.5</v>
      </c>
      <c r="AM358">
        <v>4</v>
      </c>
    </row>
    <row r="359" spans="1:39" x14ac:dyDescent="0.3">
      <c r="A359">
        <v>27074</v>
      </c>
      <c r="B359" t="s">
        <v>281</v>
      </c>
      <c r="C359" t="s">
        <v>282</v>
      </c>
      <c r="D359">
        <v>40</v>
      </c>
      <c r="E359">
        <v>72.5</v>
      </c>
      <c r="F359">
        <v>29</v>
      </c>
      <c r="G359">
        <v>0</v>
      </c>
      <c r="H359">
        <v>4</v>
      </c>
      <c r="I359">
        <v>409</v>
      </c>
      <c r="J359">
        <v>191.4</v>
      </c>
    </row>
    <row r="360" spans="1:39" x14ac:dyDescent="0.3">
      <c r="A360">
        <v>27074</v>
      </c>
      <c r="B360" t="s">
        <v>283</v>
      </c>
      <c r="C360" t="s">
        <v>284</v>
      </c>
      <c r="D360">
        <v>12</v>
      </c>
      <c r="E360">
        <v>58.3</v>
      </c>
      <c r="F360">
        <v>7</v>
      </c>
      <c r="G360">
        <v>0</v>
      </c>
      <c r="H360">
        <v>1</v>
      </c>
      <c r="I360">
        <v>159</v>
      </c>
      <c r="J360">
        <v>197.1</v>
      </c>
    </row>
    <row r="361" spans="1:39" x14ac:dyDescent="0.3">
      <c r="A361">
        <v>27074</v>
      </c>
      <c r="B361" t="s">
        <v>281</v>
      </c>
      <c r="C361" t="s">
        <v>285</v>
      </c>
      <c r="K361">
        <v>17</v>
      </c>
      <c r="L361">
        <v>1</v>
      </c>
      <c r="M361">
        <v>16</v>
      </c>
      <c r="N361">
        <v>0</v>
      </c>
      <c r="O361">
        <v>63</v>
      </c>
    </row>
    <row r="362" spans="1:39" x14ac:dyDescent="0.3">
      <c r="A362">
        <v>27074</v>
      </c>
      <c r="B362" t="s">
        <v>281</v>
      </c>
      <c r="C362" t="s">
        <v>286</v>
      </c>
      <c r="K362">
        <v>7</v>
      </c>
      <c r="L362">
        <v>0</v>
      </c>
      <c r="M362">
        <v>12</v>
      </c>
      <c r="N362">
        <v>1</v>
      </c>
      <c r="O362">
        <v>33</v>
      </c>
    </row>
    <row r="363" spans="1:39" x14ac:dyDescent="0.3">
      <c r="A363">
        <v>27074</v>
      </c>
      <c r="B363" t="s">
        <v>281</v>
      </c>
      <c r="C363" t="s">
        <v>53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39" x14ac:dyDescent="0.3">
      <c r="A364">
        <v>27074</v>
      </c>
      <c r="B364" t="s">
        <v>281</v>
      </c>
      <c r="C364" t="s">
        <v>282</v>
      </c>
      <c r="K364">
        <v>8</v>
      </c>
      <c r="L364">
        <v>0</v>
      </c>
      <c r="M364">
        <v>5</v>
      </c>
      <c r="N364">
        <v>1</v>
      </c>
      <c r="O364">
        <v>-7</v>
      </c>
    </row>
    <row r="365" spans="1:39" x14ac:dyDescent="0.3">
      <c r="A365">
        <v>27074</v>
      </c>
      <c r="B365" t="s">
        <v>283</v>
      </c>
      <c r="C365" t="s">
        <v>284</v>
      </c>
      <c r="K365">
        <v>25</v>
      </c>
      <c r="L365">
        <v>1</v>
      </c>
      <c r="M365">
        <v>30</v>
      </c>
      <c r="N365">
        <v>2</v>
      </c>
      <c r="O365">
        <v>114</v>
      </c>
    </row>
    <row r="366" spans="1:39" x14ac:dyDescent="0.3">
      <c r="A366">
        <v>27074</v>
      </c>
      <c r="B366" t="s">
        <v>283</v>
      </c>
      <c r="C366" t="s">
        <v>287</v>
      </c>
      <c r="K366">
        <v>3</v>
      </c>
      <c r="L366">
        <v>0</v>
      </c>
      <c r="M366">
        <v>20</v>
      </c>
      <c r="N366">
        <v>0</v>
      </c>
      <c r="O366">
        <v>47</v>
      </c>
    </row>
    <row r="367" spans="1:39" x14ac:dyDescent="0.3">
      <c r="A367">
        <v>27074</v>
      </c>
      <c r="B367" t="s">
        <v>283</v>
      </c>
      <c r="C367" t="s">
        <v>288</v>
      </c>
      <c r="K367">
        <v>7</v>
      </c>
      <c r="L367">
        <v>0</v>
      </c>
      <c r="M367">
        <v>24</v>
      </c>
      <c r="N367">
        <v>2</v>
      </c>
      <c r="O367">
        <v>46</v>
      </c>
    </row>
    <row r="368" spans="1:39" x14ac:dyDescent="0.3">
      <c r="A368">
        <v>27074</v>
      </c>
      <c r="B368" t="s">
        <v>283</v>
      </c>
      <c r="C368" t="s">
        <v>289</v>
      </c>
      <c r="K368">
        <v>1</v>
      </c>
      <c r="L368">
        <v>0</v>
      </c>
      <c r="M368">
        <v>30</v>
      </c>
      <c r="N368">
        <v>1</v>
      </c>
      <c r="O368">
        <v>30</v>
      </c>
    </row>
    <row r="369" spans="1:24" x14ac:dyDescent="0.3">
      <c r="A369">
        <v>27074</v>
      </c>
      <c r="B369" t="s">
        <v>283</v>
      </c>
      <c r="C369" t="s">
        <v>73</v>
      </c>
      <c r="K369">
        <v>4</v>
      </c>
      <c r="L369">
        <v>0</v>
      </c>
      <c r="M369">
        <v>9</v>
      </c>
      <c r="N369">
        <v>0</v>
      </c>
      <c r="O369">
        <v>22</v>
      </c>
    </row>
    <row r="370" spans="1:24" x14ac:dyDescent="0.3">
      <c r="A370">
        <v>27074</v>
      </c>
      <c r="B370" t="s">
        <v>283</v>
      </c>
      <c r="C370" t="s">
        <v>290</v>
      </c>
      <c r="K370">
        <v>6</v>
      </c>
      <c r="L370">
        <v>0</v>
      </c>
      <c r="M370">
        <v>11</v>
      </c>
      <c r="N370">
        <v>0</v>
      </c>
      <c r="O370">
        <v>19</v>
      </c>
    </row>
    <row r="371" spans="1:24" x14ac:dyDescent="0.3">
      <c r="A371">
        <v>27074</v>
      </c>
      <c r="B371" t="s">
        <v>283</v>
      </c>
      <c r="C371" t="s">
        <v>291</v>
      </c>
      <c r="K371">
        <v>1</v>
      </c>
      <c r="L371">
        <v>0</v>
      </c>
      <c r="M371">
        <v>15</v>
      </c>
      <c r="N371">
        <v>0</v>
      </c>
      <c r="O371">
        <v>15</v>
      </c>
    </row>
    <row r="372" spans="1:24" x14ac:dyDescent="0.3">
      <c r="A372">
        <v>27074</v>
      </c>
      <c r="B372" t="s">
        <v>283</v>
      </c>
      <c r="C372" t="s">
        <v>93</v>
      </c>
      <c r="K372">
        <v>2</v>
      </c>
      <c r="L372">
        <v>0</v>
      </c>
      <c r="M372">
        <v>4</v>
      </c>
      <c r="N372">
        <v>0</v>
      </c>
      <c r="O372">
        <v>7</v>
      </c>
    </row>
    <row r="373" spans="1:24" x14ac:dyDescent="0.3">
      <c r="A373">
        <v>27074</v>
      </c>
      <c r="B373" t="s">
        <v>281</v>
      </c>
      <c r="C373" t="s">
        <v>53</v>
      </c>
      <c r="P373">
        <v>51</v>
      </c>
      <c r="Q373">
        <v>2</v>
      </c>
      <c r="R373">
        <v>233</v>
      </c>
      <c r="S373">
        <v>12</v>
      </c>
    </row>
    <row r="374" spans="1:24" x14ac:dyDescent="0.3">
      <c r="A374">
        <v>27074</v>
      </c>
      <c r="B374" t="s">
        <v>281</v>
      </c>
      <c r="C374" t="s">
        <v>192</v>
      </c>
      <c r="P374">
        <v>27</v>
      </c>
      <c r="Q374">
        <v>2</v>
      </c>
      <c r="R374">
        <v>129</v>
      </c>
      <c r="S374">
        <v>10</v>
      </c>
    </row>
    <row r="375" spans="1:24" x14ac:dyDescent="0.3">
      <c r="A375">
        <v>27074</v>
      </c>
      <c r="B375" t="s">
        <v>281</v>
      </c>
      <c r="C375" t="s">
        <v>292</v>
      </c>
      <c r="P375">
        <v>19</v>
      </c>
      <c r="Q375">
        <v>0</v>
      </c>
      <c r="R375">
        <v>34</v>
      </c>
      <c r="S375">
        <v>4</v>
      </c>
    </row>
    <row r="376" spans="1:24" x14ac:dyDescent="0.3">
      <c r="A376">
        <v>27074</v>
      </c>
      <c r="B376" t="s">
        <v>281</v>
      </c>
      <c r="C376" t="s">
        <v>293</v>
      </c>
      <c r="P376">
        <v>7</v>
      </c>
      <c r="Q376">
        <v>0</v>
      </c>
      <c r="R376">
        <v>7</v>
      </c>
      <c r="S376">
        <v>1</v>
      </c>
    </row>
    <row r="377" spans="1:24" x14ac:dyDescent="0.3">
      <c r="A377">
        <v>27074</v>
      </c>
      <c r="B377" t="s">
        <v>281</v>
      </c>
      <c r="C377" t="s">
        <v>294</v>
      </c>
      <c r="P377">
        <v>5</v>
      </c>
      <c r="Q377">
        <v>0</v>
      </c>
      <c r="R377">
        <v>5</v>
      </c>
      <c r="S377">
        <v>1</v>
      </c>
    </row>
    <row r="378" spans="1:24" x14ac:dyDescent="0.3">
      <c r="A378">
        <v>27074</v>
      </c>
      <c r="B378" t="s">
        <v>281</v>
      </c>
      <c r="C378" t="s">
        <v>285</v>
      </c>
      <c r="P378">
        <v>1</v>
      </c>
      <c r="Q378">
        <v>0</v>
      </c>
      <c r="R378">
        <v>1</v>
      </c>
      <c r="S378">
        <v>1</v>
      </c>
    </row>
    <row r="379" spans="1:24" x14ac:dyDescent="0.3">
      <c r="A379">
        <v>27074</v>
      </c>
      <c r="B379" t="s">
        <v>283</v>
      </c>
      <c r="C379" t="s">
        <v>73</v>
      </c>
      <c r="P379">
        <v>64</v>
      </c>
      <c r="Q379">
        <v>1</v>
      </c>
      <c r="R379">
        <v>79</v>
      </c>
      <c r="S379">
        <v>2</v>
      </c>
    </row>
    <row r="380" spans="1:24" x14ac:dyDescent="0.3">
      <c r="A380">
        <v>27074</v>
      </c>
      <c r="B380" t="s">
        <v>283</v>
      </c>
      <c r="C380" t="s">
        <v>288</v>
      </c>
      <c r="P380">
        <v>38</v>
      </c>
      <c r="Q380">
        <v>0</v>
      </c>
      <c r="R380">
        <v>38</v>
      </c>
      <c r="S380">
        <v>1</v>
      </c>
    </row>
    <row r="381" spans="1:24" x14ac:dyDescent="0.3">
      <c r="A381">
        <v>27074</v>
      </c>
      <c r="B381" t="s">
        <v>283</v>
      </c>
      <c r="C381" t="s">
        <v>295</v>
      </c>
      <c r="P381">
        <v>9</v>
      </c>
      <c r="Q381">
        <v>0</v>
      </c>
      <c r="R381">
        <v>16</v>
      </c>
      <c r="S381">
        <v>2</v>
      </c>
    </row>
    <row r="382" spans="1:24" x14ac:dyDescent="0.3">
      <c r="A382">
        <v>27074</v>
      </c>
      <c r="B382" t="s">
        <v>283</v>
      </c>
      <c r="C382" t="s">
        <v>296</v>
      </c>
      <c r="P382">
        <v>16</v>
      </c>
      <c r="Q382">
        <v>0</v>
      </c>
      <c r="R382">
        <v>16</v>
      </c>
      <c r="S382">
        <v>1</v>
      </c>
    </row>
    <row r="383" spans="1:24" x14ac:dyDescent="0.3">
      <c r="A383">
        <v>27074</v>
      </c>
      <c r="B383" t="s">
        <v>283</v>
      </c>
      <c r="C383" t="s">
        <v>297</v>
      </c>
      <c r="P383">
        <v>10</v>
      </c>
      <c r="Q383">
        <v>0</v>
      </c>
      <c r="R383">
        <v>10</v>
      </c>
      <c r="S383">
        <v>1</v>
      </c>
    </row>
    <row r="384" spans="1:24" x14ac:dyDescent="0.3">
      <c r="A384">
        <v>27074</v>
      </c>
      <c r="B384" t="s">
        <v>281</v>
      </c>
      <c r="C384" t="s">
        <v>192</v>
      </c>
      <c r="T384">
        <v>45.7</v>
      </c>
      <c r="U384">
        <v>82</v>
      </c>
      <c r="V384">
        <v>0</v>
      </c>
      <c r="W384">
        <v>137</v>
      </c>
      <c r="X384">
        <v>3</v>
      </c>
    </row>
    <row r="385" spans="1:39" x14ac:dyDescent="0.3">
      <c r="A385">
        <v>27074</v>
      </c>
      <c r="B385" t="s">
        <v>281</v>
      </c>
      <c r="C385" t="s">
        <v>286</v>
      </c>
      <c r="T385">
        <v>13</v>
      </c>
      <c r="U385">
        <v>15</v>
      </c>
      <c r="V385">
        <v>0</v>
      </c>
      <c r="W385">
        <v>26</v>
      </c>
      <c r="X385">
        <v>2</v>
      </c>
    </row>
    <row r="386" spans="1:39" x14ac:dyDescent="0.3">
      <c r="A386">
        <v>27074</v>
      </c>
      <c r="B386" t="s">
        <v>281</v>
      </c>
      <c r="C386" t="s">
        <v>293</v>
      </c>
      <c r="T386">
        <v>14</v>
      </c>
      <c r="U386">
        <v>14</v>
      </c>
      <c r="V386">
        <v>0</v>
      </c>
      <c r="W386">
        <v>14</v>
      </c>
      <c r="X386">
        <v>1</v>
      </c>
    </row>
    <row r="387" spans="1:39" x14ac:dyDescent="0.3">
      <c r="A387">
        <v>27074</v>
      </c>
      <c r="B387" t="s">
        <v>283</v>
      </c>
      <c r="C387" t="s">
        <v>287</v>
      </c>
      <c r="T387">
        <v>24.2</v>
      </c>
      <c r="U387">
        <v>33</v>
      </c>
      <c r="V387">
        <v>0</v>
      </c>
      <c r="W387">
        <v>97</v>
      </c>
      <c r="X387">
        <v>4</v>
      </c>
    </row>
    <row r="388" spans="1:39" x14ac:dyDescent="0.3">
      <c r="A388">
        <v>27074</v>
      </c>
      <c r="B388" t="s">
        <v>283</v>
      </c>
      <c r="C388" t="s">
        <v>296</v>
      </c>
      <c r="T388">
        <v>16.5</v>
      </c>
      <c r="U388">
        <v>17</v>
      </c>
      <c r="V388">
        <v>0</v>
      </c>
      <c r="W388">
        <v>33</v>
      </c>
      <c r="X388">
        <v>2</v>
      </c>
    </row>
    <row r="389" spans="1:39" x14ac:dyDescent="0.3">
      <c r="A389">
        <v>27074</v>
      </c>
      <c r="B389" t="s">
        <v>283</v>
      </c>
      <c r="C389" t="s">
        <v>73</v>
      </c>
      <c r="T389">
        <v>25</v>
      </c>
      <c r="U389">
        <v>25</v>
      </c>
      <c r="V389">
        <v>0</v>
      </c>
      <c r="W389">
        <v>25</v>
      </c>
      <c r="X389">
        <v>1</v>
      </c>
    </row>
    <row r="390" spans="1:39" x14ac:dyDescent="0.3">
      <c r="A390">
        <v>27074</v>
      </c>
      <c r="B390" t="s">
        <v>283</v>
      </c>
      <c r="C390" t="s">
        <v>290</v>
      </c>
      <c r="Y390">
        <v>15.5</v>
      </c>
      <c r="Z390">
        <v>18</v>
      </c>
      <c r="AA390">
        <v>0</v>
      </c>
      <c r="AB390">
        <v>31</v>
      </c>
      <c r="AC390">
        <v>2</v>
      </c>
    </row>
    <row r="391" spans="1:39" x14ac:dyDescent="0.3">
      <c r="A391">
        <v>27074</v>
      </c>
      <c r="B391" t="s">
        <v>281</v>
      </c>
      <c r="C391" t="s">
        <v>154</v>
      </c>
      <c r="AD391">
        <v>2</v>
      </c>
      <c r="AE391">
        <v>32</v>
      </c>
      <c r="AF391">
        <v>2</v>
      </c>
      <c r="AG391">
        <v>100</v>
      </c>
      <c r="AH391">
        <v>12</v>
      </c>
      <c r="AI391">
        <v>6</v>
      </c>
    </row>
    <row r="392" spans="1:39" x14ac:dyDescent="0.3">
      <c r="A392">
        <v>27074</v>
      </c>
      <c r="B392" t="s">
        <v>283</v>
      </c>
      <c r="C392" t="s">
        <v>298</v>
      </c>
      <c r="AD392">
        <v>1</v>
      </c>
      <c r="AE392">
        <v>40</v>
      </c>
      <c r="AF392">
        <v>1</v>
      </c>
      <c r="AG392">
        <v>100</v>
      </c>
      <c r="AH392">
        <v>9</v>
      </c>
      <c r="AI392">
        <v>6</v>
      </c>
    </row>
    <row r="393" spans="1:39" x14ac:dyDescent="0.3">
      <c r="A393">
        <v>27074</v>
      </c>
      <c r="B393" t="s">
        <v>281</v>
      </c>
      <c r="C393" t="s">
        <v>299</v>
      </c>
      <c r="AJ393">
        <v>53</v>
      </c>
      <c r="AK393">
        <v>94</v>
      </c>
      <c r="AL393">
        <v>47</v>
      </c>
      <c r="AM393">
        <v>2</v>
      </c>
    </row>
    <row r="394" spans="1:39" x14ac:dyDescent="0.3">
      <c r="A394">
        <v>27074</v>
      </c>
      <c r="B394" t="s">
        <v>283</v>
      </c>
      <c r="C394" t="s">
        <v>300</v>
      </c>
      <c r="AJ394">
        <v>57</v>
      </c>
      <c r="AK394">
        <v>142</v>
      </c>
      <c r="AL394">
        <v>47.3</v>
      </c>
      <c r="AM394">
        <v>3</v>
      </c>
    </row>
    <row r="395" spans="1:39" x14ac:dyDescent="0.3">
      <c r="A395">
        <v>27075</v>
      </c>
      <c r="B395" t="s">
        <v>301</v>
      </c>
      <c r="C395" t="s">
        <v>302</v>
      </c>
      <c r="D395">
        <v>47</v>
      </c>
      <c r="E395">
        <v>48.9</v>
      </c>
      <c r="F395">
        <v>23</v>
      </c>
      <c r="G395">
        <v>4</v>
      </c>
      <c r="H395">
        <v>2</v>
      </c>
      <c r="I395">
        <v>315</v>
      </c>
      <c r="J395">
        <v>102.3</v>
      </c>
    </row>
    <row r="396" spans="1:39" x14ac:dyDescent="0.3">
      <c r="A396">
        <v>27075</v>
      </c>
      <c r="B396" t="s">
        <v>303</v>
      </c>
      <c r="C396" t="s">
        <v>304</v>
      </c>
      <c r="D396">
        <v>41</v>
      </c>
      <c r="E396">
        <v>58.5</v>
      </c>
      <c r="F396">
        <v>24</v>
      </c>
      <c r="G396">
        <v>2</v>
      </c>
      <c r="H396">
        <v>1</v>
      </c>
      <c r="I396">
        <v>235</v>
      </c>
      <c r="J396">
        <v>105</v>
      </c>
    </row>
    <row r="397" spans="1:39" x14ac:dyDescent="0.3">
      <c r="A397">
        <v>27075</v>
      </c>
      <c r="B397" t="s">
        <v>301</v>
      </c>
      <c r="C397" t="s">
        <v>302</v>
      </c>
      <c r="K397">
        <v>10</v>
      </c>
      <c r="L397">
        <v>1</v>
      </c>
      <c r="M397">
        <v>9</v>
      </c>
      <c r="N397">
        <v>0</v>
      </c>
      <c r="O397">
        <v>24</v>
      </c>
    </row>
    <row r="398" spans="1:39" x14ac:dyDescent="0.3">
      <c r="A398">
        <v>27075</v>
      </c>
      <c r="B398" t="s">
        <v>301</v>
      </c>
      <c r="C398" t="s">
        <v>305</v>
      </c>
      <c r="K398">
        <v>8</v>
      </c>
      <c r="L398">
        <v>0</v>
      </c>
      <c r="M398">
        <v>7</v>
      </c>
      <c r="N398">
        <v>0</v>
      </c>
      <c r="O398">
        <v>23</v>
      </c>
    </row>
    <row r="399" spans="1:39" x14ac:dyDescent="0.3">
      <c r="A399">
        <v>27075</v>
      </c>
      <c r="B399" t="s">
        <v>301</v>
      </c>
      <c r="C399" t="s">
        <v>306</v>
      </c>
      <c r="K399">
        <v>5</v>
      </c>
      <c r="L399">
        <v>0</v>
      </c>
      <c r="M399">
        <v>10</v>
      </c>
      <c r="N399">
        <v>0</v>
      </c>
      <c r="O399">
        <v>21</v>
      </c>
    </row>
    <row r="400" spans="1:39" x14ac:dyDescent="0.3">
      <c r="A400">
        <v>27075</v>
      </c>
      <c r="B400" t="s">
        <v>301</v>
      </c>
      <c r="C400" t="s">
        <v>307</v>
      </c>
      <c r="K400">
        <v>4</v>
      </c>
      <c r="L400">
        <v>0</v>
      </c>
      <c r="M400">
        <v>3</v>
      </c>
      <c r="N400">
        <v>0</v>
      </c>
      <c r="O400">
        <v>5</v>
      </c>
    </row>
    <row r="401" spans="1:19" x14ac:dyDescent="0.3">
      <c r="A401">
        <v>27075</v>
      </c>
      <c r="B401" t="s">
        <v>301</v>
      </c>
      <c r="C401" t="s">
        <v>107</v>
      </c>
      <c r="K401">
        <v>1</v>
      </c>
      <c r="L401">
        <v>0</v>
      </c>
      <c r="M401">
        <v>5</v>
      </c>
      <c r="N401">
        <v>0</v>
      </c>
      <c r="O401">
        <v>5</v>
      </c>
    </row>
    <row r="402" spans="1:19" x14ac:dyDescent="0.3">
      <c r="A402">
        <v>27075</v>
      </c>
      <c r="B402" t="s">
        <v>301</v>
      </c>
      <c r="C402" t="s">
        <v>93</v>
      </c>
      <c r="K402">
        <v>1</v>
      </c>
      <c r="L402">
        <v>0</v>
      </c>
      <c r="M402">
        <v>3</v>
      </c>
      <c r="N402">
        <v>0</v>
      </c>
      <c r="O402">
        <v>3</v>
      </c>
    </row>
    <row r="403" spans="1:19" x14ac:dyDescent="0.3">
      <c r="A403">
        <v>27075</v>
      </c>
      <c r="B403" t="s">
        <v>303</v>
      </c>
      <c r="C403" t="s">
        <v>308</v>
      </c>
      <c r="K403">
        <v>20</v>
      </c>
      <c r="L403">
        <v>0</v>
      </c>
      <c r="M403">
        <v>7</v>
      </c>
      <c r="N403">
        <v>3</v>
      </c>
      <c r="O403">
        <v>56</v>
      </c>
    </row>
    <row r="404" spans="1:19" x14ac:dyDescent="0.3">
      <c r="A404">
        <v>27075</v>
      </c>
      <c r="B404" t="s">
        <v>303</v>
      </c>
      <c r="C404" t="s">
        <v>107</v>
      </c>
      <c r="K404">
        <v>2</v>
      </c>
      <c r="L404">
        <v>0</v>
      </c>
      <c r="M404">
        <v>3</v>
      </c>
      <c r="N404">
        <v>0</v>
      </c>
      <c r="O404">
        <v>32</v>
      </c>
    </row>
    <row r="405" spans="1:19" x14ac:dyDescent="0.3">
      <c r="A405">
        <v>27075</v>
      </c>
      <c r="B405" t="s">
        <v>303</v>
      </c>
      <c r="C405" t="s">
        <v>183</v>
      </c>
      <c r="K405">
        <v>3</v>
      </c>
      <c r="L405">
        <v>0</v>
      </c>
      <c r="M405">
        <v>9</v>
      </c>
      <c r="N405">
        <v>0</v>
      </c>
      <c r="O405">
        <v>6</v>
      </c>
    </row>
    <row r="406" spans="1:19" x14ac:dyDescent="0.3">
      <c r="A406">
        <v>27075</v>
      </c>
      <c r="B406" t="s">
        <v>303</v>
      </c>
      <c r="C406" t="s">
        <v>304</v>
      </c>
      <c r="K406">
        <v>3</v>
      </c>
      <c r="L406">
        <v>0</v>
      </c>
      <c r="M406">
        <v>7</v>
      </c>
      <c r="N406">
        <v>0</v>
      </c>
      <c r="O406">
        <v>5</v>
      </c>
    </row>
    <row r="407" spans="1:19" x14ac:dyDescent="0.3">
      <c r="A407">
        <v>27075</v>
      </c>
      <c r="B407" t="s">
        <v>303</v>
      </c>
      <c r="C407" t="s">
        <v>309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9" x14ac:dyDescent="0.3">
      <c r="A408">
        <v>27075</v>
      </c>
      <c r="B408" t="s">
        <v>301</v>
      </c>
      <c r="C408" t="s">
        <v>310</v>
      </c>
      <c r="P408">
        <v>34</v>
      </c>
      <c r="Q408">
        <v>1</v>
      </c>
      <c r="R408">
        <v>162</v>
      </c>
      <c r="S408">
        <v>12</v>
      </c>
    </row>
    <row r="409" spans="1:19" x14ac:dyDescent="0.3">
      <c r="A409">
        <v>27075</v>
      </c>
      <c r="B409" t="s">
        <v>301</v>
      </c>
      <c r="C409" t="s">
        <v>93</v>
      </c>
      <c r="P409">
        <v>44</v>
      </c>
      <c r="Q409">
        <v>1</v>
      </c>
      <c r="R409">
        <v>64</v>
      </c>
      <c r="S409">
        <v>4</v>
      </c>
    </row>
    <row r="410" spans="1:19" x14ac:dyDescent="0.3">
      <c r="A410">
        <v>27075</v>
      </c>
      <c r="B410" t="s">
        <v>301</v>
      </c>
      <c r="C410" t="s">
        <v>311</v>
      </c>
      <c r="P410">
        <v>11</v>
      </c>
      <c r="Q410">
        <v>0</v>
      </c>
      <c r="R410">
        <v>31</v>
      </c>
      <c r="S410">
        <v>3</v>
      </c>
    </row>
    <row r="411" spans="1:19" x14ac:dyDescent="0.3">
      <c r="A411">
        <v>27075</v>
      </c>
      <c r="B411" t="s">
        <v>301</v>
      </c>
      <c r="C411" t="s">
        <v>107</v>
      </c>
      <c r="P411">
        <v>22</v>
      </c>
      <c r="Q411">
        <v>0</v>
      </c>
      <c r="R411">
        <v>28</v>
      </c>
      <c r="S411">
        <v>2</v>
      </c>
    </row>
    <row r="412" spans="1:19" x14ac:dyDescent="0.3">
      <c r="A412">
        <v>27075</v>
      </c>
      <c r="B412" t="s">
        <v>301</v>
      </c>
      <c r="C412" t="s">
        <v>307</v>
      </c>
      <c r="P412">
        <v>21</v>
      </c>
      <c r="Q412">
        <v>0</v>
      </c>
      <c r="R412">
        <v>21</v>
      </c>
      <c r="S412">
        <v>1</v>
      </c>
    </row>
    <row r="413" spans="1:19" x14ac:dyDescent="0.3">
      <c r="A413">
        <v>27075</v>
      </c>
      <c r="B413" t="s">
        <v>301</v>
      </c>
      <c r="C413" t="s">
        <v>306</v>
      </c>
      <c r="P413">
        <v>9</v>
      </c>
      <c r="Q413">
        <v>0</v>
      </c>
      <c r="R413">
        <v>9</v>
      </c>
      <c r="S413">
        <v>1</v>
      </c>
    </row>
    <row r="414" spans="1:19" x14ac:dyDescent="0.3">
      <c r="A414">
        <v>27075</v>
      </c>
      <c r="B414" t="s">
        <v>303</v>
      </c>
      <c r="C414" t="s">
        <v>312</v>
      </c>
      <c r="P414">
        <v>47</v>
      </c>
      <c r="Q414">
        <v>0</v>
      </c>
      <c r="R414">
        <v>113</v>
      </c>
      <c r="S414">
        <v>6</v>
      </c>
    </row>
    <row r="415" spans="1:19" x14ac:dyDescent="0.3">
      <c r="A415">
        <v>27075</v>
      </c>
      <c r="B415" t="s">
        <v>303</v>
      </c>
      <c r="C415" t="s">
        <v>130</v>
      </c>
      <c r="P415">
        <v>17</v>
      </c>
      <c r="Q415">
        <v>1</v>
      </c>
      <c r="R415">
        <v>83</v>
      </c>
      <c r="S415">
        <v>8</v>
      </c>
    </row>
    <row r="416" spans="1:19" x14ac:dyDescent="0.3">
      <c r="A416">
        <v>27075</v>
      </c>
      <c r="B416" t="s">
        <v>303</v>
      </c>
      <c r="C416" t="s">
        <v>313</v>
      </c>
      <c r="P416">
        <v>7</v>
      </c>
      <c r="Q416">
        <v>0</v>
      </c>
      <c r="R416">
        <v>12</v>
      </c>
      <c r="S416">
        <v>3</v>
      </c>
    </row>
    <row r="417" spans="1:39" x14ac:dyDescent="0.3">
      <c r="A417">
        <v>27075</v>
      </c>
      <c r="B417" t="s">
        <v>303</v>
      </c>
      <c r="C417" t="s">
        <v>56</v>
      </c>
      <c r="P417">
        <v>8</v>
      </c>
      <c r="Q417">
        <v>0</v>
      </c>
      <c r="R417">
        <v>11</v>
      </c>
      <c r="S417">
        <v>2</v>
      </c>
    </row>
    <row r="418" spans="1:39" x14ac:dyDescent="0.3">
      <c r="A418">
        <v>27075</v>
      </c>
      <c r="B418" t="s">
        <v>303</v>
      </c>
      <c r="C418" t="s">
        <v>309</v>
      </c>
      <c r="P418">
        <v>7</v>
      </c>
      <c r="Q418">
        <v>0</v>
      </c>
      <c r="R418">
        <v>11</v>
      </c>
      <c r="S418">
        <v>2</v>
      </c>
    </row>
    <row r="419" spans="1:39" x14ac:dyDescent="0.3">
      <c r="A419">
        <v>27075</v>
      </c>
      <c r="B419" t="s">
        <v>303</v>
      </c>
      <c r="C419" t="s">
        <v>107</v>
      </c>
      <c r="P419">
        <v>4</v>
      </c>
      <c r="Q419">
        <v>0</v>
      </c>
      <c r="R419">
        <v>4</v>
      </c>
      <c r="S419">
        <v>1</v>
      </c>
    </row>
    <row r="420" spans="1:39" x14ac:dyDescent="0.3">
      <c r="A420">
        <v>27075</v>
      </c>
      <c r="B420" t="s">
        <v>303</v>
      </c>
      <c r="C420" t="s">
        <v>308</v>
      </c>
      <c r="P420">
        <v>3</v>
      </c>
      <c r="Q420">
        <v>0</v>
      </c>
      <c r="R420">
        <v>3</v>
      </c>
      <c r="S420">
        <v>1</v>
      </c>
    </row>
    <row r="421" spans="1:39" x14ac:dyDescent="0.3">
      <c r="A421">
        <v>27075</v>
      </c>
      <c r="B421" t="s">
        <v>303</v>
      </c>
      <c r="C421" t="s">
        <v>183</v>
      </c>
      <c r="P421">
        <v>0</v>
      </c>
      <c r="Q421">
        <v>0</v>
      </c>
      <c r="R421">
        <v>-2</v>
      </c>
      <c r="S421">
        <v>1</v>
      </c>
    </row>
    <row r="422" spans="1:39" x14ac:dyDescent="0.3">
      <c r="A422">
        <v>27075</v>
      </c>
      <c r="B422" t="s">
        <v>301</v>
      </c>
      <c r="C422" t="s">
        <v>306</v>
      </c>
      <c r="T422">
        <v>20.3</v>
      </c>
      <c r="U422">
        <v>22</v>
      </c>
      <c r="V422">
        <v>0</v>
      </c>
      <c r="W422">
        <v>61</v>
      </c>
      <c r="X422">
        <v>3</v>
      </c>
    </row>
    <row r="423" spans="1:39" x14ac:dyDescent="0.3">
      <c r="A423">
        <v>27075</v>
      </c>
      <c r="B423" t="s">
        <v>303</v>
      </c>
      <c r="C423" t="s">
        <v>107</v>
      </c>
      <c r="T423">
        <v>9</v>
      </c>
      <c r="U423">
        <v>17</v>
      </c>
      <c r="V423">
        <v>0</v>
      </c>
      <c r="W423">
        <v>18</v>
      </c>
      <c r="X423">
        <v>2</v>
      </c>
    </row>
    <row r="424" spans="1:39" x14ac:dyDescent="0.3">
      <c r="A424">
        <v>27075</v>
      </c>
      <c r="B424" t="s">
        <v>303</v>
      </c>
      <c r="C424" t="s">
        <v>312</v>
      </c>
      <c r="T424">
        <v>11</v>
      </c>
      <c r="U424">
        <v>11</v>
      </c>
      <c r="V424">
        <v>0</v>
      </c>
      <c r="W424">
        <v>11</v>
      </c>
      <c r="X424">
        <v>1</v>
      </c>
    </row>
    <row r="425" spans="1:39" x14ac:dyDescent="0.3">
      <c r="A425">
        <v>27075</v>
      </c>
      <c r="B425" t="s">
        <v>301</v>
      </c>
      <c r="C425" t="s">
        <v>93</v>
      </c>
      <c r="Y425">
        <v>7.7</v>
      </c>
      <c r="Z425">
        <v>20</v>
      </c>
      <c r="AA425">
        <v>0</v>
      </c>
      <c r="AB425">
        <v>23</v>
      </c>
      <c r="AC425">
        <v>3</v>
      </c>
    </row>
    <row r="426" spans="1:39" x14ac:dyDescent="0.3">
      <c r="A426">
        <v>27075</v>
      </c>
      <c r="B426" t="s">
        <v>301</v>
      </c>
      <c r="C426" t="s">
        <v>314</v>
      </c>
      <c r="AD426">
        <v>4</v>
      </c>
      <c r="AE426">
        <v>47</v>
      </c>
      <c r="AF426">
        <v>3</v>
      </c>
      <c r="AG426">
        <v>75</v>
      </c>
      <c r="AH426">
        <v>11</v>
      </c>
      <c r="AI426">
        <v>2</v>
      </c>
    </row>
    <row r="427" spans="1:39" x14ac:dyDescent="0.3">
      <c r="A427">
        <v>27075</v>
      </c>
      <c r="B427" t="s">
        <v>303</v>
      </c>
      <c r="C427" t="s">
        <v>315</v>
      </c>
      <c r="AD427">
        <v>0</v>
      </c>
      <c r="AE427" t="s">
        <v>136</v>
      </c>
      <c r="AF427">
        <v>0</v>
      </c>
      <c r="AG427" t="s">
        <v>136</v>
      </c>
      <c r="AH427">
        <v>4</v>
      </c>
      <c r="AI427">
        <v>4</v>
      </c>
    </row>
    <row r="428" spans="1:39" x14ac:dyDescent="0.3">
      <c r="A428">
        <v>27075</v>
      </c>
      <c r="B428" t="s">
        <v>301</v>
      </c>
      <c r="C428" t="s">
        <v>316</v>
      </c>
      <c r="AJ428">
        <v>34</v>
      </c>
      <c r="AK428">
        <v>65</v>
      </c>
      <c r="AL428">
        <v>32.5</v>
      </c>
      <c r="AM428">
        <v>2</v>
      </c>
    </row>
    <row r="429" spans="1:39" x14ac:dyDescent="0.3">
      <c r="A429">
        <v>27075</v>
      </c>
      <c r="B429" t="s">
        <v>303</v>
      </c>
      <c r="C429" t="s">
        <v>315</v>
      </c>
      <c r="AJ429">
        <v>51</v>
      </c>
      <c r="AK429">
        <v>293</v>
      </c>
      <c r="AL429">
        <v>41.9</v>
      </c>
      <c r="AM429">
        <v>7</v>
      </c>
    </row>
    <row r="430" spans="1:39" x14ac:dyDescent="0.3">
      <c r="A430">
        <v>27076</v>
      </c>
      <c r="B430" t="s">
        <v>317</v>
      </c>
      <c r="C430" t="s">
        <v>318</v>
      </c>
      <c r="D430">
        <v>51</v>
      </c>
      <c r="E430">
        <v>58.8</v>
      </c>
      <c r="F430">
        <v>30</v>
      </c>
      <c r="G430">
        <v>2</v>
      </c>
      <c r="H430">
        <v>4</v>
      </c>
      <c r="I430">
        <v>432</v>
      </c>
      <c r="J430">
        <v>148</v>
      </c>
    </row>
    <row r="431" spans="1:39" x14ac:dyDescent="0.3">
      <c r="A431">
        <v>27076</v>
      </c>
      <c r="B431" t="s">
        <v>319</v>
      </c>
      <c r="C431" t="s">
        <v>320</v>
      </c>
      <c r="D431">
        <v>30</v>
      </c>
      <c r="E431">
        <v>66.7</v>
      </c>
      <c r="F431">
        <v>20</v>
      </c>
      <c r="G431">
        <v>0</v>
      </c>
      <c r="H431">
        <v>4</v>
      </c>
      <c r="I431">
        <v>274</v>
      </c>
      <c r="J431">
        <v>187.4</v>
      </c>
    </row>
    <row r="432" spans="1:39" x14ac:dyDescent="0.3">
      <c r="A432">
        <v>27076</v>
      </c>
      <c r="B432" t="s">
        <v>319</v>
      </c>
      <c r="C432" t="s">
        <v>321</v>
      </c>
      <c r="D432">
        <v>1</v>
      </c>
      <c r="E432">
        <v>100</v>
      </c>
      <c r="F432">
        <v>1</v>
      </c>
      <c r="G432">
        <v>0</v>
      </c>
      <c r="H432">
        <v>0</v>
      </c>
      <c r="I432">
        <v>21</v>
      </c>
      <c r="J432">
        <v>276.39999999999998</v>
      </c>
    </row>
    <row r="433" spans="1:19" x14ac:dyDescent="0.3">
      <c r="A433">
        <v>27076</v>
      </c>
      <c r="B433" t="s">
        <v>317</v>
      </c>
      <c r="C433" t="s">
        <v>322</v>
      </c>
      <c r="K433">
        <v>12</v>
      </c>
      <c r="L433">
        <v>0</v>
      </c>
      <c r="M433">
        <v>20</v>
      </c>
      <c r="N433">
        <v>1</v>
      </c>
      <c r="O433">
        <v>57</v>
      </c>
    </row>
    <row r="434" spans="1:19" x14ac:dyDescent="0.3">
      <c r="A434">
        <v>27076</v>
      </c>
      <c r="B434" t="s">
        <v>317</v>
      </c>
      <c r="C434" t="s">
        <v>323</v>
      </c>
      <c r="K434">
        <v>6</v>
      </c>
      <c r="L434">
        <v>0</v>
      </c>
      <c r="M434">
        <v>24</v>
      </c>
      <c r="N434">
        <v>0</v>
      </c>
      <c r="O434">
        <v>39</v>
      </c>
    </row>
    <row r="435" spans="1:19" x14ac:dyDescent="0.3">
      <c r="A435">
        <v>27076</v>
      </c>
      <c r="B435" t="s">
        <v>317</v>
      </c>
      <c r="C435" t="s">
        <v>318</v>
      </c>
      <c r="K435">
        <v>3</v>
      </c>
      <c r="L435">
        <v>1</v>
      </c>
      <c r="M435">
        <v>8</v>
      </c>
      <c r="N435">
        <v>0</v>
      </c>
      <c r="O435">
        <v>8</v>
      </c>
    </row>
    <row r="436" spans="1:19" x14ac:dyDescent="0.3">
      <c r="A436">
        <v>27076</v>
      </c>
      <c r="B436" t="s">
        <v>317</v>
      </c>
      <c r="C436" t="s">
        <v>324</v>
      </c>
      <c r="K436">
        <v>2</v>
      </c>
      <c r="L436">
        <v>0</v>
      </c>
      <c r="M436">
        <v>7</v>
      </c>
      <c r="N436">
        <v>0</v>
      </c>
      <c r="O436">
        <v>6</v>
      </c>
    </row>
    <row r="437" spans="1:19" x14ac:dyDescent="0.3">
      <c r="A437">
        <v>27076</v>
      </c>
      <c r="B437" t="s">
        <v>319</v>
      </c>
      <c r="C437" t="s">
        <v>325</v>
      </c>
      <c r="K437">
        <v>25</v>
      </c>
      <c r="L437">
        <v>0</v>
      </c>
      <c r="M437">
        <v>26</v>
      </c>
      <c r="N437">
        <v>0</v>
      </c>
      <c r="O437">
        <v>170</v>
      </c>
    </row>
    <row r="438" spans="1:19" x14ac:dyDescent="0.3">
      <c r="A438">
        <v>27076</v>
      </c>
      <c r="B438" t="s">
        <v>319</v>
      </c>
      <c r="C438" t="s">
        <v>326</v>
      </c>
      <c r="K438">
        <v>4</v>
      </c>
      <c r="L438">
        <v>0</v>
      </c>
      <c r="M438">
        <v>21</v>
      </c>
      <c r="N438">
        <v>0</v>
      </c>
      <c r="O438">
        <v>31</v>
      </c>
    </row>
    <row r="439" spans="1:19" x14ac:dyDescent="0.3">
      <c r="A439">
        <v>27076</v>
      </c>
      <c r="B439" t="s">
        <v>319</v>
      </c>
      <c r="C439" t="s">
        <v>320</v>
      </c>
      <c r="K439">
        <v>9</v>
      </c>
      <c r="L439">
        <v>0</v>
      </c>
      <c r="M439">
        <v>12</v>
      </c>
      <c r="N439">
        <v>1</v>
      </c>
      <c r="O439">
        <v>23</v>
      </c>
    </row>
    <row r="440" spans="1:19" x14ac:dyDescent="0.3">
      <c r="A440">
        <v>27076</v>
      </c>
      <c r="B440" t="s">
        <v>319</v>
      </c>
      <c r="C440" t="s">
        <v>327</v>
      </c>
      <c r="K440">
        <v>2</v>
      </c>
      <c r="L440">
        <v>0</v>
      </c>
      <c r="M440">
        <v>1</v>
      </c>
      <c r="N440">
        <v>1</v>
      </c>
      <c r="O440">
        <v>1</v>
      </c>
    </row>
    <row r="441" spans="1:19" x14ac:dyDescent="0.3">
      <c r="A441">
        <v>27076</v>
      </c>
      <c r="B441" t="s">
        <v>317</v>
      </c>
      <c r="C441" t="s">
        <v>323</v>
      </c>
      <c r="P441">
        <v>51</v>
      </c>
      <c r="Q441">
        <v>1</v>
      </c>
      <c r="R441">
        <v>162</v>
      </c>
      <c r="S441">
        <v>8</v>
      </c>
    </row>
    <row r="442" spans="1:19" x14ac:dyDescent="0.3">
      <c r="A442">
        <v>27076</v>
      </c>
      <c r="B442" t="s">
        <v>317</v>
      </c>
      <c r="C442" t="s">
        <v>328</v>
      </c>
      <c r="P442">
        <v>22</v>
      </c>
      <c r="Q442">
        <v>2</v>
      </c>
      <c r="R442">
        <v>100</v>
      </c>
      <c r="S442">
        <v>10</v>
      </c>
    </row>
    <row r="443" spans="1:19" x14ac:dyDescent="0.3">
      <c r="A443">
        <v>27076</v>
      </c>
      <c r="B443" t="s">
        <v>317</v>
      </c>
      <c r="C443" t="s">
        <v>324</v>
      </c>
      <c r="P443">
        <v>34</v>
      </c>
      <c r="Q443">
        <v>1</v>
      </c>
      <c r="R443">
        <v>58</v>
      </c>
      <c r="S443">
        <v>4</v>
      </c>
    </row>
    <row r="444" spans="1:19" x14ac:dyDescent="0.3">
      <c r="A444">
        <v>27076</v>
      </c>
      <c r="B444" t="s">
        <v>317</v>
      </c>
      <c r="C444" t="s">
        <v>322</v>
      </c>
      <c r="P444">
        <v>18</v>
      </c>
      <c r="Q444">
        <v>0</v>
      </c>
      <c r="R444">
        <v>44</v>
      </c>
      <c r="S444">
        <v>4</v>
      </c>
    </row>
    <row r="445" spans="1:19" x14ac:dyDescent="0.3">
      <c r="A445">
        <v>27076</v>
      </c>
      <c r="B445" t="s">
        <v>317</v>
      </c>
      <c r="C445" t="s">
        <v>329</v>
      </c>
      <c r="P445">
        <v>28</v>
      </c>
      <c r="Q445">
        <v>0</v>
      </c>
      <c r="R445">
        <v>31</v>
      </c>
      <c r="S445">
        <v>2</v>
      </c>
    </row>
    <row r="446" spans="1:19" x14ac:dyDescent="0.3">
      <c r="A446">
        <v>27076</v>
      </c>
      <c r="B446" t="s">
        <v>317</v>
      </c>
      <c r="C446" t="s">
        <v>302</v>
      </c>
      <c r="P446">
        <v>25</v>
      </c>
      <c r="Q446">
        <v>0</v>
      </c>
      <c r="R446">
        <v>25</v>
      </c>
      <c r="S446">
        <v>1</v>
      </c>
    </row>
    <row r="447" spans="1:19" x14ac:dyDescent="0.3">
      <c r="A447">
        <v>27076</v>
      </c>
      <c r="B447" t="s">
        <v>317</v>
      </c>
      <c r="C447" t="s">
        <v>330</v>
      </c>
      <c r="P447">
        <v>12</v>
      </c>
      <c r="Q447">
        <v>0</v>
      </c>
      <c r="R447">
        <v>12</v>
      </c>
      <c r="S447">
        <v>1</v>
      </c>
    </row>
    <row r="448" spans="1:19" x14ac:dyDescent="0.3">
      <c r="A448">
        <v>27076</v>
      </c>
      <c r="B448" t="s">
        <v>319</v>
      </c>
      <c r="C448" t="s">
        <v>331</v>
      </c>
      <c r="P448">
        <v>44</v>
      </c>
      <c r="Q448">
        <v>0</v>
      </c>
      <c r="R448">
        <v>120</v>
      </c>
      <c r="S448">
        <v>6</v>
      </c>
    </row>
    <row r="449" spans="1:39" x14ac:dyDescent="0.3">
      <c r="A449">
        <v>27076</v>
      </c>
      <c r="B449" t="s">
        <v>319</v>
      </c>
      <c r="C449" t="s">
        <v>332</v>
      </c>
      <c r="P449">
        <v>39</v>
      </c>
      <c r="Q449">
        <v>1</v>
      </c>
      <c r="R449">
        <v>64</v>
      </c>
      <c r="S449">
        <v>3</v>
      </c>
    </row>
    <row r="450" spans="1:39" x14ac:dyDescent="0.3">
      <c r="A450">
        <v>27076</v>
      </c>
      <c r="B450" t="s">
        <v>319</v>
      </c>
      <c r="C450" t="s">
        <v>333</v>
      </c>
      <c r="P450">
        <v>24</v>
      </c>
      <c r="Q450">
        <v>2</v>
      </c>
      <c r="R450">
        <v>54</v>
      </c>
      <c r="S450">
        <v>3</v>
      </c>
    </row>
    <row r="451" spans="1:39" x14ac:dyDescent="0.3">
      <c r="A451">
        <v>27076</v>
      </c>
      <c r="B451" t="s">
        <v>319</v>
      </c>
      <c r="C451" t="s">
        <v>334</v>
      </c>
      <c r="P451">
        <v>21</v>
      </c>
      <c r="Q451">
        <v>0</v>
      </c>
      <c r="R451">
        <v>21</v>
      </c>
      <c r="S451">
        <v>1</v>
      </c>
    </row>
    <row r="452" spans="1:39" x14ac:dyDescent="0.3">
      <c r="A452">
        <v>27076</v>
      </c>
      <c r="B452" t="s">
        <v>319</v>
      </c>
      <c r="C452" t="s">
        <v>335</v>
      </c>
      <c r="P452">
        <v>6</v>
      </c>
      <c r="Q452">
        <v>1</v>
      </c>
      <c r="R452">
        <v>17</v>
      </c>
      <c r="S452">
        <v>4</v>
      </c>
    </row>
    <row r="453" spans="1:39" x14ac:dyDescent="0.3">
      <c r="A453">
        <v>27076</v>
      </c>
      <c r="B453" t="s">
        <v>319</v>
      </c>
      <c r="C453" t="s">
        <v>336</v>
      </c>
      <c r="P453">
        <v>12</v>
      </c>
      <c r="Q453">
        <v>0</v>
      </c>
      <c r="R453">
        <v>12</v>
      </c>
      <c r="S453">
        <v>1</v>
      </c>
    </row>
    <row r="454" spans="1:39" x14ac:dyDescent="0.3">
      <c r="A454">
        <v>27076</v>
      </c>
      <c r="B454" t="s">
        <v>319</v>
      </c>
      <c r="C454" t="s">
        <v>321</v>
      </c>
      <c r="P454">
        <v>6</v>
      </c>
      <c r="Q454">
        <v>0</v>
      </c>
      <c r="R454">
        <v>6</v>
      </c>
      <c r="S454">
        <v>1</v>
      </c>
    </row>
    <row r="455" spans="1:39" x14ac:dyDescent="0.3">
      <c r="A455">
        <v>27076</v>
      </c>
      <c r="B455" t="s">
        <v>319</v>
      </c>
      <c r="C455" t="s">
        <v>325</v>
      </c>
      <c r="P455">
        <v>2</v>
      </c>
      <c r="Q455">
        <v>0</v>
      </c>
      <c r="R455">
        <v>2</v>
      </c>
      <c r="S455">
        <v>1</v>
      </c>
    </row>
    <row r="456" spans="1:39" x14ac:dyDescent="0.3">
      <c r="A456">
        <v>27076</v>
      </c>
      <c r="B456" t="s">
        <v>319</v>
      </c>
      <c r="C456" t="s">
        <v>153</v>
      </c>
      <c r="P456">
        <v>0</v>
      </c>
      <c r="Q456">
        <v>0</v>
      </c>
      <c r="R456">
        <v>-1</v>
      </c>
      <c r="S456">
        <v>1</v>
      </c>
    </row>
    <row r="457" spans="1:39" x14ac:dyDescent="0.3">
      <c r="A457">
        <v>27076</v>
      </c>
      <c r="B457" t="s">
        <v>317</v>
      </c>
      <c r="C457" t="s">
        <v>183</v>
      </c>
      <c r="T457">
        <v>18.7</v>
      </c>
      <c r="U457">
        <v>21</v>
      </c>
      <c r="V457">
        <v>0</v>
      </c>
      <c r="W457">
        <v>56</v>
      </c>
      <c r="X457">
        <v>3</v>
      </c>
    </row>
    <row r="458" spans="1:39" x14ac:dyDescent="0.3">
      <c r="A458">
        <v>27076</v>
      </c>
      <c r="B458" t="s">
        <v>319</v>
      </c>
      <c r="C458" t="s">
        <v>326</v>
      </c>
      <c r="T458">
        <v>29.7</v>
      </c>
      <c r="U458">
        <v>40</v>
      </c>
      <c r="V458">
        <v>0</v>
      </c>
      <c r="W458">
        <v>89</v>
      </c>
      <c r="X458">
        <v>3</v>
      </c>
    </row>
    <row r="459" spans="1:39" x14ac:dyDescent="0.3">
      <c r="A459">
        <v>27076</v>
      </c>
      <c r="B459" t="s">
        <v>319</v>
      </c>
      <c r="C459" t="s">
        <v>337</v>
      </c>
      <c r="T459">
        <v>18</v>
      </c>
      <c r="U459">
        <v>20</v>
      </c>
      <c r="V459">
        <v>0</v>
      </c>
      <c r="W459">
        <v>36</v>
      </c>
      <c r="X459">
        <v>2</v>
      </c>
    </row>
    <row r="460" spans="1:39" x14ac:dyDescent="0.3">
      <c r="A460">
        <v>27076</v>
      </c>
      <c r="B460" t="s">
        <v>317</v>
      </c>
      <c r="C460" t="s">
        <v>323</v>
      </c>
      <c r="Y460">
        <v>5</v>
      </c>
      <c r="Z460">
        <v>5</v>
      </c>
      <c r="AA460">
        <v>0</v>
      </c>
      <c r="AB460">
        <v>5</v>
      </c>
      <c r="AC460">
        <v>1</v>
      </c>
    </row>
    <row r="461" spans="1:39" x14ac:dyDescent="0.3">
      <c r="A461">
        <v>27076</v>
      </c>
      <c r="B461" t="s">
        <v>317</v>
      </c>
      <c r="C461" t="s">
        <v>338</v>
      </c>
      <c r="AD461">
        <v>0</v>
      </c>
      <c r="AE461" t="s">
        <v>136</v>
      </c>
      <c r="AF461">
        <v>0</v>
      </c>
      <c r="AG461" t="s">
        <v>136</v>
      </c>
      <c r="AH461">
        <v>5</v>
      </c>
      <c r="AI461">
        <v>5</v>
      </c>
    </row>
    <row r="462" spans="1:39" x14ac:dyDescent="0.3">
      <c r="A462">
        <v>27076</v>
      </c>
      <c r="B462" t="s">
        <v>319</v>
      </c>
      <c r="C462" t="s">
        <v>339</v>
      </c>
      <c r="AD462">
        <v>1</v>
      </c>
      <c r="AE462">
        <v>23</v>
      </c>
      <c r="AF462">
        <v>1</v>
      </c>
      <c r="AG462">
        <v>100</v>
      </c>
      <c r="AH462">
        <v>10</v>
      </c>
      <c r="AI462">
        <v>7</v>
      </c>
    </row>
    <row r="463" spans="1:39" x14ac:dyDescent="0.3">
      <c r="A463">
        <v>27076</v>
      </c>
      <c r="B463" t="s">
        <v>317</v>
      </c>
      <c r="C463" t="s">
        <v>340</v>
      </c>
      <c r="AJ463">
        <v>55</v>
      </c>
      <c r="AK463">
        <v>134</v>
      </c>
      <c r="AL463">
        <v>44.7</v>
      </c>
      <c r="AM463">
        <v>3</v>
      </c>
    </row>
    <row r="464" spans="1:39" x14ac:dyDescent="0.3">
      <c r="A464">
        <v>27076</v>
      </c>
      <c r="B464" t="s">
        <v>319</v>
      </c>
      <c r="C464" t="s">
        <v>339</v>
      </c>
      <c r="AJ464">
        <v>50</v>
      </c>
      <c r="AK464">
        <v>137</v>
      </c>
      <c r="AL464">
        <v>45.7</v>
      </c>
      <c r="AM464">
        <v>3</v>
      </c>
    </row>
    <row r="465" spans="1:19" x14ac:dyDescent="0.3">
      <c r="A465">
        <v>27079</v>
      </c>
      <c r="B465" t="s">
        <v>341</v>
      </c>
      <c r="C465" t="s">
        <v>342</v>
      </c>
      <c r="D465">
        <v>30</v>
      </c>
      <c r="E465">
        <v>73.3</v>
      </c>
      <c r="F465">
        <v>22</v>
      </c>
      <c r="G465">
        <v>1</v>
      </c>
      <c r="H465">
        <v>2</v>
      </c>
      <c r="I465">
        <v>263</v>
      </c>
      <c r="J465">
        <v>162.30000000000001</v>
      </c>
    </row>
    <row r="466" spans="1:19" x14ac:dyDescent="0.3">
      <c r="A466">
        <v>27079</v>
      </c>
      <c r="B466" t="s">
        <v>341</v>
      </c>
      <c r="C466" t="s">
        <v>44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9" x14ac:dyDescent="0.3">
      <c r="A467">
        <v>27079</v>
      </c>
      <c r="B467" t="s">
        <v>343</v>
      </c>
      <c r="C467" t="s">
        <v>344</v>
      </c>
      <c r="D467">
        <v>26</v>
      </c>
      <c r="E467">
        <v>50</v>
      </c>
      <c r="F467">
        <v>13</v>
      </c>
      <c r="G467">
        <v>0</v>
      </c>
      <c r="H467">
        <v>0</v>
      </c>
      <c r="I467">
        <v>136</v>
      </c>
      <c r="J467">
        <v>93.9</v>
      </c>
    </row>
    <row r="468" spans="1:19" x14ac:dyDescent="0.3">
      <c r="A468">
        <v>27079</v>
      </c>
      <c r="B468" t="s">
        <v>343</v>
      </c>
      <c r="C468" t="s">
        <v>345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9" x14ac:dyDescent="0.3">
      <c r="A469">
        <v>27079</v>
      </c>
      <c r="B469" t="s">
        <v>341</v>
      </c>
      <c r="C469" t="s">
        <v>346</v>
      </c>
      <c r="K469">
        <v>9</v>
      </c>
      <c r="L469">
        <v>0</v>
      </c>
      <c r="M469">
        <v>16</v>
      </c>
      <c r="N469">
        <v>0</v>
      </c>
      <c r="O469">
        <v>67</v>
      </c>
    </row>
    <row r="470" spans="1:19" x14ac:dyDescent="0.3">
      <c r="A470">
        <v>27079</v>
      </c>
      <c r="B470" t="s">
        <v>341</v>
      </c>
      <c r="C470" t="s">
        <v>342</v>
      </c>
      <c r="K470">
        <v>17</v>
      </c>
      <c r="L470">
        <v>0</v>
      </c>
      <c r="M470">
        <v>20</v>
      </c>
      <c r="N470">
        <v>0</v>
      </c>
      <c r="O470">
        <v>51</v>
      </c>
    </row>
    <row r="471" spans="1:19" x14ac:dyDescent="0.3">
      <c r="A471">
        <v>27079</v>
      </c>
      <c r="B471" t="s">
        <v>341</v>
      </c>
      <c r="C471" t="s">
        <v>180</v>
      </c>
      <c r="K471">
        <v>3</v>
      </c>
      <c r="L471">
        <v>0</v>
      </c>
      <c r="M471">
        <v>18</v>
      </c>
      <c r="N471">
        <v>0</v>
      </c>
      <c r="O471">
        <v>33</v>
      </c>
    </row>
    <row r="472" spans="1:19" x14ac:dyDescent="0.3">
      <c r="A472">
        <v>27079</v>
      </c>
      <c r="B472" t="s">
        <v>341</v>
      </c>
      <c r="C472" t="s">
        <v>293</v>
      </c>
      <c r="K472">
        <v>4</v>
      </c>
      <c r="L472">
        <v>0</v>
      </c>
      <c r="M472">
        <v>11</v>
      </c>
      <c r="N472">
        <v>0</v>
      </c>
      <c r="O472">
        <v>20</v>
      </c>
    </row>
    <row r="473" spans="1:19" x14ac:dyDescent="0.3">
      <c r="A473">
        <v>27079</v>
      </c>
      <c r="B473" t="s">
        <v>341</v>
      </c>
      <c r="C473" t="s">
        <v>44</v>
      </c>
      <c r="K473">
        <v>0</v>
      </c>
      <c r="L473">
        <v>1</v>
      </c>
      <c r="M473">
        <v>0</v>
      </c>
      <c r="N473">
        <v>0</v>
      </c>
      <c r="O473">
        <v>0</v>
      </c>
    </row>
    <row r="474" spans="1:19" x14ac:dyDescent="0.3">
      <c r="A474">
        <v>27079</v>
      </c>
      <c r="B474" t="s">
        <v>343</v>
      </c>
      <c r="C474" t="s">
        <v>344</v>
      </c>
      <c r="K474">
        <v>18</v>
      </c>
      <c r="L474">
        <v>0</v>
      </c>
      <c r="M474">
        <v>44</v>
      </c>
      <c r="N474">
        <v>2</v>
      </c>
      <c r="O474">
        <v>132</v>
      </c>
    </row>
    <row r="475" spans="1:19" x14ac:dyDescent="0.3">
      <c r="A475">
        <v>27079</v>
      </c>
      <c r="B475" t="s">
        <v>343</v>
      </c>
      <c r="C475" t="s">
        <v>347</v>
      </c>
      <c r="K475">
        <v>12</v>
      </c>
      <c r="L475">
        <v>0</v>
      </c>
      <c r="M475">
        <v>18</v>
      </c>
      <c r="N475">
        <v>0</v>
      </c>
      <c r="O475">
        <v>64</v>
      </c>
    </row>
    <row r="476" spans="1:19" x14ac:dyDescent="0.3">
      <c r="A476">
        <v>27079</v>
      </c>
      <c r="B476" t="s">
        <v>343</v>
      </c>
      <c r="C476" t="s">
        <v>348</v>
      </c>
      <c r="K476">
        <v>1</v>
      </c>
      <c r="L476">
        <v>0</v>
      </c>
      <c r="M476">
        <v>3</v>
      </c>
      <c r="N476">
        <v>0</v>
      </c>
      <c r="O476">
        <v>3</v>
      </c>
    </row>
    <row r="477" spans="1:19" x14ac:dyDescent="0.3">
      <c r="A477">
        <v>27079</v>
      </c>
      <c r="B477" t="s">
        <v>343</v>
      </c>
      <c r="C477" t="s">
        <v>349</v>
      </c>
      <c r="K477">
        <v>1</v>
      </c>
      <c r="L477">
        <v>0</v>
      </c>
      <c r="M477">
        <v>2</v>
      </c>
      <c r="N477">
        <v>0</v>
      </c>
      <c r="O477">
        <v>2</v>
      </c>
    </row>
    <row r="478" spans="1:19" x14ac:dyDescent="0.3">
      <c r="A478">
        <v>27079</v>
      </c>
      <c r="B478" t="s">
        <v>341</v>
      </c>
      <c r="C478" t="s">
        <v>350</v>
      </c>
      <c r="P478">
        <v>24</v>
      </c>
      <c r="Q478">
        <v>1</v>
      </c>
      <c r="R478">
        <v>92</v>
      </c>
      <c r="S478">
        <v>5</v>
      </c>
    </row>
    <row r="479" spans="1:19" x14ac:dyDescent="0.3">
      <c r="A479">
        <v>27079</v>
      </c>
      <c r="B479" t="s">
        <v>341</v>
      </c>
      <c r="C479" t="s">
        <v>351</v>
      </c>
      <c r="P479">
        <v>21</v>
      </c>
      <c r="Q479">
        <v>1</v>
      </c>
      <c r="R479">
        <v>72</v>
      </c>
      <c r="S479">
        <v>7</v>
      </c>
    </row>
    <row r="480" spans="1:19" x14ac:dyDescent="0.3">
      <c r="A480">
        <v>27079</v>
      </c>
      <c r="B480" t="s">
        <v>341</v>
      </c>
      <c r="C480" t="s">
        <v>44</v>
      </c>
      <c r="P480">
        <v>16</v>
      </c>
      <c r="Q480">
        <v>0</v>
      </c>
      <c r="R480">
        <v>38</v>
      </c>
      <c r="S480">
        <v>4</v>
      </c>
    </row>
    <row r="481" spans="1:35" x14ac:dyDescent="0.3">
      <c r="A481">
        <v>27079</v>
      </c>
      <c r="B481" t="s">
        <v>341</v>
      </c>
      <c r="C481" t="s">
        <v>346</v>
      </c>
      <c r="P481">
        <v>25</v>
      </c>
      <c r="Q481">
        <v>0</v>
      </c>
      <c r="R481">
        <v>29</v>
      </c>
      <c r="S481">
        <v>3</v>
      </c>
    </row>
    <row r="482" spans="1:35" x14ac:dyDescent="0.3">
      <c r="A482">
        <v>27079</v>
      </c>
      <c r="B482" t="s">
        <v>341</v>
      </c>
      <c r="C482" t="s">
        <v>352</v>
      </c>
      <c r="P482">
        <v>20</v>
      </c>
      <c r="Q482">
        <v>0</v>
      </c>
      <c r="R482">
        <v>20</v>
      </c>
      <c r="S482">
        <v>1</v>
      </c>
    </row>
    <row r="483" spans="1:35" x14ac:dyDescent="0.3">
      <c r="A483">
        <v>27079</v>
      </c>
      <c r="B483" t="s">
        <v>341</v>
      </c>
      <c r="C483" t="s">
        <v>180</v>
      </c>
      <c r="P483">
        <v>6</v>
      </c>
      <c r="Q483">
        <v>0</v>
      </c>
      <c r="R483">
        <v>6</v>
      </c>
      <c r="S483">
        <v>1</v>
      </c>
    </row>
    <row r="484" spans="1:35" x14ac:dyDescent="0.3">
      <c r="A484">
        <v>27079</v>
      </c>
      <c r="B484" t="s">
        <v>341</v>
      </c>
      <c r="C484" t="s">
        <v>353</v>
      </c>
      <c r="P484">
        <v>6</v>
      </c>
      <c r="Q484">
        <v>0</v>
      </c>
      <c r="R484">
        <v>6</v>
      </c>
      <c r="S484">
        <v>1</v>
      </c>
    </row>
    <row r="485" spans="1:35" x14ac:dyDescent="0.3">
      <c r="A485">
        <v>27079</v>
      </c>
      <c r="B485" t="s">
        <v>343</v>
      </c>
      <c r="C485" t="s">
        <v>354</v>
      </c>
      <c r="P485">
        <v>19</v>
      </c>
      <c r="Q485">
        <v>0</v>
      </c>
      <c r="R485">
        <v>44</v>
      </c>
      <c r="S485">
        <v>4</v>
      </c>
    </row>
    <row r="486" spans="1:35" x14ac:dyDescent="0.3">
      <c r="A486">
        <v>27079</v>
      </c>
      <c r="B486" t="s">
        <v>343</v>
      </c>
      <c r="C486" t="s">
        <v>347</v>
      </c>
      <c r="P486">
        <v>24</v>
      </c>
      <c r="Q486">
        <v>0</v>
      </c>
      <c r="R486">
        <v>24</v>
      </c>
      <c r="S486">
        <v>1</v>
      </c>
    </row>
    <row r="487" spans="1:35" x14ac:dyDescent="0.3">
      <c r="A487">
        <v>27079</v>
      </c>
      <c r="B487" t="s">
        <v>343</v>
      </c>
      <c r="C487" t="s">
        <v>348</v>
      </c>
      <c r="P487">
        <v>11</v>
      </c>
      <c r="Q487">
        <v>0</v>
      </c>
      <c r="R487">
        <v>19</v>
      </c>
      <c r="S487">
        <v>2</v>
      </c>
    </row>
    <row r="488" spans="1:35" x14ac:dyDescent="0.3">
      <c r="A488">
        <v>27079</v>
      </c>
      <c r="B488" t="s">
        <v>343</v>
      </c>
      <c r="C488" t="s">
        <v>355</v>
      </c>
      <c r="P488">
        <v>10</v>
      </c>
      <c r="Q488">
        <v>0</v>
      </c>
      <c r="R488">
        <v>18</v>
      </c>
      <c r="S488">
        <v>2</v>
      </c>
    </row>
    <row r="489" spans="1:35" x14ac:dyDescent="0.3">
      <c r="A489">
        <v>27079</v>
      </c>
      <c r="B489" t="s">
        <v>343</v>
      </c>
      <c r="C489" t="s">
        <v>356</v>
      </c>
      <c r="P489">
        <v>13</v>
      </c>
      <c r="Q489">
        <v>0</v>
      </c>
      <c r="R489">
        <v>13</v>
      </c>
      <c r="S489">
        <v>1</v>
      </c>
    </row>
    <row r="490" spans="1:35" x14ac:dyDescent="0.3">
      <c r="A490">
        <v>27079</v>
      </c>
      <c r="B490" t="s">
        <v>343</v>
      </c>
      <c r="C490" t="s">
        <v>357</v>
      </c>
      <c r="P490">
        <v>11</v>
      </c>
      <c r="Q490">
        <v>0</v>
      </c>
      <c r="R490">
        <v>11</v>
      </c>
      <c r="S490">
        <v>1</v>
      </c>
    </row>
    <row r="491" spans="1:35" x14ac:dyDescent="0.3">
      <c r="A491">
        <v>27079</v>
      </c>
      <c r="B491" t="s">
        <v>343</v>
      </c>
      <c r="C491" t="s">
        <v>74</v>
      </c>
      <c r="P491">
        <v>8</v>
      </c>
      <c r="Q491">
        <v>0</v>
      </c>
      <c r="R491">
        <v>8</v>
      </c>
      <c r="S491">
        <v>1</v>
      </c>
    </row>
    <row r="492" spans="1:35" x14ac:dyDescent="0.3">
      <c r="A492">
        <v>27079</v>
      </c>
      <c r="B492" t="s">
        <v>343</v>
      </c>
      <c r="C492" t="s">
        <v>358</v>
      </c>
      <c r="P492">
        <v>0</v>
      </c>
      <c r="Q492">
        <v>0</v>
      </c>
      <c r="R492">
        <v>-1</v>
      </c>
      <c r="S492">
        <v>1</v>
      </c>
    </row>
    <row r="493" spans="1:35" x14ac:dyDescent="0.3">
      <c r="A493">
        <v>27079</v>
      </c>
      <c r="B493" t="s">
        <v>341</v>
      </c>
      <c r="C493" t="s">
        <v>180</v>
      </c>
      <c r="T493">
        <v>40</v>
      </c>
      <c r="U493">
        <v>40</v>
      </c>
      <c r="V493">
        <v>0</v>
      </c>
      <c r="W493">
        <v>40</v>
      </c>
      <c r="X493">
        <v>1</v>
      </c>
    </row>
    <row r="494" spans="1:35" x14ac:dyDescent="0.3">
      <c r="A494">
        <v>27079</v>
      </c>
      <c r="B494" t="s">
        <v>343</v>
      </c>
      <c r="C494" t="s">
        <v>358</v>
      </c>
      <c r="T494">
        <v>24.3</v>
      </c>
      <c r="U494">
        <v>37</v>
      </c>
      <c r="V494">
        <v>0</v>
      </c>
      <c r="W494">
        <v>73</v>
      </c>
      <c r="X494">
        <v>3</v>
      </c>
    </row>
    <row r="495" spans="1:35" x14ac:dyDescent="0.3">
      <c r="A495">
        <v>27079</v>
      </c>
      <c r="B495" t="s">
        <v>343</v>
      </c>
      <c r="C495" t="s">
        <v>354</v>
      </c>
      <c r="Y495">
        <v>7</v>
      </c>
      <c r="Z495">
        <v>7</v>
      </c>
      <c r="AA495">
        <v>0</v>
      </c>
      <c r="AB495">
        <v>7</v>
      </c>
      <c r="AC495">
        <v>1</v>
      </c>
    </row>
    <row r="496" spans="1:35" x14ac:dyDescent="0.3">
      <c r="A496">
        <v>27079</v>
      </c>
      <c r="B496" t="s">
        <v>341</v>
      </c>
      <c r="C496" t="s">
        <v>359</v>
      </c>
      <c r="AD496">
        <v>2</v>
      </c>
      <c r="AE496">
        <v>18</v>
      </c>
      <c r="AF496">
        <v>1</v>
      </c>
      <c r="AG496">
        <v>50</v>
      </c>
      <c r="AH496">
        <v>4</v>
      </c>
      <c r="AI496">
        <v>1</v>
      </c>
    </row>
    <row r="497" spans="1:39" x14ac:dyDescent="0.3">
      <c r="A497">
        <v>27079</v>
      </c>
      <c r="B497" t="s">
        <v>343</v>
      </c>
      <c r="C497" t="s">
        <v>360</v>
      </c>
      <c r="AD497">
        <v>1</v>
      </c>
      <c r="AE497">
        <v>36</v>
      </c>
      <c r="AF497">
        <v>1</v>
      </c>
      <c r="AG497">
        <v>100</v>
      </c>
      <c r="AH497">
        <v>5</v>
      </c>
      <c r="AI497">
        <v>2</v>
      </c>
    </row>
    <row r="498" spans="1:39" x14ac:dyDescent="0.3">
      <c r="A498">
        <v>27079</v>
      </c>
      <c r="B498" t="s">
        <v>341</v>
      </c>
      <c r="C498" t="s">
        <v>361</v>
      </c>
      <c r="AJ498">
        <v>44</v>
      </c>
      <c r="AK498">
        <v>79</v>
      </c>
      <c r="AL498">
        <v>39.5</v>
      </c>
      <c r="AM498">
        <v>2</v>
      </c>
    </row>
    <row r="499" spans="1:39" x14ac:dyDescent="0.3">
      <c r="A499">
        <v>27079</v>
      </c>
      <c r="B499" t="s">
        <v>343</v>
      </c>
      <c r="C499" t="s">
        <v>362</v>
      </c>
      <c r="AJ499">
        <v>52</v>
      </c>
      <c r="AK499">
        <v>170</v>
      </c>
      <c r="AL499">
        <v>42.5</v>
      </c>
      <c r="AM499">
        <v>4</v>
      </c>
    </row>
    <row r="500" spans="1:39" x14ac:dyDescent="0.3">
      <c r="A500">
        <v>27078</v>
      </c>
      <c r="B500" t="s">
        <v>363</v>
      </c>
      <c r="C500" t="s">
        <v>364</v>
      </c>
      <c r="D500">
        <v>35</v>
      </c>
      <c r="E500">
        <v>42.9</v>
      </c>
      <c r="F500">
        <v>15</v>
      </c>
      <c r="G500">
        <v>1</v>
      </c>
      <c r="H500">
        <v>2</v>
      </c>
      <c r="I500">
        <v>229</v>
      </c>
      <c r="J500">
        <v>111</v>
      </c>
    </row>
    <row r="501" spans="1:39" x14ac:dyDescent="0.3">
      <c r="A501">
        <v>27078</v>
      </c>
      <c r="B501" t="s">
        <v>365</v>
      </c>
      <c r="C501" t="s">
        <v>366</v>
      </c>
      <c r="D501">
        <v>22</v>
      </c>
      <c r="E501">
        <v>45.5</v>
      </c>
      <c r="F501">
        <v>10</v>
      </c>
      <c r="G501">
        <v>1</v>
      </c>
      <c r="H501">
        <v>2</v>
      </c>
      <c r="I501">
        <v>151</v>
      </c>
      <c r="J501">
        <v>124</v>
      </c>
    </row>
    <row r="502" spans="1:39" x14ac:dyDescent="0.3">
      <c r="A502">
        <v>27078</v>
      </c>
      <c r="B502" t="s">
        <v>365</v>
      </c>
      <c r="C502" t="s">
        <v>367</v>
      </c>
      <c r="D502">
        <v>1</v>
      </c>
      <c r="E502">
        <v>100</v>
      </c>
      <c r="F502">
        <v>1</v>
      </c>
      <c r="G502">
        <v>0</v>
      </c>
      <c r="H502">
        <v>1</v>
      </c>
      <c r="I502">
        <v>20</v>
      </c>
      <c r="J502">
        <v>598</v>
      </c>
    </row>
    <row r="503" spans="1:39" x14ac:dyDescent="0.3">
      <c r="A503">
        <v>27078</v>
      </c>
      <c r="B503" t="s">
        <v>363</v>
      </c>
      <c r="C503" t="s">
        <v>74</v>
      </c>
      <c r="K503">
        <v>15</v>
      </c>
      <c r="L503">
        <v>0</v>
      </c>
      <c r="M503">
        <v>62</v>
      </c>
      <c r="N503">
        <v>2</v>
      </c>
      <c r="O503">
        <v>159</v>
      </c>
    </row>
    <row r="504" spans="1:39" x14ac:dyDescent="0.3">
      <c r="A504">
        <v>27078</v>
      </c>
      <c r="B504" t="s">
        <v>363</v>
      </c>
      <c r="C504" t="s">
        <v>121</v>
      </c>
      <c r="K504">
        <v>2</v>
      </c>
      <c r="L504">
        <v>0</v>
      </c>
      <c r="M504">
        <v>12</v>
      </c>
      <c r="N504">
        <v>0</v>
      </c>
      <c r="O504">
        <v>7</v>
      </c>
    </row>
    <row r="505" spans="1:39" x14ac:dyDescent="0.3">
      <c r="A505">
        <v>27078</v>
      </c>
      <c r="B505" t="s">
        <v>363</v>
      </c>
      <c r="C505" t="s">
        <v>368</v>
      </c>
      <c r="K505">
        <v>2</v>
      </c>
      <c r="L505">
        <v>0</v>
      </c>
      <c r="M505">
        <v>6</v>
      </c>
      <c r="N505">
        <v>0</v>
      </c>
      <c r="O505">
        <v>5</v>
      </c>
    </row>
    <row r="506" spans="1:39" x14ac:dyDescent="0.3">
      <c r="A506">
        <v>27078</v>
      </c>
      <c r="B506" t="s">
        <v>363</v>
      </c>
      <c r="C506" t="s">
        <v>320</v>
      </c>
      <c r="K506">
        <v>1</v>
      </c>
      <c r="L506">
        <v>0</v>
      </c>
      <c r="M506">
        <v>4</v>
      </c>
      <c r="N506">
        <v>0</v>
      </c>
      <c r="O506">
        <v>4</v>
      </c>
    </row>
    <row r="507" spans="1:39" x14ac:dyDescent="0.3">
      <c r="A507">
        <v>27078</v>
      </c>
      <c r="B507" t="s">
        <v>363</v>
      </c>
      <c r="C507" t="s">
        <v>369</v>
      </c>
      <c r="K507">
        <v>1</v>
      </c>
      <c r="L507">
        <v>0</v>
      </c>
      <c r="M507">
        <v>0</v>
      </c>
      <c r="N507">
        <v>0</v>
      </c>
      <c r="O507">
        <v>-6</v>
      </c>
    </row>
    <row r="508" spans="1:39" x14ac:dyDescent="0.3">
      <c r="A508">
        <v>27078</v>
      </c>
      <c r="B508" t="s">
        <v>363</v>
      </c>
      <c r="C508" t="s">
        <v>364</v>
      </c>
      <c r="K508">
        <v>13</v>
      </c>
      <c r="L508">
        <v>3</v>
      </c>
      <c r="M508">
        <v>19</v>
      </c>
      <c r="N508">
        <v>0</v>
      </c>
      <c r="O508">
        <v>-41</v>
      </c>
    </row>
    <row r="509" spans="1:39" x14ac:dyDescent="0.3">
      <c r="A509">
        <v>27078</v>
      </c>
      <c r="B509" t="s">
        <v>365</v>
      </c>
      <c r="C509" t="s">
        <v>370</v>
      </c>
      <c r="K509">
        <v>29</v>
      </c>
      <c r="L509">
        <v>1</v>
      </c>
      <c r="M509">
        <v>14</v>
      </c>
      <c r="N509">
        <v>1</v>
      </c>
      <c r="O509">
        <v>79</v>
      </c>
    </row>
    <row r="510" spans="1:39" x14ac:dyDescent="0.3">
      <c r="A510">
        <v>27078</v>
      </c>
      <c r="B510" t="s">
        <v>365</v>
      </c>
      <c r="C510" t="s">
        <v>172</v>
      </c>
      <c r="K510">
        <v>2</v>
      </c>
      <c r="L510">
        <v>0</v>
      </c>
      <c r="M510">
        <v>43</v>
      </c>
      <c r="N510">
        <v>0</v>
      </c>
      <c r="O510">
        <v>74</v>
      </c>
    </row>
    <row r="511" spans="1:39" x14ac:dyDescent="0.3">
      <c r="A511">
        <v>27078</v>
      </c>
      <c r="B511" t="s">
        <v>365</v>
      </c>
      <c r="C511" t="s">
        <v>367</v>
      </c>
      <c r="K511">
        <v>4</v>
      </c>
      <c r="L511">
        <v>0</v>
      </c>
      <c r="M511">
        <v>6</v>
      </c>
      <c r="N511">
        <v>0</v>
      </c>
      <c r="O511">
        <v>15</v>
      </c>
    </row>
    <row r="512" spans="1:39" x14ac:dyDescent="0.3">
      <c r="A512">
        <v>27078</v>
      </c>
      <c r="B512" t="s">
        <v>365</v>
      </c>
      <c r="C512" t="s">
        <v>366</v>
      </c>
      <c r="K512">
        <v>12</v>
      </c>
      <c r="L512">
        <v>0</v>
      </c>
      <c r="M512">
        <v>11</v>
      </c>
      <c r="N512">
        <v>0</v>
      </c>
      <c r="O512">
        <v>14</v>
      </c>
    </row>
    <row r="513" spans="1:24" x14ac:dyDescent="0.3">
      <c r="A513">
        <v>27078</v>
      </c>
      <c r="B513" t="s">
        <v>365</v>
      </c>
      <c r="C513" t="s">
        <v>371</v>
      </c>
      <c r="K513">
        <v>2</v>
      </c>
      <c r="L513">
        <v>0</v>
      </c>
      <c r="M513">
        <v>6</v>
      </c>
      <c r="N513">
        <v>0</v>
      </c>
      <c r="O513">
        <v>1</v>
      </c>
    </row>
    <row r="514" spans="1:24" x14ac:dyDescent="0.3">
      <c r="A514">
        <v>27078</v>
      </c>
      <c r="B514" t="s">
        <v>365</v>
      </c>
      <c r="C514" t="s">
        <v>372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24" x14ac:dyDescent="0.3">
      <c r="A515">
        <v>27078</v>
      </c>
      <c r="B515" t="s">
        <v>363</v>
      </c>
      <c r="C515" t="s">
        <v>369</v>
      </c>
      <c r="P515">
        <v>63</v>
      </c>
      <c r="Q515">
        <v>1</v>
      </c>
      <c r="R515">
        <v>90</v>
      </c>
      <c r="S515">
        <v>3</v>
      </c>
    </row>
    <row r="516" spans="1:24" x14ac:dyDescent="0.3">
      <c r="A516">
        <v>27078</v>
      </c>
      <c r="B516" t="s">
        <v>363</v>
      </c>
      <c r="C516" t="s">
        <v>208</v>
      </c>
      <c r="P516">
        <v>52</v>
      </c>
      <c r="Q516">
        <v>1</v>
      </c>
      <c r="R516">
        <v>71</v>
      </c>
      <c r="S516">
        <v>4</v>
      </c>
    </row>
    <row r="517" spans="1:24" x14ac:dyDescent="0.3">
      <c r="A517">
        <v>27078</v>
      </c>
      <c r="B517" t="s">
        <v>363</v>
      </c>
      <c r="C517" t="s">
        <v>121</v>
      </c>
      <c r="P517">
        <v>15</v>
      </c>
      <c r="Q517">
        <v>0</v>
      </c>
      <c r="R517">
        <v>40</v>
      </c>
      <c r="S517">
        <v>3</v>
      </c>
    </row>
    <row r="518" spans="1:24" x14ac:dyDescent="0.3">
      <c r="A518">
        <v>27078</v>
      </c>
      <c r="B518" t="s">
        <v>363</v>
      </c>
      <c r="C518" t="s">
        <v>74</v>
      </c>
      <c r="P518">
        <v>10</v>
      </c>
      <c r="Q518">
        <v>0</v>
      </c>
      <c r="R518">
        <v>15</v>
      </c>
      <c r="S518">
        <v>2</v>
      </c>
    </row>
    <row r="519" spans="1:24" x14ac:dyDescent="0.3">
      <c r="A519">
        <v>27078</v>
      </c>
      <c r="B519" t="s">
        <v>363</v>
      </c>
      <c r="C519" t="s">
        <v>320</v>
      </c>
      <c r="P519">
        <v>14</v>
      </c>
      <c r="Q519">
        <v>0</v>
      </c>
      <c r="R519">
        <v>14</v>
      </c>
      <c r="S519">
        <v>1</v>
      </c>
    </row>
    <row r="520" spans="1:24" x14ac:dyDescent="0.3">
      <c r="A520">
        <v>27078</v>
      </c>
      <c r="B520" t="s">
        <v>363</v>
      </c>
      <c r="C520" t="s">
        <v>373</v>
      </c>
      <c r="P520">
        <v>0</v>
      </c>
      <c r="Q520">
        <v>0</v>
      </c>
      <c r="R520">
        <v>0</v>
      </c>
      <c r="S520">
        <v>1</v>
      </c>
    </row>
    <row r="521" spans="1:24" x14ac:dyDescent="0.3">
      <c r="A521">
        <v>27078</v>
      </c>
      <c r="B521" t="s">
        <v>363</v>
      </c>
      <c r="C521" t="s">
        <v>368</v>
      </c>
      <c r="P521">
        <v>0</v>
      </c>
      <c r="Q521">
        <v>0</v>
      </c>
      <c r="R521">
        <v>-1</v>
      </c>
      <c r="S521">
        <v>1</v>
      </c>
    </row>
    <row r="522" spans="1:24" x14ac:dyDescent="0.3">
      <c r="A522">
        <v>27078</v>
      </c>
      <c r="B522" t="s">
        <v>365</v>
      </c>
      <c r="C522" t="s">
        <v>291</v>
      </c>
      <c r="P522">
        <v>49</v>
      </c>
      <c r="Q522">
        <v>1</v>
      </c>
      <c r="R522">
        <v>63</v>
      </c>
      <c r="S522">
        <v>3</v>
      </c>
    </row>
    <row r="523" spans="1:24" x14ac:dyDescent="0.3">
      <c r="A523">
        <v>27078</v>
      </c>
      <c r="B523" t="s">
        <v>365</v>
      </c>
      <c r="C523" t="s">
        <v>374</v>
      </c>
      <c r="P523">
        <v>21</v>
      </c>
      <c r="Q523">
        <v>0</v>
      </c>
      <c r="R523">
        <v>45</v>
      </c>
      <c r="S523">
        <v>3</v>
      </c>
    </row>
    <row r="524" spans="1:24" x14ac:dyDescent="0.3">
      <c r="A524">
        <v>27078</v>
      </c>
      <c r="B524" t="s">
        <v>365</v>
      </c>
      <c r="C524" t="s">
        <v>375</v>
      </c>
      <c r="P524">
        <v>24</v>
      </c>
      <c r="Q524">
        <v>1</v>
      </c>
      <c r="R524">
        <v>26</v>
      </c>
      <c r="S524">
        <v>2</v>
      </c>
    </row>
    <row r="525" spans="1:24" x14ac:dyDescent="0.3">
      <c r="A525">
        <v>27078</v>
      </c>
      <c r="B525" t="s">
        <v>365</v>
      </c>
      <c r="C525" t="s">
        <v>366</v>
      </c>
      <c r="P525">
        <v>20</v>
      </c>
      <c r="Q525">
        <v>1</v>
      </c>
      <c r="R525">
        <v>20</v>
      </c>
      <c r="S525">
        <v>1</v>
      </c>
    </row>
    <row r="526" spans="1:24" x14ac:dyDescent="0.3">
      <c r="A526">
        <v>27078</v>
      </c>
      <c r="B526" t="s">
        <v>365</v>
      </c>
      <c r="C526" t="s">
        <v>376</v>
      </c>
      <c r="P526">
        <v>13</v>
      </c>
      <c r="Q526">
        <v>0</v>
      </c>
      <c r="R526">
        <v>13</v>
      </c>
      <c r="S526">
        <v>1</v>
      </c>
    </row>
    <row r="527" spans="1:24" x14ac:dyDescent="0.3">
      <c r="A527">
        <v>27078</v>
      </c>
      <c r="B527" t="s">
        <v>365</v>
      </c>
      <c r="C527" t="s">
        <v>367</v>
      </c>
      <c r="P527">
        <v>4</v>
      </c>
      <c r="Q527">
        <v>0</v>
      </c>
      <c r="R527">
        <v>4</v>
      </c>
      <c r="S527">
        <v>1</v>
      </c>
    </row>
    <row r="528" spans="1:24" x14ac:dyDescent="0.3">
      <c r="A528">
        <v>27078</v>
      </c>
      <c r="B528" t="s">
        <v>363</v>
      </c>
      <c r="C528" t="s">
        <v>369</v>
      </c>
      <c r="T528">
        <v>30</v>
      </c>
      <c r="U528">
        <v>55</v>
      </c>
      <c r="V528">
        <v>0</v>
      </c>
      <c r="W528">
        <v>90</v>
      </c>
      <c r="X528">
        <v>3</v>
      </c>
    </row>
    <row r="529" spans="1:39" x14ac:dyDescent="0.3">
      <c r="A529">
        <v>27078</v>
      </c>
      <c r="B529" t="s">
        <v>363</v>
      </c>
      <c r="C529" t="s">
        <v>121</v>
      </c>
      <c r="T529">
        <v>21.5</v>
      </c>
      <c r="U529">
        <v>22</v>
      </c>
      <c r="V529">
        <v>0</v>
      </c>
      <c r="W529">
        <v>43</v>
      </c>
      <c r="X529">
        <v>2</v>
      </c>
    </row>
    <row r="530" spans="1:39" x14ac:dyDescent="0.3">
      <c r="A530">
        <v>27078</v>
      </c>
      <c r="B530" t="s">
        <v>365</v>
      </c>
      <c r="C530" t="s">
        <v>172</v>
      </c>
      <c r="T530">
        <v>18.5</v>
      </c>
      <c r="U530">
        <v>19</v>
      </c>
      <c r="V530">
        <v>0</v>
      </c>
      <c r="W530">
        <v>37</v>
      </c>
      <c r="X530">
        <v>2</v>
      </c>
    </row>
    <row r="531" spans="1:39" x14ac:dyDescent="0.3">
      <c r="A531">
        <v>27078</v>
      </c>
      <c r="B531" t="s">
        <v>365</v>
      </c>
      <c r="C531" t="s">
        <v>367</v>
      </c>
      <c r="T531">
        <v>9</v>
      </c>
      <c r="U531">
        <v>9</v>
      </c>
      <c r="V531">
        <v>0</v>
      </c>
      <c r="W531">
        <v>9</v>
      </c>
      <c r="X531">
        <v>1</v>
      </c>
    </row>
    <row r="532" spans="1:39" x14ac:dyDescent="0.3">
      <c r="A532">
        <v>27078</v>
      </c>
      <c r="B532" t="s">
        <v>363</v>
      </c>
      <c r="C532" t="s">
        <v>369</v>
      </c>
      <c r="Y532">
        <v>2.2000000000000002</v>
      </c>
      <c r="Z532">
        <v>10</v>
      </c>
      <c r="AA532">
        <v>0</v>
      </c>
      <c r="AB532">
        <v>9</v>
      </c>
      <c r="AC532">
        <v>4</v>
      </c>
    </row>
    <row r="533" spans="1:39" x14ac:dyDescent="0.3">
      <c r="A533">
        <v>27078</v>
      </c>
      <c r="B533" t="s">
        <v>365</v>
      </c>
      <c r="C533" t="s">
        <v>371</v>
      </c>
      <c r="Y533">
        <v>2.5</v>
      </c>
      <c r="Z533">
        <v>4</v>
      </c>
      <c r="AA533">
        <v>0</v>
      </c>
      <c r="AB533">
        <v>5</v>
      </c>
      <c r="AC533">
        <v>2</v>
      </c>
    </row>
    <row r="534" spans="1:39" x14ac:dyDescent="0.3">
      <c r="A534">
        <v>27078</v>
      </c>
      <c r="B534" t="s">
        <v>365</v>
      </c>
      <c r="C534" t="s">
        <v>372</v>
      </c>
      <c r="Y534">
        <v>0</v>
      </c>
      <c r="Z534">
        <v>0</v>
      </c>
      <c r="AA534">
        <v>0</v>
      </c>
      <c r="AB534">
        <v>0</v>
      </c>
      <c r="AC534">
        <v>1</v>
      </c>
    </row>
    <row r="535" spans="1:39" x14ac:dyDescent="0.3">
      <c r="A535">
        <v>27078</v>
      </c>
      <c r="B535" t="s">
        <v>363</v>
      </c>
      <c r="C535" t="s">
        <v>377</v>
      </c>
      <c r="AD535">
        <v>1</v>
      </c>
      <c r="AE535">
        <v>23</v>
      </c>
      <c r="AF535">
        <v>1</v>
      </c>
      <c r="AG535">
        <v>100</v>
      </c>
      <c r="AH535">
        <v>6</v>
      </c>
      <c r="AI535">
        <v>3</v>
      </c>
    </row>
    <row r="536" spans="1:39" x14ac:dyDescent="0.3">
      <c r="A536">
        <v>27078</v>
      </c>
      <c r="B536" t="s">
        <v>365</v>
      </c>
      <c r="C536" t="s">
        <v>378</v>
      </c>
      <c r="AD536">
        <v>2</v>
      </c>
      <c r="AE536">
        <v>22</v>
      </c>
      <c r="AF536">
        <v>1</v>
      </c>
      <c r="AG536">
        <v>50</v>
      </c>
      <c r="AH536">
        <v>6</v>
      </c>
      <c r="AI536">
        <v>3</v>
      </c>
    </row>
    <row r="537" spans="1:39" x14ac:dyDescent="0.3">
      <c r="A537">
        <v>27078</v>
      </c>
      <c r="B537" t="s">
        <v>363</v>
      </c>
      <c r="C537" t="s">
        <v>379</v>
      </c>
      <c r="AJ537">
        <v>43</v>
      </c>
      <c r="AK537">
        <v>277</v>
      </c>
      <c r="AL537">
        <v>39.6</v>
      </c>
      <c r="AM537">
        <v>7</v>
      </c>
    </row>
    <row r="538" spans="1:39" x14ac:dyDescent="0.3">
      <c r="A538">
        <v>27078</v>
      </c>
      <c r="B538" t="s">
        <v>365</v>
      </c>
      <c r="C538" t="s">
        <v>378</v>
      </c>
      <c r="AJ538">
        <v>54</v>
      </c>
      <c r="AK538">
        <v>311</v>
      </c>
      <c r="AL538">
        <v>38.9</v>
      </c>
      <c r="AM538">
        <v>8</v>
      </c>
    </row>
    <row r="539" spans="1:39" x14ac:dyDescent="0.3">
      <c r="A539">
        <v>27103</v>
      </c>
      <c r="B539" t="s">
        <v>380</v>
      </c>
      <c r="C539" t="s">
        <v>381</v>
      </c>
      <c r="D539">
        <v>30</v>
      </c>
      <c r="E539">
        <v>63.3</v>
      </c>
      <c r="F539">
        <v>19</v>
      </c>
      <c r="G539">
        <v>0</v>
      </c>
      <c r="H539">
        <v>3</v>
      </c>
      <c r="I539">
        <v>235</v>
      </c>
      <c r="J539">
        <v>162.1</v>
      </c>
    </row>
    <row r="540" spans="1:39" x14ac:dyDescent="0.3">
      <c r="A540">
        <v>27103</v>
      </c>
      <c r="B540" t="s">
        <v>380</v>
      </c>
      <c r="C540" t="s">
        <v>382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39" x14ac:dyDescent="0.3">
      <c r="A541">
        <v>27103</v>
      </c>
      <c r="B541" t="s">
        <v>383</v>
      </c>
      <c r="C541" t="s">
        <v>384</v>
      </c>
      <c r="D541">
        <v>46</v>
      </c>
      <c r="E541">
        <v>41.3</v>
      </c>
      <c r="F541">
        <v>19</v>
      </c>
      <c r="G541">
        <v>3</v>
      </c>
      <c r="H541">
        <v>0</v>
      </c>
      <c r="I541">
        <v>158</v>
      </c>
      <c r="J541">
        <v>57.1</v>
      </c>
    </row>
    <row r="542" spans="1:39" x14ac:dyDescent="0.3">
      <c r="A542">
        <v>27103</v>
      </c>
      <c r="B542" t="s">
        <v>380</v>
      </c>
      <c r="C542" t="s">
        <v>385</v>
      </c>
      <c r="K542">
        <v>9</v>
      </c>
      <c r="L542">
        <v>1</v>
      </c>
      <c r="M542">
        <v>16</v>
      </c>
      <c r="N542">
        <v>0</v>
      </c>
      <c r="O542">
        <v>47</v>
      </c>
    </row>
    <row r="543" spans="1:39" x14ac:dyDescent="0.3">
      <c r="A543">
        <v>27103</v>
      </c>
      <c r="B543" t="s">
        <v>380</v>
      </c>
      <c r="C543" t="s">
        <v>386</v>
      </c>
      <c r="K543">
        <v>11</v>
      </c>
      <c r="L543">
        <v>0</v>
      </c>
      <c r="M543">
        <v>8</v>
      </c>
      <c r="N543">
        <v>1</v>
      </c>
      <c r="O543">
        <v>26</v>
      </c>
    </row>
    <row r="544" spans="1:39" x14ac:dyDescent="0.3">
      <c r="A544">
        <v>27103</v>
      </c>
      <c r="B544" t="s">
        <v>380</v>
      </c>
      <c r="C544" t="s">
        <v>381</v>
      </c>
      <c r="K544">
        <v>4</v>
      </c>
      <c r="L544">
        <v>0</v>
      </c>
      <c r="M544">
        <v>10</v>
      </c>
      <c r="N544">
        <v>0</v>
      </c>
      <c r="O544">
        <v>24</v>
      </c>
    </row>
    <row r="545" spans="1:19" x14ac:dyDescent="0.3">
      <c r="A545">
        <v>27103</v>
      </c>
      <c r="B545" t="s">
        <v>380</v>
      </c>
      <c r="C545" t="s">
        <v>387</v>
      </c>
      <c r="K545">
        <v>2</v>
      </c>
      <c r="L545">
        <v>0</v>
      </c>
      <c r="M545">
        <v>8</v>
      </c>
      <c r="N545">
        <v>0</v>
      </c>
      <c r="O545">
        <v>15</v>
      </c>
    </row>
    <row r="546" spans="1:19" x14ac:dyDescent="0.3">
      <c r="A546">
        <v>27103</v>
      </c>
      <c r="B546" t="s">
        <v>380</v>
      </c>
      <c r="C546" t="s">
        <v>382</v>
      </c>
      <c r="K546">
        <v>4</v>
      </c>
      <c r="L546">
        <v>0</v>
      </c>
      <c r="M546">
        <v>4</v>
      </c>
      <c r="N546">
        <v>0</v>
      </c>
      <c r="O546">
        <v>10</v>
      </c>
    </row>
    <row r="547" spans="1:19" x14ac:dyDescent="0.3">
      <c r="A547">
        <v>27103</v>
      </c>
      <c r="B547" t="s">
        <v>380</v>
      </c>
      <c r="C547" t="s">
        <v>388</v>
      </c>
      <c r="K547">
        <v>2</v>
      </c>
      <c r="L547">
        <v>0</v>
      </c>
      <c r="M547">
        <v>6</v>
      </c>
      <c r="N547">
        <v>0</v>
      </c>
      <c r="O547">
        <v>9</v>
      </c>
    </row>
    <row r="548" spans="1:19" x14ac:dyDescent="0.3">
      <c r="A548">
        <v>27103</v>
      </c>
      <c r="B548" t="s">
        <v>380</v>
      </c>
      <c r="C548" t="s">
        <v>389</v>
      </c>
      <c r="K548">
        <v>1</v>
      </c>
      <c r="L548">
        <v>0</v>
      </c>
      <c r="M548">
        <v>4</v>
      </c>
      <c r="N548">
        <v>0</v>
      </c>
      <c r="O548">
        <v>4</v>
      </c>
    </row>
    <row r="549" spans="1:19" x14ac:dyDescent="0.3">
      <c r="A549">
        <v>27103</v>
      </c>
      <c r="B549" t="s">
        <v>380</v>
      </c>
      <c r="C549" t="s">
        <v>390</v>
      </c>
      <c r="K549">
        <v>2</v>
      </c>
      <c r="L549">
        <v>0</v>
      </c>
      <c r="M549">
        <v>2</v>
      </c>
      <c r="N549">
        <v>0</v>
      </c>
      <c r="O549">
        <v>3</v>
      </c>
    </row>
    <row r="550" spans="1:19" x14ac:dyDescent="0.3">
      <c r="A550">
        <v>27103</v>
      </c>
      <c r="B550" t="s">
        <v>380</v>
      </c>
      <c r="C550" t="s">
        <v>391</v>
      </c>
      <c r="K550">
        <v>1</v>
      </c>
      <c r="L550">
        <v>0</v>
      </c>
      <c r="M550">
        <v>3</v>
      </c>
      <c r="N550">
        <v>0</v>
      </c>
      <c r="O550">
        <v>3</v>
      </c>
    </row>
    <row r="551" spans="1:19" x14ac:dyDescent="0.3">
      <c r="A551">
        <v>27103</v>
      </c>
      <c r="B551" t="s">
        <v>383</v>
      </c>
      <c r="C551" t="s">
        <v>392</v>
      </c>
      <c r="K551">
        <v>21</v>
      </c>
      <c r="L551">
        <v>0</v>
      </c>
      <c r="M551">
        <v>30</v>
      </c>
      <c r="N551">
        <v>1</v>
      </c>
      <c r="O551">
        <v>111</v>
      </c>
    </row>
    <row r="552" spans="1:19" x14ac:dyDescent="0.3">
      <c r="A552">
        <v>27103</v>
      </c>
      <c r="B552" t="s">
        <v>383</v>
      </c>
      <c r="C552" t="s">
        <v>393</v>
      </c>
      <c r="K552">
        <v>1</v>
      </c>
      <c r="L552">
        <v>0</v>
      </c>
      <c r="M552">
        <v>45</v>
      </c>
      <c r="N552">
        <v>0</v>
      </c>
      <c r="O552">
        <v>45</v>
      </c>
    </row>
    <row r="553" spans="1:19" x14ac:dyDescent="0.3">
      <c r="A553">
        <v>27103</v>
      </c>
      <c r="B553" t="s">
        <v>383</v>
      </c>
      <c r="C553" t="s">
        <v>394</v>
      </c>
      <c r="K553">
        <v>3</v>
      </c>
      <c r="L553">
        <v>0</v>
      </c>
      <c r="M553">
        <v>5</v>
      </c>
      <c r="N553">
        <v>0</v>
      </c>
      <c r="O553">
        <v>7</v>
      </c>
    </row>
    <row r="554" spans="1:19" x14ac:dyDescent="0.3">
      <c r="A554">
        <v>27103</v>
      </c>
      <c r="B554" t="s">
        <v>383</v>
      </c>
      <c r="C554" t="s">
        <v>395</v>
      </c>
      <c r="K554">
        <v>1</v>
      </c>
      <c r="L554">
        <v>0</v>
      </c>
      <c r="M554">
        <v>4</v>
      </c>
      <c r="N554">
        <v>0</v>
      </c>
      <c r="O554">
        <v>4</v>
      </c>
    </row>
    <row r="555" spans="1:19" x14ac:dyDescent="0.3">
      <c r="A555">
        <v>27103</v>
      </c>
      <c r="B555" t="s">
        <v>383</v>
      </c>
      <c r="C555" t="s">
        <v>396</v>
      </c>
      <c r="K555">
        <v>2</v>
      </c>
      <c r="L555">
        <v>0</v>
      </c>
      <c r="M555">
        <v>1</v>
      </c>
      <c r="N555">
        <v>1</v>
      </c>
      <c r="O555">
        <v>2</v>
      </c>
    </row>
    <row r="556" spans="1:19" x14ac:dyDescent="0.3">
      <c r="A556">
        <v>27103</v>
      </c>
      <c r="B556" t="s">
        <v>383</v>
      </c>
      <c r="C556" t="s">
        <v>384</v>
      </c>
      <c r="K556">
        <v>7</v>
      </c>
      <c r="L556">
        <v>0</v>
      </c>
      <c r="M556">
        <v>9</v>
      </c>
      <c r="N556">
        <v>0</v>
      </c>
      <c r="O556">
        <v>-13</v>
      </c>
    </row>
    <row r="557" spans="1:19" x14ac:dyDescent="0.3">
      <c r="A557">
        <v>27103</v>
      </c>
      <c r="B557" t="s">
        <v>380</v>
      </c>
      <c r="C557" t="s">
        <v>388</v>
      </c>
      <c r="P557">
        <v>55</v>
      </c>
      <c r="Q557">
        <v>3</v>
      </c>
      <c r="R557">
        <v>104</v>
      </c>
      <c r="S557">
        <v>6</v>
      </c>
    </row>
    <row r="558" spans="1:19" x14ac:dyDescent="0.3">
      <c r="A558">
        <v>27103</v>
      </c>
      <c r="B558" t="s">
        <v>380</v>
      </c>
      <c r="C558" t="s">
        <v>389</v>
      </c>
      <c r="P558">
        <v>16</v>
      </c>
      <c r="Q558">
        <v>0</v>
      </c>
      <c r="R558">
        <v>69</v>
      </c>
      <c r="S558">
        <v>6</v>
      </c>
    </row>
    <row r="559" spans="1:19" x14ac:dyDescent="0.3">
      <c r="A559">
        <v>27103</v>
      </c>
      <c r="B559" t="s">
        <v>380</v>
      </c>
      <c r="C559" t="s">
        <v>397</v>
      </c>
      <c r="P559">
        <v>24</v>
      </c>
      <c r="Q559">
        <v>0</v>
      </c>
      <c r="R559">
        <v>24</v>
      </c>
      <c r="S559">
        <v>1</v>
      </c>
    </row>
    <row r="560" spans="1:19" x14ac:dyDescent="0.3">
      <c r="A560">
        <v>27103</v>
      </c>
      <c r="B560" t="s">
        <v>380</v>
      </c>
      <c r="C560" t="s">
        <v>391</v>
      </c>
      <c r="P560">
        <v>14</v>
      </c>
      <c r="Q560">
        <v>0</v>
      </c>
      <c r="R560">
        <v>21</v>
      </c>
      <c r="S560">
        <v>2</v>
      </c>
    </row>
    <row r="561" spans="1:35" x14ac:dyDescent="0.3">
      <c r="A561">
        <v>27103</v>
      </c>
      <c r="B561" t="s">
        <v>380</v>
      </c>
      <c r="C561" t="s">
        <v>385</v>
      </c>
      <c r="P561">
        <v>13</v>
      </c>
      <c r="Q561">
        <v>0</v>
      </c>
      <c r="R561">
        <v>13</v>
      </c>
      <c r="S561">
        <v>1</v>
      </c>
    </row>
    <row r="562" spans="1:35" x14ac:dyDescent="0.3">
      <c r="A562">
        <v>27103</v>
      </c>
      <c r="B562" t="s">
        <v>380</v>
      </c>
      <c r="C562" t="s">
        <v>398</v>
      </c>
      <c r="P562">
        <v>4</v>
      </c>
      <c r="Q562">
        <v>0</v>
      </c>
      <c r="R562">
        <v>4</v>
      </c>
      <c r="S562">
        <v>1</v>
      </c>
    </row>
    <row r="563" spans="1:35" x14ac:dyDescent="0.3">
      <c r="A563">
        <v>27103</v>
      </c>
      <c r="B563" t="s">
        <v>380</v>
      </c>
      <c r="C563" t="s">
        <v>386</v>
      </c>
      <c r="P563">
        <v>3</v>
      </c>
      <c r="Q563">
        <v>0</v>
      </c>
      <c r="R563">
        <v>0</v>
      </c>
      <c r="S563">
        <v>2</v>
      </c>
    </row>
    <row r="564" spans="1:35" x14ac:dyDescent="0.3">
      <c r="A564">
        <v>27103</v>
      </c>
      <c r="B564" t="s">
        <v>383</v>
      </c>
      <c r="C564" t="s">
        <v>399</v>
      </c>
      <c r="P564">
        <v>25</v>
      </c>
      <c r="Q564">
        <v>0</v>
      </c>
      <c r="R564">
        <v>49</v>
      </c>
      <c r="S564">
        <v>4</v>
      </c>
    </row>
    <row r="565" spans="1:35" x14ac:dyDescent="0.3">
      <c r="A565">
        <v>27103</v>
      </c>
      <c r="B565" t="s">
        <v>383</v>
      </c>
      <c r="C565" t="s">
        <v>400</v>
      </c>
      <c r="P565">
        <v>15</v>
      </c>
      <c r="Q565">
        <v>0</v>
      </c>
      <c r="R565">
        <v>47</v>
      </c>
      <c r="S565">
        <v>6</v>
      </c>
    </row>
    <row r="566" spans="1:35" x14ac:dyDescent="0.3">
      <c r="A566">
        <v>27103</v>
      </c>
      <c r="B566" t="s">
        <v>383</v>
      </c>
      <c r="C566" t="s">
        <v>393</v>
      </c>
      <c r="P566">
        <v>10</v>
      </c>
      <c r="Q566">
        <v>0</v>
      </c>
      <c r="R566">
        <v>24</v>
      </c>
      <c r="S566">
        <v>3</v>
      </c>
    </row>
    <row r="567" spans="1:35" x14ac:dyDescent="0.3">
      <c r="A567">
        <v>27103</v>
      </c>
      <c r="B567" t="s">
        <v>383</v>
      </c>
      <c r="C567" t="s">
        <v>392</v>
      </c>
      <c r="P567">
        <v>14</v>
      </c>
      <c r="Q567">
        <v>0</v>
      </c>
      <c r="R567">
        <v>13</v>
      </c>
      <c r="S567">
        <v>2</v>
      </c>
    </row>
    <row r="568" spans="1:35" x14ac:dyDescent="0.3">
      <c r="A568">
        <v>27103</v>
      </c>
      <c r="B568" t="s">
        <v>383</v>
      </c>
      <c r="C568" t="s">
        <v>395</v>
      </c>
      <c r="P568">
        <v>8</v>
      </c>
      <c r="Q568">
        <v>0</v>
      </c>
      <c r="R568">
        <v>13</v>
      </c>
      <c r="S568">
        <v>2</v>
      </c>
    </row>
    <row r="569" spans="1:35" x14ac:dyDescent="0.3">
      <c r="A569">
        <v>27103</v>
      </c>
      <c r="B569" t="s">
        <v>383</v>
      </c>
      <c r="C569" t="s">
        <v>401</v>
      </c>
      <c r="P569">
        <v>10</v>
      </c>
      <c r="Q569">
        <v>0</v>
      </c>
      <c r="R569">
        <v>10</v>
      </c>
      <c r="S569">
        <v>1</v>
      </c>
    </row>
    <row r="570" spans="1:35" x14ac:dyDescent="0.3">
      <c r="A570">
        <v>27103</v>
      </c>
      <c r="B570" t="s">
        <v>383</v>
      </c>
      <c r="C570" t="s">
        <v>402</v>
      </c>
      <c r="P570">
        <v>2</v>
      </c>
      <c r="Q570">
        <v>0</v>
      </c>
      <c r="R570">
        <v>2</v>
      </c>
      <c r="S570">
        <v>1</v>
      </c>
    </row>
    <row r="571" spans="1:35" x14ac:dyDescent="0.3">
      <c r="A571">
        <v>27103</v>
      </c>
      <c r="B571" t="s">
        <v>380</v>
      </c>
      <c r="C571" t="s">
        <v>389</v>
      </c>
      <c r="T571">
        <v>59</v>
      </c>
      <c r="U571">
        <v>100</v>
      </c>
      <c r="V571">
        <v>1</v>
      </c>
      <c r="W571">
        <v>118</v>
      </c>
      <c r="X571">
        <v>2</v>
      </c>
    </row>
    <row r="572" spans="1:35" x14ac:dyDescent="0.3">
      <c r="A572">
        <v>27103</v>
      </c>
      <c r="B572" t="s">
        <v>383</v>
      </c>
      <c r="C572" t="s">
        <v>394</v>
      </c>
      <c r="T572">
        <v>20.5</v>
      </c>
      <c r="U572">
        <v>29</v>
      </c>
      <c r="V572">
        <v>0</v>
      </c>
      <c r="W572">
        <v>82</v>
      </c>
      <c r="X572">
        <v>4</v>
      </c>
    </row>
    <row r="573" spans="1:35" x14ac:dyDescent="0.3">
      <c r="A573">
        <v>27103</v>
      </c>
      <c r="B573" t="s">
        <v>380</v>
      </c>
      <c r="C573" t="s">
        <v>397</v>
      </c>
      <c r="Y573">
        <v>24</v>
      </c>
      <c r="Z573">
        <v>35</v>
      </c>
      <c r="AA573">
        <v>0</v>
      </c>
      <c r="AB573">
        <v>48</v>
      </c>
      <c r="AC573">
        <v>2</v>
      </c>
    </row>
    <row r="574" spans="1:35" x14ac:dyDescent="0.3">
      <c r="A574">
        <v>27103</v>
      </c>
      <c r="B574" t="s">
        <v>383</v>
      </c>
      <c r="C574" t="s">
        <v>395</v>
      </c>
      <c r="Y574">
        <v>71</v>
      </c>
      <c r="Z574">
        <v>71</v>
      </c>
      <c r="AA574">
        <v>0</v>
      </c>
      <c r="AB574">
        <v>71</v>
      </c>
      <c r="AC574">
        <v>1</v>
      </c>
    </row>
    <row r="575" spans="1:35" x14ac:dyDescent="0.3">
      <c r="A575">
        <v>27103</v>
      </c>
      <c r="B575" t="s">
        <v>380</v>
      </c>
      <c r="C575" t="s">
        <v>403</v>
      </c>
      <c r="AD575">
        <v>0</v>
      </c>
      <c r="AE575" t="s">
        <v>136</v>
      </c>
      <c r="AF575">
        <v>0</v>
      </c>
      <c r="AG575" t="s">
        <v>136</v>
      </c>
      <c r="AH575">
        <v>5</v>
      </c>
      <c r="AI575">
        <v>5</v>
      </c>
    </row>
    <row r="576" spans="1:35" x14ac:dyDescent="0.3">
      <c r="A576">
        <v>27103</v>
      </c>
      <c r="B576" t="s">
        <v>383</v>
      </c>
      <c r="C576" t="s">
        <v>404</v>
      </c>
      <c r="AD576">
        <v>1</v>
      </c>
      <c r="AE576">
        <v>52</v>
      </c>
      <c r="AF576">
        <v>1</v>
      </c>
      <c r="AG576">
        <v>100</v>
      </c>
      <c r="AH576">
        <v>5</v>
      </c>
      <c r="AI576">
        <v>2</v>
      </c>
    </row>
    <row r="577" spans="1:39" x14ac:dyDescent="0.3">
      <c r="A577">
        <v>27103</v>
      </c>
      <c r="B577" t="s">
        <v>380</v>
      </c>
      <c r="C577" t="s">
        <v>405</v>
      </c>
      <c r="AJ577">
        <v>44</v>
      </c>
      <c r="AK577">
        <v>189</v>
      </c>
      <c r="AL577">
        <v>37.799999999999997</v>
      </c>
      <c r="AM577">
        <v>5</v>
      </c>
    </row>
    <row r="578" spans="1:39" x14ac:dyDescent="0.3">
      <c r="A578">
        <v>27103</v>
      </c>
      <c r="B578" t="s">
        <v>383</v>
      </c>
      <c r="C578" t="s">
        <v>406</v>
      </c>
      <c r="AJ578">
        <v>64</v>
      </c>
      <c r="AK578">
        <v>193</v>
      </c>
      <c r="AL578">
        <v>48.2</v>
      </c>
      <c r="AM578">
        <v>4</v>
      </c>
    </row>
    <row r="579" spans="1:39" x14ac:dyDescent="0.3">
      <c r="A579">
        <v>27082</v>
      </c>
      <c r="B579" t="s">
        <v>407</v>
      </c>
      <c r="C579" t="s">
        <v>408</v>
      </c>
      <c r="D579">
        <v>3</v>
      </c>
      <c r="E579">
        <v>66.7</v>
      </c>
      <c r="F579">
        <v>2</v>
      </c>
      <c r="G579">
        <v>0</v>
      </c>
      <c r="H579">
        <v>0</v>
      </c>
      <c r="I579">
        <v>53</v>
      </c>
      <c r="J579">
        <v>215.1</v>
      </c>
    </row>
    <row r="580" spans="1:39" x14ac:dyDescent="0.3">
      <c r="A580">
        <v>27082</v>
      </c>
      <c r="B580" t="s">
        <v>407</v>
      </c>
      <c r="C580" t="s">
        <v>291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39" x14ac:dyDescent="0.3">
      <c r="A581">
        <v>27082</v>
      </c>
      <c r="B581" t="s">
        <v>409</v>
      </c>
      <c r="C581" t="s">
        <v>410</v>
      </c>
      <c r="D581">
        <v>38</v>
      </c>
      <c r="E581">
        <v>68.400000000000006</v>
      </c>
      <c r="F581">
        <v>26</v>
      </c>
      <c r="G581">
        <v>1</v>
      </c>
      <c r="H581">
        <v>3</v>
      </c>
      <c r="I581">
        <v>304</v>
      </c>
      <c r="J581">
        <v>156.4</v>
      </c>
    </row>
    <row r="582" spans="1:39" x14ac:dyDescent="0.3">
      <c r="A582">
        <v>27082</v>
      </c>
      <c r="B582" t="s">
        <v>409</v>
      </c>
      <c r="C582" t="s">
        <v>411</v>
      </c>
      <c r="D582">
        <v>1</v>
      </c>
      <c r="E582">
        <v>100</v>
      </c>
      <c r="F582">
        <v>1</v>
      </c>
      <c r="G582">
        <v>0</v>
      </c>
      <c r="H582">
        <v>0</v>
      </c>
      <c r="I582">
        <v>10</v>
      </c>
      <c r="J582">
        <v>184</v>
      </c>
    </row>
    <row r="583" spans="1:39" x14ac:dyDescent="0.3">
      <c r="A583">
        <v>27082</v>
      </c>
      <c r="B583" t="s">
        <v>409</v>
      </c>
      <c r="C583" t="s">
        <v>412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-200</v>
      </c>
    </row>
    <row r="584" spans="1:39" x14ac:dyDescent="0.3">
      <c r="A584">
        <v>27082</v>
      </c>
      <c r="B584" t="s">
        <v>407</v>
      </c>
      <c r="C584" t="s">
        <v>408</v>
      </c>
      <c r="K584">
        <v>18</v>
      </c>
      <c r="L584">
        <v>1</v>
      </c>
      <c r="M584">
        <v>65</v>
      </c>
      <c r="N584">
        <v>1</v>
      </c>
      <c r="O584">
        <v>129</v>
      </c>
    </row>
    <row r="585" spans="1:39" x14ac:dyDescent="0.3">
      <c r="A585">
        <v>27082</v>
      </c>
      <c r="B585" t="s">
        <v>407</v>
      </c>
      <c r="C585" t="s">
        <v>413</v>
      </c>
      <c r="K585">
        <v>22</v>
      </c>
      <c r="L585">
        <v>0</v>
      </c>
      <c r="M585">
        <v>25</v>
      </c>
      <c r="N585">
        <v>2</v>
      </c>
      <c r="O585">
        <v>119</v>
      </c>
    </row>
    <row r="586" spans="1:39" x14ac:dyDescent="0.3">
      <c r="A586">
        <v>27082</v>
      </c>
      <c r="B586" t="s">
        <v>407</v>
      </c>
      <c r="C586" t="s">
        <v>414</v>
      </c>
      <c r="K586">
        <v>4</v>
      </c>
      <c r="L586">
        <v>0</v>
      </c>
      <c r="M586">
        <v>70</v>
      </c>
      <c r="N586">
        <v>1</v>
      </c>
      <c r="O586">
        <v>88</v>
      </c>
    </row>
    <row r="587" spans="1:39" x14ac:dyDescent="0.3">
      <c r="A587">
        <v>27082</v>
      </c>
      <c r="B587" t="s">
        <v>407</v>
      </c>
      <c r="C587" t="s">
        <v>415</v>
      </c>
      <c r="K587">
        <v>12</v>
      </c>
      <c r="L587">
        <v>0</v>
      </c>
      <c r="M587">
        <v>9</v>
      </c>
      <c r="N587">
        <v>1</v>
      </c>
      <c r="O587">
        <v>56</v>
      </c>
    </row>
    <row r="588" spans="1:39" x14ac:dyDescent="0.3">
      <c r="A588">
        <v>27082</v>
      </c>
      <c r="B588" t="s">
        <v>407</v>
      </c>
      <c r="C588" t="s">
        <v>291</v>
      </c>
      <c r="K588">
        <v>9</v>
      </c>
      <c r="L588">
        <v>0</v>
      </c>
      <c r="M588">
        <v>26</v>
      </c>
      <c r="N588">
        <v>0</v>
      </c>
      <c r="O588">
        <v>49</v>
      </c>
    </row>
    <row r="589" spans="1:39" x14ac:dyDescent="0.3">
      <c r="A589">
        <v>27082</v>
      </c>
      <c r="B589" t="s">
        <v>407</v>
      </c>
      <c r="C589" t="s">
        <v>416</v>
      </c>
      <c r="K589">
        <v>7</v>
      </c>
      <c r="L589">
        <v>0</v>
      </c>
      <c r="M589">
        <v>7</v>
      </c>
      <c r="N589">
        <v>1</v>
      </c>
      <c r="O589">
        <v>36</v>
      </c>
    </row>
    <row r="590" spans="1:39" x14ac:dyDescent="0.3">
      <c r="A590">
        <v>27082</v>
      </c>
      <c r="B590" t="s">
        <v>407</v>
      </c>
      <c r="C590" t="s">
        <v>417</v>
      </c>
      <c r="K590">
        <v>1</v>
      </c>
      <c r="L590">
        <v>0</v>
      </c>
      <c r="M590">
        <v>4</v>
      </c>
      <c r="N590">
        <v>0</v>
      </c>
      <c r="O590">
        <v>4</v>
      </c>
    </row>
    <row r="591" spans="1:39" x14ac:dyDescent="0.3">
      <c r="A591">
        <v>27082</v>
      </c>
      <c r="B591" t="s">
        <v>409</v>
      </c>
      <c r="C591" t="s">
        <v>418</v>
      </c>
      <c r="K591">
        <v>20</v>
      </c>
      <c r="L591">
        <v>0</v>
      </c>
      <c r="M591">
        <v>22</v>
      </c>
      <c r="N591">
        <v>1</v>
      </c>
      <c r="O591">
        <v>81</v>
      </c>
    </row>
    <row r="592" spans="1:39" x14ac:dyDescent="0.3">
      <c r="A592">
        <v>27082</v>
      </c>
      <c r="B592" t="s">
        <v>409</v>
      </c>
      <c r="C592" t="s">
        <v>410</v>
      </c>
      <c r="K592">
        <v>3</v>
      </c>
      <c r="L592">
        <v>0</v>
      </c>
      <c r="M592">
        <v>15</v>
      </c>
      <c r="N592">
        <v>0</v>
      </c>
      <c r="O592">
        <v>14</v>
      </c>
    </row>
    <row r="593" spans="1:29" x14ac:dyDescent="0.3">
      <c r="A593">
        <v>27082</v>
      </c>
      <c r="B593" t="s">
        <v>409</v>
      </c>
      <c r="C593" t="s">
        <v>419</v>
      </c>
      <c r="K593">
        <v>2</v>
      </c>
      <c r="L593">
        <v>0</v>
      </c>
      <c r="M593">
        <v>12</v>
      </c>
      <c r="N593">
        <v>0</v>
      </c>
      <c r="O593">
        <v>13</v>
      </c>
    </row>
    <row r="594" spans="1:29" x14ac:dyDescent="0.3">
      <c r="A594">
        <v>27082</v>
      </c>
      <c r="B594" t="s">
        <v>409</v>
      </c>
      <c r="C594" t="s">
        <v>420</v>
      </c>
      <c r="K594">
        <v>1</v>
      </c>
      <c r="L594">
        <v>0</v>
      </c>
      <c r="M594">
        <v>1</v>
      </c>
      <c r="N594">
        <v>0</v>
      </c>
      <c r="O594">
        <v>1</v>
      </c>
    </row>
    <row r="595" spans="1:29" x14ac:dyDescent="0.3">
      <c r="A595">
        <v>27082</v>
      </c>
      <c r="B595" t="s">
        <v>407</v>
      </c>
      <c r="C595" t="s">
        <v>414</v>
      </c>
      <c r="P595">
        <v>38</v>
      </c>
      <c r="Q595">
        <v>0</v>
      </c>
      <c r="R595">
        <v>38</v>
      </c>
      <c r="S595">
        <v>1</v>
      </c>
    </row>
    <row r="596" spans="1:29" x14ac:dyDescent="0.3">
      <c r="A596">
        <v>27082</v>
      </c>
      <c r="B596" t="s">
        <v>407</v>
      </c>
      <c r="C596" t="s">
        <v>421</v>
      </c>
      <c r="P596">
        <v>15</v>
      </c>
      <c r="Q596">
        <v>0</v>
      </c>
      <c r="R596">
        <v>15</v>
      </c>
      <c r="S596">
        <v>1</v>
      </c>
    </row>
    <row r="597" spans="1:29" x14ac:dyDescent="0.3">
      <c r="A597">
        <v>27082</v>
      </c>
      <c r="B597" t="s">
        <v>409</v>
      </c>
      <c r="C597" t="s">
        <v>412</v>
      </c>
      <c r="P597">
        <v>23</v>
      </c>
      <c r="Q597">
        <v>1</v>
      </c>
      <c r="R597">
        <v>81</v>
      </c>
      <c r="S597">
        <v>5</v>
      </c>
    </row>
    <row r="598" spans="1:29" x14ac:dyDescent="0.3">
      <c r="A598">
        <v>27082</v>
      </c>
      <c r="B598" t="s">
        <v>409</v>
      </c>
      <c r="C598" t="s">
        <v>422</v>
      </c>
      <c r="P598">
        <v>22</v>
      </c>
      <c r="Q598">
        <v>0</v>
      </c>
      <c r="R598">
        <v>79</v>
      </c>
      <c r="S598">
        <v>8</v>
      </c>
    </row>
    <row r="599" spans="1:29" x14ac:dyDescent="0.3">
      <c r="A599">
        <v>27082</v>
      </c>
      <c r="B599" t="s">
        <v>409</v>
      </c>
      <c r="C599" t="s">
        <v>423</v>
      </c>
      <c r="P599">
        <v>30</v>
      </c>
      <c r="Q599">
        <v>1</v>
      </c>
      <c r="R599">
        <v>57</v>
      </c>
      <c r="S599">
        <v>2</v>
      </c>
    </row>
    <row r="600" spans="1:29" x14ac:dyDescent="0.3">
      <c r="A600">
        <v>27082</v>
      </c>
      <c r="B600" t="s">
        <v>409</v>
      </c>
      <c r="C600" t="s">
        <v>418</v>
      </c>
      <c r="P600">
        <v>22</v>
      </c>
      <c r="Q600">
        <v>1</v>
      </c>
      <c r="R600">
        <v>46</v>
      </c>
      <c r="S600">
        <v>6</v>
      </c>
    </row>
    <row r="601" spans="1:29" x14ac:dyDescent="0.3">
      <c r="A601">
        <v>27082</v>
      </c>
      <c r="B601" t="s">
        <v>409</v>
      </c>
      <c r="C601" t="s">
        <v>130</v>
      </c>
      <c r="P601">
        <v>8</v>
      </c>
      <c r="Q601">
        <v>0</v>
      </c>
      <c r="R601">
        <v>21</v>
      </c>
      <c r="S601">
        <v>3</v>
      </c>
    </row>
    <row r="602" spans="1:29" x14ac:dyDescent="0.3">
      <c r="A602">
        <v>27082</v>
      </c>
      <c r="B602" t="s">
        <v>409</v>
      </c>
      <c r="C602" t="s">
        <v>424</v>
      </c>
      <c r="P602">
        <v>12</v>
      </c>
      <c r="Q602">
        <v>0</v>
      </c>
      <c r="R602">
        <v>20</v>
      </c>
      <c r="S602">
        <v>2</v>
      </c>
    </row>
    <row r="603" spans="1:29" x14ac:dyDescent="0.3">
      <c r="A603">
        <v>27082</v>
      </c>
      <c r="B603" t="s">
        <v>409</v>
      </c>
      <c r="C603" t="s">
        <v>425</v>
      </c>
      <c r="P603">
        <v>10</v>
      </c>
      <c r="Q603">
        <v>0</v>
      </c>
      <c r="R603">
        <v>10</v>
      </c>
      <c r="S603">
        <v>1</v>
      </c>
    </row>
    <row r="604" spans="1:29" x14ac:dyDescent="0.3">
      <c r="A604">
        <v>27082</v>
      </c>
      <c r="B604" t="s">
        <v>407</v>
      </c>
      <c r="C604" t="s">
        <v>426</v>
      </c>
      <c r="T604">
        <v>15.3</v>
      </c>
      <c r="U604">
        <v>24</v>
      </c>
      <c r="V604">
        <v>0</v>
      </c>
      <c r="W604">
        <v>46</v>
      </c>
      <c r="X604">
        <v>3</v>
      </c>
    </row>
    <row r="605" spans="1:29" x14ac:dyDescent="0.3">
      <c r="A605">
        <v>27082</v>
      </c>
      <c r="B605" t="s">
        <v>407</v>
      </c>
      <c r="C605" t="s">
        <v>52</v>
      </c>
      <c r="T605">
        <v>8</v>
      </c>
      <c r="U605">
        <v>8</v>
      </c>
      <c r="V605">
        <v>0</v>
      </c>
      <c r="W605">
        <v>8</v>
      </c>
      <c r="X605">
        <v>1</v>
      </c>
    </row>
    <row r="606" spans="1:29" x14ac:dyDescent="0.3">
      <c r="A606">
        <v>27082</v>
      </c>
      <c r="B606" t="s">
        <v>409</v>
      </c>
      <c r="C606" t="s">
        <v>412</v>
      </c>
      <c r="T606">
        <v>23.2</v>
      </c>
      <c r="U606">
        <v>30</v>
      </c>
      <c r="V606">
        <v>0</v>
      </c>
      <c r="W606">
        <v>93</v>
      </c>
      <c r="X606">
        <v>4</v>
      </c>
    </row>
    <row r="607" spans="1:29" x14ac:dyDescent="0.3">
      <c r="A607">
        <v>27082</v>
      </c>
      <c r="B607" t="s">
        <v>409</v>
      </c>
      <c r="C607" t="s">
        <v>427</v>
      </c>
      <c r="T607">
        <v>16.5</v>
      </c>
      <c r="U607">
        <v>18</v>
      </c>
      <c r="V607">
        <v>0</v>
      </c>
      <c r="W607">
        <v>33</v>
      </c>
      <c r="X607">
        <v>2</v>
      </c>
    </row>
    <row r="608" spans="1:29" x14ac:dyDescent="0.3">
      <c r="A608">
        <v>27082</v>
      </c>
      <c r="B608" t="s">
        <v>407</v>
      </c>
      <c r="C608" t="s">
        <v>428</v>
      </c>
      <c r="Y608">
        <v>-1.5</v>
      </c>
      <c r="Z608">
        <v>0</v>
      </c>
      <c r="AA608">
        <v>0</v>
      </c>
      <c r="AB608">
        <v>-3</v>
      </c>
      <c r="AC608">
        <v>2</v>
      </c>
    </row>
    <row r="609" spans="1:39" x14ac:dyDescent="0.3">
      <c r="A609">
        <v>27082</v>
      </c>
      <c r="B609" t="s">
        <v>407</v>
      </c>
      <c r="C609" t="s">
        <v>429</v>
      </c>
      <c r="AD609">
        <v>0</v>
      </c>
      <c r="AE609" t="s">
        <v>136</v>
      </c>
      <c r="AF609">
        <v>0</v>
      </c>
      <c r="AG609" t="s">
        <v>136</v>
      </c>
      <c r="AH609">
        <v>2</v>
      </c>
      <c r="AI609">
        <v>2</v>
      </c>
    </row>
    <row r="610" spans="1:39" x14ac:dyDescent="0.3">
      <c r="A610">
        <v>27082</v>
      </c>
      <c r="B610" t="s">
        <v>409</v>
      </c>
      <c r="C610" t="s">
        <v>430</v>
      </c>
      <c r="AD610">
        <v>1</v>
      </c>
      <c r="AE610">
        <v>37</v>
      </c>
      <c r="AF610">
        <v>1</v>
      </c>
      <c r="AG610">
        <v>100</v>
      </c>
      <c r="AH610">
        <v>7</v>
      </c>
      <c r="AI610">
        <v>4</v>
      </c>
    </row>
    <row r="611" spans="1:39" x14ac:dyDescent="0.3">
      <c r="A611">
        <v>27082</v>
      </c>
      <c r="B611" t="s">
        <v>407</v>
      </c>
      <c r="C611" t="s">
        <v>431</v>
      </c>
      <c r="AJ611">
        <v>37</v>
      </c>
      <c r="AK611">
        <v>70</v>
      </c>
      <c r="AL611">
        <v>35</v>
      </c>
      <c r="AM611">
        <v>2</v>
      </c>
    </row>
    <row r="612" spans="1:39" x14ac:dyDescent="0.3">
      <c r="A612">
        <v>27082</v>
      </c>
      <c r="B612" t="s">
        <v>409</v>
      </c>
      <c r="C612" t="s">
        <v>411</v>
      </c>
      <c r="AJ612">
        <v>46</v>
      </c>
      <c r="AK612">
        <v>128</v>
      </c>
      <c r="AL612">
        <v>42.7</v>
      </c>
      <c r="AM612">
        <v>3</v>
      </c>
    </row>
    <row r="613" spans="1:39" x14ac:dyDescent="0.3">
      <c r="A613">
        <v>27083</v>
      </c>
      <c r="B613" t="s">
        <v>432</v>
      </c>
      <c r="C613" t="s">
        <v>291</v>
      </c>
      <c r="D613">
        <v>49</v>
      </c>
      <c r="E613">
        <v>57.1</v>
      </c>
      <c r="F613">
        <v>28</v>
      </c>
      <c r="G613">
        <v>1</v>
      </c>
      <c r="H613">
        <v>2</v>
      </c>
      <c r="I613">
        <v>396</v>
      </c>
      <c r="J613">
        <v>134.4</v>
      </c>
    </row>
    <row r="614" spans="1:39" x14ac:dyDescent="0.3">
      <c r="A614">
        <v>27083</v>
      </c>
      <c r="B614" t="s">
        <v>433</v>
      </c>
      <c r="C614" t="s">
        <v>434</v>
      </c>
      <c r="D614">
        <v>19</v>
      </c>
      <c r="E614">
        <v>52.6</v>
      </c>
      <c r="F614">
        <v>10</v>
      </c>
      <c r="G614">
        <v>1</v>
      </c>
      <c r="H614">
        <v>2</v>
      </c>
      <c r="I614">
        <v>183</v>
      </c>
      <c r="J614">
        <v>157.80000000000001</v>
      </c>
    </row>
    <row r="615" spans="1:39" x14ac:dyDescent="0.3">
      <c r="A615">
        <v>27083</v>
      </c>
      <c r="B615" t="s">
        <v>433</v>
      </c>
      <c r="C615" t="s">
        <v>435</v>
      </c>
      <c r="D615">
        <v>10</v>
      </c>
      <c r="E615">
        <v>40</v>
      </c>
      <c r="F615">
        <v>4</v>
      </c>
      <c r="G615">
        <v>1</v>
      </c>
      <c r="H615">
        <v>0</v>
      </c>
      <c r="I615">
        <v>60</v>
      </c>
      <c r="J615">
        <v>70.400000000000006</v>
      </c>
    </row>
    <row r="616" spans="1:39" x14ac:dyDescent="0.3">
      <c r="A616">
        <v>27083</v>
      </c>
      <c r="B616" t="s">
        <v>432</v>
      </c>
      <c r="C616" t="s">
        <v>436</v>
      </c>
      <c r="K616">
        <v>7</v>
      </c>
      <c r="L616">
        <v>0</v>
      </c>
      <c r="M616">
        <v>23</v>
      </c>
      <c r="N616">
        <v>0</v>
      </c>
      <c r="O616">
        <v>35</v>
      </c>
    </row>
    <row r="617" spans="1:39" x14ac:dyDescent="0.3">
      <c r="A617">
        <v>27083</v>
      </c>
      <c r="B617" t="s">
        <v>432</v>
      </c>
      <c r="C617" t="s">
        <v>437</v>
      </c>
      <c r="K617">
        <v>7</v>
      </c>
      <c r="L617">
        <v>0</v>
      </c>
      <c r="M617">
        <v>4</v>
      </c>
      <c r="N617">
        <v>0</v>
      </c>
      <c r="O617">
        <v>1</v>
      </c>
    </row>
    <row r="618" spans="1:39" x14ac:dyDescent="0.3">
      <c r="A618">
        <v>27083</v>
      </c>
      <c r="B618" t="s">
        <v>432</v>
      </c>
      <c r="C618" t="s">
        <v>438</v>
      </c>
      <c r="K618">
        <v>1</v>
      </c>
      <c r="L618">
        <v>0</v>
      </c>
      <c r="M618">
        <v>1</v>
      </c>
      <c r="N618">
        <v>0</v>
      </c>
      <c r="O618">
        <v>1</v>
      </c>
    </row>
    <row r="619" spans="1:39" x14ac:dyDescent="0.3">
      <c r="A619">
        <v>27083</v>
      </c>
      <c r="B619" t="s">
        <v>432</v>
      </c>
      <c r="C619" t="s">
        <v>439</v>
      </c>
      <c r="K619">
        <v>0</v>
      </c>
      <c r="L619">
        <v>1</v>
      </c>
      <c r="M619">
        <v>0</v>
      </c>
      <c r="N619">
        <v>0</v>
      </c>
      <c r="O619">
        <v>0</v>
      </c>
    </row>
    <row r="620" spans="1:39" x14ac:dyDescent="0.3">
      <c r="A620">
        <v>27083</v>
      </c>
      <c r="B620" t="s">
        <v>432</v>
      </c>
      <c r="C620" t="s">
        <v>113</v>
      </c>
      <c r="K620">
        <v>1</v>
      </c>
      <c r="L620">
        <v>0</v>
      </c>
      <c r="M620">
        <v>0</v>
      </c>
      <c r="N620">
        <v>0</v>
      </c>
      <c r="O620">
        <v>-3</v>
      </c>
    </row>
    <row r="621" spans="1:39" x14ac:dyDescent="0.3">
      <c r="A621">
        <v>27083</v>
      </c>
      <c r="B621" t="s">
        <v>432</v>
      </c>
      <c r="C621" t="s">
        <v>291</v>
      </c>
      <c r="K621">
        <v>7</v>
      </c>
      <c r="L621">
        <v>0</v>
      </c>
      <c r="M621">
        <v>5</v>
      </c>
      <c r="N621">
        <v>0</v>
      </c>
      <c r="O621">
        <v>-54</v>
      </c>
    </row>
    <row r="622" spans="1:39" x14ac:dyDescent="0.3">
      <c r="A622">
        <v>27083</v>
      </c>
      <c r="B622" t="s">
        <v>433</v>
      </c>
      <c r="C622" t="s">
        <v>440</v>
      </c>
      <c r="K622">
        <v>17</v>
      </c>
      <c r="L622">
        <v>0</v>
      </c>
      <c r="M622">
        <v>11</v>
      </c>
      <c r="N622">
        <v>1</v>
      </c>
      <c r="O622">
        <v>71</v>
      </c>
    </row>
    <row r="623" spans="1:39" x14ac:dyDescent="0.3">
      <c r="A623">
        <v>27083</v>
      </c>
      <c r="B623" t="s">
        <v>433</v>
      </c>
      <c r="C623" t="s">
        <v>441</v>
      </c>
      <c r="K623">
        <v>14</v>
      </c>
      <c r="L623">
        <v>0</v>
      </c>
      <c r="M623">
        <v>13</v>
      </c>
      <c r="N623">
        <v>1</v>
      </c>
      <c r="O623">
        <v>60</v>
      </c>
    </row>
    <row r="624" spans="1:39" x14ac:dyDescent="0.3">
      <c r="A624">
        <v>27083</v>
      </c>
      <c r="B624" t="s">
        <v>433</v>
      </c>
      <c r="C624" t="s">
        <v>442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24" x14ac:dyDescent="0.3">
      <c r="A625">
        <v>27083</v>
      </c>
      <c r="B625" t="s">
        <v>433</v>
      </c>
      <c r="C625" t="s">
        <v>434</v>
      </c>
      <c r="K625">
        <v>9</v>
      </c>
      <c r="L625">
        <v>0</v>
      </c>
      <c r="M625">
        <v>8</v>
      </c>
      <c r="N625">
        <v>0</v>
      </c>
      <c r="O625">
        <v>-2</v>
      </c>
    </row>
    <row r="626" spans="1:24" x14ac:dyDescent="0.3">
      <c r="A626">
        <v>27083</v>
      </c>
      <c r="B626" t="s">
        <v>432</v>
      </c>
      <c r="C626" t="s">
        <v>142</v>
      </c>
      <c r="P626">
        <v>58</v>
      </c>
      <c r="Q626">
        <v>2</v>
      </c>
      <c r="R626">
        <v>154</v>
      </c>
      <c r="S626">
        <v>7</v>
      </c>
    </row>
    <row r="627" spans="1:24" x14ac:dyDescent="0.3">
      <c r="A627">
        <v>27083</v>
      </c>
      <c r="B627" t="s">
        <v>432</v>
      </c>
      <c r="C627" t="s">
        <v>443</v>
      </c>
      <c r="P627">
        <v>35</v>
      </c>
      <c r="Q627">
        <v>0</v>
      </c>
      <c r="R627">
        <v>151</v>
      </c>
      <c r="S627">
        <v>11</v>
      </c>
    </row>
    <row r="628" spans="1:24" x14ac:dyDescent="0.3">
      <c r="A628">
        <v>27083</v>
      </c>
      <c r="B628" t="s">
        <v>432</v>
      </c>
      <c r="C628" t="s">
        <v>444</v>
      </c>
      <c r="P628">
        <v>23</v>
      </c>
      <c r="Q628">
        <v>0</v>
      </c>
      <c r="R628">
        <v>81</v>
      </c>
      <c r="S628">
        <v>6</v>
      </c>
    </row>
    <row r="629" spans="1:24" x14ac:dyDescent="0.3">
      <c r="A629">
        <v>27083</v>
      </c>
      <c r="B629" t="s">
        <v>432</v>
      </c>
      <c r="C629" t="s">
        <v>437</v>
      </c>
      <c r="P629">
        <v>7</v>
      </c>
      <c r="Q629">
        <v>0</v>
      </c>
      <c r="R629">
        <v>7</v>
      </c>
      <c r="S629">
        <v>1</v>
      </c>
    </row>
    <row r="630" spans="1:24" x14ac:dyDescent="0.3">
      <c r="A630">
        <v>27083</v>
      </c>
      <c r="B630" t="s">
        <v>432</v>
      </c>
      <c r="C630" t="s">
        <v>113</v>
      </c>
      <c r="P630">
        <v>7</v>
      </c>
      <c r="Q630">
        <v>0</v>
      </c>
      <c r="R630">
        <v>7</v>
      </c>
      <c r="S630">
        <v>1</v>
      </c>
    </row>
    <row r="631" spans="1:24" x14ac:dyDescent="0.3">
      <c r="A631">
        <v>27083</v>
      </c>
      <c r="B631" t="s">
        <v>432</v>
      </c>
      <c r="C631" t="s">
        <v>445</v>
      </c>
      <c r="P631">
        <v>4</v>
      </c>
      <c r="Q631">
        <v>0</v>
      </c>
      <c r="R631">
        <v>4</v>
      </c>
      <c r="S631">
        <v>1</v>
      </c>
    </row>
    <row r="632" spans="1:24" x14ac:dyDescent="0.3">
      <c r="A632">
        <v>27083</v>
      </c>
      <c r="B632" t="s">
        <v>432</v>
      </c>
      <c r="C632" t="s">
        <v>436</v>
      </c>
      <c r="P632">
        <v>0</v>
      </c>
      <c r="Q632">
        <v>0</v>
      </c>
      <c r="R632">
        <v>-8</v>
      </c>
      <c r="S632">
        <v>1</v>
      </c>
    </row>
    <row r="633" spans="1:24" x14ac:dyDescent="0.3">
      <c r="A633">
        <v>27083</v>
      </c>
      <c r="B633" t="s">
        <v>433</v>
      </c>
      <c r="C633" t="s">
        <v>446</v>
      </c>
      <c r="P633">
        <v>41</v>
      </c>
      <c r="Q633">
        <v>1</v>
      </c>
      <c r="R633">
        <v>68</v>
      </c>
      <c r="S633">
        <v>3</v>
      </c>
    </row>
    <row r="634" spans="1:24" x14ac:dyDescent="0.3">
      <c r="A634">
        <v>27083</v>
      </c>
      <c r="B634" t="s">
        <v>433</v>
      </c>
      <c r="C634" t="s">
        <v>71</v>
      </c>
      <c r="P634">
        <v>21</v>
      </c>
      <c r="Q634">
        <v>0</v>
      </c>
      <c r="R634">
        <v>57</v>
      </c>
      <c r="S634">
        <v>5</v>
      </c>
    </row>
    <row r="635" spans="1:24" x14ac:dyDescent="0.3">
      <c r="A635">
        <v>27083</v>
      </c>
      <c r="B635" t="s">
        <v>433</v>
      </c>
      <c r="C635" t="s">
        <v>389</v>
      </c>
      <c r="P635">
        <v>20</v>
      </c>
      <c r="Q635">
        <v>1</v>
      </c>
      <c r="R635">
        <v>46</v>
      </c>
      <c r="S635">
        <v>3</v>
      </c>
    </row>
    <row r="636" spans="1:24" x14ac:dyDescent="0.3">
      <c r="A636">
        <v>27083</v>
      </c>
      <c r="B636" t="s">
        <v>433</v>
      </c>
      <c r="C636" t="s">
        <v>447</v>
      </c>
      <c r="P636">
        <v>31</v>
      </c>
      <c r="Q636">
        <v>0</v>
      </c>
      <c r="R636">
        <v>31</v>
      </c>
      <c r="S636">
        <v>1</v>
      </c>
    </row>
    <row r="637" spans="1:24" x14ac:dyDescent="0.3">
      <c r="A637">
        <v>27083</v>
      </c>
      <c r="B637" t="s">
        <v>433</v>
      </c>
      <c r="C637" t="s">
        <v>441</v>
      </c>
      <c r="P637">
        <v>21</v>
      </c>
      <c r="Q637">
        <v>0</v>
      </c>
      <c r="R637">
        <v>21</v>
      </c>
      <c r="S637">
        <v>1</v>
      </c>
    </row>
    <row r="638" spans="1:24" x14ac:dyDescent="0.3">
      <c r="A638">
        <v>27083</v>
      </c>
      <c r="B638" t="s">
        <v>433</v>
      </c>
      <c r="C638" t="s">
        <v>448</v>
      </c>
      <c r="P638">
        <v>20</v>
      </c>
      <c r="Q638">
        <v>0</v>
      </c>
      <c r="R638">
        <v>20</v>
      </c>
      <c r="S638">
        <v>1</v>
      </c>
    </row>
    <row r="639" spans="1:24" x14ac:dyDescent="0.3">
      <c r="A639">
        <v>27083</v>
      </c>
      <c r="B639" t="s">
        <v>432</v>
      </c>
      <c r="C639" t="s">
        <v>113</v>
      </c>
      <c r="T639">
        <v>28.2</v>
      </c>
      <c r="U639">
        <v>47</v>
      </c>
      <c r="V639">
        <v>0</v>
      </c>
      <c r="W639">
        <v>169</v>
      </c>
      <c r="X639">
        <v>6</v>
      </c>
    </row>
    <row r="640" spans="1:24" x14ac:dyDescent="0.3">
      <c r="A640">
        <v>27083</v>
      </c>
      <c r="B640" t="s">
        <v>433</v>
      </c>
      <c r="C640" t="s">
        <v>449</v>
      </c>
      <c r="T640">
        <v>33.200000000000003</v>
      </c>
      <c r="U640">
        <v>80</v>
      </c>
      <c r="V640">
        <v>0</v>
      </c>
      <c r="W640">
        <v>133</v>
      </c>
      <c r="X640">
        <v>4</v>
      </c>
    </row>
    <row r="641" spans="1:39" x14ac:dyDescent="0.3">
      <c r="A641">
        <v>27083</v>
      </c>
      <c r="B641" t="s">
        <v>433</v>
      </c>
      <c r="C641" t="s">
        <v>450</v>
      </c>
      <c r="T641">
        <v>1</v>
      </c>
      <c r="U641">
        <v>1</v>
      </c>
      <c r="V641">
        <v>0</v>
      </c>
      <c r="W641">
        <v>1</v>
      </c>
      <c r="X641">
        <v>1</v>
      </c>
    </row>
    <row r="642" spans="1:39" x14ac:dyDescent="0.3">
      <c r="A642">
        <v>27083</v>
      </c>
      <c r="B642" t="s">
        <v>432</v>
      </c>
      <c r="C642" t="s">
        <v>439</v>
      </c>
      <c r="Y642">
        <v>-1</v>
      </c>
      <c r="Z642">
        <v>0</v>
      </c>
      <c r="AA642">
        <v>0</v>
      </c>
      <c r="AB642">
        <v>-1</v>
      </c>
      <c r="AC642">
        <v>1</v>
      </c>
    </row>
    <row r="643" spans="1:39" x14ac:dyDescent="0.3">
      <c r="A643">
        <v>27083</v>
      </c>
      <c r="B643" t="s">
        <v>433</v>
      </c>
      <c r="C643" t="s">
        <v>442</v>
      </c>
      <c r="Y643">
        <v>0.7</v>
      </c>
      <c r="Z643">
        <v>0</v>
      </c>
      <c r="AA643">
        <v>0</v>
      </c>
      <c r="AB643">
        <v>2</v>
      </c>
      <c r="AC643">
        <v>3</v>
      </c>
    </row>
    <row r="644" spans="1:39" x14ac:dyDescent="0.3">
      <c r="A644">
        <v>27083</v>
      </c>
      <c r="B644" t="s">
        <v>432</v>
      </c>
      <c r="C644" t="s">
        <v>451</v>
      </c>
      <c r="AD644">
        <v>4</v>
      </c>
      <c r="AE644">
        <v>45</v>
      </c>
      <c r="AF644">
        <v>4</v>
      </c>
      <c r="AG644">
        <v>100</v>
      </c>
      <c r="AH644">
        <v>14</v>
      </c>
      <c r="AI644">
        <v>2</v>
      </c>
    </row>
    <row r="645" spans="1:39" x14ac:dyDescent="0.3">
      <c r="A645">
        <v>27083</v>
      </c>
      <c r="B645" t="s">
        <v>433</v>
      </c>
      <c r="C645" t="s">
        <v>452</v>
      </c>
      <c r="AD645">
        <v>2</v>
      </c>
      <c r="AE645">
        <v>30</v>
      </c>
      <c r="AF645">
        <v>2</v>
      </c>
      <c r="AG645">
        <v>100</v>
      </c>
      <c r="AH645">
        <v>10</v>
      </c>
      <c r="AI645">
        <v>4</v>
      </c>
    </row>
    <row r="646" spans="1:39" x14ac:dyDescent="0.3">
      <c r="A646">
        <v>27083</v>
      </c>
      <c r="B646" t="s">
        <v>432</v>
      </c>
      <c r="C646" t="s">
        <v>453</v>
      </c>
      <c r="AJ646">
        <v>37</v>
      </c>
      <c r="AK646">
        <v>161</v>
      </c>
      <c r="AL646">
        <v>32.200000000000003</v>
      </c>
      <c r="AM646">
        <v>5</v>
      </c>
    </row>
    <row r="647" spans="1:39" x14ac:dyDescent="0.3">
      <c r="A647">
        <v>27083</v>
      </c>
      <c r="B647" t="s">
        <v>433</v>
      </c>
      <c r="C647" t="s">
        <v>454</v>
      </c>
      <c r="AJ647">
        <v>52</v>
      </c>
      <c r="AK647">
        <v>173</v>
      </c>
      <c r="AL647">
        <v>34.6</v>
      </c>
      <c r="AM647">
        <v>5</v>
      </c>
    </row>
    <row r="648" spans="1:39" x14ac:dyDescent="0.3">
      <c r="A648">
        <v>27084</v>
      </c>
      <c r="B648" t="s">
        <v>455</v>
      </c>
      <c r="C648" t="s">
        <v>456</v>
      </c>
      <c r="D648">
        <v>20</v>
      </c>
      <c r="E648">
        <v>55</v>
      </c>
      <c r="F648">
        <v>11</v>
      </c>
      <c r="G648">
        <v>0</v>
      </c>
      <c r="H648">
        <v>1</v>
      </c>
      <c r="I648">
        <v>129</v>
      </c>
      <c r="J648">
        <v>125.7</v>
      </c>
    </row>
    <row r="649" spans="1:39" x14ac:dyDescent="0.3">
      <c r="A649">
        <v>27084</v>
      </c>
      <c r="B649" t="s">
        <v>457</v>
      </c>
      <c r="C649" t="s">
        <v>458</v>
      </c>
      <c r="D649">
        <v>51</v>
      </c>
      <c r="E649">
        <v>58.8</v>
      </c>
      <c r="F649">
        <v>30</v>
      </c>
      <c r="G649">
        <v>1</v>
      </c>
      <c r="H649">
        <v>1</v>
      </c>
      <c r="I649">
        <v>264</v>
      </c>
      <c r="J649">
        <v>104.9</v>
      </c>
    </row>
    <row r="650" spans="1:39" x14ac:dyDescent="0.3">
      <c r="A650">
        <v>27084</v>
      </c>
      <c r="B650" t="s">
        <v>455</v>
      </c>
      <c r="C650" t="s">
        <v>107</v>
      </c>
      <c r="K650">
        <v>17</v>
      </c>
      <c r="L650">
        <v>0</v>
      </c>
      <c r="M650">
        <v>10</v>
      </c>
      <c r="N650">
        <v>1</v>
      </c>
      <c r="O650">
        <v>74</v>
      </c>
    </row>
    <row r="651" spans="1:39" x14ac:dyDescent="0.3">
      <c r="A651">
        <v>27084</v>
      </c>
      <c r="B651" t="s">
        <v>455</v>
      </c>
      <c r="C651" t="s">
        <v>459</v>
      </c>
      <c r="K651">
        <v>13</v>
      </c>
      <c r="L651">
        <v>0</v>
      </c>
      <c r="M651">
        <v>16</v>
      </c>
      <c r="N651">
        <v>0</v>
      </c>
      <c r="O651">
        <v>51</v>
      </c>
    </row>
    <row r="652" spans="1:39" x14ac:dyDescent="0.3">
      <c r="A652">
        <v>27084</v>
      </c>
      <c r="B652" t="s">
        <v>455</v>
      </c>
      <c r="C652" t="s">
        <v>456</v>
      </c>
      <c r="K652">
        <v>10</v>
      </c>
      <c r="L652">
        <v>1</v>
      </c>
      <c r="M652">
        <v>11</v>
      </c>
      <c r="N652">
        <v>0</v>
      </c>
      <c r="O652">
        <v>26</v>
      </c>
    </row>
    <row r="653" spans="1:39" x14ac:dyDescent="0.3">
      <c r="A653">
        <v>27084</v>
      </c>
      <c r="B653" t="s">
        <v>457</v>
      </c>
      <c r="C653" t="s">
        <v>460</v>
      </c>
      <c r="K653">
        <v>5</v>
      </c>
      <c r="L653">
        <v>0</v>
      </c>
      <c r="M653">
        <v>9</v>
      </c>
      <c r="N653">
        <v>0</v>
      </c>
      <c r="O653">
        <v>26</v>
      </c>
    </row>
    <row r="654" spans="1:39" x14ac:dyDescent="0.3">
      <c r="A654">
        <v>27084</v>
      </c>
      <c r="B654" t="s">
        <v>457</v>
      </c>
      <c r="C654" t="s">
        <v>461</v>
      </c>
      <c r="K654">
        <v>5</v>
      </c>
      <c r="L654">
        <v>0</v>
      </c>
      <c r="M654">
        <v>6</v>
      </c>
      <c r="N654">
        <v>0</v>
      </c>
      <c r="O654">
        <v>13</v>
      </c>
    </row>
    <row r="655" spans="1:39" x14ac:dyDescent="0.3">
      <c r="A655">
        <v>27084</v>
      </c>
      <c r="B655" t="s">
        <v>457</v>
      </c>
      <c r="C655" t="s">
        <v>44</v>
      </c>
      <c r="K655">
        <v>4</v>
      </c>
      <c r="L655">
        <v>0</v>
      </c>
      <c r="M655">
        <v>5</v>
      </c>
      <c r="N655">
        <v>0</v>
      </c>
      <c r="O655">
        <v>12</v>
      </c>
    </row>
    <row r="656" spans="1:39" x14ac:dyDescent="0.3">
      <c r="A656">
        <v>27084</v>
      </c>
      <c r="B656" t="s">
        <v>457</v>
      </c>
      <c r="C656" t="s">
        <v>458</v>
      </c>
      <c r="K656">
        <v>9</v>
      </c>
      <c r="L656">
        <v>0</v>
      </c>
      <c r="M656">
        <v>7</v>
      </c>
      <c r="N656">
        <v>0</v>
      </c>
      <c r="O656">
        <v>-12</v>
      </c>
    </row>
    <row r="657" spans="1:24" x14ac:dyDescent="0.3">
      <c r="A657">
        <v>27084</v>
      </c>
      <c r="B657" t="s">
        <v>455</v>
      </c>
      <c r="C657" t="s">
        <v>462</v>
      </c>
      <c r="P657">
        <v>20</v>
      </c>
      <c r="Q657">
        <v>0</v>
      </c>
      <c r="R657">
        <v>73</v>
      </c>
      <c r="S657">
        <v>5</v>
      </c>
    </row>
    <row r="658" spans="1:24" x14ac:dyDescent="0.3">
      <c r="A658">
        <v>27084</v>
      </c>
      <c r="B658" t="s">
        <v>455</v>
      </c>
      <c r="C658" t="s">
        <v>463</v>
      </c>
      <c r="P658">
        <v>19</v>
      </c>
      <c r="Q658">
        <v>0</v>
      </c>
      <c r="R658">
        <v>38</v>
      </c>
      <c r="S658">
        <v>2</v>
      </c>
    </row>
    <row r="659" spans="1:24" x14ac:dyDescent="0.3">
      <c r="A659">
        <v>27084</v>
      </c>
      <c r="B659" t="s">
        <v>455</v>
      </c>
      <c r="C659" t="s">
        <v>459</v>
      </c>
      <c r="P659">
        <v>13</v>
      </c>
      <c r="Q659">
        <v>1</v>
      </c>
      <c r="R659">
        <v>10</v>
      </c>
      <c r="S659">
        <v>2</v>
      </c>
    </row>
    <row r="660" spans="1:24" x14ac:dyDescent="0.3">
      <c r="A660">
        <v>27084</v>
      </c>
      <c r="B660" t="s">
        <v>455</v>
      </c>
      <c r="C660" t="s">
        <v>464</v>
      </c>
      <c r="P660">
        <v>7</v>
      </c>
      <c r="Q660">
        <v>0</v>
      </c>
      <c r="R660">
        <v>7</v>
      </c>
      <c r="S660">
        <v>1</v>
      </c>
    </row>
    <row r="661" spans="1:24" x14ac:dyDescent="0.3">
      <c r="A661">
        <v>27084</v>
      </c>
      <c r="B661" t="s">
        <v>455</v>
      </c>
      <c r="C661" t="s">
        <v>107</v>
      </c>
      <c r="P661">
        <v>1</v>
      </c>
      <c r="Q661">
        <v>0</v>
      </c>
      <c r="R661">
        <v>1</v>
      </c>
      <c r="S661">
        <v>1</v>
      </c>
    </row>
    <row r="662" spans="1:24" x14ac:dyDescent="0.3">
      <c r="A662">
        <v>27084</v>
      </c>
      <c r="B662" t="s">
        <v>457</v>
      </c>
      <c r="C662" t="s">
        <v>122</v>
      </c>
      <c r="P662">
        <v>25</v>
      </c>
      <c r="Q662">
        <v>0</v>
      </c>
      <c r="R662">
        <v>86</v>
      </c>
      <c r="S662">
        <v>6</v>
      </c>
    </row>
    <row r="663" spans="1:24" x14ac:dyDescent="0.3">
      <c r="A663">
        <v>27084</v>
      </c>
      <c r="B663" t="s">
        <v>457</v>
      </c>
      <c r="C663" t="s">
        <v>465</v>
      </c>
      <c r="P663">
        <v>12</v>
      </c>
      <c r="Q663">
        <v>1</v>
      </c>
      <c r="R663">
        <v>33</v>
      </c>
      <c r="S663">
        <v>4</v>
      </c>
    </row>
    <row r="664" spans="1:24" x14ac:dyDescent="0.3">
      <c r="A664">
        <v>27084</v>
      </c>
      <c r="B664" t="s">
        <v>457</v>
      </c>
      <c r="C664" t="s">
        <v>466</v>
      </c>
      <c r="P664">
        <v>22</v>
      </c>
      <c r="Q664">
        <v>0</v>
      </c>
      <c r="R664">
        <v>33</v>
      </c>
      <c r="S664">
        <v>3</v>
      </c>
    </row>
    <row r="665" spans="1:24" x14ac:dyDescent="0.3">
      <c r="A665">
        <v>27084</v>
      </c>
      <c r="B665" t="s">
        <v>457</v>
      </c>
      <c r="C665" t="s">
        <v>44</v>
      </c>
      <c r="P665">
        <v>29</v>
      </c>
      <c r="Q665">
        <v>0</v>
      </c>
      <c r="R665">
        <v>29</v>
      </c>
      <c r="S665">
        <v>1</v>
      </c>
    </row>
    <row r="666" spans="1:24" x14ac:dyDescent="0.3">
      <c r="A666">
        <v>27084</v>
      </c>
      <c r="B666" t="s">
        <v>457</v>
      </c>
      <c r="C666" t="s">
        <v>467</v>
      </c>
      <c r="P666">
        <v>9</v>
      </c>
      <c r="Q666">
        <v>0</v>
      </c>
      <c r="R666">
        <v>27</v>
      </c>
      <c r="S666">
        <v>4</v>
      </c>
    </row>
    <row r="667" spans="1:24" x14ac:dyDescent="0.3">
      <c r="A667">
        <v>27084</v>
      </c>
      <c r="B667" t="s">
        <v>457</v>
      </c>
      <c r="C667" t="s">
        <v>461</v>
      </c>
      <c r="P667">
        <v>9</v>
      </c>
      <c r="Q667">
        <v>0</v>
      </c>
      <c r="R667">
        <v>20</v>
      </c>
      <c r="S667">
        <v>4</v>
      </c>
    </row>
    <row r="668" spans="1:24" x14ac:dyDescent="0.3">
      <c r="A668">
        <v>27084</v>
      </c>
      <c r="B668" t="s">
        <v>457</v>
      </c>
      <c r="C668" t="s">
        <v>468</v>
      </c>
      <c r="P668">
        <v>8</v>
      </c>
      <c r="Q668">
        <v>0</v>
      </c>
      <c r="R668">
        <v>20</v>
      </c>
      <c r="S668">
        <v>3</v>
      </c>
    </row>
    <row r="669" spans="1:24" x14ac:dyDescent="0.3">
      <c r="A669">
        <v>27084</v>
      </c>
      <c r="B669" t="s">
        <v>457</v>
      </c>
      <c r="C669" t="s">
        <v>469</v>
      </c>
      <c r="P669">
        <v>7</v>
      </c>
      <c r="Q669">
        <v>0</v>
      </c>
      <c r="R669">
        <v>10</v>
      </c>
      <c r="S669">
        <v>2</v>
      </c>
    </row>
    <row r="670" spans="1:24" x14ac:dyDescent="0.3">
      <c r="A670">
        <v>27084</v>
      </c>
      <c r="B670" t="s">
        <v>457</v>
      </c>
      <c r="C670" t="s">
        <v>460</v>
      </c>
      <c r="P670">
        <v>4</v>
      </c>
      <c r="Q670">
        <v>0</v>
      </c>
      <c r="R670">
        <v>4</v>
      </c>
      <c r="S670">
        <v>1</v>
      </c>
    </row>
    <row r="671" spans="1:24" x14ac:dyDescent="0.3">
      <c r="A671">
        <v>27084</v>
      </c>
      <c r="B671" t="s">
        <v>457</v>
      </c>
      <c r="C671" t="s">
        <v>470</v>
      </c>
      <c r="P671">
        <v>5</v>
      </c>
      <c r="Q671">
        <v>0</v>
      </c>
      <c r="R671">
        <v>2</v>
      </c>
      <c r="S671">
        <v>2</v>
      </c>
    </row>
    <row r="672" spans="1:24" x14ac:dyDescent="0.3">
      <c r="A672">
        <v>27084</v>
      </c>
      <c r="B672" t="s">
        <v>455</v>
      </c>
      <c r="C672" t="s">
        <v>107</v>
      </c>
      <c r="T672">
        <v>28.5</v>
      </c>
      <c r="U672">
        <v>38</v>
      </c>
      <c r="V672">
        <v>0</v>
      </c>
      <c r="W672">
        <v>57</v>
      </c>
      <c r="X672">
        <v>2</v>
      </c>
    </row>
    <row r="673" spans="1:39" x14ac:dyDescent="0.3">
      <c r="A673">
        <v>27084</v>
      </c>
      <c r="B673" t="s">
        <v>455</v>
      </c>
      <c r="C673" t="s">
        <v>459</v>
      </c>
      <c r="T673">
        <v>20</v>
      </c>
      <c r="U673">
        <v>20</v>
      </c>
      <c r="V673">
        <v>0</v>
      </c>
      <c r="W673">
        <v>20</v>
      </c>
      <c r="X673">
        <v>1</v>
      </c>
    </row>
    <row r="674" spans="1:39" x14ac:dyDescent="0.3">
      <c r="A674">
        <v>27084</v>
      </c>
      <c r="B674" t="s">
        <v>457</v>
      </c>
      <c r="C674" t="s">
        <v>53</v>
      </c>
      <c r="T674">
        <v>16</v>
      </c>
      <c r="U674">
        <v>20</v>
      </c>
      <c r="V674">
        <v>0</v>
      </c>
      <c r="W674">
        <v>48</v>
      </c>
      <c r="X674">
        <v>3</v>
      </c>
    </row>
    <row r="675" spans="1:39" x14ac:dyDescent="0.3">
      <c r="A675">
        <v>27084</v>
      </c>
      <c r="B675" t="s">
        <v>455</v>
      </c>
      <c r="C675" t="s">
        <v>471</v>
      </c>
      <c r="Y675">
        <v>1.5</v>
      </c>
      <c r="Z675">
        <v>3</v>
      </c>
      <c r="AA675">
        <v>0</v>
      </c>
      <c r="AB675">
        <v>3</v>
      </c>
      <c r="AC675">
        <v>2</v>
      </c>
    </row>
    <row r="676" spans="1:39" x14ac:dyDescent="0.3">
      <c r="A676">
        <v>27084</v>
      </c>
      <c r="B676" t="s">
        <v>457</v>
      </c>
      <c r="C676" t="s">
        <v>472</v>
      </c>
      <c r="Y676">
        <v>2</v>
      </c>
      <c r="Z676">
        <v>3</v>
      </c>
      <c r="AA676">
        <v>0</v>
      </c>
      <c r="AB676">
        <v>4</v>
      </c>
      <c r="AC676">
        <v>2</v>
      </c>
    </row>
    <row r="677" spans="1:39" x14ac:dyDescent="0.3">
      <c r="A677">
        <v>27084</v>
      </c>
      <c r="B677" t="s">
        <v>455</v>
      </c>
      <c r="C677" t="s">
        <v>473</v>
      </c>
      <c r="AD677">
        <v>1</v>
      </c>
      <c r="AE677">
        <v>43</v>
      </c>
      <c r="AF677">
        <v>1</v>
      </c>
      <c r="AG677">
        <v>100</v>
      </c>
      <c r="AH677">
        <v>5</v>
      </c>
      <c r="AI677">
        <v>2</v>
      </c>
    </row>
    <row r="678" spans="1:39" x14ac:dyDescent="0.3">
      <c r="A678">
        <v>27084</v>
      </c>
      <c r="B678" t="s">
        <v>457</v>
      </c>
      <c r="C678" t="s">
        <v>474</v>
      </c>
      <c r="AD678">
        <v>2</v>
      </c>
      <c r="AE678">
        <v>41</v>
      </c>
      <c r="AF678">
        <v>2</v>
      </c>
      <c r="AG678">
        <v>100</v>
      </c>
      <c r="AH678">
        <v>6</v>
      </c>
      <c r="AI678">
        <v>0</v>
      </c>
    </row>
    <row r="679" spans="1:39" x14ac:dyDescent="0.3">
      <c r="A679">
        <v>27084</v>
      </c>
      <c r="B679" t="s">
        <v>455</v>
      </c>
      <c r="C679" t="s">
        <v>475</v>
      </c>
      <c r="AJ679">
        <v>52</v>
      </c>
      <c r="AK679">
        <v>307</v>
      </c>
      <c r="AL679">
        <v>43.9</v>
      </c>
      <c r="AM679">
        <v>7</v>
      </c>
    </row>
    <row r="680" spans="1:39" x14ac:dyDescent="0.3">
      <c r="A680">
        <v>27084</v>
      </c>
      <c r="B680" t="s">
        <v>457</v>
      </c>
      <c r="C680" t="s">
        <v>474</v>
      </c>
      <c r="AJ680">
        <v>58</v>
      </c>
      <c r="AK680">
        <v>273</v>
      </c>
      <c r="AL680">
        <v>45.5</v>
      </c>
      <c r="AM680">
        <v>6</v>
      </c>
    </row>
    <row r="681" spans="1:39" x14ac:dyDescent="0.3">
      <c r="A681">
        <v>27084</v>
      </c>
      <c r="B681" t="s">
        <v>457</v>
      </c>
      <c r="C681" t="s">
        <v>476</v>
      </c>
      <c r="AJ681">
        <v>26</v>
      </c>
      <c r="AK681">
        <v>26</v>
      </c>
      <c r="AL681">
        <v>26</v>
      </c>
      <c r="AM681">
        <v>1</v>
      </c>
    </row>
    <row r="682" spans="1:39" x14ac:dyDescent="0.3">
      <c r="A682">
        <v>27084</v>
      </c>
      <c r="B682" t="s">
        <v>457</v>
      </c>
      <c r="C682" t="s">
        <v>465</v>
      </c>
      <c r="AJ682">
        <v>25</v>
      </c>
      <c r="AK682">
        <v>25</v>
      </c>
      <c r="AL682">
        <v>25</v>
      </c>
      <c r="AM682">
        <v>1</v>
      </c>
    </row>
    <row r="683" spans="1:39" x14ac:dyDescent="0.3">
      <c r="A683">
        <v>27137</v>
      </c>
      <c r="B683" t="s">
        <v>477</v>
      </c>
      <c r="C683" t="s">
        <v>478</v>
      </c>
      <c r="D683">
        <v>51</v>
      </c>
      <c r="E683">
        <v>62.7</v>
      </c>
      <c r="F683">
        <v>32</v>
      </c>
      <c r="G683">
        <v>2</v>
      </c>
      <c r="H683">
        <v>1</v>
      </c>
      <c r="I683">
        <v>305</v>
      </c>
      <c r="J683">
        <v>111.6</v>
      </c>
    </row>
    <row r="684" spans="1:39" x14ac:dyDescent="0.3">
      <c r="A684">
        <v>27137</v>
      </c>
      <c r="B684" t="s">
        <v>479</v>
      </c>
      <c r="C684" t="s">
        <v>480</v>
      </c>
      <c r="D684">
        <v>39</v>
      </c>
      <c r="E684">
        <v>71.8</v>
      </c>
      <c r="F684">
        <v>28</v>
      </c>
      <c r="G684">
        <v>1</v>
      </c>
      <c r="H684">
        <v>3</v>
      </c>
      <c r="I684">
        <v>375</v>
      </c>
      <c r="J684">
        <v>172.8</v>
      </c>
    </row>
    <row r="685" spans="1:39" x14ac:dyDescent="0.3">
      <c r="A685">
        <v>27137</v>
      </c>
      <c r="B685" t="s">
        <v>479</v>
      </c>
      <c r="C685" t="s">
        <v>44</v>
      </c>
      <c r="D685">
        <v>1</v>
      </c>
      <c r="E685">
        <v>100</v>
      </c>
      <c r="F685">
        <v>1</v>
      </c>
      <c r="G685">
        <v>0</v>
      </c>
      <c r="H685">
        <v>0</v>
      </c>
      <c r="I685">
        <v>0</v>
      </c>
      <c r="J685">
        <v>100</v>
      </c>
    </row>
    <row r="686" spans="1:39" x14ac:dyDescent="0.3">
      <c r="A686">
        <v>27137</v>
      </c>
      <c r="B686" t="s">
        <v>477</v>
      </c>
      <c r="C686" t="s">
        <v>481</v>
      </c>
      <c r="K686">
        <v>19</v>
      </c>
      <c r="L686">
        <v>0</v>
      </c>
      <c r="M686">
        <v>9</v>
      </c>
      <c r="N686">
        <v>0</v>
      </c>
      <c r="O686">
        <v>46</v>
      </c>
    </row>
    <row r="687" spans="1:39" x14ac:dyDescent="0.3">
      <c r="A687">
        <v>27137</v>
      </c>
      <c r="B687" t="s">
        <v>477</v>
      </c>
      <c r="C687" t="s">
        <v>482</v>
      </c>
      <c r="K687">
        <v>8</v>
      </c>
      <c r="L687">
        <v>0</v>
      </c>
      <c r="M687">
        <v>6</v>
      </c>
      <c r="N687">
        <v>0</v>
      </c>
      <c r="O687">
        <v>21</v>
      </c>
    </row>
    <row r="688" spans="1:39" x14ac:dyDescent="0.3">
      <c r="A688">
        <v>27137</v>
      </c>
      <c r="B688" t="s">
        <v>477</v>
      </c>
      <c r="C688" t="s">
        <v>483</v>
      </c>
      <c r="K688">
        <v>1</v>
      </c>
      <c r="L688">
        <v>0</v>
      </c>
      <c r="M688">
        <v>10</v>
      </c>
      <c r="N688">
        <v>0</v>
      </c>
      <c r="O688">
        <v>10</v>
      </c>
    </row>
    <row r="689" spans="1:19" x14ac:dyDescent="0.3">
      <c r="A689">
        <v>27137</v>
      </c>
      <c r="B689" t="s">
        <v>477</v>
      </c>
      <c r="C689" t="s">
        <v>429</v>
      </c>
      <c r="K689">
        <v>1</v>
      </c>
      <c r="L689">
        <v>0</v>
      </c>
      <c r="M689">
        <v>6</v>
      </c>
      <c r="N689">
        <v>0</v>
      </c>
      <c r="O689">
        <v>6</v>
      </c>
    </row>
    <row r="690" spans="1:19" x14ac:dyDescent="0.3">
      <c r="A690">
        <v>27137</v>
      </c>
      <c r="B690" t="s">
        <v>477</v>
      </c>
      <c r="C690" t="s">
        <v>478</v>
      </c>
      <c r="K690">
        <v>9</v>
      </c>
      <c r="L690">
        <v>1</v>
      </c>
      <c r="M690">
        <v>7</v>
      </c>
      <c r="N690">
        <v>0</v>
      </c>
      <c r="O690">
        <v>0</v>
      </c>
    </row>
    <row r="691" spans="1:19" x14ac:dyDescent="0.3">
      <c r="A691">
        <v>27137</v>
      </c>
      <c r="B691" t="s">
        <v>479</v>
      </c>
      <c r="C691" t="s">
        <v>44</v>
      </c>
      <c r="K691">
        <v>25</v>
      </c>
      <c r="L691">
        <v>0</v>
      </c>
      <c r="M691">
        <v>14</v>
      </c>
      <c r="N691">
        <v>0</v>
      </c>
      <c r="O691">
        <v>103</v>
      </c>
    </row>
    <row r="692" spans="1:19" x14ac:dyDescent="0.3">
      <c r="A692">
        <v>27137</v>
      </c>
      <c r="B692" t="s">
        <v>479</v>
      </c>
      <c r="C692" t="s">
        <v>484</v>
      </c>
      <c r="K692">
        <v>7</v>
      </c>
      <c r="L692">
        <v>0</v>
      </c>
      <c r="M692">
        <v>13</v>
      </c>
      <c r="N692">
        <v>1</v>
      </c>
      <c r="O692">
        <v>32</v>
      </c>
    </row>
    <row r="693" spans="1:19" x14ac:dyDescent="0.3">
      <c r="A693">
        <v>27137</v>
      </c>
      <c r="B693" t="s">
        <v>479</v>
      </c>
      <c r="C693" t="s">
        <v>485</v>
      </c>
      <c r="K693">
        <v>2</v>
      </c>
      <c r="L693">
        <v>0</v>
      </c>
      <c r="M693">
        <v>3</v>
      </c>
      <c r="N693">
        <v>0</v>
      </c>
      <c r="O693">
        <v>3</v>
      </c>
    </row>
    <row r="694" spans="1:19" x14ac:dyDescent="0.3">
      <c r="A694">
        <v>27137</v>
      </c>
      <c r="B694" t="s">
        <v>479</v>
      </c>
      <c r="C694" t="s">
        <v>480</v>
      </c>
      <c r="K694">
        <v>7</v>
      </c>
      <c r="L694">
        <v>0</v>
      </c>
      <c r="M694">
        <v>3</v>
      </c>
      <c r="N694">
        <v>0</v>
      </c>
      <c r="O694">
        <v>2</v>
      </c>
    </row>
    <row r="695" spans="1:19" x14ac:dyDescent="0.3">
      <c r="A695">
        <v>27137</v>
      </c>
      <c r="B695" t="s">
        <v>479</v>
      </c>
      <c r="C695" t="s">
        <v>175</v>
      </c>
      <c r="K695">
        <v>1</v>
      </c>
      <c r="L695">
        <v>0</v>
      </c>
      <c r="M695">
        <v>1</v>
      </c>
      <c r="N695">
        <v>0</v>
      </c>
      <c r="O695">
        <v>1</v>
      </c>
    </row>
    <row r="696" spans="1:19" x14ac:dyDescent="0.3">
      <c r="A696">
        <v>27137</v>
      </c>
      <c r="B696" t="s">
        <v>479</v>
      </c>
      <c r="C696" t="s">
        <v>486</v>
      </c>
      <c r="K696">
        <v>1</v>
      </c>
      <c r="L696">
        <v>0</v>
      </c>
      <c r="M696">
        <v>0</v>
      </c>
      <c r="N696">
        <v>0</v>
      </c>
      <c r="O696">
        <v>-1</v>
      </c>
    </row>
    <row r="697" spans="1:19" x14ac:dyDescent="0.3">
      <c r="A697">
        <v>27137</v>
      </c>
      <c r="B697" t="s">
        <v>477</v>
      </c>
      <c r="C697" t="s">
        <v>429</v>
      </c>
      <c r="P697">
        <v>28</v>
      </c>
      <c r="Q697">
        <v>1</v>
      </c>
      <c r="R697">
        <v>88</v>
      </c>
      <c r="S697">
        <v>6</v>
      </c>
    </row>
    <row r="698" spans="1:19" x14ac:dyDescent="0.3">
      <c r="A698">
        <v>27137</v>
      </c>
      <c r="B698" t="s">
        <v>477</v>
      </c>
      <c r="C698" t="s">
        <v>483</v>
      </c>
      <c r="P698">
        <v>24</v>
      </c>
      <c r="Q698">
        <v>0</v>
      </c>
      <c r="R698">
        <v>79</v>
      </c>
      <c r="S698">
        <v>8</v>
      </c>
    </row>
    <row r="699" spans="1:19" x14ac:dyDescent="0.3">
      <c r="A699">
        <v>27137</v>
      </c>
      <c r="B699" t="s">
        <v>477</v>
      </c>
      <c r="C699" t="s">
        <v>487</v>
      </c>
      <c r="P699">
        <v>16</v>
      </c>
      <c r="Q699">
        <v>0</v>
      </c>
      <c r="R699">
        <v>54</v>
      </c>
      <c r="S699">
        <v>6</v>
      </c>
    </row>
    <row r="700" spans="1:19" x14ac:dyDescent="0.3">
      <c r="A700">
        <v>27137</v>
      </c>
      <c r="B700" t="s">
        <v>477</v>
      </c>
      <c r="C700" t="s">
        <v>183</v>
      </c>
      <c r="P700">
        <v>13</v>
      </c>
      <c r="Q700">
        <v>0</v>
      </c>
      <c r="R700">
        <v>30</v>
      </c>
      <c r="S700">
        <v>3</v>
      </c>
    </row>
    <row r="701" spans="1:19" x14ac:dyDescent="0.3">
      <c r="A701">
        <v>27137</v>
      </c>
      <c r="B701" t="s">
        <v>477</v>
      </c>
      <c r="C701" t="s">
        <v>481</v>
      </c>
      <c r="P701">
        <v>13</v>
      </c>
      <c r="Q701">
        <v>0</v>
      </c>
      <c r="R701">
        <v>24</v>
      </c>
      <c r="S701">
        <v>5</v>
      </c>
    </row>
    <row r="702" spans="1:19" x14ac:dyDescent="0.3">
      <c r="A702">
        <v>27137</v>
      </c>
      <c r="B702" t="s">
        <v>477</v>
      </c>
      <c r="C702" t="s">
        <v>488</v>
      </c>
      <c r="P702">
        <v>15</v>
      </c>
      <c r="Q702">
        <v>0</v>
      </c>
      <c r="R702">
        <v>15</v>
      </c>
      <c r="S702">
        <v>1</v>
      </c>
    </row>
    <row r="703" spans="1:19" x14ac:dyDescent="0.3">
      <c r="A703">
        <v>27137</v>
      </c>
      <c r="B703" t="s">
        <v>477</v>
      </c>
      <c r="C703" t="s">
        <v>489</v>
      </c>
      <c r="P703">
        <v>7</v>
      </c>
      <c r="Q703">
        <v>0</v>
      </c>
      <c r="R703">
        <v>7</v>
      </c>
      <c r="S703">
        <v>1</v>
      </c>
    </row>
    <row r="704" spans="1:19" x14ac:dyDescent="0.3">
      <c r="A704">
        <v>27137</v>
      </c>
      <c r="B704" t="s">
        <v>477</v>
      </c>
      <c r="C704" t="s">
        <v>482</v>
      </c>
      <c r="P704">
        <v>5</v>
      </c>
      <c r="Q704">
        <v>0</v>
      </c>
      <c r="R704">
        <v>5</v>
      </c>
      <c r="S704">
        <v>1</v>
      </c>
    </row>
    <row r="705" spans="1:39" x14ac:dyDescent="0.3">
      <c r="A705">
        <v>27137</v>
      </c>
      <c r="B705" t="s">
        <v>477</v>
      </c>
      <c r="C705" t="s">
        <v>490</v>
      </c>
      <c r="P705">
        <v>3</v>
      </c>
      <c r="Q705">
        <v>0</v>
      </c>
      <c r="R705">
        <v>3</v>
      </c>
      <c r="S705">
        <v>1</v>
      </c>
    </row>
    <row r="706" spans="1:39" x14ac:dyDescent="0.3">
      <c r="A706">
        <v>27137</v>
      </c>
      <c r="B706" t="s">
        <v>479</v>
      </c>
      <c r="C706" t="s">
        <v>491</v>
      </c>
      <c r="P706">
        <v>68</v>
      </c>
      <c r="Q706">
        <v>2</v>
      </c>
      <c r="R706">
        <v>226</v>
      </c>
      <c r="S706">
        <v>14</v>
      </c>
    </row>
    <row r="707" spans="1:39" x14ac:dyDescent="0.3">
      <c r="A707">
        <v>27137</v>
      </c>
      <c r="B707" t="s">
        <v>479</v>
      </c>
      <c r="C707" t="s">
        <v>492</v>
      </c>
      <c r="P707">
        <v>30</v>
      </c>
      <c r="Q707">
        <v>0</v>
      </c>
      <c r="R707">
        <v>82</v>
      </c>
      <c r="S707">
        <v>6</v>
      </c>
    </row>
    <row r="708" spans="1:39" x14ac:dyDescent="0.3">
      <c r="A708">
        <v>27137</v>
      </c>
      <c r="B708" t="s">
        <v>479</v>
      </c>
      <c r="C708" t="s">
        <v>493</v>
      </c>
      <c r="P708">
        <v>22</v>
      </c>
      <c r="Q708">
        <v>0</v>
      </c>
      <c r="R708">
        <v>31</v>
      </c>
      <c r="S708">
        <v>2</v>
      </c>
    </row>
    <row r="709" spans="1:39" x14ac:dyDescent="0.3">
      <c r="A709">
        <v>27137</v>
      </c>
      <c r="B709" t="s">
        <v>479</v>
      </c>
      <c r="C709" t="s">
        <v>494</v>
      </c>
      <c r="P709">
        <v>14</v>
      </c>
      <c r="Q709">
        <v>1</v>
      </c>
      <c r="R709">
        <v>23</v>
      </c>
      <c r="S709">
        <v>5</v>
      </c>
    </row>
    <row r="710" spans="1:39" x14ac:dyDescent="0.3">
      <c r="A710">
        <v>27137</v>
      </c>
      <c r="B710" t="s">
        <v>479</v>
      </c>
      <c r="C710" t="s">
        <v>175</v>
      </c>
      <c r="P710">
        <v>10</v>
      </c>
      <c r="Q710">
        <v>0</v>
      </c>
      <c r="R710">
        <v>10</v>
      </c>
      <c r="S710">
        <v>1</v>
      </c>
    </row>
    <row r="711" spans="1:39" x14ac:dyDescent="0.3">
      <c r="A711">
        <v>27137</v>
      </c>
      <c r="B711" t="s">
        <v>479</v>
      </c>
      <c r="C711" t="s">
        <v>480</v>
      </c>
      <c r="P711">
        <v>3</v>
      </c>
      <c r="Q711">
        <v>0</v>
      </c>
      <c r="R711">
        <v>3</v>
      </c>
      <c r="S711">
        <v>1</v>
      </c>
    </row>
    <row r="712" spans="1:39" x14ac:dyDescent="0.3">
      <c r="A712">
        <v>27137</v>
      </c>
      <c r="B712" t="s">
        <v>477</v>
      </c>
      <c r="C712" t="s">
        <v>429</v>
      </c>
      <c r="T712">
        <v>17.5</v>
      </c>
      <c r="U712">
        <v>23</v>
      </c>
      <c r="V712">
        <v>0</v>
      </c>
      <c r="W712">
        <v>70</v>
      </c>
      <c r="X712">
        <v>4</v>
      </c>
    </row>
    <row r="713" spans="1:39" x14ac:dyDescent="0.3">
      <c r="A713">
        <v>27137</v>
      </c>
      <c r="B713" t="s">
        <v>479</v>
      </c>
      <c r="C713" t="s">
        <v>495</v>
      </c>
      <c r="T713">
        <v>22</v>
      </c>
      <c r="U713">
        <v>22</v>
      </c>
      <c r="V713">
        <v>0</v>
      </c>
      <c r="W713">
        <v>22</v>
      </c>
      <c r="X713">
        <v>1</v>
      </c>
    </row>
    <row r="714" spans="1:39" x14ac:dyDescent="0.3">
      <c r="A714">
        <v>27137</v>
      </c>
      <c r="B714" t="s">
        <v>479</v>
      </c>
      <c r="C714" t="s">
        <v>496</v>
      </c>
      <c r="T714">
        <v>18</v>
      </c>
      <c r="U714">
        <v>18</v>
      </c>
      <c r="V714">
        <v>0</v>
      </c>
      <c r="W714">
        <v>18</v>
      </c>
      <c r="X714">
        <v>1</v>
      </c>
    </row>
    <row r="715" spans="1:39" x14ac:dyDescent="0.3">
      <c r="A715">
        <v>27137</v>
      </c>
      <c r="B715" t="s">
        <v>477</v>
      </c>
      <c r="C715" t="s">
        <v>429</v>
      </c>
      <c r="Y715">
        <v>3</v>
      </c>
      <c r="Z715">
        <v>6</v>
      </c>
      <c r="AA715">
        <v>0</v>
      </c>
      <c r="AB715">
        <v>6</v>
      </c>
      <c r="AC715">
        <v>2</v>
      </c>
    </row>
    <row r="716" spans="1:39" x14ac:dyDescent="0.3">
      <c r="A716">
        <v>27137</v>
      </c>
      <c r="B716" t="s">
        <v>479</v>
      </c>
      <c r="C716" t="s">
        <v>495</v>
      </c>
      <c r="Y716">
        <v>14</v>
      </c>
      <c r="Z716">
        <v>14</v>
      </c>
      <c r="AA716">
        <v>0</v>
      </c>
      <c r="AB716">
        <v>14</v>
      </c>
      <c r="AC716">
        <v>1</v>
      </c>
    </row>
    <row r="717" spans="1:39" x14ac:dyDescent="0.3">
      <c r="A717">
        <v>27137</v>
      </c>
      <c r="B717" t="s">
        <v>477</v>
      </c>
      <c r="C717" t="s">
        <v>497</v>
      </c>
      <c r="AD717">
        <v>2</v>
      </c>
      <c r="AE717">
        <v>26</v>
      </c>
      <c r="AF717">
        <v>2</v>
      </c>
      <c r="AG717">
        <v>100</v>
      </c>
      <c r="AH717">
        <v>6</v>
      </c>
      <c r="AI717">
        <v>0</v>
      </c>
    </row>
    <row r="718" spans="1:39" x14ac:dyDescent="0.3">
      <c r="A718">
        <v>27137</v>
      </c>
      <c r="B718" t="s">
        <v>479</v>
      </c>
      <c r="C718" t="s">
        <v>498</v>
      </c>
      <c r="AD718">
        <v>1</v>
      </c>
      <c r="AE718">
        <v>34</v>
      </c>
      <c r="AF718">
        <v>1</v>
      </c>
      <c r="AG718">
        <v>100</v>
      </c>
      <c r="AH718">
        <v>7</v>
      </c>
      <c r="AI718">
        <v>4</v>
      </c>
    </row>
    <row r="719" spans="1:39" x14ac:dyDescent="0.3">
      <c r="A719">
        <v>27137</v>
      </c>
      <c r="B719" t="s">
        <v>477</v>
      </c>
      <c r="C719" t="s">
        <v>499</v>
      </c>
      <c r="AJ719">
        <v>45</v>
      </c>
      <c r="AK719">
        <v>124</v>
      </c>
      <c r="AL719">
        <v>41.3</v>
      </c>
      <c r="AM719">
        <v>3</v>
      </c>
    </row>
    <row r="720" spans="1:39" x14ac:dyDescent="0.3">
      <c r="A720">
        <v>27137</v>
      </c>
      <c r="B720" t="s">
        <v>479</v>
      </c>
      <c r="C720" t="s">
        <v>500</v>
      </c>
      <c r="AJ720">
        <v>62</v>
      </c>
      <c r="AK720">
        <v>96</v>
      </c>
      <c r="AL720">
        <v>48</v>
      </c>
      <c r="AM720">
        <v>2</v>
      </c>
    </row>
    <row r="721" spans="1:15" x14ac:dyDescent="0.3">
      <c r="A721">
        <v>27085</v>
      </c>
      <c r="B721" t="s">
        <v>501</v>
      </c>
      <c r="C721" t="s">
        <v>502</v>
      </c>
      <c r="D721">
        <v>18</v>
      </c>
      <c r="E721">
        <v>72.2</v>
      </c>
      <c r="F721">
        <v>13</v>
      </c>
      <c r="G721">
        <v>1</v>
      </c>
      <c r="H721">
        <v>1</v>
      </c>
      <c r="I721">
        <v>253</v>
      </c>
      <c r="J721">
        <v>197.5</v>
      </c>
    </row>
    <row r="722" spans="1:15" x14ac:dyDescent="0.3">
      <c r="A722">
        <v>27085</v>
      </c>
      <c r="B722" t="s">
        <v>501</v>
      </c>
      <c r="C722" t="s">
        <v>503</v>
      </c>
      <c r="D722">
        <v>9</v>
      </c>
      <c r="E722">
        <v>33.299999999999997</v>
      </c>
      <c r="F722">
        <v>3</v>
      </c>
      <c r="G722">
        <v>2</v>
      </c>
      <c r="H722">
        <v>1</v>
      </c>
      <c r="I722">
        <v>16</v>
      </c>
      <c r="J722">
        <v>40.5</v>
      </c>
    </row>
    <row r="723" spans="1:15" x14ac:dyDescent="0.3">
      <c r="A723">
        <v>27085</v>
      </c>
      <c r="B723" t="s">
        <v>501</v>
      </c>
      <c r="C723" t="s">
        <v>504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5" x14ac:dyDescent="0.3">
      <c r="A724">
        <v>27085</v>
      </c>
      <c r="B724" t="s">
        <v>505</v>
      </c>
      <c r="C724" t="s">
        <v>506</v>
      </c>
      <c r="D724">
        <v>36</v>
      </c>
      <c r="E724">
        <v>63.9</v>
      </c>
      <c r="F724">
        <v>23</v>
      </c>
      <c r="G724">
        <v>1</v>
      </c>
      <c r="H724">
        <v>1</v>
      </c>
      <c r="I724">
        <v>214</v>
      </c>
      <c r="J724">
        <v>117.4</v>
      </c>
    </row>
    <row r="725" spans="1:15" x14ac:dyDescent="0.3">
      <c r="A725">
        <v>27085</v>
      </c>
      <c r="B725" t="s">
        <v>501</v>
      </c>
      <c r="C725" t="s">
        <v>192</v>
      </c>
      <c r="K725">
        <v>6</v>
      </c>
      <c r="L725">
        <v>1</v>
      </c>
      <c r="M725">
        <v>57</v>
      </c>
      <c r="N725">
        <v>0</v>
      </c>
      <c r="O725">
        <v>76</v>
      </c>
    </row>
    <row r="726" spans="1:15" x14ac:dyDescent="0.3">
      <c r="A726">
        <v>27085</v>
      </c>
      <c r="B726" t="s">
        <v>501</v>
      </c>
      <c r="C726" t="s">
        <v>507</v>
      </c>
      <c r="K726">
        <v>8</v>
      </c>
      <c r="L726">
        <v>0</v>
      </c>
      <c r="M726">
        <v>21</v>
      </c>
      <c r="N726">
        <v>0</v>
      </c>
      <c r="O726">
        <v>32</v>
      </c>
    </row>
    <row r="727" spans="1:15" x14ac:dyDescent="0.3">
      <c r="A727">
        <v>27085</v>
      </c>
      <c r="B727" t="s">
        <v>501</v>
      </c>
      <c r="C727" t="s">
        <v>508</v>
      </c>
      <c r="K727">
        <v>6</v>
      </c>
      <c r="L727">
        <v>0</v>
      </c>
      <c r="M727">
        <v>19</v>
      </c>
      <c r="N727">
        <v>0</v>
      </c>
      <c r="O727">
        <v>24</v>
      </c>
    </row>
    <row r="728" spans="1:15" x14ac:dyDescent="0.3">
      <c r="A728">
        <v>27085</v>
      </c>
      <c r="B728" t="s">
        <v>501</v>
      </c>
      <c r="C728" t="s">
        <v>503</v>
      </c>
      <c r="K728">
        <v>2</v>
      </c>
      <c r="L728">
        <v>0</v>
      </c>
      <c r="M728">
        <v>16</v>
      </c>
      <c r="N728">
        <v>0</v>
      </c>
      <c r="O728">
        <v>18</v>
      </c>
    </row>
    <row r="729" spans="1:15" x14ac:dyDescent="0.3">
      <c r="A729">
        <v>27085</v>
      </c>
      <c r="B729" t="s">
        <v>501</v>
      </c>
      <c r="C729" t="s">
        <v>509</v>
      </c>
      <c r="K729">
        <v>1</v>
      </c>
      <c r="L729">
        <v>0</v>
      </c>
      <c r="M729">
        <v>9</v>
      </c>
      <c r="N729">
        <v>0</v>
      </c>
      <c r="O729">
        <v>9</v>
      </c>
    </row>
    <row r="730" spans="1:15" x14ac:dyDescent="0.3">
      <c r="A730">
        <v>27085</v>
      </c>
      <c r="B730" t="s">
        <v>501</v>
      </c>
      <c r="C730" t="s">
        <v>215</v>
      </c>
      <c r="K730">
        <v>1</v>
      </c>
      <c r="L730">
        <v>0</v>
      </c>
      <c r="M730">
        <v>7</v>
      </c>
      <c r="N730">
        <v>0</v>
      </c>
      <c r="O730">
        <v>7</v>
      </c>
    </row>
    <row r="731" spans="1:15" x14ac:dyDescent="0.3">
      <c r="A731">
        <v>27085</v>
      </c>
      <c r="B731" t="s">
        <v>501</v>
      </c>
      <c r="C731" t="s">
        <v>510</v>
      </c>
      <c r="K731">
        <v>4</v>
      </c>
      <c r="L731">
        <v>0</v>
      </c>
      <c r="M731">
        <v>3</v>
      </c>
      <c r="N731">
        <v>0</v>
      </c>
      <c r="O731">
        <v>6</v>
      </c>
    </row>
    <row r="732" spans="1:15" x14ac:dyDescent="0.3">
      <c r="A732">
        <v>27085</v>
      </c>
      <c r="B732" t="s">
        <v>501</v>
      </c>
      <c r="C732" t="s">
        <v>511</v>
      </c>
      <c r="K732">
        <v>1</v>
      </c>
      <c r="L732">
        <v>0</v>
      </c>
      <c r="M732">
        <v>2</v>
      </c>
      <c r="N732">
        <v>0</v>
      </c>
      <c r="O732">
        <v>2</v>
      </c>
    </row>
    <row r="733" spans="1:15" x14ac:dyDescent="0.3">
      <c r="A733">
        <v>27085</v>
      </c>
      <c r="B733" t="s">
        <v>501</v>
      </c>
      <c r="C733" t="s">
        <v>502</v>
      </c>
      <c r="K733">
        <v>3</v>
      </c>
      <c r="L733">
        <v>0</v>
      </c>
      <c r="M733">
        <v>8</v>
      </c>
      <c r="N733">
        <v>1</v>
      </c>
      <c r="O733">
        <v>-5</v>
      </c>
    </row>
    <row r="734" spans="1:15" x14ac:dyDescent="0.3">
      <c r="A734">
        <v>27085</v>
      </c>
      <c r="B734" t="s">
        <v>505</v>
      </c>
      <c r="C734" t="s">
        <v>202</v>
      </c>
      <c r="K734">
        <v>32</v>
      </c>
      <c r="L734">
        <v>0</v>
      </c>
      <c r="M734">
        <v>68</v>
      </c>
      <c r="N734">
        <v>3</v>
      </c>
      <c r="O734">
        <v>224</v>
      </c>
    </row>
    <row r="735" spans="1:15" x14ac:dyDescent="0.3">
      <c r="A735">
        <v>27085</v>
      </c>
      <c r="B735" t="s">
        <v>505</v>
      </c>
      <c r="C735" t="s">
        <v>506</v>
      </c>
      <c r="K735">
        <v>12</v>
      </c>
      <c r="L735">
        <v>1</v>
      </c>
      <c r="M735">
        <v>10</v>
      </c>
      <c r="N735">
        <v>0</v>
      </c>
      <c r="O735">
        <v>16</v>
      </c>
    </row>
    <row r="736" spans="1:15" x14ac:dyDescent="0.3">
      <c r="A736">
        <v>27085</v>
      </c>
      <c r="B736" t="s">
        <v>505</v>
      </c>
      <c r="C736" t="s">
        <v>512</v>
      </c>
      <c r="K736">
        <v>3</v>
      </c>
      <c r="L736">
        <v>0</v>
      </c>
      <c r="M736">
        <v>6</v>
      </c>
      <c r="N736">
        <v>0</v>
      </c>
      <c r="O736">
        <v>11</v>
      </c>
    </row>
    <row r="737" spans="1:24" x14ac:dyDescent="0.3">
      <c r="A737">
        <v>27085</v>
      </c>
      <c r="B737" t="s">
        <v>505</v>
      </c>
      <c r="C737" t="s">
        <v>131</v>
      </c>
      <c r="K737">
        <v>1</v>
      </c>
      <c r="L737">
        <v>0</v>
      </c>
      <c r="M737">
        <v>0</v>
      </c>
      <c r="N737">
        <v>0</v>
      </c>
      <c r="O737">
        <v>-1</v>
      </c>
    </row>
    <row r="738" spans="1:24" x14ac:dyDescent="0.3">
      <c r="A738">
        <v>27085</v>
      </c>
      <c r="B738" t="s">
        <v>501</v>
      </c>
      <c r="C738" t="s">
        <v>513</v>
      </c>
      <c r="P738">
        <v>69</v>
      </c>
      <c r="Q738">
        <v>1</v>
      </c>
      <c r="R738">
        <v>75</v>
      </c>
      <c r="S738">
        <v>2</v>
      </c>
    </row>
    <row r="739" spans="1:24" x14ac:dyDescent="0.3">
      <c r="A739">
        <v>27085</v>
      </c>
      <c r="B739" t="s">
        <v>501</v>
      </c>
      <c r="C739" t="s">
        <v>514</v>
      </c>
      <c r="P739">
        <v>38</v>
      </c>
      <c r="Q739">
        <v>0</v>
      </c>
      <c r="R739">
        <v>53</v>
      </c>
      <c r="S739">
        <v>3</v>
      </c>
    </row>
    <row r="740" spans="1:24" x14ac:dyDescent="0.3">
      <c r="A740">
        <v>27085</v>
      </c>
      <c r="B740" t="s">
        <v>501</v>
      </c>
      <c r="C740" t="s">
        <v>192</v>
      </c>
      <c r="P740">
        <v>37</v>
      </c>
      <c r="Q740">
        <v>0</v>
      </c>
      <c r="R740">
        <v>45</v>
      </c>
      <c r="S740">
        <v>3</v>
      </c>
    </row>
    <row r="741" spans="1:24" x14ac:dyDescent="0.3">
      <c r="A741">
        <v>27085</v>
      </c>
      <c r="B741" t="s">
        <v>501</v>
      </c>
      <c r="C741" t="s">
        <v>515</v>
      </c>
      <c r="P741">
        <v>24</v>
      </c>
      <c r="Q741">
        <v>0</v>
      </c>
      <c r="R741">
        <v>35</v>
      </c>
      <c r="S741">
        <v>2</v>
      </c>
    </row>
    <row r="742" spans="1:24" x14ac:dyDescent="0.3">
      <c r="A742">
        <v>27085</v>
      </c>
      <c r="B742" t="s">
        <v>501</v>
      </c>
      <c r="C742" t="s">
        <v>508</v>
      </c>
      <c r="P742">
        <v>30</v>
      </c>
      <c r="Q742">
        <v>0</v>
      </c>
      <c r="R742">
        <v>30</v>
      </c>
      <c r="S742">
        <v>1</v>
      </c>
    </row>
    <row r="743" spans="1:24" x14ac:dyDescent="0.3">
      <c r="A743">
        <v>27085</v>
      </c>
      <c r="B743" t="s">
        <v>501</v>
      </c>
      <c r="C743" t="s">
        <v>516</v>
      </c>
      <c r="P743">
        <v>15</v>
      </c>
      <c r="Q743">
        <v>0</v>
      </c>
      <c r="R743">
        <v>21</v>
      </c>
      <c r="S743">
        <v>2</v>
      </c>
    </row>
    <row r="744" spans="1:24" x14ac:dyDescent="0.3">
      <c r="A744">
        <v>27085</v>
      </c>
      <c r="B744" t="s">
        <v>501</v>
      </c>
      <c r="C744" t="s">
        <v>511</v>
      </c>
      <c r="P744">
        <v>6</v>
      </c>
      <c r="Q744">
        <v>1</v>
      </c>
      <c r="R744">
        <v>7</v>
      </c>
      <c r="S744">
        <v>2</v>
      </c>
    </row>
    <row r="745" spans="1:24" x14ac:dyDescent="0.3">
      <c r="A745">
        <v>27085</v>
      </c>
      <c r="B745" t="s">
        <v>501</v>
      </c>
      <c r="C745" t="s">
        <v>507</v>
      </c>
      <c r="P745">
        <v>3</v>
      </c>
      <c r="Q745">
        <v>0</v>
      </c>
      <c r="R745">
        <v>3</v>
      </c>
      <c r="S745">
        <v>1</v>
      </c>
    </row>
    <row r="746" spans="1:24" x14ac:dyDescent="0.3">
      <c r="A746">
        <v>27085</v>
      </c>
      <c r="B746" t="s">
        <v>505</v>
      </c>
      <c r="C746" t="s">
        <v>517</v>
      </c>
      <c r="P746">
        <v>12</v>
      </c>
      <c r="Q746">
        <v>0</v>
      </c>
      <c r="R746">
        <v>51</v>
      </c>
      <c r="S746">
        <v>6</v>
      </c>
    </row>
    <row r="747" spans="1:24" x14ac:dyDescent="0.3">
      <c r="A747">
        <v>27085</v>
      </c>
      <c r="B747" t="s">
        <v>505</v>
      </c>
      <c r="C747" t="s">
        <v>429</v>
      </c>
      <c r="P747">
        <v>32</v>
      </c>
      <c r="Q747">
        <v>0</v>
      </c>
      <c r="R747">
        <v>47</v>
      </c>
      <c r="S747">
        <v>3</v>
      </c>
    </row>
    <row r="748" spans="1:24" x14ac:dyDescent="0.3">
      <c r="A748">
        <v>27085</v>
      </c>
      <c r="B748" t="s">
        <v>505</v>
      </c>
      <c r="C748" t="s">
        <v>518</v>
      </c>
      <c r="P748">
        <v>21</v>
      </c>
      <c r="Q748">
        <v>1</v>
      </c>
      <c r="R748">
        <v>46</v>
      </c>
      <c r="S748">
        <v>5</v>
      </c>
    </row>
    <row r="749" spans="1:24" x14ac:dyDescent="0.3">
      <c r="A749">
        <v>27085</v>
      </c>
      <c r="B749" t="s">
        <v>505</v>
      </c>
      <c r="C749" t="s">
        <v>519</v>
      </c>
      <c r="P749">
        <v>17</v>
      </c>
      <c r="Q749">
        <v>0</v>
      </c>
      <c r="R749">
        <v>35</v>
      </c>
      <c r="S749">
        <v>4</v>
      </c>
    </row>
    <row r="750" spans="1:24" x14ac:dyDescent="0.3">
      <c r="A750">
        <v>27085</v>
      </c>
      <c r="B750" t="s">
        <v>505</v>
      </c>
      <c r="C750" t="s">
        <v>520</v>
      </c>
      <c r="P750">
        <v>21</v>
      </c>
      <c r="Q750">
        <v>0</v>
      </c>
      <c r="R750">
        <v>26</v>
      </c>
      <c r="S750">
        <v>3</v>
      </c>
    </row>
    <row r="751" spans="1:24" x14ac:dyDescent="0.3">
      <c r="A751">
        <v>27085</v>
      </c>
      <c r="B751" t="s">
        <v>505</v>
      </c>
      <c r="C751" t="s">
        <v>202</v>
      </c>
      <c r="P751">
        <v>5</v>
      </c>
      <c r="Q751">
        <v>0</v>
      </c>
      <c r="R751">
        <v>9</v>
      </c>
      <c r="S751">
        <v>2</v>
      </c>
    </row>
    <row r="752" spans="1:24" x14ac:dyDescent="0.3">
      <c r="A752">
        <v>27085</v>
      </c>
      <c r="B752" t="s">
        <v>501</v>
      </c>
      <c r="C752" t="s">
        <v>192</v>
      </c>
      <c r="T752">
        <v>21.5</v>
      </c>
      <c r="U752">
        <v>26</v>
      </c>
      <c r="V752">
        <v>0</v>
      </c>
      <c r="W752">
        <v>43</v>
      </c>
      <c r="X752">
        <v>2</v>
      </c>
    </row>
    <row r="753" spans="1:39" x14ac:dyDescent="0.3">
      <c r="A753">
        <v>27085</v>
      </c>
      <c r="B753" t="s">
        <v>501</v>
      </c>
      <c r="C753" t="s">
        <v>521</v>
      </c>
      <c r="T753">
        <v>3.5</v>
      </c>
      <c r="U753">
        <v>7</v>
      </c>
      <c r="V753">
        <v>0</v>
      </c>
      <c r="W753">
        <v>7</v>
      </c>
      <c r="X753">
        <v>2</v>
      </c>
    </row>
    <row r="754" spans="1:39" x14ac:dyDescent="0.3">
      <c r="A754">
        <v>27085</v>
      </c>
      <c r="B754" t="s">
        <v>501</v>
      </c>
      <c r="C754" t="s">
        <v>511</v>
      </c>
      <c r="T754">
        <v>0</v>
      </c>
      <c r="U754">
        <v>0</v>
      </c>
      <c r="V754">
        <v>0</v>
      </c>
      <c r="W754">
        <v>0</v>
      </c>
      <c r="X754">
        <v>1</v>
      </c>
    </row>
    <row r="755" spans="1:39" x14ac:dyDescent="0.3">
      <c r="A755">
        <v>27085</v>
      </c>
      <c r="B755" t="s">
        <v>505</v>
      </c>
      <c r="C755" t="s">
        <v>522</v>
      </c>
      <c r="T755">
        <v>15.7</v>
      </c>
      <c r="U755">
        <v>24</v>
      </c>
      <c r="V755">
        <v>0</v>
      </c>
      <c r="W755">
        <v>47</v>
      </c>
      <c r="X755">
        <v>3</v>
      </c>
    </row>
    <row r="756" spans="1:39" x14ac:dyDescent="0.3">
      <c r="A756">
        <v>27085</v>
      </c>
      <c r="B756" t="s">
        <v>501</v>
      </c>
      <c r="C756" t="s">
        <v>192</v>
      </c>
      <c r="Y756">
        <v>1</v>
      </c>
      <c r="Z756">
        <v>2</v>
      </c>
      <c r="AA756">
        <v>0</v>
      </c>
      <c r="AB756">
        <v>2</v>
      </c>
      <c r="AC756">
        <v>2</v>
      </c>
    </row>
    <row r="757" spans="1:39" x14ac:dyDescent="0.3">
      <c r="A757">
        <v>27085</v>
      </c>
      <c r="B757" t="s">
        <v>505</v>
      </c>
      <c r="C757" t="s">
        <v>520</v>
      </c>
      <c r="Y757">
        <v>0</v>
      </c>
      <c r="Z757">
        <v>0</v>
      </c>
      <c r="AA757">
        <v>0</v>
      </c>
      <c r="AB757">
        <v>0</v>
      </c>
      <c r="AC757">
        <v>1</v>
      </c>
    </row>
    <row r="758" spans="1:39" x14ac:dyDescent="0.3">
      <c r="A758">
        <v>27085</v>
      </c>
      <c r="B758" t="s">
        <v>501</v>
      </c>
      <c r="C758" t="s">
        <v>523</v>
      </c>
      <c r="AD758">
        <v>2</v>
      </c>
      <c r="AE758">
        <v>46</v>
      </c>
      <c r="AF758">
        <v>1</v>
      </c>
      <c r="AG758">
        <v>50</v>
      </c>
      <c r="AH758">
        <v>6</v>
      </c>
      <c r="AI758">
        <v>3</v>
      </c>
    </row>
    <row r="759" spans="1:39" x14ac:dyDescent="0.3">
      <c r="A759">
        <v>27085</v>
      </c>
      <c r="B759" t="s">
        <v>505</v>
      </c>
      <c r="C759" t="s">
        <v>524</v>
      </c>
      <c r="AD759">
        <v>1</v>
      </c>
      <c r="AE759">
        <v>37</v>
      </c>
      <c r="AF759">
        <v>1</v>
      </c>
      <c r="AG759">
        <v>100</v>
      </c>
      <c r="AH759">
        <v>7</v>
      </c>
      <c r="AI759">
        <v>4</v>
      </c>
    </row>
    <row r="760" spans="1:39" x14ac:dyDescent="0.3">
      <c r="A760">
        <v>27085</v>
      </c>
      <c r="B760" t="s">
        <v>501</v>
      </c>
      <c r="C760" t="s">
        <v>525</v>
      </c>
      <c r="AJ760">
        <v>41</v>
      </c>
      <c r="AK760">
        <v>41</v>
      </c>
      <c r="AL760">
        <v>41</v>
      </c>
      <c r="AM760">
        <v>1</v>
      </c>
    </row>
    <row r="761" spans="1:39" x14ac:dyDescent="0.3">
      <c r="A761">
        <v>27085</v>
      </c>
      <c r="B761" t="s">
        <v>505</v>
      </c>
      <c r="C761" t="s">
        <v>526</v>
      </c>
      <c r="AJ761">
        <v>52</v>
      </c>
      <c r="AK761">
        <v>120</v>
      </c>
      <c r="AL761">
        <v>40</v>
      </c>
      <c r="AM761">
        <v>3</v>
      </c>
    </row>
    <row r="762" spans="1:39" x14ac:dyDescent="0.3">
      <c r="A762">
        <v>27086</v>
      </c>
      <c r="B762" t="s">
        <v>527</v>
      </c>
      <c r="C762" t="s">
        <v>528</v>
      </c>
      <c r="D762">
        <v>26</v>
      </c>
      <c r="E762">
        <v>65.400000000000006</v>
      </c>
      <c r="F762">
        <v>17</v>
      </c>
      <c r="G762">
        <v>0</v>
      </c>
      <c r="H762">
        <v>0</v>
      </c>
      <c r="I762">
        <v>134</v>
      </c>
      <c r="J762">
        <v>108.7</v>
      </c>
    </row>
    <row r="763" spans="1:39" x14ac:dyDescent="0.3">
      <c r="A763">
        <v>27086</v>
      </c>
      <c r="B763" t="s">
        <v>529</v>
      </c>
      <c r="C763" t="s">
        <v>530</v>
      </c>
      <c r="D763">
        <v>34</v>
      </c>
      <c r="E763">
        <v>70.599999999999994</v>
      </c>
      <c r="F763">
        <v>24</v>
      </c>
      <c r="G763">
        <v>0</v>
      </c>
      <c r="H763">
        <v>4</v>
      </c>
      <c r="I763">
        <v>282</v>
      </c>
      <c r="J763">
        <v>179.1</v>
      </c>
    </row>
    <row r="764" spans="1:39" x14ac:dyDescent="0.3">
      <c r="A764">
        <v>27086</v>
      </c>
      <c r="B764" t="s">
        <v>527</v>
      </c>
      <c r="C764" t="s">
        <v>528</v>
      </c>
      <c r="K764">
        <v>21</v>
      </c>
      <c r="L764">
        <v>1</v>
      </c>
      <c r="M764">
        <v>29</v>
      </c>
      <c r="N764">
        <v>1</v>
      </c>
      <c r="O764">
        <v>63</v>
      </c>
    </row>
    <row r="765" spans="1:39" x14ac:dyDescent="0.3">
      <c r="A765">
        <v>27086</v>
      </c>
      <c r="B765" t="s">
        <v>527</v>
      </c>
      <c r="C765" t="s">
        <v>531</v>
      </c>
      <c r="K765">
        <v>6</v>
      </c>
      <c r="L765">
        <v>0</v>
      </c>
      <c r="M765">
        <v>9</v>
      </c>
      <c r="N765">
        <v>0</v>
      </c>
      <c r="O765">
        <v>16</v>
      </c>
    </row>
    <row r="766" spans="1:39" x14ac:dyDescent="0.3">
      <c r="A766">
        <v>27086</v>
      </c>
      <c r="B766" t="s">
        <v>527</v>
      </c>
      <c r="C766" t="s">
        <v>532</v>
      </c>
      <c r="K766">
        <v>3</v>
      </c>
      <c r="L766">
        <v>0</v>
      </c>
      <c r="M766">
        <v>13</v>
      </c>
      <c r="N766">
        <v>0</v>
      </c>
      <c r="O766">
        <v>16</v>
      </c>
    </row>
    <row r="767" spans="1:39" x14ac:dyDescent="0.3">
      <c r="A767">
        <v>27086</v>
      </c>
      <c r="B767" t="s">
        <v>527</v>
      </c>
      <c r="C767" t="s">
        <v>533</v>
      </c>
      <c r="K767">
        <v>1</v>
      </c>
      <c r="L767">
        <v>0</v>
      </c>
      <c r="M767">
        <v>6</v>
      </c>
      <c r="N767">
        <v>1</v>
      </c>
      <c r="O767">
        <v>6</v>
      </c>
    </row>
    <row r="768" spans="1:39" x14ac:dyDescent="0.3">
      <c r="A768">
        <v>27086</v>
      </c>
      <c r="B768" t="s">
        <v>527</v>
      </c>
      <c r="C768" t="s">
        <v>534</v>
      </c>
      <c r="K768">
        <v>6</v>
      </c>
      <c r="L768">
        <v>0</v>
      </c>
      <c r="M768">
        <v>2</v>
      </c>
      <c r="N768">
        <v>0</v>
      </c>
      <c r="O768">
        <v>0</v>
      </c>
    </row>
    <row r="769" spans="1:19" x14ac:dyDescent="0.3">
      <c r="A769">
        <v>27086</v>
      </c>
      <c r="B769" t="s">
        <v>529</v>
      </c>
      <c r="C769" t="s">
        <v>535</v>
      </c>
      <c r="K769">
        <v>17</v>
      </c>
      <c r="L769">
        <v>0</v>
      </c>
      <c r="M769">
        <v>16</v>
      </c>
      <c r="N769">
        <v>0</v>
      </c>
      <c r="O769">
        <v>52</v>
      </c>
    </row>
    <row r="770" spans="1:19" x14ac:dyDescent="0.3">
      <c r="A770">
        <v>27086</v>
      </c>
      <c r="B770" t="s">
        <v>529</v>
      </c>
      <c r="C770" t="s">
        <v>536</v>
      </c>
      <c r="K770">
        <v>10</v>
      </c>
      <c r="L770">
        <v>0</v>
      </c>
      <c r="M770">
        <v>8</v>
      </c>
      <c r="N770">
        <v>0</v>
      </c>
      <c r="O770">
        <v>19</v>
      </c>
    </row>
    <row r="771" spans="1:19" x14ac:dyDescent="0.3">
      <c r="A771">
        <v>27086</v>
      </c>
      <c r="B771" t="s">
        <v>529</v>
      </c>
      <c r="C771" t="s">
        <v>537</v>
      </c>
      <c r="K771">
        <v>3</v>
      </c>
      <c r="L771">
        <v>0</v>
      </c>
      <c r="M771">
        <v>10</v>
      </c>
      <c r="N771">
        <v>0</v>
      </c>
      <c r="O771">
        <v>16</v>
      </c>
    </row>
    <row r="772" spans="1:19" x14ac:dyDescent="0.3">
      <c r="A772">
        <v>27086</v>
      </c>
      <c r="B772" t="s">
        <v>529</v>
      </c>
      <c r="C772" t="s">
        <v>530</v>
      </c>
      <c r="K772">
        <v>2</v>
      </c>
      <c r="L772">
        <v>0</v>
      </c>
      <c r="M772">
        <v>0</v>
      </c>
      <c r="N772">
        <v>0</v>
      </c>
      <c r="O772">
        <v>-3</v>
      </c>
    </row>
    <row r="773" spans="1:19" x14ac:dyDescent="0.3">
      <c r="A773">
        <v>27086</v>
      </c>
      <c r="B773" t="s">
        <v>527</v>
      </c>
      <c r="C773" t="s">
        <v>538</v>
      </c>
      <c r="P773">
        <v>26</v>
      </c>
      <c r="Q773">
        <v>0</v>
      </c>
      <c r="R773">
        <v>61</v>
      </c>
      <c r="S773">
        <v>5</v>
      </c>
    </row>
    <row r="774" spans="1:19" x14ac:dyDescent="0.3">
      <c r="A774">
        <v>27086</v>
      </c>
      <c r="B774" t="s">
        <v>527</v>
      </c>
      <c r="C774" t="s">
        <v>539</v>
      </c>
      <c r="P774">
        <v>15</v>
      </c>
      <c r="Q774">
        <v>0</v>
      </c>
      <c r="R774">
        <v>24</v>
      </c>
      <c r="S774">
        <v>3</v>
      </c>
    </row>
    <row r="775" spans="1:19" x14ac:dyDescent="0.3">
      <c r="A775">
        <v>27086</v>
      </c>
      <c r="B775" t="s">
        <v>527</v>
      </c>
      <c r="C775" t="s">
        <v>540</v>
      </c>
      <c r="P775">
        <v>13</v>
      </c>
      <c r="Q775">
        <v>0</v>
      </c>
      <c r="R775">
        <v>22</v>
      </c>
      <c r="S775">
        <v>3</v>
      </c>
    </row>
    <row r="776" spans="1:19" x14ac:dyDescent="0.3">
      <c r="A776">
        <v>27086</v>
      </c>
      <c r="B776" t="s">
        <v>527</v>
      </c>
      <c r="C776" t="s">
        <v>541</v>
      </c>
      <c r="P776">
        <v>11</v>
      </c>
      <c r="Q776">
        <v>0</v>
      </c>
      <c r="R776">
        <v>11</v>
      </c>
      <c r="S776">
        <v>1</v>
      </c>
    </row>
    <row r="777" spans="1:19" x14ac:dyDescent="0.3">
      <c r="A777">
        <v>27086</v>
      </c>
      <c r="B777" t="s">
        <v>527</v>
      </c>
      <c r="C777" t="s">
        <v>531</v>
      </c>
      <c r="P777">
        <v>7</v>
      </c>
      <c r="Q777">
        <v>0</v>
      </c>
      <c r="R777">
        <v>9</v>
      </c>
      <c r="S777">
        <v>2</v>
      </c>
    </row>
    <row r="778" spans="1:19" x14ac:dyDescent="0.3">
      <c r="A778">
        <v>27086</v>
      </c>
      <c r="B778" t="s">
        <v>527</v>
      </c>
      <c r="C778" t="s">
        <v>534</v>
      </c>
      <c r="P778">
        <v>6</v>
      </c>
      <c r="Q778">
        <v>0</v>
      </c>
      <c r="R778">
        <v>6</v>
      </c>
      <c r="S778">
        <v>1</v>
      </c>
    </row>
    <row r="779" spans="1:19" x14ac:dyDescent="0.3">
      <c r="A779">
        <v>27086</v>
      </c>
      <c r="B779" t="s">
        <v>527</v>
      </c>
      <c r="C779" t="s">
        <v>533</v>
      </c>
      <c r="P779">
        <v>5</v>
      </c>
      <c r="Q779">
        <v>0</v>
      </c>
      <c r="R779">
        <v>5</v>
      </c>
      <c r="S779">
        <v>1</v>
      </c>
    </row>
    <row r="780" spans="1:19" x14ac:dyDescent="0.3">
      <c r="A780">
        <v>27086</v>
      </c>
      <c r="B780" t="s">
        <v>527</v>
      </c>
      <c r="C780" t="s">
        <v>532</v>
      </c>
      <c r="P780">
        <v>0</v>
      </c>
      <c r="Q780">
        <v>0</v>
      </c>
      <c r="R780">
        <v>-4</v>
      </c>
      <c r="S780">
        <v>1</v>
      </c>
    </row>
    <row r="781" spans="1:19" x14ac:dyDescent="0.3">
      <c r="A781">
        <v>27086</v>
      </c>
      <c r="B781" t="s">
        <v>529</v>
      </c>
      <c r="C781" t="s">
        <v>542</v>
      </c>
      <c r="P781">
        <v>51</v>
      </c>
      <c r="Q781">
        <v>1</v>
      </c>
      <c r="R781">
        <v>68</v>
      </c>
      <c r="S781">
        <v>3</v>
      </c>
    </row>
    <row r="782" spans="1:19" x14ac:dyDescent="0.3">
      <c r="A782">
        <v>27086</v>
      </c>
      <c r="B782" t="s">
        <v>529</v>
      </c>
      <c r="C782" t="s">
        <v>543</v>
      </c>
      <c r="P782">
        <v>26</v>
      </c>
      <c r="Q782">
        <v>1</v>
      </c>
      <c r="R782">
        <v>64</v>
      </c>
      <c r="S782">
        <v>4</v>
      </c>
    </row>
    <row r="783" spans="1:19" x14ac:dyDescent="0.3">
      <c r="A783">
        <v>27086</v>
      </c>
      <c r="B783" t="s">
        <v>529</v>
      </c>
      <c r="C783" t="s">
        <v>544</v>
      </c>
      <c r="P783">
        <v>30</v>
      </c>
      <c r="Q783">
        <v>0</v>
      </c>
      <c r="R783">
        <v>51</v>
      </c>
      <c r="S783">
        <v>5</v>
      </c>
    </row>
    <row r="784" spans="1:19" x14ac:dyDescent="0.3">
      <c r="A784">
        <v>27086</v>
      </c>
      <c r="B784" t="s">
        <v>529</v>
      </c>
      <c r="C784" t="s">
        <v>545</v>
      </c>
      <c r="P784">
        <v>23</v>
      </c>
      <c r="Q784">
        <v>1</v>
      </c>
      <c r="R784">
        <v>44</v>
      </c>
      <c r="S784">
        <v>5</v>
      </c>
    </row>
    <row r="785" spans="1:39" x14ac:dyDescent="0.3">
      <c r="A785">
        <v>27086</v>
      </c>
      <c r="B785" t="s">
        <v>529</v>
      </c>
      <c r="C785" t="s">
        <v>546</v>
      </c>
      <c r="P785">
        <v>15</v>
      </c>
      <c r="Q785">
        <v>0</v>
      </c>
      <c r="R785">
        <v>38</v>
      </c>
      <c r="S785">
        <v>3</v>
      </c>
    </row>
    <row r="786" spans="1:39" x14ac:dyDescent="0.3">
      <c r="A786">
        <v>27086</v>
      </c>
      <c r="B786" t="s">
        <v>529</v>
      </c>
      <c r="C786" t="s">
        <v>122</v>
      </c>
      <c r="P786">
        <v>12</v>
      </c>
      <c r="Q786">
        <v>1</v>
      </c>
      <c r="R786">
        <v>19</v>
      </c>
      <c r="S786">
        <v>3</v>
      </c>
    </row>
    <row r="787" spans="1:39" x14ac:dyDescent="0.3">
      <c r="A787">
        <v>27086</v>
      </c>
      <c r="B787" t="s">
        <v>529</v>
      </c>
      <c r="C787" t="s">
        <v>535</v>
      </c>
      <c r="P787">
        <v>0</v>
      </c>
      <c r="Q787">
        <v>0</v>
      </c>
      <c r="R787">
        <v>-2</v>
      </c>
      <c r="S787">
        <v>1</v>
      </c>
    </row>
    <row r="788" spans="1:39" x14ac:dyDescent="0.3">
      <c r="A788">
        <v>27086</v>
      </c>
      <c r="B788" t="s">
        <v>527</v>
      </c>
      <c r="C788" t="s">
        <v>539</v>
      </c>
      <c r="T788">
        <v>13.5</v>
      </c>
      <c r="U788">
        <v>21</v>
      </c>
      <c r="V788">
        <v>0</v>
      </c>
      <c r="W788">
        <v>27</v>
      </c>
      <c r="X788">
        <v>2</v>
      </c>
    </row>
    <row r="789" spans="1:39" x14ac:dyDescent="0.3">
      <c r="A789">
        <v>27086</v>
      </c>
      <c r="B789" t="s">
        <v>529</v>
      </c>
      <c r="C789" t="s">
        <v>122</v>
      </c>
      <c r="T789">
        <v>20</v>
      </c>
      <c r="U789">
        <v>20</v>
      </c>
      <c r="V789">
        <v>0</v>
      </c>
      <c r="W789">
        <v>20</v>
      </c>
      <c r="X789">
        <v>1</v>
      </c>
    </row>
    <row r="790" spans="1:39" x14ac:dyDescent="0.3">
      <c r="A790">
        <v>27086</v>
      </c>
      <c r="B790" t="s">
        <v>529</v>
      </c>
      <c r="C790" t="s">
        <v>543</v>
      </c>
      <c r="Y790">
        <v>3.7</v>
      </c>
      <c r="Z790">
        <v>11</v>
      </c>
      <c r="AA790">
        <v>0</v>
      </c>
      <c r="AB790">
        <v>11</v>
      </c>
      <c r="AC790">
        <v>3</v>
      </c>
    </row>
    <row r="791" spans="1:39" x14ac:dyDescent="0.3">
      <c r="A791">
        <v>27086</v>
      </c>
      <c r="B791" t="s">
        <v>527</v>
      </c>
      <c r="C791" t="s">
        <v>547</v>
      </c>
      <c r="AD791">
        <v>0</v>
      </c>
      <c r="AE791" t="s">
        <v>136</v>
      </c>
      <c r="AF791">
        <v>0</v>
      </c>
      <c r="AG791" t="s">
        <v>136</v>
      </c>
      <c r="AH791">
        <v>2</v>
      </c>
      <c r="AI791">
        <v>2</v>
      </c>
    </row>
    <row r="792" spans="1:39" x14ac:dyDescent="0.3">
      <c r="A792">
        <v>27086</v>
      </c>
      <c r="B792" t="s">
        <v>529</v>
      </c>
      <c r="C792" t="s">
        <v>548</v>
      </c>
      <c r="AD792">
        <v>1</v>
      </c>
      <c r="AE792">
        <v>30</v>
      </c>
      <c r="AF792">
        <v>1</v>
      </c>
      <c r="AG792">
        <v>100</v>
      </c>
      <c r="AH792">
        <v>7</v>
      </c>
      <c r="AI792">
        <v>4</v>
      </c>
    </row>
    <row r="793" spans="1:39" x14ac:dyDescent="0.3">
      <c r="A793">
        <v>27086</v>
      </c>
      <c r="B793" t="s">
        <v>527</v>
      </c>
      <c r="C793" t="s">
        <v>549</v>
      </c>
      <c r="AJ793">
        <v>63</v>
      </c>
      <c r="AK793">
        <v>353</v>
      </c>
      <c r="AL793">
        <v>44.1</v>
      </c>
      <c r="AM793">
        <v>8</v>
      </c>
    </row>
    <row r="794" spans="1:39" x14ac:dyDescent="0.3">
      <c r="A794">
        <v>27086</v>
      </c>
      <c r="B794" t="s">
        <v>529</v>
      </c>
      <c r="C794" t="s">
        <v>550</v>
      </c>
      <c r="AJ794">
        <v>48</v>
      </c>
      <c r="AK794">
        <v>281</v>
      </c>
      <c r="AL794">
        <v>40.1</v>
      </c>
      <c r="AM794">
        <v>7</v>
      </c>
    </row>
    <row r="795" spans="1:39" x14ac:dyDescent="0.3">
      <c r="A795">
        <v>27105</v>
      </c>
      <c r="B795" t="s">
        <v>551</v>
      </c>
      <c r="C795" t="s">
        <v>552</v>
      </c>
      <c r="D795">
        <v>39</v>
      </c>
      <c r="E795">
        <v>35.9</v>
      </c>
      <c r="F795">
        <v>14</v>
      </c>
      <c r="G795">
        <v>1</v>
      </c>
      <c r="H795">
        <v>1</v>
      </c>
      <c r="I795">
        <v>188</v>
      </c>
      <c r="J795">
        <v>79.7</v>
      </c>
    </row>
    <row r="796" spans="1:39" x14ac:dyDescent="0.3">
      <c r="A796">
        <v>27105</v>
      </c>
      <c r="B796" t="s">
        <v>551</v>
      </c>
      <c r="C796" t="s">
        <v>553</v>
      </c>
      <c r="D796">
        <v>1</v>
      </c>
      <c r="E796">
        <v>100</v>
      </c>
      <c r="F796">
        <v>1</v>
      </c>
      <c r="G796">
        <v>0</v>
      </c>
      <c r="H796">
        <v>1</v>
      </c>
      <c r="I796">
        <v>36</v>
      </c>
      <c r="J796">
        <v>732.4</v>
      </c>
    </row>
    <row r="797" spans="1:39" x14ac:dyDescent="0.3">
      <c r="A797">
        <v>27105</v>
      </c>
      <c r="B797" t="s">
        <v>554</v>
      </c>
      <c r="C797" t="s">
        <v>555</v>
      </c>
      <c r="D797">
        <v>23</v>
      </c>
      <c r="E797">
        <v>47.8</v>
      </c>
      <c r="F797">
        <v>11</v>
      </c>
      <c r="G797">
        <v>1</v>
      </c>
      <c r="H797">
        <v>0</v>
      </c>
      <c r="I797">
        <v>178</v>
      </c>
      <c r="J797">
        <v>104.1</v>
      </c>
    </row>
    <row r="798" spans="1:39" x14ac:dyDescent="0.3">
      <c r="A798">
        <v>27105</v>
      </c>
      <c r="B798" t="s">
        <v>554</v>
      </c>
      <c r="C798" t="s">
        <v>556</v>
      </c>
      <c r="D798">
        <v>1</v>
      </c>
      <c r="E798">
        <v>100</v>
      </c>
      <c r="F798">
        <v>1</v>
      </c>
      <c r="G798">
        <v>0</v>
      </c>
      <c r="H798">
        <v>0</v>
      </c>
      <c r="I798">
        <v>36</v>
      </c>
      <c r="J798">
        <v>402.4</v>
      </c>
    </row>
    <row r="799" spans="1:39" x14ac:dyDescent="0.3">
      <c r="A799">
        <v>27105</v>
      </c>
      <c r="B799" t="s">
        <v>551</v>
      </c>
      <c r="C799" t="s">
        <v>557</v>
      </c>
      <c r="K799">
        <v>17</v>
      </c>
      <c r="L799">
        <v>1</v>
      </c>
      <c r="M799">
        <v>15</v>
      </c>
      <c r="N799">
        <v>1</v>
      </c>
      <c r="O799">
        <v>72</v>
      </c>
    </row>
    <row r="800" spans="1:39" x14ac:dyDescent="0.3">
      <c r="A800">
        <v>27105</v>
      </c>
      <c r="B800" t="s">
        <v>551</v>
      </c>
      <c r="C800" t="s">
        <v>558</v>
      </c>
      <c r="K800">
        <v>12</v>
      </c>
      <c r="L800">
        <v>0</v>
      </c>
      <c r="M800">
        <v>20</v>
      </c>
      <c r="N800">
        <v>0</v>
      </c>
      <c r="O800">
        <v>53</v>
      </c>
    </row>
    <row r="801" spans="1:19" x14ac:dyDescent="0.3">
      <c r="A801">
        <v>27105</v>
      </c>
      <c r="B801" t="s">
        <v>551</v>
      </c>
      <c r="C801" t="s">
        <v>44</v>
      </c>
      <c r="K801">
        <v>3</v>
      </c>
      <c r="L801">
        <v>0</v>
      </c>
      <c r="M801">
        <v>4</v>
      </c>
      <c r="N801">
        <v>0</v>
      </c>
      <c r="O801">
        <v>6</v>
      </c>
    </row>
    <row r="802" spans="1:19" x14ac:dyDescent="0.3">
      <c r="A802">
        <v>27105</v>
      </c>
      <c r="B802" t="s">
        <v>551</v>
      </c>
      <c r="C802" t="s">
        <v>553</v>
      </c>
      <c r="K802">
        <v>1</v>
      </c>
      <c r="L802">
        <v>0</v>
      </c>
      <c r="M802">
        <v>3</v>
      </c>
      <c r="N802">
        <v>0</v>
      </c>
      <c r="O802">
        <v>3</v>
      </c>
    </row>
    <row r="803" spans="1:19" x14ac:dyDescent="0.3">
      <c r="A803">
        <v>27105</v>
      </c>
      <c r="B803" t="s">
        <v>551</v>
      </c>
      <c r="C803" t="s">
        <v>552</v>
      </c>
      <c r="K803">
        <v>4</v>
      </c>
      <c r="L803">
        <v>1</v>
      </c>
      <c r="M803">
        <v>5</v>
      </c>
      <c r="N803">
        <v>0</v>
      </c>
      <c r="O803">
        <v>-17</v>
      </c>
    </row>
    <row r="804" spans="1:19" x14ac:dyDescent="0.3">
      <c r="A804">
        <v>27105</v>
      </c>
      <c r="B804" t="s">
        <v>554</v>
      </c>
      <c r="C804" t="s">
        <v>559</v>
      </c>
      <c r="K804">
        <v>26</v>
      </c>
      <c r="L804">
        <v>1</v>
      </c>
      <c r="M804">
        <v>32</v>
      </c>
      <c r="N804">
        <v>1</v>
      </c>
      <c r="O804">
        <v>222</v>
      </c>
    </row>
    <row r="805" spans="1:19" x14ac:dyDescent="0.3">
      <c r="A805">
        <v>27105</v>
      </c>
      <c r="B805" t="s">
        <v>554</v>
      </c>
      <c r="C805" t="s">
        <v>556</v>
      </c>
      <c r="K805">
        <v>8</v>
      </c>
      <c r="L805">
        <v>0</v>
      </c>
      <c r="M805">
        <v>9</v>
      </c>
      <c r="N805">
        <v>1</v>
      </c>
      <c r="O805">
        <v>23</v>
      </c>
    </row>
    <row r="806" spans="1:19" x14ac:dyDescent="0.3">
      <c r="A806">
        <v>27105</v>
      </c>
      <c r="B806" t="s">
        <v>554</v>
      </c>
      <c r="C806" t="s">
        <v>510</v>
      </c>
      <c r="K806">
        <v>6</v>
      </c>
      <c r="L806">
        <v>1</v>
      </c>
      <c r="M806">
        <v>5</v>
      </c>
      <c r="N806">
        <v>0</v>
      </c>
      <c r="O806">
        <v>19</v>
      </c>
    </row>
    <row r="807" spans="1:19" x14ac:dyDescent="0.3">
      <c r="A807">
        <v>27105</v>
      </c>
      <c r="B807" t="s">
        <v>554</v>
      </c>
      <c r="C807" t="s">
        <v>309</v>
      </c>
      <c r="K807">
        <v>2</v>
      </c>
      <c r="L807">
        <v>0</v>
      </c>
      <c r="M807">
        <v>3</v>
      </c>
      <c r="N807">
        <v>0</v>
      </c>
      <c r="O807">
        <v>2</v>
      </c>
    </row>
    <row r="808" spans="1:19" x14ac:dyDescent="0.3">
      <c r="A808">
        <v>27105</v>
      </c>
      <c r="B808" t="s">
        <v>554</v>
      </c>
      <c r="C808" t="s">
        <v>560</v>
      </c>
      <c r="K808">
        <v>1</v>
      </c>
      <c r="L808">
        <v>1</v>
      </c>
      <c r="M808">
        <v>1</v>
      </c>
      <c r="N808">
        <v>0</v>
      </c>
      <c r="O808">
        <v>1</v>
      </c>
    </row>
    <row r="809" spans="1:19" x14ac:dyDescent="0.3">
      <c r="A809">
        <v>27105</v>
      </c>
      <c r="B809" t="s">
        <v>554</v>
      </c>
      <c r="C809" t="s">
        <v>555</v>
      </c>
      <c r="K809">
        <v>9</v>
      </c>
      <c r="L809">
        <v>0</v>
      </c>
      <c r="M809">
        <v>21</v>
      </c>
      <c r="N809">
        <v>0</v>
      </c>
      <c r="O809">
        <v>-11</v>
      </c>
    </row>
    <row r="810" spans="1:19" x14ac:dyDescent="0.3">
      <c r="A810">
        <v>27105</v>
      </c>
      <c r="B810" t="s">
        <v>551</v>
      </c>
      <c r="C810" t="s">
        <v>561</v>
      </c>
      <c r="P810">
        <v>36</v>
      </c>
      <c r="Q810">
        <v>1</v>
      </c>
      <c r="R810">
        <v>80</v>
      </c>
      <c r="S810">
        <v>5</v>
      </c>
    </row>
    <row r="811" spans="1:19" x14ac:dyDescent="0.3">
      <c r="A811">
        <v>27105</v>
      </c>
      <c r="B811" t="s">
        <v>551</v>
      </c>
      <c r="C811" t="s">
        <v>52</v>
      </c>
      <c r="P811">
        <v>53</v>
      </c>
      <c r="Q811">
        <v>0</v>
      </c>
      <c r="R811">
        <v>65</v>
      </c>
      <c r="S811">
        <v>3</v>
      </c>
    </row>
    <row r="812" spans="1:19" x14ac:dyDescent="0.3">
      <c r="A812">
        <v>27105</v>
      </c>
      <c r="B812" t="s">
        <v>551</v>
      </c>
      <c r="C812" t="s">
        <v>562</v>
      </c>
      <c r="P812">
        <v>15</v>
      </c>
      <c r="Q812">
        <v>1</v>
      </c>
      <c r="R812">
        <v>42</v>
      </c>
      <c r="S812">
        <v>4</v>
      </c>
    </row>
    <row r="813" spans="1:19" x14ac:dyDescent="0.3">
      <c r="A813">
        <v>27105</v>
      </c>
      <c r="B813" t="s">
        <v>551</v>
      </c>
      <c r="C813" t="s">
        <v>180</v>
      </c>
      <c r="P813">
        <v>20</v>
      </c>
      <c r="Q813">
        <v>0</v>
      </c>
      <c r="R813">
        <v>26</v>
      </c>
      <c r="S813">
        <v>2</v>
      </c>
    </row>
    <row r="814" spans="1:19" x14ac:dyDescent="0.3">
      <c r="A814">
        <v>27105</v>
      </c>
      <c r="B814" t="s">
        <v>551</v>
      </c>
      <c r="C814" t="s">
        <v>558</v>
      </c>
      <c r="P814">
        <v>11</v>
      </c>
      <c r="Q814">
        <v>0</v>
      </c>
      <c r="R814">
        <v>11</v>
      </c>
      <c r="S814">
        <v>1</v>
      </c>
    </row>
    <row r="815" spans="1:19" x14ac:dyDescent="0.3">
      <c r="A815">
        <v>27105</v>
      </c>
      <c r="B815" t="s">
        <v>554</v>
      </c>
      <c r="C815" t="s">
        <v>563</v>
      </c>
      <c r="P815">
        <v>23</v>
      </c>
      <c r="Q815">
        <v>0</v>
      </c>
      <c r="R815">
        <v>58</v>
      </c>
      <c r="S815">
        <v>4</v>
      </c>
    </row>
    <row r="816" spans="1:19" x14ac:dyDescent="0.3">
      <c r="A816">
        <v>27105</v>
      </c>
      <c r="B816" t="s">
        <v>554</v>
      </c>
      <c r="C816" t="s">
        <v>559</v>
      </c>
      <c r="P816">
        <v>56</v>
      </c>
      <c r="Q816">
        <v>0</v>
      </c>
      <c r="R816">
        <v>56</v>
      </c>
      <c r="S816">
        <v>1</v>
      </c>
    </row>
    <row r="817" spans="1:39" x14ac:dyDescent="0.3">
      <c r="A817">
        <v>27105</v>
      </c>
      <c r="B817" t="s">
        <v>554</v>
      </c>
      <c r="C817" t="s">
        <v>560</v>
      </c>
      <c r="P817">
        <v>36</v>
      </c>
      <c r="Q817">
        <v>0</v>
      </c>
      <c r="R817">
        <v>36</v>
      </c>
      <c r="S817">
        <v>1</v>
      </c>
    </row>
    <row r="818" spans="1:39" x14ac:dyDescent="0.3">
      <c r="A818">
        <v>27105</v>
      </c>
      <c r="B818" t="s">
        <v>554</v>
      </c>
      <c r="C818" t="s">
        <v>564</v>
      </c>
      <c r="P818">
        <v>15</v>
      </c>
      <c r="Q818">
        <v>0</v>
      </c>
      <c r="R818">
        <v>27</v>
      </c>
      <c r="S818">
        <v>2</v>
      </c>
    </row>
    <row r="819" spans="1:39" x14ac:dyDescent="0.3">
      <c r="A819">
        <v>27105</v>
      </c>
      <c r="B819" t="s">
        <v>554</v>
      </c>
      <c r="C819" t="s">
        <v>429</v>
      </c>
      <c r="P819">
        <v>14</v>
      </c>
      <c r="Q819">
        <v>0</v>
      </c>
      <c r="R819">
        <v>14</v>
      </c>
      <c r="S819">
        <v>1</v>
      </c>
    </row>
    <row r="820" spans="1:39" x14ac:dyDescent="0.3">
      <c r="A820">
        <v>27105</v>
      </c>
      <c r="B820" t="s">
        <v>554</v>
      </c>
      <c r="C820" t="s">
        <v>565</v>
      </c>
      <c r="P820">
        <v>10</v>
      </c>
      <c r="Q820">
        <v>0</v>
      </c>
      <c r="R820">
        <v>10</v>
      </c>
      <c r="S820">
        <v>1</v>
      </c>
    </row>
    <row r="821" spans="1:39" x14ac:dyDescent="0.3">
      <c r="A821">
        <v>27105</v>
      </c>
      <c r="B821" t="s">
        <v>554</v>
      </c>
      <c r="C821" t="s">
        <v>309</v>
      </c>
      <c r="P821">
        <v>8</v>
      </c>
      <c r="Q821">
        <v>0</v>
      </c>
      <c r="R821">
        <v>8</v>
      </c>
      <c r="S821">
        <v>1</v>
      </c>
    </row>
    <row r="822" spans="1:39" x14ac:dyDescent="0.3">
      <c r="A822">
        <v>27105</v>
      </c>
      <c r="B822" t="s">
        <v>554</v>
      </c>
      <c r="C822" t="s">
        <v>346</v>
      </c>
      <c r="P822">
        <v>5</v>
      </c>
      <c r="Q822">
        <v>0</v>
      </c>
      <c r="R822">
        <v>5</v>
      </c>
      <c r="S822">
        <v>1</v>
      </c>
    </row>
    <row r="823" spans="1:39" x14ac:dyDescent="0.3">
      <c r="A823">
        <v>27105</v>
      </c>
      <c r="B823" t="s">
        <v>551</v>
      </c>
      <c r="C823" t="s">
        <v>44</v>
      </c>
      <c r="T823">
        <v>22</v>
      </c>
      <c r="U823">
        <v>29</v>
      </c>
      <c r="V823">
        <v>0</v>
      </c>
      <c r="W823">
        <v>110</v>
      </c>
      <c r="X823">
        <v>5</v>
      </c>
    </row>
    <row r="824" spans="1:39" x14ac:dyDescent="0.3">
      <c r="A824">
        <v>27105</v>
      </c>
      <c r="B824" t="s">
        <v>551</v>
      </c>
      <c r="C824" t="s">
        <v>558</v>
      </c>
      <c r="T824">
        <v>19</v>
      </c>
      <c r="U824">
        <v>19</v>
      </c>
      <c r="V824">
        <v>0</v>
      </c>
      <c r="W824">
        <v>19</v>
      </c>
      <c r="X824">
        <v>1</v>
      </c>
    </row>
    <row r="825" spans="1:39" x14ac:dyDescent="0.3">
      <c r="A825">
        <v>27105</v>
      </c>
      <c r="B825" t="s">
        <v>554</v>
      </c>
      <c r="C825" t="s">
        <v>560</v>
      </c>
      <c r="T825">
        <v>9.5</v>
      </c>
      <c r="U825">
        <v>13</v>
      </c>
      <c r="V825">
        <v>0</v>
      </c>
      <c r="W825">
        <v>19</v>
      </c>
      <c r="X825">
        <v>2</v>
      </c>
    </row>
    <row r="826" spans="1:39" x14ac:dyDescent="0.3">
      <c r="A826">
        <v>27105</v>
      </c>
      <c r="B826" t="s">
        <v>551</v>
      </c>
      <c r="C826" t="s">
        <v>562</v>
      </c>
      <c r="Y826">
        <v>6</v>
      </c>
      <c r="Z826">
        <v>8</v>
      </c>
      <c r="AA826">
        <v>0</v>
      </c>
      <c r="AB826">
        <v>12</v>
      </c>
      <c r="AC826">
        <v>2</v>
      </c>
    </row>
    <row r="827" spans="1:39" x14ac:dyDescent="0.3">
      <c r="A827">
        <v>27105</v>
      </c>
      <c r="B827" t="s">
        <v>554</v>
      </c>
      <c r="C827" t="s">
        <v>176</v>
      </c>
      <c r="Y827">
        <v>7</v>
      </c>
      <c r="Z827">
        <v>20</v>
      </c>
      <c r="AA827">
        <v>0</v>
      </c>
      <c r="AB827">
        <v>35</v>
      </c>
      <c r="AC827">
        <v>5</v>
      </c>
    </row>
    <row r="828" spans="1:39" x14ac:dyDescent="0.3">
      <c r="A828">
        <v>27105</v>
      </c>
      <c r="B828" t="s">
        <v>551</v>
      </c>
      <c r="C828" t="s">
        <v>566</v>
      </c>
      <c r="AD828">
        <v>2</v>
      </c>
      <c r="AE828">
        <v>24</v>
      </c>
      <c r="AF828">
        <v>1</v>
      </c>
      <c r="AG828">
        <v>50</v>
      </c>
      <c r="AH828">
        <v>6</v>
      </c>
      <c r="AI828">
        <v>3</v>
      </c>
    </row>
    <row r="829" spans="1:39" x14ac:dyDescent="0.3">
      <c r="A829">
        <v>27105</v>
      </c>
      <c r="B829" t="s">
        <v>554</v>
      </c>
      <c r="C829" t="s">
        <v>567</v>
      </c>
      <c r="AD829">
        <v>4</v>
      </c>
      <c r="AE829">
        <v>48</v>
      </c>
      <c r="AF829">
        <v>4</v>
      </c>
      <c r="AG829">
        <v>100</v>
      </c>
      <c r="AH829">
        <v>14</v>
      </c>
      <c r="AI829">
        <v>2</v>
      </c>
    </row>
    <row r="830" spans="1:39" x14ac:dyDescent="0.3">
      <c r="A830">
        <v>27105</v>
      </c>
      <c r="B830" t="s">
        <v>551</v>
      </c>
      <c r="C830" t="s">
        <v>568</v>
      </c>
      <c r="AJ830">
        <v>46</v>
      </c>
      <c r="AK830">
        <v>255</v>
      </c>
      <c r="AL830">
        <v>42.5</v>
      </c>
      <c r="AM830">
        <v>6</v>
      </c>
    </row>
    <row r="831" spans="1:39" x14ac:dyDescent="0.3">
      <c r="A831">
        <v>27105</v>
      </c>
      <c r="B831" t="s">
        <v>554</v>
      </c>
      <c r="C831" t="s">
        <v>569</v>
      </c>
      <c r="AJ831">
        <v>56</v>
      </c>
      <c r="AK831">
        <v>174</v>
      </c>
      <c r="AL831">
        <v>43.5</v>
      </c>
      <c r="AM831">
        <v>4</v>
      </c>
    </row>
    <row r="832" spans="1:39" x14ac:dyDescent="0.3">
      <c r="A832">
        <v>27087</v>
      </c>
      <c r="B832" t="s">
        <v>570</v>
      </c>
      <c r="C832" t="s">
        <v>571</v>
      </c>
      <c r="D832">
        <v>48</v>
      </c>
      <c r="E832">
        <v>62.5</v>
      </c>
      <c r="F832">
        <v>30</v>
      </c>
      <c r="G832">
        <v>1</v>
      </c>
      <c r="H832">
        <v>3</v>
      </c>
      <c r="I832">
        <v>310</v>
      </c>
      <c r="J832">
        <v>133.19999999999999</v>
      </c>
    </row>
    <row r="833" spans="1:19" x14ac:dyDescent="0.3">
      <c r="A833">
        <v>27087</v>
      </c>
      <c r="B833" t="s">
        <v>572</v>
      </c>
      <c r="C833" t="s">
        <v>573</v>
      </c>
      <c r="D833">
        <v>20</v>
      </c>
      <c r="E833">
        <v>70</v>
      </c>
      <c r="F833">
        <v>14</v>
      </c>
      <c r="G833">
        <v>0</v>
      </c>
      <c r="H833">
        <v>1</v>
      </c>
      <c r="I833">
        <v>195</v>
      </c>
      <c r="J833">
        <v>168.4</v>
      </c>
    </row>
    <row r="834" spans="1:19" x14ac:dyDescent="0.3">
      <c r="A834">
        <v>27087</v>
      </c>
      <c r="B834" t="s">
        <v>570</v>
      </c>
      <c r="C834" t="s">
        <v>514</v>
      </c>
      <c r="K834">
        <v>10</v>
      </c>
      <c r="L834">
        <v>0</v>
      </c>
      <c r="M834">
        <v>25</v>
      </c>
      <c r="N834">
        <v>1</v>
      </c>
      <c r="O834">
        <v>86</v>
      </c>
    </row>
    <row r="835" spans="1:19" x14ac:dyDescent="0.3">
      <c r="A835">
        <v>27087</v>
      </c>
      <c r="B835" t="s">
        <v>570</v>
      </c>
      <c r="C835" t="s">
        <v>44</v>
      </c>
      <c r="K835">
        <v>9</v>
      </c>
      <c r="L835">
        <v>0</v>
      </c>
      <c r="M835">
        <v>13</v>
      </c>
      <c r="N835">
        <v>0</v>
      </c>
      <c r="O835">
        <v>33</v>
      </c>
    </row>
    <row r="836" spans="1:19" x14ac:dyDescent="0.3">
      <c r="A836">
        <v>27087</v>
      </c>
      <c r="B836" t="s">
        <v>570</v>
      </c>
      <c r="C836" t="s">
        <v>571</v>
      </c>
      <c r="K836">
        <v>8</v>
      </c>
      <c r="L836">
        <v>1</v>
      </c>
      <c r="M836">
        <v>8</v>
      </c>
      <c r="N836">
        <v>0</v>
      </c>
      <c r="O836">
        <v>20</v>
      </c>
    </row>
    <row r="837" spans="1:19" x14ac:dyDescent="0.3">
      <c r="A837">
        <v>27087</v>
      </c>
      <c r="B837" t="s">
        <v>570</v>
      </c>
      <c r="C837" t="s">
        <v>574</v>
      </c>
      <c r="K837">
        <v>1</v>
      </c>
      <c r="L837">
        <v>0</v>
      </c>
      <c r="M837">
        <v>5</v>
      </c>
      <c r="N837">
        <v>0</v>
      </c>
      <c r="O837">
        <v>5</v>
      </c>
    </row>
    <row r="838" spans="1:19" x14ac:dyDescent="0.3">
      <c r="A838">
        <v>27087</v>
      </c>
      <c r="B838" t="s">
        <v>572</v>
      </c>
      <c r="C838" t="s">
        <v>575</v>
      </c>
      <c r="K838">
        <v>10</v>
      </c>
      <c r="L838">
        <v>0</v>
      </c>
      <c r="M838">
        <v>36</v>
      </c>
      <c r="N838">
        <v>0</v>
      </c>
      <c r="O838">
        <v>77</v>
      </c>
    </row>
    <row r="839" spans="1:19" x14ac:dyDescent="0.3">
      <c r="A839">
        <v>27087</v>
      </c>
      <c r="B839" t="s">
        <v>572</v>
      </c>
      <c r="C839" t="s">
        <v>573</v>
      </c>
      <c r="K839">
        <v>24</v>
      </c>
      <c r="L839">
        <v>0</v>
      </c>
      <c r="M839">
        <v>20</v>
      </c>
      <c r="N839">
        <v>2</v>
      </c>
      <c r="O839">
        <v>67</v>
      </c>
    </row>
    <row r="840" spans="1:19" x14ac:dyDescent="0.3">
      <c r="A840">
        <v>27087</v>
      </c>
      <c r="B840" t="s">
        <v>572</v>
      </c>
      <c r="C840" t="s">
        <v>576</v>
      </c>
      <c r="K840">
        <v>1</v>
      </c>
      <c r="L840">
        <v>0</v>
      </c>
      <c r="M840">
        <v>52</v>
      </c>
      <c r="N840">
        <v>1</v>
      </c>
      <c r="O840">
        <v>52</v>
      </c>
    </row>
    <row r="841" spans="1:19" x14ac:dyDescent="0.3">
      <c r="A841">
        <v>27087</v>
      </c>
      <c r="B841" t="s">
        <v>572</v>
      </c>
      <c r="C841" t="s">
        <v>52</v>
      </c>
      <c r="K841">
        <v>5</v>
      </c>
      <c r="L841">
        <v>0</v>
      </c>
      <c r="M841">
        <v>11</v>
      </c>
      <c r="N841">
        <v>0</v>
      </c>
      <c r="O841">
        <v>19</v>
      </c>
    </row>
    <row r="842" spans="1:19" x14ac:dyDescent="0.3">
      <c r="A842">
        <v>27087</v>
      </c>
      <c r="B842" t="s">
        <v>572</v>
      </c>
      <c r="C842" t="s">
        <v>577</v>
      </c>
      <c r="K842">
        <v>1</v>
      </c>
      <c r="L842">
        <v>0</v>
      </c>
      <c r="M842">
        <v>3</v>
      </c>
      <c r="N842">
        <v>0</v>
      </c>
      <c r="O842">
        <v>3</v>
      </c>
    </row>
    <row r="843" spans="1:19" x14ac:dyDescent="0.3">
      <c r="A843">
        <v>27087</v>
      </c>
      <c r="B843" t="s">
        <v>570</v>
      </c>
      <c r="C843" t="s">
        <v>578</v>
      </c>
      <c r="P843">
        <v>37</v>
      </c>
      <c r="Q843">
        <v>2</v>
      </c>
      <c r="R843">
        <v>154</v>
      </c>
      <c r="S843">
        <v>12</v>
      </c>
    </row>
    <row r="844" spans="1:19" x14ac:dyDescent="0.3">
      <c r="A844">
        <v>27087</v>
      </c>
      <c r="B844" t="s">
        <v>570</v>
      </c>
      <c r="C844" t="s">
        <v>574</v>
      </c>
      <c r="P844">
        <v>40</v>
      </c>
      <c r="Q844">
        <v>0</v>
      </c>
      <c r="R844">
        <v>86</v>
      </c>
      <c r="S844">
        <v>6</v>
      </c>
    </row>
    <row r="845" spans="1:19" x14ac:dyDescent="0.3">
      <c r="A845">
        <v>27087</v>
      </c>
      <c r="B845" t="s">
        <v>570</v>
      </c>
      <c r="C845" t="s">
        <v>579</v>
      </c>
      <c r="P845">
        <v>11</v>
      </c>
      <c r="Q845">
        <v>1</v>
      </c>
      <c r="R845">
        <v>34</v>
      </c>
      <c r="S845">
        <v>6</v>
      </c>
    </row>
    <row r="846" spans="1:19" x14ac:dyDescent="0.3">
      <c r="A846">
        <v>27087</v>
      </c>
      <c r="B846" t="s">
        <v>570</v>
      </c>
      <c r="C846" t="s">
        <v>580</v>
      </c>
      <c r="P846">
        <v>10</v>
      </c>
      <c r="Q846">
        <v>0</v>
      </c>
      <c r="R846">
        <v>14</v>
      </c>
      <c r="S846">
        <v>2</v>
      </c>
    </row>
    <row r="847" spans="1:19" x14ac:dyDescent="0.3">
      <c r="A847">
        <v>27087</v>
      </c>
      <c r="B847" t="s">
        <v>570</v>
      </c>
      <c r="C847" t="s">
        <v>44</v>
      </c>
      <c r="P847">
        <v>10</v>
      </c>
      <c r="Q847">
        <v>0</v>
      </c>
      <c r="R847">
        <v>10</v>
      </c>
      <c r="S847">
        <v>1</v>
      </c>
    </row>
    <row r="848" spans="1:19" x14ac:dyDescent="0.3">
      <c r="A848">
        <v>27087</v>
      </c>
      <c r="B848" t="s">
        <v>570</v>
      </c>
      <c r="C848" t="s">
        <v>514</v>
      </c>
      <c r="P848">
        <v>4</v>
      </c>
      <c r="Q848">
        <v>0</v>
      </c>
      <c r="R848">
        <v>6</v>
      </c>
      <c r="S848">
        <v>2</v>
      </c>
    </row>
    <row r="849" spans="1:39" x14ac:dyDescent="0.3">
      <c r="A849">
        <v>27087</v>
      </c>
      <c r="B849" t="s">
        <v>570</v>
      </c>
      <c r="C849" t="s">
        <v>581</v>
      </c>
      <c r="P849">
        <v>6</v>
      </c>
      <c r="Q849">
        <v>0</v>
      </c>
      <c r="R849">
        <v>6</v>
      </c>
      <c r="S849">
        <v>1</v>
      </c>
    </row>
    <row r="850" spans="1:39" x14ac:dyDescent="0.3">
      <c r="A850">
        <v>27087</v>
      </c>
      <c r="B850" t="s">
        <v>572</v>
      </c>
      <c r="C850" t="s">
        <v>582</v>
      </c>
      <c r="P850">
        <v>79</v>
      </c>
      <c r="Q850">
        <v>1</v>
      </c>
      <c r="R850">
        <v>107</v>
      </c>
      <c r="S850">
        <v>3</v>
      </c>
    </row>
    <row r="851" spans="1:39" x14ac:dyDescent="0.3">
      <c r="A851">
        <v>27087</v>
      </c>
      <c r="B851" t="s">
        <v>572</v>
      </c>
      <c r="C851" t="s">
        <v>583</v>
      </c>
      <c r="P851">
        <v>26</v>
      </c>
      <c r="Q851">
        <v>0</v>
      </c>
      <c r="R851">
        <v>26</v>
      </c>
      <c r="S851">
        <v>1</v>
      </c>
    </row>
    <row r="852" spans="1:39" x14ac:dyDescent="0.3">
      <c r="A852">
        <v>27087</v>
      </c>
      <c r="B852" t="s">
        <v>572</v>
      </c>
      <c r="C852" t="s">
        <v>576</v>
      </c>
      <c r="P852">
        <v>12</v>
      </c>
      <c r="Q852">
        <v>0</v>
      </c>
      <c r="R852">
        <v>25</v>
      </c>
      <c r="S852">
        <v>4</v>
      </c>
    </row>
    <row r="853" spans="1:39" x14ac:dyDescent="0.3">
      <c r="A853">
        <v>27087</v>
      </c>
      <c r="B853" t="s">
        <v>572</v>
      </c>
      <c r="C853" t="s">
        <v>584</v>
      </c>
      <c r="P853">
        <v>11</v>
      </c>
      <c r="Q853">
        <v>0</v>
      </c>
      <c r="R853">
        <v>25</v>
      </c>
      <c r="S853">
        <v>3</v>
      </c>
    </row>
    <row r="854" spans="1:39" x14ac:dyDescent="0.3">
      <c r="A854">
        <v>27087</v>
      </c>
      <c r="B854" t="s">
        <v>572</v>
      </c>
      <c r="C854" t="s">
        <v>585</v>
      </c>
      <c r="P854">
        <v>5</v>
      </c>
      <c r="Q854">
        <v>0</v>
      </c>
      <c r="R854">
        <v>12</v>
      </c>
      <c r="S854">
        <v>3</v>
      </c>
    </row>
    <row r="855" spans="1:39" x14ac:dyDescent="0.3">
      <c r="A855">
        <v>27087</v>
      </c>
      <c r="B855" t="s">
        <v>570</v>
      </c>
      <c r="C855" t="s">
        <v>133</v>
      </c>
      <c r="T855">
        <v>23</v>
      </c>
      <c r="U855">
        <v>23</v>
      </c>
      <c r="V855">
        <v>0</v>
      </c>
      <c r="W855">
        <v>23</v>
      </c>
      <c r="X855">
        <v>1</v>
      </c>
    </row>
    <row r="856" spans="1:39" x14ac:dyDescent="0.3">
      <c r="A856">
        <v>27087</v>
      </c>
      <c r="B856" t="s">
        <v>570</v>
      </c>
      <c r="C856" t="s">
        <v>579</v>
      </c>
      <c r="T856">
        <v>10</v>
      </c>
      <c r="U856">
        <v>10</v>
      </c>
      <c r="V856">
        <v>0</v>
      </c>
      <c r="W856">
        <v>10</v>
      </c>
      <c r="X856">
        <v>1</v>
      </c>
    </row>
    <row r="857" spans="1:39" x14ac:dyDescent="0.3">
      <c r="A857">
        <v>27087</v>
      </c>
      <c r="B857" t="s">
        <v>572</v>
      </c>
      <c r="C857" t="s">
        <v>586</v>
      </c>
      <c r="T857">
        <v>26.7</v>
      </c>
      <c r="U857">
        <v>31</v>
      </c>
      <c r="V857">
        <v>0</v>
      </c>
      <c r="W857">
        <v>80</v>
      </c>
      <c r="X857">
        <v>3</v>
      </c>
    </row>
    <row r="858" spans="1:39" x14ac:dyDescent="0.3">
      <c r="A858">
        <v>27087</v>
      </c>
      <c r="B858" t="s">
        <v>570</v>
      </c>
      <c r="C858" t="s">
        <v>574</v>
      </c>
      <c r="Y858">
        <v>6</v>
      </c>
      <c r="Z858">
        <v>11</v>
      </c>
      <c r="AA858">
        <v>0</v>
      </c>
      <c r="AB858">
        <v>12</v>
      </c>
      <c r="AC858">
        <v>2</v>
      </c>
    </row>
    <row r="859" spans="1:39" x14ac:dyDescent="0.3">
      <c r="A859">
        <v>27087</v>
      </c>
      <c r="B859" t="s">
        <v>570</v>
      </c>
      <c r="C859" t="s">
        <v>587</v>
      </c>
      <c r="AD859">
        <v>1</v>
      </c>
      <c r="AE859" t="s">
        <v>136</v>
      </c>
      <c r="AF859">
        <v>0</v>
      </c>
      <c r="AG859">
        <v>0</v>
      </c>
      <c r="AH859">
        <v>4</v>
      </c>
      <c r="AI859">
        <v>4</v>
      </c>
    </row>
    <row r="860" spans="1:39" x14ac:dyDescent="0.3">
      <c r="A860">
        <v>27087</v>
      </c>
      <c r="B860" t="s">
        <v>572</v>
      </c>
      <c r="C860" t="s">
        <v>588</v>
      </c>
      <c r="AD860">
        <v>2</v>
      </c>
      <c r="AE860">
        <v>40</v>
      </c>
      <c r="AF860">
        <v>2</v>
      </c>
      <c r="AG860">
        <v>100</v>
      </c>
      <c r="AH860">
        <v>9</v>
      </c>
      <c r="AI860">
        <v>3</v>
      </c>
    </row>
    <row r="861" spans="1:39" x14ac:dyDescent="0.3">
      <c r="A861">
        <v>27087</v>
      </c>
      <c r="B861" t="s">
        <v>570</v>
      </c>
      <c r="C861" t="s">
        <v>589</v>
      </c>
      <c r="AJ861">
        <v>44</v>
      </c>
      <c r="AK861">
        <v>108</v>
      </c>
      <c r="AL861">
        <v>36</v>
      </c>
      <c r="AM861">
        <v>3</v>
      </c>
    </row>
    <row r="862" spans="1:39" x14ac:dyDescent="0.3">
      <c r="A862">
        <v>27087</v>
      </c>
      <c r="B862" t="s">
        <v>572</v>
      </c>
      <c r="C862" t="s">
        <v>590</v>
      </c>
      <c r="AJ862">
        <v>49</v>
      </c>
      <c r="AK862">
        <v>170</v>
      </c>
      <c r="AL862">
        <v>42.5</v>
      </c>
      <c r="AM862">
        <v>4</v>
      </c>
    </row>
    <row r="863" spans="1:39" x14ac:dyDescent="0.3">
      <c r="A863">
        <v>27088</v>
      </c>
      <c r="B863" t="s">
        <v>591</v>
      </c>
      <c r="C863" t="s">
        <v>592</v>
      </c>
      <c r="D863">
        <v>32</v>
      </c>
      <c r="E863">
        <v>71.900000000000006</v>
      </c>
      <c r="F863">
        <v>23</v>
      </c>
      <c r="G863">
        <v>1</v>
      </c>
      <c r="H863">
        <v>2</v>
      </c>
      <c r="I863">
        <v>261</v>
      </c>
      <c r="J863">
        <v>154.80000000000001</v>
      </c>
    </row>
    <row r="864" spans="1:39" x14ac:dyDescent="0.3">
      <c r="A864">
        <v>27088</v>
      </c>
      <c r="B864" t="s">
        <v>593</v>
      </c>
      <c r="C864" t="s">
        <v>594</v>
      </c>
      <c r="D864">
        <v>43</v>
      </c>
      <c r="E864">
        <v>74.400000000000006</v>
      </c>
      <c r="F864">
        <v>32</v>
      </c>
      <c r="G864">
        <v>2</v>
      </c>
      <c r="H864">
        <v>3</v>
      </c>
      <c r="I864">
        <v>390</v>
      </c>
      <c r="J864">
        <v>164.3</v>
      </c>
    </row>
    <row r="865" spans="1:19" x14ac:dyDescent="0.3">
      <c r="A865">
        <v>27088</v>
      </c>
      <c r="B865" t="s">
        <v>591</v>
      </c>
      <c r="C865" t="s">
        <v>592</v>
      </c>
      <c r="K865">
        <v>21</v>
      </c>
      <c r="L865">
        <v>0</v>
      </c>
      <c r="M865">
        <v>24</v>
      </c>
      <c r="N865">
        <v>3</v>
      </c>
      <c r="O865">
        <v>105</v>
      </c>
    </row>
    <row r="866" spans="1:19" x14ac:dyDescent="0.3">
      <c r="A866">
        <v>27088</v>
      </c>
      <c r="B866" t="s">
        <v>591</v>
      </c>
      <c r="C866" t="s">
        <v>103</v>
      </c>
      <c r="K866">
        <v>13</v>
      </c>
      <c r="L866">
        <v>0</v>
      </c>
      <c r="M866">
        <v>13</v>
      </c>
      <c r="N866">
        <v>0</v>
      </c>
      <c r="O866">
        <v>50</v>
      </c>
    </row>
    <row r="867" spans="1:19" x14ac:dyDescent="0.3">
      <c r="A867">
        <v>27088</v>
      </c>
      <c r="B867" t="s">
        <v>591</v>
      </c>
      <c r="C867" t="s">
        <v>74</v>
      </c>
      <c r="K867">
        <v>11</v>
      </c>
      <c r="L867">
        <v>0</v>
      </c>
      <c r="M867">
        <v>11</v>
      </c>
      <c r="N867">
        <v>0</v>
      </c>
      <c r="O867">
        <v>27</v>
      </c>
    </row>
    <row r="868" spans="1:19" x14ac:dyDescent="0.3">
      <c r="A868">
        <v>27088</v>
      </c>
      <c r="B868" t="s">
        <v>591</v>
      </c>
      <c r="C868" t="s">
        <v>595</v>
      </c>
      <c r="K868">
        <v>3</v>
      </c>
      <c r="L868">
        <v>0</v>
      </c>
      <c r="M868">
        <v>18</v>
      </c>
      <c r="N868">
        <v>0</v>
      </c>
      <c r="O868">
        <v>26</v>
      </c>
    </row>
    <row r="869" spans="1:19" x14ac:dyDescent="0.3">
      <c r="A869">
        <v>27088</v>
      </c>
      <c r="B869" t="s">
        <v>591</v>
      </c>
      <c r="C869" t="s">
        <v>596</v>
      </c>
      <c r="K869">
        <v>0</v>
      </c>
      <c r="L869">
        <v>1</v>
      </c>
      <c r="M869">
        <v>0</v>
      </c>
      <c r="N869">
        <v>0</v>
      </c>
      <c r="O869">
        <v>0</v>
      </c>
    </row>
    <row r="870" spans="1:19" x14ac:dyDescent="0.3">
      <c r="A870">
        <v>27088</v>
      </c>
      <c r="B870" t="s">
        <v>593</v>
      </c>
      <c r="C870" t="s">
        <v>597</v>
      </c>
      <c r="K870">
        <v>12</v>
      </c>
      <c r="L870">
        <v>1</v>
      </c>
      <c r="M870">
        <v>26</v>
      </c>
      <c r="N870">
        <v>0</v>
      </c>
      <c r="O870">
        <v>50</v>
      </c>
    </row>
    <row r="871" spans="1:19" x14ac:dyDescent="0.3">
      <c r="A871">
        <v>27088</v>
      </c>
      <c r="B871" t="s">
        <v>593</v>
      </c>
      <c r="C871" t="s">
        <v>266</v>
      </c>
      <c r="K871">
        <v>10</v>
      </c>
      <c r="L871">
        <v>1</v>
      </c>
      <c r="M871">
        <v>24</v>
      </c>
      <c r="N871">
        <v>1</v>
      </c>
      <c r="O871">
        <v>49</v>
      </c>
    </row>
    <row r="872" spans="1:19" x14ac:dyDescent="0.3">
      <c r="A872">
        <v>27088</v>
      </c>
      <c r="B872" t="s">
        <v>593</v>
      </c>
      <c r="C872" t="s">
        <v>598</v>
      </c>
      <c r="K872">
        <v>1</v>
      </c>
      <c r="L872">
        <v>0</v>
      </c>
      <c r="M872">
        <v>4</v>
      </c>
      <c r="N872">
        <v>1</v>
      </c>
      <c r="O872">
        <v>4</v>
      </c>
    </row>
    <row r="873" spans="1:19" x14ac:dyDescent="0.3">
      <c r="A873">
        <v>27088</v>
      </c>
      <c r="B873" t="s">
        <v>593</v>
      </c>
      <c r="C873" t="s">
        <v>594</v>
      </c>
      <c r="K873">
        <v>10</v>
      </c>
      <c r="L873">
        <v>1</v>
      </c>
      <c r="M873">
        <v>10</v>
      </c>
      <c r="N873">
        <v>0</v>
      </c>
      <c r="O873">
        <v>-9</v>
      </c>
    </row>
    <row r="874" spans="1:19" x14ac:dyDescent="0.3">
      <c r="A874">
        <v>27088</v>
      </c>
      <c r="B874" t="s">
        <v>591</v>
      </c>
      <c r="C874" t="s">
        <v>74</v>
      </c>
      <c r="P874">
        <v>37</v>
      </c>
      <c r="Q874">
        <v>1</v>
      </c>
      <c r="R874">
        <v>95</v>
      </c>
      <c r="S874">
        <v>6</v>
      </c>
    </row>
    <row r="875" spans="1:19" x14ac:dyDescent="0.3">
      <c r="A875">
        <v>27088</v>
      </c>
      <c r="B875" t="s">
        <v>591</v>
      </c>
      <c r="C875" t="s">
        <v>595</v>
      </c>
      <c r="P875">
        <v>21</v>
      </c>
      <c r="Q875">
        <v>0</v>
      </c>
      <c r="R875">
        <v>67</v>
      </c>
      <c r="S875">
        <v>7</v>
      </c>
    </row>
    <row r="876" spans="1:19" x14ac:dyDescent="0.3">
      <c r="A876">
        <v>27088</v>
      </c>
      <c r="B876" t="s">
        <v>591</v>
      </c>
      <c r="C876" t="s">
        <v>599</v>
      </c>
      <c r="P876">
        <v>25</v>
      </c>
      <c r="Q876">
        <v>1</v>
      </c>
      <c r="R876">
        <v>35</v>
      </c>
      <c r="S876">
        <v>2</v>
      </c>
    </row>
    <row r="877" spans="1:19" x14ac:dyDescent="0.3">
      <c r="A877">
        <v>27088</v>
      </c>
      <c r="B877" t="s">
        <v>591</v>
      </c>
      <c r="C877" t="s">
        <v>600</v>
      </c>
      <c r="P877">
        <v>9</v>
      </c>
      <c r="Q877">
        <v>0</v>
      </c>
      <c r="R877">
        <v>25</v>
      </c>
      <c r="S877">
        <v>4</v>
      </c>
    </row>
    <row r="878" spans="1:19" x14ac:dyDescent="0.3">
      <c r="A878">
        <v>27088</v>
      </c>
      <c r="B878" t="s">
        <v>591</v>
      </c>
      <c r="C878" t="s">
        <v>601</v>
      </c>
      <c r="P878">
        <v>14</v>
      </c>
      <c r="Q878">
        <v>0</v>
      </c>
      <c r="R878">
        <v>14</v>
      </c>
      <c r="S878">
        <v>1</v>
      </c>
    </row>
    <row r="879" spans="1:19" x14ac:dyDescent="0.3">
      <c r="A879">
        <v>27088</v>
      </c>
      <c r="B879" t="s">
        <v>591</v>
      </c>
      <c r="C879" t="s">
        <v>596</v>
      </c>
      <c r="P879">
        <v>11</v>
      </c>
      <c r="Q879">
        <v>0</v>
      </c>
      <c r="R879">
        <v>13</v>
      </c>
      <c r="S879">
        <v>1</v>
      </c>
    </row>
    <row r="880" spans="1:19" x14ac:dyDescent="0.3">
      <c r="A880">
        <v>27088</v>
      </c>
      <c r="B880" t="s">
        <v>591</v>
      </c>
      <c r="C880" t="s">
        <v>103</v>
      </c>
      <c r="P880">
        <v>7</v>
      </c>
      <c r="Q880">
        <v>0</v>
      </c>
      <c r="R880">
        <v>12</v>
      </c>
      <c r="S880">
        <v>2</v>
      </c>
    </row>
    <row r="881" spans="1:39" x14ac:dyDescent="0.3">
      <c r="A881">
        <v>27088</v>
      </c>
      <c r="B881" t="s">
        <v>593</v>
      </c>
      <c r="C881" t="s">
        <v>598</v>
      </c>
      <c r="P881">
        <v>28</v>
      </c>
      <c r="Q881">
        <v>1</v>
      </c>
      <c r="R881">
        <v>190</v>
      </c>
      <c r="S881">
        <v>14</v>
      </c>
    </row>
    <row r="882" spans="1:39" x14ac:dyDescent="0.3">
      <c r="A882">
        <v>27088</v>
      </c>
      <c r="B882" t="s">
        <v>593</v>
      </c>
      <c r="C882" t="s">
        <v>602</v>
      </c>
      <c r="P882">
        <v>25</v>
      </c>
      <c r="Q882">
        <v>1</v>
      </c>
      <c r="R882">
        <v>86</v>
      </c>
      <c r="S882">
        <v>6</v>
      </c>
    </row>
    <row r="883" spans="1:39" x14ac:dyDescent="0.3">
      <c r="A883">
        <v>27088</v>
      </c>
      <c r="B883" t="s">
        <v>593</v>
      </c>
      <c r="C883" t="s">
        <v>536</v>
      </c>
      <c r="P883">
        <v>31</v>
      </c>
      <c r="Q883">
        <v>1</v>
      </c>
      <c r="R883">
        <v>71</v>
      </c>
      <c r="S883">
        <v>6</v>
      </c>
    </row>
    <row r="884" spans="1:39" x14ac:dyDescent="0.3">
      <c r="A884">
        <v>27088</v>
      </c>
      <c r="B884" t="s">
        <v>593</v>
      </c>
      <c r="C884" t="s">
        <v>266</v>
      </c>
      <c r="P884">
        <v>14</v>
      </c>
      <c r="Q884">
        <v>0</v>
      </c>
      <c r="R884">
        <v>23</v>
      </c>
      <c r="S884">
        <v>3</v>
      </c>
    </row>
    <row r="885" spans="1:39" x14ac:dyDescent="0.3">
      <c r="A885">
        <v>27088</v>
      </c>
      <c r="B885" t="s">
        <v>593</v>
      </c>
      <c r="C885" t="s">
        <v>597</v>
      </c>
      <c r="P885">
        <v>8</v>
      </c>
      <c r="Q885">
        <v>0</v>
      </c>
      <c r="R885">
        <v>8</v>
      </c>
      <c r="S885">
        <v>1</v>
      </c>
    </row>
    <row r="886" spans="1:39" x14ac:dyDescent="0.3">
      <c r="A886">
        <v>27088</v>
      </c>
      <c r="B886" t="s">
        <v>593</v>
      </c>
      <c r="C886" t="s">
        <v>603</v>
      </c>
      <c r="P886">
        <v>7</v>
      </c>
      <c r="Q886">
        <v>0</v>
      </c>
      <c r="R886">
        <v>7</v>
      </c>
      <c r="S886">
        <v>1</v>
      </c>
    </row>
    <row r="887" spans="1:39" x14ac:dyDescent="0.3">
      <c r="A887">
        <v>27088</v>
      </c>
      <c r="B887" t="s">
        <v>593</v>
      </c>
      <c r="C887" t="s">
        <v>604</v>
      </c>
      <c r="P887">
        <v>5</v>
      </c>
      <c r="Q887">
        <v>0</v>
      </c>
      <c r="R887">
        <v>5</v>
      </c>
      <c r="S887">
        <v>1</v>
      </c>
    </row>
    <row r="888" spans="1:39" x14ac:dyDescent="0.3">
      <c r="A888">
        <v>27088</v>
      </c>
      <c r="B888" t="s">
        <v>591</v>
      </c>
      <c r="C888" t="s">
        <v>74</v>
      </c>
      <c r="T888">
        <v>32</v>
      </c>
      <c r="U888">
        <v>46</v>
      </c>
      <c r="V888">
        <v>0</v>
      </c>
      <c r="W888">
        <v>96</v>
      </c>
      <c r="X888">
        <v>3</v>
      </c>
    </row>
    <row r="889" spans="1:39" x14ac:dyDescent="0.3">
      <c r="A889">
        <v>27088</v>
      </c>
      <c r="B889" t="s">
        <v>591</v>
      </c>
      <c r="C889" t="s">
        <v>605</v>
      </c>
      <c r="T889">
        <v>6</v>
      </c>
      <c r="U889">
        <v>6</v>
      </c>
      <c r="V889">
        <v>0</v>
      </c>
      <c r="W889">
        <v>6</v>
      </c>
      <c r="X889">
        <v>1</v>
      </c>
    </row>
    <row r="890" spans="1:39" x14ac:dyDescent="0.3">
      <c r="A890">
        <v>27088</v>
      </c>
      <c r="B890" t="s">
        <v>593</v>
      </c>
      <c r="C890" t="s">
        <v>598</v>
      </c>
      <c r="T890">
        <v>24.2</v>
      </c>
      <c r="U890">
        <v>37</v>
      </c>
      <c r="V890">
        <v>0</v>
      </c>
      <c r="W890">
        <v>97</v>
      </c>
      <c r="X890">
        <v>4</v>
      </c>
    </row>
    <row r="891" spans="1:39" x14ac:dyDescent="0.3">
      <c r="A891">
        <v>27088</v>
      </c>
      <c r="B891" t="s">
        <v>591</v>
      </c>
      <c r="C891" t="s">
        <v>74</v>
      </c>
      <c r="Y891">
        <v>2</v>
      </c>
      <c r="Z891">
        <v>2</v>
      </c>
      <c r="AA891">
        <v>0</v>
      </c>
      <c r="AB891">
        <v>2</v>
      </c>
      <c r="AC891">
        <v>1</v>
      </c>
    </row>
    <row r="892" spans="1:39" x14ac:dyDescent="0.3">
      <c r="A892">
        <v>27088</v>
      </c>
      <c r="B892" t="s">
        <v>593</v>
      </c>
      <c r="C892" t="s">
        <v>606</v>
      </c>
      <c r="Y892">
        <v>16</v>
      </c>
      <c r="Z892">
        <v>39</v>
      </c>
      <c r="AA892">
        <v>0</v>
      </c>
      <c r="AB892">
        <v>48</v>
      </c>
      <c r="AC892">
        <v>3</v>
      </c>
    </row>
    <row r="893" spans="1:39" x14ac:dyDescent="0.3">
      <c r="A893">
        <v>27088</v>
      </c>
      <c r="B893" t="s">
        <v>591</v>
      </c>
      <c r="C893" t="s">
        <v>607</v>
      </c>
      <c r="AD893">
        <v>1</v>
      </c>
      <c r="AE893">
        <v>21</v>
      </c>
      <c r="AF893">
        <v>1</v>
      </c>
      <c r="AG893">
        <v>100</v>
      </c>
      <c r="AH893">
        <v>8</v>
      </c>
      <c r="AI893">
        <v>5</v>
      </c>
    </row>
    <row r="894" spans="1:39" x14ac:dyDescent="0.3">
      <c r="A894">
        <v>27088</v>
      </c>
      <c r="B894" t="s">
        <v>593</v>
      </c>
      <c r="C894" t="s">
        <v>608</v>
      </c>
      <c r="AD894">
        <v>1</v>
      </c>
      <c r="AE894">
        <v>43</v>
      </c>
      <c r="AF894">
        <v>1</v>
      </c>
      <c r="AG894">
        <v>100</v>
      </c>
      <c r="AH894">
        <v>7</v>
      </c>
      <c r="AI894">
        <v>4</v>
      </c>
    </row>
    <row r="895" spans="1:39" x14ac:dyDescent="0.3">
      <c r="A895">
        <v>27088</v>
      </c>
      <c r="B895" t="s">
        <v>591</v>
      </c>
      <c r="C895" t="s">
        <v>609</v>
      </c>
      <c r="AJ895">
        <v>51</v>
      </c>
      <c r="AK895">
        <v>166</v>
      </c>
      <c r="AL895">
        <v>41.5</v>
      </c>
      <c r="AM895">
        <v>4</v>
      </c>
    </row>
    <row r="896" spans="1:39" x14ac:dyDescent="0.3">
      <c r="A896">
        <v>27088</v>
      </c>
      <c r="B896" t="s">
        <v>593</v>
      </c>
      <c r="C896" t="s">
        <v>234</v>
      </c>
      <c r="AJ896">
        <v>48</v>
      </c>
      <c r="AK896">
        <v>88</v>
      </c>
      <c r="AL896">
        <v>44</v>
      </c>
      <c r="AM896">
        <v>2</v>
      </c>
    </row>
    <row r="897" spans="1:15" x14ac:dyDescent="0.3">
      <c r="A897">
        <v>27104</v>
      </c>
      <c r="B897" t="s">
        <v>610</v>
      </c>
      <c r="C897" t="s">
        <v>153</v>
      </c>
      <c r="D897">
        <v>31</v>
      </c>
      <c r="E897">
        <v>58.1</v>
      </c>
      <c r="F897">
        <v>18</v>
      </c>
      <c r="G897">
        <v>3</v>
      </c>
      <c r="H897">
        <v>2</v>
      </c>
      <c r="I897">
        <v>278</v>
      </c>
      <c r="J897">
        <v>135.30000000000001</v>
      </c>
    </row>
    <row r="898" spans="1:15" x14ac:dyDescent="0.3">
      <c r="A898">
        <v>27104</v>
      </c>
      <c r="B898" t="s">
        <v>611</v>
      </c>
      <c r="C898" t="s">
        <v>133</v>
      </c>
      <c r="D898">
        <v>33</v>
      </c>
      <c r="E898">
        <v>63.6</v>
      </c>
      <c r="F898">
        <v>21</v>
      </c>
      <c r="G898">
        <v>1</v>
      </c>
      <c r="H898">
        <v>2</v>
      </c>
      <c r="I898">
        <v>243</v>
      </c>
      <c r="J898">
        <v>139.4</v>
      </c>
    </row>
    <row r="899" spans="1:15" x14ac:dyDescent="0.3">
      <c r="A899">
        <v>27104</v>
      </c>
      <c r="B899" t="s">
        <v>610</v>
      </c>
      <c r="C899" t="s">
        <v>612</v>
      </c>
      <c r="K899">
        <v>12</v>
      </c>
      <c r="L899">
        <v>0</v>
      </c>
      <c r="M899">
        <v>9</v>
      </c>
      <c r="N899">
        <v>0</v>
      </c>
      <c r="O899">
        <v>34</v>
      </c>
    </row>
    <row r="900" spans="1:15" x14ac:dyDescent="0.3">
      <c r="A900">
        <v>27104</v>
      </c>
      <c r="B900" t="s">
        <v>610</v>
      </c>
      <c r="C900" t="s">
        <v>109</v>
      </c>
      <c r="K900">
        <v>1</v>
      </c>
      <c r="L900">
        <v>0</v>
      </c>
      <c r="M900">
        <v>5</v>
      </c>
      <c r="N900">
        <v>0</v>
      </c>
      <c r="O900">
        <v>5</v>
      </c>
    </row>
    <row r="901" spans="1:15" x14ac:dyDescent="0.3">
      <c r="A901">
        <v>27104</v>
      </c>
      <c r="B901" t="s">
        <v>610</v>
      </c>
      <c r="C901" t="s">
        <v>613</v>
      </c>
      <c r="K901">
        <v>1</v>
      </c>
      <c r="L901">
        <v>0</v>
      </c>
      <c r="M901">
        <v>4</v>
      </c>
      <c r="N901">
        <v>0</v>
      </c>
      <c r="O901">
        <v>4</v>
      </c>
    </row>
    <row r="902" spans="1:15" x14ac:dyDescent="0.3">
      <c r="A902">
        <v>27104</v>
      </c>
      <c r="B902" t="s">
        <v>610</v>
      </c>
      <c r="C902" t="s">
        <v>369</v>
      </c>
      <c r="K902">
        <v>1</v>
      </c>
      <c r="L902">
        <v>1</v>
      </c>
      <c r="M902">
        <v>4</v>
      </c>
      <c r="N902">
        <v>0</v>
      </c>
      <c r="O902">
        <v>4</v>
      </c>
    </row>
    <row r="903" spans="1:15" x14ac:dyDescent="0.3">
      <c r="A903">
        <v>27104</v>
      </c>
      <c r="B903" t="s">
        <v>610</v>
      </c>
      <c r="C903" t="s">
        <v>614</v>
      </c>
      <c r="K903">
        <v>1</v>
      </c>
      <c r="L903">
        <v>0</v>
      </c>
      <c r="M903">
        <v>2</v>
      </c>
      <c r="N903">
        <v>0</v>
      </c>
      <c r="O903">
        <v>2</v>
      </c>
    </row>
    <row r="904" spans="1:15" x14ac:dyDescent="0.3">
      <c r="A904">
        <v>27104</v>
      </c>
      <c r="B904" t="s">
        <v>610</v>
      </c>
      <c r="C904" t="s">
        <v>615</v>
      </c>
      <c r="K904">
        <v>5</v>
      </c>
      <c r="L904">
        <v>0</v>
      </c>
      <c r="M904">
        <v>3</v>
      </c>
      <c r="N904">
        <v>0</v>
      </c>
      <c r="O904">
        <v>1</v>
      </c>
    </row>
    <row r="905" spans="1:15" x14ac:dyDescent="0.3">
      <c r="A905">
        <v>27104</v>
      </c>
      <c r="B905" t="s">
        <v>610</v>
      </c>
      <c r="C905" t="s">
        <v>291</v>
      </c>
      <c r="K905">
        <v>2</v>
      </c>
      <c r="L905">
        <v>0</v>
      </c>
      <c r="M905">
        <v>2</v>
      </c>
      <c r="N905">
        <v>0</v>
      </c>
      <c r="O905">
        <v>-1</v>
      </c>
    </row>
    <row r="906" spans="1:15" x14ac:dyDescent="0.3">
      <c r="A906">
        <v>27104</v>
      </c>
      <c r="B906" t="s">
        <v>610</v>
      </c>
      <c r="C906" t="s">
        <v>153</v>
      </c>
      <c r="K906">
        <v>11</v>
      </c>
      <c r="L906">
        <v>0</v>
      </c>
      <c r="M906">
        <v>10</v>
      </c>
      <c r="N906">
        <v>1</v>
      </c>
      <c r="O906">
        <v>-13</v>
      </c>
    </row>
    <row r="907" spans="1:15" x14ac:dyDescent="0.3">
      <c r="A907">
        <v>27104</v>
      </c>
      <c r="B907" t="s">
        <v>611</v>
      </c>
      <c r="C907" t="s">
        <v>133</v>
      </c>
      <c r="K907">
        <v>22</v>
      </c>
      <c r="L907">
        <v>1</v>
      </c>
      <c r="M907">
        <v>33</v>
      </c>
      <c r="N907">
        <v>2</v>
      </c>
      <c r="O907">
        <v>87</v>
      </c>
    </row>
    <row r="908" spans="1:15" x14ac:dyDescent="0.3">
      <c r="A908">
        <v>27104</v>
      </c>
      <c r="B908" t="s">
        <v>611</v>
      </c>
      <c r="C908" t="s">
        <v>616</v>
      </c>
      <c r="K908">
        <v>9</v>
      </c>
      <c r="L908">
        <v>0</v>
      </c>
      <c r="M908">
        <v>21</v>
      </c>
      <c r="N908">
        <v>1</v>
      </c>
      <c r="O908">
        <v>34</v>
      </c>
    </row>
    <row r="909" spans="1:15" x14ac:dyDescent="0.3">
      <c r="A909">
        <v>27104</v>
      </c>
      <c r="B909" t="s">
        <v>611</v>
      </c>
      <c r="C909" t="s">
        <v>567</v>
      </c>
      <c r="K909">
        <v>4</v>
      </c>
      <c r="L909">
        <v>0</v>
      </c>
      <c r="M909">
        <v>15</v>
      </c>
      <c r="N909">
        <v>0</v>
      </c>
      <c r="O909">
        <v>16</v>
      </c>
    </row>
    <row r="910" spans="1:15" x14ac:dyDescent="0.3">
      <c r="A910">
        <v>27104</v>
      </c>
      <c r="B910" t="s">
        <v>611</v>
      </c>
      <c r="C910" t="s">
        <v>514</v>
      </c>
      <c r="K910">
        <v>2</v>
      </c>
      <c r="L910">
        <v>0</v>
      </c>
      <c r="M910">
        <v>9</v>
      </c>
      <c r="N910">
        <v>0</v>
      </c>
      <c r="O910">
        <v>14</v>
      </c>
    </row>
    <row r="911" spans="1:15" x14ac:dyDescent="0.3">
      <c r="A911">
        <v>27104</v>
      </c>
      <c r="B911" t="s">
        <v>611</v>
      </c>
      <c r="C911" t="s">
        <v>617</v>
      </c>
      <c r="K911">
        <v>2</v>
      </c>
      <c r="L911">
        <v>0</v>
      </c>
      <c r="M911">
        <v>15</v>
      </c>
      <c r="N911">
        <v>0</v>
      </c>
      <c r="O911">
        <v>10</v>
      </c>
    </row>
    <row r="912" spans="1:15" x14ac:dyDescent="0.3">
      <c r="A912">
        <v>27104</v>
      </c>
      <c r="B912" t="s">
        <v>611</v>
      </c>
      <c r="C912" t="s">
        <v>618</v>
      </c>
      <c r="K912">
        <v>2</v>
      </c>
      <c r="L912">
        <v>0</v>
      </c>
      <c r="M912">
        <v>2</v>
      </c>
      <c r="N912">
        <v>0</v>
      </c>
      <c r="O912">
        <v>4</v>
      </c>
    </row>
    <row r="913" spans="1:24" x14ac:dyDescent="0.3">
      <c r="A913">
        <v>27104</v>
      </c>
      <c r="B913" t="s">
        <v>611</v>
      </c>
      <c r="C913" t="s">
        <v>619</v>
      </c>
      <c r="K913">
        <v>0</v>
      </c>
      <c r="L913">
        <v>0</v>
      </c>
      <c r="M913">
        <v>0</v>
      </c>
      <c r="N913">
        <v>0</v>
      </c>
      <c r="O913">
        <v>0</v>
      </c>
    </row>
    <row r="914" spans="1:24" x14ac:dyDescent="0.3">
      <c r="A914">
        <v>27104</v>
      </c>
      <c r="B914" t="s">
        <v>610</v>
      </c>
      <c r="C914" t="s">
        <v>613</v>
      </c>
      <c r="P914">
        <v>29</v>
      </c>
      <c r="Q914">
        <v>1</v>
      </c>
      <c r="R914">
        <v>105</v>
      </c>
      <c r="S914">
        <v>6</v>
      </c>
    </row>
    <row r="915" spans="1:24" x14ac:dyDescent="0.3">
      <c r="A915">
        <v>27104</v>
      </c>
      <c r="B915" t="s">
        <v>610</v>
      </c>
      <c r="C915" t="s">
        <v>369</v>
      </c>
      <c r="P915">
        <v>36</v>
      </c>
      <c r="Q915">
        <v>0</v>
      </c>
      <c r="R915">
        <v>75</v>
      </c>
      <c r="S915">
        <v>4</v>
      </c>
    </row>
    <row r="916" spans="1:24" x14ac:dyDescent="0.3">
      <c r="A916">
        <v>27104</v>
      </c>
      <c r="B916" t="s">
        <v>610</v>
      </c>
      <c r="C916" t="s">
        <v>620</v>
      </c>
      <c r="P916">
        <v>28</v>
      </c>
      <c r="Q916">
        <v>1</v>
      </c>
      <c r="R916">
        <v>40</v>
      </c>
      <c r="S916">
        <v>2</v>
      </c>
    </row>
    <row r="917" spans="1:24" x14ac:dyDescent="0.3">
      <c r="A917">
        <v>27104</v>
      </c>
      <c r="B917" t="s">
        <v>610</v>
      </c>
      <c r="C917" t="s">
        <v>615</v>
      </c>
      <c r="P917">
        <v>26</v>
      </c>
      <c r="Q917">
        <v>0</v>
      </c>
      <c r="R917">
        <v>26</v>
      </c>
      <c r="S917">
        <v>1</v>
      </c>
    </row>
    <row r="918" spans="1:24" x14ac:dyDescent="0.3">
      <c r="A918">
        <v>27104</v>
      </c>
      <c r="B918" t="s">
        <v>610</v>
      </c>
      <c r="C918" t="s">
        <v>109</v>
      </c>
      <c r="P918">
        <v>19</v>
      </c>
      <c r="Q918">
        <v>0</v>
      </c>
      <c r="R918">
        <v>19</v>
      </c>
      <c r="S918">
        <v>1</v>
      </c>
    </row>
    <row r="919" spans="1:24" x14ac:dyDescent="0.3">
      <c r="A919">
        <v>27104</v>
      </c>
      <c r="B919" t="s">
        <v>610</v>
      </c>
      <c r="C919" t="s">
        <v>586</v>
      </c>
      <c r="P919">
        <v>17</v>
      </c>
      <c r="Q919">
        <v>0</v>
      </c>
      <c r="R919">
        <v>13</v>
      </c>
      <c r="S919">
        <v>2</v>
      </c>
    </row>
    <row r="920" spans="1:24" x14ac:dyDescent="0.3">
      <c r="A920">
        <v>27104</v>
      </c>
      <c r="B920" t="s">
        <v>610</v>
      </c>
      <c r="C920" t="s">
        <v>621</v>
      </c>
      <c r="P920">
        <v>7</v>
      </c>
      <c r="Q920">
        <v>0</v>
      </c>
      <c r="R920">
        <v>7</v>
      </c>
      <c r="S920">
        <v>1</v>
      </c>
    </row>
    <row r="921" spans="1:24" x14ac:dyDescent="0.3">
      <c r="A921">
        <v>27104</v>
      </c>
      <c r="B921" t="s">
        <v>610</v>
      </c>
      <c r="C921" t="s">
        <v>612</v>
      </c>
      <c r="P921">
        <v>0</v>
      </c>
      <c r="Q921">
        <v>0</v>
      </c>
      <c r="R921">
        <v>-7</v>
      </c>
      <c r="S921">
        <v>1</v>
      </c>
    </row>
    <row r="922" spans="1:24" x14ac:dyDescent="0.3">
      <c r="A922">
        <v>27104</v>
      </c>
      <c r="B922" t="s">
        <v>611</v>
      </c>
      <c r="C922" t="s">
        <v>567</v>
      </c>
      <c r="P922">
        <v>38</v>
      </c>
      <c r="Q922">
        <v>0</v>
      </c>
      <c r="R922">
        <v>115</v>
      </c>
      <c r="S922">
        <v>6</v>
      </c>
    </row>
    <row r="923" spans="1:24" x14ac:dyDescent="0.3">
      <c r="A923">
        <v>27104</v>
      </c>
      <c r="B923" t="s">
        <v>611</v>
      </c>
      <c r="C923" t="s">
        <v>514</v>
      </c>
      <c r="P923">
        <v>13</v>
      </c>
      <c r="Q923">
        <v>0</v>
      </c>
      <c r="R923">
        <v>56</v>
      </c>
      <c r="S923">
        <v>6</v>
      </c>
    </row>
    <row r="924" spans="1:24" x14ac:dyDescent="0.3">
      <c r="A924">
        <v>27104</v>
      </c>
      <c r="B924" t="s">
        <v>611</v>
      </c>
      <c r="C924" t="s">
        <v>617</v>
      </c>
      <c r="P924">
        <v>15</v>
      </c>
      <c r="Q924">
        <v>0</v>
      </c>
      <c r="R924">
        <v>51</v>
      </c>
      <c r="S924">
        <v>5</v>
      </c>
    </row>
    <row r="925" spans="1:24" x14ac:dyDescent="0.3">
      <c r="A925">
        <v>27104</v>
      </c>
      <c r="B925" t="s">
        <v>611</v>
      </c>
      <c r="C925" t="s">
        <v>618</v>
      </c>
      <c r="P925">
        <v>11</v>
      </c>
      <c r="Q925">
        <v>1</v>
      </c>
      <c r="R925">
        <v>14</v>
      </c>
      <c r="S925">
        <v>2</v>
      </c>
    </row>
    <row r="926" spans="1:24" x14ac:dyDescent="0.3">
      <c r="A926">
        <v>27104</v>
      </c>
      <c r="B926" t="s">
        <v>611</v>
      </c>
      <c r="C926" t="s">
        <v>622</v>
      </c>
      <c r="P926">
        <v>5</v>
      </c>
      <c r="Q926">
        <v>1</v>
      </c>
      <c r="R926">
        <v>5</v>
      </c>
      <c r="S926">
        <v>1</v>
      </c>
    </row>
    <row r="927" spans="1:24" x14ac:dyDescent="0.3">
      <c r="A927">
        <v>27104</v>
      </c>
      <c r="B927" t="s">
        <v>611</v>
      </c>
      <c r="C927" t="s">
        <v>616</v>
      </c>
      <c r="P927">
        <v>2</v>
      </c>
      <c r="Q927">
        <v>0</v>
      </c>
      <c r="R927">
        <v>2</v>
      </c>
      <c r="S927">
        <v>1</v>
      </c>
    </row>
    <row r="928" spans="1:24" x14ac:dyDescent="0.3">
      <c r="A928">
        <v>27104</v>
      </c>
      <c r="B928" t="s">
        <v>610</v>
      </c>
      <c r="C928" t="s">
        <v>369</v>
      </c>
      <c r="T928">
        <v>16</v>
      </c>
      <c r="U928">
        <v>16</v>
      </c>
      <c r="V928">
        <v>0</v>
      </c>
      <c r="W928">
        <v>16</v>
      </c>
      <c r="X928">
        <v>1</v>
      </c>
    </row>
    <row r="929" spans="1:39" x14ac:dyDescent="0.3">
      <c r="A929">
        <v>27104</v>
      </c>
      <c r="B929" t="s">
        <v>611</v>
      </c>
      <c r="C929" t="s">
        <v>352</v>
      </c>
      <c r="T929">
        <v>29.5</v>
      </c>
      <c r="U929">
        <v>47</v>
      </c>
      <c r="V929">
        <v>0</v>
      </c>
      <c r="W929">
        <v>59</v>
      </c>
      <c r="X929">
        <v>2</v>
      </c>
    </row>
    <row r="930" spans="1:39" x14ac:dyDescent="0.3">
      <c r="A930">
        <v>27104</v>
      </c>
      <c r="B930" t="s">
        <v>611</v>
      </c>
      <c r="C930" t="s">
        <v>291</v>
      </c>
      <c r="T930">
        <v>9.5</v>
      </c>
      <c r="U930">
        <v>11</v>
      </c>
      <c r="V930">
        <v>0</v>
      </c>
      <c r="W930">
        <v>19</v>
      </c>
      <c r="X930">
        <v>2</v>
      </c>
    </row>
    <row r="931" spans="1:39" x14ac:dyDescent="0.3">
      <c r="A931">
        <v>27104</v>
      </c>
      <c r="B931" t="s">
        <v>610</v>
      </c>
      <c r="C931" t="s">
        <v>613</v>
      </c>
      <c r="Y931">
        <v>21</v>
      </c>
      <c r="Z931">
        <v>21</v>
      </c>
      <c r="AA931">
        <v>0</v>
      </c>
      <c r="AB931">
        <v>21</v>
      </c>
      <c r="AC931">
        <v>1</v>
      </c>
    </row>
    <row r="932" spans="1:39" x14ac:dyDescent="0.3">
      <c r="A932">
        <v>27104</v>
      </c>
      <c r="B932" t="s">
        <v>611</v>
      </c>
      <c r="C932" t="s">
        <v>567</v>
      </c>
      <c r="Y932">
        <v>5</v>
      </c>
      <c r="Z932">
        <v>5</v>
      </c>
      <c r="AA932">
        <v>0</v>
      </c>
      <c r="AB932">
        <v>5</v>
      </c>
      <c r="AC932">
        <v>1</v>
      </c>
    </row>
    <row r="933" spans="1:39" x14ac:dyDescent="0.3">
      <c r="A933">
        <v>27104</v>
      </c>
      <c r="B933" t="s">
        <v>610</v>
      </c>
      <c r="C933" t="s">
        <v>623</v>
      </c>
      <c r="AD933">
        <v>1</v>
      </c>
      <c r="AE933">
        <v>38</v>
      </c>
      <c r="AF933">
        <v>1</v>
      </c>
      <c r="AG933">
        <v>100</v>
      </c>
      <c r="AH933">
        <v>6</v>
      </c>
      <c r="AI933">
        <v>3</v>
      </c>
    </row>
    <row r="934" spans="1:39" x14ac:dyDescent="0.3">
      <c r="A934">
        <v>27104</v>
      </c>
      <c r="B934" t="s">
        <v>611</v>
      </c>
      <c r="C934" t="s">
        <v>624</v>
      </c>
      <c r="AD934">
        <v>1</v>
      </c>
      <c r="AE934" t="s">
        <v>136</v>
      </c>
      <c r="AF934">
        <v>0</v>
      </c>
      <c r="AG934">
        <v>0</v>
      </c>
      <c r="AH934">
        <v>5</v>
      </c>
      <c r="AI934">
        <v>5</v>
      </c>
    </row>
    <row r="935" spans="1:39" x14ac:dyDescent="0.3">
      <c r="A935">
        <v>27104</v>
      </c>
      <c r="B935" t="s">
        <v>610</v>
      </c>
      <c r="C935" t="s">
        <v>195</v>
      </c>
      <c r="AJ935">
        <v>50</v>
      </c>
      <c r="AK935">
        <v>304</v>
      </c>
      <c r="AL935">
        <v>43.4</v>
      </c>
      <c r="AM935">
        <v>7</v>
      </c>
    </row>
    <row r="936" spans="1:39" x14ac:dyDescent="0.3">
      <c r="A936">
        <v>27104</v>
      </c>
      <c r="B936" t="s">
        <v>611</v>
      </c>
      <c r="C936" t="s">
        <v>625</v>
      </c>
      <c r="AJ936">
        <v>48</v>
      </c>
      <c r="AK936">
        <v>235</v>
      </c>
      <c r="AL936">
        <v>39.200000000000003</v>
      </c>
      <c r="AM936">
        <v>6</v>
      </c>
    </row>
    <row r="937" spans="1:39" x14ac:dyDescent="0.3">
      <c r="A937">
        <v>27089</v>
      </c>
      <c r="B937" t="s">
        <v>626</v>
      </c>
      <c r="C937" t="s">
        <v>627</v>
      </c>
      <c r="D937">
        <v>32</v>
      </c>
      <c r="E937">
        <v>68.8</v>
      </c>
      <c r="F937">
        <v>22</v>
      </c>
      <c r="G937">
        <v>0</v>
      </c>
      <c r="H937">
        <v>3</v>
      </c>
      <c r="I937">
        <v>314</v>
      </c>
      <c r="J937">
        <v>182.1</v>
      </c>
    </row>
    <row r="938" spans="1:39" x14ac:dyDescent="0.3">
      <c r="A938">
        <v>27089</v>
      </c>
      <c r="B938" t="s">
        <v>626</v>
      </c>
      <c r="C938" t="s">
        <v>628</v>
      </c>
      <c r="D938">
        <v>1</v>
      </c>
      <c r="E938">
        <v>100</v>
      </c>
      <c r="F938">
        <v>1</v>
      </c>
      <c r="G938">
        <v>0</v>
      </c>
      <c r="H938">
        <v>0</v>
      </c>
      <c r="I938">
        <v>24</v>
      </c>
      <c r="J938">
        <v>301.60000000000002</v>
      </c>
    </row>
    <row r="939" spans="1:39" x14ac:dyDescent="0.3">
      <c r="A939">
        <v>27089</v>
      </c>
      <c r="B939" t="s">
        <v>629</v>
      </c>
      <c r="C939" t="s">
        <v>630</v>
      </c>
      <c r="D939">
        <v>29</v>
      </c>
      <c r="E939">
        <v>62.1</v>
      </c>
      <c r="F939">
        <v>18</v>
      </c>
      <c r="G939">
        <v>0</v>
      </c>
      <c r="H939">
        <v>0</v>
      </c>
      <c r="I939">
        <v>195</v>
      </c>
      <c r="J939">
        <v>118.6</v>
      </c>
    </row>
    <row r="940" spans="1:39" x14ac:dyDescent="0.3">
      <c r="A940">
        <v>27089</v>
      </c>
      <c r="B940" t="s">
        <v>629</v>
      </c>
      <c r="C940" t="s">
        <v>631</v>
      </c>
      <c r="D940">
        <v>9</v>
      </c>
      <c r="E940">
        <v>44.4</v>
      </c>
      <c r="F940">
        <v>4</v>
      </c>
      <c r="G940">
        <v>1</v>
      </c>
      <c r="H940">
        <v>0</v>
      </c>
      <c r="I940">
        <v>61</v>
      </c>
      <c r="J940">
        <v>79.2</v>
      </c>
    </row>
    <row r="941" spans="1:39" x14ac:dyDescent="0.3">
      <c r="A941">
        <v>27089</v>
      </c>
      <c r="B941" t="s">
        <v>626</v>
      </c>
      <c r="C941" t="s">
        <v>216</v>
      </c>
      <c r="K941">
        <v>19</v>
      </c>
      <c r="L941">
        <v>0</v>
      </c>
      <c r="M941">
        <v>37</v>
      </c>
      <c r="N941">
        <v>1</v>
      </c>
      <c r="O941">
        <v>100</v>
      </c>
    </row>
    <row r="942" spans="1:39" x14ac:dyDescent="0.3">
      <c r="A942">
        <v>27089</v>
      </c>
      <c r="B942" t="s">
        <v>626</v>
      </c>
      <c r="C942" t="s">
        <v>628</v>
      </c>
      <c r="K942">
        <v>11</v>
      </c>
      <c r="L942">
        <v>0</v>
      </c>
      <c r="M942">
        <v>15</v>
      </c>
      <c r="N942">
        <v>1</v>
      </c>
      <c r="O942">
        <v>61</v>
      </c>
    </row>
    <row r="943" spans="1:39" x14ac:dyDescent="0.3">
      <c r="A943">
        <v>27089</v>
      </c>
      <c r="B943" t="s">
        <v>626</v>
      </c>
      <c r="C943" t="s">
        <v>59</v>
      </c>
      <c r="K943">
        <v>2</v>
      </c>
      <c r="L943">
        <v>0</v>
      </c>
      <c r="M943">
        <v>9</v>
      </c>
      <c r="N943">
        <v>0</v>
      </c>
      <c r="O943">
        <v>11</v>
      </c>
    </row>
    <row r="944" spans="1:39" x14ac:dyDescent="0.3">
      <c r="A944">
        <v>27089</v>
      </c>
      <c r="B944" t="s">
        <v>626</v>
      </c>
      <c r="C944" t="s">
        <v>632</v>
      </c>
      <c r="K944">
        <v>4</v>
      </c>
      <c r="L944">
        <v>0</v>
      </c>
      <c r="M944">
        <v>5</v>
      </c>
      <c r="N944">
        <v>0</v>
      </c>
      <c r="O944">
        <v>7</v>
      </c>
    </row>
    <row r="945" spans="1:19" x14ac:dyDescent="0.3">
      <c r="A945">
        <v>27089</v>
      </c>
      <c r="B945" t="s">
        <v>626</v>
      </c>
      <c r="C945" t="s">
        <v>627</v>
      </c>
      <c r="K945">
        <v>4</v>
      </c>
      <c r="L945">
        <v>0</v>
      </c>
      <c r="M945">
        <v>4</v>
      </c>
      <c r="N945">
        <v>0</v>
      </c>
      <c r="O945">
        <v>7</v>
      </c>
    </row>
    <row r="946" spans="1:19" x14ac:dyDescent="0.3">
      <c r="A946">
        <v>27089</v>
      </c>
      <c r="B946" t="s">
        <v>626</v>
      </c>
      <c r="C946" t="s">
        <v>633</v>
      </c>
      <c r="K946">
        <v>1</v>
      </c>
      <c r="L946">
        <v>0</v>
      </c>
      <c r="M946">
        <v>3</v>
      </c>
      <c r="N946">
        <v>0</v>
      </c>
      <c r="O946">
        <v>3</v>
      </c>
    </row>
    <row r="947" spans="1:19" x14ac:dyDescent="0.3">
      <c r="A947">
        <v>27089</v>
      </c>
      <c r="B947" t="s">
        <v>629</v>
      </c>
      <c r="C947" t="s">
        <v>634</v>
      </c>
      <c r="K947">
        <v>14</v>
      </c>
      <c r="L947">
        <v>0</v>
      </c>
      <c r="M947">
        <v>16</v>
      </c>
      <c r="N947">
        <v>0</v>
      </c>
      <c r="O947">
        <v>63</v>
      </c>
    </row>
    <row r="948" spans="1:19" x14ac:dyDescent="0.3">
      <c r="A948">
        <v>27089</v>
      </c>
      <c r="B948" t="s">
        <v>629</v>
      </c>
      <c r="C948" t="s">
        <v>635</v>
      </c>
      <c r="K948">
        <v>1</v>
      </c>
      <c r="L948">
        <v>0</v>
      </c>
      <c r="M948">
        <v>1</v>
      </c>
      <c r="N948">
        <v>0</v>
      </c>
      <c r="O948">
        <v>1</v>
      </c>
    </row>
    <row r="949" spans="1:19" x14ac:dyDescent="0.3">
      <c r="A949">
        <v>27089</v>
      </c>
      <c r="B949" t="s">
        <v>629</v>
      </c>
      <c r="C949" t="s">
        <v>631</v>
      </c>
      <c r="K949">
        <v>1</v>
      </c>
      <c r="L949">
        <v>0</v>
      </c>
      <c r="M949">
        <v>0</v>
      </c>
      <c r="N949">
        <v>0</v>
      </c>
      <c r="O949">
        <v>0</v>
      </c>
    </row>
    <row r="950" spans="1:19" x14ac:dyDescent="0.3">
      <c r="A950">
        <v>27089</v>
      </c>
      <c r="B950" t="s">
        <v>629</v>
      </c>
      <c r="C950" t="s">
        <v>636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9" x14ac:dyDescent="0.3">
      <c r="A951">
        <v>27089</v>
      </c>
      <c r="B951" t="s">
        <v>629</v>
      </c>
      <c r="C951" t="s">
        <v>637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9" x14ac:dyDescent="0.3">
      <c r="A952">
        <v>27089</v>
      </c>
      <c r="B952" t="s">
        <v>629</v>
      </c>
      <c r="C952" t="s">
        <v>630</v>
      </c>
      <c r="K952">
        <v>13</v>
      </c>
      <c r="L952">
        <v>0</v>
      </c>
      <c r="M952">
        <v>6</v>
      </c>
      <c r="N952">
        <v>1</v>
      </c>
      <c r="O952">
        <v>-2</v>
      </c>
    </row>
    <row r="953" spans="1:19" x14ac:dyDescent="0.3">
      <c r="A953">
        <v>27089</v>
      </c>
      <c r="B953" t="s">
        <v>626</v>
      </c>
      <c r="C953" t="s">
        <v>71</v>
      </c>
      <c r="P953">
        <v>46</v>
      </c>
      <c r="Q953">
        <v>1</v>
      </c>
      <c r="R953">
        <v>171</v>
      </c>
      <c r="S953">
        <v>9</v>
      </c>
    </row>
    <row r="954" spans="1:19" x14ac:dyDescent="0.3">
      <c r="A954">
        <v>27089</v>
      </c>
      <c r="B954" t="s">
        <v>626</v>
      </c>
      <c r="C954" t="s">
        <v>638</v>
      </c>
      <c r="P954">
        <v>18</v>
      </c>
      <c r="Q954">
        <v>0</v>
      </c>
      <c r="R954">
        <v>50</v>
      </c>
      <c r="S954">
        <v>4</v>
      </c>
    </row>
    <row r="955" spans="1:19" x14ac:dyDescent="0.3">
      <c r="A955">
        <v>27089</v>
      </c>
      <c r="B955" t="s">
        <v>626</v>
      </c>
      <c r="C955" t="s">
        <v>633</v>
      </c>
      <c r="P955">
        <v>23</v>
      </c>
      <c r="Q955">
        <v>1</v>
      </c>
      <c r="R955">
        <v>43</v>
      </c>
      <c r="S955">
        <v>3</v>
      </c>
    </row>
    <row r="956" spans="1:19" x14ac:dyDescent="0.3">
      <c r="A956">
        <v>27089</v>
      </c>
      <c r="B956" t="s">
        <v>626</v>
      </c>
      <c r="C956" t="s">
        <v>627</v>
      </c>
      <c r="P956">
        <v>24</v>
      </c>
      <c r="Q956">
        <v>0</v>
      </c>
      <c r="R956">
        <v>24</v>
      </c>
      <c r="S956">
        <v>1</v>
      </c>
    </row>
    <row r="957" spans="1:19" x14ac:dyDescent="0.3">
      <c r="A957">
        <v>27089</v>
      </c>
      <c r="B957" t="s">
        <v>626</v>
      </c>
      <c r="C957" t="s">
        <v>639</v>
      </c>
      <c r="P957">
        <v>14</v>
      </c>
      <c r="Q957">
        <v>1</v>
      </c>
      <c r="R957">
        <v>20</v>
      </c>
      <c r="S957">
        <v>2</v>
      </c>
    </row>
    <row r="958" spans="1:19" x14ac:dyDescent="0.3">
      <c r="A958">
        <v>27089</v>
      </c>
      <c r="B958" t="s">
        <v>626</v>
      </c>
      <c r="C958" t="s">
        <v>640</v>
      </c>
      <c r="P958">
        <v>13</v>
      </c>
      <c r="Q958">
        <v>0</v>
      </c>
      <c r="R958">
        <v>19</v>
      </c>
      <c r="S958">
        <v>3</v>
      </c>
    </row>
    <row r="959" spans="1:19" x14ac:dyDescent="0.3">
      <c r="A959">
        <v>27089</v>
      </c>
      <c r="B959" t="s">
        <v>626</v>
      </c>
      <c r="C959" t="s">
        <v>641</v>
      </c>
      <c r="P959">
        <v>11</v>
      </c>
      <c r="Q959">
        <v>0</v>
      </c>
      <c r="R959">
        <v>11</v>
      </c>
      <c r="S959">
        <v>1</v>
      </c>
    </row>
    <row r="960" spans="1:19" x14ac:dyDescent="0.3">
      <c r="A960">
        <v>27089</v>
      </c>
      <c r="B960" t="s">
        <v>629</v>
      </c>
      <c r="C960" t="s">
        <v>634</v>
      </c>
      <c r="P960">
        <v>42</v>
      </c>
      <c r="Q960">
        <v>0</v>
      </c>
      <c r="R960">
        <v>103</v>
      </c>
      <c r="S960">
        <v>6</v>
      </c>
    </row>
    <row r="961" spans="1:39" x14ac:dyDescent="0.3">
      <c r="A961">
        <v>27089</v>
      </c>
      <c r="B961" t="s">
        <v>629</v>
      </c>
      <c r="C961" t="s">
        <v>642</v>
      </c>
      <c r="P961">
        <v>14</v>
      </c>
      <c r="Q961">
        <v>0</v>
      </c>
      <c r="R961">
        <v>38</v>
      </c>
      <c r="S961">
        <v>4</v>
      </c>
    </row>
    <row r="962" spans="1:39" x14ac:dyDescent="0.3">
      <c r="A962">
        <v>27089</v>
      </c>
      <c r="B962" t="s">
        <v>629</v>
      </c>
      <c r="C962" t="s">
        <v>643</v>
      </c>
      <c r="P962">
        <v>12</v>
      </c>
      <c r="Q962">
        <v>0</v>
      </c>
      <c r="R962">
        <v>25</v>
      </c>
      <c r="S962">
        <v>3</v>
      </c>
    </row>
    <row r="963" spans="1:39" x14ac:dyDescent="0.3">
      <c r="A963">
        <v>27089</v>
      </c>
      <c r="B963" t="s">
        <v>629</v>
      </c>
      <c r="C963" t="s">
        <v>291</v>
      </c>
      <c r="P963">
        <v>12</v>
      </c>
      <c r="Q963">
        <v>0</v>
      </c>
      <c r="R963">
        <v>23</v>
      </c>
      <c r="S963">
        <v>2</v>
      </c>
    </row>
    <row r="964" spans="1:39" x14ac:dyDescent="0.3">
      <c r="A964">
        <v>27089</v>
      </c>
      <c r="B964" t="s">
        <v>629</v>
      </c>
      <c r="C964" t="s">
        <v>354</v>
      </c>
      <c r="P964">
        <v>13</v>
      </c>
      <c r="Q964">
        <v>0</v>
      </c>
      <c r="R964">
        <v>22</v>
      </c>
      <c r="S964">
        <v>3</v>
      </c>
    </row>
    <row r="965" spans="1:39" x14ac:dyDescent="0.3">
      <c r="A965">
        <v>27089</v>
      </c>
      <c r="B965" t="s">
        <v>629</v>
      </c>
      <c r="C965" t="s">
        <v>635</v>
      </c>
      <c r="P965">
        <v>17</v>
      </c>
      <c r="Q965">
        <v>0</v>
      </c>
      <c r="R965">
        <v>22</v>
      </c>
      <c r="S965">
        <v>2</v>
      </c>
    </row>
    <row r="966" spans="1:39" x14ac:dyDescent="0.3">
      <c r="A966">
        <v>27089</v>
      </c>
      <c r="B966" t="s">
        <v>629</v>
      </c>
      <c r="C966" t="s">
        <v>644</v>
      </c>
      <c r="P966">
        <v>15</v>
      </c>
      <c r="Q966">
        <v>0</v>
      </c>
      <c r="R966">
        <v>15</v>
      </c>
      <c r="S966">
        <v>1</v>
      </c>
    </row>
    <row r="967" spans="1:39" x14ac:dyDescent="0.3">
      <c r="A967">
        <v>27089</v>
      </c>
      <c r="B967" t="s">
        <v>629</v>
      </c>
      <c r="C967" t="s">
        <v>328</v>
      </c>
      <c r="P967">
        <v>8</v>
      </c>
      <c r="Q967">
        <v>0</v>
      </c>
      <c r="R967">
        <v>8</v>
      </c>
      <c r="S967">
        <v>1</v>
      </c>
    </row>
    <row r="968" spans="1:39" x14ac:dyDescent="0.3">
      <c r="A968">
        <v>27089</v>
      </c>
      <c r="B968" t="s">
        <v>626</v>
      </c>
      <c r="C968" t="s">
        <v>633</v>
      </c>
      <c r="T968">
        <v>6</v>
      </c>
      <c r="U968">
        <v>6</v>
      </c>
      <c r="V968">
        <v>0</v>
      </c>
      <c r="W968">
        <v>6</v>
      </c>
      <c r="X968">
        <v>1</v>
      </c>
    </row>
    <row r="969" spans="1:39" x14ac:dyDescent="0.3">
      <c r="A969">
        <v>27089</v>
      </c>
      <c r="B969" t="s">
        <v>629</v>
      </c>
      <c r="C969" t="s">
        <v>133</v>
      </c>
      <c r="T969">
        <v>22</v>
      </c>
      <c r="U969">
        <v>28</v>
      </c>
      <c r="V969">
        <v>0</v>
      </c>
      <c r="W969">
        <v>44</v>
      </c>
      <c r="X969">
        <v>2</v>
      </c>
    </row>
    <row r="970" spans="1:39" x14ac:dyDescent="0.3">
      <c r="A970">
        <v>27089</v>
      </c>
      <c r="B970" t="s">
        <v>629</v>
      </c>
      <c r="C970" t="s">
        <v>637</v>
      </c>
      <c r="T970">
        <v>20</v>
      </c>
      <c r="U970">
        <v>16</v>
      </c>
      <c r="V970">
        <v>0</v>
      </c>
      <c r="W970">
        <v>20</v>
      </c>
      <c r="X970">
        <v>1</v>
      </c>
    </row>
    <row r="971" spans="1:39" x14ac:dyDescent="0.3">
      <c r="A971">
        <v>27089</v>
      </c>
      <c r="B971" t="s">
        <v>629</v>
      </c>
      <c r="C971" t="s">
        <v>636</v>
      </c>
      <c r="Y971">
        <v>-6</v>
      </c>
      <c r="Z971">
        <v>0</v>
      </c>
      <c r="AA971">
        <v>0</v>
      </c>
      <c r="AB971">
        <v>-6</v>
      </c>
      <c r="AC971">
        <v>1</v>
      </c>
    </row>
    <row r="972" spans="1:39" x14ac:dyDescent="0.3">
      <c r="A972">
        <v>27089</v>
      </c>
      <c r="B972" t="s">
        <v>626</v>
      </c>
      <c r="C972" t="s">
        <v>645</v>
      </c>
      <c r="AD972">
        <v>2</v>
      </c>
      <c r="AE972">
        <v>28</v>
      </c>
      <c r="AF972">
        <v>1</v>
      </c>
      <c r="AG972">
        <v>50</v>
      </c>
      <c r="AH972">
        <v>8</v>
      </c>
      <c r="AI972">
        <v>5</v>
      </c>
    </row>
    <row r="973" spans="1:39" x14ac:dyDescent="0.3">
      <c r="A973">
        <v>27089</v>
      </c>
      <c r="B973" t="s">
        <v>629</v>
      </c>
      <c r="C973" t="s">
        <v>646</v>
      </c>
      <c r="AD973">
        <v>1</v>
      </c>
      <c r="AE973" t="s">
        <v>136</v>
      </c>
      <c r="AF973">
        <v>0</v>
      </c>
      <c r="AG973">
        <v>0</v>
      </c>
      <c r="AH973">
        <v>0</v>
      </c>
      <c r="AI973">
        <v>0</v>
      </c>
    </row>
    <row r="974" spans="1:39" x14ac:dyDescent="0.3">
      <c r="A974">
        <v>27089</v>
      </c>
      <c r="B974" t="s">
        <v>626</v>
      </c>
      <c r="C974" t="s">
        <v>647</v>
      </c>
      <c r="AJ974">
        <v>54</v>
      </c>
      <c r="AK974">
        <v>191</v>
      </c>
      <c r="AL974">
        <v>47.8</v>
      </c>
      <c r="AM974">
        <v>4</v>
      </c>
    </row>
    <row r="975" spans="1:39" x14ac:dyDescent="0.3">
      <c r="A975">
        <v>27089</v>
      </c>
      <c r="B975" t="s">
        <v>629</v>
      </c>
      <c r="C975" t="s">
        <v>549</v>
      </c>
      <c r="AJ975">
        <v>52</v>
      </c>
      <c r="AK975">
        <v>248</v>
      </c>
      <c r="AL975">
        <v>41.3</v>
      </c>
      <c r="AM975">
        <v>6</v>
      </c>
    </row>
    <row r="976" spans="1:39" x14ac:dyDescent="0.3">
      <c r="A976">
        <v>27090</v>
      </c>
      <c r="B976" t="s">
        <v>648</v>
      </c>
      <c r="C976" t="s">
        <v>649</v>
      </c>
      <c r="D976">
        <v>21</v>
      </c>
      <c r="E976">
        <v>57.1</v>
      </c>
      <c r="F976">
        <v>12</v>
      </c>
      <c r="G976">
        <v>0</v>
      </c>
      <c r="H976">
        <v>2</v>
      </c>
      <c r="I976">
        <v>164</v>
      </c>
      <c r="J976">
        <v>154.19999999999999</v>
      </c>
    </row>
    <row r="977" spans="1:19" x14ac:dyDescent="0.3">
      <c r="A977">
        <v>27090</v>
      </c>
      <c r="B977" t="s">
        <v>650</v>
      </c>
      <c r="C977" t="s">
        <v>216</v>
      </c>
      <c r="D977">
        <v>27</v>
      </c>
      <c r="E977">
        <v>66.7</v>
      </c>
      <c r="F977">
        <v>18</v>
      </c>
      <c r="G977">
        <v>0</v>
      </c>
      <c r="H977">
        <v>2</v>
      </c>
      <c r="I977">
        <v>146</v>
      </c>
      <c r="J977">
        <v>136.5</v>
      </c>
    </row>
    <row r="978" spans="1:19" x14ac:dyDescent="0.3">
      <c r="A978">
        <v>27090</v>
      </c>
      <c r="B978" t="s">
        <v>650</v>
      </c>
      <c r="C978" t="s">
        <v>651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9" x14ac:dyDescent="0.3">
      <c r="A979">
        <v>27090</v>
      </c>
      <c r="B979" t="s">
        <v>648</v>
      </c>
      <c r="C979" t="s">
        <v>652</v>
      </c>
      <c r="K979">
        <v>17</v>
      </c>
      <c r="L979">
        <v>0</v>
      </c>
      <c r="M979">
        <v>48</v>
      </c>
      <c r="N979">
        <v>1</v>
      </c>
      <c r="O979">
        <v>142</v>
      </c>
    </row>
    <row r="980" spans="1:19" x14ac:dyDescent="0.3">
      <c r="A980">
        <v>27090</v>
      </c>
      <c r="B980" t="s">
        <v>648</v>
      </c>
      <c r="C980" t="s">
        <v>653</v>
      </c>
      <c r="K980">
        <v>15</v>
      </c>
      <c r="L980">
        <v>0</v>
      </c>
      <c r="M980">
        <v>20</v>
      </c>
      <c r="N980">
        <v>1</v>
      </c>
      <c r="O980">
        <v>87</v>
      </c>
    </row>
    <row r="981" spans="1:19" x14ac:dyDescent="0.3">
      <c r="A981">
        <v>27090</v>
      </c>
      <c r="B981" t="s">
        <v>648</v>
      </c>
      <c r="C981" t="s">
        <v>654</v>
      </c>
      <c r="K981">
        <v>1</v>
      </c>
      <c r="L981">
        <v>0</v>
      </c>
      <c r="M981">
        <v>11</v>
      </c>
      <c r="N981">
        <v>0</v>
      </c>
      <c r="O981">
        <v>11</v>
      </c>
    </row>
    <row r="982" spans="1:19" x14ac:dyDescent="0.3">
      <c r="A982">
        <v>27090</v>
      </c>
      <c r="B982" t="s">
        <v>648</v>
      </c>
      <c r="C982" t="s">
        <v>649</v>
      </c>
      <c r="K982">
        <v>6</v>
      </c>
      <c r="L982">
        <v>1</v>
      </c>
      <c r="M982">
        <v>15</v>
      </c>
      <c r="N982">
        <v>0</v>
      </c>
      <c r="O982">
        <v>7</v>
      </c>
    </row>
    <row r="983" spans="1:19" x14ac:dyDescent="0.3">
      <c r="A983">
        <v>27090</v>
      </c>
      <c r="B983" t="s">
        <v>648</v>
      </c>
      <c r="C983" t="s">
        <v>655</v>
      </c>
      <c r="K983">
        <v>1</v>
      </c>
      <c r="L983">
        <v>0</v>
      </c>
      <c r="M983">
        <v>3</v>
      </c>
      <c r="N983">
        <v>0</v>
      </c>
      <c r="O983">
        <v>3</v>
      </c>
    </row>
    <row r="984" spans="1:19" x14ac:dyDescent="0.3">
      <c r="A984">
        <v>27090</v>
      </c>
      <c r="B984" t="s">
        <v>648</v>
      </c>
      <c r="C984" t="s">
        <v>656</v>
      </c>
      <c r="K984">
        <v>2</v>
      </c>
      <c r="L984">
        <v>0</v>
      </c>
      <c r="M984">
        <v>1</v>
      </c>
      <c r="N984">
        <v>0</v>
      </c>
      <c r="O984">
        <v>1</v>
      </c>
    </row>
    <row r="985" spans="1:19" x14ac:dyDescent="0.3">
      <c r="A985">
        <v>27090</v>
      </c>
      <c r="B985" t="s">
        <v>650</v>
      </c>
      <c r="C985" t="s">
        <v>657</v>
      </c>
      <c r="K985">
        <v>15</v>
      </c>
      <c r="L985">
        <v>1</v>
      </c>
      <c r="M985">
        <v>20</v>
      </c>
      <c r="N985">
        <v>0</v>
      </c>
      <c r="O985">
        <v>88</v>
      </c>
    </row>
    <row r="986" spans="1:19" x14ac:dyDescent="0.3">
      <c r="A986">
        <v>27090</v>
      </c>
      <c r="B986" t="s">
        <v>650</v>
      </c>
      <c r="C986" t="s">
        <v>216</v>
      </c>
      <c r="K986">
        <v>17</v>
      </c>
      <c r="L986">
        <v>1</v>
      </c>
      <c r="M986">
        <v>45</v>
      </c>
      <c r="N986">
        <v>1</v>
      </c>
      <c r="O986">
        <v>72</v>
      </c>
    </row>
    <row r="987" spans="1:19" x14ac:dyDescent="0.3">
      <c r="A987">
        <v>27090</v>
      </c>
      <c r="B987" t="s">
        <v>650</v>
      </c>
      <c r="C987" t="s">
        <v>183</v>
      </c>
      <c r="K987">
        <v>4</v>
      </c>
      <c r="L987">
        <v>0</v>
      </c>
      <c r="M987">
        <v>9</v>
      </c>
      <c r="N987">
        <v>0</v>
      </c>
      <c r="O987">
        <v>12</v>
      </c>
    </row>
    <row r="988" spans="1:19" x14ac:dyDescent="0.3">
      <c r="A988">
        <v>27090</v>
      </c>
      <c r="B988" t="s">
        <v>650</v>
      </c>
      <c r="C988" t="s">
        <v>658</v>
      </c>
      <c r="K988">
        <v>2</v>
      </c>
      <c r="L988">
        <v>0</v>
      </c>
      <c r="M988">
        <v>2</v>
      </c>
      <c r="N988">
        <v>0</v>
      </c>
      <c r="O988">
        <v>3</v>
      </c>
    </row>
    <row r="989" spans="1:19" x14ac:dyDescent="0.3">
      <c r="A989">
        <v>27090</v>
      </c>
      <c r="B989" t="s">
        <v>650</v>
      </c>
      <c r="C989" t="s">
        <v>659</v>
      </c>
      <c r="K989">
        <v>1</v>
      </c>
      <c r="L989">
        <v>0</v>
      </c>
      <c r="M989">
        <v>0</v>
      </c>
      <c r="N989">
        <v>0</v>
      </c>
      <c r="O989">
        <v>0</v>
      </c>
    </row>
    <row r="990" spans="1:19" x14ac:dyDescent="0.3">
      <c r="A990">
        <v>27090</v>
      </c>
      <c r="B990" t="s">
        <v>648</v>
      </c>
      <c r="C990" t="s">
        <v>655</v>
      </c>
      <c r="P990">
        <v>77</v>
      </c>
      <c r="Q990">
        <v>0</v>
      </c>
      <c r="R990">
        <v>103</v>
      </c>
      <c r="S990">
        <v>4</v>
      </c>
    </row>
    <row r="991" spans="1:19" x14ac:dyDescent="0.3">
      <c r="A991">
        <v>27090</v>
      </c>
      <c r="B991" t="s">
        <v>648</v>
      </c>
      <c r="C991" t="s">
        <v>653</v>
      </c>
      <c r="P991">
        <v>33</v>
      </c>
      <c r="Q991">
        <v>1</v>
      </c>
      <c r="R991">
        <v>39</v>
      </c>
      <c r="S991">
        <v>2</v>
      </c>
    </row>
    <row r="992" spans="1:19" x14ac:dyDescent="0.3">
      <c r="A992">
        <v>27090</v>
      </c>
      <c r="B992" t="s">
        <v>648</v>
      </c>
      <c r="C992" t="s">
        <v>660</v>
      </c>
      <c r="P992">
        <v>5</v>
      </c>
      <c r="Q992">
        <v>1</v>
      </c>
      <c r="R992">
        <v>11</v>
      </c>
      <c r="S992">
        <v>3</v>
      </c>
    </row>
    <row r="993" spans="1:35" x14ac:dyDescent="0.3">
      <c r="A993">
        <v>27090</v>
      </c>
      <c r="B993" t="s">
        <v>648</v>
      </c>
      <c r="C993" t="s">
        <v>661</v>
      </c>
      <c r="P993">
        <v>4</v>
      </c>
      <c r="Q993">
        <v>0</v>
      </c>
      <c r="R993">
        <v>8</v>
      </c>
      <c r="S993">
        <v>2</v>
      </c>
    </row>
    <row r="994" spans="1:35" x14ac:dyDescent="0.3">
      <c r="A994">
        <v>27090</v>
      </c>
      <c r="B994" t="s">
        <v>648</v>
      </c>
      <c r="C994" t="s">
        <v>662</v>
      </c>
      <c r="P994">
        <v>3</v>
      </c>
      <c r="Q994">
        <v>0</v>
      </c>
      <c r="R994">
        <v>3</v>
      </c>
      <c r="S994">
        <v>1</v>
      </c>
    </row>
    <row r="995" spans="1:35" x14ac:dyDescent="0.3">
      <c r="A995">
        <v>27090</v>
      </c>
      <c r="B995" t="s">
        <v>650</v>
      </c>
      <c r="C995" t="s">
        <v>646</v>
      </c>
      <c r="P995">
        <v>17</v>
      </c>
      <c r="Q995">
        <v>0</v>
      </c>
      <c r="R995">
        <v>37</v>
      </c>
      <c r="S995">
        <v>3</v>
      </c>
    </row>
    <row r="996" spans="1:35" x14ac:dyDescent="0.3">
      <c r="A996">
        <v>27090</v>
      </c>
      <c r="B996" t="s">
        <v>650</v>
      </c>
      <c r="C996" t="s">
        <v>109</v>
      </c>
      <c r="P996">
        <v>15</v>
      </c>
      <c r="Q996">
        <v>0</v>
      </c>
      <c r="R996">
        <v>29</v>
      </c>
      <c r="S996">
        <v>3</v>
      </c>
    </row>
    <row r="997" spans="1:35" x14ac:dyDescent="0.3">
      <c r="A997">
        <v>27090</v>
      </c>
      <c r="B997" t="s">
        <v>650</v>
      </c>
      <c r="C997" t="s">
        <v>657</v>
      </c>
      <c r="P997">
        <v>8</v>
      </c>
      <c r="Q997">
        <v>0</v>
      </c>
      <c r="R997">
        <v>21</v>
      </c>
      <c r="S997">
        <v>5</v>
      </c>
    </row>
    <row r="998" spans="1:35" x14ac:dyDescent="0.3">
      <c r="A998">
        <v>27090</v>
      </c>
      <c r="B998" t="s">
        <v>650</v>
      </c>
      <c r="C998" t="s">
        <v>93</v>
      </c>
      <c r="P998">
        <v>14</v>
      </c>
      <c r="Q998">
        <v>0</v>
      </c>
      <c r="R998">
        <v>21</v>
      </c>
      <c r="S998">
        <v>2</v>
      </c>
    </row>
    <row r="999" spans="1:35" x14ac:dyDescent="0.3">
      <c r="A999">
        <v>27090</v>
      </c>
      <c r="B999" t="s">
        <v>650</v>
      </c>
      <c r="C999" t="s">
        <v>651</v>
      </c>
      <c r="P999">
        <v>10</v>
      </c>
      <c r="Q999">
        <v>2</v>
      </c>
      <c r="R999">
        <v>19</v>
      </c>
      <c r="S999">
        <v>2</v>
      </c>
    </row>
    <row r="1000" spans="1:35" x14ac:dyDescent="0.3">
      <c r="A1000">
        <v>27090</v>
      </c>
      <c r="B1000" t="s">
        <v>650</v>
      </c>
      <c r="C1000" t="s">
        <v>663</v>
      </c>
      <c r="P1000">
        <v>10</v>
      </c>
      <c r="Q1000">
        <v>0</v>
      </c>
      <c r="R1000">
        <v>10</v>
      </c>
      <c r="S1000">
        <v>1</v>
      </c>
    </row>
    <row r="1001" spans="1:35" x14ac:dyDescent="0.3">
      <c r="A1001">
        <v>27090</v>
      </c>
      <c r="B1001" t="s">
        <v>650</v>
      </c>
      <c r="C1001" t="s">
        <v>74</v>
      </c>
      <c r="P1001">
        <v>6</v>
      </c>
      <c r="Q1001">
        <v>0</v>
      </c>
      <c r="R1001">
        <v>6</v>
      </c>
      <c r="S1001">
        <v>1</v>
      </c>
    </row>
    <row r="1002" spans="1:35" x14ac:dyDescent="0.3">
      <c r="A1002">
        <v>27090</v>
      </c>
      <c r="B1002" t="s">
        <v>650</v>
      </c>
      <c r="C1002" t="s">
        <v>183</v>
      </c>
      <c r="P1002">
        <v>3</v>
      </c>
      <c r="Q1002">
        <v>0</v>
      </c>
      <c r="R1002">
        <v>3</v>
      </c>
      <c r="S1002">
        <v>1</v>
      </c>
    </row>
    <row r="1003" spans="1:35" x14ac:dyDescent="0.3">
      <c r="A1003">
        <v>27090</v>
      </c>
      <c r="B1003" t="s">
        <v>648</v>
      </c>
      <c r="C1003" t="s">
        <v>664</v>
      </c>
      <c r="T1003">
        <v>15.2</v>
      </c>
      <c r="U1003">
        <v>22</v>
      </c>
      <c r="V1003">
        <v>0</v>
      </c>
      <c r="W1003">
        <v>76</v>
      </c>
      <c r="X1003">
        <v>5</v>
      </c>
    </row>
    <row r="1004" spans="1:35" x14ac:dyDescent="0.3">
      <c r="A1004">
        <v>27090</v>
      </c>
      <c r="B1004" t="s">
        <v>650</v>
      </c>
      <c r="C1004" t="s">
        <v>658</v>
      </c>
      <c r="T1004">
        <v>31.5</v>
      </c>
      <c r="U1004">
        <v>50</v>
      </c>
      <c r="V1004">
        <v>0</v>
      </c>
      <c r="W1004">
        <v>126</v>
      </c>
      <c r="X1004">
        <v>4</v>
      </c>
    </row>
    <row r="1005" spans="1:35" x14ac:dyDescent="0.3">
      <c r="A1005">
        <v>27090</v>
      </c>
      <c r="B1005" t="s">
        <v>650</v>
      </c>
      <c r="C1005" t="s">
        <v>427</v>
      </c>
      <c r="T1005">
        <v>23</v>
      </c>
      <c r="U1005">
        <v>23</v>
      </c>
      <c r="V1005">
        <v>0</v>
      </c>
      <c r="W1005">
        <v>23</v>
      </c>
      <c r="X1005">
        <v>1</v>
      </c>
    </row>
    <row r="1006" spans="1:35" x14ac:dyDescent="0.3">
      <c r="A1006">
        <v>27090</v>
      </c>
      <c r="B1006" t="s">
        <v>648</v>
      </c>
      <c r="C1006" t="s">
        <v>655</v>
      </c>
      <c r="Y1006">
        <v>0.5</v>
      </c>
      <c r="Z1006">
        <v>1</v>
      </c>
      <c r="AA1006">
        <v>0</v>
      </c>
      <c r="AB1006">
        <v>1</v>
      </c>
      <c r="AC1006">
        <v>2</v>
      </c>
    </row>
    <row r="1007" spans="1:35" x14ac:dyDescent="0.3">
      <c r="A1007">
        <v>27090</v>
      </c>
      <c r="B1007" t="s">
        <v>648</v>
      </c>
      <c r="C1007" t="s">
        <v>665</v>
      </c>
      <c r="AD1007">
        <v>2</v>
      </c>
      <c r="AE1007">
        <v>30</v>
      </c>
      <c r="AF1007">
        <v>1</v>
      </c>
      <c r="AG1007">
        <v>50</v>
      </c>
      <c r="AH1007">
        <v>7</v>
      </c>
      <c r="AI1007">
        <v>4</v>
      </c>
    </row>
    <row r="1008" spans="1:35" x14ac:dyDescent="0.3">
      <c r="A1008">
        <v>27090</v>
      </c>
      <c r="B1008" t="s">
        <v>650</v>
      </c>
      <c r="C1008" t="s">
        <v>666</v>
      </c>
      <c r="AD1008">
        <v>3</v>
      </c>
      <c r="AE1008">
        <v>40</v>
      </c>
      <c r="AF1008">
        <v>1</v>
      </c>
      <c r="AG1008">
        <v>33.299999999999997</v>
      </c>
      <c r="AH1008">
        <v>5</v>
      </c>
      <c r="AI1008">
        <v>2</v>
      </c>
    </row>
    <row r="1009" spans="1:39" x14ac:dyDescent="0.3">
      <c r="A1009">
        <v>27090</v>
      </c>
      <c r="B1009" t="s">
        <v>648</v>
      </c>
      <c r="C1009" t="s">
        <v>654</v>
      </c>
      <c r="AJ1009">
        <v>43</v>
      </c>
      <c r="AK1009">
        <v>174</v>
      </c>
      <c r="AL1009">
        <v>34.799999999999997</v>
      </c>
      <c r="AM1009">
        <v>5</v>
      </c>
    </row>
    <row r="1010" spans="1:39" x14ac:dyDescent="0.3">
      <c r="A1010">
        <v>27090</v>
      </c>
      <c r="B1010" t="s">
        <v>650</v>
      </c>
      <c r="C1010" t="s">
        <v>667</v>
      </c>
      <c r="AJ1010">
        <v>47</v>
      </c>
      <c r="AK1010">
        <v>121</v>
      </c>
      <c r="AL1010">
        <v>40.299999999999997</v>
      </c>
      <c r="AM1010">
        <v>3</v>
      </c>
    </row>
    <row r="1011" spans="1:39" x14ac:dyDescent="0.3">
      <c r="A1011">
        <v>27091</v>
      </c>
      <c r="B1011" t="s">
        <v>668</v>
      </c>
      <c r="C1011" t="s">
        <v>126</v>
      </c>
      <c r="D1011">
        <v>12</v>
      </c>
      <c r="E1011">
        <v>50</v>
      </c>
      <c r="F1011">
        <v>6</v>
      </c>
      <c r="G1011">
        <v>0</v>
      </c>
      <c r="H1011">
        <v>0</v>
      </c>
      <c r="I1011">
        <v>86</v>
      </c>
      <c r="J1011">
        <v>110.2</v>
      </c>
    </row>
    <row r="1012" spans="1:39" x14ac:dyDescent="0.3">
      <c r="A1012">
        <v>27091</v>
      </c>
      <c r="B1012" t="s">
        <v>668</v>
      </c>
      <c r="C1012" t="s">
        <v>669</v>
      </c>
      <c r="D1012">
        <v>6</v>
      </c>
      <c r="E1012">
        <v>50</v>
      </c>
      <c r="F1012">
        <v>3</v>
      </c>
      <c r="G1012">
        <v>0</v>
      </c>
      <c r="H1012">
        <v>1</v>
      </c>
      <c r="I1012">
        <v>68</v>
      </c>
      <c r="J1012">
        <v>200.2</v>
      </c>
    </row>
    <row r="1013" spans="1:39" x14ac:dyDescent="0.3">
      <c r="A1013">
        <v>27091</v>
      </c>
      <c r="B1013" t="s">
        <v>670</v>
      </c>
      <c r="C1013" t="s">
        <v>671</v>
      </c>
      <c r="D1013">
        <v>39</v>
      </c>
      <c r="E1013">
        <v>59</v>
      </c>
      <c r="F1013">
        <v>23</v>
      </c>
      <c r="G1013">
        <v>2</v>
      </c>
      <c r="H1013">
        <v>2</v>
      </c>
      <c r="I1013">
        <v>280</v>
      </c>
      <c r="J1013">
        <v>126</v>
      </c>
    </row>
    <row r="1014" spans="1:39" x14ac:dyDescent="0.3">
      <c r="A1014">
        <v>27091</v>
      </c>
      <c r="B1014" t="s">
        <v>668</v>
      </c>
      <c r="C1014" t="s">
        <v>672</v>
      </c>
      <c r="K1014">
        <v>21</v>
      </c>
      <c r="L1014">
        <v>0</v>
      </c>
      <c r="M1014">
        <v>59</v>
      </c>
      <c r="N1014">
        <v>0</v>
      </c>
      <c r="O1014">
        <v>119</v>
      </c>
    </row>
    <row r="1015" spans="1:39" x14ac:dyDescent="0.3">
      <c r="A1015">
        <v>27091</v>
      </c>
      <c r="B1015" t="s">
        <v>668</v>
      </c>
      <c r="C1015" t="s">
        <v>669</v>
      </c>
      <c r="K1015">
        <v>2</v>
      </c>
      <c r="L1015">
        <v>0</v>
      </c>
      <c r="M1015">
        <v>8</v>
      </c>
      <c r="N1015">
        <v>0</v>
      </c>
      <c r="O1015">
        <v>14</v>
      </c>
    </row>
    <row r="1016" spans="1:39" x14ac:dyDescent="0.3">
      <c r="A1016">
        <v>27091</v>
      </c>
      <c r="B1016" t="s">
        <v>668</v>
      </c>
      <c r="C1016" t="s">
        <v>673</v>
      </c>
      <c r="K1016">
        <v>9</v>
      </c>
      <c r="L1016">
        <v>0</v>
      </c>
      <c r="M1016">
        <v>3</v>
      </c>
      <c r="N1016">
        <v>0</v>
      </c>
      <c r="O1016">
        <v>9</v>
      </c>
    </row>
    <row r="1017" spans="1:39" x14ac:dyDescent="0.3">
      <c r="A1017">
        <v>27091</v>
      </c>
      <c r="B1017" t="s">
        <v>668</v>
      </c>
      <c r="C1017" t="s">
        <v>674</v>
      </c>
      <c r="K1017">
        <v>1</v>
      </c>
      <c r="L1017">
        <v>0</v>
      </c>
      <c r="M1017">
        <v>2</v>
      </c>
      <c r="N1017">
        <v>0</v>
      </c>
      <c r="O1017">
        <v>2</v>
      </c>
    </row>
    <row r="1018" spans="1:39" x14ac:dyDescent="0.3">
      <c r="A1018">
        <v>27091</v>
      </c>
      <c r="B1018" t="s">
        <v>668</v>
      </c>
      <c r="C1018" t="s">
        <v>675</v>
      </c>
      <c r="K1018">
        <v>1</v>
      </c>
      <c r="L1018">
        <v>0</v>
      </c>
      <c r="M1018">
        <v>1</v>
      </c>
      <c r="N1018">
        <v>0</v>
      </c>
      <c r="O1018">
        <v>1</v>
      </c>
    </row>
    <row r="1019" spans="1:39" x14ac:dyDescent="0.3">
      <c r="A1019">
        <v>27091</v>
      </c>
      <c r="B1019" t="s">
        <v>668</v>
      </c>
      <c r="C1019" t="s">
        <v>126</v>
      </c>
      <c r="K1019">
        <v>8</v>
      </c>
      <c r="L1019">
        <v>0</v>
      </c>
      <c r="M1019">
        <v>7</v>
      </c>
      <c r="N1019">
        <v>0</v>
      </c>
      <c r="O1019">
        <v>-14</v>
      </c>
    </row>
    <row r="1020" spans="1:39" x14ac:dyDescent="0.3">
      <c r="A1020">
        <v>27091</v>
      </c>
      <c r="B1020" t="s">
        <v>670</v>
      </c>
      <c r="C1020" t="s">
        <v>676</v>
      </c>
      <c r="K1020">
        <v>19</v>
      </c>
      <c r="L1020">
        <v>0</v>
      </c>
      <c r="M1020">
        <v>14</v>
      </c>
      <c r="N1020">
        <v>0</v>
      </c>
      <c r="O1020">
        <v>72</v>
      </c>
    </row>
    <row r="1021" spans="1:39" x14ac:dyDescent="0.3">
      <c r="A1021">
        <v>27091</v>
      </c>
      <c r="B1021" t="s">
        <v>670</v>
      </c>
      <c r="C1021" t="s">
        <v>671</v>
      </c>
      <c r="K1021">
        <v>14</v>
      </c>
      <c r="L1021">
        <v>1</v>
      </c>
      <c r="M1021">
        <v>16</v>
      </c>
      <c r="N1021">
        <v>0</v>
      </c>
      <c r="O1021">
        <v>38</v>
      </c>
    </row>
    <row r="1022" spans="1:39" x14ac:dyDescent="0.3">
      <c r="A1022">
        <v>27091</v>
      </c>
      <c r="B1022" t="s">
        <v>670</v>
      </c>
      <c r="C1022" t="s">
        <v>320</v>
      </c>
      <c r="K1022">
        <v>3</v>
      </c>
      <c r="L1022">
        <v>0</v>
      </c>
      <c r="M1022">
        <v>5</v>
      </c>
      <c r="N1022">
        <v>1</v>
      </c>
      <c r="O1022">
        <v>5</v>
      </c>
    </row>
    <row r="1023" spans="1:39" x14ac:dyDescent="0.3">
      <c r="A1023">
        <v>27091</v>
      </c>
      <c r="B1023" t="s">
        <v>670</v>
      </c>
      <c r="C1023" t="s">
        <v>677</v>
      </c>
      <c r="K1023">
        <v>1</v>
      </c>
      <c r="L1023">
        <v>0</v>
      </c>
      <c r="M1023">
        <v>3</v>
      </c>
      <c r="N1023">
        <v>0</v>
      </c>
      <c r="O1023">
        <v>3</v>
      </c>
    </row>
    <row r="1024" spans="1:39" x14ac:dyDescent="0.3">
      <c r="A1024">
        <v>27091</v>
      </c>
      <c r="B1024" t="s">
        <v>668</v>
      </c>
      <c r="C1024" t="s">
        <v>672</v>
      </c>
      <c r="P1024">
        <v>49</v>
      </c>
      <c r="Q1024">
        <v>1</v>
      </c>
      <c r="R1024">
        <v>49</v>
      </c>
      <c r="S1024">
        <v>1</v>
      </c>
    </row>
    <row r="1025" spans="1:29" x14ac:dyDescent="0.3">
      <c r="A1025">
        <v>27091</v>
      </c>
      <c r="B1025" t="s">
        <v>668</v>
      </c>
      <c r="C1025" t="s">
        <v>678</v>
      </c>
      <c r="P1025">
        <v>41</v>
      </c>
      <c r="Q1025">
        <v>0</v>
      </c>
      <c r="R1025">
        <v>41</v>
      </c>
      <c r="S1025">
        <v>1</v>
      </c>
    </row>
    <row r="1026" spans="1:29" x14ac:dyDescent="0.3">
      <c r="A1026">
        <v>27091</v>
      </c>
      <c r="B1026" t="s">
        <v>668</v>
      </c>
      <c r="C1026" t="s">
        <v>679</v>
      </c>
      <c r="P1026">
        <v>17</v>
      </c>
      <c r="Q1026">
        <v>0</v>
      </c>
      <c r="R1026">
        <v>28</v>
      </c>
      <c r="S1026">
        <v>3</v>
      </c>
    </row>
    <row r="1027" spans="1:29" x14ac:dyDescent="0.3">
      <c r="A1027">
        <v>27091</v>
      </c>
      <c r="B1027" t="s">
        <v>668</v>
      </c>
      <c r="C1027" t="s">
        <v>680</v>
      </c>
      <c r="P1027">
        <v>16</v>
      </c>
      <c r="Q1027">
        <v>0</v>
      </c>
      <c r="R1027">
        <v>19</v>
      </c>
      <c r="S1027">
        <v>2</v>
      </c>
    </row>
    <row r="1028" spans="1:29" x14ac:dyDescent="0.3">
      <c r="A1028">
        <v>27091</v>
      </c>
      <c r="B1028" t="s">
        <v>668</v>
      </c>
      <c r="C1028" t="s">
        <v>674</v>
      </c>
      <c r="P1028">
        <v>12</v>
      </c>
      <c r="Q1028">
        <v>0</v>
      </c>
      <c r="R1028">
        <v>12</v>
      </c>
      <c r="S1028">
        <v>1</v>
      </c>
    </row>
    <row r="1029" spans="1:29" x14ac:dyDescent="0.3">
      <c r="A1029">
        <v>27091</v>
      </c>
      <c r="B1029" t="s">
        <v>668</v>
      </c>
      <c r="C1029" t="s">
        <v>644</v>
      </c>
      <c r="P1029">
        <v>5</v>
      </c>
      <c r="Q1029">
        <v>0</v>
      </c>
      <c r="R1029">
        <v>5</v>
      </c>
      <c r="S1029">
        <v>1</v>
      </c>
    </row>
    <row r="1030" spans="1:29" x14ac:dyDescent="0.3">
      <c r="A1030">
        <v>27091</v>
      </c>
      <c r="B1030" t="s">
        <v>670</v>
      </c>
      <c r="C1030" t="s">
        <v>681</v>
      </c>
      <c r="P1030">
        <v>21</v>
      </c>
      <c r="Q1030">
        <v>0</v>
      </c>
      <c r="R1030">
        <v>91</v>
      </c>
      <c r="S1030">
        <v>7</v>
      </c>
    </row>
    <row r="1031" spans="1:29" x14ac:dyDescent="0.3">
      <c r="A1031">
        <v>27091</v>
      </c>
      <c r="B1031" t="s">
        <v>670</v>
      </c>
      <c r="C1031" t="s">
        <v>677</v>
      </c>
      <c r="P1031">
        <v>28</v>
      </c>
      <c r="Q1031">
        <v>1</v>
      </c>
      <c r="R1031">
        <v>85</v>
      </c>
      <c r="S1031">
        <v>5</v>
      </c>
    </row>
    <row r="1032" spans="1:29" x14ac:dyDescent="0.3">
      <c r="A1032">
        <v>27091</v>
      </c>
      <c r="B1032" t="s">
        <v>670</v>
      </c>
      <c r="C1032" t="s">
        <v>682</v>
      </c>
      <c r="P1032">
        <v>44</v>
      </c>
      <c r="Q1032">
        <v>1</v>
      </c>
      <c r="R1032">
        <v>59</v>
      </c>
      <c r="S1032">
        <v>5</v>
      </c>
    </row>
    <row r="1033" spans="1:29" x14ac:dyDescent="0.3">
      <c r="A1033">
        <v>27091</v>
      </c>
      <c r="B1033" t="s">
        <v>670</v>
      </c>
      <c r="C1033" t="s">
        <v>202</v>
      </c>
      <c r="P1033">
        <v>24</v>
      </c>
      <c r="Q1033">
        <v>0</v>
      </c>
      <c r="R1033">
        <v>24</v>
      </c>
      <c r="S1033">
        <v>1</v>
      </c>
    </row>
    <row r="1034" spans="1:29" x14ac:dyDescent="0.3">
      <c r="A1034">
        <v>27091</v>
      </c>
      <c r="B1034" t="s">
        <v>670</v>
      </c>
      <c r="C1034" t="s">
        <v>622</v>
      </c>
      <c r="P1034">
        <v>13</v>
      </c>
      <c r="Q1034">
        <v>0</v>
      </c>
      <c r="R1034">
        <v>18</v>
      </c>
      <c r="S1034">
        <v>2</v>
      </c>
    </row>
    <row r="1035" spans="1:29" x14ac:dyDescent="0.3">
      <c r="A1035">
        <v>27091</v>
      </c>
      <c r="B1035" t="s">
        <v>670</v>
      </c>
      <c r="C1035" t="s">
        <v>676</v>
      </c>
      <c r="P1035">
        <v>5</v>
      </c>
      <c r="Q1035">
        <v>0</v>
      </c>
      <c r="R1035">
        <v>3</v>
      </c>
      <c r="S1035">
        <v>2</v>
      </c>
    </row>
    <row r="1036" spans="1:29" x14ac:dyDescent="0.3">
      <c r="A1036">
        <v>27091</v>
      </c>
      <c r="B1036" t="s">
        <v>670</v>
      </c>
      <c r="C1036" t="s">
        <v>683</v>
      </c>
      <c r="P1036">
        <v>0</v>
      </c>
      <c r="Q1036">
        <v>0</v>
      </c>
      <c r="R1036">
        <v>0</v>
      </c>
      <c r="S1036">
        <v>1</v>
      </c>
    </row>
    <row r="1037" spans="1:29" x14ac:dyDescent="0.3">
      <c r="A1037">
        <v>27091</v>
      </c>
      <c r="B1037" t="s">
        <v>668</v>
      </c>
      <c r="C1037" t="s">
        <v>684</v>
      </c>
      <c r="T1037">
        <v>26</v>
      </c>
      <c r="U1037">
        <v>26</v>
      </c>
      <c r="V1037">
        <v>0</v>
      </c>
      <c r="W1037">
        <v>26</v>
      </c>
      <c r="X1037">
        <v>1</v>
      </c>
    </row>
    <row r="1038" spans="1:29" x14ac:dyDescent="0.3">
      <c r="A1038">
        <v>27091</v>
      </c>
      <c r="B1038" t="s">
        <v>670</v>
      </c>
      <c r="C1038" t="s">
        <v>685</v>
      </c>
      <c r="T1038">
        <v>19</v>
      </c>
      <c r="U1038">
        <v>19</v>
      </c>
      <c r="V1038">
        <v>0</v>
      </c>
      <c r="W1038">
        <v>19</v>
      </c>
      <c r="X1038">
        <v>1</v>
      </c>
    </row>
    <row r="1039" spans="1:29" x14ac:dyDescent="0.3">
      <c r="A1039">
        <v>27091</v>
      </c>
      <c r="B1039" t="s">
        <v>668</v>
      </c>
      <c r="C1039" t="s">
        <v>684</v>
      </c>
      <c r="Y1039">
        <v>-4</v>
      </c>
      <c r="Z1039">
        <v>0</v>
      </c>
      <c r="AA1039">
        <v>0</v>
      </c>
      <c r="AB1039">
        <v>-4</v>
      </c>
      <c r="AC1039">
        <v>1</v>
      </c>
    </row>
    <row r="1040" spans="1:29" x14ac:dyDescent="0.3">
      <c r="A1040">
        <v>27091</v>
      </c>
      <c r="B1040" t="s">
        <v>670</v>
      </c>
      <c r="C1040" t="s">
        <v>677</v>
      </c>
      <c r="Y1040">
        <v>3.5</v>
      </c>
      <c r="Z1040">
        <v>9</v>
      </c>
      <c r="AA1040">
        <v>0</v>
      </c>
      <c r="AB1040">
        <v>7</v>
      </c>
      <c r="AC1040">
        <v>2</v>
      </c>
    </row>
    <row r="1041" spans="1:39" x14ac:dyDescent="0.3">
      <c r="A1041">
        <v>27091</v>
      </c>
      <c r="B1041" t="s">
        <v>668</v>
      </c>
      <c r="C1041" t="s">
        <v>686</v>
      </c>
      <c r="AD1041">
        <v>5</v>
      </c>
      <c r="AE1041">
        <v>44</v>
      </c>
      <c r="AF1041">
        <v>4</v>
      </c>
      <c r="AG1041">
        <v>80</v>
      </c>
      <c r="AH1041">
        <v>13</v>
      </c>
      <c r="AI1041">
        <v>1</v>
      </c>
    </row>
    <row r="1042" spans="1:39" x14ac:dyDescent="0.3">
      <c r="A1042">
        <v>27091</v>
      </c>
      <c r="B1042" t="s">
        <v>670</v>
      </c>
      <c r="C1042" t="s">
        <v>687</v>
      </c>
      <c r="AD1042">
        <v>2</v>
      </c>
      <c r="AE1042">
        <v>37</v>
      </c>
      <c r="AF1042">
        <v>1</v>
      </c>
      <c r="AG1042">
        <v>50</v>
      </c>
      <c r="AH1042">
        <v>5</v>
      </c>
      <c r="AI1042">
        <v>2</v>
      </c>
    </row>
    <row r="1043" spans="1:39" x14ac:dyDescent="0.3">
      <c r="A1043">
        <v>27091</v>
      </c>
      <c r="B1043" t="s">
        <v>668</v>
      </c>
      <c r="C1043" t="s">
        <v>688</v>
      </c>
      <c r="AJ1043">
        <v>56</v>
      </c>
      <c r="AK1043">
        <v>248</v>
      </c>
      <c r="AL1043">
        <v>49.6</v>
      </c>
      <c r="AM1043">
        <v>5</v>
      </c>
    </row>
    <row r="1044" spans="1:39" x14ac:dyDescent="0.3">
      <c r="A1044">
        <v>27091</v>
      </c>
      <c r="B1044" t="s">
        <v>670</v>
      </c>
      <c r="C1044" t="s">
        <v>185</v>
      </c>
      <c r="AJ1044">
        <v>55</v>
      </c>
      <c r="AK1044">
        <v>180</v>
      </c>
      <c r="AL1044">
        <v>45</v>
      </c>
      <c r="AM1044">
        <v>4</v>
      </c>
    </row>
    <row r="1045" spans="1:39" x14ac:dyDescent="0.3">
      <c r="A1045">
        <v>27092</v>
      </c>
      <c r="B1045" t="s">
        <v>689</v>
      </c>
      <c r="C1045" t="s">
        <v>690</v>
      </c>
      <c r="D1045">
        <v>36</v>
      </c>
      <c r="E1045">
        <v>47.2</v>
      </c>
      <c r="F1045">
        <v>17</v>
      </c>
      <c r="G1045">
        <v>0</v>
      </c>
      <c r="H1045">
        <v>2</v>
      </c>
      <c r="I1045">
        <v>243</v>
      </c>
      <c r="J1045">
        <v>122.3</v>
      </c>
    </row>
    <row r="1046" spans="1:39" x14ac:dyDescent="0.3">
      <c r="A1046">
        <v>27092</v>
      </c>
      <c r="B1046" t="s">
        <v>689</v>
      </c>
      <c r="C1046" t="s">
        <v>691</v>
      </c>
      <c r="D1046">
        <v>6</v>
      </c>
      <c r="E1046">
        <v>33.299999999999997</v>
      </c>
      <c r="F1046">
        <v>2</v>
      </c>
      <c r="G1046">
        <v>0</v>
      </c>
      <c r="H1046">
        <v>0</v>
      </c>
      <c r="I1046">
        <v>14</v>
      </c>
      <c r="J1046">
        <v>52.9</v>
      </c>
    </row>
    <row r="1047" spans="1:39" x14ac:dyDescent="0.3">
      <c r="A1047">
        <v>27092</v>
      </c>
      <c r="B1047" t="s">
        <v>692</v>
      </c>
      <c r="C1047" t="s">
        <v>402</v>
      </c>
      <c r="D1047">
        <v>38</v>
      </c>
      <c r="E1047">
        <v>60.5</v>
      </c>
      <c r="F1047">
        <v>23</v>
      </c>
      <c r="G1047">
        <v>0</v>
      </c>
      <c r="H1047">
        <v>1</v>
      </c>
      <c r="I1047">
        <v>291</v>
      </c>
      <c r="J1047">
        <v>133.5</v>
      </c>
    </row>
    <row r="1048" spans="1:39" x14ac:dyDescent="0.3">
      <c r="A1048">
        <v>27092</v>
      </c>
      <c r="B1048" t="s">
        <v>689</v>
      </c>
      <c r="C1048" t="s">
        <v>693</v>
      </c>
      <c r="K1048">
        <v>7</v>
      </c>
      <c r="L1048">
        <v>0</v>
      </c>
      <c r="M1048">
        <v>42</v>
      </c>
      <c r="N1048">
        <v>0</v>
      </c>
      <c r="O1048">
        <v>66</v>
      </c>
    </row>
    <row r="1049" spans="1:39" x14ac:dyDescent="0.3">
      <c r="A1049">
        <v>27092</v>
      </c>
      <c r="B1049" t="s">
        <v>689</v>
      </c>
      <c r="C1049" t="s">
        <v>694</v>
      </c>
      <c r="K1049">
        <v>9</v>
      </c>
      <c r="L1049">
        <v>0</v>
      </c>
      <c r="M1049">
        <v>9</v>
      </c>
      <c r="N1049">
        <v>0</v>
      </c>
      <c r="O1049">
        <v>15</v>
      </c>
    </row>
    <row r="1050" spans="1:39" x14ac:dyDescent="0.3">
      <c r="A1050">
        <v>27092</v>
      </c>
      <c r="B1050" t="s">
        <v>689</v>
      </c>
      <c r="C1050" t="s">
        <v>177</v>
      </c>
      <c r="K1050">
        <v>1</v>
      </c>
      <c r="L1050">
        <v>0</v>
      </c>
      <c r="M1050">
        <v>9</v>
      </c>
      <c r="N1050">
        <v>0</v>
      </c>
      <c r="O1050">
        <v>9</v>
      </c>
    </row>
    <row r="1051" spans="1:39" x14ac:dyDescent="0.3">
      <c r="A1051">
        <v>27092</v>
      </c>
      <c r="B1051" t="s">
        <v>689</v>
      </c>
      <c r="C1051" t="s">
        <v>695</v>
      </c>
      <c r="K1051">
        <v>1</v>
      </c>
      <c r="L1051">
        <v>0</v>
      </c>
      <c r="M1051">
        <v>0</v>
      </c>
      <c r="N1051">
        <v>0</v>
      </c>
      <c r="O1051">
        <v>0</v>
      </c>
    </row>
    <row r="1052" spans="1:39" x14ac:dyDescent="0.3">
      <c r="A1052">
        <v>27092</v>
      </c>
      <c r="B1052" t="s">
        <v>689</v>
      </c>
      <c r="C1052" t="s">
        <v>696</v>
      </c>
      <c r="K1052">
        <v>0</v>
      </c>
      <c r="L1052">
        <v>0</v>
      </c>
      <c r="M1052">
        <v>0</v>
      </c>
      <c r="N1052">
        <v>0</v>
      </c>
      <c r="O1052">
        <v>0</v>
      </c>
    </row>
    <row r="1053" spans="1:39" x14ac:dyDescent="0.3">
      <c r="A1053">
        <v>27092</v>
      </c>
      <c r="B1053" t="s">
        <v>689</v>
      </c>
      <c r="C1053" t="s">
        <v>697</v>
      </c>
      <c r="K1053">
        <v>0</v>
      </c>
      <c r="L1053">
        <v>1</v>
      </c>
      <c r="M1053">
        <v>0</v>
      </c>
      <c r="N1053">
        <v>0</v>
      </c>
      <c r="O1053">
        <v>0</v>
      </c>
    </row>
    <row r="1054" spans="1:39" x14ac:dyDescent="0.3">
      <c r="A1054">
        <v>27092</v>
      </c>
      <c r="B1054" t="s">
        <v>689</v>
      </c>
      <c r="C1054" t="s">
        <v>698</v>
      </c>
      <c r="K1054">
        <v>1</v>
      </c>
      <c r="L1054">
        <v>0</v>
      </c>
      <c r="M1054">
        <v>0</v>
      </c>
      <c r="N1054">
        <v>0</v>
      </c>
      <c r="O1054">
        <v>-1</v>
      </c>
    </row>
    <row r="1055" spans="1:39" x14ac:dyDescent="0.3">
      <c r="A1055">
        <v>27092</v>
      </c>
      <c r="B1055" t="s">
        <v>689</v>
      </c>
      <c r="C1055" t="s">
        <v>690</v>
      </c>
      <c r="K1055">
        <v>8</v>
      </c>
      <c r="L1055">
        <v>0</v>
      </c>
      <c r="M1055">
        <v>9</v>
      </c>
      <c r="N1055">
        <v>1</v>
      </c>
      <c r="O1055">
        <v>-27</v>
      </c>
    </row>
    <row r="1056" spans="1:39" x14ac:dyDescent="0.3">
      <c r="A1056">
        <v>27092</v>
      </c>
      <c r="B1056" t="s">
        <v>692</v>
      </c>
      <c r="C1056" t="s">
        <v>402</v>
      </c>
      <c r="K1056">
        <v>11</v>
      </c>
      <c r="L1056">
        <v>0</v>
      </c>
      <c r="M1056">
        <v>29</v>
      </c>
      <c r="N1056">
        <v>3</v>
      </c>
      <c r="O1056">
        <v>118</v>
      </c>
    </row>
    <row r="1057" spans="1:19" x14ac:dyDescent="0.3">
      <c r="A1057">
        <v>27092</v>
      </c>
      <c r="B1057" t="s">
        <v>692</v>
      </c>
      <c r="C1057" t="s">
        <v>699</v>
      </c>
      <c r="K1057">
        <v>15</v>
      </c>
      <c r="L1057">
        <v>0</v>
      </c>
      <c r="M1057">
        <v>28</v>
      </c>
      <c r="N1057">
        <v>1</v>
      </c>
      <c r="O1057">
        <v>70</v>
      </c>
    </row>
    <row r="1058" spans="1:19" x14ac:dyDescent="0.3">
      <c r="A1058">
        <v>27092</v>
      </c>
      <c r="B1058" t="s">
        <v>692</v>
      </c>
      <c r="C1058" t="s">
        <v>700</v>
      </c>
      <c r="K1058">
        <v>7</v>
      </c>
      <c r="L1058">
        <v>0</v>
      </c>
      <c r="M1058">
        <v>11</v>
      </c>
      <c r="N1058">
        <v>0</v>
      </c>
      <c r="O1058">
        <v>31</v>
      </c>
    </row>
    <row r="1059" spans="1:19" x14ac:dyDescent="0.3">
      <c r="A1059">
        <v>27092</v>
      </c>
      <c r="B1059" t="s">
        <v>692</v>
      </c>
      <c r="C1059" t="s">
        <v>142</v>
      </c>
      <c r="K1059">
        <v>2</v>
      </c>
      <c r="L1059">
        <v>0</v>
      </c>
      <c r="M1059">
        <v>9</v>
      </c>
      <c r="N1059">
        <v>0</v>
      </c>
      <c r="O1059">
        <v>14</v>
      </c>
    </row>
    <row r="1060" spans="1:19" x14ac:dyDescent="0.3">
      <c r="A1060">
        <v>27092</v>
      </c>
      <c r="B1060" t="s">
        <v>692</v>
      </c>
      <c r="C1060" t="s">
        <v>701</v>
      </c>
      <c r="K1060">
        <v>1</v>
      </c>
      <c r="L1060">
        <v>1</v>
      </c>
      <c r="M1060">
        <v>9</v>
      </c>
      <c r="N1060">
        <v>0</v>
      </c>
      <c r="O1060">
        <v>9</v>
      </c>
    </row>
    <row r="1061" spans="1:19" x14ac:dyDescent="0.3">
      <c r="A1061">
        <v>27092</v>
      </c>
      <c r="B1061" t="s">
        <v>692</v>
      </c>
      <c r="C1061" t="s">
        <v>107</v>
      </c>
      <c r="K1061">
        <v>1</v>
      </c>
      <c r="L1061">
        <v>0</v>
      </c>
      <c r="M1061">
        <v>0</v>
      </c>
      <c r="N1061">
        <v>0</v>
      </c>
      <c r="O1061">
        <v>-11</v>
      </c>
    </row>
    <row r="1062" spans="1:19" x14ac:dyDescent="0.3">
      <c r="A1062">
        <v>27092</v>
      </c>
      <c r="B1062" t="s">
        <v>689</v>
      </c>
      <c r="C1062" t="s">
        <v>702</v>
      </c>
      <c r="P1062">
        <v>39</v>
      </c>
      <c r="Q1062">
        <v>2</v>
      </c>
      <c r="R1062">
        <v>98</v>
      </c>
      <c r="S1062">
        <v>4</v>
      </c>
    </row>
    <row r="1063" spans="1:19" x14ac:dyDescent="0.3">
      <c r="A1063">
        <v>27092</v>
      </c>
      <c r="B1063" t="s">
        <v>689</v>
      </c>
      <c r="C1063" t="s">
        <v>697</v>
      </c>
      <c r="P1063">
        <v>19</v>
      </c>
      <c r="Q1063">
        <v>0</v>
      </c>
      <c r="R1063">
        <v>49</v>
      </c>
      <c r="S1063">
        <v>5</v>
      </c>
    </row>
    <row r="1064" spans="1:19" x14ac:dyDescent="0.3">
      <c r="A1064">
        <v>27092</v>
      </c>
      <c r="B1064" t="s">
        <v>689</v>
      </c>
      <c r="C1064" t="s">
        <v>177</v>
      </c>
      <c r="P1064">
        <v>33</v>
      </c>
      <c r="Q1064">
        <v>0</v>
      </c>
      <c r="R1064">
        <v>34</v>
      </c>
      <c r="S1064">
        <v>2</v>
      </c>
    </row>
    <row r="1065" spans="1:19" x14ac:dyDescent="0.3">
      <c r="A1065">
        <v>27092</v>
      </c>
      <c r="B1065" t="s">
        <v>689</v>
      </c>
      <c r="C1065" t="s">
        <v>695</v>
      </c>
      <c r="P1065">
        <v>16</v>
      </c>
      <c r="Q1065">
        <v>0</v>
      </c>
      <c r="R1065">
        <v>28</v>
      </c>
      <c r="S1065">
        <v>3</v>
      </c>
    </row>
    <row r="1066" spans="1:19" x14ac:dyDescent="0.3">
      <c r="A1066">
        <v>27092</v>
      </c>
      <c r="B1066" t="s">
        <v>689</v>
      </c>
      <c r="C1066" t="s">
        <v>703</v>
      </c>
      <c r="P1066">
        <v>24</v>
      </c>
      <c r="Q1066">
        <v>0</v>
      </c>
      <c r="R1066">
        <v>26</v>
      </c>
      <c r="S1066">
        <v>2</v>
      </c>
    </row>
    <row r="1067" spans="1:19" x14ac:dyDescent="0.3">
      <c r="A1067">
        <v>27092</v>
      </c>
      <c r="B1067" t="s">
        <v>689</v>
      </c>
      <c r="C1067" t="s">
        <v>694</v>
      </c>
      <c r="P1067">
        <v>11</v>
      </c>
      <c r="Q1067">
        <v>0</v>
      </c>
      <c r="R1067">
        <v>11</v>
      </c>
      <c r="S1067">
        <v>2</v>
      </c>
    </row>
    <row r="1068" spans="1:19" x14ac:dyDescent="0.3">
      <c r="A1068">
        <v>27092</v>
      </c>
      <c r="B1068" t="s">
        <v>689</v>
      </c>
      <c r="C1068" t="s">
        <v>693</v>
      </c>
      <c r="P1068">
        <v>11</v>
      </c>
      <c r="Q1068">
        <v>0</v>
      </c>
      <c r="R1068">
        <v>11</v>
      </c>
      <c r="S1068">
        <v>1</v>
      </c>
    </row>
    <row r="1069" spans="1:19" x14ac:dyDescent="0.3">
      <c r="A1069">
        <v>27092</v>
      </c>
      <c r="B1069" t="s">
        <v>692</v>
      </c>
      <c r="C1069" t="s">
        <v>704</v>
      </c>
      <c r="P1069">
        <v>59</v>
      </c>
      <c r="Q1069">
        <v>1</v>
      </c>
      <c r="R1069">
        <v>120</v>
      </c>
      <c r="S1069">
        <v>5</v>
      </c>
    </row>
    <row r="1070" spans="1:19" x14ac:dyDescent="0.3">
      <c r="A1070">
        <v>27092</v>
      </c>
      <c r="B1070" t="s">
        <v>692</v>
      </c>
      <c r="C1070" t="s">
        <v>142</v>
      </c>
      <c r="P1070">
        <v>15</v>
      </c>
      <c r="Q1070">
        <v>0</v>
      </c>
      <c r="R1070">
        <v>59</v>
      </c>
      <c r="S1070">
        <v>6</v>
      </c>
    </row>
    <row r="1071" spans="1:19" x14ac:dyDescent="0.3">
      <c r="A1071">
        <v>27092</v>
      </c>
      <c r="B1071" t="s">
        <v>692</v>
      </c>
      <c r="C1071" t="s">
        <v>700</v>
      </c>
      <c r="P1071">
        <v>12</v>
      </c>
      <c r="Q1071">
        <v>0</v>
      </c>
      <c r="R1071">
        <v>46</v>
      </c>
      <c r="S1071">
        <v>7</v>
      </c>
    </row>
    <row r="1072" spans="1:19" x14ac:dyDescent="0.3">
      <c r="A1072">
        <v>27092</v>
      </c>
      <c r="B1072" t="s">
        <v>692</v>
      </c>
      <c r="C1072" t="s">
        <v>705</v>
      </c>
      <c r="P1072">
        <v>30</v>
      </c>
      <c r="Q1072">
        <v>0</v>
      </c>
      <c r="R1072">
        <v>38</v>
      </c>
      <c r="S1072">
        <v>2</v>
      </c>
    </row>
    <row r="1073" spans="1:39" x14ac:dyDescent="0.3">
      <c r="A1073">
        <v>27092</v>
      </c>
      <c r="B1073" t="s">
        <v>692</v>
      </c>
      <c r="C1073" t="s">
        <v>706</v>
      </c>
      <c r="P1073">
        <v>15</v>
      </c>
      <c r="Q1073">
        <v>0</v>
      </c>
      <c r="R1073">
        <v>15</v>
      </c>
      <c r="S1073">
        <v>1</v>
      </c>
    </row>
    <row r="1074" spans="1:39" x14ac:dyDescent="0.3">
      <c r="A1074">
        <v>27092</v>
      </c>
      <c r="B1074" t="s">
        <v>692</v>
      </c>
      <c r="C1074" t="s">
        <v>107</v>
      </c>
      <c r="P1074">
        <v>14</v>
      </c>
      <c r="Q1074">
        <v>0</v>
      </c>
      <c r="R1074">
        <v>13</v>
      </c>
      <c r="S1074">
        <v>2</v>
      </c>
    </row>
    <row r="1075" spans="1:39" x14ac:dyDescent="0.3">
      <c r="A1075">
        <v>27092</v>
      </c>
      <c r="B1075" t="s">
        <v>689</v>
      </c>
      <c r="C1075" t="s">
        <v>696</v>
      </c>
      <c r="T1075">
        <v>15</v>
      </c>
      <c r="U1075">
        <v>18</v>
      </c>
      <c r="V1075">
        <v>0</v>
      </c>
      <c r="W1075">
        <v>15</v>
      </c>
      <c r="X1075">
        <v>1</v>
      </c>
    </row>
    <row r="1076" spans="1:39" x14ac:dyDescent="0.3">
      <c r="A1076">
        <v>27092</v>
      </c>
      <c r="B1076" t="s">
        <v>689</v>
      </c>
      <c r="C1076" t="s">
        <v>707</v>
      </c>
      <c r="T1076">
        <v>13</v>
      </c>
      <c r="U1076">
        <v>13</v>
      </c>
      <c r="V1076">
        <v>0</v>
      </c>
      <c r="W1076">
        <v>13</v>
      </c>
      <c r="X1076">
        <v>1</v>
      </c>
    </row>
    <row r="1077" spans="1:39" x14ac:dyDescent="0.3">
      <c r="A1077">
        <v>27092</v>
      </c>
      <c r="B1077" t="s">
        <v>692</v>
      </c>
      <c r="C1077" t="s">
        <v>701</v>
      </c>
      <c r="T1077">
        <v>34</v>
      </c>
      <c r="U1077">
        <v>32</v>
      </c>
      <c r="V1077">
        <v>0</v>
      </c>
      <c r="W1077">
        <v>34</v>
      </c>
      <c r="X1077">
        <v>1</v>
      </c>
    </row>
    <row r="1078" spans="1:39" x14ac:dyDescent="0.3">
      <c r="A1078">
        <v>27092</v>
      </c>
      <c r="B1078" t="s">
        <v>692</v>
      </c>
      <c r="C1078" t="s">
        <v>708</v>
      </c>
      <c r="T1078">
        <v>24</v>
      </c>
      <c r="U1078">
        <v>24</v>
      </c>
      <c r="V1078">
        <v>0</v>
      </c>
      <c r="W1078">
        <v>24</v>
      </c>
      <c r="X1078">
        <v>1</v>
      </c>
    </row>
    <row r="1079" spans="1:39" x14ac:dyDescent="0.3">
      <c r="A1079">
        <v>27092</v>
      </c>
      <c r="B1079" t="s">
        <v>692</v>
      </c>
      <c r="C1079" t="s">
        <v>709</v>
      </c>
      <c r="T1079">
        <v>15</v>
      </c>
      <c r="U1079">
        <v>15</v>
      </c>
      <c r="V1079">
        <v>0</v>
      </c>
      <c r="W1079">
        <v>15</v>
      </c>
      <c r="X1079">
        <v>1</v>
      </c>
    </row>
    <row r="1080" spans="1:39" x14ac:dyDescent="0.3">
      <c r="A1080">
        <v>27092</v>
      </c>
      <c r="B1080" t="s">
        <v>692</v>
      </c>
      <c r="C1080" t="s">
        <v>708</v>
      </c>
      <c r="Y1080">
        <v>1</v>
      </c>
      <c r="Z1080">
        <v>1</v>
      </c>
      <c r="AA1080">
        <v>0</v>
      </c>
      <c r="AB1080">
        <v>1</v>
      </c>
      <c r="AC1080">
        <v>1</v>
      </c>
    </row>
    <row r="1081" spans="1:39" x14ac:dyDescent="0.3">
      <c r="A1081">
        <v>27092</v>
      </c>
      <c r="B1081" t="s">
        <v>689</v>
      </c>
      <c r="C1081" t="s">
        <v>320</v>
      </c>
      <c r="AD1081">
        <v>1</v>
      </c>
      <c r="AE1081">
        <v>45</v>
      </c>
      <c r="AF1081">
        <v>1</v>
      </c>
      <c r="AG1081">
        <v>100</v>
      </c>
      <c r="AH1081">
        <v>6</v>
      </c>
      <c r="AI1081">
        <v>3</v>
      </c>
    </row>
    <row r="1082" spans="1:39" x14ac:dyDescent="0.3">
      <c r="A1082">
        <v>27092</v>
      </c>
      <c r="B1082" t="s">
        <v>692</v>
      </c>
      <c r="C1082" t="s">
        <v>710</v>
      </c>
      <c r="AD1082">
        <v>1</v>
      </c>
      <c r="AE1082">
        <v>46</v>
      </c>
      <c r="AF1082">
        <v>1</v>
      </c>
      <c r="AG1082">
        <v>100</v>
      </c>
      <c r="AH1082">
        <v>8</v>
      </c>
      <c r="AI1082">
        <v>5</v>
      </c>
    </row>
    <row r="1083" spans="1:39" x14ac:dyDescent="0.3">
      <c r="A1083">
        <v>27092</v>
      </c>
      <c r="B1083" t="s">
        <v>689</v>
      </c>
      <c r="C1083" t="s">
        <v>711</v>
      </c>
      <c r="AJ1083">
        <v>52</v>
      </c>
      <c r="AK1083">
        <v>299</v>
      </c>
      <c r="AL1083">
        <v>42.7</v>
      </c>
      <c r="AM1083">
        <v>7</v>
      </c>
    </row>
    <row r="1084" spans="1:39" x14ac:dyDescent="0.3">
      <c r="A1084">
        <v>27092</v>
      </c>
      <c r="B1084" t="s">
        <v>692</v>
      </c>
      <c r="C1084" t="s">
        <v>712</v>
      </c>
      <c r="AJ1084">
        <v>54</v>
      </c>
      <c r="AK1084">
        <v>260</v>
      </c>
      <c r="AL1084">
        <v>43.3</v>
      </c>
      <c r="AM1084">
        <v>6</v>
      </c>
    </row>
    <row r="1085" spans="1:39" x14ac:dyDescent="0.3">
      <c r="A1085">
        <v>27093</v>
      </c>
      <c r="B1085" t="s">
        <v>713</v>
      </c>
      <c r="C1085" t="s">
        <v>56</v>
      </c>
      <c r="D1085">
        <v>24</v>
      </c>
      <c r="E1085">
        <v>41.7</v>
      </c>
      <c r="F1085">
        <v>10</v>
      </c>
      <c r="G1085">
        <v>1</v>
      </c>
      <c r="H1085">
        <v>1</v>
      </c>
      <c r="I1085">
        <v>245</v>
      </c>
      <c r="J1085">
        <v>132.80000000000001</v>
      </c>
    </row>
    <row r="1086" spans="1:39" x14ac:dyDescent="0.3">
      <c r="A1086">
        <v>27093</v>
      </c>
      <c r="B1086" t="s">
        <v>713</v>
      </c>
      <c r="C1086" t="s">
        <v>714</v>
      </c>
      <c r="D1086">
        <v>2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39" x14ac:dyDescent="0.3">
      <c r="A1087">
        <v>27093</v>
      </c>
      <c r="B1087" t="s">
        <v>715</v>
      </c>
      <c r="C1087" t="s">
        <v>716</v>
      </c>
      <c r="D1087">
        <v>10</v>
      </c>
      <c r="E1087">
        <v>70</v>
      </c>
      <c r="F1087">
        <v>7</v>
      </c>
      <c r="G1087">
        <v>0</v>
      </c>
      <c r="H1087">
        <v>1</v>
      </c>
      <c r="I1087">
        <v>207</v>
      </c>
      <c r="J1087">
        <v>276.89999999999998</v>
      </c>
    </row>
    <row r="1088" spans="1:39" x14ac:dyDescent="0.3">
      <c r="A1088">
        <v>27093</v>
      </c>
      <c r="B1088" t="s">
        <v>713</v>
      </c>
      <c r="C1088" t="s">
        <v>74</v>
      </c>
      <c r="K1088">
        <v>4</v>
      </c>
      <c r="L1088">
        <v>1</v>
      </c>
      <c r="M1088">
        <v>27</v>
      </c>
      <c r="N1088">
        <v>0</v>
      </c>
      <c r="O1088">
        <v>44</v>
      </c>
    </row>
    <row r="1089" spans="1:19" x14ac:dyDescent="0.3">
      <c r="A1089">
        <v>27093</v>
      </c>
      <c r="B1089" t="s">
        <v>713</v>
      </c>
      <c r="C1089" t="s">
        <v>717</v>
      </c>
      <c r="K1089">
        <v>8</v>
      </c>
      <c r="L1089">
        <v>0</v>
      </c>
      <c r="M1089">
        <v>13</v>
      </c>
      <c r="N1089">
        <v>1</v>
      </c>
      <c r="O1089">
        <v>32</v>
      </c>
    </row>
    <row r="1090" spans="1:19" x14ac:dyDescent="0.3">
      <c r="A1090">
        <v>27093</v>
      </c>
      <c r="B1090" t="s">
        <v>713</v>
      </c>
      <c r="C1090" t="s">
        <v>714</v>
      </c>
      <c r="K1090">
        <v>1</v>
      </c>
      <c r="L1090">
        <v>0</v>
      </c>
      <c r="M1090">
        <v>0</v>
      </c>
      <c r="N1090">
        <v>0</v>
      </c>
      <c r="O1090">
        <v>-3</v>
      </c>
    </row>
    <row r="1091" spans="1:19" x14ac:dyDescent="0.3">
      <c r="A1091">
        <v>27093</v>
      </c>
      <c r="B1091" t="s">
        <v>713</v>
      </c>
      <c r="C1091" t="s">
        <v>56</v>
      </c>
      <c r="K1091">
        <v>8</v>
      </c>
      <c r="L1091">
        <v>1</v>
      </c>
      <c r="M1091">
        <v>9</v>
      </c>
      <c r="N1091">
        <v>1</v>
      </c>
      <c r="O1091">
        <v>-5</v>
      </c>
    </row>
    <row r="1092" spans="1:19" x14ac:dyDescent="0.3">
      <c r="A1092">
        <v>27093</v>
      </c>
      <c r="B1092" t="s">
        <v>715</v>
      </c>
      <c r="C1092" t="s">
        <v>48</v>
      </c>
      <c r="K1092">
        <v>17</v>
      </c>
      <c r="L1092">
        <v>0</v>
      </c>
      <c r="M1092">
        <v>22</v>
      </c>
      <c r="N1092">
        <v>2</v>
      </c>
      <c r="O1092">
        <v>74</v>
      </c>
    </row>
    <row r="1093" spans="1:19" x14ac:dyDescent="0.3">
      <c r="A1093">
        <v>27093</v>
      </c>
      <c r="B1093" t="s">
        <v>715</v>
      </c>
      <c r="C1093" t="s">
        <v>716</v>
      </c>
      <c r="K1093">
        <v>21</v>
      </c>
      <c r="L1093">
        <v>0</v>
      </c>
      <c r="M1093">
        <v>29</v>
      </c>
      <c r="N1093">
        <v>0</v>
      </c>
      <c r="O1093">
        <v>71</v>
      </c>
    </row>
    <row r="1094" spans="1:19" x14ac:dyDescent="0.3">
      <c r="A1094">
        <v>27093</v>
      </c>
      <c r="B1094" t="s">
        <v>715</v>
      </c>
      <c r="C1094" t="s">
        <v>44</v>
      </c>
      <c r="K1094">
        <v>8</v>
      </c>
      <c r="L1094">
        <v>0</v>
      </c>
      <c r="M1094">
        <v>20</v>
      </c>
      <c r="N1094">
        <v>1</v>
      </c>
      <c r="O1094">
        <v>42</v>
      </c>
    </row>
    <row r="1095" spans="1:19" x14ac:dyDescent="0.3">
      <c r="A1095">
        <v>27093</v>
      </c>
      <c r="B1095" t="s">
        <v>715</v>
      </c>
      <c r="C1095" t="s">
        <v>718</v>
      </c>
      <c r="K1095">
        <v>3</v>
      </c>
      <c r="L1095">
        <v>0</v>
      </c>
      <c r="M1095">
        <v>29</v>
      </c>
      <c r="N1095">
        <v>0</v>
      </c>
      <c r="O1095">
        <v>41</v>
      </c>
    </row>
    <row r="1096" spans="1:19" x14ac:dyDescent="0.3">
      <c r="A1096">
        <v>27093</v>
      </c>
      <c r="B1096" t="s">
        <v>715</v>
      </c>
      <c r="C1096" t="s">
        <v>719</v>
      </c>
      <c r="K1096">
        <v>2</v>
      </c>
      <c r="L1096">
        <v>0</v>
      </c>
      <c r="M1096">
        <v>14</v>
      </c>
      <c r="N1096">
        <v>1</v>
      </c>
      <c r="O1096">
        <v>17</v>
      </c>
    </row>
    <row r="1097" spans="1:19" x14ac:dyDescent="0.3">
      <c r="A1097">
        <v>27093</v>
      </c>
      <c r="B1097" t="s">
        <v>715</v>
      </c>
      <c r="C1097" t="s">
        <v>429</v>
      </c>
      <c r="K1097">
        <v>2</v>
      </c>
      <c r="L1097">
        <v>0</v>
      </c>
      <c r="M1097">
        <v>5</v>
      </c>
      <c r="N1097">
        <v>0</v>
      </c>
      <c r="O1097">
        <v>7</v>
      </c>
    </row>
    <row r="1098" spans="1:19" x14ac:dyDescent="0.3">
      <c r="A1098">
        <v>27093</v>
      </c>
      <c r="B1098" t="s">
        <v>715</v>
      </c>
      <c r="C1098" t="s">
        <v>74</v>
      </c>
      <c r="K1098">
        <v>7</v>
      </c>
      <c r="L1098">
        <v>0</v>
      </c>
      <c r="M1098">
        <v>3</v>
      </c>
      <c r="N1098">
        <v>0</v>
      </c>
      <c r="O1098">
        <v>5</v>
      </c>
    </row>
    <row r="1099" spans="1:19" x14ac:dyDescent="0.3">
      <c r="A1099">
        <v>27093</v>
      </c>
      <c r="B1099" t="s">
        <v>713</v>
      </c>
      <c r="C1099" t="s">
        <v>720</v>
      </c>
      <c r="P1099">
        <v>75</v>
      </c>
      <c r="Q1099">
        <v>1</v>
      </c>
      <c r="R1099">
        <v>154</v>
      </c>
      <c r="S1099">
        <v>5</v>
      </c>
    </row>
    <row r="1100" spans="1:19" x14ac:dyDescent="0.3">
      <c r="A1100">
        <v>27093</v>
      </c>
      <c r="B1100" t="s">
        <v>713</v>
      </c>
      <c r="C1100" t="s">
        <v>122</v>
      </c>
      <c r="P1100">
        <v>51</v>
      </c>
      <c r="Q1100">
        <v>0</v>
      </c>
      <c r="R1100">
        <v>51</v>
      </c>
      <c r="S1100">
        <v>1</v>
      </c>
    </row>
    <row r="1101" spans="1:19" x14ac:dyDescent="0.3">
      <c r="A1101">
        <v>27093</v>
      </c>
      <c r="B1101" t="s">
        <v>713</v>
      </c>
      <c r="C1101" t="s">
        <v>44</v>
      </c>
      <c r="P1101">
        <v>24</v>
      </c>
      <c r="Q1101">
        <v>0</v>
      </c>
      <c r="R1101">
        <v>37</v>
      </c>
      <c r="S1101">
        <v>2</v>
      </c>
    </row>
    <row r="1102" spans="1:19" x14ac:dyDescent="0.3">
      <c r="A1102">
        <v>27093</v>
      </c>
      <c r="B1102" t="s">
        <v>713</v>
      </c>
      <c r="C1102" t="s">
        <v>721</v>
      </c>
      <c r="P1102">
        <v>9</v>
      </c>
      <c r="Q1102">
        <v>0</v>
      </c>
      <c r="R1102">
        <v>9</v>
      </c>
      <c r="S1102">
        <v>1</v>
      </c>
    </row>
    <row r="1103" spans="1:19" x14ac:dyDescent="0.3">
      <c r="A1103">
        <v>27093</v>
      </c>
      <c r="B1103" t="s">
        <v>713</v>
      </c>
      <c r="C1103" t="s">
        <v>717</v>
      </c>
      <c r="P1103">
        <v>0</v>
      </c>
      <c r="Q1103">
        <v>0</v>
      </c>
      <c r="R1103">
        <v>-6</v>
      </c>
      <c r="S1103">
        <v>1</v>
      </c>
    </row>
    <row r="1104" spans="1:19" x14ac:dyDescent="0.3">
      <c r="A1104">
        <v>27093</v>
      </c>
      <c r="B1104" t="s">
        <v>715</v>
      </c>
      <c r="C1104" t="s">
        <v>722</v>
      </c>
      <c r="P1104">
        <v>75</v>
      </c>
      <c r="Q1104">
        <v>1</v>
      </c>
      <c r="R1104">
        <v>124</v>
      </c>
      <c r="S1104">
        <v>2</v>
      </c>
    </row>
    <row r="1105" spans="1:39" x14ac:dyDescent="0.3">
      <c r="A1105">
        <v>27093</v>
      </c>
      <c r="B1105" t="s">
        <v>715</v>
      </c>
      <c r="C1105" t="s">
        <v>44</v>
      </c>
      <c r="P1105">
        <v>28</v>
      </c>
      <c r="Q1105">
        <v>0</v>
      </c>
      <c r="R1105">
        <v>66</v>
      </c>
      <c r="S1105">
        <v>3</v>
      </c>
    </row>
    <row r="1106" spans="1:39" x14ac:dyDescent="0.3">
      <c r="A1106">
        <v>27093</v>
      </c>
      <c r="B1106" t="s">
        <v>715</v>
      </c>
      <c r="C1106" t="s">
        <v>718</v>
      </c>
      <c r="P1106">
        <v>10</v>
      </c>
      <c r="Q1106">
        <v>0</v>
      </c>
      <c r="R1106">
        <v>17</v>
      </c>
      <c r="S1106">
        <v>2</v>
      </c>
    </row>
    <row r="1107" spans="1:39" x14ac:dyDescent="0.3">
      <c r="A1107">
        <v>27093</v>
      </c>
      <c r="B1107" t="s">
        <v>713</v>
      </c>
      <c r="C1107" t="s">
        <v>74</v>
      </c>
      <c r="T1107">
        <v>11.5</v>
      </c>
      <c r="U1107">
        <v>15</v>
      </c>
      <c r="V1107">
        <v>0</v>
      </c>
      <c r="W1107">
        <v>46</v>
      </c>
      <c r="X1107">
        <v>4</v>
      </c>
    </row>
    <row r="1108" spans="1:39" x14ac:dyDescent="0.3">
      <c r="A1108">
        <v>27093</v>
      </c>
      <c r="B1108" t="s">
        <v>715</v>
      </c>
      <c r="C1108" t="s">
        <v>718</v>
      </c>
      <c r="T1108">
        <v>23</v>
      </c>
      <c r="U1108">
        <v>23</v>
      </c>
      <c r="V1108">
        <v>0</v>
      </c>
      <c r="W1108">
        <v>23</v>
      </c>
      <c r="X1108">
        <v>1</v>
      </c>
    </row>
    <row r="1109" spans="1:39" x14ac:dyDescent="0.3">
      <c r="A1109">
        <v>27093</v>
      </c>
      <c r="B1109" t="s">
        <v>715</v>
      </c>
      <c r="C1109" t="s">
        <v>723</v>
      </c>
      <c r="T1109">
        <v>21</v>
      </c>
      <c r="U1109">
        <v>21</v>
      </c>
      <c r="V1109">
        <v>0</v>
      </c>
      <c r="W1109">
        <v>21</v>
      </c>
      <c r="X1109">
        <v>1</v>
      </c>
    </row>
    <row r="1110" spans="1:39" x14ac:dyDescent="0.3">
      <c r="A1110">
        <v>27093</v>
      </c>
      <c r="B1110" t="s">
        <v>713</v>
      </c>
      <c r="C1110" t="s">
        <v>717</v>
      </c>
      <c r="Y1110">
        <v>5</v>
      </c>
      <c r="Z1110">
        <v>5</v>
      </c>
      <c r="AA1110">
        <v>0</v>
      </c>
      <c r="AB1110">
        <v>5</v>
      </c>
      <c r="AC1110">
        <v>1</v>
      </c>
    </row>
    <row r="1111" spans="1:39" x14ac:dyDescent="0.3">
      <c r="A1111">
        <v>27093</v>
      </c>
      <c r="B1111" t="s">
        <v>713</v>
      </c>
      <c r="C1111" t="s">
        <v>588</v>
      </c>
      <c r="AD1111">
        <v>0</v>
      </c>
      <c r="AE1111" t="s">
        <v>136</v>
      </c>
      <c r="AF1111">
        <v>0</v>
      </c>
      <c r="AG1111" t="s">
        <v>136</v>
      </c>
      <c r="AH1111">
        <v>3</v>
      </c>
      <c r="AI1111">
        <v>3</v>
      </c>
    </row>
    <row r="1112" spans="1:39" x14ac:dyDescent="0.3">
      <c r="A1112">
        <v>27093</v>
      </c>
      <c r="B1112" t="s">
        <v>715</v>
      </c>
      <c r="C1112" t="s">
        <v>724</v>
      </c>
      <c r="AD1112">
        <v>3</v>
      </c>
      <c r="AE1112">
        <v>37</v>
      </c>
      <c r="AF1112">
        <v>3</v>
      </c>
      <c r="AG1112">
        <v>100</v>
      </c>
      <c r="AH1112">
        <v>13</v>
      </c>
      <c r="AI1112">
        <v>4</v>
      </c>
    </row>
    <row r="1113" spans="1:39" x14ac:dyDescent="0.3">
      <c r="A1113">
        <v>27093</v>
      </c>
      <c r="B1113" t="s">
        <v>713</v>
      </c>
      <c r="C1113" t="s">
        <v>725</v>
      </c>
      <c r="AJ1113">
        <v>52</v>
      </c>
      <c r="AK1113">
        <v>177</v>
      </c>
      <c r="AL1113">
        <v>44.2</v>
      </c>
      <c r="AM1113">
        <v>4</v>
      </c>
    </row>
    <row r="1114" spans="1:39" x14ac:dyDescent="0.3">
      <c r="A1114">
        <v>27093</v>
      </c>
      <c r="B1114" t="s">
        <v>713</v>
      </c>
      <c r="C1114" t="s">
        <v>726</v>
      </c>
      <c r="AJ1114">
        <v>8</v>
      </c>
      <c r="AK1114">
        <v>8</v>
      </c>
      <c r="AL1114">
        <v>8</v>
      </c>
      <c r="AM1114">
        <v>1</v>
      </c>
    </row>
    <row r="1115" spans="1:39" x14ac:dyDescent="0.3">
      <c r="A1115">
        <v>27093</v>
      </c>
      <c r="B1115" t="s">
        <v>715</v>
      </c>
      <c r="C1115" t="s">
        <v>727</v>
      </c>
      <c r="AJ1115">
        <v>52</v>
      </c>
      <c r="AK1115">
        <v>73</v>
      </c>
      <c r="AL1115">
        <v>36.5</v>
      </c>
      <c r="AM1115">
        <v>2</v>
      </c>
    </row>
    <row r="1116" spans="1:39" x14ac:dyDescent="0.3">
      <c r="A1116">
        <v>27136</v>
      </c>
      <c r="B1116" t="s">
        <v>728</v>
      </c>
      <c r="C1116" t="s">
        <v>729</v>
      </c>
      <c r="D1116">
        <v>38</v>
      </c>
      <c r="E1116">
        <v>55.3</v>
      </c>
      <c r="F1116">
        <v>21</v>
      </c>
      <c r="G1116">
        <v>1</v>
      </c>
      <c r="H1116">
        <v>1</v>
      </c>
      <c r="I1116">
        <v>163</v>
      </c>
      <c r="J1116">
        <v>94.7</v>
      </c>
    </row>
    <row r="1117" spans="1:39" x14ac:dyDescent="0.3">
      <c r="A1117">
        <v>27136</v>
      </c>
      <c r="B1117" t="s">
        <v>730</v>
      </c>
      <c r="C1117" t="s">
        <v>731</v>
      </c>
      <c r="D1117">
        <v>27</v>
      </c>
      <c r="E1117">
        <v>33.299999999999997</v>
      </c>
      <c r="F1117">
        <v>9</v>
      </c>
      <c r="G1117">
        <v>1</v>
      </c>
      <c r="H1117">
        <v>2</v>
      </c>
      <c r="I1117">
        <v>222</v>
      </c>
      <c r="J1117">
        <v>119.4</v>
      </c>
    </row>
    <row r="1118" spans="1:39" x14ac:dyDescent="0.3">
      <c r="A1118">
        <v>27136</v>
      </c>
      <c r="B1118" t="s">
        <v>728</v>
      </c>
      <c r="C1118" t="s">
        <v>133</v>
      </c>
      <c r="K1118">
        <v>8</v>
      </c>
      <c r="L1118">
        <v>0</v>
      </c>
      <c r="M1118">
        <v>30</v>
      </c>
      <c r="N1118">
        <v>1</v>
      </c>
      <c r="O1118">
        <v>49</v>
      </c>
    </row>
    <row r="1119" spans="1:39" x14ac:dyDescent="0.3">
      <c r="A1119">
        <v>27136</v>
      </c>
      <c r="B1119" t="s">
        <v>728</v>
      </c>
      <c r="C1119" t="s">
        <v>107</v>
      </c>
      <c r="K1119">
        <v>16</v>
      </c>
      <c r="L1119">
        <v>0</v>
      </c>
      <c r="M1119">
        <v>13</v>
      </c>
      <c r="N1119">
        <v>0</v>
      </c>
      <c r="O1119">
        <v>36</v>
      </c>
    </row>
    <row r="1120" spans="1:39" x14ac:dyDescent="0.3">
      <c r="A1120">
        <v>27136</v>
      </c>
      <c r="B1120" t="s">
        <v>728</v>
      </c>
      <c r="C1120" t="s">
        <v>732</v>
      </c>
      <c r="K1120">
        <v>1</v>
      </c>
      <c r="L1120">
        <v>0</v>
      </c>
      <c r="M1120">
        <v>6</v>
      </c>
      <c r="N1120">
        <v>0</v>
      </c>
      <c r="O1120">
        <v>6</v>
      </c>
    </row>
    <row r="1121" spans="1:19" x14ac:dyDescent="0.3">
      <c r="A1121">
        <v>27136</v>
      </c>
      <c r="B1121" t="s">
        <v>728</v>
      </c>
      <c r="C1121" t="s">
        <v>733</v>
      </c>
      <c r="K1121">
        <v>4</v>
      </c>
      <c r="L1121">
        <v>0</v>
      </c>
      <c r="M1121">
        <v>3</v>
      </c>
      <c r="N1121">
        <v>0</v>
      </c>
      <c r="O1121">
        <v>3</v>
      </c>
    </row>
    <row r="1122" spans="1:19" x14ac:dyDescent="0.3">
      <c r="A1122">
        <v>27136</v>
      </c>
      <c r="B1122" t="s">
        <v>728</v>
      </c>
      <c r="C1122" t="s">
        <v>734</v>
      </c>
      <c r="K1122">
        <v>1</v>
      </c>
      <c r="L1122">
        <v>0</v>
      </c>
      <c r="M1122">
        <v>2</v>
      </c>
      <c r="N1122">
        <v>0</v>
      </c>
      <c r="O1122">
        <v>2</v>
      </c>
    </row>
    <row r="1123" spans="1:19" x14ac:dyDescent="0.3">
      <c r="A1123">
        <v>27136</v>
      </c>
      <c r="B1123" t="s">
        <v>728</v>
      </c>
      <c r="C1123" t="s">
        <v>729</v>
      </c>
      <c r="K1123">
        <v>6</v>
      </c>
      <c r="L1123">
        <v>0</v>
      </c>
      <c r="M1123">
        <v>17</v>
      </c>
      <c r="N1123">
        <v>0</v>
      </c>
      <c r="O1123">
        <v>-7</v>
      </c>
    </row>
    <row r="1124" spans="1:19" x14ac:dyDescent="0.3">
      <c r="A1124">
        <v>27136</v>
      </c>
      <c r="B1124" t="s">
        <v>730</v>
      </c>
      <c r="C1124" t="s">
        <v>735</v>
      </c>
      <c r="K1124">
        <v>20</v>
      </c>
      <c r="L1124">
        <v>0</v>
      </c>
      <c r="M1124">
        <v>71</v>
      </c>
      <c r="N1124">
        <v>1</v>
      </c>
      <c r="O1124">
        <v>145</v>
      </c>
    </row>
    <row r="1125" spans="1:19" x14ac:dyDescent="0.3">
      <c r="A1125">
        <v>27136</v>
      </c>
      <c r="B1125" t="s">
        <v>730</v>
      </c>
      <c r="C1125" t="s">
        <v>731</v>
      </c>
      <c r="K1125">
        <v>10</v>
      </c>
      <c r="L1125">
        <v>0</v>
      </c>
      <c r="M1125">
        <v>16</v>
      </c>
      <c r="N1125">
        <v>1</v>
      </c>
      <c r="O1125">
        <v>9</v>
      </c>
    </row>
    <row r="1126" spans="1:19" x14ac:dyDescent="0.3">
      <c r="A1126">
        <v>27136</v>
      </c>
      <c r="B1126" t="s">
        <v>730</v>
      </c>
      <c r="C1126" t="s">
        <v>564</v>
      </c>
      <c r="K1126">
        <v>1</v>
      </c>
      <c r="L1126">
        <v>0</v>
      </c>
      <c r="M1126">
        <v>2</v>
      </c>
      <c r="N1126">
        <v>0</v>
      </c>
      <c r="O1126">
        <v>2</v>
      </c>
    </row>
    <row r="1127" spans="1:19" x14ac:dyDescent="0.3">
      <c r="A1127">
        <v>27136</v>
      </c>
      <c r="B1127" t="s">
        <v>730</v>
      </c>
      <c r="C1127" t="s">
        <v>736</v>
      </c>
      <c r="K1127">
        <v>1</v>
      </c>
      <c r="L1127">
        <v>0</v>
      </c>
      <c r="M1127">
        <v>0</v>
      </c>
      <c r="N1127">
        <v>0</v>
      </c>
      <c r="O1127">
        <v>0</v>
      </c>
    </row>
    <row r="1128" spans="1:19" x14ac:dyDescent="0.3">
      <c r="A1128">
        <v>27136</v>
      </c>
      <c r="B1128" t="s">
        <v>730</v>
      </c>
      <c r="C1128" t="s">
        <v>95</v>
      </c>
      <c r="K1128">
        <v>0</v>
      </c>
      <c r="L1128">
        <v>1</v>
      </c>
      <c r="M1128">
        <v>0</v>
      </c>
      <c r="N1128">
        <v>0</v>
      </c>
      <c r="O1128">
        <v>0</v>
      </c>
    </row>
    <row r="1129" spans="1:19" x14ac:dyDescent="0.3">
      <c r="A1129">
        <v>27136</v>
      </c>
      <c r="B1129" t="s">
        <v>728</v>
      </c>
      <c r="C1129" t="s">
        <v>737</v>
      </c>
      <c r="P1129">
        <v>21</v>
      </c>
      <c r="Q1129">
        <v>0</v>
      </c>
      <c r="R1129">
        <v>40</v>
      </c>
      <c r="S1129">
        <v>3</v>
      </c>
    </row>
    <row r="1130" spans="1:19" x14ac:dyDescent="0.3">
      <c r="A1130">
        <v>27136</v>
      </c>
      <c r="B1130" t="s">
        <v>728</v>
      </c>
      <c r="C1130" t="s">
        <v>738</v>
      </c>
      <c r="P1130">
        <v>18</v>
      </c>
      <c r="Q1130">
        <v>0</v>
      </c>
      <c r="R1130">
        <v>36</v>
      </c>
      <c r="S1130">
        <v>5</v>
      </c>
    </row>
    <row r="1131" spans="1:19" x14ac:dyDescent="0.3">
      <c r="A1131">
        <v>27136</v>
      </c>
      <c r="B1131" t="s">
        <v>728</v>
      </c>
      <c r="C1131" t="s">
        <v>734</v>
      </c>
      <c r="P1131">
        <v>15</v>
      </c>
      <c r="Q1131">
        <v>0</v>
      </c>
      <c r="R1131">
        <v>31</v>
      </c>
      <c r="S1131">
        <v>4</v>
      </c>
    </row>
    <row r="1132" spans="1:19" x14ac:dyDescent="0.3">
      <c r="A1132">
        <v>27136</v>
      </c>
      <c r="B1132" t="s">
        <v>728</v>
      </c>
      <c r="C1132" t="s">
        <v>739</v>
      </c>
      <c r="P1132">
        <v>16</v>
      </c>
      <c r="Q1132">
        <v>0</v>
      </c>
      <c r="R1132">
        <v>28</v>
      </c>
      <c r="S1132">
        <v>3</v>
      </c>
    </row>
    <row r="1133" spans="1:19" x14ac:dyDescent="0.3">
      <c r="A1133">
        <v>27136</v>
      </c>
      <c r="B1133" t="s">
        <v>728</v>
      </c>
      <c r="C1133" t="s">
        <v>740</v>
      </c>
      <c r="P1133">
        <v>8</v>
      </c>
      <c r="Q1133">
        <v>1</v>
      </c>
      <c r="R1133">
        <v>13</v>
      </c>
      <c r="S1133">
        <v>2</v>
      </c>
    </row>
    <row r="1134" spans="1:19" x14ac:dyDescent="0.3">
      <c r="A1134">
        <v>27136</v>
      </c>
      <c r="B1134" t="s">
        <v>728</v>
      </c>
      <c r="C1134" t="s">
        <v>741</v>
      </c>
      <c r="P1134">
        <v>8</v>
      </c>
      <c r="Q1134">
        <v>0</v>
      </c>
      <c r="R1134">
        <v>8</v>
      </c>
      <c r="S1134">
        <v>1</v>
      </c>
    </row>
    <row r="1135" spans="1:19" x14ac:dyDescent="0.3">
      <c r="A1135">
        <v>27136</v>
      </c>
      <c r="B1135" t="s">
        <v>728</v>
      </c>
      <c r="C1135" t="s">
        <v>107</v>
      </c>
      <c r="P1135">
        <v>10</v>
      </c>
      <c r="Q1135">
        <v>0</v>
      </c>
      <c r="R1135">
        <v>7</v>
      </c>
      <c r="S1135">
        <v>3</v>
      </c>
    </row>
    <row r="1136" spans="1:19" x14ac:dyDescent="0.3">
      <c r="A1136">
        <v>27136</v>
      </c>
      <c r="B1136" t="s">
        <v>730</v>
      </c>
      <c r="C1136" t="s">
        <v>95</v>
      </c>
      <c r="P1136">
        <v>92</v>
      </c>
      <c r="Q1136">
        <v>2</v>
      </c>
      <c r="R1136">
        <v>104</v>
      </c>
      <c r="S1136">
        <v>2</v>
      </c>
    </row>
    <row r="1137" spans="1:39" x14ac:dyDescent="0.3">
      <c r="A1137">
        <v>27136</v>
      </c>
      <c r="B1137" t="s">
        <v>730</v>
      </c>
      <c r="C1137" t="s">
        <v>735</v>
      </c>
      <c r="P1137">
        <v>45</v>
      </c>
      <c r="Q1137">
        <v>0</v>
      </c>
      <c r="R1137">
        <v>62</v>
      </c>
      <c r="S1137">
        <v>3</v>
      </c>
    </row>
    <row r="1138" spans="1:39" x14ac:dyDescent="0.3">
      <c r="A1138">
        <v>27136</v>
      </c>
      <c r="B1138" t="s">
        <v>730</v>
      </c>
      <c r="C1138" t="s">
        <v>627</v>
      </c>
      <c r="P1138">
        <v>13</v>
      </c>
      <c r="Q1138">
        <v>0</v>
      </c>
      <c r="R1138">
        <v>33</v>
      </c>
      <c r="S1138">
        <v>3</v>
      </c>
    </row>
    <row r="1139" spans="1:39" x14ac:dyDescent="0.3">
      <c r="A1139">
        <v>27136</v>
      </c>
      <c r="B1139" t="s">
        <v>730</v>
      </c>
      <c r="C1139" t="s">
        <v>742</v>
      </c>
      <c r="P1139">
        <v>23</v>
      </c>
      <c r="Q1139">
        <v>0</v>
      </c>
      <c r="R1139">
        <v>23</v>
      </c>
      <c r="S1139">
        <v>1</v>
      </c>
    </row>
    <row r="1140" spans="1:39" x14ac:dyDescent="0.3">
      <c r="A1140">
        <v>27136</v>
      </c>
      <c r="B1140" t="s">
        <v>728</v>
      </c>
      <c r="C1140" t="s">
        <v>122</v>
      </c>
      <c r="T1140">
        <v>20</v>
      </c>
      <c r="U1140">
        <v>26</v>
      </c>
      <c r="V1140">
        <v>0</v>
      </c>
      <c r="W1140">
        <v>40</v>
      </c>
      <c r="X1140">
        <v>2</v>
      </c>
    </row>
    <row r="1141" spans="1:39" x14ac:dyDescent="0.3">
      <c r="A1141">
        <v>27136</v>
      </c>
      <c r="B1141" t="s">
        <v>730</v>
      </c>
      <c r="C1141" t="s">
        <v>743</v>
      </c>
      <c r="T1141">
        <v>66</v>
      </c>
      <c r="U1141">
        <v>66</v>
      </c>
      <c r="V1141">
        <v>0</v>
      </c>
      <c r="W1141">
        <v>66</v>
      </c>
      <c r="X1141">
        <v>1</v>
      </c>
    </row>
    <row r="1142" spans="1:39" x14ac:dyDescent="0.3">
      <c r="A1142">
        <v>27136</v>
      </c>
      <c r="B1142" t="s">
        <v>728</v>
      </c>
      <c r="C1142" t="s">
        <v>122</v>
      </c>
      <c r="Y1142">
        <v>-0.5</v>
      </c>
      <c r="Z1142">
        <v>0</v>
      </c>
      <c r="AA1142">
        <v>0</v>
      </c>
      <c r="AB1142">
        <v>-1</v>
      </c>
      <c r="AC1142">
        <v>2</v>
      </c>
    </row>
    <row r="1143" spans="1:39" x14ac:dyDescent="0.3">
      <c r="A1143">
        <v>27136</v>
      </c>
      <c r="B1143" t="s">
        <v>730</v>
      </c>
      <c r="C1143" t="s">
        <v>95</v>
      </c>
      <c r="Y1143">
        <v>2</v>
      </c>
      <c r="Z1143">
        <v>7</v>
      </c>
      <c r="AA1143">
        <v>0</v>
      </c>
      <c r="AB1143">
        <v>6</v>
      </c>
      <c r="AC1143">
        <v>3</v>
      </c>
    </row>
    <row r="1144" spans="1:39" x14ac:dyDescent="0.3">
      <c r="A1144">
        <v>27136</v>
      </c>
      <c r="B1144" t="s">
        <v>728</v>
      </c>
      <c r="C1144" t="s">
        <v>153</v>
      </c>
      <c r="AD1144">
        <v>3</v>
      </c>
      <c r="AE1144">
        <v>37</v>
      </c>
      <c r="AF1144">
        <v>3</v>
      </c>
      <c r="AG1144">
        <v>100</v>
      </c>
      <c r="AH1144">
        <v>10</v>
      </c>
      <c r="AI1144">
        <v>1</v>
      </c>
    </row>
    <row r="1145" spans="1:39" x14ac:dyDescent="0.3">
      <c r="A1145">
        <v>27136</v>
      </c>
      <c r="B1145" t="s">
        <v>730</v>
      </c>
      <c r="C1145" t="s">
        <v>744</v>
      </c>
      <c r="AD1145">
        <v>2</v>
      </c>
      <c r="AE1145">
        <v>42</v>
      </c>
      <c r="AF1145">
        <v>2</v>
      </c>
      <c r="AG1145">
        <v>100</v>
      </c>
      <c r="AH1145">
        <v>9</v>
      </c>
      <c r="AI1145">
        <v>3</v>
      </c>
    </row>
    <row r="1146" spans="1:39" x14ac:dyDescent="0.3">
      <c r="A1146">
        <v>27136</v>
      </c>
      <c r="B1146" t="s">
        <v>728</v>
      </c>
      <c r="C1146" t="s">
        <v>153</v>
      </c>
      <c r="AJ1146">
        <v>61</v>
      </c>
      <c r="AK1146">
        <v>379</v>
      </c>
      <c r="AL1146">
        <v>47.4</v>
      </c>
      <c r="AM1146">
        <v>8</v>
      </c>
    </row>
    <row r="1147" spans="1:39" x14ac:dyDescent="0.3">
      <c r="A1147">
        <v>27136</v>
      </c>
      <c r="B1147" t="s">
        <v>730</v>
      </c>
      <c r="C1147" t="s">
        <v>745</v>
      </c>
      <c r="AJ1147">
        <v>47</v>
      </c>
      <c r="AK1147">
        <v>190</v>
      </c>
      <c r="AL1147">
        <v>38</v>
      </c>
      <c r="AM1147">
        <v>5</v>
      </c>
    </row>
    <row r="1148" spans="1:39" x14ac:dyDescent="0.3">
      <c r="A1148">
        <v>27094</v>
      </c>
      <c r="B1148" t="s">
        <v>746</v>
      </c>
      <c r="C1148" t="s">
        <v>180</v>
      </c>
      <c r="D1148">
        <v>14</v>
      </c>
      <c r="E1148">
        <v>42.9</v>
      </c>
      <c r="F1148">
        <v>6</v>
      </c>
      <c r="G1148">
        <v>0</v>
      </c>
      <c r="H1148">
        <v>0</v>
      </c>
      <c r="I1148">
        <v>105</v>
      </c>
      <c r="J1148">
        <v>105.9</v>
      </c>
    </row>
    <row r="1149" spans="1:39" x14ac:dyDescent="0.3">
      <c r="A1149">
        <v>27094</v>
      </c>
      <c r="B1149" t="s">
        <v>747</v>
      </c>
      <c r="C1149" t="s">
        <v>748</v>
      </c>
      <c r="D1149">
        <v>34</v>
      </c>
      <c r="E1149">
        <v>55.9</v>
      </c>
      <c r="F1149">
        <v>19</v>
      </c>
      <c r="G1149">
        <v>0</v>
      </c>
      <c r="H1149">
        <v>1</v>
      </c>
      <c r="I1149">
        <v>175</v>
      </c>
      <c r="J1149">
        <v>108.8</v>
      </c>
    </row>
    <row r="1150" spans="1:39" x14ac:dyDescent="0.3">
      <c r="A1150">
        <v>27094</v>
      </c>
      <c r="B1150" t="s">
        <v>746</v>
      </c>
      <c r="C1150" t="s">
        <v>749</v>
      </c>
      <c r="K1150">
        <v>31</v>
      </c>
      <c r="L1150">
        <v>0</v>
      </c>
      <c r="M1150">
        <v>27</v>
      </c>
      <c r="N1150">
        <v>1</v>
      </c>
      <c r="O1150">
        <v>169</v>
      </c>
    </row>
    <row r="1151" spans="1:39" x14ac:dyDescent="0.3">
      <c r="A1151">
        <v>27094</v>
      </c>
      <c r="B1151" t="s">
        <v>746</v>
      </c>
      <c r="C1151" t="s">
        <v>180</v>
      </c>
      <c r="K1151">
        <v>9</v>
      </c>
      <c r="L1151">
        <v>0</v>
      </c>
      <c r="M1151">
        <v>21</v>
      </c>
      <c r="N1151">
        <v>1</v>
      </c>
      <c r="O1151">
        <v>42</v>
      </c>
    </row>
    <row r="1152" spans="1:39" x14ac:dyDescent="0.3">
      <c r="A1152">
        <v>27094</v>
      </c>
      <c r="B1152" t="s">
        <v>746</v>
      </c>
      <c r="C1152" t="s">
        <v>750</v>
      </c>
      <c r="K1152">
        <v>2</v>
      </c>
      <c r="L1152">
        <v>0</v>
      </c>
      <c r="M1152">
        <v>20</v>
      </c>
      <c r="N1152">
        <v>0</v>
      </c>
      <c r="O1152">
        <v>23</v>
      </c>
    </row>
    <row r="1153" spans="1:19" x14ac:dyDescent="0.3">
      <c r="A1153">
        <v>27094</v>
      </c>
      <c r="B1153" t="s">
        <v>746</v>
      </c>
      <c r="C1153" t="s">
        <v>751</v>
      </c>
      <c r="K1153">
        <v>2</v>
      </c>
      <c r="L1153">
        <v>0</v>
      </c>
      <c r="M1153">
        <v>11</v>
      </c>
      <c r="N1153">
        <v>0</v>
      </c>
      <c r="O1153">
        <v>20</v>
      </c>
    </row>
    <row r="1154" spans="1:19" x14ac:dyDescent="0.3">
      <c r="A1154">
        <v>27094</v>
      </c>
      <c r="B1154" t="s">
        <v>746</v>
      </c>
      <c r="C1154" t="s">
        <v>153</v>
      </c>
      <c r="K1154">
        <v>1</v>
      </c>
      <c r="L1154">
        <v>0</v>
      </c>
      <c r="M1154">
        <v>11</v>
      </c>
      <c r="N1154">
        <v>0</v>
      </c>
      <c r="O1154">
        <v>11</v>
      </c>
    </row>
    <row r="1155" spans="1:19" x14ac:dyDescent="0.3">
      <c r="A1155">
        <v>27094</v>
      </c>
      <c r="B1155" t="s">
        <v>746</v>
      </c>
      <c r="C1155" t="s">
        <v>752</v>
      </c>
      <c r="K1155">
        <v>5</v>
      </c>
      <c r="L1155">
        <v>0</v>
      </c>
      <c r="M1155">
        <v>7</v>
      </c>
      <c r="N1155">
        <v>0</v>
      </c>
      <c r="O1155">
        <v>2</v>
      </c>
    </row>
    <row r="1156" spans="1:19" x14ac:dyDescent="0.3">
      <c r="A1156">
        <v>27094</v>
      </c>
      <c r="B1156" t="s">
        <v>747</v>
      </c>
      <c r="C1156" t="s">
        <v>748</v>
      </c>
      <c r="K1156">
        <v>14</v>
      </c>
      <c r="L1156">
        <v>1</v>
      </c>
      <c r="M1156">
        <v>21</v>
      </c>
      <c r="N1156">
        <v>1</v>
      </c>
      <c r="O1156">
        <v>49</v>
      </c>
    </row>
    <row r="1157" spans="1:19" x14ac:dyDescent="0.3">
      <c r="A1157">
        <v>27094</v>
      </c>
      <c r="B1157" t="s">
        <v>747</v>
      </c>
      <c r="C1157" t="s">
        <v>44</v>
      </c>
      <c r="K1157">
        <v>11</v>
      </c>
      <c r="L1157">
        <v>0</v>
      </c>
      <c r="M1157">
        <v>9</v>
      </c>
      <c r="N1157">
        <v>0</v>
      </c>
      <c r="O1157">
        <v>35</v>
      </c>
    </row>
    <row r="1158" spans="1:19" x14ac:dyDescent="0.3">
      <c r="A1158">
        <v>27094</v>
      </c>
      <c r="B1158" t="s">
        <v>747</v>
      </c>
      <c r="C1158" t="s">
        <v>753</v>
      </c>
      <c r="K1158">
        <v>7</v>
      </c>
      <c r="L1158">
        <v>0</v>
      </c>
      <c r="M1158">
        <v>10</v>
      </c>
      <c r="N1158">
        <v>0</v>
      </c>
      <c r="O1158">
        <v>34</v>
      </c>
    </row>
    <row r="1159" spans="1:19" x14ac:dyDescent="0.3">
      <c r="A1159">
        <v>27094</v>
      </c>
      <c r="B1159" t="s">
        <v>747</v>
      </c>
      <c r="C1159" t="s">
        <v>332</v>
      </c>
      <c r="K1159">
        <v>3</v>
      </c>
      <c r="L1159">
        <v>0</v>
      </c>
      <c r="M1159">
        <v>25</v>
      </c>
      <c r="N1159">
        <v>0</v>
      </c>
      <c r="O1159">
        <v>28</v>
      </c>
    </row>
    <row r="1160" spans="1:19" x14ac:dyDescent="0.3">
      <c r="A1160">
        <v>27094</v>
      </c>
      <c r="B1160" t="s">
        <v>747</v>
      </c>
      <c r="C1160" t="s">
        <v>195</v>
      </c>
      <c r="K1160">
        <v>1</v>
      </c>
      <c r="L1160">
        <v>0</v>
      </c>
      <c r="M1160">
        <v>3</v>
      </c>
      <c r="N1160">
        <v>0</v>
      </c>
      <c r="O1160">
        <v>3</v>
      </c>
    </row>
    <row r="1161" spans="1:19" x14ac:dyDescent="0.3">
      <c r="A1161">
        <v>27094</v>
      </c>
      <c r="B1161" t="s">
        <v>746</v>
      </c>
      <c r="C1161" t="s">
        <v>754</v>
      </c>
      <c r="P1161">
        <v>42</v>
      </c>
      <c r="Q1161">
        <v>0</v>
      </c>
      <c r="R1161">
        <v>59</v>
      </c>
      <c r="S1161">
        <v>3</v>
      </c>
    </row>
    <row r="1162" spans="1:19" x14ac:dyDescent="0.3">
      <c r="A1162">
        <v>27094</v>
      </c>
      <c r="B1162" t="s">
        <v>746</v>
      </c>
      <c r="C1162" t="s">
        <v>752</v>
      </c>
      <c r="P1162">
        <v>36</v>
      </c>
      <c r="Q1162">
        <v>0</v>
      </c>
      <c r="R1162">
        <v>36</v>
      </c>
      <c r="S1162">
        <v>1</v>
      </c>
    </row>
    <row r="1163" spans="1:19" x14ac:dyDescent="0.3">
      <c r="A1163">
        <v>27094</v>
      </c>
      <c r="B1163" t="s">
        <v>746</v>
      </c>
      <c r="C1163" t="s">
        <v>109</v>
      </c>
      <c r="P1163">
        <v>10</v>
      </c>
      <c r="Q1163">
        <v>0</v>
      </c>
      <c r="R1163">
        <v>10</v>
      </c>
      <c r="S1163">
        <v>2</v>
      </c>
    </row>
    <row r="1164" spans="1:19" x14ac:dyDescent="0.3">
      <c r="A1164">
        <v>27094</v>
      </c>
      <c r="B1164" t="s">
        <v>747</v>
      </c>
      <c r="C1164" t="s">
        <v>195</v>
      </c>
      <c r="P1164">
        <v>20</v>
      </c>
      <c r="Q1164">
        <v>1</v>
      </c>
      <c r="R1164">
        <v>38</v>
      </c>
      <c r="S1164">
        <v>2</v>
      </c>
    </row>
    <row r="1165" spans="1:19" x14ac:dyDescent="0.3">
      <c r="A1165">
        <v>27094</v>
      </c>
      <c r="B1165" t="s">
        <v>747</v>
      </c>
      <c r="C1165" t="s">
        <v>755</v>
      </c>
      <c r="P1165">
        <v>16</v>
      </c>
      <c r="Q1165">
        <v>0</v>
      </c>
      <c r="R1165">
        <v>31</v>
      </c>
      <c r="S1165">
        <v>3</v>
      </c>
    </row>
    <row r="1166" spans="1:19" x14ac:dyDescent="0.3">
      <c r="A1166">
        <v>27094</v>
      </c>
      <c r="B1166" t="s">
        <v>747</v>
      </c>
      <c r="C1166" t="s">
        <v>756</v>
      </c>
      <c r="P1166">
        <v>19</v>
      </c>
      <c r="Q1166">
        <v>0</v>
      </c>
      <c r="R1166">
        <v>30</v>
      </c>
      <c r="S1166">
        <v>3</v>
      </c>
    </row>
    <row r="1167" spans="1:19" x14ac:dyDescent="0.3">
      <c r="A1167">
        <v>27094</v>
      </c>
      <c r="B1167" t="s">
        <v>747</v>
      </c>
      <c r="C1167" t="s">
        <v>757</v>
      </c>
      <c r="P1167">
        <v>7</v>
      </c>
      <c r="Q1167">
        <v>0</v>
      </c>
      <c r="R1167">
        <v>17</v>
      </c>
      <c r="S1167">
        <v>3</v>
      </c>
    </row>
    <row r="1168" spans="1:19" x14ac:dyDescent="0.3">
      <c r="A1168">
        <v>27094</v>
      </c>
      <c r="B1168" t="s">
        <v>747</v>
      </c>
      <c r="C1168" t="s">
        <v>758</v>
      </c>
      <c r="P1168">
        <v>5</v>
      </c>
      <c r="Q1168">
        <v>0</v>
      </c>
      <c r="R1168">
        <v>14</v>
      </c>
      <c r="S1168">
        <v>3</v>
      </c>
    </row>
    <row r="1169" spans="1:39" x14ac:dyDescent="0.3">
      <c r="A1169">
        <v>27094</v>
      </c>
      <c r="B1169" t="s">
        <v>747</v>
      </c>
      <c r="C1169" t="s">
        <v>759</v>
      </c>
      <c r="P1169">
        <v>11</v>
      </c>
      <c r="Q1169">
        <v>0</v>
      </c>
      <c r="R1169">
        <v>11</v>
      </c>
      <c r="S1169">
        <v>1</v>
      </c>
    </row>
    <row r="1170" spans="1:39" x14ac:dyDescent="0.3">
      <c r="A1170">
        <v>27094</v>
      </c>
      <c r="B1170" t="s">
        <v>747</v>
      </c>
      <c r="C1170" t="s">
        <v>753</v>
      </c>
      <c r="P1170">
        <v>11</v>
      </c>
      <c r="Q1170">
        <v>0</v>
      </c>
      <c r="R1170">
        <v>11</v>
      </c>
      <c r="S1170">
        <v>1</v>
      </c>
    </row>
    <row r="1171" spans="1:39" x14ac:dyDescent="0.3">
      <c r="A1171">
        <v>27094</v>
      </c>
      <c r="B1171" t="s">
        <v>747</v>
      </c>
      <c r="C1171" t="s">
        <v>760</v>
      </c>
      <c r="P1171">
        <v>9</v>
      </c>
      <c r="Q1171">
        <v>0</v>
      </c>
      <c r="R1171">
        <v>9</v>
      </c>
      <c r="S1171">
        <v>1</v>
      </c>
    </row>
    <row r="1172" spans="1:39" x14ac:dyDescent="0.3">
      <c r="A1172">
        <v>27094</v>
      </c>
      <c r="B1172" t="s">
        <v>747</v>
      </c>
      <c r="C1172" t="s">
        <v>44</v>
      </c>
      <c r="P1172">
        <v>8</v>
      </c>
      <c r="Q1172">
        <v>0</v>
      </c>
      <c r="R1172">
        <v>8</v>
      </c>
      <c r="S1172">
        <v>1</v>
      </c>
    </row>
    <row r="1173" spans="1:39" x14ac:dyDescent="0.3">
      <c r="A1173">
        <v>27094</v>
      </c>
      <c r="B1173" t="s">
        <v>747</v>
      </c>
      <c r="C1173" t="s">
        <v>291</v>
      </c>
      <c r="P1173">
        <v>6</v>
      </c>
      <c r="Q1173">
        <v>0</v>
      </c>
      <c r="R1173">
        <v>6</v>
      </c>
      <c r="S1173">
        <v>1</v>
      </c>
    </row>
    <row r="1174" spans="1:39" x14ac:dyDescent="0.3">
      <c r="A1174">
        <v>27094</v>
      </c>
      <c r="B1174" t="s">
        <v>746</v>
      </c>
      <c r="C1174" t="s">
        <v>761</v>
      </c>
      <c r="T1174">
        <v>24.7</v>
      </c>
      <c r="U1174">
        <v>27</v>
      </c>
      <c r="V1174">
        <v>0</v>
      </c>
      <c r="W1174">
        <v>74</v>
      </c>
      <c r="X1174">
        <v>3</v>
      </c>
    </row>
    <row r="1175" spans="1:39" x14ac:dyDescent="0.3">
      <c r="A1175">
        <v>27094</v>
      </c>
      <c r="B1175" t="s">
        <v>746</v>
      </c>
      <c r="C1175" t="s">
        <v>109</v>
      </c>
      <c r="Y1175">
        <v>11</v>
      </c>
      <c r="Z1175">
        <v>11</v>
      </c>
      <c r="AA1175">
        <v>0</v>
      </c>
      <c r="AB1175">
        <v>11</v>
      </c>
      <c r="AC1175">
        <v>1</v>
      </c>
    </row>
    <row r="1176" spans="1:39" x14ac:dyDescent="0.3">
      <c r="A1176">
        <v>27094</v>
      </c>
      <c r="B1176" t="s">
        <v>746</v>
      </c>
      <c r="C1176" t="s">
        <v>122</v>
      </c>
      <c r="Y1176">
        <v>5</v>
      </c>
      <c r="Z1176">
        <v>0</v>
      </c>
      <c r="AA1176">
        <v>0</v>
      </c>
      <c r="AB1176">
        <v>5</v>
      </c>
      <c r="AC1176">
        <v>1</v>
      </c>
    </row>
    <row r="1177" spans="1:39" x14ac:dyDescent="0.3">
      <c r="A1177">
        <v>27094</v>
      </c>
      <c r="B1177" t="s">
        <v>747</v>
      </c>
      <c r="C1177" t="s">
        <v>762</v>
      </c>
      <c r="Y1177">
        <v>14</v>
      </c>
      <c r="Z1177">
        <v>0</v>
      </c>
      <c r="AA1177">
        <v>0</v>
      </c>
      <c r="AB1177">
        <v>14</v>
      </c>
      <c r="AC1177">
        <v>1</v>
      </c>
    </row>
    <row r="1178" spans="1:39" x14ac:dyDescent="0.3">
      <c r="A1178">
        <v>27094</v>
      </c>
      <c r="B1178" t="s">
        <v>747</v>
      </c>
      <c r="C1178" t="s">
        <v>291</v>
      </c>
      <c r="Y1178">
        <v>-1</v>
      </c>
      <c r="Z1178">
        <v>0</v>
      </c>
      <c r="AA1178">
        <v>0</v>
      </c>
      <c r="AB1178">
        <v>-1</v>
      </c>
      <c r="AC1178">
        <v>1</v>
      </c>
    </row>
    <row r="1179" spans="1:39" x14ac:dyDescent="0.3">
      <c r="A1179">
        <v>27094</v>
      </c>
      <c r="B1179" t="s">
        <v>746</v>
      </c>
      <c r="C1179" t="s">
        <v>763</v>
      </c>
      <c r="AD1179">
        <v>4</v>
      </c>
      <c r="AE1179">
        <v>52</v>
      </c>
      <c r="AF1179">
        <v>4</v>
      </c>
      <c r="AG1179">
        <v>100</v>
      </c>
      <c r="AH1179">
        <v>15</v>
      </c>
      <c r="AI1179">
        <v>3</v>
      </c>
    </row>
    <row r="1180" spans="1:39" x14ac:dyDescent="0.3">
      <c r="A1180">
        <v>27094</v>
      </c>
      <c r="B1180" t="s">
        <v>747</v>
      </c>
      <c r="C1180" t="s">
        <v>764</v>
      </c>
      <c r="AD1180">
        <v>1</v>
      </c>
      <c r="AE1180">
        <v>37</v>
      </c>
      <c r="AF1180">
        <v>1</v>
      </c>
      <c r="AG1180">
        <v>100</v>
      </c>
      <c r="AH1180">
        <v>4</v>
      </c>
      <c r="AI1180">
        <v>1</v>
      </c>
    </row>
    <row r="1181" spans="1:39" x14ac:dyDescent="0.3">
      <c r="A1181">
        <v>27094</v>
      </c>
      <c r="B1181" t="s">
        <v>746</v>
      </c>
      <c r="C1181" t="s">
        <v>765</v>
      </c>
      <c r="AJ1181">
        <v>41</v>
      </c>
      <c r="AK1181">
        <v>76</v>
      </c>
      <c r="AL1181">
        <v>38</v>
      </c>
      <c r="AM1181">
        <v>2</v>
      </c>
    </row>
    <row r="1182" spans="1:39" x14ac:dyDescent="0.3">
      <c r="A1182">
        <v>27094</v>
      </c>
      <c r="B1182" t="s">
        <v>747</v>
      </c>
      <c r="C1182" t="s">
        <v>766</v>
      </c>
      <c r="AJ1182">
        <v>37</v>
      </c>
      <c r="AK1182">
        <v>102</v>
      </c>
      <c r="AL1182">
        <v>34</v>
      </c>
      <c r="AM1182">
        <v>3</v>
      </c>
    </row>
    <row r="1183" spans="1:39" x14ac:dyDescent="0.3">
      <c r="A1183">
        <v>27095</v>
      </c>
      <c r="B1183" t="s">
        <v>767</v>
      </c>
      <c r="C1183" t="s">
        <v>768</v>
      </c>
      <c r="D1183">
        <v>29</v>
      </c>
      <c r="E1183">
        <v>55.2</v>
      </c>
      <c r="F1183">
        <v>16</v>
      </c>
      <c r="G1183">
        <v>1</v>
      </c>
      <c r="H1183">
        <v>2</v>
      </c>
      <c r="I1183">
        <v>217</v>
      </c>
      <c r="J1183">
        <v>133.9</v>
      </c>
    </row>
    <row r="1184" spans="1:39" x14ac:dyDescent="0.3">
      <c r="A1184">
        <v>27095</v>
      </c>
      <c r="B1184" t="s">
        <v>769</v>
      </c>
      <c r="C1184" t="s">
        <v>202</v>
      </c>
      <c r="D1184">
        <v>27</v>
      </c>
      <c r="E1184">
        <v>37</v>
      </c>
      <c r="F1184">
        <v>10</v>
      </c>
      <c r="G1184">
        <v>0</v>
      </c>
      <c r="H1184">
        <v>0</v>
      </c>
      <c r="I1184">
        <v>153</v>
      </c>
      <c r="J1184">
        <v>84.6</v>
      </c>
    </row>
    <row r="1185" spans="1:19" x14ac:dyDescent="0.3">
      <c r="A1185">
        <v>27095</v>
      </c>
      <c r="B1185" t="s">
        <v>767</v>
      </c>
      <c r="C1185" t="s">
        <v>770</v>
      </c>
      <c r="K1185">
        <v>26</v>
      </c>
      <c r="L1185">
        <v>0</v>
      </c>
      <c r="M1185">
        <v>70</v>
      </c>
      <c r="N1185">
        <v>1</v>
      </c>
      <c r="O1185">
        <v>138</v>
      </c>
    </row>
    <row r="1186" spans="1:19" x14ac:dyDescent="0.3">
      <c r="A1186">
        <v>27095</v>
      </c>
      <c r="B1186" t="s">
        <v>767</v>
      </c>
      <c r="C1186" t="s">
        <v>44</v>
      </c>
      <c r="K1186">
        <v>12</v>
      </c>
      <c r="L1186">
        <v>0</v>
      </c>
      <c r="M1186">
        <v>14</v>
      </c>
      <c r="N1186">
        <v>0</v>
      </c>
      <c r="O1186">
        <v>37</v>
      </c>
    </row>
    <row r="1187" spans="1:19" x14ac:dyDescent="0.3">
      <c r="A1187">
        <v>27095</v>
      </c>
      <c r="B1187" t="s">
        <v>767</v>
      </c>
      <c r="C1187" t="s">
        <v>768</v>
      </c>
      <c r="K1187">
        <v>3</v>
      </c>
      <c r="L1187">
        <v>0</v>
      </c>
      <c r="M1187">
        <v>10</v>
      </c>
      <c r="N1187">
        <v>0</v>
      </c>
      <c r="O1187">
        <v>2</v>
      </c>
    </row>
    <row r="1188" spans="1:19" x14ac:dyDescent="0.3">
      <c r="A1188">
        <v>27095</v>
      </c>
      <c r="B1188" t="s">
        <v>769</v>
      </c>
      <c r="C1188" t="s">
        <v>202</v>
      </c>
      <c r="K1188">
        <v>26</v>
      </c>
      <c r="L1188">
        <v>1</v>
      </c>
      <c r="M1188">
        <v>15</v>
      </c>
      <c r="N1188">
        <v>0</v>
      </c>
      <c r="O1188">
        <v>33</v>
      </c>
    </row>
    <row r="1189" spans="1:19" x14ac:dyDescent="0.3">
      <c r="A1189">
        <v>27095</v>
      </c>
      <c r="B1189" t="s">
        <v>769</v>
      </c>
      <c r="C1189" t="s">
        <v>771</v>
      </c>
      <c r="K1189">
        <v>6</v>
      </c>
      <c r="L1189">
        <v>0</v>
      </c>
      <c r="M1189">
        <v>12</v>
      </c>
      <c r="N1189">
        <v>0</v>
      </c>
      <c r="O1189">
        <v>26</v>
      </c>
    </row>
    <row r="1190" spans="1:19" x14ac:dyDescent="0.3">
      <c r="A1190">
        <v>27095</v>
      </c>
      <c r="B1190" t="s">
        <v>769</v>
      </c>
      <c r="C1190" t="s">
        <v>367</v>
      </c>
      <c r="K1190">
        <v>3</v>
      </c>
      <c r="L1190">
        <v>0</v>
      </c>
      <c r="M1190">
        <v>6</v>
      </c>
      <c r="N1190">
        <v>0</v>
      </c>
      <c r="O1190">
        <v>8</v>
      </c>
    </row>
    <row r="1191" spans="1:19" x14ac:dyDescent="0.3">
      <c r="A1191">
        <v>27095</v>
      </c>
      <c r="B1191" t="s">
        <v>767</v>
      </c>
      <c r="C1191" t="s">
        <v>772</v>
      </c>
      <c r="P1191">
        <v>36</v>
      </c>
      <c r="Q1191">
        <v>0</v>
      </c>
      <c r="R1191">
        <v>139</v>
      </c>
      <c r="S1191">
        <v>7</v>
      </c>
    </row>
    <row r="1192" spans="1:19" x14ac:dyDescent="0.3">
      <c r="A1192">
        <v>27095</v>
      </c>
      <c r="B1192" t="s">
        <v>767</v>
      </c>
      <c r="C1192" t="s">
        <v>773</v>
      </c>
      <c r="P1192">
        <v>39</v>
      </c>
      <c r="Q1192">
        <v>0</v>
      </c>
      <c r="R1192">
        <v>47</v>
      </c>
      <c r="S1192">
        <v>2</v>
      </c>
    </row>
    <row r="1193" spans="1:19" x14ac:dyDescent="0.3">
      <c r="A1193">
        <v>27095</v>
      </c>
      <c r="B1193" t="s">
        <v>767</v>
      </c>
      <c r="C1193" t="s">
        <v>121</v>
      </c>
      <c r="P1193">
        <v>10</v>
      </c>
      <c r="Q1193">
        <v>0</v>
      </c>
      <c r="R1193">
        <v>13</v>
      </c>
      <c r="S1193">
        <v>2</v>
      </c>
    </row>
    <row r="1194" spans="1:19" x14ac:dyDescent="0.3">
      <c r="A1194">
        <v>27095</v>
      </c>
      <c r="B1194" t="s">
        <v>767</v>
      </c>
      <c r="C1194" t="s">
        <v>770</v>
      </c>
      <c r="P1194">
        <v>12</v>
      </c>
      <c r="Q1194">
        <v>1</v>
      </c>
      <c r="R1194">
        <v>11</v>
      </c>
      <c r="S1194">
        <v>3</v>
      </c>
    </row>
    <row r="1195" spans="1:19" x14ac:dyDescent="0.3">
      <c r="A1195">
        <v>27095</v>
      </c>
      <c r="B1195" t="s">
        <v>767</v>
      </c>
      <c r="C1195" t="s">
        <v>107</v>
      </c>
      <c r="P1195">
        <v>6</v>
      </c>
      <c r="Q1195">
        <v>0</v>
      </c>
      <c r="R1195">
        <v>6</v>
      </c>
      <c r="S1195">
        <v>1</v>
      </c>
    </row>
    <row r="1196" spans="1:19" x14ac:dyDescent="0.3">
      <c r="A1196">
        <v>27095</v>
      </c>
      <c r="B1196" t="s">
        <v>767</v>
      </c>
      <c r="C1196" t="s">
        <v>774</v>
      </c>
      <c r="P1196">
        <v>1</v>
      </c>
      <c r="Q1196">
        <v>1</v>
      </c>
      <c r="R1196">
        <v>1</v>
      </c>
      <c r="S1196">
        <v>1</v>
      </c>
    </row>
    <row r="1197" spans="1:19" x14ac:dyDescent="0.3">
      <c r="A1197">
        <v>27095</v>
      </c>
      <c r="B1197" t="s">
        <v>769</v>
      </c>
      <c r="C1197" t="s">
        <v>775</v>
      </c>
      <c r="P1197">
        <v>53</v>
      </c>
      <c r="Q1197">
        <v>0</v>
      </c>
      <c r="R1197">
        <v>81</v>
      </c>
      <c r="S1197">
        <v>3</v>
      </c>
    </row>
    <row r="1198" spans="1:19" x14ac:dyDescent="0.3">
      <c r="A1198">
        <v>27095</v>
      </c>
      <c r="B1198" t="s">
        <v>769</v>
      </c>
      <c r="C1198" t="s">
        <v>776</v>
      </c>
      <c r="P1198">
        <v>22</v>
      </c>
      <c r="Q1198">
        <v>0</v>
      </c>
      <c r="R1198">
        <v>22</v>
      </c>
      <c r="S1198">
        <v>1</v>
      </c>
    </row>
    <row r="1199" spans="1:19" x14ac:dyDescent="0.3">
      <c r="A1199">
        <v>27095</v>
      </c>
      <c r="B1199" t="s">
        <v>769</v>
      </c>
      <c r="C1199" t="s">
        <v>598</v>
      </c>
      <c r="P1199">
        <v>17</v>
      </c>
      <c r="Q1199">
        <v>0</v>
      </c>
      <c r="R1199">
        <v>17</v>
      </c>
      <c r="S1199">
        <v>1</v>
      </c>
    </row>
    <row r="1200" spans="1:19" x14ac:dyDescent="0.3">
      <c r="A1200">
        <v>27095</v>
      </c>
      <c r="B1200" t="s">
        <v>769</v>
      </c>
      <c r="C1200" t="s">
        <v>245</v>
      </c>
      <c r="P1200">
        <v>9</v>
      </c>
      <c r="Q1200">
        <v>0</v>
      </c>
      <c r="R1200">
        <v>16</v>
      </c>
      <c r="S1200">
        <v>2</v>
      </c>
    </row>
    <row r="1201" spans="1:39" x14ac:dyDescent="0.3">
      <c r="A1201">
        <v>27095</v>
      </c>
      <c r="B1201" t="s">
        <v>769</v>
      </c>
      <c r="C1201" t="s">
        <v>777</v>
      </c>
      <c r="P1201">
        <v>12</v>
      </c>
      <c r="Q1201">
        <v>0</v>
      </c>
      <c r="R1201">
        <v>12</v>
      </c>
      <c r="S1201">
        <v>1</v>
      </c>
    </row>
    <row r="1202" spans="1:39" x14ac:dyDescent="0.3">
      <c r="A1202">
        <v>27095</v>
      </c>
      <c r="B1202" t="s">
        <v>769</v>
      </c>
      <c r="C1202" t="s">
        <v>778</v>
      </c>
      <c r="P1202">
        <v>4</v>
      </c>
      <c r="Q1202">
        <v>0</v>
      </c>
      <c r="R1202">
        <v>4</v>
      </c>
      <c r="S1202">
        <v>1</v>
      </c>
    </row>
    <row r="1203" spans="1:39" x14ac:dyDescent="0.3">
      <c r="A1203">
        <v>27095</v>
      </c>
      <c r="B1203" t="s">
        <v>769</v>
      </c>
      <c r="C1203" t="s">
        <v>779</v>
      </c>
      <c r="P1203">
        <v>1</v>
      </c>
      <c r="Q1203">
        <v>0</v>
      </c>
      <c r="R1203">
        <v>1</v>
      </c>
      <c r="S1203">
        <v>1</v>
      </c>
    </row>
    <row r="1204" spans="1:39" x14ac:dyDescent="0.3">
      <c r="A1204">
        <v>27095</v>
      </c>
      <c r="B1204" t="s">
        <v>767</v>
      </c>
      <c r="C1204" t="s">
        <v>770</v>
      </c>
      <c r="T1204">
        <v>27</v>
      </c>
      <c r="U1204">
        <v>50</v>
      </c>
      <c r="V1204">
        <v>0</v>
      </c>
      <c r="W1204">
        <v>81</v>
      </c>
      <c r="X1204">
        <v>3</v>
      </c>
    </row>
    <row r="1205" spans="1:39" x14ac:dyDescent="0.3">
      <c r="A1205">
        <v>27095</v>
      </c>
      <c r="B1205" t="s">
        <v>769</v>
      </c>
      <c r="C1205" t="s">
        <v>598</v>
      </c>
      <c r="T1205">
        <v>11.3</v>
      </c>
      <c r="U1205">
        <v>18</v>
      </c>
      <c r="V1205">
        <v>0</v>
      </c>
      <c r="W1205">
        <v>34</v>
      </c>
      <c r="X1205">
        <v>3</v>
      </c>
    </row>
    <row r="1206" spans="1:39" x14ac:dyDescent="0.3">
      <c r="A1206">
        <v>27095</v>
      </c>
      <c r="B1206" t="s">
        <v>769</v>
      </c>
      <c r="C1206" t="s">
        <v>245</v>
      </c>
      <c r="T1206">
        <v>30</v>
      </c>
      <c r="U1206">
        <v>30</v>
      </c>
      <c r="V1206">
        <v>0</v>
      </c>
      <c r="W1206">
        <v>30</v>
      </c>
      <c r="X1206">
        <v>1</v>
      </c>
    </row>
    <row r="1207" spans="1:39" x14ac:dyDescent="0.3">
      <c r="A1207">
        <v>27095</v>
      </c>
      <c r="B1207" t="s">
        <v>767</v>
      </c>
      <c r="C1207" t="s">
        <v>780</v>
      </c>
      <c r="Y1207">
        <v>11.2</v>
      </c>
      <c r="Z1207">
        <v>15</v>
      </c>
      <c r="AA1207">
        <v>0</v>
      </c>
      <c r="AB1207">
        <v>45</v>
      </c>
      <c r="AC1207">
        <v>4</v>
      </c>
    </row>
    <row r="1208" spans="1:39" x14ac:dyDescent="0.3">
      <c r="A1208">
        <v>27095</v>
      </c>
      <c r="B1208" t="s">
        <v>769</v>
      </c>
      <c r="C1208" t="s">
        <v>598</v>
      </c>
      <c r="Y1208">
        <v>0</v>
      </c>
      <c r="Z1208">
        <v>0</v>
      </c>
      <c r="AA1208">
        <v>0</v>
      </c>
      <c r="AB1208">
        <v>0</v>
      </c>
      <c r="AC1208">
        <v>1</v>
      </c>
    </row>
    <row r="1209" spans="1:39" x14ac:dyDescent="0.3">
      <c r="A1209">
        <v>27095</v>
      </c>
      <c r="B1209" t="s">
        <v>769</v>
      </c>
      <c r="C1209" t="s">
        <v>781</v>
      </c>
      <c r="Y1209">
        <v>-4</v>
      </c>
      <c r="Z1209">
        <v>0</v>
      </c>
      <c r="AA1209">
        <v>0</v>
      </c>
      <c r="AB1209">
        <v>-4</v>
      </c>
      <c r="AC1209">
        <v>1</v>
      </c>
    </row>
    <row r="1210" spans="1:39" x14ac:dyDescent="0.3">
      <c r="A1210">
        <v>27095</v>
      </c>
      <c r="B1210" t="s">
        <v>767</v>
      </c>
      <c r="C1210" t="s">
        <v>782</v>
      </c>
      <c r="AD1210">
        <v>3</v>
      </c>
      <c r="AE1210">
        <v>42</v>
      </c>
      <c r="AF1210">
        <v>2</v>
      </c>
      <c r="AG1210">
        <v>66.7</v>
      </c>
      <c r="AH1210">
        <v>9</v>
      </c>
      <c r="AI1210">
        <v>3</v>
      </c>
    </row>
    <row r="1211" spans="1:39" x14ac:dyDescent="0.3">
      <c r="A1211">
        <v>27095</v>
      </c>
      <c r="B1211" t="s">
        <v>769</v>
      </c>
      <c r="C1211" t="s">
        <v>783</v>
      </c>
      <c r="AD1211">
        <v>3</v>
      </c>
      <c r="AE1211">
        <v>47</v>
      </c>
      <c r="AF1211">
        <v>3</v>
      </c>
      <c r="AG1211">
        <v>100</v>
      </c>
      <c r="AH1211">
        <v>9</v>
      </c>
      <c r="AI1211">
        <v>0</v>
      </c>
    </row>
    <row r="1212" spans="1:39" x14ac:dyDescent="0.3">
      <c r="A1212">
        <v>27095</v>
      </c>
      <c r="B1212" t="s">
        <v>767</v>
      </c>
      <c r="C1212" t="s">
        <v>784</v>
      </c>
      <c r="AJ1212">
        <v>50</v>
      </c>
      <c r="AK1212">
        <v>219</v>
      </c>
      <c r="AL1212">
        <v>36.5</v>
      </c>
      <c r="AM1212">
        <v>6</v>
      </c>
    </row>
    <row r="1213" spans="1:39" x14ac:dyDescent="0.3">
      <c r="A1213">
        <v>27095</v>
      </c>
      <c r="B1213" t="s">
        <v>769</v>
      </c>
      <c r="C1213" t="s">
        <v>785</v>
      </c>
      <c r="AJ1213">
        <v>58</v>
      </c>
      <c r="AK1213">
        <v>404</v>
      </c>
      <c r="AL1213">
        <v>50.5</v>
      </c>
      <c r="AM1213">
        <v>8</v>
      </c>
    </row>
    <row r="1214" spans="1:39" x14ac:dyDescent="0.3">
      <c r="A1214">
        <v>27096</v>
      </c>
      <c r="B1214" t="s">
        <v>786</v>
      </c>
      <c r="C1214" t="s">
        <v>274</v>
      </c>
      <c r="D1214">
        <v>38</v>
      </c>
      <c r="E1214">
        <v>52.6</v>
      </c>
      <c r="F1214">
        <v>20</v>
      </c>
      <c r="G1214">
        <v>2</v>
      </c>
      <c r="H1214">
        <v>1</v>
      </c>
      <c r="I1214">
        <v>150</v>
      </c>
      <c r="J1214">
        <v>84</v>
      </c>
    </row>
    <row r="1215" spans="1:39" x14ac:dyDescent="0.3">
      <c r="A1215">
        <v>27096</v>
      </c>
      <c r="B1215" t="s">
        <v>787</v>
      </c>
      <c r="C1215" t="s">
        <v>788</v>
      </c>
      <c r="D1215">
        <v>14</v>
      </c>
      <c r="E1215">
        <v>50</v>
      </c>
      <c r="F1215">
        <v>7</v>
      </c>
      <c r="G1215">
        <v>0</v>
      </c>
      <c r="H1215">
        <v>0</v>
      </c>
      <c r="I1215">
        <v>57</v>
      </c>
      <c r="J1215">
        <v>84.2</v>
      </c>
    </row>
    <row r="1216" spans="1:39" x14ac:dyDescent="0.3">
      <c r="A1216">
        <v>27096</v>
      </c>
      <c r="B1216" t="s">
        <v>786</v>
      </c>
      <c r="C1216" t="s">
        <v>789</v>
      </c>
      <c r="K1216">
        <v>10</v>
      </c>
      <c r="L1216">
        <v>0</v>
      </c>
      <c r="M1216">
        <v>10</v>
      </c>
      <c r="N1216">
        <v>0</v>
      </c>
      <c r="O1216">
        <v>34</v>
      </c>
    </row>
    <row r="1217" spans="1:19" x14ac:dyDescent="0.3">
      <c r="A1217">
        <v>27096</v>
      </c>
      <c r="B1217" t="s">
        <v>786</v>
      </c>
      <c r="C1217" t="s">
        <v>790</v>
      </c>
      <c r="K1217">
        <v>7</v>
      </c>
      <c r="L1217">
        <v>0</v>
      </c>
      <c r="M1217">
        <v>5</v>
      </c>
      <c r="N1217">
        <v>0</v>
      </c>
      <c r="O1217">
        <v>16</v>
      </c>
    </row>
    <row r="1218" spans="1:19" x14ac:dyDescent="0.3">
      <c r="A1218">
        <v>27096</v>
      </c>
      <c r="B1218" t="s">
        <v>786</v>
      </c>
      <c r="C1218" t="s">
        <v>791</v>
      </c>
      <c r="K1218">
        <v>1</v>
      </c>
      <c r="L1218">
        <v>0</v>
      </c>
      <c r="M1218">
        <v>16</v>
      </c>
      <c r="N1218">
        <v>0</v>
      </c>
      <c r="O1218">
        <v>16</v>
      </c>
    </row>
    <row r="1219" spans="1:19" x14ac:dyDescent="0.3">
      <c r="A1219">
        <v>27096</v>
      </c>
      <c r="B1219" t="s">
        <v>786</v>
      </c>
      <c r="C1219" t="s">
        <v>792</v>
      </c>
      <c r="K1219">
        <v>1</v>
      </c>
      <c r="L1219">
        <v>0</v>
      </c>
      <c r="M1219">
        <v>3</v>
      </c>
      <c r="N1219">
        <v>0</v>
      </c>
      <c r="O1219">
        <v>3</v>
      </c>
    </row>
    <row r="1220" spans="1:19" x14ac:dyDescent="0.3">
      <c r="A1220">
        <v>27096</v>
      </c>
      <c r="B1220" t="s">
        <v>786</v>
      </c>
      <c r="C1220" t="s">
        <v>793</v>
      </c>
      <c r="K1220">
        <v>1</v>
      </c>
      <c r="L1220">
        <v>0</v>
      </c>
      <c r="M1220">
        <v>3</v>
      </c>
      <c r="N1220">
        <v>0</v>
      </c>
      <c r="O1220">
        <v>3</v>
      </c>
    </row>
    <row r="1221" spans="1:19" x14ac:dyDescent="0.3">
      <c r="A1221">
        <v>27096</v>
      </c>
      <c r="B1221" t="s">
        <v>786</v>
      </c>
      <c r="C1221" t="s">
        <v>354</v>
      </c>
      <c r="K1221">
        <v>0</v>
      </c>
      <c r="L1221">
        <v>1</v>
      </c>
      <c r="M1221">
        <v>0</v>
      </c>
      <c r="N1221">
        <v>0</v>
      </c>
      <c r="O1221">
        <v>0</v>
      </c>
    </row>
    <row r="1222" spans="1:19" x14ac:dyDescent="0.3">
      <c r="A1222">
        <v>27096</v>
      </c>
      <c r="B1222" t="s">
        <v>786</v>
      </c>
      <c r="C1222" t="s">
        <v>274</v>
      </c>
      <c r="K1222">
        <v>8</v>
      </c>
      <c r="L1222">
        <v>0</v>
      </c>
      <c r="M1222">
        <v>13</v>
      </c>
      <c r="N1222">
        <v>0</v>
      </c>
      <c r="O1222">
        <v>-21</v>
      </c>
    </row>
    <row r="1223" spans="1:19" x14ac:dyDescent="0.3">
      <c r="A1223">
        <v>27096</v>
      </c>
      <c r="B1223" t="s">
        <v>787</v>
      </c>
      <c r="C1223" t="s">
        <v>794</v>
      </c>
      <c r="K1223">
        <v>19</v>
      </c>
      <c r="L1223">
        <v>0</v>
      </c>
      <c r="M1223">
        <v>68</v>
      </c>
      <c r="N1223">
        <v>2</v>
      </c>
      <c r="O1223">
        <v>180</v>
      </c>
    </row>
    <row r="1224" spans="1:19" x14ac:dyDescent="0.3">
      <c r="A1224">
        <v>27096</v>
      </c>
      <c r="B1224" t="s">
        <v>787</v>
      </c>
      <c r="C1224" t="s">
        <v>788</v>
      </c>
      <c r="K1224">
        <v>19</v>
      </c>
      <c r="L1224">
        <v>0</v>
      </c>
      <c r="M1224">
        <v>33</v>
      </c>
      <c r="N1224">
        <v>0</v>
      </c>
      <c r="O1224">
        <v>50</v>
      </c>
    </row>
    <row r="1225" spans="1:19" x14ac:dyDescent="0.3">
      <c r="A1225">
        <v>27096</v>
      </c>
      <c r="B1225" t="s">
        <v>787</v>
      </c>
      <c r="C1225" t="s">
        <v>326</v>
      </c>
      <c r="K1225">
        <v>9</v>
      </c>
      <c r="L1225">
        <v>0</v>
      </c>
      <c r="M1225">
        <v>8</v>
      </c>
      <c r="N1225">
        <v>0</v>
      </c>
      <c r="O1225">
        <v>30</v>
      </c>
    </row>
    <row r="1226" spans="1:19" x14ac:dyDescent="0.3">
      <c r="A1226">
        <v>27096</v>
      </c>
      <c r="B1226" t="s">
        <v>787</v>
      </c>
      <c r="C1226" t="s">
        <v>109</v>
      </c>
      <c r="K1226">
        <v>2</v>
      </c>
      <c r="L1226">
        <v>0</v>
      </c>
      <c r="M1226">
        <v>9</v>
      </c>
      <c r="N1226">
        <v>0</v>
      </c>
      <c r="O1226">
        <v>10</v>
      </c>
    </row>
    <row r="1227" spans="1:19" x14ac:dyDescent="0.3">
      <c r="A1227">
        <v>27096</v>
      </c>
      <c r="B1227" t="s">
        <v>786</v>
      </c>
      <c r="C1227" t="s">
        <v>789</v>
      </c>
      <c r="P1227">
        <v>20</v>
      </c>
      <c r="Q1227">
        <v>0</v>
      </c>
      <c r="R1227">
        <v>40</v>
      </c>
      <c r="S1227">
        <v>5</v>
      </c>
    </row>
    <row r="1228" spans="1:19" x14ac:dyDescent="0.3">
      <c r="A1228">
        <v>27096</v>
      </c>
      <c r="B1228" t="s">
        <v>786</v>
      </c>
      <c r="C1228" t="s">
        <v>354</v>
      </c>
      <c r="P1228">
        <v>9</v>
      </c>
      <c r="Q1228">
        <v>0</v>
      </c>
      <c r="R1228">
        <v>28</v>
      </c>
      <c r="S1228">
        <v>5</v>
      </c>
    </row>
    <row r="1229" spans="1:19" x14ac:dyDescent="0.3">
      <c r="A1229">
        <v>27096</v>
      </c>
      <c r="B1229" t="s">
        <v>786</v>
      </c>
      <c r="C1229" t="s">
        <v>795</v>
      </c>
      <c r="P1229">
        <v>16</v>
      </c>
      <c r="Q1229">
        <v>0</v>
      </c>
      <c r="R1229">
        <v>27</v>
      </c>
      <c r="S1229">
        <v>2</v>
      </c>
    </row>
    <row r="1230" spans="1:19" x14ac:dyDescent="0.3">
      <c r="A1230">
        <v>27096</v>
      </c>
      <c r="B1230" t="s">
        <v>786</v>
      </c>
      <c r="C1230" t="s">
        <v>796</v>
      </c>
      <c r="P1230">
        <v>16</v>
      </c>
      <c r="Q1230">
        <v>1</v>
      </c>
      <c r="R1230">
        <v>26</v>
      </c>
      <c r="S1230">
        <v>3</v>
      </c>
    </row>
    <row r="1231" spans="1:19" x14ac:dyDescent="0.3">
      <c r="A1231">
        <v>27096</v>
      </c>
      <c r="B1231" t="s">
        <v>786</v>
      </c>
      <c r="C1231" t="s">
        <v>797</v>
      </c>
      <c r="P1231">
        <v>15</v>
      </c>
      <c r="Q1231">
        <v>0</v>
      </c>
      <c r="R1231">
        <v>15</v>
      </c>
      <c r="S1231">
        <v>1</v>
      </c>
    </row>
    <row r="1232" spans="1:19" x14ac:dyDescent="0.3">
      <c r="A1232">
        <v>27096</v>
      </c>
      <c r="B1232" t="s">
        <v>786</v>
      </c>
      <c r="C1232" t="s">
        <v>798</v>
      </c>
      <c r="P1232">
        <v>12</v>
      </c>
      <c r="Q1232">
        <v>0</v>
      </c>
      <c r="R1232">
        <v>12</v>
      </c>
      <c r="S1232">
        <v>1</v>
      </c>
    </row>
    <row r="1233" spans="1:39" x14ac:dyDescent="0.3">
      <c r="A1233">
        <v>27096</v>
      </c>
      <c r="B1233" t="s">
        <v>786</v>
      </c>
      <c r="C1233" t="s">
        <v>799</v>
      </c>
      <c r="P1233">
        <v>8</v>
      </c>
      <c r="Q1233">
        <v>0</v>
      </c>
      <c r="R1233">
        <v>8</v>
      </c>
      <c r="S1233">
        <v>1</v>
      </c>
    </row>
    <row r="1234" spans="1:39" x14ac:dyDescent="0.3">
      <c r="A1234">
        <v>27096</v>
      </c>
      <c r="B1234" t="s">
        <v>786</v>
      </c>
      <c r="C1234" t="s">
        <v>791</v>
      </c>
      <c r="P1234">
        <v>1</v>
      </c>
      <c r="Q1234">
        <v>0</v>
      </c>
      <c r="R1234">
        <v>-6</v>
      </c>
      <c r="S1234">
        <v>2</v>
      </c>
    </row>
    <row r="1235" spans="1:39" x14ac:dyDescent="0.3">
      <c r="A1235">
        <v>27096</v>
      </c>
      <c r="B1235" t="s">
        <v>787</v>
      </c>
      <c r="C1235" t="s">
        <v>682</v>
      </c>
      <c r="P1235">
        <v>16</v>
      </c>
      <c r="Q1235">
        <v>0</v>
      </c>
      <c r="R1235">
        <v>44</v>
      </c>
      <c r="S1235">
        <v>4</v>
      </c>
    </row>
    <row r="1236" spans="1:39" x14ac:dyDescent="0.3">
      <c r="A1236">
        <v>27096</v>
      </c>
      <c r="B1236" t="s">
        <v>787</v>
      </c>
      <c r="C1236" t="s">
        <v>800</v>
      </c>
      <c r="P1236">
        <v>10</v>
      </c>
      <c r="Q1236">
        <v>0</v>
      </c>
      <c r="R1236">
        <v>10</v>
      </c>
      <c r="S1236">
        <v>1</v>
      </c>
    </row>
    <row r="1237" spans="1:39" x14ac:dyDescent="0.3">
      <c r="A1237">
        <v>27096</v>
      </c>
      <c r="B1237" t="s">
        <v>787</v>
      </c>
      <c r="C1237" t="s">
        <v>801</v>
      </c>
      <c r="P1237">
        <v>6</v>
      </c>
      <c r="Q1237">
        <v>0</v>
      </c>
      <c r="R1237">
        <v>6</v>
      </c>
      <c r="S1237">
        <v>1</v>
      </c>
    </row>
    <row r="1238" spans="1:39" x14ac:dyDescent="0.3">
      <c r="A1238">
        <v>27096</v>
      </c>
      <c r="B1238" t="s">
        <v>787</v>
      </c>
      <c r="C1238" t="s">
        <v>208</v>
      </c>
      <c r="P1238">
        <v>0</v>
      </c>
      <c r="Q1238">
        <v>0</v>
      </c>
      <c r="R1238">
        <v>-3</v>
      </c>
      <c r="S1238">
        <v>1</v>
      </c>
    </row>
    <row r="1239" spans="1:39" x14ac:dyDescent="0.3">
      <c r="A1239">
        <v>27096</v>
      </c>
      <c r="B1239" t="s">
        <v>786</v>
      </c>
      <c r="C1239" t="s">
        <v>354</v>
      </c>
      <c r="T1239">
        <v>15.7</v>
      </c>
      <c r="U1239">
        <v>18</v>
      </c>
      <c r="V1239">
        <v>0</v>
      </c>
      <c r="W1239">
        <v>47</v>
      </c>
      <c r="X1239">
        <v>3</v>
      </c>
    </row>
    <row r="1240" spans="1:39" x14ac:dyDescent="0.3">
      <c r="A1240">
        <v>27096</v>
      </c>
      <c r="B1240" t="s">
        <v>787</v>
      </c>
      <c r="C1240" t="s">
        <v>109</v>
      </c>
      <c r="T1240">
        <v>22.5</v>
      </c>
      <c r="U1240">
        <v>25</v>
      </c>
      <c r="V1240">
        <v>0</v>
      </c>
      <c r="W1240">
        <v>45</v>
      </c>
      <c r="X1240">
        <v>2</v>
      </c>
    </row>
    <row r="1241" spans="1:39" x14ac:dyDescent="0.3">
      <c r="A1241">
        <v>27096</v>
      </c>
      <c r="B1241" t="s">
        <v>786</v>
      </c>
      <c r="C1241" t="s">
        <v>796</v>
      </c>
      <c r="Y1241">
        <v>2.5</v>
      </c>
      <c r="Z1241">
        <v>6</v>
      </c>
      <c r="AA1241">
        <v>0</v>
      </c>
      <c r="AB1241">
        <v>5</v>
      </c>
      <c r="AC1241">
        <v>2</v>
      </c>
    </row>
    <row r="1242" spans="1:39" x14ac:dyDescent="0.3">
      <c r="A1242">
        <v>27096</v>
      </c>
      <c r="B1242" t="s">
        <v>787</v>
      </c>
      <c r="C1242" t="s">
        <v>802</v>
      </c>
      <c r="Y1242">
        <v>3</v>
      </c>
      <c r="Z1242">
        <v>3</v>
      </c>
      <c r="AA1242">
        <v>0</v>
      </c>
      <c r="AB1242">
        <v>3</v>
      </c>
      <c r="AC1242">
        <v>1</v>
      </c>
    </row>
    <row r="1243" spans="1:39" x14ac:dyDescent="0.3">
      <c r="A1243">
        <v>27096</v>
      </c>
      <c r="B1243" t="s">
        <v>786</v>
      </c>
      <c r="C1243" t="s">
        <v>803</v>
      </c>
      <c r="AD1243">
        <v>0</v>
      </c>
      <c r="AE1243" t="s">
        <v>136</v>
      </c>
      <c r="AF1243">
        <v>0</v>
      </c>
      <c r="AG1243" t="s">
        <v>136</v>
      </c>
      <c r="AH1243">
        <v>1</v>
      </c>
      <c r="AI1243">
        <v>1</v>
      </c>
    </row>
    <row r="1244" spans="1:39" x14ac:dyDescent="0.3">
      <c r="A1244">
        <v>27096</v>
      </c>
      <c r="B1244" t="s">
        <v>787</v>
      </c>
      <c r="C1244" t="s">
        <v>804</v>
      </c>
      <c r="AD1244">
        <v>1</v>
      </c>
      <c r="AE1244">
        <v>41</v>
      </c>
      <c r="AF1244">
        <v>1</v>
      </c>
      <c r="AG1244">
        <v>100</v>
      </c>
      <c r="AH1244">
        <v>6</v>
      </c>
      <c r="AI1244">
        <v>3</v>
      </c>
    </row>
    <row r="1245" spans="1:39" x14ac:dyDescent="0.3">
      <c r="A1245">
        <v>27096</v>
      </c>
      <c r="B1245" t="s">
        <v>786</v>
      </c>
      <c r="C1245" t="s">
        <v>805</v>
      </c>
      <c r="AJ1245">
        <v>65</v>
      </c>
      <c r="AK1245">
        <v>373</v>
      </c>
      <c r="AL1245">
        <v>46.6</v>
      </c>
      <c r="AM1245">
        <v>8</v>
      </c>
    </row>
    <row r="1246" spans="1:39" x14ac:dyDescent="0.3">
      <c r="A1246">
        <v>27096</v>
      </c>
      <c r="B1246" t="s">
        <v>786</v>
      </c>
      <c r="C1246" t="s">
        <v>274</v>
      </c>
      <c r="AJ1246">
        <v>50</v>
      </c>
      <c r="AK1246">
        <v>50</v>
      </c>
      <c r="AL1246">
        <v>50</v>
      </c>
      <c r="AM1246">
        <v>1</v>
      </c>
    </row>
    <row r="1247" spans="1:39" x14ac:dyDescent="0.3">
      <c r="A1247">
        <v>27096</v>
      </c>
      <c r="B1247" t="s">
        <v>787</v>
      </c>
      <c r="C1247" t="s">
        <v>399</v>
      </c>
      <c r="AJ1247">
        <v>55</v>
      </c>
      <c r="AK1247">
        <v>367</v>
      </c>
      <c r="AL1247">
        <v>45.9</v>
      </c>
      <c r="AM1247">
        <v>8</v>
      </c>
    </row>
    <row r="1248" spans="1:39" x14ac:dyDescent="0.3">
      <c r="A1248">
        <v>27097</v>
      </c>
      <c r="B1248" t="s">
        <v>806</v>
      </c>
      <c r="C1248" t="s">
        <v>807</v>
      </c>
      <c r="D1248">
        <v>33</v>
      </c>
      <c r="E1248">
        <v>57.6</v>
      </c>
      <c r="F1248">
        <v>19</v>
      </c>
      <c r="G1248">
        <v>2</v>
      </c>
      <c r="H1248">
        <v>0</v>
      </c>
      <c r="I1248">
        <v>127</v>
      </c>
      <c r="J1248">
        <v>77.8</v>
      </c>
    </row>
    <row r="1249" spans="1:19" x14ac:dyDescent="0.3">
      <c r="A1249">
        <v>27097</v>
      </c>
      <c r="B1249" t="s">
        <v>808</v>
      </c>
      <c r="C1249" t="s">
        <v>249</v>
      </c>
      <c r="D1249">
        <v>36</v>
      </c>
      <c r="E1249">
        <v>63.9</v>
      </c>
      <c r="F1249">
        <v>23</v>
      </c>
      <c r="G1249">
        <v>2</v>
      </c>
      <c r="H1249">
        <v>1</v>
      </c>
      <c r="I1249">
        <v>259</v>
      </c>
      <c r="J1249">
        <v>122.4</v>
      </c>
    </row>
    <row r="1250" spans="1:19" x14ac:dyDescent="0.3">
      <c r="A1250">
        <v>27097</v>
      </c>
      <c r="B1250" t="s">
        <v>808</v>
      </c>
      <c r="C1250" t="s">
        <v>809</v>
      </c>
      <c r="D1250">
        <v>1</v>
      </c>
      <c r="E1250">
        <v>100</v>
      </c>
      <c r="F1250">
        <v>1</v>
      </c>
      <c r="G1250">
        <v>0</v>
      </c>
      <c r="H1250">
        <v>0</v>
      </c>
      <c r="I1250">
        <v>6</v>
      </c>
      <c r="J1250">
        <v>150.4</v>
      </c>
    </row>
    <row r="1251" spans="1:19" x14ac:dyDescent="0.3">
      <c r="A1251">
        <v>27097</v>
      </c>
      <c r="B1251" t="s">
        <v>806</v>
      </c>
      <c r="C1251" t="s">
        <v>598</v>
      </c>
      <c r="K1251">
        <v>6</v>
      </c>
      <c r="L1251">
        <v>0</v>
      </c>
      <c r="M1251">
        <v>64</v>
      </c>
      <c r="N1251">
        <v>0</v>
      </c>
      <c r="O1251">
        <v>67</v>
      </c>
    </row>
    <row r="1252" spans="1:19" x14ac:dyDescent="0.3">
      <c r="A1252">
        <v>27097</v>
      </c>
      <c r="B1252" t="s">
        <v>806</v>
      </c>
      <c r="C1252" t="s">
        <v>810</v>
      </c>
      <c r="K1252">
        <v>5</v>
      </c>
      <c r="L1252">
        <v>1</v>
      </c>
      <c r="M1252">
        <v>10</v>
      </c>
      <c r="N1252">
        <v>0</v>
      </c>
      <c r="O1252">
        <v>24</v>
      </c>
    </row>
    <row r="1253" spans="1:19" x14ac:dyDescent="0.3">
      <c r="A1253">
        <v>27097</v>
      </c>
      <c r="B1253" t="s">
        <v>806</v>
      </c>
      <c r="C1253" t="s">
        <v>807</v>
      </c>
      <c r="K1253">
        <v>11</v>
      </c>
      <c r="L1253">
        <v>0</v>
      </c>
      <c r="M1253">
        <v>11</v>
      </c>
      <c r="N1253">
        <v>0</v>
      </c>
      <c r="O1253">
        <v>-2</v>
      </c>
    </row>
    <row r="1254" spans="1:19" x14ac:dyDescent="0.3">
      <c r="A1254">
        <v>27097</v>
      </c>
      <c r="B1254" t="s">
        <v>808</v>
      </c>
      <c r="C1254" t="s">
        <v>811</v>
      </c>
      <c r="K1254">
        <v>18</v>
      </c>
      <c r="L1254">
        <v>0</v>
      </c>
      <c r="M1254">
        <v>20</v>
      </c>
      <c r="N1254">
        <v>1</v>
      </c>
      <c r="O1254">
        <v>85</v>
      </c>
    </row>
    <row r="1255" spans="1:19" x14ac:dyDescent="0.3">
      <c r="A1255">
        <v>27097</v>
      </c>
      <c r="B1255" t="s">
        <v>808</v>
      </c>
      <c r="C1255" t="s">
        <v>249</v>
      </c>
      <c r="K1255">
        <v>15</v>
      </c>
      <c r="L1255">
        <v>0</v>
      </c>
      <c r="M1255">
        <v>33</v>
      </c>
      <c r="N1255">
        <v>2</v>
      </c>
      <c r="O1255">
        <v>57</v>
      </c>
    </row>
    <row r="1256" spans="1:19" x14ac:dyDescent="0.3">
      <c r="A1256">
        <v>27097</v>
      </c>
      <c r="B1256" t="s">
        <v>808</v>
      </c>
      <c r="C1256" t="s">
        <v>809</v>
      </c>
      <c r="K1256">
        <v>1</v>
      </c>
      <c r="L1256">
        <v>0</v>
      </c>
      <c r="M1256">
        <v>19</v>
      </c>
      <c r="N1256">
        <v>0</v>
      </c>
      <c r="O1256">
        <v>19</v>
      </c>
    </row>
    <row r="1257" spans="1:19" x14ac:dyDescent="0.3">
      <c r="A1257">
        <v>27097</v>
      </c>
      <c r="B1257" t="s">
        <v>808</v>
      </c>
      <c r="C1257" t="s">
        <v>812</v>
      </c>
      <c r="K1257">
        <v>4</v>
      </c>
      <c r="L1257">
        <v>0</v>
      </c>
      <c r="M1257">
        <v>13</v>
      </c>
      <c r="N1257">
        <v>0</v>
      </c>
      <c r="O1257">
        <v>16</v>
      </c>
    </row>
    <row r="1258" spans="1:19" x14ac:dyDescent="0.3">
      <c r="A1258">
        <v>27097</v>
      </c>
      <c r="B1258" t="s">
        <v>808</v>
      </c>
      <c r="C1258" t="s">
        <v>813</v>
      </c>
      <c r="K1258">
        <v>3</v>
      </c>
      <c r="L1258">
        <v>0</v>
      </c>
      <c r="M1258">
        <v>11</v>
      </c>
      <c r="N1258">
        <v>0</v>
      </c>
      <c r="O1258">
        <v>12</v>
      </c>
    </row>
    <row r="1259" spans="1:19" x14ac:dyDescent="0.3">
      <c r="A1259">
        <v>27097</v>
      </c>
      <c r="B1259" t="s">
        <v>808</v>
      </c>
      <c r="C1259" t="s">
        <v>399</v>
      </c>
      <c r="K1259">
        <v>3</v>
      </c>
      <c r="L1259">
        <v>0</v>
      </c>
      <c r="M1259">
        <v>5</v>
      </c>
      <c r="N1259">
        <v>0</v>
      </c>
      <c r="O1259">
        <v>8</v>
      </c>
    </row>
    <row r="1260" spans="1:19" x14ac:dyDescent="0.3">
      <c r="A1260">
        <v>27097</v>
      </c>
      <c r="B1260" t="s">
        <v>808</v>
      </c>
      <c r="C1260" t="s">
        <v>814</v>
      </c>
      <c r="K1260">
        <v>2</v>
      </c>
      <c r="L1260">
        <v>0</v>
      </c>
      <c r="M1260">
        <v>6</v>
      </c>
      <c r="N1260">
        <v>0</v>
      </c>
      <c r="O1260">
        <v>8</v>
      </c>
    </row>
    <row r="1261" spans="1:19" x14ac:dyDescent="0.3">
      <c r="A1261">
        <v>27097</v>
      </c>
      <c r="B1261" t="s">
        <v>808</v>
      </c>
      <c r="C1261" t="s">
        <v>795</v>
      </c>
      <c r="K1261">
        <v>1</v>
      </c>
      <c r="L1261">
        <v>0</v>
      </c>
      <c r="M1261">
        <v>3</v>
      </c>
      <c r="N1261">
        <v>0</v>
      </c>
      <c r="O1261">
        <v>3</v>
      </c>
    </row>
    <row r="1262" spans="1:19" x14ac:dyDescent="0.3">
      <c r="A1262">
        <v>27097</v>
      </c>
      <c r="B1262" t="s">
        <v>806</v>
      </c>
      <c r="C1262" t="s">
        <v>598</v>
      </c>
      <c r="P1262">
        <v>16</v>
      </c>
      <c r="Q1262">
        <v>0</v>
      </c>
      <c r="R1262">
        <v>43</v>
      </c>
      <c r="S1262">
        <v>9</v>
      </c>
    </row>
    <row r="1263" spans="1:19" x14ac:dyDescent="0.3">
      <c r="A1263">
        <v>27097</v>
      </c>
      <c r="B1263" t="s">
        <v>806</v>
      </c>
      <c r="C1263" t="s">
        <v>107</v>
      </c>
      <c r="P1263">
        <v>18</v>
      </c>
      <c r="Q1263">
        <v>0</v>
      </c>
      <c r="R1263">
        <v>27</v>
      </c>
      <c r="S1263">
        <v>2</v>
      </c>
    </row>
    <row r="1264" spans="1:19" x14ac:dyDescent="0.3">
      <c r="A1264">
        <v>27097</v>
      </c>
      <c r="B1264" t="s">
        <v>806</v>
      </c>
      <c r="C1264" t="s">
        <v>815</v>
      </c>
      <c r="P1264">
        <v>21</v>
      </c>
      <c r="Q1264">
        <v>0</v>
      </c>
      <c r="R1264">
        <v>21</v>
      </c>
      <c r="S1264">
        <v>1</v>
      </c>
    </row>
    <row r="1265" spans="1:24" x14ac:dyDescent="0.3">
      <c r="A1265">
        <v>27097</v>
      </c>
      <c r="B1265" t="s">
        <v>806</v>
      </c>
      <c r="C1265" t="s">
        <v>320</v>
      </c>
      <c r="P1265">
        <v>9</v>
      </c>
      <c r="Q1265">
        <v>0</v>
      </c>
      <c r="R1265">
        <v>17</v>
      </c>
      <c r="S1265">
        <v>2</v>
      </c>
    </row>
    <row r="1266" spans="1:24" x14ac:dyDescent="0.3">
      <c r="A1266">
        <v>27097</v>
      </c>
      <c r="B1266" t="s">
        <v>806</v>
      </c>
      <c r="C1266" t="s">
        <v>740</v>
      </c>
      <c r="P1266">
        <v>8</v>
      </c>
      <c r="Q1266">
        <v>0</v>
      </c>
      <c r="R1266">
        <v>8</v>
      </c>
      <c r="S1266">
        <v>1</v>
      </c>
    </row>
    <row r="1267" spans="1:24" x14ac:dyDescent="0.3">
      <c r="A1267">
        <v>27097</v>
      </c>
      <c r="B1267" t="s">
        <v>806</v>
      </c>
      <c r="C1267" t="s">
        <v>816</v>
      </c>
      <c r="P1267">
        <v>7</v>
      </c>
      <c r="Q1267">
        <v>0</v>
      </c>
      <c r="R1267">
        <v>7</v>
      </c>
      <c r="S1267">
        <v>1</v>
      </c>
    </row>
    <row r="1268" spans="1:24" x14ac:dyDescent="0.3">
      <c r="A1268">
        <v>27097</v>
      </c>
      <c r="B1268" t="s">
        <v>806</v>
      </c>
      <c r="C1268" t="s">
        <v>810</v>
      </c>
      <c r="P1268">
        <v>5</v>
      </c>
      <c r="Q1268">
        <v>0</v>
      </c>
      <c r="R1268">
        <v>4</v>
      </c>
      <c r="S1268">
        <v>3</v>
      </c>
    </row>
    <row r="1269" spans="1:24" x14ac:dyDescent="0.3">
      <c r="A1269">
        <v>27097</v>
      </c>
      <c r="B1269" t="s">
        <v>808</v>
      </c>
      <c r="C1269" t="s">
        <v>817</v>
      </c>
      <c r="P1269">
        <v>37</v>
      </c>
      <c r="Q1269">
        <v>0</v>
      </c>
      <c r="R1269">
        <v>96</v>
      </c>
      <c r="S1269">
        <v>6</v>
      </c>
    </row>
    <row r="1270" spans="1:24" x14ac:dyDescent="0.3">
      <c r="A1270">
        <v>27097</v>
      </c>
      <c r="B1270" t="s">
        <v>808</v>
      </c>
      <c r="C1270" t="s">
        <v>818</v>
      </c>
      <c r="P1270">
        <v>13</v>
      </c>
      <c r="Q1270">
        <v>0</v>
      </c>
      <c r="R1270">
        <v>50</v>
      </c>
      <c r="S1270">
        <v>5</v>
      </c>
    </row>
    <row r="1271" spans="1:24" x14ac:dyDescent="0.3">
      <c r="A1271">
        <v>27097</v>
      </c>
      <c r="B1271" t="s">
        <v>808</v>
      </c>
      <c r="C1271" t="s">
        <v>795</v>
      </c>
      <c r="P1271">
        <v>30</v>
      </c>
      <c r="Q1271">
        <v>1</v>
      </c>
      <c r="R1271">
        <v>45</v>
      </c>
      <c r="S1271">
        <v>3</v>
      </c>
    </row>
    <row r="1272" spans="1:24" x14ac:dyDescent="0.3">
      <c r="A1272">
        <v>27097</v>
      </c>
      <c r="B1272" t="s">
        <v>808</v>
      </c>
      <c r="C1272" t="s">
        <v>814</v>
      </c>
      <c r="P1272">
        <v>20</v>
      </c>
      <c r="Q1272">
        <v>0</v>
      </c>
      <c r="R1272">
        <v>29</v>
      </c>
      <c r="S1272">
        <v>4</v>
      </c>
    </row>
    <row r="1273" spans="1:24" x14ac:dyDescent="0.3">
      <c r="A1273">
        <v>27097</v>
      </c>
      <c r="B1273" t="s">
        <v>808</v>
      </c>
      <c r="C1273" t="s">
        <v>399</v>
      </c>
      <c r="P1273">
        <v>9</v>
      </c>
      <c r="Q1273">
        <v>0</v>
      </c>
      <c r="R1273">
        <v>16</v>
      </c>
      <c r="S1273">
        <v>2</v>
      </c>
    </row>
    <row r="1274" spans="1:24" x14ac:dyDescent="0.3">
      <c r="A1274">
        <v>27097</v>
      </c>
      <c r="B1274" t="s">
        <v>808</v>
      </c>
      <c r="C1274" t="s">
        <v>811</v>
      </c>
      <c r="P1274">
        <v>10</v>
      </c>
      <c r="Q1274">
        <v>0</v>
      </c>
      <c r="R1274">
        <v>10</v>
      </c>
      <c r="S1274">
        <v>1</v>
      </c>
    </row>
    <row r="1275" spans="1:24" x14ac:dyDescent="0.3">
      <c r="A1275">
        <v>27097</v>
      </c>
      <c r="B1275" t="s">
        <v>808</v>
      </c>
      <c r="C1275" t="s">
        <v>819</v>
      </c>
      <c r="P1275">
        <v>9</v>
      </c>
      <c r="Q1275">
        <v>0</v>
      </c>
      <c r="R1275">
        <v>9</v>
      </c>
      <c r="S1275">
        <v>1</v>
      </c>
    </row>
    <row r="1276" spans="1:24" x14ac:dyDescent="0.3">
      <c r="A1276">
        <v>27097</v>
      </c>
      <c r="B1276" t="s">
        <v>808</v>
      </c>
      <c r="C1276" t="s">
        <v>820</v>
      </c>
      <c r="P1276">
        <v>6</v>
      </c>
      <c r="Q1276">
        <v>0</v>
      </c>
      <c r="R1276">
        <v>6</v>
      </c>
      <c r="S1276">
        <v>1</v>
      </c>
    </row>
    <row r="1277" spans="1:24" x14ac:dyDescent="0.3">
      <c r="A1277">
        <v>27097</v>
      </c>
      <c r="B1277" t="s">
        <v>808</v>
      </c>
      <c r="C1277" t="s">
        <v>821</v>
      </c>
      <c r="P1277">
        <v>4</v>
      </c>
      <c r="Q1277">
        <v>0</v>
      </c>
      <c r="R1277">
        <v>4</v>
      </c>
      <c r="S1277">
        <v>1</v>
      </c>
    </row>
    <row r="1278" spans="1:24" x14ac:dyDescent="0.3">
      <c r="A1278">
        <v>27097</v>
      </c>
      <c r="B1278" t="s">
        <v>806</v>
      </c>
      <c r="C1278" t="s">
        <v>414</v>
      </c>
      <c r="T1278">
        <v>35</v>
      </c>
      <c r="U1278">
        <v>54</v>
      </c>
      <c r="V1278">
        <v>0</v>
      </c>
      <c r="W1278">
        <v>105</v>
      </c>
      <c r="X1278">
        <v>3</v>
      </c>
    </row>
    <row r="1279" spans="1:24" x14ac:dyDescent="0.3">
      <c r="A1279">
        <v>27097</v>
      </c>
      <c r="B1279" t="s">
        <v>806</v>
      </c>
      <c r="C1279" t="s">
        <v>781</v>
      </c>
      <c r="T1279">
        <v>17</v>
      </c>
      <c r="U1279">
        <v>17</v>
      </c>
      <c r="V1279">
        <v>0</v>
      </c>
      <c r="W1279">
        <v>17</v>
      </c>
      <c r="X1279">
        <v>1</v>
      </c>
    </row>
    <row r="1280" spans="1:24" x14ac:dyDescent="0.3">
      <c r="A1280">
        <v>27097</v>
      </c>
      <c r="B1280" t="s">
        <v>806</v>
      </c>
      <c r="C1280" t="s">
        <v>740</v>
      </c>
      <c r="T1280">
        <v>6</v>
      </c>
      <c r="U1280">
        <v>6</v>
      </c>
      <c r="V1280">
        <v>0</v>
      </c>
      <c r="W1280">
        <v>6</v>
      </c>
      <c r="X1280">
        <v>1</v>
      </c>
    </row>
    <row r="1281" spans="1:39" x14ac:dyDescent="0.3">
      <c r="A1281">
        <v>27097</v>
      </c>
      <c r="B1281" t="s">
        <v>806</v>
      </c>
      <c r="C1281" t="s">
        <v>598</v>
      </c>
      <c r="Y1281">
        <v>-1</v>
      </c>
      <c r="Z1281">
        <v>0</v>
      </c>
      <c r="AA1281">
        <v>0</v>
      </c>
      <c r="AB1281">
        <v>-1</v>
      </c>
      <c r="AC1281">
        <v>1</v>
      </c>
    </row>
    <row r="1282" spans="1:39" x14ac:dyDescent="0.3">
      <c r="A1282">
        <v>27097</v>
      </c>
      <c r="B1282" t="s">
        <v>808</v>
      </c>
      <c r="C1282" t="s">
        <v>399</v>
      </c>
      <c r="Y1282">
        <v>8</v>
      </c>
      <c r="Z1282">
        <v>16</v>
      </c>
      <c r="AA1282">
        <v>0</v>
      </c>
      <c r="AB1282">
        <v>16</v>
      </c>
      <c r="AC1282">
        <v>2</v>
      </c>
    </row>
    <row r="1283" spans="1:39" x14ac:dyDescent="0.3">
      <c r="A1283">
        <v>27097</v>
      </c>
      <c r="B1283" t="s">
        <v>806</v>
      </c>
      <c r="C1283" t="s">
        <v>822</v>
      </c>
      <c r="AD1283">
        <v>2</v>
      </c>
      <c r="AE1283" t="s">
        <v>136</v>
      </c>
      <c r="AF1283">
        <v>0</v>
      </c>
      <c r="AG1283">
        <v>0</v>
      </c>
      <c r="AH1283">
        <v>0</v>
      </c>
      <c r="AI1283">
        <v>0</v>
      </c>
    </row>
    <row r="1284" spans="1:39" x14ac:dyDescent="0.3">
      <c r="A1284">
        <v>27097</v>
      </c>
      <c r="B1284" t="s">
        <v>808</v>
      </c>
      <c r="C1284" t="s">
        <v>823</v>
      </c>
      <c r="AD1284">
        <v>2</v>
      </c>
      <c r="AE1284">
        <v>45</v>
      </c>
      <c r="AF1284">
        <v>1</v>
      </c>
      <c r="AG1284">
        <v>50</v>
      </c>
      <c r="AH1284">
        <v>7</v>
      </c>
      <c r="AI1284">
        <v>4</v>
      </c>
    </row>
    <row r="1285" spans="1:39" x14ac:dyDescent="0.3">
      <c r="A1285">
        <v>27097</v>
      </c>
      <c r="B1285" t="s">
        <v>806</v>
      </c>
      <c r="C1285" t="s">
        <v>824</v>
      </c>
      <c r="AJ1285">
        <v>61</v>
      </c>
      <c r="AK1285">
        <v>348</v>
      </c>
      <c r="AL1285">
        <v>49.7</v>
      </c>
      <c r="AM1285">
        <v>7</v>
      </c>
    </row>
    <row r="1286" spans="1:39" x14ac:dyDescent="0.3">
      <c r="A1286">
        <v>27097</v>
      </c>
      <c r="B1286" t="s">
        <v>808</v>
      </c>
      <c r="C1286" t="s">
        <v>825</v>
      </c>
      <c r="AJ1286">
        <v>67</v>
      </c>
      <c r="AK1286">
        <v>206</v>
      </c>
      <c r="AL1286">
        <v>41.2</v>
      </c>
      <c r="AM1286">
        <v>5</v>
      </c>
    </row>
    <row r="1287" spans="1:39" x14ac:dyDescent="0.3">
      <c r="A1287">
        <v>27098</v>
      </c>
      <c r="B1287" t="s">
        <v>826</v>
      </c>
      <c r="C1287" t="s">
        <v>827</v>
      </c>
      <c r="D1287">
        <v>25</v>
      </c>
      <c r="E1287">
        <v>56</v>
      </c>
      <c r="F1287">
        <v>14</v>
      </c>
      <c r="G1287">
        <v>2</v>
      </c>
      <c r="H1287">
        <v>2</v>
      </c>
      <c r="I1287">
        <v>222</v>
      </c>
      <c r="J1287">
        <v>141</v>
      </c>
    </row>
    <row r="1288" spans="1:39" x14ac:dyDescent="0.3">
      <c r="A1288">
        <v>27098</v>
      </c>
      <c r="B1288" t="s">
        <v>828</v>
      </c>
      <c r="C1288" t="s">
        <v>829</v>
      </c>
      <c r="D1288">
        <v>23</v>
      </c>
      <c r="E1288">
        <v>30.4</v>
      </c>
      <c r="F1288">
        <v>7</v>
      </c>
      <c r="G1288">
        <v>3</v>
      </c>
      <c r="H1288">
        <v>0</v>
      </c>
      <c r="I1288">
        <v>55</v>
      </c>
      <c r="J1288">
        <v>24.4</v>
      </c>
    </row>
    <row r="1289" spans="1:39" x14ac:dyDescent="0.3">
      <c r="A1289">
        <v>27098</v>
      </c>
      <c r="B1289" t="s">
        <v>828</v>
      </c>
      <c r="C1289" t="s">
        <v>830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39" x14ac:dyDescent="0.3">
      <c r="A1290">
        <v>27098</v>
      </c>
      <c r="B1290" t="s">
        <v>826</v>
      </c>
      <c r="C1290" t="s">
        <v>673</v>
      </c>
      <c r="K1290">
        <v>14</v>
      </c>
      <c r="L1290">
        <v>0</v>
      </c>
      <c r="M1290">
        <v>46</v>
      </c>
      <c r="N1290">
        <v>0</v>
      </c>
      <c r="O1290">
        <v>94</v>
      </c>
    </row>
    <row r="1291" spans="1:39" x14ac:dyDescent="0.3">
      <c r="A1291">
        <v>27098</v>
      </c>
      <c r="B1291" t="s">
        <v>826</v>
      </c>
      <c r="C1291" t="s">
        <v>831</v>
      </c>
      <c r="K1291">
        <v>7</v>
      </c>
      <c r="L1291">
        <v>0</v>
      </c>
      <c r="M1291">
        <v>4</v>
      </c>
      <c r="N1291">
        <v>0</v>
      </c>
      <c r="O1291">
        <v>19</v>
      </c>
    </row>
    <row r="1292" spans="1:39" x14ac:dyDescent="0.3">
      <c r="A1292">
        <v>27098</v>
      </c>
      <c r="B1292" t="s">
        <v>826</v>
      </c>
      <c r="C1292" t="s">
        <v>832</v>
      </c>
      <c r="K1292">
        <v>1</v>
      </c>
      <c r="L1292">
        <v>0</v>
      </c>
      <c r="M1292">
        <v>6</v>
      </c>
      <c r="N1292">
        <v>0</v>
      </c>
      <c r="O1292">
        <v>6</v>
      </c>
    </row>
    <row r="1293" spans="1:39" x14ac:dyDescent="0.3">
      <c r="A1293">
        <v>27098</v>
      </c>
      <c r="B1293" t="s">
        <v>826</v>
      </c>
      <c r="C1293" t="s">
        <v>833</v>
      </c>
      <c r="K1293">
        <v>2</v>
      </c>
      <c r="L1293">
        <v>0</v>
      </c>
      <c r="M1293">
        <v>7</v>
      </c>
      <c r="N1293">
        <v>0</v>
      </c>
      <c r="O1293">
        <v>4</v>
      </c>
    </row>
    <row r="1294" spans="1:39" x14ac:dyDescent="0.3">
      <c r="A1294">
        <v>27098</v>
      </c>
      <c r="B1294" t="s">
        <v>826</v>
      </c>
      <c r="C1294" t="s">
        <v>827</v>
      </c>
      <c r="K1294">
        <v>6</v>
      </c>
      <c r="L1294">
        <v>0</v>
      </c>
      <c r="M1294">
        <v>5</v>
      </c>
      <c r="N1294">
        <v>0</v>
      </c>
      <c r="O1294">
        <v>-11</v>
      </c>
    </row>
    <row r="1295" spans="1:39" x14ac:dyDescent="0.3">
      <c r="A1295">
        <v>27098</v>
      </c>
      <c r="B1295" t="s">
        <v>828</v>
      </c>
      <c r="C1295" t="s">
        <v>834</v>
      </c>
      <c r="K1295">
        <v>22</v>
      </c>
      <c r="L1295">
        <v>0</v>
      </c>
      <c r="M1295">
        <v>27</v>
      </c>
      <c r="N1295">
        <v>0</v>
      </c>
      <c r="O1295">
        <v>115</v>
      </c>
    </row>
    <row r="1296" spans="1:39" x14ac:dyDescent="0.3">
      <c r="A1296">
        <v>27098</v>
      </c>
      <c r="B1296" t="s">
        <v>828</v>
      </c>
      <c r="C1296" t="s">
        <v>835</v>
      </c>
      <c r="K1296" t="s">
        <v>57</v>
      </c>
      <c r="L1296">
        <v>15</v>
      </c>
      <c r="M1296">
        <v>0</v>
      </c>
      <c r="N1296">
        <v>11</v>
      </c>
      <c r="O1296">
        <v>0</v>
      </c>
      <c r="P1296">
        <v>45</v>
      </c>
    </row>
    <row r="1297" spans="1:35" x14ac:dyDescent="0.3">
      <c r="A1297">
        <v>27098</v>
      </c>
      <c r="B1297" t="s">
        <v>828</v>
      </c>
      <c r="C1297" t="s">
        <v>829</v>
      </c>
      <c r="K1297">
        <v>4</v>
      </c>
      <c r="L1297">
        <v>0</v>
      </c>
      <c r="M1297">
        <v>8</v>
      </c>
      <c r="N1297">
        <v>0</v>
      </c>
      <c r="O1297">
        <v>11</v>
      </c>
    </row>
    <row r="1298" spans="1:35" x14ac:dyDescent="0.3">
      <c r="A1298">
        <v>27098</v>
      </c>
      <c r="B1298" t="s">
        <v>826</v>
      </c>
      <c r="C1298" t="s">
        <v>833</v>
      </c>
      <c r="P1298">
        <v>85</v>
      </c>
      <c r="Q1298">
        <v>1</v>
      </c>
      <c r="R1298">
        <v>85</v>
      </c>
      <c r="S1298">
        <v>1</v>
      </c>
    </row>
    <row r="1299" spans="1:35" x14ac:dyDescent="0.3">
      <c r="A1299">
        <v>27098</v>
      </c>
      <c r="B1299" t="s">
        <v>826</v>
      </c>
      <c r="C1299" t="s">
        <v>832</v>
      </c>
      <c r="P1299">
        <v>34</v>
      </c>
      <c r="Q1299">
        <v>0</v>
      </c>
      <c r="R1299">
        <v>55</v>
      </c>
      <c r="S1299">
        <v>7</v>
      </c>
    </row>
    <row r="1300" spans="1:35" x14ac:dyDescent="0.3">
      <c r="A1300">
        <v>27098</v>
      </c>
      <c r="B1300" t="s">
        <v>826</v>
      </c>
      <c r="C1300" t="s">
        <v>836</v>
      </c>
      <c r="P1300">
        <v>21</v>
      </c>
      <c r="Q1300">
        <v>1</v>
      </c>
      <c r="R1300">
        <v>27</v>
      </c>
      <c r="S1300">
        <v>2</v>
      </c>
    </row>
    <row r="1301" spans="1:35" x14ac:dyDescent="0.3">
      <c r="A1301">
        <v>27098</v>
      </c>
      <c r="B1301" t="s">
        <v>826</v>
      </c>
      <c r="C1301" t="s">
        <v>837</v>
      </c>
      <c r="P1301">
        <v>24</v>
      </c>
      <c r="Q1301">
        <v>0</v>
      </c>
      <c r="R1301">
        <v>24</v>
      </c>
      <c r="S1301">
        <v>1</v>
      </c>
    </row>
    <row r="1302" spans="1:35" x14ac:dyDescent="0.3">
      <c r="A1302">
        <v>27098</v>
      </c>
      <c r="B1302" t="s">
        <v>826</v>
      </c>
      <c r="C1302" t="s">
        <v>719</v>
      </c>
      <c r="P1302">
        <v>16</v>
      </c>
      <c r="Q1302">
        <v>0</v>
      </c>
      <c r="R1302">
        <v>16</v>
      </c>
      <c r="S1302">
        <v>1</v>
      </c>
    </row>
    <row r="1303" spans="1:35" x14ac:dyDescent="0.3">
      <c r="A1303">
        <v>27098</v>
      </c>
      <c r="B1303" t="s">
        <v>826</v>
      </c>
      <c r="C1303" t="s">
        <v>474</v>
      </c>
      <c r="P1303">
        <v>8</v>
      </c>
      <c r="Q1303">
        <v>0</v>
      </c>
      <c r="R1303">
        <v>15</v>
      </c>
      <c r="S1303">
        <v>2</v>
      </c>
    </row>
    <row r="1304" spans="1:35" x14ac:dyDescent="0.3">
      <c r="A1304">
        <v>27098</v>
      </c>
      <c r="B1304" t="s">
        <v>828</v>
      </c>
      <c r="C1304" t="s">
        <v>834</v>
      </c>
      <c r="P1304">
        <v>18</v>
      </c>
      <c r="Q1304">
        <v>0</v>
      </c>
      <c r="R1304">
        <v>21</v>
      </c>
      <c r="S1304">
        <v>4</v>
      </c>
    </row>
    <row r="1305" spans="1:35" x14ac:dyDescent="0.3">
      <c r="A1305">
        <v>27098</v>
      </c>
      <c r="B1305" t="s">
        <v>828</v>
      </c>
      <c r="C1305" t="s">
        <v>838</v>
      </c>
      <c r="P1305">
        <v>18</v>
      </c>
      <c r="Q1305">
        <v>0</v>
      </c>
      <c r="R1305">
        <v>18</v>
      </c>
      <c r="S1305">
        <v>1</v>
      </c>
    </row>
    <row r="1306" spans="1:35" x14ac:dyDescent="0.3">
      <c r="A1306">
        <v>27098</v>
      </c>
      <c r="B1306" t="s">
        <v>828</v>
      </c>
      <c r="C1306" t="s">
        <v>839</v>
      </c>
      <c r="P1306">
        <v>11</v>
      </c>
      <c r="Q1306">
        <v>0</v>
      </c>
      <c r="R1306">
        <v>11</v>
      </c>
      <c r="S1306">
        <v>1</v>
      </c>
    </row>
    <row r="1307" spans="1:35" x14ac:dyDescent="0.3">
      <c r="A1307">
        <v>27098</v>
      </c>
      <c r="B1307" t="s">
        <v>828</v>
      </c>
      <c r="C1307" t="s">
        <v>840</v>
      </c>
      <c r="P1307">
        <v>5</v>
      </c>
      <c r="Q1307">
        <v>0</v>
      </c>
      <c r="R1307">
        <v>5</v>
      </c>
      <c r="S1307">
        <v>1</v>
      </c>
    </row>
    <row r="1308" spans="1:35" x14ac:dyDescent="0.3">
      <c r="A1308">
        <v>27098</v>
      </c>
      <c r="B1308" t="s">
        <v>828</v>
      </c>
      <c r="C1308" t="s">
        <v>785</v>
      </c>
      <c r="T1308">
        <v>35</v>
      </c>
      <c r="U1308">
        <v>49</v>
      </c>
      <c r="V1308">
        <v>0</v>
      </c>
      <c r="W1308">
        <v>70</v>
      </c>
      <c r="X1308">
        <v>2</v>
      </c>
    </row>
    <row r="1309" spans="1:35" x14ac:dyDescent="0.3">
      <c r="A1309">
        <v>27098</v>
      </c>
      <c r="B1309" t="s">
        <v>826</v>
      </c>
      <c r="C1309" t="s">
        <v>832</v>
      </c>
      <c r="Y1309">
        <v>20.5</v>
      </c>
      <c r="Z1309">
        <v>21</v>
      </c>
      <c r="AA1309">
        <v>0</v>
      </c>
      <c r="AB1309">
        <v>41</v>
      </c>
      <c r="AC1309">
        <v>2</v>
      </c>
    </row>
    <row r="1310" spans="1:35" x14ac:dyDescent="0.3">
      <c r="A1310">
        <v>27098</v>
      </c>
      <c r="B1310" t="s">
        <v>828</v>
      </c>
      <c r="C1310" t="s">
        <v>785</v>
      </c>
      <c r="Y1310">
        <v>19</v>
      </c>
      <c r="Z1310">
        <v>19</v>
      </c>
      <c r="AA1310">
        <v>0</v>
      </c>
      <c r="AB1310">
        <v>19</v>
      </c>
      <c r="AC1310">
        <v>1</v>
      </c>
    </row>
    <row r="1311" spans="1:35" x14ac:dyDescent="0.3">
      <c r="A1311">
        <v>27098</v>
      </c>
      <c r="B1311" t="s">
        <v>826</v>
      </c>
      <c r="C1311" t="s">
        <v>841</v>
      </c>
      <c r="AD1311">
        <v>3</v>
      </c>
      <c r="AE1311">
        <v>48</v>
      </c>
      <c r="AF1311">
        <v>3</v>
      </c>
      <c r="AG1311">
        <v>100</v>
      </c>
      <c r="AH1311">
        <v>12</v>
      </c>
      <c r="AI1311">
        <v>3</v>
      </c>
    </row>
    <row r="1312" spans="1:35" x14ac:dyDescent="0.3">
      <c r="A1312">
        <v>27098</v>
      </c>
      <c r="B1312" t="s">
        <v>828</v>
      </c>
      <c r="C1312" t="s">
        <v>400</v>
      </c>
      <c r="AD1312">
        <v>2</v>
      </c>
      <c r="AE1312">
        <v>36</v>
      </c>
      <c r="AF1312">
        <v>1</v>
      </c>
      <c r="AG1312">
        <v>50</v>
      </c>
      <c r="AH1312">
        <v>3</v>
      </c>
      <c r="AI1312">
        <v>0</v>
      </c>
    </row>
    <row r="1313" spans="1:39" x14ac:dyDescent="0.3">
      <c r="A1313">
        <v>27098</v>
      </c>
      <c r="B1313" t="s">
        <v>826</v>
      </c>
      <c r="C1313" t="s">
        <v>842</v>
      </c>
      <c r="AJ1313">
        <v>51</v>
      </c>
      <c r="AK1313">
        <v>182</v>
      </c>
      <c r="AL1313">
        <v>45.5</v>
      </c>
      <c r="AM1313">
        <v>4</v>
      </c>
    </row>
    <row r="1314" spans="1:39" x14ac:dyDescent="0.3">
      <c r="A1314">
        <v>27098</v>
      </c>
      <c r="B1314" t="s">
        <v>828</v>
      </c>
      <c r="C1314" t="s">
        <v>843</v>
      </c>
      <c r="AJ1314">
        <v>53</v>
      </c>
      <c r="AK1314">
        <v>275</v>
      </c>
      <c r="AL1314">
        <v>39.299999999999997</v>
      </c>
      <c r="AM1314">
        <v>7</v>
      </c>
    </row>
    <row r="1315" spans="1:39" x14ac:dyDescent="0.3">
      <c r="A1315">
        <v>27099</v>
      </c>
      <c r="B1315" t="s">
        <v>844</v>
      </c>
      <c r="C1315" t="s">
        <v>845</v>
      </c>
      <c r="D1315">
        <v>28</v>
      </c>
      <c r="E1315">
        <v>57.1</v>
      </c>
      <c r="F1315">
        <v>16</v>
      </c>
      <c r="G1315">
        <v>1</v>
      </c>
      <c r="H1315">
        <v>1</v>
      </c>
      <c r="I1315">
        <v>157</v>
      </c>
      <c r="J1315">
        <v>108.9</v>
      </c>
    </row>
    <row r="1316" spans="1:39" x14ac:dyDescent="0.3">
      <c r="A1316">
        <v>27099</v>
      </c>
      <c r="B1316" t="s">
        <v>846</v>
      </c>
      <c r="C1316" t="s">
        <v>81</v>
      </c>
      <c r="D1316">
        <v>12</v>
      </c>
      <c r="E1316">
        <v>91.7</v>
      </c>
      <c r="F1316">
        <v>11</v>
      </c>
      <c r="G1316">
        <v>0</v>
      </c>
      <c r="H1316">
        <v>0</v>
      </c>
      <c r="I1316">
        <v>159</v>
      </c>
      <c r="J1316">
        <v>203</v>
      </c>
    </row>
    <row r="1317" spans="1:39" x14ac:dyDescent="0.3">
      <c r="A1317">
        <v>27099</v>
      </c>
      <c r="B1317" t="s">
        <v>846</v>
      </c>
      <c r="C1317" t="s">
        <v>847</v>
      </c>
      <c r="D1317">
        <v>2</v>
      </c>
      <c r="E1317">
        <v>100</v>
      </c>
      <c r="F1317">
        <v>2</v>
      </c>
      <c r="G1317">
        <v>0</v>
      </c>
      <c r="H1317">
        <v>1</v>
      </c>
      <c r="I1317">
        <v>19</v>
      </c>
      <c r="J1317">
        <v>344.8</v>
      </c>
    </row>
    <row r="1318" spans="1:39" x14ac:dyDescent="0.3">
      <c r="A1318">
        <v>27099</v>
      </c>
      <c r="B1318" t="s">
        <v>844</v>
      </c>
      <c r="C1318" t="s">
        <v>848</v>
      </c>
      <c r="K1318">
        <v>16</v>
      </c>
      <c r="L1318">
        <v>0</v>
      </c>
      <c r="M1318">
        <v>9</v>
      </c>
      <c r="N1318">
        <v>0</v>
      </c>
      <c r="O1318">
        <v>58</v>
      </c>
    </row>
    <row r="1319" spans="1:39" x14ac:dyDescent="0.3">
      <c r="A1319">
        <v>27099</v>
      </c>
      <c r="B1319" t="s">
        <v>844</v>
      </c>
      <c r="C1319" t="s">
        <v>849</v>
      </c>
      <c r="K1319">
        <v>7</v>
      </c>
      <c r="L1319">
        <v>0</v>
      </c>
      <c r="M1319">
        <v>23</v>
      </c>
      <c r="N1319">
        <v>0</v>
      </c>
      <c r="O1319">
        <v>53</v>
      </c>
    </row>
    <row r="1320" spans="1:39" x14ac:dyDescent="0.3">
      <c r="A1320">
        <v>27099</v>
      </c>
      <c r="B1320" t="s">
        <v>844</v>
      </c>
      <c r="C1320" t="s">
        <v>845</v>
      </c>
      <c r="K1320">
        <v>7</v>
      </c>
      <c r="L1320">
        <v>0</v>
      </c>
      <c r="M1320">
        <v>12</v>
      </c>
      <c r="N1320">
        <v>1</v>
      </c>
      <c r="O1320">
        <v>14</v>
      </c>
    </row>
    <row r="1321" spans="1:39" x14ac:dyDescent="0.3">
      <c r="A1321">
        <v>27099</v>
      </c>
      <c r="B1321" t="s">
        <v>844</v>
      </c>
      <c r="C1321" t="s">
        <v>567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39" x14ac:dyDescent="0.3">
      <c r="A1322">
        <v>27099</v>
      </c>
      <c r="B1322" t="s">
        <v>846</v>
      </c>
      <c r="C1322" t="s">
        <v>850</v>
      </c>
      <c r="K1322">
        <v>22</v>
      </c>
      <c r="L1322">
        <v>0</v>
      </c>
      <c r="M1322">
        <v>23</v>
      </c>
      <c r="N1322">
        <v>1</v>
      </c>
      <c r="O1322">
        <v>71</v>
      </c>
    </row>
    <row r="1323" spans="1:39" x14ac:dyDescent="0.3">
      <c r="A1323">
        <v>27099</v>
      </c>
      <c r="B1323" t="s">
        <v>846</v>
      </c>
      <c r="C1323" t="s">
        <v>851</v>
      </c>
      <c r="K1323">
        <v>3</v>
      </c>
      <c r="L1323">
        <v>0</v>
      </c>
      <c r="M1323">
        <v>51</v>
      </c>
      <c r="N1323">
        <v>0</v>
      </c>
      <c r="O1323">
        <v>50</v>
      </c>
    </row>
    <row r="1324" spans="1:39" x14ac:dyDescent="0.3">
      <c r="A1324">
        <v>27099</v>
      </c>
      <c r="B1324" t="s">
        <v>846</v>
      </c>
      <c r="C1324" t="s">
        <v>852</v>
      </c>
      <c r="K1324">
        <v>2</v>
      </c>
      <c r="L1324">
        <v>0</v>
      </c>
      <c r="M1324">
        <v>20</v>
      </c>
      <c r="N1324">
        <v>0</v>
      </c>
      <c r="O1324">
        <v>34</v>
      </c>
    </row>
    <row r="1325" spans="1:39" x14ac:dyDescent="0.3">
      <c r="A1325">
        <v>27099</v>
      </c>
      <c r="B1325" t="s">
        <v>846</v>
      </c>
      <c r="C1325" t="s">
        <v>853</v>
      </c>
      <c r="K1325">
        <v>5</v>
      </c>
      <c r="L1325">
        <v>0</v>
      </c>
      <c r="M1325">
        <v>20</v>
      </c>
      <c r="N1325">
        <v>1</v>
      </c>
      <c r="O1325">
        <v>22</v>
      </c>
    </row>
    <row r="1326" spans="1:39" x14ac:dyDescent="0.3">
      <c r="A1326">
        <v>27099</v>
      </c>
      <c r="B1326" t="s">
        <v>846</v>
      </c>
      <c r="C1326" t="s">
        <v>854</v>
      </c>
      <c r="K1326">
        <v>1</v>
      </c>
      <c r="L1326">
        <v>0</v>
      </c>
      <c r="M1326">
        <v>10</v>
      </c>
      <c r="N1326">
        <v>0</v>
      </c>
      <c r="O1326">
        <v>10</v>
      </c>
    </row>
    <row r="1327" spans="1:39" x14ac:dyDescent="0.3">
      <c r="A1327">
        <v>27099</v>
      </c>
      <c r="B1327" t="s">
        <v>846</v>
      </c>
      <c r="C1327" t="s">
        <v>855</v>
      </c>
      <c r="K1327">
        <v>2</v>
      </c>
      <c r="L1327">
        <v>0</v>
      </c>
      <c r="M1327">
        <v>9</v>
      </c>
      <c r="N1327">
        <v>0</v>
      </c>
      <c r="O1327">
        <v>9</v>
      </c>
    </row>
    <row r="1328" spans="1:39" x14ac:dyDescent="0.3">
      <c r="A1328">
        <v>27099</v>
      </c>
      <c r="B1328" t="s">
        <v>846</v>
      </c>
      <c r="C1328" t="s">
        <v>81</v>
      </c>
      <c r="K1328">
        <v>2</v>
      </c>
      <c r="L1328">
        <v>0</v>
      </c>
      <c r="M1328">
        <v>0</v>
      </c>
      <c r="N1328">
        <v>0</v>
      </c>
      <c r="O1328">
        <v>-10</v>
      </c>
    </row>
    <row r="1329" spans="1:39" x14ac:dyDescent="0.3">
      <c r="A1329">
        <v>27099</v>
      </c>
      <c r="B1329" t="s">
        <v>844</v>
      </c>
      <c r="C1329" t="s">
        <v>56</v>
      </c>
      <c r="P1329">
        <v>22</v>
      </c>
      <c r="Q1329">
        <v>1</v>
      </c>
      <c r="R1329">
        <v>73</v>
      </c>
      <c r="S1329">
        <v>6</v>
      </c>
    </row>
    <row r="1330" spans="1:39" x14ac:dyDescent="0.3">
      <c r="A1330">
        <v>27099</v>
      </c>
      <c r="B1330" t="s">
        <v>844</v>
      </c>
      <c r="C1330" t="s">
        <v>849</v>
      </c>
      <c r="P1330">
        <v>18</v>
      </c>
      <c r="Q1330">
        <v>0</v>
      </c>
      <c r="R1330">
        <v>33</v>
      </c>
      <c r="S1330">
        <v>4</v>
      </c>
    </row>
    <row r="1331" spans="1:39" x14ac:dyDescent="0.3">
      <c r="A1331">
        <v>27099</v>
      </c>
      <c r="B1331" t="s">
        <v>844</v>
      </c>
      <c r="C1331" t="s">
        <v>130</v>
      </c>
      <c r="P1331">
        <v>10</v>
      </c>
      <c r="Q1331">
        <v>0</v>
      </c>
      <c r="R1331">
        <v>32</v>
      </c>
      <c r="S1331">
        <v>4</v>
      </c>
    </row>
    <row r="1332" spans="1:39" x14ac:dyDescent="0.3">
      <c r="A1332">
        <v>27099</v>
      </c>
      <c r="B1332" t="s">
        <v>844</v>
      </c>
      <c r="C1332" t="s">
        <v>856</v>
      </c>
      <c r="P1332">
        <v>11</v>
      </c>
      <c r="Q1332">
        <v>0</v>
      </c>
      <c r="R1332">
        <v>19</v>
      </c>
      <c r="S1332">
        <v>2</v>
      </c>
    </row>
    <row r="1333" spans="1:39" x14ac:dyDescent="0.3">
      <c r="A1333">
        <v>27099</v>
      </c>
      <c r="B1333" t="s">
        <v>846</v>
      </c>
      <c r="C1333" t="s">
        <v>857</v>
      </c>
      <c r="P1333">
        <v>28</v>
      </c>
      <c r="Q1333">
        <v>1</v>
      </c>
      <c r="R1333">
        <v>83</v>
      </c>
      <c r="S1333">
        <v>6</v>
      </c>
    </row>
    <row r="1334" spans="1:39" x14ac:dyDescent="0.3">
      <c r="A1334">
        <v>27099</v>
      </c>
      <c r="B1334" t="s">
        <v>846</v>
      </c>
      <c r="C1334" t="s">
        <v>853</v>
      </c>
      <c r="P1334">
        <v>24</v>
      </c>
      <c r="Q1334">
        <v>0</v>
      </c>
      <c r="R1334">
        <v>28</v>
      </c>
      <c r="S1334">
        <v>2</v>
      </c>
    </row>
    <row r="1335" spans="1:39" x14ac:dyDescent="0.3">
      <c r="A1335">
        <v>27099</v>
      </c>
      <c r="B1335" t="s">
        <v>846</v>
      </c>
      <c r="C1335" t="s">
        <v>850</v>
      </c>
      <c r="P1335">
        <v>23</v>
      </c>
      <c r="Q1335">
        <v>0</v>
      </c>
      <c r="R1335">
        <v>28</v>
      </c>
      <c r="S1335">
        <v>2</v>
      </c>
    </row>
    <row r="1336" spans="1:39" x14ac:dyDescent="0.3">
      <c r="A1336">
        <v>27099</v>
      </c>
      <c r="B1336" t="s">
        <v>846</v>
      </c>
      <c r="C1336" t="s">
        <v>858</v>
      </c>
      <c r="P1336">
        <v>16</v>
      </c>
      <c r="Q1336">
        <v>0</v>
      </c>
      <c r="R1336">
        <v>27</v>
      </c>
      <c r="S1336">
        <v>2</v>
      </c>
    </row>
    <row r="1337" spans="1:39" x14ac:dyDescent="0.3">
      <c r="A1337">
        <v>27099</v>
      </c>
      <c r="B1337" t="s">
        <v>846</v>
      </c>
      <c r="C1337" t="s">
        <v>859</v>
      </c>
      <c r="P1337">
        <v>12</v>
      </c>
      <c r="Q1337">
        <v>0</v>
      </c>
      <c r="R1337">
        <v>12</v>
      </c>
      <c r="S1337">
        <v>1</v>
      </c>
    </row>
    <row r="1338" spans="1:39" x14ac:dyDescent="0.3">
      <c r="A1338">
        <v>27099</v>
      </c>
      <c r="B1338" t="s">
        <v>844</v>
      </c>
      <c r="C1338" t="s">
        <v>567</v>
      </c>
      <c r="T1338">
        <v>15</v>
      </c>
      <c r="U1338">
        <v>15</v>
      </c>
      <c r="V1338">
        <v>0</v>
      </c>
      <c r="W1338">
        <v>15</v>
      </c>
      <c r="X1338">
        <v>1</v>
      </c>
    </row>
    <row r="1339" spans="1:39" x14ac:dyDescent="0.3">
      <c r="A1339">
        <v>27099</v>
      </c>
      <c r="B1339" t="s">
        <v>844</v>
      </c>
      <c r="C1339" t="s">
        <v>567</v>
      </c>
      <c r="Y1339">
        <v>1</v>
      </c>
      <c r="Z1339">
        <v>0</v>
      </c>
      <c r="AA1339">
        <v>0</v>
      </c>
      <c r="AB1339">
        <v>1</v>
      </c>
      <c r="AC1339">
        <v>1</v>
      </c>
    </row>
    <row r="1340" spans="1:39" x14ac:dyDescent="0.3">
      <c r="A1340">
        <v>27099</v>
      </c>
      <c r="B1340" t="s">
        <v>844</v>
      </c>
      <c r="C1340" t="s">
        <v>860</v>
      </c>
      <c r="AD1340">
        <v>1</v>
      </c>
      <c r="AE1340">
        <v>27</v>
      </c>
      <c r="AF1340">
        <v>1</v>
      </c>
      <c r="AG1340">
        <v>100</v>
      </c>
      <c r="AH1340">
        <v>4</v>
      </c>
      <c r="AI1340">
        <v>1</v>
      </c>
    </row>
    <row r="1341" spans="1:39" x14ac:dyDescent="0.3">
      <c r="A1341">
        <v>27099</v>
      </c>
      <c r="B1341" t="s">
        <v>846</v>
      </c>
      <c r="C1341" t="s">
        <v>861</v>
      </c>
      <c r="AD1341">
        <v>1</v>
      </c>
      <c r="AE1341">
        <v>30</v>
      </c>
      <c r="AF1341">
        <v>1</v>
      </c>
      <c r="AG1341">
        <v>100</v>
      </c>
      <c r="AH1341">
        <v>6</v>
      </c>
      <c r="AI1341">
        <v>3</v>
      </c>
    </row>
    <row r="1342" spans="1:39" x14ac:dyDescent="0.3">
      <c r="A1342">
        <v>27099</v>
      </c>
      <c r="B1342" t="s">
        <v>844</v>
      </c>
      <c r="C1342" t="s">
        <v>790</v>
      </c>
      <c r="AJ1342">
        <v>49</v>
      </c>
      <c r="AK1342">
        <v>122</v>
      </c>
      <c r="AL1342">
        <v>40.700000000000003</v>
      </c>
      <c r="AM1342">
        <v>3</v>
      </c>
    </row>
    <row r="1343" spans="1:39" x14ac:dyDescent="0.3">
      <c r="A1343">
        <v>27099</v>
      </c>
      <c r="B1343" t="s">
        <v>846</v>
      </c>
      <c r="C1343" t="s">
        <v>862</v>
      </c>
      <c r="AJ1343">
        <v>44</v>
      </c>
      <c r="AK1343">
        <v>125</v>
      </c>
      <c r="AL1343">
        <v>41.7</v>
      </c>
      <c r="AM1343">
        <v>3</v>
      </c>
    </row>
    <row r="1344" spans="1:39" x14ac:dyDescent="0.3">
      <c r="A1344">
        <v>27100</v>
      </c>
      <c r="B1344" t="s">
        <v>863</v>
      </c>
      <c r="C1344" t="s">
        <v>864</v>
      </c>
      <c r="D1344">
        <v>53</v>
      </c>
      <c r="E1344">
        <v>62.3</v>
      </c>
      <c r="F1344">
        <v>33</v>
      </c>
      <c r="G1344">
        <v>1</v>
      </c>
      <c r="H1344">
        <v>5</v>
      </c>
      <c r="I1344">
        <v>453</v>
      </c>
      <c r="J1344">
        <v>161.4</v>
      </c>
    </row>
    <row r="1345" spans="1:19" x14ac:dyDescent="0.3">
      <c r="A1345">
        <v>27100</v>
      </c>
      <c r="B1345" t="s">
        <v>865</v>
      </c>
      <c r="C1345" t="s">
        <v>866</v>
      </c>
      <c r="D1345">
        <v>29</v>
      </c>
      <c r="E1345">
        <v>62.1</v>
      </c>
      <c r="F1345">
        <v>18</v>
      </c>
      <c r="G1345">
        <v>3</v>
      </c>
      <c r="H1345">
        <v>4</v>
      </c>
      <c r="I1345">
        <v>254</v>
      </c>
      <c r="J1345">
        <v>160.5</v>
      </c>
    </row>
    <row r="1346" spans="1:19" x14ac:dyDescent="0.3">
      <c r="A1346">
        <v>27100</v>
      </c>
      <c r="B1346" t="s">
        <v>863</v>
      </c>
      <c r="C1346" t="s">
        <v>867</v>
      </c>
      <c r="K1346">
        <v>20</v>
      </c>
      <c r="L1346">
        <v>0</v>
      </c>
      <c r="M1346">
        <v>7</v>
      </c>
      <c r="N1346">
        <v>1</v>
      </c>
      <c r="O1346">
        <v>55</v>
      </c>
    </row>
    <row r="1347" spans="1:19" x14ac:dyDescent="0.3">
      <c r="A1347">
        <v>27100</v>
      </c>
      <c r="B1347" t="s">
        <v>863</v>
      </c>
      <c r="C1347" t="s">
        <v>56</v>
      </c>
      <c r="K1347">
        <v>6</v>
      </c>
      <c r="L1347">
        <v>0</v>
      </c>
      <c r="M1347">
        <v>24</v>
      </c>
      <c r="N1347">
        <v>0</v>
      </c>
      <c r="O1347">
        <v>43</v>
      </c>
    </row>
    <row r="1348" spans="1:19" x14ac:dyDescent="0.3">
      <c r="A1348">
        <v>27100</v>
      </c>
      <c r="B1348" t="s">
        <v>863</v>
      </c>
      <c r="C1348" t="s">
        <v>864</v>
      </c>
      <c r="K1348">
        <v>5</v>
      </c>
      <c r="L1348">
        <v>0</v>
      </c>
      <c r="M1348">
        <v>13</v>
      </c>
      <c r="N1348">
        <v>0</v>
      </c>
      <c r="O1348">
        <v>20</v>
      </c>
    </row>
    <row r="1349" spans="1:19" x14ac:dyDescent="0.3">
      <c r="A1349">
        <v>27100</v>
      </c>
      <c r="B1349" t="s">
        <v>863</v>
      </c>
      <c r="C1349" t="s">
        <v>202</v>
      </c>
      <c r="K1349">
        <v>2</v>
      </c>
      <c r="L1349">
        <v>0</v>
      </c>
      <c r="M1349">
        <v>2</v>
      </c>
      <c r="N1349">
        <v>0</v>
      </c>
      <c r="O1349">
        <v>2</v>
      </c>
    </row>
    <row r="1350" spans="1:19" x14ac:dyDescent="0.3">
      <c r="A1350">
        <v>27100</v>
      </c>
      <c r="B1350" t="s">
        <v>863</v>
      </c>
      <c r="C1350" t="s">
        <v>868</v>
      </c>
      <c r="K1350">
        <v>1</v>
      </c>
      <c r="L1350">
        <v>0</v>
      </c>
      <c r="M1350">
        <v>2</v>
      </c>
      <c r="N1350">
        <v>0</v>
      </c>
      <c r="O1350">
        <v>2</v>
      </c>
    </row>
    <row r="1351" spans="1:19" x14ac:dyDescent="0.3">
      <c r="A1351">
        <v>27100</v>
      </c>
      <c r="B1351" t="s">
        <v>865</v>
      </c>
      <c r="C1351" t="s">
        <v>869</v>
      </c>
      <c r="K1351">
        <v>25</v>
      </c>
      <c r="L1351">
        <v>0</v>
      </c>
      <c r="M1351">
        <v>79</v>
      </c>
      <c r="N1351">
        <v>2</v>
      </c>
      <c r="O1351">
        <v>194</v>
      </c>
    </row>
    <row r="1352" spans="1:19" x14ac:dyDescent="0.3">
      <c r="A1352">
        <v>27100</v>
      </c>
      <c r="B1352" t="s">
        <v>865</v>
      </c>
      <c r="C1352" t="s">
        <v>866</v>
      </c>
      <c r="K1352">
        <v>6</v>
      </c>
      <c r="L1352">
        <v>0</v>
      </c>
      <c r="M1352">
        <v>5</v>
      </c>
      <c r="N1352">
        <v>1</v>
      </c>
      <c r="O1352">
        <v>13</v>
      </c>
    </row>
    <row r="1353" spans="1:19" x14ac:dyDescent="0.3">
      <c r="A1353">
        <v>27100</v>
      </c>
      <c r="B1353" t="s">
        <v>865</v>
      </c>
      <c r="C1353" t="s">
        <v>870</v>
      </c>
      <c r="K1353">
        <v>1</v>
      </c>
      <c r="L1353">
        <v>0</v>
      </c>
      <c r="M1353">
        <v>4</v>
      </c>
      <c r="N1353">
        <v>0</v>
      </c>
      <c r="O1353">
        <v>4</v>
      </c>
    </row>
    <row r="1354" spans="1:19" x14ac:dyDescent="0.3">
      <c r="A1354">
        <v>27100</v>
      </c>
      <c r="B1354" t="s">
        <v>865</v>
      </c>
      <c r="C1354" t="s">
        <v>871</v>
      </c>
      <c r="K1354">
        <v>1</v>
      </c>
      <c r="L1354">
        <v>0</v>
      </c>
      <c r="M1354">
        <v>0</v>
      </c>
      <c r="N1354">
        <v>0</v>
      </c>
      <c r="O1354">
        <v>0</v>
      </c>
    </row>
    <row r="1355" spans="1:19" x14ac:dyDescent="0.3">
      <c r="A1355">
        <v>27100</v>
      </c>
      <c r="B1355" t="s">
        <v>863</v>
      </c>
      <c r="C1355" t="s">
        <v>872</v>
      </c>
      <c r="P1355">
        <v>32</v>
      </c>
      <c r="Q1355">
        <v>3</v>
      </c>
      <c r="R1355">
        <v>164</v>
      </c>
      <c r="S1355">
        <v>13</v>
      </c>
    </row>
    <row r="1356" spans="1:19" x14ac:dyDescent="0.3">
      <c r="A1356">
        <v>27100</v>
      </c>
      <c r="B1356" t="s">
        <v>863</v>
      </c>
      <c r="C1356" t="s">
        <v>868</v>
      </c>
      <c r="P1356">
        <v>36</v>
      </c>
      <c r="Q1356">
        <v>1</v>
      </c>
      <c r="R1356">
        <v>133</v>
      </c>
      <c r="S1356">
        <v>7</v>
      </c>
    </row>
    <row r="1357" spans="1:19" x14ac:dyDescent="0.3">
      <c r="A1357">
        <v>27100</v>
      </c>
      <c r="B1357" t="s">
        <v>863</v>
      </c>
      <c r="C1357" t="s">
        <v>618</v>
      </c>
      <c r="P1357">
        <v>13</v>
      </c>
      <c r="Q1357">
        <v>1</v>
      </c>
      <c r="R1357">
        <v>42</v>
      </c>
      <c r="S1357">
        <v>5</v>
      </c>
    </row>
    <row r="1358" spans="1:19" x14ac:dyDescent="0.3">
      <c r="A1358">
        <v>27100</v>
      </c>
      <c r="B1358" t="s">
        <v>863</v>
      </c>
      <c r="C1358" t="s">
        <v>377</v>
      </c>
      <c r="P1358">
        <v>28</v>
      </c>
      <c r="Q1358">
        <v>0</v>
      </c>
      <c r="R1358">
        <v>28</v>
      </c>
      <c r="S1358">
        <v>1</v>
      </c>
    </row>
    <row r="1359" spans="1:19" x14ac:dyDescent="0.3">
      <c r="A1359">
        <v>27100</v>
      </c>
      <c r="B1359" t="s">
        <v>863</v>
      </c>
      <c r="C1359" t="s">
        <v>873</v>
      </c>
      <c r="P1359">
        <v>13</v>
      </c>
      <c r="Q1359">
        <v>0</v>
      </c>
      <c r="R1359">
        <v>25</v>
      </c>
      <c r="S1359">
        <v>2</v>
      </c>
    </row>
    <row r="1360" spans="1:19" x14ac:dyDescent="0.3">
      <c r="A1360">
        <v>27100</v>
      </c>
      <c r="B1360" t="s">
        <v>863</v>
      </c>
      <c r="C1360" t="s">
        <v>202</v>
      </c>
      <c r="P1360">
        <v>24</v>
      </c>
      <c r="Q1360">
        <v>0</v>
      </c>
      <c r="R1360">
        <v>24</v>
      </c>
      <c r="S1360">
        <v>1</v>
      </c>
    </row>
    <row r="1361" spans="1:35" x14ac:dyDescent="0.3">
      <c r="A1361">
        <v>27100</v>
      </c>
      <c r="B1361" t="s">
        <v>863</v>
      </c>
      <c r="C1361" t="s">
        <v>874</v>
      </c>
      <c r="P1361">
        <v>20</v>
      </c>
      <c r="Q1361">
        <v>0</v>
      </c>
      <c r="R1361">
        <v>20</v>
      </c>
      <c r="S1361">
        <v>1</v>
      </c>
    </row>
    <row r="1362" spans="1:35" x14ac:dyDescent="0.3">
      <c r="A1362">
        <v>27100</v>
      </c>
      <c r="B1362" t="s">
        <v>863</v>
      </c>
      <c r="C1362" t="s">
        <v>56</v>
      </c>
      <c r="P1362">
        <v>14</v>
      </c>
      <c r="Q1362">
        <v>0</v>
      </c>
      <c r="R1362">
        <v>14</v>
      </c>
      <c r="S1362">
        <v>1</v>
      </c>
    </row>
    <row r="1363" spans="1:35" x14ac:dyDescent="0.3">
      <c r="A1363">
        <v>27100</v>
      </c>
      <c r="B1363" t="s">
        <v>863</v>
      </c>
      <c r="C1363" t="s">
        <v>867</v>
      </c>
      <c r="P1363">
        <v>6</v>
      </c>
      <c r="Q1363">
        <v>0</v>
      </c>
      <c r="R1363">
        <v>3</v>
      </c>
      <c r="S1363">
        <v>2</v>
      </c>
    </row>
    <row r="1364" spans="1:35" x14ac:dyDescent="0.3">
      <c r="A1364">
        <v>27100</v>
      </c>
      <c r="B1364" t="s">
        <v>865</v>
      </c>
      <c r="C1364" t="s">
        <v>662</v>
      </c>
      <c r="P1364">
        <v>72</v>
      </c>
      <c r="Q1364">
        <v>2</v>
      </c>
      <c r="R1364">
        <v>187</v>
      </c>
      <c r="S1364">
        <v>9</v>
      </c>
    </row>
    <row r="1365" spans="1:35" x14ac:dyDescent="0.3">
      <c r="A1365">
        <v>27100</v>
      </c>
      <c r="B1365" t="s">
        <v>865</v>
      </c>
      <c r="C1365" t="s">
        <v>869</v>
      </c>
      <c r="P1365">
        <v>17</v>
      </c>
      <c r="Q1365">
        <v>1</v>
      </c>
      <c r="R1365">
        <v>55</v>
      </c>
      <c r="S1365">
        <v>5</v>
      </c>
    </row>
    <row r="1366" spans="1:35" x14ac:dyDescent="0.3">
      <c r="A1366">
        <v>27100</v>
      </c>
      <c r="B1366" t="s">
        <v>865</v>
      </c>
      <c r="C1366" t="s">
        <v>875</v>
      </c>
      <c r="P1366">
        <v>11</v>
      </c>
      <c r="Q1366">
        <v>1</v>
      </c>
      <c r="R1366">
        <v>11</v>
      </c>
      <c r="S1366">
        <v>1</v>
      </c>
    </row>
    <row r="1367" spans="1:35" x14ac:dyDescent="0.3">
      <c r="A1367">
        <v>27100</v>
      </c>
      <c r="B1367" t="s">
        <v>865</v>
      </c>
      <c r="C1367" t="s">
        <v>876</v>
      </c>
      <c r="P1367">
        <v>8</v>
      </c>
      <c r="Q1367">
        <v>0</v>
      </c>
      <c r="R1367">
        <v>9</v>
      </c>
      <c r="S1367">
        <v>2</v>
      </c>
    </row>
    <row r="1368" spans="1:35" x14ac:dyDescent="0.3">
      <c r="A1368">
        <v>27100</v>
      </c>
      <c r="B1368" t="s">
        <v>865</v>
      </c>
      <c r="C1368" t="s">
        <v>871</v>
      </c>
      <c r="P1368">
        <v>0</v>
      </c>
      <c r="Q1368">
        <v>0</v>
      </c>
      <c r="R1368">
        <v>-8</v>
      </c>
      <c r="S1368">
        <v>1</v>
      </c>
    </row>
    <row r="1369" spans="1:35" x14ac:dyDescent="0.3">
      <c r="A1369">
        <v>27100</v>
      </c>
      <c r="B1369" t="s">
        <v>863</v>
      </c>
      <c r="C1369" t="s">
        <v>202</v>
      </c>
      <c r="T1369">
        <v>24</v>
      </c>
      <c r="U1369">
        <v>35</v>
      </c>
      <c r="V1369">
        <v>0</v>
      </c>
      <c r="W1369">
        <v>96</v>
      </c>
      <c r="X1369">
        <v>4</v>
      </c>
    </row>
    <row r="1370" spans="1:35" x14ac:dyDescent="0.3">
      <c r="A1370">
        <v>27100</v>
      </c>
      <c r="B1370" t="s">
        <v>863</v>
      </c>
      <c r="C1370" t="s">
        <v>877</v>
      </c>
      <c r="T1370">
        <v>9</v>
      </c>
      <c r="U1370">
        <v>13</v>
      </c>
      <c r="V1370">
        <v>0</v>
      </c>
      <c r="W1370">
        <v>18</v>
      </c>
      <c r="X1370">
        <v>2</v>
      </c>
    </row>
    <row r="1371" spans="1:35" x14ac:dyDescent="0.3">
      <c r="A1371">
        <v>27100</v>
      </c>
      <c r="B1371" t="s">
        <v>865</v>
      </c>
      <c r="C1371" t="s">
        <v>59</v>
      </c>
      <c r="T1371">
        <v>18</v>
      </c>
      <c r="U1371">
        <v>23</v>
      </c>
      <c r="V1371">
        <v>0</v>
      </c>
      <c r="W1371">
        <v>54</v>
      </c>
      <c r="X1371">
        <v>3</v>
      </c>
    </row>
    <row r="1372" spans="1:35" x14ac:dyDescent="0.3">
      <c r="A1372">
        <v>27100</v>
      </c>
      <c r="B1372" t="s">
        <v>865</v>
      </c>
      <c r="C1372" t="s">
        <v>869</v>
      </c>
      <c r="T1372">
        <v>28.5</v>
      </c>
      <c r="U1372">
        <v>33</v>
      </c>
      <c r="V1372">
        <v>0</v>
      </c>
      <c r="W1372">
        <v>57</v>
      </c>
      <c r="X1372">
        <v>2</v>
      </c>
    </row>
    <row r="1373" spans="1:35" x14ac:dyDescent="0.3">
      <c r="A1373">
        <v>27100</v>
      </c>
      <c r="B1373" t="s">
        <v>863</v>
      </c>
      <c r="C1373" t="s">
        <v>872</v>
      </c>
      <c r="Y1373">
        <v>3</v>
      </c>
      <c r="Z1373">
        <v>8</v>
      </c>
      <c r="AA1373">
        <v>0</v>
      </c>
      <c r="AB1373">
        <v>6</v>
      </c>
      <c r="AC1373">
        <v>2</v>
      </c>
    </row>
    <row r="1374" spans="1:35" x14ac:dyDescent="0.3">
      <c r="A1374">
        <v>27100</v>
      </c>
      <c r="B1374" t="s">
        <v>863</v>
      </c>
      <c r="C1374" t="s">
        <v>202</v>
      </c>
      <c r="Y1374">
        <v>13</v>
      </c>
      <c r="Z1374">
        <v>13</v>
      </c>
      <c r="AA1374">
        <v>0</v>
      </c>
      <c r="AB1374">
        <v>13</v>
      </c>
      <c r="AC1374">
        <v>1</v>
      </c>
    </row>
    <row r="1375" spans="1:35" x14ac:dyDescent="0.3">
      <c r="A1375">
        <v>27100</v>
      </c>
      <c r="B1375" t="s">
        <v>865</v>
      </c>
      <c r="C1375" t="s">
        <v>878</v>
      </c>
      <c r="Y1375">
        <v>18</v>
      </c>
      <c r="Z1375">
        <v>18</v>
      </c>
      <c r="AA1375">
        <v>0</v>
      </c>
      <c r="AB1375">
        <v>18</v>
      </c>
      <c r="AC1375">
        <v>1</v>
      </c>
    </row>
    <row r="1376" spans="1:35" x14ac:dyDescent="0.3">
      <c r="A1376">
        <v>27100</v>
      </c>
      <c r="B1376" t="s">
        <v>863</v>
      </c>
      <c r="C1376" t="s">
        <v>879</v>
      </c>
      <c r="AD1376">
        <v>5</v>
      </c>
      <c r="AE1376">
        <v>46</v>
      </c>
      <c r="AF1376">
        <v>3</v>
      </c>
      <c r="AG1376">
        <v>60</v>
      </c>
      <c r="AH1376">
        <v>14</v>
      </c>
      <c r="AI1376">
        <v>5</v>
      </c>
    </row>
    <row r="1377" spans="1:39" x14ac:dyDescent="0.3">
      <c r="A1377">
        <v>27100</v>
      </c>
      <c r="B1377" t="s">
        <v>865</v>
      </c>
      <c r="C1377" t="s">
        <v>56</v>
      </c>
      <c r="AD1377">
        <v>0</v>
      </c>
      <c r="AE1377" t="s">
        <v>136</v>
      </c>
      <c r="AF1377">
        <v>0</v>
      </c>
      <c r="AG1377" t="s">
        <v>136</v>
      </c>
      <c r="AH1377">
        <v>7</v>
      </c>
      <c r="AI1377">
        <v>7</v>
      </c>
    </row>
    <row r="1378" spans="1:39" x14ac:dyDescent="0.3">
      <c r="A1378">
        <v>27100</v>
      </c>
      <c r="B1378" t="s">
        <v>863</v>
      </c>
      <c r="C1378" t="s">
        <v>880</v>
      </c>
      <c r="AJ1378">
        <v>54</v>
      </c>
      <c r="AK1378">
        <v>177</v>
      </c>
      <c r="AL1378">
        <v>44.2</v>
      </c>
      <c r="AM1378">
        <v>4</v>
      </c>
    </row>
    <row r="1379" spans="1:39" x14ac:dyDescent="0.3">
      <c r="A1379">
        <v>27100</v>
      </c>
      <c r="B1379" t="s">
        <v>865</v>
      </c>
      <c r="C1379" t="s">
        <v>881</v>
      </c>
      <c r="AJ1379">
        <v>65</v>
      </c>
      <c r="AK1379">
        <v>254</v>
      </c>
      <c r="AL1379">
        <v>50.8</v>
      </c>
      <c r="AM1379">
        <v>5</v>
      </c>
    </row>
    <row r="1380" spans="1:39" x14ac:dyDescent="0.3">
      <c r="A1380">
        <v>27101</v>
      </c>
      <c r="B1380" t="s">
        <v>882</v>
      </c>
      <c r="C1380" t="s">
        <v>883</v>
      </c>
      <c r="D1380">
        <v>9</v>
      </c>
      <c r="E1380">
        <v>55.6</v>
      </c>
      <c r="F1380">
        <v>5</v>
      </c>
      <c r="G1380">
        <v>1</v>
      </c>
      <c r="H1380">
        <v>0</v>
      </c>
      <c r="I1380">
        <v>93</v>
      </c>
      <c r="J1380">
        <v>120.1</v>
      </c>
    </row>
    <row r="1381" spans="1:39" x14ac:dyDescent="0.3">
      <c r="A1381">
        <v>27101</v>
      </c>
      <c r="B1381" t="s">
        <v>882</v>
      </c>
      <c r="C1381" t="s">
        <v>93</v>
      </c>
      <c r="D1381">
        <v>10</v>
      </c>
      <c r="E1381">
        <v>40</v>
      </c>
      <c r="F1381">
        <v>4</v>
      </c>
      <c r="G1381">
        <v>0</v>
      </c>
      <c r="H1381">
        <v>0</v>
      </c>
      <c r="I1381">
        <v>35</v>
      </c>
      <c r="J1381">
        <v>69.400000000000006</v>
      </c>
    </row>
    <row r="1382" spans="1:39" x14ac:dyDescent="0.3">
      <c r="A1382">
        <v>27101</v>
      </c>
      <c r="B1382" t="s">
        <v>882</v>
      </c>
      <c r="C1382" t="s">
        <v>884</v>
      </c>
      <c r="D1382">
        <v>7</v>
      </c>
      <c r="E1382">
        <v>42.9</v>
      </c>
      <c r="F1382">
        <v>3</v>
      </c>
      <c r="G1382">
        <v>0</v>
      </c>
      <c r="H1382">
        <v>0</v>
      </c>
      <c r="I1382">
        <v>25</v>
      </c>
      <c r="J1382">
        <v>72.900000000000006</v>
      </c>
    </row>
    <row r="1383" spans="1:39" x14ac:dyDescent="0.3">
      <c r="A1383">
        <v>27101</v>
      </c>
      <c r="B1383" t="s">
        <v>882</v>
      </c>
      <c r="C1383" t="s">
        <v>885</v>
      </c>
      <c r="D1383">
        <v>1</v>
      </c>
      <c r="E1383">
        <v>100</v>
      </c>
      <c r="F1383">
        <v>1</v>
      </c>
      <c r="G1383">
        <v>0</v>
      </c>
      <c r="H1383">
        <v>1</v>
      </c>
      <c r="I1383">
        <v>1</v>
      </c>
      <c r="J1383">
        <v>438.4</v>
      </c>
    </row>
    <row r="1384" spans="1:39" x14ac:dyDescent="0.3">
      <c r="A1384">
        <v>27101</v>
      </c>
      <c r="B1384" t="s">
        <v>886</v>
      </c>
      <c r="C1384" t="s">
        <v>887</v>
      </c>
      <c r="D1384">
        <v>28</v>
      </c>
      <c r="E1384">
        <v>67.900000000000006</v>
      </c>
      <c r="F1384">
        <v>19</v>
      </c>
      <c r="G1384">
        <v>0</v>
      </c>
      <c r="H1384">
        <v>2</v>
      </c>
      <c r="I1384">
        <v>296</v>
      </c>
      <c r="J1384">
        <v>180.2</v>
      </c>
    </row>
    <row r="1385" spans="1:39" x14ac:dyDescent="0.3">
      <c r="A1385">
        <v>27101</v>
      </c>
      <c r="B1385" t="s">
        <v>882</v>
      </c>
      <c r="C1385" t="s">
        <v>888</v>
      </c>
      <c r="K1385">
        <v>24</v>
      </c>
      <c r="L1385">
        <v>0</v>
      </c>
      <c r="M1385">
        <v>16</v>
      </c>
      <c r="N1385">
        <v>0</v>
      </c>
      <c r="O1385">
        <v>101</v>
      </c>
    </row>
    <row r="1386" spans="1:39" x14ac:dyDescent="0.3">
      <c r="A1386">
        <v>27101</v>
      </c>
      <c r="B1386" t="s">
        <v>882</v>
      </c>
      <c r="C1386" t="s">
        <v>885</v>
      </c>
      <c r="K1386">
        <v>9</v>
      </c>
      <c r="L1386">
        <v>0</v>
      </c>
      <c r="M1386">
        <v>16</v>
      </c>
      <c r="N1386">
        <v>0</v>
      </c>
      <c r="O1386">
        <v>33</v>
      </c>
    </row>
    <row r="1387" spans="1:39" x14ac:dyDescent="0.3">
      <c r="A1387">
        <v>27101</v>
      </c>
      <c r="B1387" t="s">
        <v>882</v>
      </c>
      <c r="C1387" t="s">
        <v>884</v>
      </c>
      <c r="K1387">
        <v>5</v>
      </c>
      <c r="L1387">
        <v>0</v>
      </c>
      <c r="M1387">
        <v>7</v>
      </c>
      <c r="N1387">
        <v>0</v>
      </c>
      <c r="O1387">
        <v>16</v>
      </c>
    </row>
    <row r="1388" spans="1:39" x14ac:dyDescent="0.3">
      <c r="A1388">
        <v>27101</v>
      </c>
      <c r="B1388" t="s">
        <v>882</v>
      </c>
      <c r="C1388" t="s">
        <v>93</v>
      </c>
      <c r="K1388">
        <v>3</v>
      </c>
      <c r="L1388">
        <v>0</v>
      </c>
      <c r="M1388">
        <v>12</v>
      </c>
      <c r="N1388">
        <v>0</v>
      </c>
      <c r="O1388">
        <v>15</v>
      </c>
    </row>
    <row r="1389" spans="1:39" x14ac:dyDescent="0.3">
      <c r="A1389">
        <v>27101</v>
      </c>
      <c r="B1389" t="s">
        <v>882</v>
      </c>
      <c r="C1389" t="s">
        <v>883</v>
      </c>
      <c r="K1389">
        <v>1</v>
      </c>
      <c r="L1389">
        <v>0</v>
      </c>
      <c r="M1389">
        <v>10</v>
      </c>
      <c r="N1389">
        <v>0</v>
      </c>
      <c r="O1389">
        <v>10</v>
      </c>
    </row>
    <row r="1390" spans="1:39" x14ac:dyDescent="0.3">
      <c r="A1390">
        <v>27101</v>
      </c>
      <c r="B1390" t="s">
        <v>882</v>
      </c>
      <c r="C1390" t="s">
        <v>889</v>
      </c>
      <c r="K1390">
        <v>2</v>
      </c>
      <c r="L1390">
        <v>0</v>
      </c>
      <c r="M1390">
        <v>6</v>
      </c>
      <c r="N1390">
        <v>0</v>
      </c>
      <c r="O1390">
        <v>8</v>
      </c>
    </row>
    <row r="1391" spans="1:39" x14ac:dyDescent="0.3">
      <c r="A1391">
        <v>27101</v>
      </c>
      <c r="B1391" t="s">
        <v>882</v>
      </c>
      <c r="C1391" t="s">
        <v>120</v>
      </c>
      <c r="K1391">
        <v>1</v>
      </c>
      <c r="L1391">
        <v>0</v>
      </c>
      <c r="M1391">
        <v>3</v>
      </c>
      <c r="N1391">
        <v>1</v>
      </c>
      <c r="O1391">
        <v>3</v>
      </c>
    </row>
    <row r="1392" spans="1:39" x14ac:dyDescent="0.3">
      <c r="A1392">
        <v>27101</v>
      </c>
      <c r="B1392" t="s">
        <v>882</v>
      </c>
      <c r="C1392" t="s">
        <v>664</v>
      </c>
      <c r="K1392">
        <v>1</v>
      </c>
      <c r="L1392">
        <v>0</v>
      </c>
      <c r="M1392">
        <v>0</v>
      </c>
      <c r="N1392">
        <v>0</v>
      </c>
      <c r="O1392">
        <v>-1</v>
      </c>
    </row>
    <row r="1393" spans="1:19" x14ac:dyDescent="0.3">
      <c r="A1393">
        <v>27101</v>
      </c>
      <c r="B1393" t="s">
        <v>886</v>
      </c>
      <c r="C1393" t="s">
        <v>357</v>
      </c>
      <c r="K1393">
        <v>19</v>
      </c>
      <c r="L1393">
        <v>0</v>
      </c>
      <c r="M1393">
        <v>35</v>
      </c>
      <c r="N1393">
        <v>2</v>
      </c>
      <c r="O1393">
        <v>91</v>
      </c>
    </row>
    <row r="1394" spans="1:19" x14ac:dyDescent="0.3">
      <c r="A1394">
        <v>27101</v>
      </c>
      <c r="B1394" t="s">
        <v>886</v>
      </c>
      <c r="C1394" t="s">
        <v>831</v>
      </c>
      <c r="K1394">
        <v>17</v>
      </c>
      <c r="L1394">
        <v>0</v>
      </c>
      <c r="M1394">
        <v>16</v>
      </c>
      <c r="N1394">
        <v>1</v>
      </c>
      <c r="O1394">
        <v>86</v>
      </c>
    </row>
    <row r="1395" spans="1:19" x14ac:dyDescent="0.3">
      <c r="A1395">
        <v>27101</v>
      </c>
      <c r="B1395" t="s">
        <v>886</v>
      </c>
      <c r="C1395" t="s">
        <v>887</v>
      </c>
      <c r="K1395">
        <v>4</v>
      </c>
      <c r="L1395">
        <v>0</v>
      </c>
      <c r="M1395">
        <v>13</v>
      </c>
      <c r="N1395">
        <v>0</v>
      </c>
      <c r="O1395">
        <v>34</v>
      </c>
    </row>
    <row r="1396" spans="1:19" x14ac:dyDescent="0.3">
      <c r="A1396">
        <v>27101</v>
      </c>
      <c r="B1396" t="s">
        <v>886</v>
      </c>
      <c r="C1396" t="s">
        <v>561</v>
      </c>
      <c r="K1396">
        <v>3</v>
      </c>
      <c r="L1396">
        <v>0</v>
      </c>
      <c r="M1396">
        <v>8</v>
      </c>
      <c r="N1396">
        <v>0</v>
      </c>
      <c r="O1396">
        <v>17</v>
      </c>
    </row>
    <row r="1397" spans="1:19" x14ac:dyDescent="0.3">
      <c r="A1397">
        <v>27101</v>
      </c>
      <c r="B1397" t="s">
        <v>886</v>
      </c>
      <c r="C1397" t="s">
        <v>890</v>
      </c>
      <c r="K1397">
        <v>0</v>
      </c>
      <c r="L1397">
        <v>0</v>
      </c>
      <c r="M1397">
        <v>0</v>
      </c>
      <c r="N1397">
        <v>0</v>
      </c>
      <c r="O1397">
        <v>0</v>
      </c>
    </row>
    <row r="1398" spans="1:19" x14ac:dyDescent="0.3">
      <c r="A1398">
        <v>27101</v>
      </c>
      <c r="B1398" t="s">
        <v>882</v>
      </c>
      <c r="C1398" t="s">
        <v>891</v>
      </c>
      <c r="P1398">
        <v>56</v>
      </c>
      <c r="Q1398">
        <v>0</v>
      </c>
      <c r="R1398">
        <v>56</v>
      </c>
      <c r="S1398">
        <v>1</v>
      </c>
    </row>
    <row r="1399" spans="1:19" x14ac:dyDescent="0.3">
      <c r="A1399">
        <v>27101</v>
      </c>
      <c r="B1399" t="s">
        <v>882</v>
      </c>
      <c r="C1399" t="s">
        <v>889</v>
      </c>
      <c r="P1399">
        <v>12</v>
      </c>
      <c r="Q1399">
        <v>0</v>
      </c>
      <c r="R1399">
        <v>39</v>
      </c>
      <c r="S1399">
        <v>4</v>
      </c>
    </row>
    <row r="1400" spans="1:19" x14ac:dyDescent="0.3">
      <c r="A1400">
        <v>27101</v>
      </c>
      <c r="B1400" t="s">
        <v>882</v>
      </c>
      <c r="C1400" t="s">
        <v>54</v>
      </c>
      <c r="P1400">
        <v>13</v>
      </c>
      <c r="Q1400">
        <v>0</v>
      </c>
      <c r="R1400">
        <v>21</v>
      </c>
      <c r="S1400">
        <v>2</v>
      </c>
    </row>
    <row r="1401" spans="1:19" x14ac:dyDescent="0.3">
      <c r="A1401">
        <v>27101</v>
      </c>
      <c r="B1401" t="s">
        <v>882</v>
      </c>
      <c r="C1401" t="s">
        <v>892</v>
      </c>
      <c r="P1401">
        <v>13</v>
      </c>
      <c r="Q1401">
        <v>0</v>
      </c>
      <c r="R1401">
        <v>13</v>
      </c>
      <c r="S1401">
        <v>1</v>
      </c>
    </row>
    <row r="1402" spans="1:19" x14ac:dyDescent="0.3">
      <c r="A1402">
        <v>27101</v>
      </c>
      <c r="B1402" t="s">
        <v>882</v>
      </c>
      <c r="C1402" t="s">
        <v>893</v>
      </c>
      <c r="P1402">
        <v>12</v>
      </c>
      <c r="Q1402">
        <v>0</v>
      </c>
      <c r="R1402">
        <v>12</v>
      </c>
      <c r="S1402">
        <v>1</v>
      </c>
    </row>
    <row r="1403" spans="1:19" x14ac:dyDescent="0.3">
      <c r="A1403">
        <v>27101</v>
      </c>
      <c r="B1403" t="s">
        <v>882</v>
      </c>
      <c r="C1403" t="s">
        <v>885</v>
      </c>
      <c r="P1403">
        <v>5</v>
      </c>
      <c r="Q1403">
        <v>0</v>
      </c>
      <c r="R1403">
        <v>5</v>
      </c>
      <c r="S1403">
        <v>1</v>
      </c>
    </row>
    <row r="1404" spans="1:19" x14ac:dyDescent="0.3">
      <c r="A1404">
        <v>27101</v>
      </c>
      <c r="B1404" t="s">
        <v>882</v>
      </c>
      <c r="C1404" t="s">
        <v>894</v>
      </c>
      <c r="P1404">
        <v>4</v>
      </c>
      <c r="Q1404">
        <v>0</v>
      </c>
      <c r="R1404">
        <v>4</v>
      </c>
      <c r="S1404">
        <v>1</v>
      </c>
    </row>
    <row r="1405" spans="1:19" x14ac:dyDescent="0.3">
      <c r="A1405">
        <v>27101</v>
      </c>
      <c r="B1405" t="s">
        <v>882</v>
      </c>
      <c r="C1405" t="s">
        <v>895</v>
      </c>
      <c r="P1405">
        <v>3</v>
      </c>
      <c r="Q1405">
        <v>0</v>
      </c>
      <c r="R1405">
        <v>3</v>
      </c>
      <c r="S1405">
        <v>1</v>
      </c>
    </row>
    <row r="1406" spans="1:19" x14ac:dyDescent="0.3">
      <c r="A1406">
        <v>27101</v>
      </c>
      <c r="B1406" t="s">
        <v>882</v>
      </c>
      <c r="C1406" t="s">
        <v>326</v>
      </c>
      <c r="P1406">
        <v>1</v>
      </c>
      <c r="Q1406">
        <v>1</v>
      </c>
      <c r="R1406">
        <v>1</v>
      </c>
      <c r="S1406">
        <v>1</v>
      </c>
    </row>
    <row r="1407" spans="1:19" x14ac:dyDescent="0.3">
      <c r="A1407">
        <v>27101</v>
      </c>
      <c r="B1407" t="s">
        <v>886</v>
      </c>
      <c r="C1407" t="s">
        <v>357</v>
      </c>
      <c r="P1407">
        <v>32</v>
      </c>
      <c r="Q1407">
        <v>0</v>
      </c>
      <c r="R1407">
        <v>89</v>
      </c>
      <c r="S1407">
        <v>5</v>
      </c>
    </row>
    <row r="1408" spans="1:19" x14ac:dyDescent="0.3">
      <c r="A1408">
        <v>27101</v>
      </c>
      <c r="B1408" t="s">
        <v>886</v>
      </c>
      <c r="C1408" t="s">
        <v>324</v>
      </c>
      <c r="P1408">
        <v>33</v>
      </c>
      <c r="Q1408">
        <v>1</v>
      </c>
      <c r="R1408">
        <v>68</v>
      </c>
      <c r="S1408">
        <v>3</v>
      </c>
    </row>
    <row r="1409" spans="1:39" x14ac:dyDescent="0.3">
      <c r="A1409">
        <v>27101</v>
      </c>
      <c r="B1409" t="s">
        <v>886</v>
      </c>
      <c r="C1409" t="s">
        <v>561</v>
      </c>
      <c r="P1409">
        <v>26</v>
      </c>
      <c r="Q1409">
        <v>1</v>
      </c>
      <c r="R1409">
        <v>59</v>
      </c>
      <c r="S1409">
        <v>6</v>
      </c>
    </row>
    <row r="1410" spans="1:39" x14ac:dyDescent="0.3">
      <c r="A1410">
        <v>27101</v>
      </c>
      <c r="B1410" t="s">
        <v>886</v>
      </c>
      <c r="C1410" t="s">
        <v>122</v>
      </c>
      <c r="P1410">
        <v>26</v>
      </c>
      <c r="Q1410">
        <v>0</v>
      </c>
      <c r="R1410">
        <v>40</v>
      </c>
      <c r="S1410">
        <v>2</v>
      </c>
    </row>
    <row r="1411" spans="1:39" x14ac:dyDescent="0.3">
      <c r="A1411">
        <v>27101</v>
      </c>
      <c r="B1411" t="s">
        <v>886</v>
      </c>
      <c r="C1411" t="s">
        <v>896</v>
      </c>
      <c r="P1411">
        <v>14</v>
      </c>
      <c r="Q1411">
        <v>0</v>
      </c>
      <c r="R1411">
        <v>27</v>
      </c>
      <c r="S1411">
        <v>2</v>
      </c>
    </row>
    <row r="1412" spans="1:39" x14ac:dyDescent="0.3">
      <c r="A1412">
        <v>27101</v>
      </c>
      <c r="B1412" t="s">
        <v>886</v>
      </c>
      <c r="C1412" t="s">
        <v>897</v>
      </c>
      <c r="P1412">
        <v>13</v>
      </c>
      <c r="Q1412">
        <v>0</v>
      </c>
      <c r="R1412">
        <v>13</v>
      </c>
      <c r="S1412">
        <v>1</v>
      </c>
    </row>
    <row r="1413" spans="1:39" x14ac:dyDescent="0.3">
      <c r="A1413">
        <v>27101</v>
      </c>
      <c r="B1413" t="s">
        <v>882</v>
      </c>
      <c r="C1413" t="s">
        <v>885</v>
      </c>
      <c r="T1413">
        <v>16</v>
      </c>
      <c r="U1413">
        <v>20</v>
      </c>
      <c r="V1413">
        <v>0</v>
      </c>
      <c r="W1413">
        <v>32</v>
      </c>
      <c r="X1413">
        <v>2</v>
      </c>
    </row>
    <row r="1414" spans="1:39" x14ac:dyDescent="0.3">
      <c r="A1414">
        <v>27101</v>
      </c>
      <c r="B1414" t="s">
        <v>882</v>
      </c>
      <c r="C1414" t="s">
        <v>894</v>
      </c>
      <c r="T1414">
        <v>17</v>
      </c>
      <c r="U1414">
        <v>17</v>
      </c>
      <c r="V1414">
        <v>0</v>
      </c>
      <c r="W1414">
        <v>17</v>
      </c>
      <c r="X1414">
        <v>1</v>
      </c>
    </row>
    <row r="1415" spans="1:39" x14ac:dyDescent="0.3">
      <c r="A1415">
        <v>27101</v>
      </c>
      <c r="B1415" t="s">
        <v>886</v>
      </c>
      <c r="C1415" t="s">
        <v>561</v>
      </c>
      <c r="T1415">
        <v>17</v>
      </c>
      <c r="U1415">
        <v>17</v>
      </c>
      <c r="V1415">
        <v>0</v>
      </c>
      <c r="W1415">
        <v>17</v>
      </c>
      <c r="X1415">
        <v>1</v>
      </c>
    </row>
    <row r="1416" spans="1:39" x14ac:dyDescent="0.3">
      <c r="A1416">
        <v>27101</v>
      </c>
      <c r="B1416" t="s">
        <v>882</v>
      </c>
      <c r="C1416" t="s">
        <v>131</v>
      </c>
      <c r="Y1416">
        <v>2</v>
      </c>
      <c r="Z1416">
        <v>2</v>
      </c>
      <c r="AA1416">
        <v>0</v>
      </c>
      <c r="AB1416">
        <v>2</v>
      </c>
      <c r="AC1416">
        <v>1</v>
      </c>
    </row>
    <row r="1417" spans="1:39" x14ac:dyDescent="0.3">
      <c r="A1417">
        <v>27101</v>
      </c>
      <c r="B1417" t="s">
        <v>886</v>
      </c>
      <c r="C1417" t="s">
        <v>561</v>
      </c>
      <c r="Y1417">
        <v>2</v>
      </c>
      <c r="Z1417">
        <v>2</v>
      </c>
      <c r="AA1417">
        <v>0</v>
      </c>
      <c r="AB1417">
        <v>2</v>
      </c>
      <c r="AC1417">
        <v>1</v>
      </c>
    </row>
    <row r="1418" spans="1:39" x14ac:dyDescent="0.3">
      <c r="A1418">
        <v>27101</v>
      </c>
      <c r="B1418" t="s">
        <v>882</v>
      </c>
      <c r="C1418" t="s">
        <v>898</v>
      </c>
      <c r="AD1418">
        <v>2</v>
      </c>
      <c r="AE1418">
        <v>49</v>
      </c>
      <c r="AF1418">
        <v>2</v>
      </c>
      <c r="AG1418">
        <v>100</v>
      </c>
      <c r="AH1418">
        <v>7</v>
      </c>
      <c r="AI1418">
        <v>1</v>
      </c>
    </row>
    <row r="1419" spans="1:39" x14ac:dyDescent="0.3">
      <c r="A1419">
        <v>27101</v>
      </c>
      <c r="B1419" t="s">
        <v>886</v>
      </c>
      <c r="C1419" t="s">
        <v>899</v>
      </c>
      <c r="AD1419">
        <v>0</v>
      </c>
      <c r="AE1419" t="s">
        <v>136</v>
      </c>
      <c r="AF1419">
        <v>0</v>
      </c>
      <c r="AG1419" t="s">
        <v>136</v>
      </c>
      <c r="AH1419">
        <v>5</v>
      </c>
      <c r="AI1419">
        <v>5</v>
      </c>
    </row>
    <row r="1420" spans="1:39" x14ac:dyDescent="0.3">
      <c r="A1420">
        <v>27101</v>
      </c>
      <c r="B1420" t="s">
        <v>882</v>
      </c>
      <c r="C1420" t="s">
        <v>567</v>
      </c>
      <c r="AJ1420">
        <v>63</v>
      </c>
      <c r="AK1420">
        <v>246</v>
      </c>
      <c r="AL1420">
        <v>49.2</v>
      </c>
      <c r="AM1420">
        <v>5</v>
      </c>
    </row>
    <row r="1421" spans="1:39" x14ac:dyDescent="0.3">
      <c r="A1421">
        <v>27101</v>
      </c>
      <c r="B1421" t="s">
        <v>886</v>
      </c>
      <c r="C1421" t="s">
        <v>899</v>
      </c>
      <c r="AJ1421">
        <v>53</v>
      </c>
      <c r="AK1421">
        <v>137</v>
      </c>
      <c r="AL1421">
        <v>45.7</v>
      </c>
      <c r="AM1421">
        <v>3</v>
      </c>
    </row>
    <row r="1422" spans="1:39" x14ac:dyDescent="0.3">
      <c r="A1422">
        <v>27102</v>
      </c>
      <c r="B1422" t="s">
        <v>808</v>
      </c>
      <c r="C1422" t="s">
        <v>249</v>
      </c>
      <c r="D1422">
        <v>56</v>
      </c>
      <c r="E1422">
        <v>64.3</v>
      </c>
      <c r="F1422">
        <v>36</v>
      </c>
      <c r="G1422">
        <v>0</v>
      </c>
      <c r="H1422">
        <v>3</v>
      </c>
      <c r="I1422">
        <v>420</v>
      </c>
      <c r="J1422">
        <v>145</v>
      </c>
    </row>
    <row r="1423" spans="1:39" x14ac:dyDescent="0.3">
      <c r="A1423">
        <v>27102</v>
      </c>
      <c r="B1423" t="s">
        <v>787</v>
      </c>
      <c r="C1423" t="s">
        <v>788</v>
      </c>
      <c r="D1423">
        <v>31</v>
      </c>
      <c r="E1423">
        <v>41.9</v>
      </c>
      <c r="F1423">
        <v>13</v>
      </c>
      <c r="G1423">
        <v>0</v>
      </c>
      <c r="H1423">
        <v>1</v>
      </c>
      <c r="I1423">
        <v>131</v>
      </c>
      <c r="J1423">
        <v>88.1</v>
      </c>
    </row>
    <row r="1424" spans="1:39" x14ac:dyDescent="0.3">
      <c r="A1424">
        <v>27102</v>
      </c>
      <c r="B1424" t="s">
        <v>787</v>
      </c>
      <c r="C1424" t="s">
        <v>109</v>
      </c>
      <c r="D1424">
        <v>1</v>
      </c>
      <c r="E1424">
        <v>100</v>
      </c>
      <c r="F1424">
        <v>1</v>
      </c>
      <c r="G1424">
        <v>0</v>
      </c>
      <c r="H1424">
        <v>0</v>
      </c>
      <c r="I1424">
        <v>24</v>
      </c>
      <c r="J1424">
        <v>301.60000000000002</v>
      </c>
    </row>
    <row r="1425" spans="1:19" x14ac:dyDescent="0.3">
      <c r="A1425">
        <v>27102</v>
      </c>
      <c r="B1425" t="s">
        <v>808</v>
      </c>
      <c r="C1425" t="s">
        <v>811</v>
      </c>
      <c r="K1425">
        <v>18</v>
      </c>
      <c r="L1425">
        <v>1</v>
      </c>
      <c r="M1425">
        <v>12</v>
      </c>
      <c r="N1425">
        <v>1</v>
      </c>
      <c r="O1425">
        <v>46</v>
      </c>
    </row>
    <row r="1426" spans="1:19" x14ac:dyDescent="0.3">
      <c r="A1426">
        <v>27102</v>
      </c>
      <c r="B1426" t="s">
        <v>808</v>
      </c>
      <c r="C1426" t="s">
        <v>249</v>
      </c>
      <c r="K1426">
        <v>21</v>
      </c>
      <c r="L1426">
        <v>1</v>
      </c>
      <c r="M1426">
        <v>15</v>
      </c>
      <c r="N1426">
        <v>1</v>
      </c>
      <c r="O1426">
        <v>43</v>
      </c>
    </row>
    <row r="1427" spans="1:19" x14ac:dyDescent="0.3">
      <c r="A1427">
        <v>27102</v>
      </c>
      <c r="B1427" t="s">
        <v>808</v>
      </c>
      <c r="C1427" t="s">
        <v>795</v>
      </c>
      <c r="K1427">
        <v>1</v>
      </c>
      <c r="L1427">
        <v>0</v>
      </c>
      <c r="M1427">
        <v>3</v>
      </c>
      <c r="N1427">
        <v>0</v>
      </c>
      <c r="O1427">
        <v>3</v>
      </c>
    </row>
    <row r="1428" spans="1:19" x14ac:dyDescent="0.3">
      <c r="A1428">
        <v>27102</v>
      </c>
      <c r="B1428" t="s">
        <v>808</v>
      </c>
      <c r="C1428" t="s">
        <v>399</v>
      </c>
      <c r="K1428">
        <v>1</v>
      </c>
      <c r="L1428">
        <v>0</v>
      </c>
      <c r="M1428">
        <v>0</v>
      </c>
      <c r="N1428">
        <v>0</v>
      </c>
      <c r="O1428">
        <v>0</v>
      </c>
    </row>
    <row r="1429" spans="1:19" x14ac:dyDescent="0.3">
      <c r="A1429">
        <v>27102</v>
      </c>
      <c r="B1429" t="s">
        <v>787</v>
      </c>
      <c r="C1429" t="s">
        <v>794</v>
      </c>
      <c r="K1429">
        <v>16</v>
      </c>
      <c r="L1429">
        <v>0</v>
      </c>
      <c r="M1429">
        <v>37</v>
      </c>
      <c r="N1429">
        <v>2</v>
      </c>
      <c r="O1429">
        <v>93</v>
      </c>
    </row>
    <row r="1430" spans="1:19" x14ac:dyDescent="0.3">
      <c r="A1430">
        <v>27102</v>
      </c>
      <c r="B1430" t="s">
        <v>787</v>
      </c>
      <c r="C1430" t="s">
        <v>788</v>
      </c>
      <c r="K1430">
        <v>10</v>
      </c>
      <c r="L1430">
        <v>0</v>
      </c>
      <c r="M1430">
        <v>30</v>
      </c>
      <c r="N1430">
        <v>1</v>
      </c>
      <c r="O1430">
        <v>63</v>
      </c>
    </row>
    <row r="1431" spans="1:19" x14ac:dyDescent="0.3">
      <c r="A1431">
        <v>27102</v>
      </c>
      <c r="B1431" t="s">
        <v>787</v>
      </c>
      <c r="C1431" t="s">
        <v>109</v>
      </c>
      <c r="K1431">
        <v>1</v>
      </c>
      <c r="L1431">
        <v>0</v>
      </c>
      <c r="M1431">
        <v>25</v>
      </c>
      <c r="N1431">
        <v>0</v>
      </c>
      <c r="O1431">
        <v>25</v>
      </c>
    </row>
    <row r="1432" spans="1:19" x14ac:dyDescent="0.3">
      <c r="A1432">
        <v>27102</v>
      </c>
      <c r="B1432" t="s">
        <v>787</v>
      </c>
      <c r="C1432" t="s">
        <v>326</v>
      </c>
      <c r="K1432">
        <v>5</v>
      </c>
      <c r="L1432">
        <v>0</v>
      </c>
      <c r="M1432">
        <v>13</v>
      </c>
      <c r="N1432">
        <v>0</v>
      </c>
      <c r="O1432">
        <v>24</v>
      </c>
    </row>
    <row r="1433" spans="1:19" x14ac:dyDescent="0.3">
      <c r="A1433">
        <v>27102</v>
      </c>
      <c r="B1433" t="s">
        <v>787</v>
      </c>
      <c r="C1433" t="s">
        <v>208</v>
      </c>
      <c r="K1433">
        <v>2</v>
      </c>
      <c r="L1433">
        <v>0</v>
      </c>
      <c r="M1433">
        <v>13</v>
      </c>
      <c r="N1433">
        <v>0</v>
      </c>
      <c r="O1433">
        <v>16</v>
      </c>
    </row>
    <row r="1434" spans="1:19" x14ac:dyDescent="0.3">
      <c r="A1434">
        <v>27102</v>
      </c>
      <c r="B1434" t="s">
        <v>787</v>
      </c>
      <c r="C1434" t="s">
        <v>800</v>
      </c>
      <c r="K1434">
        <v>0</v>
      </c>
      <c r="L1434">
        <v>0</v>
      </c>
      <c r="M1434">
        <v>0</v>
      </c>
      <c r="N1434">
        <v>0</v>
      </c>
      <c r="O1434">
        <v>0</v>
      </c>
    </row>
    <row r="1435" spans="1:19" x14ac:dyDescent="0.3">
      <c r="A1435">
        <v>27102</v>
      </c>
      <c r="B1435" t="s">
        <v>808</v>
      </c>
      <c r="C1435" t="s">
        <v>821</v>
      </c>
      <c r="P1435">
        <v>26</v>
      </c>
      <c r="Q1435">
        <v>0</v>
      </c>
      <c r="R1435">
        <v>95</v>
      </c>
      <c r="S1435">
        <v>7</v>
      </c>
    </row>
    <row r="1436" spans="1:19" x14ac:dyDescent="0.3">
      <c r="A1436">
        <v>27102</v>
      </c>
      <c r="B1436" t="s">
        <v>808</v>
      </c>
      <c r="C1436" t="s">
        <v>44</v>
      </c>
      <c r="P1436">
        <v>26</v>
      </c>
      <c r="Q1436">
        <v>1</v>
      </c>
      <c r="R1436">
        <v>94</v>
      </c>
      <c r="S1436">
        <v>8</v>
      </c>
    </row>
    <row r="1437" spans="1:19" x14ac:dyDescent="0.3">
      <c r="A1437">
        <v>27102</v>
      </c>
      <c r="B1437" t="s">
        <v>808</v>
      </c>
      <c r="C1437" t="s">
        <v>819</v>
      </c>
      <c r="P1437">
        <v>43</v>
      </c>
      <c r="Q1437">
        <v>0</v>
      </c>
      <c r="R1437">
        <v>94</v>
      </c>
      <c r="S1437">
        <v>5</v>
      </c>
    </row>
    <row r="1438" spans="1:19" x14ac:dyDescent="0.3">
      <c r="A1438">
        <v>27102</v>
      </c>
      <c r="B1438" t="s">
        <v>808</v>
      </c>
      <c r="C1438" t="s">
        <v>818</v>
      </c>
      <c r="P1438">
        <v>24</v>
      </c>
      <c r="Q1438">
        <v>2</v>
      </c>
      <c r="R1438">
        <v>92</v>
      </c>
      <c r="S1438">
        <v>10</v>
      </c>
    </row>
    <row r="1439" spans="1:19" x14ac:dyDescent="0.3">
      <c r="A1439">
        <v>27102</v>
      </c>
      <c r="B1439" t="s">
        <v>808</v>
      </c>
      <c r="C1439" t="s">
        <v>811</v>
      </c>
      <c r="P1439">
        <v>13</v>
      </c>
      <c r="Q1439">
        <v>0</v>
      </c>
      <c r="R1439">
        <v>39</v>
      </c>
      <c r="S1439">
        <v>3</v>
      </c>
    </row>
    <row r="1440" spans="1:19" x14ac:dyDescent="0.3">
      <c r="A1440">
        <v>27102</v>
      </c>
      <c r="B1440" t="s">
        <v>808</v>
      </c>
      <c r="C1440" t="s">
        <v>399</v>
      </c>
      <c r="P1440">
        <v>9</v>
      </c>
      <c r="Q1440">
        <v>0</v>
      </c>
      <c r="R1440">
        <v>6</v>
      </c>
      <c r="S1440">
        <v>3</v>
      </c>
    </row>
    <row r="1441" spans="1:39" x14ac:dyDescent="0.3">
      <c r="A1441">
        <v>27102</v>
      </c>
      <c r="B1441" t="s">
        <v>787</v>
      </c>
      <c r="C1441" t="s">
        <v>682</v>
      </c>
      <c r="P1441">
        <v>68</v>
      </c>
      <c r="Q1441">
        <v>1</v>
      </c>
      <c r="R1441">
        <v>106</v>
      </c>
      <c r="S1441">
        <v>4</v>
      </c>
    </row>
    <row r="1442" spans="1:39" x14ac:dyDescent="0.3">
      <c r="A1442">
        <v>27102</v>
      </c>
      <c r="B1442" t="s">
        <v>787</v>
      </c>
      <c r="C1442" t="s">
        <v>801</v>
      </c>
      <c r="P1442">
        <v>15</v>
      </c>
      <c r="Q1442">
        <v>0</v>
      </c>
      <c r="R1442">
        <v>36</v>
      </c>
      <c r="S1442">
        <v>5</v>
      </c>
    </row>
    <row r="1443" spans="1:39" x14ac:dyDescent="0.3">
      <c r="A1443">
        <v>27102</v>
      </c>
      <c r="B1443" t="s">
        <v>787</v>
      </c>
      <c r="C1443" t="s">
        <v>109</v>
      </c>
      <c r="P1443">
        <v>15</v>
      </c>
      <c r="Q1443">
        <v>0</v>
      </c>
      <c r="R1443">
        <v>12</v>
      </c>
      <c r="S1443">
        <v>2</v>
      </c>
    </row>
    <row r="1444" spans="1:39" x14ac:dyDescent="0.3">
      <c r="A1444">
        <v>27102</v>
      </c>
      <c r="B1444" t="s">
        <v>787</v>
      </c>
      <c r="C1444" t="s">
        <v>794</v>
      </c>
      <c r="P1444">
        <v>7</v>
      </c>
      <c r="Q1444">
        <v>0</v>
      </c>
      <c r="R1444">
        <v>7</v>
      </c>
      <c r="S1444">
        <v>2</v>
      </c>
    </row>
    <row r="1445" spans="1:39" x14ac:dyDescent="0.3">
      <c r="A1445">
        <v>27102</v>
      </c>
      <c r="B1445" t="s">
        <v>787</v>
      </c>
      <c r="C1445" t="s">
        <v>326</v>
      </c>
      <c r="P1445">
        <v>0</v>
      </c>
      <c r="Q1445">
        <v>0</v>
      </c>
      <c r="R1445">
        <v>-6</v>
      </c>
      <c r="S1445">
        <v>1</v>
      </c>
    </row>
    <row r="1446" spans="1:39" x14ac:dyDescent="0.3">
      <c r="A1446">
        <v>27102</v>
      </c>
      <c r="B1446" t="s">
        <v>808</v>
      </c>
      <c r="C1446" t="s">
        <v>399</v>
      </c>
      <c r="T1446">
        <v>25.7</v>
      </c>
      <c r="U1446">
        <v>34</v>
      </c>
      <c r="V1446">
        <v>0</v>
      </c>
      <c r="W1446">
        <v>77</v>
      </c>
      <c r="X1446">
        <v>3</v>
      </c>
    </row>
    <row r="1447" spans="1:39" x14ac:dyDescent="0.3">
      <c r="A1447">
        <v>27102</v>
      </c>
      <c r="B1447" t="s">
        <v>808</v>
      </c>
      <c r="C1447" t="s">
        <v>795</v>
      </c>
      <c r="T1447">
        <v>17.7</v>
      </c>
      <c r="U1447">
        <v>25</v>
      </c>
      <c r="V1447">
        <v>0</v>
      </c>
      <c r="W1447">
        <v>53</v>
      </c>
      <c r="X1447">
        <v>3</v>
      </c>
    </row>
    <row r="1448" spans="1:39" x14ac:dyDescent="0.3">
      <c r="A1448">
        <v>27102</v>
      </c>
      <c r="B1448" t="s">
        <v>787</v>
      </c>
      <c r="C1448" t="s">
        <v>109</v>
      </c>
      <c r="T1448">
        <v>21</v>
      </c>
      <c r="U1448">
        <v>30</v>
      </c>
      <c r="V1448">
        <v>0</v>
      </c>
      <c r="W1448">
        <v>42</v>
      </c>
      <c r="X1448">
        <v>2</v>
      </c>
    </row>
    <row r="1449" spans="1:39" x14ac:dyDescent="0.3">
      <c r="A1449">
        <v>27102</v>
      </c>
      <c r="B1449" t="s">
        <v>787</v>
      </c>
      <c r="C1449" t="s">
        <v>900</v>
      </c>
      <c r="T1449">
        <v>15</v>
      </c>
      <c r="U1449">
        <v>15</v>
      </c>
      <c r="V1449">
        <v>0</v>
      </c>
      <c r="W1449">
        <v>15</v>
      </c>
      <c r="X1449">
        <v>1</v>
      </c>
    </row>
    <row r="1450" spans="1:39" x14ac:dyDescent="0.3">
      <c r="A1450">
        <v>27102</v>
      </c>
      <c r="B1450" t="s">
        <v>808</v>
      </c>
      <c r="C1450" t="s">
        <v>399</v>
      </c>
      <c r="Y1450">
        <v>3</v>
      </c>
      <c r="Z1450">
        <v>3</v>
      </c>
      <c r="AA1450">
        <v>0</v>
      </c>
      <c r="AB1450">
        <v>3</v>
      </c>
      <c r="AC1450">
        <v>1</v>
      </c>
    </row>
    <row r="1451" spans="1:39" x14ac:dyDescent="0.3">
      <c r="A1451">
        <v>27102</v>
      </c>
      <c r="B1451" t="s">
        <v>787</v>
      </c>
      <c r="C1451" t="s">
        <v>800</v>
      </c>
      <c r="Y1451">
        <v>9</v>
      </c>
      <c r="Z1451">
        <v>9</v>
      </c>
      <c r="AA1451">
        <v>0</v>
      </c>
      <c r="AB1451">
        <v>9</v>
      </c>
      <c r="AC1451">
        <v>1</v>
      </c>
    </row>
    <row r="1452" spans="1:39" x14ac:dyDescent="0.3">
      <c r="A1452">
        <v>27102</v>
      </c>
      <c r="B1452" t="s">
        <v>808</v>
      </c>
      <c r="C1452" t="s">
        <v>823</v>
      </c>
      <c r="AD1452">
        <v>0</v>
      </c>
      <c r="AE1452" t="s">
        <v>136</v>
      </c>
      <c r="AF1452">
        <v>0</v>
      </c>
      <c r="AG1452" t="s">
        <v>136</v>
      </c>
      <c r="AH1452">
        <v>5</v>
      </c>
      <c r="AI1452">
        <v>5</v>
      </c>
    </row>
    <row r="1453" spans="1:39" x14ac:dyDescent="0.3">
      <c r="A1453">
        <v>27102</v>
      </c>
      <c r="B1453" t="s">
        <v>787</v>
      </c>
      <c r="C1453" t="s">
        <v>804</v>
      </c>
      <c r="AD1453">
        <v>1</v>
      </c>
      <c r="AE1453">
        <v>27</v>
      </c>
      <c r="AF1453">
        <v>1</v>
      </c>
      <c r="AG1453">
        <v>100</v>
      </c>
      <c r="AH1453">
        <v>7</v>
      </c>
      <c r="AI1453">
        <v>4</v>
      </c>
    </row>
    <row r="1454" spans="1:39" x14ac:dyDescent="0.3">
      <c r="A1454">
        <v>27102</v>
      </c>
      <c r="B1454" t="s">
        <v>808</v>
      </c>
      <c r="C1454" t="s">
        <v>825</v>
      </c>
      <c r="AJ1454">
        <v>47</v>
      </c>
      <c r="AK1454">
        <v>307</v>
      </c>
      <c r="AL1454">
        <v>38.4</v>
      </c>
      <c r="AM1454">
        <v>8</v>
      </c>
    </row>
    <row r="1455" spans="1:39" x14ac:dyDescent="0.3">
      <c r="A1455">
        <v>27102</v>
      </c>
      <c r="B1455" t="s">
        <v>808</v>
      </c>
      <c r="C1455" t="s">
        <v>249</v>
      </c>
      <c r="AJ1455">
        <v>38</v>
      </c>
      <c r="AK1455">
        <v>38</v>
      </c>
      <c r="AL1455">
        <v>38</v>
      </c>
      <c r="AM1455">
        <v>1</v>
      </c>
    </row>
    <row r="1456" spans="1:39" x14ac:dyDescent="0.3">
      <c r="A1456">
        <v>27102</v>
      </c>
      <c r="B1456" t="s">
        <v>787</v>
      </c>
      <c r="C1456" t="s">
        <v>399</v>
      </c>
      <c r="AJ1456">
        <v>57</v>
      </c>
      <c r="AK1456">
        <v>458</v>
      </c>
      <c r="AL1456">
        <v>45.8</v>
      </c>
      <c r="AM1456">
        <v>10</v>
      </c>
    </row>
    <row r="1457" spans="1:15" x14ac:dyDescent="0.3">
      <c r="A1457">
        <v>25502</v>
      </c>
      <c r="B1457" t="s">
        <v>901</v>
      </c>
      <c r="C1457" t="s">
        <v>902</v>
      </c>
      <c r="D1457">
        <v>24</v>
      </c>
      <c r="E1457">
        <v>54.2</v>
      </c>
      <c r="F1457">
        <v>13</v>
      </c>
      <c r="G1457">
        <v>1</v>
      </c>
      <c r="H1457">
        <v>2</v>
      </c>
      <c r="I1457">
        <v>329</v>
      </c>
      <c r="J1457">
        <v>188.5</v>
      </c>
    </row>
    <row r="1458" spans="1:15" x14ac:dyDescent="0.3">
      <c r="A1458">
        <v>25502</v>
      </c>
      <c r="B1458" t="s">
        <v>41</v>
      </c>
      <c r="C1458" t="s">
        <v>903</v>
      </c>
      <c r="D1458">
        <v>9</v>
      </c>
      <c r="E1458">
        <v>33.299999999999997</v>
      </c>
      <c r="F1458">
        <v>3</v>
      </c>
      <c r="G1458">
        <v>2</v>
      </c>
      <c r="H1458">
        <v>1</v>
      </c>
      <c r="I1458">
        <v>110</v>
      </c>
      <c r="J1458">
        <v>128.19999999999999</v>
      </c>
    </row>
    <row r="1459" spans="1:15" x14ac:dyDescent="0.3">
      <c r="A1459">
        <v>25502</v>
      </c>
      <c r="B1459" t="s">
        <v>41</v>
      </c>
      <c r="C1459" t="s">
        <v>904</v>
      </c>
      <c r="D1459">
        <v>12</v>
      </c>
      <c r="E1459">
        <v>58.3</v>
      </c>
      <c r="F1459">
        <v>7</v>
      </c>
      <c r="G1459">
        <v>1</v>
      </c>
      <c r="H1459">
        <v>0</v>
      </c>
      <c r="I1459">
        <v>79</v>
      </c>
      <c r="J1459">
        <v>97</v>
      </c>
    </row>
    <row r="1460" spans="1:15" x14ac:dyDescent="0.3">
      <c r="A1460">
        <v>25502</v>
      </c>
      <c r="B1460" t="s">
        <v>41</v>
      </c>
      <c r="C1460" t="s">
        <v>46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5" x14ac:dyDescent="0.3">
      <c r="A1461">
        <v>25502</v>
      </c>
      <c r="B1461" t="s">
        <v>901</v>
      </c>
      <c r="C1461" t="s">
        <v>195</v>
      </c>
      <c r="K1461">
        <v>12</v>
      </c>
      <c r="L1461">
        <v>0</v>
      </c>
      <c r="M1461">
        <v>32</v>
      </c>
      <c r="N1461">
        <v>3</v>
      </c>
      <c r="O1461">
        <v>107</v>
      </c>
    </row>
    <row r="1462" spans="1:15" x14ac:dyDescent="0.3">
      <c r="A1462">
        <v>25502</v>
      </c>
      <c r="B1462" t="s">
        <v>901</v>
      </c>
      <c r="C1462" t="s">
        <v>905</v>
      </c>
      <c r="K1462">
        <v>11</v>
      </c>
      <c r="L1462">
        <v>0</v>
      </c>
      <c r="M1462">
        <v>22</v>
      </c>
      <c r="N1462">
        <v>0</v>
      </c>
      <c r="O1462">
        <v>61</v>
      </c>
    </row>
    <row r="1463" spans="1:15" x14ac:dyDescent="0.3">
      <c r="A1463">
        <v>25502</v>
      </c>
      <c r="B1463" t="s">
        <v>901</v>
      </c>
      <c r="C1463" t="s">
        <v>902</v>
      </c>
      <c r="K1463">
        <v>6</v>
      </c>
      <c r="L1463">
        <v>0</v>
      </c>
      <c r="M1463">
        <v>14</v>
      </c>
      <c r="N1463">
        <v>1</v>
      </c>
      <c r="O1463">
        <v>12</v>
      </c>
    </row>
    <row r="1464" spans="1:15" x14ac:dyDescent="0.3">
      <c r="A1464">
        <v>25502</v>
      </c>
      <c r="B1464" t="s">
        <v>901</v>
      </c>
      <c r="C1464" t="s">
        <v>567</v>
      </c>
      <c r="K1464">
        <v>0</v>
      </c>
      <c r="L1464">
        <v>1</v>
      </c>
      <c r="M1464">
        <v>0</v>
      </c>
      <c r="N1464">
        <v>0</v>
      </c>
      <c r="O1464">
        <v>0</v>
      </c>
    </row>
    <row r="1465" spans="1:15" x14ac:dyDescent="0.3">
      <c r="A1465">
        <v>25502</v>
      </c>
      <c r="B1465" t="s">
        <v>901</v>
      </c>
      <c r="C1465" t="s">
        <v>906</v>
      </c>
      <c r="K1465">
        <v>1</v>
      </c>
      <c r="L1465">
        <v>0</v>
      </c>
      <c r="M1465">
        <v>0</v>
      </c>
      <c r="N1465">
        <v>0</v>
      </c>
      <c r="O1465">
        <v>-1</v>
      </c>
    </row>
    <row r="1466" spans="1:15" x14ac:dyDescent="0.3">
      <c r="A1466">
        <v>25502</v>
      </c>
      <c r="B1466" t="s">
        <v>901</v>
      </c>
      <c r="C1466" t="s">
        <v>74</v>
      </c>
      <c r="K1466">
        <v>1</v>
      </c>
      <c r="L1466">
        <v>0</v>
      </c>
      <c r="M1466">
        <v>0</v>
      </c>
      <c r="N1466">
        <v>0</v>
      </c>
      <c r="O1466">
        <v>-3</v>
      </c>
    </row>
    <row r="1467" spans="1:15" x14ac:dyDescent="0.3">
      <c r="A1467">
        <v>25502</v>
      </c>
      <c r="B1467" t="s">
        <v>41</v>
      </c>
      <c r="C1467" t="s">
        <v>903</v>
      </c>
      <c r="K1467">
        <v>21</v>
      </c>
      <c r="L1467">
        <v>0</v>
      </c>
      <c r="M1467">
        <v>31</v>
      </c>
      <c r="N1467">
        <v>3</v>
      </c>
      <c r="O1467">
        <v>135</v>
      </c>
    </row>
    <row r="1468" spans="1:15" x14ac:dyDescent="0.3">
      <c r="A1468">
        <v>25502</v>
      </c>
      <c r="B1468" t="s">
        <v>41</v>
      </c>
      <c r="C1468" t="s">
        <v>47</v>
      </c>
      <c r="K1468">
        <v>15</v>
      </c>
      <c r="L1468">
        <v>0</v>
      </c>
      <c r="M1468">
        <v>12</v>
      </c>
      <c r="N1468">
        <v>0</v>
      </c>
      <c r="O1468">
        <v>84</v>
      </c>
    </row>
    <row r="1469" spans="1:15" x14ac:dyDescent="0.3">
      <c r="A1469">
        <v>25502</v>
      </c>
      <c r="B1469" t="s">
        <v>41</v>
      </c>
      <c r="C1469" t="s">
        <v>907</v>
      </c>
      <c r="K1469">
        <v>12</v>
      </c>
      <c r="L1469">
        <v>0</v>
      </c>
      <c r="M1469">
        <v>26</v>
      </c>
      <c r="N1469">
        <v>0</v>
      </c>
      <c r="O1469">
        <v>75</v>
      </c>
    </row>
    <row r="1470" spans="1:15" x14ac:dyDescent="0.3">
      <c r="A1470">
        <v>25502</v>
      </c>
      <c r="B1470" t="s">
        <v>41</v>
      </c>
      <c r="C1470" t="s">
        <v>46</v>
      </c>
      <c r="K1470">
        <v>8</v>
      </c>
      <c r="L1470">
        <v>0</v>
      </c>
      <c r="M1470">
        <v>4</v>
      </c>
      <c r="N1470">
        <v>0</v>
      </c>
      <c r="O1470">
        <v>23</v>
      </c>
    </row>
    <row r="1471" spans="1:15" x14ac:dyDescent="0.3">
      <c r="A1471">
        <v>25502</v>
      </c>
      <c r="B1471" t="s">
        <v>41</v>
      </c>
      <c r="C1471" t="s">
        <v>908</v>
      </c>
      <c r="K1471">
        <v>1</v>
      </c>
      <c r="L1471">
        <v>0</v>
      </c>
      <c r="M1471">
        <v>20</v>
      </c>
      <c r="N1471">
        <v>0</v>
      </c>
      <c r="O1471">
        <v>20</v>
      </c>
    </row>
    <row r="1472" spans="1:15" x14ac:dyDescent="0.3">
      <c r="A1472">
        <v>25502</v>
      </c>
      <c r="B1472" t="s">
        <v>41</v>
      </c>
      <c r="C1472" t="s">
        <v>909</v>
      </c>
      <c r="K1472">
        <v>2</v>
      </c>
      <c r="L1472">
        <v>0</v>
      </c>
      <c r="M1472">
        <v>5</v>
      </c>
      <c r="N1472">
        <v>0</v>
      </c>
      <c r="O1472">
        <v>7</v>
      </c>
    </row>
    <row r="1473" spans="1:19" x14ac:dyDescent="0.3">
      <c r="A1473">
        <v>25502</v>
      </c>
      <c r="B1473" t="s">
        <v>41</v>
      </c>
      <c r="C1473" t="s">
        <v>910</v>
      </c>
      <c r="K1473">
        <v>1</v>
      </c>
      <c r="L1473">
        <v>0</v>
      </c>
      <c r="M1473">
        <v>3</v>
      </c>
      <c r="N1473">
        <v>0</v>
      </c>
      <c r="O1473">
        <v>3</v>
      </c>
    </row>
    <row r="1474" spans="1:19" x14ac:dyDescent="0.3">
      <c r="A1474">
        <v>25502</v>
      </c>
      <c r="B1474" t="s">
        <v>41</v>
      </c>
      <c r="C1474" t="s">
        <v>911</v>
      </c>
      <c r="K1474">
        <v>1</v>
      </c>
      <c r="L1474">
        <v>0</v>
      </c>
      <c r="M1474">
        <v>2</v>
      </c>
      <c r="N1474">
        <v>0</v>
      </c>
      <c r="O1474">
        <v>2</v>
      </c>
    </row>
    <row r="1475" spans="1:19" x14ac:dyDescent="0.3">
      <c r="A1475">
        <v>25502</v>
      </c>
      <c r="B1475" t="s">
        <v>41</v>
      </c>
      <c r="C1475" t="s">
        <v>618</v>
      </c>
      <c r="K1475">
        <v>1</v>
      </c>
      <c r="L1475">
        <v>0</v>
      </c>
      <c r="M1475">
        <v>0</v>
      </c>
      <c r="N1475">
        <v>0</v>
      </c>
      <c r="O1475">
        <v>0</v>
      </c>
    </row>
    <row r="1476" spans="1:19" x14ac:dyDescent="0.3">
      <c r="A1476">
        <v>25502</v>
      </c>
      <c r="B1476" t="s">
        <v>41</v>
      </c>
      <c r="C1476" t="s">
        <v>48</v>
      </c>
      <c r="K1476">
        <v>3</v>
      </c>
      <c r="L1476">
        <v>0</v>
      </c>
      <c r="M1476">
        <v>4</v>
      </c>
      <c r="N1476">
        <v>0</v>
      </c>
      <c r="O1476">
        <v>-2</v>
      </c>
    </row>
    <row r="1477" spans="1:19" x14ac:dyDescent="0.3">
      <c r="A1477">
        <v>25502</v>
      </c>
      <c r="B1477" t="s">
        <v>41</v>
      </c>
      <c r="C1477" t="s">
        <v>904</v>
      </c>
      <c r="K1477">
        <v>3</v>
      </c>
      <c r="L1477">
        <v>0</v>
      </c>
      <c r="M1477">
        <v>4</v>
      </c>
      <c r="N1477">
        <v>1</v>
      </c>
      <c r="O1477">
        <v>-4</v>
      </c>
    </row>
    <row r="1478" spans="1:19" x14ac:dyDescent="0.3">
      <c r="A1478">
        <v>25502</v>
      </c>
      <c r="B1478" t="s">
        <v>41</v>
      </c>
      <c r="C1478" t="s">
        <v>56</v>
      </c>
      <c r="K1478">
        <v>1</v>
      </c>
      <c r="L1478">
        <v>0</v>
      </c>
      <c r="M1478">
        <v>0</v>
      </c>
      <c r="N1478">
        <v>0</v>
      </c>
      <c r="O1478">
        <v>-10</v>
      </c>
    </row>
    <row r="1479" spans="1:19" x14ac:dyDescent="0.3">
      <c r="A1479">
        <v>25502</v>
      </c>
      <c r="B1479" t="s">
        <v>901</v>
      </c>
      <c r="C1479" t="s">
        <v>912</v>
      </c>
      <c r="P1479">
        <v>78</v>
      </c>
      <c r="Q1479">
        <v>1</v>
      </c>
      <c r="R1479">
        <v>182</v>
      </c>
      <c r="S1479">
        <v>4</v>
      </c>
    </row>
    <row r="1480" spans="1:19" x14ac:dyDescent="0.3">
      <c r="A1480">
        <v>25502</v>
      </c>
      <c r="B1480" t="s">
        <v>901</v>
      </c>
      <c r="C1480" t="s">
        <v>913</v>
      </c>
      <c r="P1480">
        <v>34</v>
      </c>
      <c r="Q1480">
        <v>0</v>
      </c>
      <c r="R1480">
        <v>64</v>
      </c>
      <c r="S1480">
        <v>2</v>
      </c>
    </row>
    <row r="1481" spans="1:19" x14ac:dyDescent="0.3">
      <c r="A1481">
        <v>25502</v>
      </c>
      <c r="B1481" t="s">
        <v>901</v>
      </c>
      <c r="C1481" t="s">
        <v>542</v>
      </c>
      <c r="P1481">
        <v>33</v>
      </c>
      <c r="Q1481">
        <v>1</v>
      </c>
      <c r="R1481">
        <v>34</v>
      </c>
      <c r="S1481">
        <v>2</v>
      </c>
    </row>
    <row r="1482" spans="1:19" x14ac:dyDescent="0.3">
      <c r="A1482">
        <v>25502</v>
      </c>
      <c r="B1482" t="s">
        <v>901</v>
      </c>
      <c r="C1482" t="s">
        <v>567</v>
      </c>
      <c r="P1482">
        <v>11</v>
      </c>
      <c r="Q1482">
        <v>0</v>
      </c>
      <c r="R1482">
        <v>18</v>
      </c>
      <c r="S1482">
        <v>3</v>
      </c>
    </row>
    <row r="1483" spans="1:19" x14ac:dyDescent="0.3">
      <c r="A1483">
        <v>25502</v>
      </c>
      <c r="B1483" t="s">
        <v>901</v>
      </c>
      <c r="C1483" t="s">
        <v>914</v>
      </c>
      <c r="P1483">
        <v>16</v>
      </c>
      <c r="Q1483">
        <v>0</v>
      </c>
      <c r="R1483">
        <v>16</v>
      </c>
      <c r="S1483">
        <v>1</v>
      </c>
    </row>
    <row r="1484" spans="1:19" x14ac:dyDescent="0.3">
      <c r="A1484">
        <v>25502</v>
      </c>
      <c r="B1484" t="s">
        <v>901</v>
      </c>
      <c r="C1484" t="s">
        <v>915</v>
      </c>
      <c r="P1484">
        <v>15</v>
      </c>
      <c r="Q1484">
        <v>0</v>
      </c>
      <c r="R1484">
        <v>15</v>
      </c>
      <c r="S1484">
        <v>1</v>
      </c>
    </row>
    <row r="1485" spans="1:19" x14ac:dyDescent="0.3">
      <c r="A1485">
        <v>25502</v>
      </c>
      <c r="B1485" t="s">
        <v>41</v>
      </c>
      <c r="C1485" t="s">
        <v>916</v>
      </c>
      <c r="P1485">
        <v>92</v>
      </c>
      <c r="Q1485">
        <v>1</v>
      </c>
      <c r="R1485">
        <v>92</v>
      </c>
      <c r="S1485">
        <v>1</v>
      </c>
    </row>
    <row r="1486" spans="1:19" x14ac:dyDescent="0.3">
      <c r="A1486">
        <v>25502</v>
      </c>
      <c r="B1486" t="s">
        <v>41</v>
      </c>
      <c r="C1486" t="s">
        <v>47</v>
      </c>
      <c r="P1486">
        <v>9</v>
      </c>
      <c r="Q1486">
        <v>0</v>
      </c>
      <c r="R1486">
        <v>27</v>
      </c>
      <c r="S1486">
        <v>3</v>
      </c>
    </row>
    <row r="1487" spans="1:19" x14ac:dyDescent="0.3">
      <c r="A1487">
        <v>25502</v>
      </c>
      <c r="B1487" t="s">
        <v>41</v>
      </c>
      <c r="C1487" t="s">
        <v>50</v>
      </c>
      <c r="P1487">
        <v>26</v>
      </c>
      <c r="Q1487">
        <v>0</v>
      </c>
      <c r="R1487">
        <v>27</v>
      </c>
      <c r="S1487">
        <v>2</v>
      </c>
    </row>
    <row r="1488" spans="1:19" x14ac:dyDescent="0.3">
      <c r="A1488">
        <v>25502</v>
      </c>
      <c r="B1488" t="s">
        <v>41</v>
      </c>
      <c r="C1488" t="s">
        <v>917</v>
      </c>
      <c r="P1488">
        <v>16</v>
      </c>
      <c r="Q1488">
        <v>0</v>
      </c>
      <c r="R1488">
        <v>16</v>
      </c>
      <c r="S1488">
        <v>1</v>
      </c>
    </row>
    <row r="1489" spans="1:39" x14ac:dyDescent="0.3">
      <c r="A1489">
        <v>25502</v>
      </c>
      <c r="B1489" t="s">
        <v>41</v>
      </c>
      <c r="C1489" t="s">
        <v>918</v>
      </c>
      <c r="P1489">
        <v>13</v>
      </c>
      <c r="Q1489">
        <v>0</v>
      </c>
      <c r="R1489">
        <v>13</v>
      </c>
      <c r="S1489">
        <v>1</v>
      </c>
    </row>
    <row r="1490" spans="1:39" x14ac:dyDescent="0.3">
      <c r="A1490">
        <v>25502</v>
      </c>
      <c r="B1490" t="s">
        <v>41</v>
      </c>
      <c r="C1490" t="s">
        <v>56</v>
      </c>
      <c r="P1490">
        <v>12</v>
      </c>
      <c r="Q1490">
        <v>0</v>
      </c>
      <c r="R1490">
        <v>12</v>
      </c>
      <c r="S1490">
        <v>1</v>
      </c>
    </row>
    <row r="1491" spans="1:39" x14ac:dyDescent="0.3">
      <c r="A1491">
        <v>25502</v>
      </c>
      <c r="B1491" t="s">
        <v>41</v>
      </c>
      <c r="C1491" t="s">
        <v>907</v>
      </c>
      <c r="P1491">
        <v>2</v>
      </c>
      <c r="Q1491">
        <v>0</v>
      </c>
      <c r="R1491">
        <v>2</v>
      </c>
      <c r="S1491">
        <v>1</v>
      </c>
    </row>
    <row r="1492" spans="1:39" x14ac:dyDescent="0.3">
      <c r="A1492">
        <v>25502</v>
      </c>
      <c r="B1492" t="s">
        <v>901</v>
      </c>
      <c r="C1492" t="s">
        <v>74</v>
      </c>
      <c r="T1492">
        <v>36</v>
      </c>
      <c r="U1492">
        <v>47</v>
      </c>
      <c r="V1492">
        <v>0</v>
      </c>
      <c r="W1492">
        <v>72</v>
      </c>
      <c r="X1492">
        <v>2</v>
      </c>
    </row>
    <row r="1493" spans="1:39" x14ac:dyDescent="0.3">
      <c r="A1493">
        <v>25502</v>
      </c>
      <c r="B1493" t="s">
        <v>41</v>
      </c>
      <c r="C1493" t="s">
        <v>919</v>
      </c>
      <c r="T1493">
        <v>23.2</v>
      </c>
      <c r="U1493">
        <v>28</v>
      </c>
      <c r="V1493">
        <v>0</v>
      </c>
      <c r="W1493">
        <v>116</v>
      </c>
      <c r="X1493">
        <v>5</v>
      </c>
    </row>
    <row r="1494" spans="1:39" x14ac:dyDescent="0.3">
      <c r="A1494">
        <v>25502</v>
      </c>
      <c r="B1494" t="s">
        <v>41</v>
      </c>
      <c r="C1494" t="s">
        <v>919</v>
      </c>
      <c r="Y1494">
        <v>3</v>
      </c>
      <c r="Z1494">
        <v>3</v>
      </c>
      <c r="AA1494">
        <v>0</v>
      </c>
      <c r="AB1494">
        <v>3</v>
      </c>
      <c r="AC1494">
        <v>1</v>
      </c>
    </row>
    <row r="1495" spans="1:39" x14ac:dyDescent="0.3">
      <c r="A1495">
        <v>25502</v>
      </c>
      <c r="B1495" t="s">
        <v>901</v>
      </c>
      <c r="C1495" t="s">
        <v>920</v>
      </c>
      <c r="AD1495">
        <v>2</v>
      </c>
      <c r="AE1495">
        <v>37</v>
      </c>
      <c r="AF1495">
        <v>1</v>
      </c>
      <c r="AG1495">
        <v>50</v>
      </c>
      <c r="AH1495">
        <v>9</v>
      </c>
      <c r="AI1495">
        <v>6</v>
      </c>
    </row>
    <row r="1496" spans="1:39" x14ac:dyDescent="0.3">
      <c r="A1496">
        <v>25502</v>
      </c>
      <c r="B1496" t="s">
        <v>41</v>
      </c>
      <c r="C1496" t="s">
        <v>618</v>
      </c>
      <c r="AD1496">
        <v>1</v>
      </c>
      <c r="AE1496">
        <v>37</v>
      </c>
      <c r="AF1496">
        <v>1</v>
      </c>
      <c r="AG1496">
        <v>100</v>
      </c>
      <c r="AH1496">
        <v>7</v>
      </c>
      <c r="AI1496">
        <v>4</v>
      </c>
    </row>
    <row r="1497" spans="1:39" x14ac:dyDescent="0.3">
      <c r="A1497">
        <v>25502</v>
      </c>
      <c r="B1497" t="s">
        <v>901</v>
      </c>
      <c r="C1497" t="s">
        <v>906</v>
      </c>
      <c r="AJ1497">
        <v>55</v>
      </c>
      <c r="AK1497">
        <v>160</v>
      </c>
      <c r="AL1497">
        <v>53.3</v>
      </c>
      <c r="AM1497">
        <v>3</v>
      </c>
    </row>
    <row r="1498" spans="1:39" x14ac:dyDescent="0.3">
      <c r="A1498">
        <v>25502</v>
      </c>
      <c r="B1498" t="s">
        <v>41</v>
      </c>
      <c r="C1498" t="s">
        <v>618</v>
      </c>
      <c r="AJ1498">
        <v>48</v>
      </c>
      <c r="AK1498">
        <v>174</v>
      </c>
      <c r="AL1498">
        <v>43.5</v>
      </c>
      <c r="AM1498">
        <v>4</v>
      </c>
    </row>
    <row r="1499" spans="1:39" x14ac:dyDescent="0.3">
      <c r="A1499">
        <v>25498</v>
      </c>
      <c r="B1499" t="s">
        <v>210</v>
      </c>
      <c r="C1499" t="s">
        <v>211</v>
      </c>
      <c r="D1499">
        <v>56</v>
      </c>
      <c r="E1499">
        <v>44.6</v>
      </c>
      <c r="F1499">
        <v>25</v>
      </c>
      <c r="G1499">
        <v>3</v>
      </c>
      <c r="H1499">
        <v>2</v>
      </c>
      <c r="I1499">
        <v>315</v>
      </c>
      <c r="J1499">
        <v>93</v>
      </c>
    </row>
    <row r="1500" spans="1:39" x14ac:dyDescent="0.3">
      <c r="A1500">
        <v>25498</v>
      </c>
      <c r="B1500" t="s">
        <v>554</v>
      </c>
      <c r="C1500" t="s">
        <v>429</v>
      </c>
      <c r="D1500">
        <v>16</v>
      </c>
      <c r="E1500">
        <v>56.2</v>
      </c>
      <c r="F1500">
        <v>9</v>
      </c>
      <c r="G1500">
        <v>0</v>
      </c>
      <c r="H1500">
        <v>0</v>
      </c>
      <c r="I1500">
        <v>71</v>
      </c>
      <c r="J1500">
        <v>93.5</v>
      </c>
    </row>
    <row r="1501" spans="1:39" x14ac:dyDescent="0.3">
      <c r="A1501">
        <v>25498</v>
      </c>
      <c r="B1501" t="s">
        <v>210</v>
      </c>
      <c r="C1501" t="s">
        <v>921</v>
      </c>
      <c r="K1501">
        <v>7</v>
      </c>
      <c r="L1501">
        <v>0</v>
      </c>
      <c r="M1501">
        <v>29</v>
      </c>
      <c r="N1501">
        <v>1</v>
      </c>
      <c r="O1501">
        <v>58</v>
      </c>
    </row>
    <row r="1502" spans="1:39" x14ac:dyDescent="0.3">
      <c r="A1502">
        <v>25498</v>
      </c>
      <c r="B1502" t="s">
        <v>210</v>
      </c>
      <c r="C1502" t="s">
        <v>320</v>
      </c>
      <c r="K1502">
        <v>5</v>
      </c>
      <c r="L1502">
        <v>0</v>
      </c>
      <c r="M1502">
        <v>7</v>
      </c>
      <c r="N1502">
        <v>0</v>
      </c>
      <c r="O1502">
        <v>12</v>
      </c>
    </row>
    <row r="1503" spans="1:39" x14ac:dyDescent="0.3">
      <c r="A1503">
        <v>25498</v>
      </c>
      <c r="B1503" t="s">
        <v>210</v>
      </c>
      <c r="C1503" t="s">
        <v>211</v>
      </c>
      <c r="K1503">
        <v>11</v>
      </c>
      <c r="L1503">
        <v>1</v>
      </c>
      <c r="M1503">
        <v>6</v>
      </c>
      <c r="N1503">
        <v>1</v>
      </c>
      <c r="O1503">
        <v>3</v>
      </c>
    </row>
    <row r="1504" spans="1:39" x14ac:dyDescent="0.3">
      <c r="A1504">
        <v>25498</v>
      </c>
      <c r="B1504" t="s">
        <v>210</v>
      </c>
      <c r="C1504" t="s">
        <v>214</v>
      </c>
      <c r="K1504">
        <v>1</v>
      </c>
      <c r="L1504">
        <v>1</v>
      </c>
      <c r="M1504">
        <v>0</v>
      </c>
      <c r="N1504">
        <v>0</v>
      </c>
      <c r="O1504">
        <v>1</v>
      </c>
    </row>
    <row r="1505" spans="1:19" x14ac:dyDescent="0.3">
      <c r="A1505">
        <v>25498</v>
      </c>
      <c r="B1505" t="s">
        <v>210</v>
      </c>
      <c r="C1505" t="s">
        <v>922</v>
      </c>
      <c r="K1505">
        <v>1</v>
      </c>
      <c r="L1505">
        <v>0</v>
      </c>
      <c r="M1505">
        <v>0</v>
      </c>
      <c r="N1505">
        <v>0</v>
      </c>
      <c r="O1505">
        <v>-3</v>
      </c>
    </row>
    <row r="1506" spans="1:19" x14ac:dyDescent="0.3">
      <c r="A1506">
        <v>25498</v>
      </c>
      <c r="B1506" t="s">
        <v>554</v>
      </c>
      <c r="C1506" t="s">
        <v>559</v>
      </c>
      <c r="K1506">
        <v>25</v>
      </c>
      <c r="L1506">
        <v>0</v>
      </c>
      <c r="M1506">
        <v>15</v>
      </c>
      <c r="N1506">
        <v>2</v>
      </c>
      <c r="O1506">
        <v>91</v>
      </c>
    </row>
    <row r="1507" spans="1:19" x14ac:dyDescent="0.3">
      <c r="A1507">
        <v>25498</v>
      </c>
      <c r="B1507" t="s">
        <v>554</v>
      </c>
      <c r="C1507" t="s">
        <v>429</v>
      </c>
      <c r="K1507">
        <v>15</v>
      </c>
      <c r="L1507">
        <v>0</v>
      </c>
      <c r="M1507">
        <v>20</v>
      </c>
      <c r="N1507">
        <v>1</v>
      </c>
      <c r="O1507">
        <v>23</v>
      </c>
    </row>
    <row r="1508" spans="1:19" x14ac:dyDescent="0.3">
      <c r="A1508">
        <v>25498</v>
      </c>
      <c r="B1508" t="s">
        <v>554</v>
      </c>
      <c r="C1508" t="s">
        <v>923</v>
      </c>
      <c r="K1508">
        <v>1</v>
      </c>
      <c r="L1508">
        <v>0</v>
      </c>
      <c r="M1508">
        <v>21</v>
      </c>
      <c r="N1508">
        <v>0</v>
      </c>
      <c r="O1508">
        <v>21</v>
      </c>
    </row>
    <row r="1509" spans="1:19" x14ac:dyDescent="0.3">
      <c r="A1509">
        <v>25498</v>
      </c>
      <c r="B1509" t="s">
        <v>554</v>
      </c>
      <c r="C1509" t="s">
        <v>924</v>
      </c>
      <c r="K1509">
        <v>1</v>
      </c>
      <c r="L1509">
        <v>0</v>
      </c>
      <c r="M1509">
        <v>0</v>
      </c>
      <c r="N1509">
        <v>0</v>
      </c>
      <c r="O1509">
        <v>0</v>
      </c>
    </row>
    <row r="1510" spans="1:19" x14ac:dyDescent="0.3">
      <c r="A1510">
        <v>25498</v>
      </c>
      <c r="B1510" t="s">
        <v>554</v>
      </c>
      <c r="C1510" t="s">
        <v>925</v>
      </c>
      <c r="K1510">
        <v>1</v>
      </c>
      <c r="L1510">
        <v>0</v>
      </c>
      <c r="M1510">
        <v>0</v>
      </c>
      <c r="N1510">
        <v>0</v>
      </c>
      <c r="O1510">
        <v>-1</v>
      </c>
    </row>
    <row r="1511" spans="1:19" x14ac:dyDescent="0.3">
      <c r="A1511">
        <v>25498</v>
      </c>
      <c r="B1511" t="s">
        <v>554</v>
      </c>
      <c r="C1511" t="s">
        <v>926</v>
      </c>
      <c r="K1511">
        <v>1</v>
      </c>
      <c r="L1511">
        <v>0</v>
      </c>
      <c r="M1511">
        <v>0</v>
      </c>
      <c r="N1511">
        <v>0</v>
      </c>
      <c r="O1511">
        <v>-5</v>
      </c>
    </row>
    <row r="1512" spans="1:19" x14ac:dyDescent="0.3">
      <c r="A1512">
        <v>25498</v>
      </c>
      <c r="B1512" t="s">
        <v>210</v>
      </c>
      <c r="C1512" t="s">
        <v>927</v>
      </c>
      <c r="P1512">
        <v>45</v>
      </c>
      <c r="Q1512">
        <v>0</v>
      </c>
      <c r="R1512">
        <v>97</v>
      </c>
      <c r="S1512">
        <v>3</v>
      </c>
    </row>
    <row r="1513" spans="1:19" x14ac:dyDescent="0.3">
      <c r="A1513">
        <v>25498</v>
      </c>
      <c r="B1513" t="s">
        <v>210</v>
      </c>
      <c r="C1513" t="s">
        <v>928</v>
      </c>
      <c r="P1513">
        <v>22</v>
      </c>
      <c r="Q1513">
        <v>0</v>
      </c>
      <c r="R1513">
        <v>68</v>
      </c>
      <c r="S1513">
        <v>6</v>
      </c>
    </row>
    <row r="1514" spans="1:19" x14ac:dyDescent="0.3">
      <c r="A1514">
        <v>25498</v>
      </c>
      <c r="B1514" t="s">
        <v>210</v>
      </c>
      <c r="C1514" t="s">
        <v>219</v>
      </c>
      <c r="P1514">
        <v>30</v>
      </c>
      <c r="Q1514">
        <v>1</v>
      </c>
      <c r="R1514">
        <v>56</v>
      </c>
      <c r="S1514">
        <v>4</v>
      </c>
    </row>
    <row r="1515" spans="1:19" x14ac:dyDescent="0.3">
      <c r="A1515">
        <v>25498</v>
      </c>
      <c r="B1515" t="s">
        <v>210</v>
      </c>
      <c r="C1515" t="s">
        <v>929</v>
      </c>
      <c r="P1515">
        <v>20</v>
      </c>
      <c r="Q1515">
        <v>0</v>
      </c>
      <c r="R1515">
        <v>55</v>
      </c>
      <c r="S1515">
        <v>5</v>
      </c>
    </row>
    <row r="1516" spans="1:19" x14ac:dyDescent="0.3">
      <c r="A1516">
        <v>25498</v>
      </c>
      <c r="B1516" t="s">
        <v>210</v>
      </c>
      <c r="C1516" t="s">
        <v>921</v>
      </c>
      <c r="P1516">
        <v>13</v>
      </c>
      <c r="Q1516">
        <v>0</v>
      </c>
      <c r="R1516">
        <v>19</v>
      </c>
      <c r="S1516">
        <v>2</v>
      </c>
    </row>
    <row r="1517" spans="1:19" x14ac:dyDescent="0.3">
      <c r="A1517">
        <v>25498</v>
      </c>
      <c r="B1517" t="s">
        <v>210</v>
      </c>
      <c r="C1517" t="s">
        <v>320</v>
      </c>
      <c r="P1517">
        <v>7</v>
      </c>
      <c r="Q1517">
        <v>0</v>
      </c>
      <c r="R1517">
        <v>9</v>
      </c>
      <c r="S1517">
        <v>2</v>
      </c>
    </row>
    <row r="1518" spans="1:19" x14ac:dyDescent="0.3">
      <c r="A1518">
        <v>25498</v>
      </c>
      <c r="B1518" t="s">
        <v>210</v>
      </c>
      <c r="C1518" t="s">
        <v>515</v>
      </c>
      <c r="P1518">
        <v>6</v>
      </c>
      <c r="Q1518">
        <v>0</v>
      </c>
      <c r="R1518">
        <v>8</v>
      </c>
      <c r="S1518">
        <v>2</v>
      </c>
    </row>
    <row r="1519" spans="1:19" x14ac:dyDescent="0.3">
      <c r="A1519">
        <v>25498</v>
      </c>
      <c r="B1519" t="s">
        <v>210</v>
      </c>
      <c r="C1519" t="s">
        <v>930</v>
      </c>
      <c r="P1519">
        <v>3</v>
      </c>
      <c r="Q1519">
        <v>1</v>
      </c>
      <c r="R1519">
        <v>3</v>
      </c>
      <c r="S1519">
        <v>1</v>
      </c>
    </row>
    <row r="1520" spans="1:19" x14ac:dyDescent="0.3">
      <c r="A1520">
        <v>25498</v>
      </c>
      <c r="B1520" t="s">
        <v>554</v>
      </c>
      <c r="C1520" t="s">
        <v>559</v>
      </c>
      <c r="P1520">
        <v>12</v>
      </c>
      <c r="Q1520">
        <v>0</v>
      </c>
      <c r="R1520">
        <v>22</v>
      </c>
      <c r="S1520">
        <v>2</v>
      </c>
    </row>
    <row r="1521" spans="1:39" x14ac:dyDescent="0.3">
      <c r="A1521">
        <v>25498</v>
      </c>
      <c r="B1521" t="s">
        <v>554</v>
      </c>
      <c r="C1521" t="s">
        <v>931</v>
      </c>
      <c r="P1521">
        <v>11</v>
      </c>
      <c r="Q1521">
        <v>0</v>
      </c>
      <c r="R1521">
        <v>16</v>
      </c>
      <c r="S1521">
        <v>2</v>
      </c>
    </row>
    <row r="1522" spans="1:39" x14ac:dyDescent="0.3">
      <c r="A1522">
        <v>25498</v>
      </c>
      <c r="B1522" t="s">
        <v>554</v>
      </c>
      <c r="C1522" t="s">
        <v>107</v>
      </c>
      <c r="P1522">
        <v>15</v>
      </c>
      <c r="Q1522">
        <v>0</v>
      </c>
      <c r="R1522">
        <v>15</v>
      </c>
      <c r="S1522">
        <v>1</v>
      </c>
    </row>
    <row r="1523" spans="1:39" x14ac:dyDescent="0.3">
      <c r="A1523">
        <v>25498</v>
      </c>
      <c r="B1523" t="s">
        <v>554</v>
      </c>
      <c r="C1523" t="s">
        <v>399</v>
      </c>
      <c r="P1523">
        <v>9</v>
      </c>
      <c r="Q1523">
        <v>0</v>
      </c>
      <c r="R1523">
        <v>9</v>
      </c>
      <c r="S1523">
        <v>1</v>
      </c>
    </row>
    <row r="1524" spans="1:39" x14ac:dyDescent="0.3">
      <c r="A1524">
        <v>25498</v>
      </c>
      <c r="B1524" t="s">
        <v>554</v>
      </c>
      <c r="C1524" t="s">
        <v>926</v>
      </c>
      <c r="P1524">
        <v>8</v>
      </c>
      <c r="Q1524">
        <v>0</v>
      </c>
      <c r="R1524">
        <v>8</v>
      </c>
      <c r="S1524">
        <v>1</v>
      </c>
    </row>
    <row r="1525" spans="1:39" x14ac:dyDescent="0.3">
      <c r="A1525">
        <v>25498</v>
      </c>
      <c r="B1525" t="s">
        <v>554</v>
      </c>
      <c r="C1525" t="s">
        <v>925</v>
      </c>
      <c r="P1525">
        <v>2</v>
      </c>
      <c r="Q1525">
        <v>0</v>
      </c>
      <c r="R1525">
        <v>1</v>
      </c>
      <c r="S1525">
        <v>2</v>
      </c>
    </row>
    <row r="1526" spans="1:39" x14ac:dyDescent="0.3">
      <c r="A1526">
        <v>25498</v>
      </c>
      <c r="B1526" t="s">
        <v>210</v>
      </c>
      <c r="C1526" t="s">
        <v>932</v>
      </c>
      <c r="T1526">
        <v>22.2</v>
      </c>
      <c r="U1526">
        <v>26</v>
      </c>
      <c r="V1526">
        <v>0</v>
      </c>
      <c r="W1526">
        <v>111</v>
      </c>
      <c r="X1526">
        <v>5</v>
      </c>
    </row>
    <row r="1527" spans="1:39" x14ac:dyDescent="0.3">
      <c r="A1527">
        <v>25498</v>
      </c>
      <c r="B1527" t="s">
        <v>554</v>
      </c>
      <c r="C1527" t="s">
        <v>925</v>
      </c>
      <c r="T1527">
        <v>22</v>
      </c>
      <c r="U1527">
        <v>22</v>
      </c>
      <c r="V1527">
        <v>0</v>
      </c>
      <c r="W1527">
        <v>22</v>
      </c>
      <c r="X1527">
        <v>1</v>
      </c>
    </row>
    <row r="1528" spans="1:39" x14ac:dyDescent="0.3">
      <c r="A1528">
        <v>25498</v>
      </c>
      <c r="B1528" t="s">
        <v>210</v>
      </c>
      <c r="C1528" t="s">
        <v>933</v>
      </c>
      <c r="Y1528">
        <v>6.5</v>
      </c>
      <c r="Z1528">
        <v>15</v>
      </c>
      <c r="AA1528">
        <v>0</v>
      </c>
      <c r="AB1528">
        <v>13</v>
      </c>
      <c r="AC1528">
        <v>2</v>
      </c>
    </row>
    <row r="1529" spans="1:39" x14ac:dyDescent="0.3">
      <c r="A1529">
        <v>25498</v>
      </c>
      <c r="B1529" t="s">
        <v>210</v>
      </c>
      <c r="C1529" t="s">
        <v>934</v>
      </c>
      <c r="AD1529">
        <v>1</v>
      </c>
      <c r="AE1529" t="s">
        <v>136</v>
      </c>
      <c r="AF1529">
        <v>0</v>
      </c>
      <c r="AG1529">
        <v>0</v>
      </c>
      <c r="AH1529">
        <v>4</v>
      </c>
      <c r="AI1529">
        <v>4</v>
      </c>
    </row>
    <row r="1530" spans="1:39" x14ac:dyDescent="0.3">
      <c r="A1530">
        <v>25498</v>
      </c>
      <c r="B1530" t="s">
        <v>554</v>
      </c>
      <c r="C1530" t="s">
        <v>567</v>
      </c>
      <c r="AD1530">
        <v>0</v>
      </c>
      <c r="AE1530" t="s">
        <v>136</v>
      </c>
      <c r="AF1530">
        <v>0</v>
      </c>
      <c r="AG1530" t="s">
        <v>136</v>
      </c>
      <c r="AH1530">
        <v>5</v>
      </c>
      <c r="AI1530">
        <v>5</v>
      </c>
    </row>
    <row r="1531" spans="1:39" x14ac:dyDescent="0.3">
      <c r="A1531">
        <v>25498</v>
      </c>
      <c r="B1531" t="s">
        <v>210</v>
      </c>
      <c r="C1531" t="s">
        <v>236</v>
      </c>
      <c r="AJ1531">
        <v>44</v>
      </c>
      <c r="AK1531">
        <v>156</v>
      </c>
      <c r="AL1531">
        <v>39</v>
      </c>
      <c r="AM1531">
        <v>4</v>
      </c>
    </row>
    <row r="1532" spans="1:39" x14ac:dyDescent="0.3">
      <c r="A1532">
        <v>25498</v>
      </c>
      <c r="B1532" t="s">
        <v>554</v>
      </c>
      <c r="C1532" t="s">
        <v>923</v>
      </c>
      <c r="AJ1532">
        <v>56</v>
      </c>
      <c r="AK1532">
        <v>297</v>
      </c>
      <c r="AL1532">
        <v>49.5</v>
      </c>
      <c r="AM1532">
        <v>6</v>
      </c>
    </row>
    <row r="1533" spans="1:39" x14ac:dyDescent="0.3">
      <c r="A1533">
        <v>25506</v>
      </c>
      <c r="B1533" t="s">
        <v>301</v>
      </c>
      <c r="C1533" t="s">
        <v>935</v>
      </c>
      <c r="D1533">
        <v>28</v>
      </c>
      <c r="E1533">
        <v>50</v>
      </c>
      <c r="F1533">
        <v>14</v>
      </c>
      <c r="G1533">
        <v>2</v>
      </c>
      <c r="H1533">
        <v>0</v>
      </c>
      <c r="I1533">
        <v>132</v>
      </c>
      <c r="J1533">
        <v>75.3</v>
      </c>
    </row>
    <row r="1534" spans="1:39" x14ac:dyDescent="0.3">
      <c r="A1534">
        <v>25506</v>
      </c>
      <c r="B1534" t="s">
        <v>301</v>
      </c>
      <c r="C1534" t="s">
        <v>302</v>
      </c>
      <c r="D1534">
        <v>1</v>
      </c>
      <c r="E1534">
        <v>100</v>
      </c>
      <c r="F1534">
        <v>1</v>
      </c>
      <c r="G1534">
        <v>0</v>
      </c>
      <c r="H1534">
        <v>0</v>
      </c>
      <c r="I1534">
        <v>33</v>
      </c>
      <c r="J1534">
        <v>377.2</v>
      </c>
    </row>
    <row r="1535" spans="1:39" x14ac:dyDescent="0.3">
      <c r="A1535">
        <v>25506</v>
      </c>
      <c r="B1535" t="s">
        <v>115</v>
      </c>
      <c r="C1535" t="s">
        <v>116</v>
      </c>
      <c r="D1535">
        <v>26</v>
      </c>
      <c r="E1535">
        <v>50</v>
      </c>
      <c r="F1535">
        <v>13</v>
      </c>
      <c r="G1535">
        <v>1</v>
      </c>
      <c r="H1535">
        <v>2</v>
      </c>
      <c r="I1535">
        <v>124</v>
      </c>
      <c r="J1535">
        <v>107.8</v>
      </c>
    </row>
    <row r="1536" spans="1:39" x14ac:dyDescent="0.3">
      <c r="A1536">
        <v>25506</v>
      </c>
      <c r="B1536" t="s">
        <v>301</v>
      </c>
      <c r="C1536" t="s">
        <v>936</v>
      </c>
      <c r="K1536">
        <v>14</v>
      </c>
      <c r="L1536">
        <v>0</v>
      </c>
      <c r="M1536">
        <v>7</v>
      </c>
      <c r="N1536">
        <v>1</v>
      </c>
      <c r="O1536">
        <v>45</v>
      </c>
    </row>
    <row r="1537" spans="1:19" x14ac:dyDescent="0.3">
      <c r="A1537">
        <v>25506</v>
      </c>
      <c r="B1537" t="s">
        <v>301</v>
      </c>
      <c r="C1537" t="s">
        <v>935</v>
      </c>
      <c r="K1537">
        <v>10</v>
      </c>
      <c r="L1537">
        <v>0</v>
      </c>
      <c r="M1537">
        <v>18</v>
      </c>
      <c r="N1537">
        <v>0</v>
      </c>
      <c r="O1537">
        <v>35</v>
      </c>
    </row>
    <row r="1538" spans="1:19" x14ac:dyDescent="0.3">
      <c r="A1538">
        <v>25506</v>
      </c>
      <c r="B1538" t="s">
        <v>301</v>
      </c>
      <c r="C1538" t="s">
        <v>93</v>
      </c>
      <c r="K1538">
        <v>7</v>
      </c>
      <c r="L1538">
        <v>0</v>
      </c>
      <c r="M1538">
        <v>10</v>
      </c>
      <c r="N1538">
        <v>0</v>
      </c>
      <c r="O1538">
        <v>25</v>
      </c>
    </row>
    <row r="1539" spans="1:19" x14ac:dyDescent="0.3">
      <c r="A1539">
        <v>25506</v>
      </c>
      <c r="B1539" t="s">
        <v>301</v>
      </c>
      <c r="C1539" t="s">
        <v>302</v>
      </c>
      <c r="K1539">
        <v>1</v>
      </c>
      <c r="L1539">
        <v>0</v>
      </c>
      <c r="M1539">
        <v>2</v>
      </c>
      <c r="N1539">
        <v>0</v>
      </c>
      <c r="O1539">
        <v>2</v>
      </c>
    </row>
    <row r="1540" spans="1:19" x14ac:dyDescent="0.3">
      <c r="A1540">
        <v>25506</v>
      </c>
      <c r="B1540" t="s">
        <v>301</v>
      </c>
      <c r="C1540" t="s">
        <v>588</v>
      </c>
      <c r="K1540">
        <v>4</v>
      </c>
      <c r="L1540">
        <v>1</v>
      </c>
      <c r="M1540">
        <v>1</v>
      </c>
      <c r="N1540">
        <v>0</v>
      </c>
      <c r="O1540">
        <v>0</v>
      </c>
    </row>
    <row r="1541" spans="1:19" x14ac:dyDescent="0.3">
      <c r="A1541">
        <v>25506</v>
      </c>
      <c r="B1541" t="s">
        <v>115</v>
      </c>
      <c r="C1541" t="s">
        <v>120</v>
      </c>
      <c r="K1541">
        <v>24</v>
      </c>
      <c r="L1541">
        <v>0</v>
      </c>
      <c r="M1541">
        <v>36</v>
      </c>
      <c r="N1541">
        <v>1</v>
      </c>
      <c r="O1541">
        <v>162</v>
      </c>
    </row>
    <row r="1542" spans="1:19" x14ac:dyDescent="0.3">
      <c r="A1542">
        <v>25506</v>
      </c>
      <c r="B1542" t="s">
        <v>115</v>
      </c>
      <c r="C1542" t="s">
        <v>121</v>
      </c>
      <c r="K1542">
        <v>13</v>
      </c>
      <c r="L1542">
        <v>0</v>
      </c>
      <c r="M1542">
        <v>55</v>
      </c>
      <c r="N1542">
        <v>0</v>
      </c>
      <c r="O1542">
        <v>96</v>
      </c>
    </row>
    <row r="1543" spans="1:19" x14ac:dyDescent="0.3">
      <c r="A1543">
        <v>25506</v>
      </c>
      <c r="B1543" t="s">
        <v>115</v>
      </c>
      <c r="C1543" t="s">
        <v>116</v>
      </c>
      <c r="K1543">
        <v>9</v>
      </c>
      <c r="L1543">
        <v>0</v>
      </c>
      <c r="M1543">
        <v>32</v>
      </c>
      <c r="N1543">
        <v>1</v>
      </c>
      <c r="O1543">
        <v>51</v>
      </c>
    </row>
    <row r="1544" spans="1:19" x14ac:dyDescent="0.3">
      <c r="A1544">
        <v>25506</v>
      </c>
      <c r="B1544" t="s">
        <v>115</v>
      </c>
      <c r="C1544" t="s">
        <v>937</v>
      </c>
      <c r="K1544">
        <v>2</v>
      </c>
      <c r="L1544">
        <v>0</v>
      </c>
      <c r="M1544">
        <v>6</v>
      </c>
      <c r="N1544">
        <v>0</v>
      </c>
      <c r="O1544">
        <v>8</v>
      </c>
    </row>
    <row r="1545" spans="1:19" x14ac:dyDescent="0.3">
      <c r="A1545">
        <v>25506</v>
      </c>
      <c r="B1545" t="s">
        <v>115</v>
      </c>
      <c r="C1545" t="s">
        <v>122</v>
      </c>
      <c r="K1545">
        <v>0</v>
      </c>
      <c r="L1545">
        <v>1</v>
      </c>
      <c r="M1545">
        <v>0</v>
      </c>
      <c r="N1545">
        <v>0</v>
      </c>
      <c r="O1545">
        <v>0</v>
      </c>
    </row>
    <row r="1546" spans="1:19" x14ac:dyDescent="0.3">
      <c r="A1546">
        <v>25506</v>
      </c>
      <c r="B1546" t="s">
        <v>301</v>
      </c>
      <c r="C1546" t="s">
        <v>938</v>
      </c>
      <c r="P1546">
        <v>39</v>
      </c>
      <c r="Q1546">
        <v>0</v>
      </c>
      <c r="R1546">
        <v>46</v>
      </c>
      <c r="S1546">
        <v>2</v>
      </c>
    </row>
    <row r="1547" spans="1:19" x14ac:dyDescent="0.3">
      <c r="A1547">
        <v>25506</v>
      </c>
      <c r="B1547" t="s">
        <v>301</v>
      </c>
      <c r="C1547" t="s">
        <v>939</v>
      </c>
      <c r="P1547">
        <v>33</v>
      </c>
      <c r="Q1547">
        <v>0</v>
      </c>
      <c r="R1547">
        <v>33</v>
      </c>
      <c r="S1547">
        <v>1</v>
      </c>
    </row>
    <row r="1548" spans="1:19" x14ac:dyDescent="0.3">
      <c r="A1548">
        <v>25506</v>
      </c>
      <c r="B1548" t="s">
        <v>301</v>
      </c>
      <c r="C1548" t="s">
        <v>93</v>
      </c>
      <c r="P1548">
        <v>12</v>
      </c>
      <c r="Q1548">
        <v>0</v>
      </c>
      <c r="R1548">
        <v>32</v>
      </c>
      <c r="S1548">
        <v>4</v>
      </c>
    </row>
    <row r="1549" spans="1:19" x14ac:dyDescent="0.3">
      <c r="A1549">
        <v>25506</v>
      </c>
      <c r="B1549" t="s">
        <v>301</v>
      </c>
      <c r="C1549" t="s">
        <v>107</v>
      </c>
      <c r="P1549">
        <v>16</v>
      </c>
      <c r="Q1549">
        <v>0</v>
      </c>
      <c r="R1549">
        <v>23</v>
      </c>
      <c r="S1549">
        <v>3</v>
      </c>
    </row>
    <row r="1550" spans="1:19" x14ac:dyDescent="0.3">
      <c r="A1550">
        <v>25506</v>
      </c>
      <c r="B1550" t="s">
        <v>301</v>
      </c>
      <c r="C1550" t="s">
        <v>588</v>
      </c>
      <c r="P1550">
        <v>11</v>
      </c>
      <c r="Q1550">
        <v>0</v>
      </c>
      <c r="R1550">
        <v>19</v>
      </c>
      <c r="S1550">
        <v>3</v>
      </c>
    </row>
    <row r="1551" spans="1:19" x14ac:dyDescent="0.3">
      <c r="A1551">
        <v>25506</v>
      </c>
      <c r="B1551" t="s">
        <v>301</v>
      </c>
      <c r="C1551" t="s">
        <v>940</v>
      </c>
      <c r="P1551">
        <v>10</v>
      </c>
      <c r="Q1551">
        <v>0</v>
      </c>
      <c r="R1551">
        <v>10</v>
      </c>
      <c r="S1551">
        <v>1</v>
      </c>
    </row>
    <row r="1552" spans="1:19" x14ac:dyDescent="0.3">
      <c r="A1552">
        <v>25506</v>
      </c>
      <c r="B1552" t="s">
        <v>301</v>
      </c>
      <c r="C1552" t="s">
        <v>936</v>
      </c>
      <c r="P1552">
        <v>2</v>
      </c>
      <c r="Q1552">
        <v>0</v>
      </c>
      <c r="R1552">
        <v>2</v>
      </c>
      <c r="S1552">
        <v>1</v>
      </c>
    </row>
    <row r="1553" spans="1:39" x14ac:dyDescent="0.3">
      <c r="A1553">
        <v>25506</v>
      </c>
      <c r="B1553" t="s">
        <v>115</v>
      </c>
      <c r="C1553" t="s">
        <v>941</v>
      </c>
      <c r="P1553">
        <v>14</v>
      </c>
      <c r="Q1553">
        <v>0</v>
      </c>
      <c r="R1553">
        <v>42</v>
      </c>
      <c r="S1553">
        <v>5</v>
      </c>
    </row>
    <row r="1554" spans="1:39" x14ac:dyDescent="0.3">
      <c r="A1554">
        <v>25506</v>
      </c>
      <c r="B1554" t="s">
        <v>115</v>
      </c>
      <c r="C1554" t="s">
        <v>942</v>
      </c>
      <c r="P1554">
        <v>17</v>
      </c>
      <c r="Q1554">
        <v>2</v>
      </c>
      <c r="R1554">
        <v>32</v>
      </c>
      <c r="S1554">
        <v>3</v>
      </c>
    </row>
    <row r="1555" spans="1:39" x14ac:dyDescent="0.3">
      <c r="A1555">
        <v>25506</v>
      </c>
      <c r="B1555" t="s">
        <v>115</v>
      </c>
      <c r="C1555" t="s">
        <v>52</v>
      </c>
      <c r="P1555">
        <v>24</v>
      </c>
      <c r="Q1555">
        <v>0</v>
      </c>
      <c r="R1555">
        <v>30</v>
      </c>
      <c r="S1555">
        <v>2</v>
      </c>
    </row>
    <row r="1556" spans="1:39" x14ac:dyDescent="0.3">
      <c r="A1556">
        <v>25506</v>
      </c>
      <c r="B1556" t="s">
        <v>115</v>
      </c>
      <c r="C1556" t="s">
        <v>829</v>
      </c>
      <c r="P1556">
        <v>10</v>
      </c>
      <c r="Q1556">
        <v>0</v>
      </c>
      <c r="R1556">
        <v>10</v>
      </c>
      <c r="S1556">
        <v>1</v>
      </c>
    </row>
    <row r="1557" spans="1:39" x14ac:dyDescent="0.3">
      <c r="A1557">
        <v>25506</v>
      </c>
      <c r="B1557" t="s">
        <v>115</v>
      </c>
      <c r="C1557" t="s">
        <v>943</v>
      </c>
      <c r="P1557">
        <v>10</v>
      </c>
      <c r="Q1557">
        <v>0</v>
      </c>
      <c r="R1557">
        <v>10</v>
      </c>
      <c r="S1557">
        <v>1</v>
      </c>
    </row>
    <row r="1558" spans="1:39" x14ac:dyDescent="0.3">
      <c r="A1558">
        <v>25506</v>
      </c>
      <c r="B1558" t="s">
        <v>115</v>
      </c>
      <c r="C1558" t="s">
        <v>122</v>
      </c>
      <c r="P1558">
        <v>0</v>
      </c>
      <c r="Q1558">
        <v>0</v>
      </c>
      <c r="R1558">
        <v>0</v>
      </c>
      <c r="S1558">
        <v>1</v>
      </c>
    </row>
    <row r="1559" spans="1:39" x14ac:dyDescent="0.3">
      <c r="A1559">
        <v>25506</v>
      </c>
      <c r="B1559" t="s">
        <v>301</v>
      </c>
      <c r="C1559" t="s">
        <v>588</v>
      </c>
      <c r="T1559">
        <v>23.3</v>
      </c>
      <c r="U1559">
        <v>23</v>
      </c>
      <c r="V1559">
        <v>0</v>
      </c>
      <c r="W1559">
        <v>70</v>
      </c>
      <c r="X1559">
        <v>3</v>
      </c>
    </row>
    <row r="1560" spans="1:39" x14ac:dyDescent="0.3">
      <c r="A1560">
        <v>25506</v>
      </c>
      <c r="B1560" t="s">
        <v>301</v>
      </c>
      <c r="C1560" t="s">
        <v>944</v>
      </c>
      <c r="T1560">
        <v>13</v>
      </c>
      <c r="U1560">
        <v>13</v>
      </c>
      <c r="V1560">
        <v>0</v>
      </c>
      <c r="W1560">
        <v>26</v>
      </c>
      <c r="X1560">
        <v>2</v>
      </c>
    </row>
    <row r="1561" spans="1:39" x14ac:dyDescent="0.3">
      <c r="A1561">
        <v>25506</v>
      </c>
      <c r="B1561" t="s">
        <v>115</v>
      </c>
      <c r="C1561" t="s">
        <v>945</v>
      </c>
      <c r="T1561">
        <v>21.3</v>
      </c>
      <c r="U1561">
        <v>24</v>
      </c>
      <c r="V1561">
        <v>0</v>
      </c>
      <c r="W1561">
        <v>64</v>
      </c>
      <c r="X1561">
        <v>3</v>
      </c>
    </row>
    <row r="1562" spans="1:39" x14ac:dyDescent="0.3">
      <c r="A1562">
        <v>25506</v>
      </c>
      <c r="B1562" t="s">
        <v>115</v>
      </c>
      <c r="C1562" t="s">
        <v>941</v>
      </c>
      <c r="T1562">
        <v>14</v>
      </c>
      <c r="U1562">
        <v>14</v>
      </c>
      <c r="V1562">
        <v>0</v>
      </c>
      <c r="W1562">
        <v>14</v>
      </c>
      <c r="X1562">
        <v>1</v>
      </c>
    </row>
    <row r="1563" spans="1:39" x14ac:dyDescent="0.3">
      <c r="A1563">
        <v>25506</v>
      </c>
      <c r="B1563" t="s">
        <v>301</v>
      </c>
      <c r="C1563" t="s">
        <v>946</v>
      </c>
      <c r="AD1563">
        <v>2</v>
      </c>
      <c r="AE1563">
        <v>36</v>
      </c>
      <c r="AF1563">
        <v>2</v>
      </c>
      <c r="AG1563">
        <v>100</v>
      </c>
      <c r="AH1563">
        <v>9</v>
      </c>
      <c r="AI1563">
        <v>3</v>
      </c>
    </row>
    <row r="1564" spans="1:39" x14ac:dyDescent="0.3">
      <c r="A1564">
        <v>25506</v>
      </c>
      <c r="B1564" t="s">
        <v>115</v>
      </c>
      <c r="C1564" t="s">
        <v>947</v>
      </c>
      <c r="AD1564">
        <v>3</v>
      </c>
      <c r="AE1564">
        <v>23</v>
      </c>
      <c r="AF1564">
        <v>1</v>
      </c>
      <c r="AG1564">
        <v>33.299999999999997</v>
      </c>
      <c r="AH1564">
        <v>7</v>
      </c>
      <c r="AI1564">
        <v>4</v>
      </c>
    </row>
    <row r="1565" spans="1:39" x14ac:dyDescent="0.3">
      <c r="A1565">
        <v>25506</v>
      </c>
      <c r="B1565" t="s">
        <v>301</v>
      </c>
      <c r="C1565" t="s">
        <v>948</v>
      </c>
      <c r="AJ1565">
        <v>52</v>
      </c>
      <c r="AK1565">
        <v>302</v>
      </c>
      <c r="AL1565">
        <v>37.799999999999997</v>
      </c>
      <c r="AM1565">
        <v>8</v>
      </c>
    </row>
    <row r="1566" spans="1:39" x14ac:dyDescent="0.3">
      <c r="A1566">
        <v>25506</v>
      </c>
      <c r="B1566" t="s">
        <v>115</v>
      </c>
      <c r="C1566" t="s">
        <v>117</v>
      </c>
      <c r="AJ1566">
        <v>42</v>
      </c>
      <c r="AK1566">
        <v>140</v>
      </c>
      <c r="AL1566">
        <v>35</v>
      </c>
      <c r="AM1566">
        <v>4</v>
      </c>
    </row>
    <row r="1567" spans="1:39" x14ac:dyDescent="0.3">
      <c r="A1567">
        <v>25501</v>
      </c>
      <c r="B1567" t="s">
        <v>949</v>
      </c>
      <c r="C1567" t="s">
        <v>950</v>
      </c>
      <c r="D1567">
        <v>19</v>
      </c>
      <c r="E1567">
        <v>52.6</v>
      </c>
      <c r="F1567">
        <v>10</v>
      </c>
      <c r="G1567">
        <v>1</v>
      </c>
      <c r="H1567">
        <v>1</v>
      </c>
      <c r="I1567">
        <v>89</v>
      </c>
      <c r="J1567">
        <v>98.8</v>
      </c>
    </row>
    <row r="1568" spans="1:39" x14ac:dyDescent="0.3">
      <c r="A1568">
        <v>25501</v>
      </c>
      <c r="B1568" t="s">
        <v>951</v>
      </c>
      <c r="C1568" t="s">
        <v>952</v>
      </c>
      <c r="D1568">
        <v>29</v>
      </c>
      <c r="E1568">
        <v>48.3</v>
      </c>
      <c r="F1568">
        <v>14</v>
      </c>
      <c r="G1568">
        <v>1</v>
      </c>
      <c r="H1568">
        <v>2</v>
      </c>
      <c r="I1568">
        <v>208</v>
      </c>
      <c r="J1568">
        <v>124.4</v>
      </c>
    </row>
    <row r="1569" spans="1:19" x14ac:dyDescent="0.3">
      <c r="A1569">
        <v>25501</v>
      </c>
      <c r="B1569" t="s">
        <v>949</v>
      </c>
      <c r="C1569" t="s">
        <v>953</v>
      </c>
      <c r="K1569">
        <v>30</v>
      </c>
      <c r="L1569">
        <v>0</v>
      </c>
      <c r="M1569">
        <v>20</v>
      </c>
      <c r="N1569">
        <v>0</v>
      </c>
      <c r="O1569">
        <v>132</v>
      </c>
    </row>
    <row r="1570" spans="1:19" x14ac:dyDescent="0.3">
      <c r="A1570">
        <v>25501</v>
      </c>
      <c r="B1570" t="s">
        <v>949</v>
      </c>
      <c r="C1570" t="s">
        <v>950</v>
      </c>
      <c r="K1570">
        <v>15</v>
      </c>
      <c r="L1570">
        <v>0</v>
      </c>
      <c r="M1570">
        <v>42</v>
      </c>
      <c r="N1570">
        <v>1</v>
      </c>
      <c r="O1570">
        <v>69</v>
      </c>
    </row>
    <row r="1571" spans="1:19" x14ac:dyDescent="0.3">
      <c r="A1571">
        <v>25501</v>
      </c>
      <c r="B1571" t="s">
        <v>949</v>
      </c>
      <c r="C1571" t="s">
        <v>419</v>
      </c>
      <c r="K1571">
        <v>4</v>
      </c>
      <c r="L1571">
        <v>0</v>
      </c>
      <c r="M1571">
        <v>6</v>
      </c>
      <c r="N1571">
        <v>0</v>
      </c>
      <c r="O1571">
        <v>12</v>
      </c>
    </row>
    <row r="1572" spans="1:19" x14ac:dyDescent="0.3">
      <c r="A1572">
        <v>25501</v>
      </c>
      <c r="B1572" t="s">
        <v>949</v>
      </c>
      <c r="C1572" t="s">
        <v>636</v>
      </c>
      <c r="K1572">
        <v>1</v>
      </c>
      <c r="L1572">
        <v>0</v>
      </c>
      <c r="M1572">
        <v>7</v>
      </c>
      <c r="N1572">
        <v>0</v>
      </c>
      <c r="O1572">
        <v>7</v>
      </c>
    </row>
    <row r="1573" spans="1:19" x14ac:dyDescent="0.3">
      <c r="A1573">
        <v>25501</v>
      </c>
      <c r="B1573" t="s">
        <v>949</v>
      </c>
      <c r="C1573" t="s">
        <v>429</v>
      </c>
      <c r="K1573">
        <v>1</v>
      </c>
      <c r="L1573">
        <v>0</v>
      </c>
      <c r="M1573">
        <v>0</v>
      </c>
      <c r="N1573">
        <v>0</v>
      </c>
      <c r="O1573">
        <v>-17</v>
      </c>
    </row>
    <row r="1574" spans="1:19" x14ac:dyDescent="0.3">
      <c r="A1574">
        <v>25501</v>
      </c>
      <c r="B1574" t="s">
        <v>951</v>
      </c>
      <c r="C1574" t="s">
        <v>954</v>
      </c>
      <c r="K1574">
        <v>6</v>
      </c>
      <c r="L1574">
        <v>0</v>
      </c>
      <c r="M1574">
        <v>8</v>
      </c>
      <c r="N1574">
        <v>0</v>
      </c>
      <c r="O1574">
        <v>22</v>
      </c>
    </row>
    <row r="1575" spans="1:19" x14ac:dyDescent="0.3">
      <c r="A1575">
        <v>25501</v>
      </c>
      <c r="B1575" t="s">
        <v>951</v>
      </c>
      <c r="C1575" t="s">
        <v>955</v>
      </c>
      <c r="K1575">
        <v>2</v>
      </c>
      <c r="L1575">
        <v>0</v>
      </c>
      <c r="M1575">
        <v>9</v>
      </c>
      <c r="N1575">
        <v>0</v>
      </c>
      <c r="O1575">
        <v>11</v>
      </c>
    </row>
    <row r="1576" spans="1:19" x14ac:dyDescent="0.3">
      <c r="A1576">
        <v>25501</v>
      </c>
      <c r="B1576" t="s">
        <v>951</v>
      </c>
      <c r="C1576" t="s">
        <v>956</v>
      </c>
      <c r="K1576">
        <v>4</v>
      </c>
      <c r="L1576">
        <v>0</v>
      </c>
      <c r="M1576">
        <v>4</v>
      </c>
      <c r="N1576">
        <v>0</v>
      </c>
      <c r="O1576">
        <v>6</v>
      </c>
    </row>
    <row r="1577" spans="1:19" x14ac:dyDescent="0.3">
      <c r="A1577">
        <v>25501</v>
      </c>
      <c r="B1577" t="s">
        <v>951</v>
      </c>
      <c r="C1577" t="s">
        <v>957</v>
      </c>
      <c r="K1577">
        <v>1</v>
      </c>
      <c r="L1577">
        <v>0</v>
      </c>
      <c r="M1577">
        <v>2</v>
      </c>
      <c r="N1577">
        <v>0</v>
      </c>
      <c r="O1577">
        <v>2</v>
      </c>
    </row>
    <row r="1578" spans="1:19" x14ac:dyDescent="0.3">
      <c r="A1578">
        <v>25501</v>
      </c>
      <c r="B1578" t="s">
        <v>951</v>
      </c>
      <c r="C1578" t="s">
        <v>958</v>
      </c>
      <c r="K1578">
        <v>1</v>
      </c>
      <c r="L1578">
        <v>0</v>
      </c>
      <c r="M1578">
        <v>0</v>
      </c>
      <c r="N1578">
        <v>0</v>
      </c>
      <c r="O1578">
        <v>0</v>
      </c>
    </row>
    <row r="1579" spans="1:19" x14ac:dyDescent="0.3">
      <c r="A1579">
        <v>25501</v>
      </c>
      <c r="B1579" t="s">
        <v>951</v>
      </c>
      <c r="C1579" t="s">
        <v>959</v>
      </c>
      <c r="K1579">
        <v>0</v>
      </c>
      <c r="L1579">
        <v>0</v>
      </c>
      <c r="M1579">
        <v>0</v>
      </c>
      <c r="N1579">
        <v>0</v>
      </c>
      <c r="O1579">
        <v>0</v>
      </c>
    </row>
    <row r="1580" spans="1:19" x14ac:dyDescent="0.3">
      <c r="A1580">
        <v>25501</v>
      </c>
      <c r="B1580" t="s">
        <v>951</v>
      </c>
      <c r="C1580" t="s">
        <v>952</v>
      </c>
      <c r="K1580">
        <v>6</v>
      </c>
      <c r="L1580">
        <v>0</v>
      </c>
      <c r="M1580">
        <v>3</v>
      </c>
      <c r="N1580">
        <v>0</v>
      </c>
      <c r="O1580">
        <v>-18</v>
      </c>
    </row>
    <row r="1581" spans="1:19" x14ac:dyDescent="0.3">
      <c r="A1581">
        <v>25501</v>
      </c>
      <c r="B1581" t="s">
        <v>949</v>
      </c>
      <c r="C1581" t="s">
        <v>152</v>
      </c>
      <c r="P1581">
        <v>19</v>
      </c>
      <c r="Q1581">
        <v>0</v>
      </c>
      <c r="R1581">
        <v>48</v>
      </c>
      <c r="S1581">
        <v>3</v>
      </c>
    </row>
    <row r="1582" spans="1:19" x14ac:dyDescent="0.3">
      <c r="A1582">
        <v>25501</v>
      </c>
      <c r="B1582" t="s">
        <v>949</v>
      </c>
      <c r="C1582" t="s">
        <v>419</v>
      </c>
      <c r="P1582">
        <v>13</v>
      </c>
      <c r="Q1582">
        <v>0</v>
      </c>
      <c r="R1582">
        <v>27</v>
      </c>
      <c r="S1582">
        <v>3</v>
      </c>
    </row>
    <row r="1583" spans="1:19" x14ac:dyDescent="0.3">
      <c r="A1583">
        <v>25501</v>
      </c>
      <c r="B1583" t="s">
        <v>949</v>
      </c>
      <c r="C1583" t="s">
        <v>429</v>
      </c>
      <c r="P1583">
        <v>11</v>
      </c>
      <c r="Q1583">
        <v>0</v>
      </c>
      <c r="R1583">
        <v>11</v>
      </c>
      <c r="S1583">
        <v>1</v>
      </c>
    </row>
    <row r="1584" spans="1:19" x14ac:dyDescent="0.3">
      <c r="A1584">
        <v>25501</v>
      </c>
      <c r="B1584" t="s">
        <v>949</v>
      </c>
      <c r="C1584" t="s">
        <v>960</v>
      </c>
      <c r="P1584">
        <v>5</v>
      </c>
      <c r="Q1584">
        <v>0</v>
      </c>
      <c r="R1584">
        <v>5</v>
      </c>
      <c r="S1584">
        <v>1</v>
      </c>
    </row>
    <row r="1585" spans="1:35" x14ac:dyDescent="0.3">
      <c r="A1585">
        <v>25501</v>
      </c>
      <c r="B1585" t="s">
        <v>949</v>
      </c>
      <c r="C1585" t="s">
        <v>636</v>
      </c>
      <c r="P1585">
        <v>1</v>
      </c>
      <c r="Q1585">
        <v>1</v>
      </c>
      <c r="R1585">
        <v>1</v>
      </c>
      <c r="S1585">
        <v>1</v>
      </c>
    </row>
    <row r="1586" spans="1:35" x14ac:dyDescent="0.3">
      <c r="A1586">
        <v>25501</v>
      </c>
      <c r="B1586" t="s">
        <v>949</v>
      </c>
      <c r="C1586" t="s">
        <v>953</v>
      </c>
      <c r="P1586">
        <v>0</v>
      </c>
      <c r="Q1586">
        <v>0</v>
      </c>
      <c r="R1586">
        <v>-3</v>
      </c>
      <c r="S1586">
        <v>1</v>
      </c>
    </row>
    <row r="1587" spans="1:35" x14ac:dyDescent="0.3">
      <c r="A1587">
        <v>25501</v>
      </c>
      <c r="B1587" t="s">
        <v>951</v>
      </c>
      <c r="C1587" t="s">
        <v>961</v>
      </c>
      <c r="P1587">
        <v>29</v>
      </c>
      <c r="Q1587">
        <v>0</v>
      </c>
      <c r="R1587">
        <v>63</v>
      </c>
      <c r="S1587">
        <v>3</v>
      </c>
    </row>
    <row r="1588" spans="1:35" x14ac:dyDescent="0.3">
      <c r="A1588">
        <v>25501</v>
      </c>
      <c r="B1588" t="s">
        <v>951</v>
      </c>
      <c r="C1588" t="s">
        <v>962</v>
      </c>
      <c r="P1588">
        <v>33</v>
      </c>
      <c r="Q1588">
        <v>1</v>
      </c>
      <c r="R1588">
        <v>56</v>
      </c>
      <c r="S1588">
        <v>3</v>
      </c>
    </row>
    <row r="1589" spans="1:35" x14ac:dyDescent="0.3">
      <c r="A1589">
        <v>25501</v>
      </c>
      <c r="B1589" t="s">
        <v>951</v>
      </c>
      <c r="C1589" t="s">
        <v>959</v>
      </c>
      <c r="P1589">
        <v>38</v>
      </c>
      <c r="Q1589">
        <v>1</v>
      </c>
      <c r="R1589">
        <v>53</v>
      </c>
      <c r="S1589">
        <v>3</v>
      </c>
    </row>
    <row r="1590" spans="1:35" x14ac:dyDescent="0.3">
      <c r="A1590">
        <v>25501</v>
      </c>
      <c r="B1590" t="s">
        <v>951</v>
      </c>
      <c r="C1590" t="s">
        <v>957</v>
      </c>
      <c r="P1590">
        <v>14</v>
      </c>
      <c r="Q1590">
        <v>0</v>
      </c>
      <c r="R1590">
        <v>14</v>
      </c>
      <c r="S1590">
        <v>1</v>
      </c>
    </row>
    <row r="1591" spans="1:35" x14ac:dyDescent="0.3">
      <c r="A1591">
        <v>25501</v>
      </c>
      <c r="B1591" t="s">
        <v>951</v>
      </c>
      <c r="C1591" t="s">
        <v>956</v>
      </c>
      <c r="P1591">
        <v>9</v>
      </c>
      <c r="Q1591">
        <v>0</v>
      </c>
      <c r="R1591">
        <v>9</v>
      </c>
      <c r="S1591">
        <v>1</v>
      </c>
    </row>
    <row r="1592" spans="1:35" x14ac:dyDescent="0.3">
      <c r="A1592">
        <v>25501</v>
      </c>
      <c r="B1592" t="s">
        <v>951</v>
      </c>
      <c r="C1592" t="s">
        <v>955</v>
      </c>
      <c r="P1592">
        <v>9</v>
      </c>
      <c r="Q1592">
        <v>0</v>
      </c>
      <c r="R1592">
        <v>9</v>
      </c>
      <c r="S1592">
        <v>1</v>
      </c>
    </row>
    <row r="1593" spans="1:35" x14ac:dyDescent="0.3">
      <c r="A1593">
        <v>25501</v>
      </c>
      <c r="B1593" t="s">
        <v>951</v>
      </c>
      <c r="C1593" t="s">
        <v>954</v>
      </c>
      <c r="P1593">
        <v>3</v>
      </c>
      <c r="Q1593">
        <v>0</v>
      </c>
      <c r="R1593">
        <v>3</v>
      </c>
      <c r="S1593">
        <v>1</v>
      </c>
    </row>
    <row r="1594" spans="1:35" x14ac:dyDescent="0.3">
      <c r="A1594">
        <v>25501</v>
      </c>
      <c r="B1594" t="s">
        <v>951</v>
      </c>
      <c r="C1594" t="s">
        <v>56</v>
      </c>
      <c r="P1594">
        <v>1</v>
      </c>
      <c r="Q1594">
        <v>0</v>
      </c>
      <c r="R1594">
        <v>1</v>
      </c>
      <c r="S1594">
        <v>1</v>
      </c>
    </row>
    <row r="1595" spans="1:35" x14ac:dyDescent="0.3">
      <c r="A1595">
        <v>25501</v>
      </c>
      <c r="B1595" t="s">
        <v>949</v>
      </c>
      <c r="C1595" t="s">
        <v>419</v>
      </c>
      <c r="T1595">
        <v>23</v>
      </c>
      <c r="U1595">
        <v>32</v>
      </c>
      <c r="V1595">
        <v>0</v>
      </c>
      <c r="W1595">
        <v>46</v>
      </c>
      <c r="X1595">
        <v>2</v>
      </c>
    </row>
    <row r="1596" spans="1:35" x14ac:dyDescent="0.3">
      <c r="A1596">
        <v>25501</v>
      </c>
      <c r="B1596" t="s">
        <v>951</v>
      </c>
      <c r="C1596" t="s">
        <v>958</v>
      </c>
      <c r="T1596">
        <v>19</v>
      </c>
      <c r="U1596">
        <v>29</v>
      </c>
      <c r="V1596">
        <v>0</v>
      </c>
      <c r="W1596">
        <v>57</v>
      </c>
      <c r="X1596">
        <v>3</v>
      </c>
    </row>
    <row r="1597" spans="1:35" x14ac:dyDescent="0.3">
      <c r="A1597">
        <v>25501</v>
      </c>
      <c r="B1597" t="s">
        <v>951</v>
      </c>
      <c r="C1597" t="s">
        <v>959</v>
      </c>
      <c r="T1597">
        <v>24</v>
      </c>
      <c r="U1597">
        <v>24</v>
      </c>
      <c r="V1597">
        <v>0</v>
      </c>
      <c r="W1597">
        <v>24</v>
      </c>
      <c r="X1597">
        <v>1</v>
      </c>
    </row>
    <row r="1598" spans="1:35" x14ac:dyDescent="0.3">
      <c r="A1598">
        <v>25501</v>
      </c>
      <c r="B1598" t="s">
        <v>949</v>
      </c>
      <c r="C1598" t="s">
        <v>953</v>
      </c>
      <c r="Y1598">
        <v>32.700000000000003</v>
      </c>
      <c r="Z1598">
        <v>85</v>
      </c>
      <c r="AA1598">
        <v>1</v>
      </c>
      <c r="AB1598">
        <v>98</v>
      </c>
      <c r="AC1598">
        <v>3</v>
      </c>
    </row>
    <row r="1599" spans="1:35" x14ac:dyDescent="0.3">
      <c r="A1599">
        <v>25501</v>
      </c>
      <c r="B1599" t="s">
        <v>951</v>
      </c>
      <c r="C1599" t="s">
        <v>959</v>
      </c>
      <c r="Y1599">
        <v>-0.7</v>
      </c>
      <c r="Z1599">
        <v>1</v>
      </c>
      <c r="AA1599">
        <v>0</v>
      </c>
      <c r="AB1599">
        <v>-2</v>
      </c>
      <c r="AC1599">
        <v>3</v>
      </c>
    </row>
    <row r="1600" spans="1:35" x14ac:dyDescent="0.3">
      <c r="A1600">
        <v>25501</v>
      </c>
      <c r="B1600" t="s">
        <v>949</v>
      </c>
      <c r="C1600" t="s">
        <v>963</v>
      </c>
      <c r="AD1600">
        <v>2</v>
      </c>
      <c r="AE1600">
        <v>19</v>
      </c>
      <c r="AF1600">
        <v>2</v>
      </c>
      <c r="AG1600">
        <v>100</v>
      </c>
      <c r="AH1600">
        <v>9</v>
      </c>
      <c r="AI1600">
        <v>3</v>
      </c>
    </row>
    <row r="1601" spans="1:39" x14ac:dyDescent="0.3">
      <c r="A1601">
        <v>25501</v>
      </c>
      <c r="B1601" t="s">
        <v>951</v>
      </c>
      <c r="C1601" t="s">
        <v>964</v>
      </c>
      <c r="AD1601">
        <v>0</v>
      </c>
      <c r="AE1601" t="s">
        <v>136</v>
      </c>
      <c r="AF1601">
        <v>0</v>
      </c>
      <c r="AG1601" t="s">
        <v>136</v>
      </c>
      <c r="AH1601">
        <v>2</v>
      </c>
      <c r="AI1601">
        <v>2</v>
      </c>
    </row>
    <row r="1602" spans="1:39" x14ac:dyDescent="0.3">
      <c r="A1602">
        <v>25501</v>
      </c>
      <c r="B1602" t="s">
        <v>949</v>
      </c>
      <c r="C1602" t="s">
        <v>965</v>
      </c>
      <c r="AJ1602">
        <v>68</v>
      </c>
      <c r="AK1602">
        <v>231</v>
      </c>
      <c r="AL1602">
        <v>46.2</v>
      </c>
      <c r="AM1602">
        <v>5</v>
      </c>
    </row>
    <row r="1603" spans="1:39" x14ac:dyDescent="0.3">
      <c r="A1603">
        <v>25501</v>
      </c>
      <c r="B1603" t="s">
        <v>951</v>
      </c>
      <c r="C1603" t="s">
        <v>964</v>
      </c>
      <c r="AJ1603">
        <v>70</v>
      </c>
      <c r="AK1603">
        <v>380</v>
      </c>
      <c r="AL1603">
        <v>47.5</v>
      </c>
      <c r="AM1603">
        <v>8</v>
      </c>
    </row>
    <row r="1604" spans="1:39" x14ac:dyDescent="0.3">
      <c r="A1604">
        <v>25503</v>
      </c>
      <c r="B1604" t="s">
        <v>87</v>
      </c>
      <c r="C1604" t="s">
        <v>966</v>
      </c>
      <c r="D1604">
        <v>28</v>
      </c>
      <c r="E1604">
        <v>50</v>
      </c>
      <c r="F1604">
        <v>14</v>
      </c>
      <c r="G1604">
        <v>2</v>
      </c>
      <c r="H1604">
        <v>0</v>
      </c>
      <c r="I1604">
        <v>137</v>
      </c>
      <c r="J1604">
        <v>76.8</v>
      </c>
    </row>
    <row r="1605" spans="1:39" x14ac:dyDescent="0.3">
      <c r="A1605">
        <v>25503</v>
      </c>
      <c r="B1605" t="s">
        <v>87</v>
      </c>
      <c r="C1605" t="s">
        <v>967</v>
      </c>
      <c r="D1605">
        <v>1</v>
      </c>
      <c r="E1605">
        <v>100</v>
      </c>
      <c r="F1605">
        <v>1</v>
      </c>
      <c r="G1605">
        <v>0</v>
      </c>
      <c r="H1605">
        <v>0</v>
      </c>
      <c r="I1605">
        <v>9</v>
      </c>
      <c r="J1605">
        <v>175.6</v>
      </c>
    </row>
    <row r="1606" spans="1:39" x14ac:dyDescent="0.3">
      <c r="A1606">
        <v>25503</v>
      </c>
      <c r="B1606" t="s">
        <v>281</v>
      </c>
      <c r="C1606" t="s">
        <v>968</v>
      </c>
      <c r="D1606">
        <v>38</v>
      </c>
      <c r="E1606">
        <v>68.400000000000006</v>
      </c>
      <c r="F1606">
        <v>26</v>
      </c>
      <c r="G1606">
        <v>0</v>
      </c>
      <c r="H1606">
        <v>3</v>
      </c>
      <c r="I1606">
        <v>458</v>
      </c>
      <c r="J1606">
        <v>195.7</v>
      </c>
    </row>
    <row r="1607" spans="1:39" x14ac:dyDescent="0.3">
      <c r="A1607">
        <v>25503</v>
      </c>
      <c r="B1607" t="s">
        <v>87</v>
      </c>
      <c r="C1607" t="s">
        <v>94</v>
      </c>
      <c r="K1607">
        <v>12</v>
      </c>
      <c r="L1607">
        <v>1</v>
      </c>
      <c r="M1607">
        <v>19</v>
      </c>
      <c r="N1607">
        <v>1</v>
      </c>
      <c r="O1607">
        <v>66</v>
      </c>
    </row>
    <row r="1608" spans="1:39" x14ac:dyDescent="0.3">
      <c r="A1608">
        <v>25503</v>
      </c>
      <c r="B1608" t="s">
        <v>87</v>
      </c>
      <c r="C1608" t="s">
        <v>966</v>
      </c>
      <c r="K1608">
        <v>13</v>
      </c>
      <c r="L1608">
        <v>0</v>
      </c>
      <c r="M1608">
        <v>16</v>
      </c>
      <c r="N1608">
        <v>1</v>
      </c>
      <c r="O1608">
        <v>42</v>
      </c>
    </row>
    <row r="1609" spans="1:39" x14ac:dyDescent="0.3">
      <c r="A1609">
        <v>25503</v>
      </c>
      <c r="B1609" t="s">
        <v>87</v>
      </c>
      <c r="C1609" t="s">
        <v>93</v>
      </c>
      <c r="K1609">
        <v>9</v>
      </c>
      <c r="L1609">
        <v>0</v>
      </c>
      <c r="M1609">
        <v>18</v>
      </c>
      <c r="N1609">
        <v>0</v>
      </c>
      <c r="O1609">
        <v>41</v>
      </c>
    </row>
    <row r="1610" spans="1:39" x14ac:dyDescent="0.3">
      <c r="A1610">
        <v>25503</v>
      </c>
      <c r="B1610" t="s">
        <v>87</v>
      </c>
      <c r="C1610" t="s">
        <v>967</v>
      </c>
      <c r="K1610">
        <v>3</v>
      </c>
      <c r="L1610">
        <v>0</v>
      </c>
      <c r="M1610">
        <v>14</v>
      </c>
      <c r="N1610">
        <v>0</v>
      </c>
      <c r="O1610">
        <v>25</v>
      </c>
    </row>
    <row r="1611" spans="1:39" x14ac:dyDescent="0.3">
      <c r="A1611">
        <v>25503</v>
      </c>
      <c r="B1611" t="s">
        <v>87</v>
      </c>
      <c r="C1611" t="s">
        <v>969</v>
      </c>
      <c r="K1611">
        <v>2</v>
      </c>
      <c r="L1611">
        <v>0</v>
      </c>
      <c r="M1611">
        <v>3</v>
      </c>
      <c r="N1611">
        <v>0</v>
      </c>
      <c r="O1611">
        <v>3</v>
      </c>
    </row>
    <row r="1612" spans="1:39" x14ac:dyDescent="0.3">
      <c r="A1612">
        <v>25503</v>
      </c>
      <c r="B1612" t="s">
        <v>87</v>
      </c>
      <c r="C1612" t="s">
        <v>53</v>
      </c>
      <c r="K1612">
        <v>0</v>
      </c>
      <c r="L1612">
        <v>0</v>
      </c>
      <c r="M1612">
        <v>0</v>
      </c>
      <c r="N1612">
        <v>0</v>
      </c>
      <c r="O1612">
        <v>0</v>
      </c>
    </row>
    <row r="1613" spans="1:39" x14ac:dyDescent="0.3">
      <c r="A1613">
        <v>25503</v>
      </c>
      <c r="B1613" t="s">
        <v>281</v>
      </c>
      <c r="C1613" t="s">
        <v>399</v>
      </c>
      <c r="K1613">
        <v>4</v>
      </c>
      <c r="L1613">
        <v>0</v>
      </c>
      <c r="M1613">
        <v>77</v>
      </c>
      <c r="N1613">
        <v>0</v>
      </c>
      <c r="O1613">
        <v>106</v>
      </c>
    </row>
    <row r="1614" spans="1:39" x14ac:dyDescent="0.3">
      <c r="A1614">
        <v>25503</v>
      </c>
      <c r="B1614" t="s">
        <v>281</v>
      </c>
      <c r="C1614" t="s">
        <v>970</v>
      </c>
      <c r="K1614">
        <v>21</v>
      </c>
      <c r="L1614">
        <v>0</v>
      </c>
      <c r="M1614">
        <v>31</v>
      </c>
      <c r="N1614">
        <v>2</v>
      </c>
      <c r="O1614">
        <v>102</v>
      </c>
    </row>
    <row r="1615" spans="1:39" x14ac:dyDescent="0.3">
      <c r="A1615">
        <v>25503</v>
      </c>
      <c r="B1615" t="s">
        <v>281</v>
      </c>
      <c r="C1615" t="s">
        <v>968</v>
      </c>
      <c r="K1615">
        <v>8</v>
      </c>
      <c r="L1615">
        <v>0</v>
      </c>
      <c r="M1615">
        <v>13</v>
      </c>
      <c r="N1615">
        <v>0</v>
      </c>
      <c r="O1615">
        <v>16</v>
      </c>
    </row>
    <row r="1616" spans="1:39" x14ac:dyDescent="0.3">
      <c r="A1616">
        <v>25503</v>
      </c>
      <c r="B1616" t="s">
        <v>281</v>
      </c>
      <c r="C1616" t="s">
        <v>282</v>
      </c>
      <c r="K1616">
        <v>1</v>
      </c>
      <c r="L1616">
        <v>0</v>
      </c>
      <c r="M1616">
        <v>3</v>
      </c>
      <c r="N1616">
        <v>0</v>
      </c>
      <c r="O1616">
        <v>3</v>
      </c>
    </row>
    <row r="1617" spans="1:24" x14ac:dyDescent="0.3">
      <c r="A1617">
        <v>25503</v>
      </c>
      <c r="B1617" t="s">
        <v>281</v>
      </c>
      <c r="C1617" t="s">
        <v>971</v>
      </c>
      <c r="K1617">
        <v>2</v>
      </c>
      <c r="L1617">
        <v>0</v>
      </c>
      <c r="M1617">
        <v>2</v>
      </c>
      <c r="N1617">
        <v>0</v>
      </c>
      <c r="O1617">
        <v>2</v>
      </c>
    </row>
    <row r="1618" spans="1:24" x14ac:dyDescent="0.3">
      <c r="A1618">
        <v>25503</v>
      </c>
      <c r="B1618" t="s">
        <v>281</v>
      </c>
      <c r="C1618" t="s">
        <v>53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1:24" x14ac:dyDescent="0.3">
      <c r="A1619">
        <v>25503</v>
      </c>
      <c r="B1619" t="s">
        <v>87</v>
      </c>
      <c r="C1619" t="s">
        <v>972</v>
      </c>
      <c r="P1619">
        <v>28</v>
      </c>
      <c r="Q1619">
        <v>0</v>
      </c>
      <c r="R1619">
        <v>47</v>
      </c>
      <c r="S1619">
        <v>3</v>
      </c>
    </row>
    <row r="1620" spans="1:24" x14ac:dyDescent="0.3">
      <c r="A1620">
        <v>25503</v>
      </c>
      <c r="B1620" t="s">
        <v>87</v>
      </c>
      <c r="C1620" t="s">
        <v>973</v>
      </c>
      <c r="P1620">
        <v>17</v>
      </c>
      <c r="Q1620">
        <v>0</v>
      </c>
      <c r="R1620">
        <v>27</v>
      </c>
      <c r="S1620">
        <v>2</v>
      </c>
    </row>
    <row r="1621" spans="1:24" x14ac:dyDescent="0.3">
      <c r="A1621">
        <v>25503</v>
      </c>
      <c r="B1621" t="s">
        <v>87</v>
      </c>
      <c r="C1621" t="s">
        <v>967</v>
      </c>
      <c r="P1621">
        <v>13</v>
      </c>
      <c r="Q1621">
        <v>0</v>
      </c>
      <c r="R1621">
        <v>26</v>
      </c>
      <c r="S1621">
        <v>3</v>
      </c>
    </row>
    <row r="1622" spans="1:24" x14ac:dyDescent="0.3">
      <c r="A1622">
        <v>25503</v>
      </c>
      <c r="B1622" t="s">
        <v>87</v>
      </c>
      <c r="C1622" t="s">
        <v>94</v>
      </c>
      <c r="P1622">
        <v>17</v>
      </c>
      <c r="Q1622">
        <v>0</v>
      </c>
      <c r="R1622">
        <v>20</v>
      </c>
      <c r="S1622">
        <v>5</v>
      </c>
    </row>
    <row r="1623" spans="1:24" x14ac:dyDescent="0.3">
      <c r="A1623">
        <v>25503</v>
      </c>
      <c r="B1623" t="s">
        <v>87</v>
      </c>
      <c r="C1623" t="s">
        <v>974</v>
      </c>
      <c r="P1623">
        <v>17</v>
      </c>
      <c r="Q1623">
        <v>0</v>
      </c>
      <c r="R1623">
        <v>17</v>
      </c>
      <c r="S1623">
        <v>1</v>
      </c>
    </row>
    <row r="1624" spans="1:24" x14ac:dyDescent="0.3">
      <c r="A1624">
        <v>25503</v>
      </c>
      <c r="B1624" t="s">
        <v>87</v>
      </c>
      <c r="C1624" t="s">
        <v>966</v>
      </c>
      <c r="P1624">
        <v>9</v>
      </c>
      <c r="Q1624">
        <v>0</v>
      </c>
      <c r="R1624">
        <v>9</v>
      </c>
      <c r="S1624">
        <v>1</v>
      </c>
    </row>
    <row r="1625" spans="1:24" x14ac:dyDescent="0.3">
      <c r="A1625">
        <v>25503</v>
      </c>
      <c r="B1625" t="s">
        <v>281</v>
      </c>
      <c r="C1625" t="s">
        <v>53</v>
      </c>
      <c r="P1625">
        <v>45</v>
      </c>
      <c r="Q1625">
        <v>1</v>
      </c>
      <c r="R1625">
        <v>149</v>
      </c>
      <c r="S1625">
        <v>10</v>
      </c>
    </row>
    <row r="1626" spans="1:24" x14ac:dyDescent="0.3">
      <c r="A1626">
        <v>25503</v>
      </c>
      <c r="B1626" t="s">
        <v>281</v>
      </c>
      <c r="C1626" t="s">
        <v>970</v>
      </c>
      <c r="P1626">
        <v>59</v>
      </c>
      <c r="Q1626">
        <v>2</v>
      </c>
      <c r="R1626">
        <v>113</v>
      </c>
      <c r="S1626">
        <v>6</v>
      </c>
    </row>
    <row r="1627" spans="1:24" x14ac:dyDescent="0.3">
      <c r="A1627">
        <v>25503</v>
      </c>
      <c r="B1627" t="s">
        <v>281</v>
      </c>
      <c r="C1627" t="s">
        <v>266</v>
      </c>
      <c r="P1627">
        <v>71</v>
      </c>
      <c r="Q1627">
        <v>0</v>
      </c>
      <c r="R1627">
        <v>97</v>
      </c>
      <c r="S1627">
        <v>5</v>
      </c>
    </row>
    <row r="1628" spans="1:24" x14ac:dyDescent="0.3">
      <c r="A1628">
        <v>25503</v>
      </c>
      <c r="B1628" t="s">
        <v>281</v>
      </c>
      <c r="C1628" t="s">
        <v>192</v>
      </c>
      <c r="P1628">
        <v>53</v>
      </c>
      <c r="Q1628">
        <v>0</v>
      </c>
      <c r="R1628">
        <v>53</v>
      </c>
      <c r="S1628">
        <v>1</v>
      </c>
    </row>
    <row r="1629" spans="1:24" x14ac:dyDescent="0.3">
      <c r="A1629">
        <v>25503</v>
      </c>
      <c r="B1629" t="s">
        <v>281</v>
      </c>
      <c r="C1629" t="s">
        <v>107</v>
      </c>
      <c r="P1629">
        <v>21</v>
      </c>
      <c r="Q1629">
        <v>0</v>
      </c>
      <c r="R1629">
        <v>40</v>
      </c>
      <c r="S1629">
        <v>3</v>
      </c>
    </row>
    <row r="1630" spans="1:24" x14ac:dyDescent="0.3">
      <c r="A1630">
        <v>25503</v>
      </c>
      <c r="B1630" t="s">
        <v>281</v>
      </c>
      <c r="C1630" t="s">
        <v>975</v>
      </c>
      <c r="P1630">
        <v>6</v>
      </c>
      <c r="Q1630">
        <v>0</v>
      </c>
      <c r="R1630">
        <v>6</v>
      </c>
      <c r="S1630">
        <v>1</v>
      </c>
    </row>
    <row r="1631" spans="1:24" x14ac:dyDescent="0.3">
      <c r="A1631">
        <v>25503</v>
      </c>
      <c r="B1631" t="s">
        <v>87</v>
      </c>
      <c r="C1631" t="s">
        <v>53</v>
      </c>
      <c r="T1631">
        <v>43.5</v>
      </c>
      <c r="U1631">
        <v>98</v>
      </c>
      <c r="V1631">
        <v>1</v>
      </c>
      <c r="W1631">
        <v>174</v>
      </c>
      <c r="X1631">
        <v>4</v>
      </c>
    </row>
    <row r="1632" spans="1:24" x14ac:dyDescent="0.3">
      <c r="A1632">
        <v>25503</v>
      </c>
      <c r="B1632" t="s">
        <v>87</v>
      </c>
      <c r="C1632" t="s">
        <v>95</v>
      </c>
      <c r="T1632">
        <v>21</v>
      </c>
      <c r="U1632">
        <v>21</v>
      </c>
      <c r="V1632">
        <v>0</v>
      </c>
      <c r="W1632">
        <v>21</v>
      </c>
      <c r="X1632">
        <v>1</v>
      </c>
    </row>
    <row r="1633" spans="1:39" x14ac:dyDescent="0.3">
      <c r="A1633">
        <v>25503</v>
      </c>
      <c r="B1633" t="s">
        <v>87</v>
      </c>
      <c r="C1633" t="s">
        <v>967</v>
      </c>
      <c r="T1633">
        <v>18</v>
      </c>
      <c r="U1633">
        <v>18</v>
      </c>
      <c r="V1633">
        <v>0</v>
      </c>
      <c r="W1633">
        <v>18</v>
      </c>
      <c r="X1633">
        <v>1</v>
      </c>
    </row>
    <row r="1634" spans="1:39" x14ac:dyDescent="0.3">
      <c r="A1634">
        <v>25503</v>
      </c>
      <c r="B1634" t="s">
        <v>87</v>
      </c>
      <c r="C1634" t="s">
        <v>976</v>
      </c>
      <c r="T1634">
        <v>12</v>
      </c>
      <c r="U1634">
        <v>12</v>
      </c>
      <c r="V1634">
        <v>0</v>
      </c>
      <c r="W1634">
        <v>12</v>
      </c>
      <c r="X1634">
        <v>1</v>
      </c>
    </row>
    <row r="1635" spans="1:39" x14ac:dyDescent="0.3">
      <c r="A1635">
        <v>25503</v>
      </c>
      <c r="B1635" t="s">
        <v>281</v>
      </c>
      <c r="C1635" t="s">
        <v>399</v>
      </c>
      <c r="T1635">
        <v>18</v>
      </c>
      <c r="U1635">
        <v>31</v>
      </c>
      <c r="V1635">
        <v>0</v>
      </c>
      <c r="W1635">
        <v>90</v>
      </c>
      <c r="X1635">
        <v>5</v>
      </c>
    </row>
    <row r="1636" spans="1:39" x14ac:dyDescent="0.3">
      <c r="A1636">
        <v>25503</v>
      </c>
      <c r="B1636" t="s">
        <v>281</v>
      </c>
      <c r="C1636" t="s">
        <v>971</v>
      </c>
      <c r="T1636">
        <v>17</v>
      </c>
      <c r="U1636">
        <v>17</v>
      </c>
      <c r="V1636">
        <v>0</v>
      </c>
      <c r="W1636">
        <v>17</v>
      </c>
      <c r="X1636">
        <v>1</v>
      </c>
    </row>
    <row r="1637" spans="1:39" x14ac:dyDescent="0.3">
      <c r="A1637">
        <v>25503</v>
      </c>
      <c r="B1637" t="s">
        <v>87</v>
      </c>
      <c r="C1637" t="s">
        <v>53</v>
      </c>
      <c r="Y1637">
        <v>20</v>
      </c>
      <c r="Z1637">
        <v>41</v>
      </c>
      <c r="AA1637">
        <v>0</v>
      </c>
      <c r="AB1637">
        <v>40</v>
      </c>
      <c r="AC1637">
        <v>2</v>
      </c>
    </row>
    <row r="1638" spans="1:39" x14ac:dyDescent="0.3">
      <c r="A1638">
        <v>25503</v>
      </c>
      <c r="B1638" t="s">
        <v>281</v>
      </c>
      <c r="C1638" t="s">
        <v>53</v>
      </c>
      <c r="Y1638">
        <v>-3</v>
      </c>
      <c r="Z1638">
        <v>0</v>
      </c>
      <c r="AA1638">
        <v>0</v>
      </c>
      <c r="AB1638">
        <v>-3</v>
      </c>
      <c r="AC1638">
        <v>1</v>
      </c>
    </row>
    <row r="1639" spans="1:39" x14ac:dyDescent="0.3">
      <c r="A1639">
        <v>25503</v>
      </c>
      <c r="B1639" t="s">
        <v>87</v>
      </c>
      <c r="C1639" t="s">
        <v>977</v>
      </c>
      <c r="AD1639">
        <v>2</v>
      </c>
      <c r="AE1639">
        <v>37</v>
      </c>
      <c r="AF1639">
        <v>2</v>
      </c>
      <c r="AG1639">
        <v>100</v>
      </c>
      <c r="AH1639">
        <v>8</v>
      </c>
      <c r="AI1639">
        <v>2</v>
      </c>
    </row>
    <row r="1640" spans="1:39" x14ac:dyDescent="0.3">
      <c r="A1640">
        <v>25503</v>
      </c>
      <c r="B1640" t="s">
        <v>87</v>
      </c>
      <c r="C1640" t="s">
        <v>187</v>
      </c>
      <c r="AD1640">
        <v>1</v>
      </c>
      <c r="AE1640">
        <v>37</v>
      </c>
      <c r="AF1640">
        <v>1</v>
      </c>
      <c r="AG1640">
        <v>100</v>
      </c>
      <c r="AH1640">
        <v>3</v>
      </c>
      <c r="AI1640">
        <v>0</v>
      </c>
    </row>
    <row r="1641" spans="1:39" x14ac:dyDescent="0.3">
      <c r="A1641">
        <v>25503</v>
      </c>
      <c r="B1641" t="s">
        <v>281</v>
      </c>
      <c r="C1641" t="s">
        <v>978</v>
      </c>
      <c r="AD1641">
        <v>4</v>
      </c>
      <c r="AE1641">
        <v>50</v>
      </c>
      <c r="AF1641">
        <v>4</v>
      </c>
      <c r="AG1641">
        <v>100</v>
      </c>
      <c r="AH1641">
        <v>17</v>
      </c>
      <c r="AI1641">
        <v>5</v>
      </c>
    </row>
    <row r="1642" spans="1:39" x14ac:dyDescent="0.3">
      <c r="A1642">
        <v>25503</v>
      </c>
      <c r="B1642" t="s">
        <v>87</v>
      </c>
      <c r="C1642" t="s">
        <v>187</v>
      </c>
      <c r="AJ1642">
        <v>50</v>
      </c>
      <c r="AK1642">
        <v>200</v>
      </c>
      <c r="AL1642">
        <v>40</v>
      </c>
      <c r="AM1642">
        <v>5</v>
      </c>
    </row>
    <row r="1643" spans="1:39" x14ac:dyDescent="0.3">
      <c r="A1643">
        <v>25503</v>
      </c>
      <c r="B1643" t="s">
        <v>281</v>
      </c>
      <c r="C1643" t="s">
        <v>299</v>
      </c>
      <c r="AJ1643">
        <v>48</v>
      </c>
      <c r="AK1643">
        <v>130</v>
      </c>
      <c r="AL1643">
        <v>43.3</v>
      </c>
      <c r="AM1643">
        <v>3</v>
      </c>
    </row>
    <row r="1644" spans="1:39" x14ac:dyDescent="0.3">
      <c r="A1644">
        <v>25507</v>
      </c>
      <c r="B1644" t="s">
        <v>189</v>
      </c>
      <c r="C1644" t="s">
        <v>979</v>
      </c>
      <c r="D1644">
        <v>44</v>
      </c>
      <c r="E1644">
        <v>72.7</v>
      </c>
      <c r="F1644">
        <v>32</v>
      </c>
      <c r="G1644">
        <v>2</v>
      </c>
      <c r="H1644">
        <v>3</v>
      </c>
      <c r="I1644">
        <v>461</v>
      </c>
      <c r="J1644">
        <v>174.2</v>
      </c>
    </row>
    <row r="1645" spans="1:39" x14ac:dyDescent="0.3">
      <c r="A1645">
        <v>25507</v>
      </c>
      <c r="B1645" t="s">
        <v>189</v>
      </c>
      <c r="C1645" t="s">
        <v>980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39" x14ac:dyDescent="0.3">
      <c r="A1646">
        <v>25507</v>
      </c>
      <c r="B1646" t="s">
        <v>591</v>
      </c>
      <c r="C1646" t="s">
        <v>592</v>
      </c>
      <c r="D1646">
        <v>32</v>
      </c>
      <c r="E1646">
        <v>43.8</v>
      </c>
      <c r="F1646">
        <v>14</v>
      </c>
      <c r="G1646">
        <v>0</v>
      </c>
      <c r="H1646">
        <v>1</v>
      </c>
      <c r="I1646">
        <v>273</v>
      </c>
      <c r="J1646">
        <v>125.7</v>
      </c>
    </row>
    <row r="1647" spans="1:39" x14ac:dyDescent="0.3">
      <c r="A1647">
        <v>25507</v>
      </c>
      <c r="B1647" t="s">
        <v>591</v>
      </c>
      <c r="C1647" t="s">
        <v>74</v>
      </c>
      <c r="D1647">
        <v>1</v>
      </c>
      <c r="E1647">
        <v>100</v>
      </c>
      <c r="F1647">
        <v>1</v>
      </c>
      <c r="G1647">
        <v>0</v>
      </c>
      <c r="H1647">
        <v>1</v>
      </c>
      <c r="I1647">
        <v>34</v>
      </c>
      <c r="J1647">
        <v>715.6</v>
      </c>
    </row>
    <row r="1648" spans="1:39" x14ac:dyDescent="0.3">
      <c r="A1648">
        <v>25507</v>
      </c>
      <c r="B1648" t="s">
        <v>189</v>
      </c>
      <c r="C1648" t="s">
        <v>194</v>
      </c>
      <c r="K1648">
        <v>14</v>
      </c>
      <c r="L1648">
        <v>0</v>
      </c>
      <c r="M1648">
        <v>42</v>
      </c>
      <c r="N1648">
        <v>2</v>
      </c>
      <c r="O1648">
        <v>105</v>
      </c>
    </row>
    <row r="1649" spans="1:19" x14ac:dyDescent="0.3">
      <c r="A1649">
        <v>25507</v>
      </c>
      <c r="B1649" t="s">
        <v>189</v>
      </c>
      <c r="C1649" t="s">
        <v>981</v>
      </c>
      <c r="K1649">
        <v>13</v>
      </c>
      <c r="L1649">
        <v>0</v>
      </c>
      <c r="M1649">
        <v>8</v>
      </c>
      <c r="N1649">
        <v>0</v>
      </c>
      <c r="O1649">
        <v>46</v>
      </c>
    </row>
    <row r="1650" spans="1:19" x14ac:dyDescent="0.3">
      <c r="A1650">
        <v>25507</v>
      </c>
      <c r="B1650" t="s">
        <v>189</v>
      </c>
      <c r="C1650" t="s">
        <v>980</v>
      </c>
      <c r="K1650">
        <v>1</v>
      </c>
      <c r="L1650">
        <v>0</v>
      </c>
      <c r="M1650">
        <v>9</v>
      </c>
      <c r="N1650">
        <v>1</v>
      </c>
      <c r="O1650">
        <v>9</v>
      </c>
    </row>
    <row r="1651" spans="1:19" x14ac:dyDescent="0.3">
      <c r="A1651">
        <v>25507</v>
      </c>
      <c r="B1651" t="s">
        <v>189</v>
      </c>
      <c r="C1651" t="s">
        <v>915</v>
      </c>
      <c r="K1651">
        <v>1</v>
      </c>
      <c r="L1651">
        <v>0</v>
      </c>
      <c r="M1651">
        <v>6</v>
      </c>
      <c r="N1651">
        <v>0</v>
      </c>
      <c r="O1651">
        <v>6</v>
      </c>
    </row>
    <row r="1652" spans="1:19" x14ac:dyDescent="0.3">
      <c r="A1652">
        <v>25507</v>
      </c>
      <c r="B1652" t="s">
        <v>189</v>
      </c>
      <c r="C1652" t="s">
        <v>979</v>
      </c>
      <c r="K1652">
        <v>4</v>
      </c>
      <c r="L1652">
        <v>0</v>
      </c>
      <c r="M1652">
        <v>2</v>
      </c>
      <c r="N1652">
        <v>0</v>
      </c>
      <c r="O1652">
        <v>-15</v>
      </c>
    </row>
    <row r="1653" spans="1:19" x14ac:dyDescent="0.3">
      <c r="A1653">
        <v>25507</v>
      </c>
      <c r="B1653" t="s">
        <v>591</v>
      </c>
      <c r="C1653" t="s">
        <v>103</v>
      </c>
      <c r="K1653">
        <v>17</v>
      </c>
      <c r="L1653">
        <v>0</v>
      </c>
      <c r="M1653">
        <v>25</v>
      </c>
      <c r="N1653">
        <v>0</v>
      </c>
      <c r="O1653">
        <v>108</v>
      </c>
    </row>
    <row r="1654" spans="1:19" x14ac:dyDescent="0.3">
      <c r="A1654">
        <v>25507</v>
      </c>
      <c r="B1654" t="s">
        <v>591</v>
      </c>
      <c r="C1654" t="s">
        <v>592</v>
      </c>
      <c r="K1654">
        <v>16</v>
      </c>
      <c r="L1654">
        <v>0</v>
      </c>
      <c r="M1654">
        <v>17</v>
      </c>
      <c r="N1654">
        <v>2</v>
      </c>
      <c r="O1654">
        <v>108</v>
      </c>
    </row>
    <row r="1655" spans="1:19" x14ac:dyDescent="0.3">
      <c r="A1655">
        <v>25507</v>
      </c>
      <c r="B1655" t="s">
        <v>591</v>
      </c>
      <c r="C1655" t="s">
        <v>595</v>
      </c>
      <c r="K1655">
        <v>5</v>
      </c>
      <c r="L1655">
        <v>0</v>
      </c>
      <c r="M1655">
        <v>34</v>
      </c>
      <c r="N1655">
        <v>1</v>
      </c>
      <c r="O1655">
        <v>45</v>
      </c>
    </row>
    <row r="1656" spans="1:19" x14ac:dyDescent="0.3">
      <c r="A1656">
        <v>25507</v>
      </c>
      <c r="B1656" t="s">
        <v>591</v>
      </c>
      <c r="C1656" t="s">
        <v>74</v>
      </c>
      <c r="K1656">
        <v>2</v>
      </c>
      <c r="L1656">
        <v>0</v>
      </c>
      <c r="M1656">
        <v>11</v>
      </c>
      <c r="N1656">
        <v>0</v>
      </c>
      <c r="O1656">
        <v>17</v>
      </c>
    </row>
    <row r="1657" spans="1:19" x14ac:dyDescent="0.3">
      <c r="A1657">
        <v>25507</v>
      </c>
      <c r="B1657" t="s">
        <v>591</v>
      </c>
      <c r="C1657" t="s">
        <v>982</v>
      </c>
      <c r="K1657">
        <v>5</v>
      </c>
      <c r="L1657">
        <v>0</v>
      </c>
      <c r="M1657">
        <v>3</v>
      </c>
      <c r="N1657">
        <v>0</v>
      </c>
      <c r="O1657">
        <v>12</v>
      </c>
    </row>
    <row r="1658" spans="1:19" x14ac:dyDescent="0.3">
      <c r="A1658">
        <v>25507</v>
      </c>
      <c r="B1658" t="s">
        <v>591</v>
      </c>
      <c r="C1658" t="s">
        <v>605</v>
      </c>
      <c r="K1658">
        <v>0</v>
      </c>
      <c r="L1658">
        <v>0</v>
      </c>
      <c r="M1658">
        <v>0</v>
      </c>
      <c r="N1658">
        <v>0</v>
      </c>
      <c r="O1658">
        <v>0</v>
      </c>
    </row>
    <row r="1659" spans="1:19" x14ac:dyDescent="0.3">
      <c r="A1659">
        <v>25507</v>
      </c>
      <c r="B1659" t="s">
        <v>189</v>
      </c>
      <c r="C1659" t="s">
        <v>198</v>
      </c>
      <c r="P1659">
        <v>69</v>
      </c>
      <c r="Q1659">
        <v>2</v>
      </c>
      <c r="R1659">
        <v>120</v>
      </c>
      <c r="S1659">
        <v>5</v>
      </c>
    </row>
    <row r="1660" spans="1:19" x14ac:dyDescent="0.3">
      <c r="A1660">
        <v>25507</v>
      </c>
      <c r="B1660" t="s">
        <v>189</v>
      </c>
      <c r="C1660" t="s">
        <v>53</v>
      </c>
      <c r="P1660">
        <v>53</v>
      </c>
      <c r="Q1660">
        <v>0</v>
      </c>
      <c r="R1660">
        <v>104</v>
      </c>
      <c r="S1660">
        <v>7</v>
      </c>
    </row>
    <row r="1661" spans="1:19" x14ac:dyDescent="0.3">
      <c r="A1661">
        <v>25507</v>
      </c>
      <c r="B1661" t="s">
        <v>189</v>
      </c>
      <c r="C1661" t="s">
        <v>983</v>
      </c>
      <c r="P1661">
        <v>28</v>
      </c>
      <c r="Q1661">
        <v>1</v>
      </c>
      <c r="R1661">
        <v>92</v>
      </c>
      <c r="S1661">
        <v>6</v>
      </c>
    </row>
    <row r="1662" spans="1:19" x14ac:dyDescent="0.3">
      <c r="A1662">
        <v>25507</v>
      </c>
      <c r="B1662" t="s">
        <v>189</v>
      </c>
      <c r="C1662" t="s">
        <v>915</v>
      </c>
      <c r="P1662">
        <v>22</v>
      </c>
      <c r="Q1662">
        <v>0</v>
      </c>
      <c r="R1662">
        <v>81</v>
      </c>
      <c r="S1662">
        <v>7</v>
      </c>
    </row>
    <row r="1663" spans="1:19" x14ac:dyDescent="0.3">
      <c r="A1663">
        <v>25507</v>
      </c>
      <c r="B1663" t="s">
        <v>189</v>
      </c>
      <c r="C1663" t="s">
        <v>194</v>
      </c>
      <c r="P1663">
        <v>14</v>
      </c>
      <c r="Q1663">
        <v>0</v>
      </c>
      <c r="R1663">
        <v>49</v>
      </c>
      <c r="S1663">
        <v>5</v>
      </c>
    </row>
    <row r="1664" spans="1:19" x14ac:dyDescent="0.3">
      <c r="A1664">
        <v>25507</v>
      </c>
      <c r="B1664" t="s">
        <v>189</v>
      </c>
      <c r="C1664" t="s">
        <v>980</v>
      </c>
      <c r="P1664">
        <v>12</v>
      </c>
      <c r="Q1664">
        <v>0</v>
      </c>
      <c r="R1664">
        <v>12</v>
      </c>
      <c r="S1664">
        <v>1</v>
      </c>
    </row>
    <row r="1665" spans="1:39" x14ac:dyDescent="0.3">
      <c r="A1665">
        <v>25507</v>
      </c>
      <c r="B1665" t="s">
        <v>189</v>
      </c>
      <c r="C1665" t="s">
        <v>399</v>
      </c>
      <c r="P1665">
        <v>3</v>
      </c>
      <c r="Q1665">
        <v>0</v>
      </c>
      <c r="R1665">
        <v>3</v>
      </c>
      <c r="S1665">
        <v>1</v>
      </c>
    </row>
    <row r="1666" spans="1:39" x14ac:dyDescent="0.3">
      <c r="A1666">
        <v>25507</v>
      </c>
      <c r="B1666" t="s">
        <v>591</v>
      </c>
      <c r="C1666" t="s">
        <v>595</v>
      </c>
      <c r="P1666">
        <v>53</v>
      </c>
      <c r="Q1666">
        <v>1</v>
      </c>
      <c r="R1666">
        <v>130</v>
      </c>
      <c r="S1666">
        <v>6</v>
      </c>
    </row>
    <row r="1667" spans="1:39" x14ac:dyDescent="0.3">
      <c r="A1667">
        <v>25507</v>
      </c>
      <c r="B1667" t="s">
        <v>591</v>
      </c>
      <c r="C1667" t="s">
        <v>600</v>
      </c>
      <c r="P1667">
        <v>41</v>
      </c>
      <c r="Q1667">
        <v>1</v>
      </c>
      <c r="R1667">
        <v>88</v>
      </c>
      <c r="S1667">
        <v>3</v>
      </c>
    </row>
    <row r="1668" spans="1:39" x14ac:dyDescent="0.3">
      <c r="A1668">
        <v>25507</v>
      </c>
      <c r="B1668" t="s">
        <v>591</v>
      </c>
      <c r="C1668" t="s">
        <v>599</v>
      </c>
      <c r="P1668">
        <v>26</v>
      </c>
      <c r="Q1668">
        <v>0</v>
      </c>
      <c r="R1668">
        <v>48</v>
      </c>
      <c r="S1668">
        <v>2</v>
      </c>
    </row>
    <row r="1669" spans="1:39" x14ac:dyDescent="0.3">
      <c r="A1669">
        <v>25507</v>
      </c>
      <c r="B1669" t="s">
        <v>591</v>
      </c>
      <c r="C1669" t="s">
        <v>984</v>
      </c>
      <c r="P1669">
        <v>22</v>
      </c>
      <c r="Q1669">
        <v>0</v>
      </c>
      <c r="R1669">
        <v>30</v>
      </c>
      <c r="S1669">
        <v>2</v>
      </c>
    </row>
    <row r="1670" spans="1:39" x14ac:dyDescent="0.3">
      <c r="A1670">
        <v>25507</v>
      </c>
      <c r="B1670" t="s">
        <v>591</v>
      </c>
      <c r="C1670" t="s">
        <v>985</v>
      </c>
      <c r="P1670">
        <v>12</v>
      </c>
      <c r="Q1670">
        <v>0</v>
      </c>
      <c r="R1670">
        <v>11</v>
      </c>
      <c r="S1670">
        <v>2</v>
      </c>
    </row>
    <row r="1671" spans="1:39" x14ac:dyDescent="0.3">
      <c r="A1671">
        <v>25507</v>
      </c>
      <c r="B1671" t="s">
        <v>189</v>
      </c>
      <c r="C1671" t="s">
        <v>197</v>
      </c>
      <c r="T1671">
        <v>19</v>
      </c>
      <c r="U1671">
        <v>26</v>
      </c>
      <c r="V1671">
        <v>0</v>
      </c>
      <c r="W1671">
        <v>95</v>
      </c>
      <c r="X1671">
        <v>5</v>
      </c>
    </row>
    <row r="1672" spans="1:39" x14ac:dyDescent="0.3">
      <c r="A1672">
        <v>25507</v>
      </c>
      <c r="B1672" t="s">
        <v>189</v>
      </c>
      <c r="C1672" t="s">
        <v>980</v>
      </c>
      <c r="T1672">
        <v>7</v>
      </c>
      <c r="U1672">
        <v>7</v>
      </c>
      <c r="V1672">
        <v>0</v>
      </c>
      <c r="W1672">
        <v>7</v>
      </c>
      <c r="X1672">
        <v>1</v>
      </c>
    </row>
    <row r="1673" spans="1:39" x14ac:dyDescent="0.3">
      <c r="A1673">
        <v>25507</v>
      </c>
      <c r="B1673" t="s">
        <v>591</v>
      </c>
      <c r="C1673" t="s">
        <v>74</v>
      </c>
      <c r="T1673">
        <v>19.399999999999999</v>
      </c>
      <c r="U1673">
        <v>27</v>
      </c>
      <c r="V1673">
        <v>0</v>
      </c>
      <c r="W1673">
        <v>97</v>
      </c>
      <c r="X1673">
        <v>5</v>
      </c>
    </row>
    <row r="1674" spans="1:39" x14ac:dyDescent="0.3">
      <c r="A1674">
        <v>25507</v>
      </c>
      <c r="B1674" t="s">
        <v>591</v>
      </c>
      <c r="C1674" t="s">
        <v>595</v>
      </c>
      <c r="T1674">
        <v>8</v>
      </c>
      <c r="U1674">
        <v>8</v>
      </c>
      <c r="V1674">
        <v>0</v>
      </c>
      <c r="W1674">
        <v>8</v>
      </c>
      <c r="X1674">
        <v>1</v>
      </c>
    </row>
    <row r="1675" spans="1:39" x14ac:dyDescent="0.3">
      <c r="A1675">
        <v>25507</v>
      </c>
      <c r="B1675" t="s">
        <v>189</v>
      </c>
      <c r="C1675" t="s">
        <v>980</v>
      </c>
      <c r="Y1675">
        <v>18.5</v>
      </c>
      <c r="Z1675">
        <v>37</v>
      </c>
      <c r="AA1675">
        <v>0</v>
      </c>
      <c r="AB1675">
        <v>37</v>
      </c>
      <c r="AC1675">
        <v>2</v>
      </c>
    </row>
    <row r="1676" spans="1:39" x14ac:dyDescent="0.3">
      <c r="A1676">
        <v>25507</v>
      </c>
      <c r="B1676" t="s">
        <v>591</v>
      </c>
      <c r="C1676" t="s">
        <v>605</v>
      </c>
      <c r="Y1676">
        <v>0.7</v>
      </c>
      <c r="Z1676">
        <v>3</v>
      </c>
      <c r="AA1676">
        <v>0</v>
      </c>
      <c r="AB1676">
        <v>2</v>
      </c>
      <c r="AC1676">
        <v>3</v>
      </c>
    </row>
    <row r="1677" spans="1:39" x14ac:dyDescent="0.3">
      <c r="A1677">
        <v>25507</v>
      </c>
      <c r="B1677" t="s">
        <v>189</v>
      </c>
      <c r="C1677" t="s">
        <v>986</v>
      </c>
      <c r="AD1677">
        <v>1</v>
      </c>
      <c r="AE1677">
        <v>39</v>
      </c>
      <c r="AF1677">
        <v>1</v>
      </c>
      <c r="AG1677">
        <v>100</v>
      </c>
      <c r="AH1677">
        <v>9</v>
      </c>
      <c r="AI1677">
        <v>6</v>
      </c>
    </row>
    <row r="1678" spans="1:39" x14ac:dyDescent="0.3">
      <c r="A1678">
        <v>25507</v>
      </c>
      <c r="B1678" t="s">
        <v>591</v>
      </c>
      <c r="C1678" t="s">
        <v>987</v>
      </c>
      <c r="AD1678">
        <v>2</v>
      </c>
      <c r="AE1678" t="s">
        <v>136</v>
      </c>
      <c r="AF1678">
        <v>0</v>
      </c>
      <c r="AG1678">
        <v>0</v>
      </c>
      <c r="AH1678">
        <v>5</v>
      </c>
      <c r="AI1678">
        <v>5</v>
      </c>
    </row>
    <row r="1679" spans="1:39" x14ac:dyDescent="0.3">
      <c r="A1679">
        <v>25507</v>
      </c>
      <c r="B1679" t="s">
        <v>189</v>
      </c>
      <c r="C1679" t="s">
        <v>209</v>
      </c>
      <c r="AJ1679">
        <v>58</v>
      </c>
      <c r="AK1679">
        <v>253</v>
      </c>
      <c r="AL1679">
        <v>42.2</v>
      </c>
      <c r="AM1679">
        <v>6</v>
      </c>
    </row>
    <row r="1680" spans="1:39" x14ac:dyDescent="0.3">
      <c r="A1680">
        <v>25507</v>
      </c>
      <c r="B1680" t="s">
        <v>591</v>
      </c>
      <c r="C1680" t="s">
        <v>969</v>
      </c>
      <c r="AJ1680">
        <v>44</v>
      </c>
      <c r="AK1680">
        <v>277</v>
      </c>
      <c r="AL1680">
        <v>39.6</v>
      </c>
      <c r="AM1680">
        <v>7</v>
      </c>
    </row>
    <row r="1681" spans="1:19" x14ac:dyDescent="0.3">
      <c r="A1681">
        <v>25504</v>
      </c>
      <c r="B1681" t="s">
        <v>988</v>
      </c>
      <c r="C1681" t="s">
        <v>989</v>
      </c>
      <c r="D1681">
        <v>29</v>
      </c>
      <c r="E1681">
        <v>48.3</v>
      </c>
      <c r="F1681">
        <v>14</v>
      </c>
      <c r="G1681">
        <v>1</v>
      </c>
      <c r="H1681">
        <v>0</v>
      </c>
      <c r="I1681">
        <v>168</v>
      </c>
      <c r="J1681">
        <v>90</v>
      </c>
    </row>
    <row r="1682" spans="1:19" x14ac:dyDescent="0.3">
      <c r="A1682">
        <v>25504</v>
      </c>
      <c r="B1682" t="s">
        <v>988</v>
      </c>
      <c r="C1682" t="s">
        <v>990</v>
      </c>
      <c r="D1682">
        <v>1</v>
      </c>
      <c r="E1682">
        <v>100</v>
      </c>
      <c r="F1682">
        <v>1</v>
      </c>
      <c r="G1682">
        <v>0</v>
      </c>
      <c r="H1682">
        <v>1</v>
      </c>
      <c r="I1682">
        <v>14</v>
      </c>
      <c r="J1682">
        <v>547.6</v>
      </c>
    </row>
    <row r="1683" spans="1:19" x14ac:dyDescent="0.3">
      <c r="A1683">
        <v>25504</v>
      </c>
      <c r="B1683" t="s">
        <v>991</v>
      </c>
      <c r="C1683" t="s">
        <v>992</v>
      </c>
      <c r="D1683">
        <v>20</v>
      </c>
      <c r="E1683">
        <v>70</v>
      </c>
      <c r="F1683">
        <v>14</v>
      </c>
      <c r="G1683">
        <v>0</v>
      </c>
      <c r="H1683">
        <v>2</v>
      </c>
      <c r="I1683">
        <v>123</v>
      </c>
      <c r="J1683">
        <v>154.69999999999999</v>
      </c>
    </row>
    <row r="1684" spans="1:19" x14ac:dyDescent="0.3">
      <c r="A1684">
        <v>25504</v>
      </c>
      <c r="B1684" t="s">
        <v>991</v>
      </c>
      <c r="C1684" t="s">
        <v>993</v>
      </c>
      <c r="D1684">
        <v>25</v>
      </c>
      <c r="E1684">
        <v>56</v>
      </c>
      <c r="F1684">
        <v>14</v>
      </c>
      <c r="G1684">
        <v>1</v>
      </c>
      <c r="H1684">
        <v>1</v>
      </c>
      <c r="I1684">
        <v>109</v>
      </c>
      <c r="J1684">
        <v>97.8</v>
      </c>
    </row>
    <row r="1685" spans="1:19" x14ac:dyDescent="0.3">
      <c r="A1685">
        <v>25504</v>
      </c>
      <c r="B1685" t="s">
        <v>988</v>
      </c>
      <c r="C1685" t="s">
        <v>989</v>
      </c>
      <c r="K1685">
        <v>16</v>
      </c>
      <c r="L1685">
        <v>0</v>
      </c>
      <c r="M1685">
        <v>14</v>
      </c>
      <c r="N1685">
        <v>0</v>
      </c>
      <c r="O1685">
        <v>47</v>
      </c>
    </row>
    <row r="1686" spans="1:19" x14ac:dyDescent="0.3">
      <c r="A1686">
        <v>25504</v>
      </c>
      <c r="B1686" t="s">
        <v>988</v>
      </c>
      <c r="C1686" t="s">
        <v>994</v>
      </c>
      <c r="K1686">
        <v>14</v>
      </c>
      <c r="L1686">
        <v>0</v>
      </c>
      <c r="M1686">
        <v>8</v>
      </c>
      <c r="N1686">
        <v>0</v>
      </c>
      <c r="O1686">
        <v>28</v>
      </c>
    </row>
    <row r="1687" spans="1:19" x14ac:dyDescent="0.3">
      <c r="A1687">
        <v>25504</v>
      </c>
      <c r="B1687" t="s">
        <v>988</v>
      </c>
      <c r="C1687" t="s">
        <v>781</v>
      </c>
      <c r="K1687">
        <v>9</v>
      </c>
      <c r="L1687">
        <v>0</v>
      </c>
      <c r="M1687">
        <v>11</v>
      </c>
      <c r="N1687">
        <v>1</v>
      </c>
      <c r="O1687">
        <v>23</v>
      </c>
    </row>
    <row r="1688" spans="1:19" x14ac:dyDescent="0.3">
      <c r="A1688">
        <v>25504</v>
      </c>
      <c r="B1688" t="s">
        <v>988</v>
      </c>
      <c r="C1688" t="s">
        <v>995</v>
      </c>
      <c r="K1688">
        <v>3</v>
      </c>
      <c r="L1688">
        <v>0</v>
      </c>
      <c r="M1688">
        <v>2</v>
      </c>
      <c r="N1688">
        <v>0</v>
      </c>
      <c r="O1688">
        <v>2</v>
      </c>
    </row>
    <row r="1689" spans="1:19" x14ac:dyDescent="0.3">
      <c r="A1689">
        <v>25504</v>
      </c>
      <c r="B1689" t="s">
        <v>991</v>
      </c>
      <c r="C1689" t="s">
        <v>996</v>
      </c>
      <c r="K1689">
        <v>12</v>
      </c>
      <c r="L1689">
        <v>0</v>
      </c>
      <c r="M1689">
        <v>61</v>
      </c>
      <c r="N1689">
        <v>0</v>
      </c>
      <c r="O1689">
        <v>124</v>
      </c>
    </row>
    <row r="1690" spans="1:19" x14ac:dyDescent="0.3">
      <c r="A1690">
        <v>25504</v>
      </c>
      <c r="B1690" t="s">
        <v>991</v>
      </c>
      <c r="C1690" t="s">
        <v>992</v>
      </c>
      <c r="K1690">
        <v>9</v>
      </c>
      <c r="L1690">
        <v>1</v>
      </c>
      <c r="M1690">
        <v>27</v>
      </c>
      <c r="N1690">
        <v>0</v>
      </c>
      <c r="O1690">
        <v>8</v>
      </c>
    </row>
    <row r="1691" spans="1:19" x14ac:dyDescent="0.3">
      <c r="A1691">
        <v>25504</v>
      </c>
      <c r="B1691" t="s">
        <v>991</v>
      </c>
      <c r="C1691" t="s">
        <v>123</v>
      </c>
      <c r="K1691">
        <v>4</v>
      </c>
      <c r="L1691">
        <v>0</v>
      </c>
      <c r="M1691">
        <v>3</v>
      </c>
      <c r="N1691">
        <v>0</v>
      </c>
      <c r="O1691">
        <v>7</v>
      </c>
    </row>
    <row r="1692" spans="1:19" x14ac:dyDescent="0.3">
      <c r="A1692">
        <v>25504</v>
      </c>
      <c r="B1692" t="s">
        <v>991</v>
      </c>
      <c r="C1692" t="s">
        <v>997</v>
      </c>
      <c r="K1692">
        <v>0</v>
      </c>
      <c r="L1692">
        <v>1</v>
      </c>
      <c r="M1692">
        <v>0</v>
      </c>
      <c r="N1692">
        <v>0</v>
      </c>
      <c r="O1692">
        <v>0</v>
      </c>
    </row>
    <row r="1693" spans="1:19" x14ac:dyDescent="0.3">
      <c r="A1693">
        <v>25504</v>
      </c>
      <c r="B1693" t="s">
        <v>991</v>
      </c>
      <c r="C1693" t="s">
        <v>993</v>
      </c>
      <c r="K1693">
        <v>3</v>
      </c>
      <c r="L1693">
        <v>0</v>
      </c>
      <c r="M1693">
        <v>13</v>
      </c>
      <c r="N1693">
        <v>0</v>
      </c>
      <c r="O1693">
        <v>-1</v>
      </c>
    </row>
    <row r="1694" spans="1:19" x14ac:dyDescent="0.3">
      <c r="A1694">
        <v>25504</v>
      </c>
      <c r="B1694" t="s">
        <v>991</v>
      </c>
      <c r="C1694" t="s">
        <v>696</v>
      </c>
      <c r="K1694">
        <v>1</v>
      </c>
      <c r="L1694">
        <v>0</v>
      </c>
      <c r="M1694">
        <v>0</v>
      </c>
      <c r="N1694">
        <v>0</v>
      </c>
      <c r="O1694">
        <v>-7</v>
      </c>
    </row>
    <row r="1695" spans="1:19" x14ac:dyDescent="0.3">
      <c r="A1695">
        <v>25504</v>
      </c>
      <c r="B1695" t="s">
        <v>988</v>
      </c>
      <c r="C1695" t="s">
        <v>998</v>
      </c>
      <c r="P1695">
        <v>24</v>
      </c>
      <c r="Q1695">
        <v>0</v>
      </c>
      <c r="R1695">
        <v>94</v>
      </c>
      <c r="S1695">
        <v>9</v>
      </c>
    </row>
    <row r="1696" spans="1:19" x14ac:dyDescent="0.3">
      <c r="A1696">
        <v>25504</v>
      </c>
      <c r="B1696" t="s">
        <v>988</v>
      </c>
      <c r="C1696" t="s">
        <v>999</v>
      </c>
      <c r="P1696">
        <v>42</v>
      </c>
      <c r="Q1696">
        <v>0</v>
      </c>
      <c r="R1696">
        <v>42</v>
      </c>
      <c r="S1696">
        <v>1</v>
      </c>
    </row>
    <row r="1697" spans="1:29" x14ac:dyDescent="0.3">
      <c r="A1697">
        <v>25504</v>
      </c>
      <c r="B1697" t="s">
        <v>988</v>
      </c>
      <c r="C1697" t="s">
        <v>1000</v>
      </c>
      <c r="P1697">
        <v>13</v>
      </c>
      <c r="Q1697">
        <v>0</v>
      </c>
      <c r="R1697">
        <v>32</v>
      </c>
      <c r="S1697">
        <v>4</v>
      </c>
    </row>
    <row r="1698" spans="1:29" x14ac:dyDescent="0.3">
      <c r="A1698">
        <v>25504</v>
      </c>
      <c r="B1698" t="s">
        <v>988</v>
      </c>
      <c r="C1698" t="s">
        <v>989</v>
      </c>
      <c r="P1698">
        <v>14</v>
      </c>
      <c r="Q1698">
        <v>1</v>
      </c>
      <c r="R1698">
        <v>14</v>
      </c>
      <c r="S1698">
        <v>1</v>
      </c>
    </row>
    <row r="1699" spans="1:29" x14ac:dyDescent="0.3">
      <c r="A1699">
        <v>25504</v>
      </c>
      <c r="B1699" t="s">
        <v>991</v>
      </c>
      <c r="C1699" t="s">
        <v>1001</v>
      </c>
      <c r="P1699">
        <v>19</v>
      </c>
      <c r="Q1699">
        <v>1</v>
      </c>
      <c r="R1699">
        <v>93</v>
      </c>
      <c r="S1699">
        <v>11</v>
      </c>
    </row>
    <row r="1700" spans="1:29" x14ac:dyDescent="0.3">
      <c r="A1700">
        <v>25504</v>
      </c>
      <c r="B1700" t="s">
        <v>991</v>
      </c>
      <c r="C1700" t="s">
        <v>81</v>
      </c>
      <c r="P1700">
        <v>15</v>
      </c>
      <c r="Q1700">
        <v>0</v>
      </c>
      <c r="R1700">
        <v>41</v>
      </c>
      <c r="S1700">
        <v>4</v>
      </c>
    </row>
    <row r="1701" spans="1:29" x14ac:dyDescent="0.3">
      <c r="A1701">
        <v>25504</v>
      </c>
      <c r="B1701" t="s">
        <v>991</v>
      </c>
      <c r="C1701" t="s">
        <v>1002</v>
      </c>
      <c r="P1701">
        <v>24</v>
      </c>
      <c r="Q1701">
        <v>2</v>
      </c>
      <c r="R1701">
        <v>35</v>
      </c>
      <c r="S1701">
        <v>3</v>
      </c>
    </row>
    <row r="1702" spans="1:29" x14ac:dyDescent="0.3">
      <c r="A1702">
        <v>25504</v>
      </c>
      <c r="B1702" t="s">
        <v>991</v>
      </c>
      <c r="C1702" t="s">
        <v>131</v>
      </c>
      <c r="P1702">
        <v>11</v>
      </c>
      <c r="Q1702">
        <v>0</v>
      </c>
      <c r="R1702">
        <v>26</v>
      </c>
      <c r="S1702">
        <v>3</v>
      </c>
    </row>
    <row r="1703" spans="1:29" x14ac:dyDescent="0.3">
      <c r="A1703">
        <v>25504</v>
      </c>
      <c r="B1703" t="s">
        <v>991</v>
      </c>
      <c r="C1703" t="s">
        <v>1003</v>
      </c>
      <c r="P1703">
        <v>22</v>
      </c>
      <c r="Q1703">
        <v>0</v>
      </c>
      <c r="R1703">
        <v>22</v>
      </c>
      <c r="S1703">
        <v>1</v>
      </c>
    </row>
    <row r="1704" spans="1:29" x14ac:dyDescent="0.3">
      <c r="A1704">
        <v>25504</v>
      </c>
      <c r="B1704" t="s">
        <v>991</v>
      </c>
      <c r="C1704" t="s">
        <v>997</v>
      </c>
      <c r="P1704">
        <v>10</v>
      </c>
      <c r="Q1704">
        <v>0</v>
      </c>
      <c r="R1704">
        <v>14</v>
      </c>
      <c r="S1704">
        <v>3</v>
      </c>
    </row>
    <row r="1705" spans="1:29" x14ac:dyDescent="0.3">
      <c r="A1705">
        <v>25504</v>
      </c>
      <c r="B1705" t="s">
        <v>991</v>
      </c>
      <c r="C1705" t="s">
        <v>123</v>
      </c>
      <c r="P1705">
        <v>6</v>
      </c>
      <c r="Q1705">
        <v>0</v>
      </c>
      <c r="R1705">
        <v>13</v>
      </c>
      <c r="S1705">
        <v>3</v>
      </c>
    </row>
    <row r="1706" spans="1:29" x14ac:dyDescent="0.3">
      <c r="A1706">
        <v>25504</v>
      </c>
      <c r="B1706" t="s">
        <v>991</v>
      </c>
      <c r="C1706" t="s">
        <v>447</v>
      </c>
      <c r="P1706">
        <v>0</v>
      </c>
      <c r="Q1706">
        <v>0</v>
      </c>
      <c r="R1706">
        <v>-4</v>
      </c>
      <c r="S1706">
        <v>0</v>
      </c>
    </row>
    <row r="1707" spans="1:29" x14ac:dyDescent="0.3">
      <c r="A1707">
        <v>25504</v>
      </c>
      <c r="B1707" t="s">
        <v>991</v>
      </c>
      <c r="C1707" t="s">
        <v>1004</v>
      </c>
      <c r="P1707">
        <v>0</v>
      </c>
      <c r="Q1707">
        <v>0</v>
      </c>
      <c r="R1707">
        <v>-8</v>
      </c>
      <c r="S1707">
        <v>0</v>
      </c>
    </row>
    <row r="1708" spans="1:29" x14ac:dyDescent="0.3">
      <c r="A1708">
        <v>25504</v>
      </c>
      <c r="B1708" t="s">
        <v>988</v>
      </c>
      <c r="C1708" t="s">
        <v>536</v>
      </c>
      <c r="K1708" t="s">
        <v>57</v>
      </c>
      <c r="U1708">
        <v>18</v>
      </c>
      <c r="V1708">
        <v>18</v>
      </c>
      <c r="W1708">
        <v>0</v>
      </c>
      <c r="X1708">
        <v>18</v>
      </c>
      <c r="Y1708">
        <v>1</v>
      </c>
    </row>
    <row r="1709" spans="1:29" x14ac:dyDescent="0.3">
      <c r="A1709">
        <v>25504</v>
      </c>
      <c r="B1709" t="s">
        <v>988</v>
      </c>
      <c r="C1709" t="s">
        <v>369</v>
      </c>
      <c r="T1709">
        <v>17</v>
      </c>
      <c r="U1709">
        <v>17</v>
      </c>
      <c r="V1709">
        <v>0</v>
      </c>
      <c r="W1709">
        <v>17</v>
      </c>
      <c r="X1709">
        <v>1</v>
      </c>
    </row>
    <row r="1710" spans="1:29" x14ac:dyDescent="0.3">
      <c r="A1710">
        <v>25504</v>
      </c>
      <c r="B1710" t="s">
        <v>991</v>
      </c>
      <c r="C1710" t="s">
        <v>123</v>
      </c>
      <c r="T1710">
        <v>27.5</v>
      </c>
      <c r="U1710">
        <v>33</v>
      </c>
      <c r="V1710">
        <v>0</v>
      </c>
      <c r="W1710">
        <v>55</v>
      </c>
      <c r="X1710">
        <v>2</v>
      </c>
    </row>
    <row r="1711" spans="1:29" x14ac:dyDescent="0.3">
      <c r="A1711">
        <v>25504</v>
      </c>
      <c r="B1711" t="s">
        <v>991</v>
      </c>
      <c r="C1711" t="s">
        <v>44</v>
      </c>
      <c r="T1711">
        <v>26</v>
      </c>
      <c r="U1711">
        <v>26</v>
      </c>
      <c r="V1711">
        <v>0</v>
      </c>
      <c r="W1711">
        <v>52</v>
      </c>
      <c r="X1711">
        <v>2</v>
      </c>
    </row>
    <row r="1712" spans="1:29" x14ac:dyDescent="0.3">
      <c r="A1712">
        <v>25504</v>
      </c>
      <c r="B1712" t="s">
        <v>991</v>
      </c>
      <c r="C1712" t="s">
        <v>1001</v>
      </c>
      <c r="Y1712">
        <v>8</v>
      </c>
      <c r="Z1712">
        <v>20</v>
      </c>
      <c r="AA1712">
        <v>0</v>
      </c>
      <c r="AB1712">
        <v>16</v>
      </c>
      <c r="AC1712">
        <v>2</v>
      </c>
    </row>
    <row r="1713" spans="1:39" x14ac:dyDescent="0.3">
      <c r="A1713">
        <v>25504</v>
      </c>
      <c r="B1713" t="s">
        <v>991</v>
      </c>
      <c r="C1713" t="s">
        <v>997</v>
      </c>
      <c r="Y1713">
        <v>15</v>
      </c>
      <c r="Z1713">
        <v>15</v>
      </c>
      <c r="AA1713">
        <v>0</v>
      </c>
      <c r="AB1713">
        <v>15</v>
      </c>
      <c r="AC1713">
        <v>1</v>
      </c>
    </row>
    <row r="1714" spans="1:39" x14ac:dyDescent="0.3">
      <c r="A1714">
        <v>25504</v>
      </c>
      <c r="B1714" t="s">
        <v>988</v>
      </c>
      <c r="C1714" t="s">
        <v>1005</v>
      </c>
      <c r="AD1714">
        <v>3</v>
      </c>
      <c r="AE1714">
        <v>46</v>
      </c>
      <c r="AF1714">
        <v>3</v>
      </c>
      <c r="AG1714">
        <v>100</v>
      </c>
      <c r="AH1714">
        <v>11</v>
      </c>
      <c r="AI1714">
        <v>2</v>
      </c>
    </row>
    <row r="1715" spans="1:39" x14ac:dyDescent="0.3">
      <c r="A1715">
        <v>25504</v>
      </c>
      <c r="B1715" t="s">
        <v>991</v>
      </c>
      <c r="C1715" t="s">
        <v>1006</v>
      </c>
      <c r="AD1715">
        <v>0</v>
      </c>
      <c r="AE1715" t="s">
        <v>136</v>
      </c>
      <c r="AF1715">
        <v>0</v>
      </c>
      <c r="AG1715" t="s">
        <v>136</v>
      </c>
      <c r="AH1715">
        <v>3</v>
      </c>
      <c r="AI1715">
        <v>3</v>
      </c>
    </row>
    <row r="1716" spans="1:39" x14ac:dyDescent="0.3">
      <c r="A1716">
        <v>25504</v>
      </c>
      <c r="B1716" t="s">
        <v>988</v>
      </c>
      <c r="C1716" t="s">
        <v>1007</v>
      </c>
      <c r="AJ1716">
        <v>57</v>
      </c>
      <c r="AK1716">
        <v>354</v>
      </c>
      <c r="AL1716">
        <v>44.2</v>
      </c>
      <c r="AM1716">
        <v>8</v>
      </c>
    </row>
    <row r="1717" spans="1:39" x14ac:dyDescent="0.3">
      <c r="A1717">
        <v>25504</v>
      </c>
      <c r="B1717" t="s">
        <v>991</v>
      </c>
      <c r="C1717" t="s">
        <v>1008</v>
      </c>
      <c r="AJ1717">
        <v>69</v>
      </c>
      <c r="AK1717">
        <v>267</v>
      </c>
      <c r="AL1717">
        <v>44.5</v>
      </c>
      <c r="AM1717">
        <v>6</v>
      </c>
    </row>
    <row r="1718" spans="1:39" x14ac:dyDescent="0.3">
      <c r="A1718">
        <v>25505</v>
      </c>
      <c r="B1718" t="s">
        <v>432</v>
      </c>
      <c r="C1718" t="s">
        <v>291</v>
      </c>
      <c r="D1718">
        <v>42</v>
      </c>
      <c r="E1718">
        <v>54.8</v>
      </c>
      <c r="F1718">
        <v>23</v>
      </c>
      <c r="G1718">
        <v>1</v>
      </c>
      <c r="H1718">
        <v>0</v>
      </c>
      <c r="I1718">
        <v>236</v>
      </c>
      <c r="J1718">
        <v>97.2</v>
      </c>
    </row>
    <row r="1719" spans="1:39" x14ac:dyDescent="0.3">
      <c r="A1719">
        <v>25505</v>
      </c>
      <c r="B1719" t="s">
        <v>118</v>
      </c>
      <c r="C1719" t="s">
        <v>1009</v>
      </c>
      <c r="D1719">
        <v>28</v>
      </c>
      <c r="E1719">
        <v>71.400000000000006</v>
      </c>
      <c r="F1719">
        <v>20</v>
      </c>
      <c r="G1719">
        <v>0</v>
      </c>
      <c r="H1719">
        <v>2</v>
      </c>
      <c r="I1719">
        <v>285</v>
      </c>
      <c r="J1719">
        <v>180.5</v>
      </c>
    </row>
    <row r="1720" spans="1:39" x14ac:dyDescent="0.3">
      <c r="A1720">
        <v>25505</v>
      </c>
      <c r="B1720" t="s">
        <v>432</v>
      </c>
      <c r="C1720" t="s">
        <v>291</v>
      </c>
      <c r="K1720">
        <v>10</v>
      </c>
      <c r="L1720">
        <v>0</v>
      </c>
      <c r="M1720">
        <v>14</v>
      </c>
      <c r="N1720">
        <v>0</v>
      </c>
      <c r="O1720">
        <v>30</v>
      </c>
    </row>
    <row r="1721" spans="1:39" x14ac:dyDescent="0.3">
      <c r="A1721">
        <v>25505</v>
      </c>
      <c r="B1721" t="s">
        <v>432</v>
      </c>
      <c r="C1721" t="s">
        <v>437</v>
      </c>
      <c r="K1721">
        <v>8</v>
      </c>
      <c r="L1721">
        <v>0</v>
      </c>
      <c r="M1721">
        <v>10</v>
      </c>
      <c r="N1721">
        <v>0</v>
      </c>
      <c r="O1721">
        <v>25</v>
      </c>
    </row>
    <row r="1722" spans="1:39" x14ac:dyDescent="0.3">
      <c r="A1722">
        <v>25505</v>
      </c>
      <c r="B1722" t="s">
        <v>432</v>
      </c>
      <c r="C1722" t="s">
        <v>1010</v>
      </c>
      <c r="K1722">
        <v>1</v>
      </c>
      <c r="L1722">
        <v>0</v>
      </c>
      <c r="M1722">
        <v>13</v>
      </c>
      <c r="N1722">
        <v>0</v>
      </c>
      <c r="O1722">
        <v>13</v>
      </c>
    </row>
    <row r="1723" spans="1:39" x14ac:dyDescent="0.3">
      <c r="A1723">
        <v>25505</v>
      </c>
      <c r="B1723" t="s">
        <v>432</v>
      </c>
      <c r="C1723" t="s">
        <v>1011</v>
      </c>
      <c r="K1723">
        <v>3</v>
      </c>
      <c r="L1723">
        <v>0</v>
      </c>
      <c r="M1723">
        <v>7</v>
      </c>
      <c r="N1723">
        <v>0</v>
      </c>
      <c r="O1723">
        <v>10</v>
      </c>
    </row>
    <row r="1724" spans="1:39" x14ac:dyDescent="0.3">
      <c r="A1724">
        <v>25505</v>
      </c>
      <c r="B1724" t="s">
        <v>432</v>
      </c>
      <c r="C1724" t="s">
        <v>443</v>
      </c>
      <c r="K1724">
        <v>1</v>
      </c>
      <c r="L1724">
        <v>0</v>
      </c>
      <c r="M1724">
        <v>9</v>
      </c>
      <c r="N1724">
        <v>0</v>
      </c>
      <c r="O1724">
        <v>9</v>
      </c>
    </row>
    <row r="1725" spans="1:39" x14ac:dyDescent="0.3">
      <c r="A1725">
        <v>25505</v>
      </c>
      <c r="B1725" t="s">
        <v>432</v>
      </c>
      <c r="C1725" t="s">
        <v>1012</v>
      </c>
      <c r="K1725">
        <v>8</v>
      </c>
      <c r="L1725">
        <v>0</v>
      </c>
      <c r="M1725">
        <v>7</v>
      </c>
      <c r="N1725">
        <v>0</v>
      </c>
      <c r="O1725">
        <v>5</v>
      </c>
    </row>
    <row r="1726" spans="1:39" x14ac:dyDescent="0.3">
      <c r="A1726">
        <v>25505</v>
      </c>
      <c r="B1726" t="s">
        <v>432</v>
      </c>
      <c r="C1726" t="s">
        <v>183</v>
      </c>
      <c r="K1726">
        <v>1</v>
      </c>
      <c r="L1726">
        <v>0</v>
      </c>
      <c r="M1726">
        <v>5</v>
      </c>
      <c r="N1726">
        <v>0</v>
      </c>
      <c r="O1726">
        <v>5</v>
      </c>
    </row>
    <row r="1727" spans="1:39" x14ac:dyDescent="0.3">
      <c r="A1727">
        <v>25505</v>
      </c>
      <c r="B1727" t="s">
        <v>432</v>
      </c>
      <c r="C1727" t="s">
        <v>1013</v>
      </c>
      <c r="K1727">
        <v>1</v>
      </c>
      <c r="L1727">
        <v>0</v>
      </c>
      <c r="M1727">
        <v>2</v>
      </c>
      <c r="N1727">
        <v>1</v>
      </c>
      <c r="O1727">
        <v>2</v>
      </c>
    </row>
    <row r="1728" spans="1:39" x14ac:dyDescent="0.3">
      <c r="A1728">
        <v>25505</v>
      </c>
      <c r="B1728" t="s">
        <v>118</v>
      </c>
      <c r="C1728" t="s">
        <v>123</v>
      </c>
      <c r="K1728">
        <v>15</v>
      </c>
      <c r="L1728">
        <v>0</v>
      </c>
      <c r="M1728">
        <v>41</v>
      </c>
      <c r="N1728">
        <v>2</v>
      </c>
      <c r="O1728">
        <v>79</v>
      </c>
    </row>
    <row r="1729" spans="1:19" x14ac:dyDescent="0.3">
      <c r="A1729">
        <v>25505</v>
      </c>
      <c r="B1729" t="s">
        <v>118</v>
      </c>
      <c r="C1729" t="s">
        <v>132</v>
      </c>
      <c r="K1729">
        <v>11</v>
      </c>
      <c r="L1729">
        <v>0</v>
      </c>
      <c r="M1729">
        <v>13</v>
      </c>
      <c r="N1729">
        <v>0</v>
      </c>
      <c r="O1729">
        <v>53</v>
      </c>
    </row>
    <row r="1730" spans="1:19" x14ac:dyDescent="0.3">
      <c r="A1730">
        <v>25505</v>
      </c>
      <c r="B1730" t="s">
        <v>118</v>
      </c>
      <c r="C1730" t="s">
        <v>912</v>
      </c>
      <c r="K1730">
        <v>1</v>
      </c>
      <c r="L1730">
        <v>0</v>
      </c>
      <c r="M1730">
        <v>15</v>
      </c>
      <c r="N1730">
        <v>0</v>
      </c>
      <c r="O1730">
        <v>15</v>
      </c>
    </row>
    <row r="1731" spans="1:19" x14ac:dyDescent="0.3">
      <c r="A1731">
        <v>25505</v>
      </c>
      <c r="B1731" t="s">
        <v>118</v>
      </c>
      <c r="C1731" t="s">
        <v>1014</v>
      </c>
      <c r="K1731">
        <v>1</v>
      </c>
      <c r="L1731">
        <v>0</v>
      </c>
      <c r="M1731">
        <v>8</v>
      </c>
      <c r="N1731">
        <v>0</v>
      </c>
      <c r="O1731">
        <v>8</v>
      </c>
    </row>
    <row r="1732" spans="1:19" x14ac:dyDescent="0.3">
      <c r="A1732">
        <v>25505</v>
      </c>
      <c r="B1732" t="s">
        <v>118</v>
      </c>
      <c r="C1732" t="s">
        <v>124</v>
      </c>
      <c r="K1732">
        <v>3</v>
      </c>
      <c r="L1732">
        <v>0</v>
      </c>
      <c r="M1732">
        <v>3</v>
      </c>
      <c r="N1732">
        <v>0</v>
      </c>
      <c r="O1732">
        <v>6</v>
      </c>
    </row>
    <row r="1733" spans="1:19" x14ac:dyDescent="0.3">
      <c r="A1733">
        <v>25505</v>
      </c>
      <c r="B1733" t="s">
        <v>118</v>
      </c>
      <c r="C1733" t="s">
        <v>1009</v>
      </c>
      <c r="K1733">
        <v>1</v>
      </c>
      <c r="L1733">
        <v>0</v>
      </c>
      <c r="M1733">
        <v>0</v>
      </c>
      <c r="N1733">
        <v>0</v>
      </c>
      <c r="O1733">
        <v>-8</v>
      </c>
    </row>
    <row r="1734" spans="1:19" x14ac:dyDescent="0.3">
      <c r="A1734">
        <v>25505</v>
      </c>
      <c r="B1734" t="s">
        <v>432</v>
      </c>
      <c r="C1734" t="s">
        <v>1010</v>
      </c>
      <c r="P1734">
        <v>43</v>
      </c>
      <c r="Q1734">
        <v>0</v>
      </c>
      <c r="R1734">
        <v>70</v>
      </c>
      <c r="S1734">
        <v>4</v>
      </c>
    </row>
    <row r="1735" spans="1:19" x14ac:dyDescent="0.3">
      <c r="A1735">
        <v>25505</v>
      </c>
      <c r="B1735" t="s">
        <v>432</v>
      </c>
      <c r="C1735" t="s">
        <v>183</v>
      </c>
      <c r="P1735">
        <v>20</v>
      </c>
      <c r="Q1735">
        <v>0</v>
      </c>
      <c r="R1735">
        <v>66</v>
      </c>
      <c r="S1735">
        <v>6</v>
      </c>
    </row>
    <row r="1736" spans="1:19" x14ac:dyDescent="0.3">
      <c r="A1736">
        <v>25505</v>
      </c>
      <c r="B1736" t="s">
        <v>432</v>
      </c>
      <c r="C1736" t="s">
        <v>443</v>
      </c>
      <c r="P1736">
        <v>40</v>
      </c>
      <c r="Q1736">
        <v>0</v>
      </c>
      <c r="R1736">
        <v>58</v>
      </c>
      <c r="S1736">
        <v>2</v>
      </c>
    </row>
    <row r="1737" spans="1:19" x14ac:dyDescent="0.3">
      <c r="A1737">
        <v>25505</v>
      </c>
      <c r="B1737" t="s">
        <v>432</v>
      </c>
      <c r="C1737" t="s">
        <v>1011</v>
      </c>
      <c r="P1737">
        <v>16</v>
      </c>
      <c r="Q1737">
        <v>0</v>
      </c>
      <c r="R1737">
        <v>23</v>
      </c>
      <c r="S1737">
        <v>4</v>
      </c>
    </row>
    <row r="1738" spans="1:19" x14ac:dyDescent="0.3">
      <c r="A1738">
        <v>25505</v>
      </c>
      <c r="B1738" t="s">
        <v>432</v>
      </c>
      <c r="C1738" t="s">
        <v>445</v>
      </c>
      <c r="P1738">
        <v>6</v>
      </c>
      <c r="Q1738">
        <v>0</v>
      </c>
      <c r="R1738">
        <v>8</v>
      </c>
      <c r="S1738">
        <v>4</v>
      </c>
    </row>
    <row r="1739" spans="1:19" x14ac:dyDescent="0.3">
      <c r="A1739">
        <v>25505</v>
      </c>
      <c r="B1739" t="s">
        <v>432</v>
      </c>
      <c r="C1739" t="s">
        <v>1015</v>
      </c>
      <c r="P1739">
        <v>5</v>
      </c>
      <c r="Q1739">
        <v>0</v>
      </c>
      <c r="R1739">
        <v>5</v>
      </c>
      <c r="S1739">
        <v>1</v>
      </c>
    </row>
    <row r="1740" spans="1:19" x14ac:dyDescent="0.3">
      <c r="A1740">
        <v>25505</v>
      </c>
      <c r="B1740" t="s">
        <v>432</v>
      </c>
      <c r="C1740" t="s">
        <v>1016</v>
      </c>
      <c r="P1740">
        <v>3</v>
      </c>
      <c r="Q1740">
        <v>0</v>
      </c>
      <c r="R1740">
        <v>3</v>
      </c>
      <c r="S1740">
        <v>1</v>
      </c>
    </row>
    <row r="1741" spans="1:19" x14ac:dyDescent="0.3">
      <c r="A1741">
        <v>25505</v>
      </c>
      <c r="B1741" t="s">
        <v>432</v>
      </c>
      <c r="C1741" t="s">
        <v>1013</v>
      </c>
      <c r="P1741">
        <v>3</v>
      </c>
      <c r="Q1741">
        <v>0</v>
      </c>
      <c r="R1741">
        <v>3</v>
      </c>
      <c r="S1741">
        <v>1</v>
      </c>
    </row>
    <row r="1742" spans="1:19" x14ac:dyDescent="0.3">
      <c r="A1742">
        <v>25505</v>
      </c>
      <c r="B1742" t="s">
        <v>118</v>
      </c>
      <c r="C1742" t="s">
        <v>130</v>
      </c>
      <c r="P1742">
        <v>80</v>
      </c>
      <c r="Q1742">
        <v>1</v>
      </c>
      <c r="R1742">
        <v>119</v>
      </c>
      <c r="S1742">
        <v>4</v>
      </c>
    </row>
    <row r="1743" spans="1:19" x14ac:dyDescent="0.3">
      <c r="A1743">
        <v>25505</v>
      </c>
      <c r="B1743" t="s">
        <v>118</v>
      </c>
      <c r="C1743" t="s">
        <v>131</v>
      </c>
      <c r="P1743">
        <v>26</v>
      </c>
      <c r="Q1743">
        <v>0</v>
      </c>
      <c r="R1743">
        <v>46</v>
      </c>
      <c r="S1743">
        <v>3</v>
      </c>
    </row>
    <row r="1744" spans="1:19" x14ac:dyDescent="0.3">
      <c r="A1744">
        <v>25505</v>
      </c>
      <c r="B1744" t="s">
        <v>118</v>
      </c>
      <c r="C1744" t="s">
        <v>912</v>
      </c>
      <c r="P1744">
        <v>26</v>
      </c>
      <c r="Q1744">
        <v>1</v>
      </c>
      <c r="R1744">
        <v>42</v>
      </c>
      <c r="S1744">
        <v>3</v>
      </c>
    </row>
    <row r="1745" spans="1:39" x14ac:dyDescent="0.3">
      <c r="A1745">
        <v>25505</v>
      </c>
      <c r="B1745" t="s">
        <v>118</v>
      </c>
      <c r="C1745" t="s">
        <v>1017</v>
      </c>
      <c r="P1745">
        <v>15</v>
      </c>
      <c r="Q1745">
        <v>0</v>
      </c>
      <c r="R1745">
        <v>32</v>
      </c>
      <c r="S1745">
        <v>3</v>
      </c>
    </row>
    <row r="1746" spans="1:39" x14ac:dyDescent="0.3">
      <c r="A1746">
        <v>25505</v>
      </c>
      <c r="B1746" t="s">
        <v>118</v>
      </c>
      <c r="C1746" t="s">
        <v>1018</v>
      </c>
      <c r="P1746">
        <v>16</v>
      </c>
      <c r="Q1746">
        <v>0</v>
      </c>
      <c r="R1746">
        <v>28</v>
      </c>
      <c r="S1746">
        <v>2</v>
      </c>
    </row>
    <row r="1747" spans="1:39" x14ac:dyDescent="0.3">
      <c r="A1747">
        <v>25505</v>
      </c>
      <c r="B1747" t="s">
        <v>118</v>
      </c>
      <c r="C1747" t="s">
        <v>132</v>
      </c>
      <c r="P1747">
        <v>7</v>
      </c>
      <c r="Q1747">
        <v>0</v>
      </c>
      <c r="R1747">
        <v>7</v>
      </c>
      <c r="S1747">
        <v>1</v>
      </c>
    </row>
    <row r="1748" spans="1:39" x14ac:dyDescent="0.3">
      <c r="A1748">
        <v>25505</v>
      </c>
      <c r="B1748" t="s">
        <v>118</v>
      </c>
      <c r="C1748" t="s">
        <v>123</v>
      </c>
      <c r="P1748">
        <v>9</v>
      </c>
      <c r="Q1748">
        <v>0</v>
      </c>
      <c r="R1748">
        <v>6</v>
      </c>
      <c r="S1748">
        <v>3</v>
      </c>
    </row>
    <row r="1749" spans="1:39" x14ac:dyDescent="0.3">
      <c r="A1749">
        <v>25505</v>
      </c>
      <c r="B1749" t="s">
        <v>118</v>
      </c>
      <c r="C1749" t="s">
        <v>1019</v>
      </c>
      <c r="P1749">
        <v>5</v>
      </c>
      <c r="Q1749">
        <v>0</v>
      </c>
      <c r="R1749">
        <v>5</v>
      </c>
      <c r="S1749">
        <v>1</v>
      </c>
    </row>
    <row r="1750" spans="1:39" x14ac:dyDescent="0.3">
      <c r="A1750">
        <v>25505</v>
      </c>
      <c r="B1750" t="s">
        <v>118</v>
      </c>
      <c r="C1750" t="s">
        <v>56</v>
      </c>
      <c r="P1750">
        <v>5</v>
      </c>
      <c r="Q1750">
        <v>0</v>
      </c>
      <c r="R1750">
        <v>5</v>
      </c>
      <c r="S1750">
        <v>1</v>
      </c>
    </row>
    <row r="1751" spans="1:39" x14ac:dyDescent="0.3">
      <c r="A1751">
        <v>25505</v>
      </c>
      <c r="B1751" t="s">
        <v>432</v>
      </c>
      <c r="C1751" t="s">
        <v>350</v>
      </c>
      <c r="T1751">
        <v>26</v>
      </c>
      <c r="U1751">
        <v>28</v>
      </c>
      <c r="V1751">
        <v>0</v>
      </c>
      <c r="W1751">
        <v>52</v>
      </c>
      <c r="X1751">
        <v>2</v>
      </c>
    </row>
    <row r="1752" spans="1:39" x14ac:dyDescent="0.3">
      <c r="A1752">
        <v>25505</v>
      </c>
      <c r="B1752" t="s">
        <v>432</v>
      </c>
      <c r="C1752" t="s">
        <v>438</v>
      </c>
      <c r="T1752">
        <v>12</v>
      </c>
      <c r="U1752">
        <v>12</v>
      </c>
      <c r="V1752">
        <v>0</v>
      </c>
      <c r="W1752">
        <v>12</v>
      </c>
      <c r="X1752">
        <v>1</v>
      </c>
    </row>
    <row r="1753" spans="1:39" x14ac:dyDescent="0.3">
      <c r="A1753">
        <v>25505</v>
      </c>
      <c r="B1753" t="s">
        <v>432</v>
      </c>
      <c r="C1753" t="s">
        <v>183</v>
      </c>
      <c r="T1753">
        <v>11</v>
      </c>
      <c r="U1753">
        <v>11</v>
      </c>
      <c r="V1753">
        <v>0</v>
      </c>
      <c r="W1753">
        <v>11</v>
      </c>
      <c r="X1753">
        <v>1</v>
      </c>
    </row>
    <row r="1754" spans="1:39" x14ac:dyDescent="0.3">
      <c r="A1754">
        <v>25505</v>
      </c>
      <c r="B1754" t="s">
        <v>118</v>
      </c>
      <c r="C1754" t="s">
        <v>1018</v>
      </c>
      <c r="T1754">
        <v>25.5</v>
      </c>
      <c r="U1754">
        <v>28</v>
      </c>
      <c r="V1754">
        <v>0</v>
      </c>
      <c r="W1754">
        <v>51</v>
      </c>
      <c r="X1754">
        <v>2</v>
      </c>
    </row>
    <row r="1755" spans="1:39" x14ac:dyDescent="0.3">
      <c r="A1755">
        <v>25505</v>
      </c>
      <c r="B1755" t="s">
        <v>118</v>
      </c>
      <c r="C1755" t="s">
        <v>912</v>
      </c>
      <c r="T1755">
        <v>15</v>
      </c>
      <c r="U1755">
        <v>15</v>
      </c>
      <c r="V1755">
        <v>0</v>
      </c>
      <c r="W1755">
        <v>15</v>
      </c>
      <c r="X1755">
        <v>1</v>
      </c>
    </row>
    <row r="1756" spans="1:39" x14ac:dyDescent="0.3">
      <c r="A1756">
        <v>25505</v>
      </c>
      <c r="B1756" t="s">
        <v>432</v>
      </c>
      <c r="C1756" t="s">
        <v>439</v>
      </c>
      <c r="Y1756">
        <v>11</v>
      </c>
      <c r="Z1756">
        <v>14</v>
      </c>
      <c r="AA1756">
        <v>0</v>
      </c>
      <c r="AB1756">
        <v>33</v>
      </c>
      <c r="AC1756">
        <v>3</v>
      </c>
    </row>
    <row r="1757" spans="1:39" x14ac:dyDescent="0.3">
      <c r="A1757">
        <v>25505</v>
      </c>
      <c r="B1757" t="s">
        <v>118</v>
      </c>
      <c r="C1757" t="s">
        <v>912</v>
      </c>
      <c r="Y1757">
        <v>4</v>
      </c>
      <c r="Z1757">
        <v>4</v>
      </c>
      <c r="AA1757">
        <v>0</v>
      </c>
      <c r="AB1757">
        <v>4</v>
      </c>
      <c r="AC1757">
        <v>1</v>
      </c>
    </row>
    <row r="1758" spans="1:39" x14ac:dyDescent="0.3">
      <c r="A1758">
        <v>25505</v>
      </c>
      <c r="B1758" t="s">
        <v>432</v>
      </c>
      <c r="C1758" t="s">
        <v>52</v>
      </c>
      <c r="AD1758">
        <v>3</v>
      </c>
      <c r="AE1758">
        <v>35</v>
      </c>
      <c r="AF1758">
        <v>3</v>
      </c>
      <c r="AG1758">
        <v>100</v>
      </c>
      <c r="AH1758">
        <v>9</v>
      </c>
      <c r="AI1758">
        <v>0</v>
      </c>
    </row>
    <row r="1759" spans="1:39" x14ac:dyDescent="0.3">
      <c r="A1759">
        <v>25505</v>
      </c>
      <c r="B1759" t="s">
        <v>118</v>
      </c>
      <c r="C1759" t="s">
        <v>135</v>
      </c>
      <c r="AD1759">
        <v>1</v>
      </c>
      <c r="AE1759">
        <v>38</v>
      </c>
      <c r="AF1759">
        <v>1</v>
      </c>
      <c r="AG1759">
        <v>100</v>
      </c>
      <c r="AH1759">
        <v>6</v>
      </c>
      <c r="AI1759">
        <v>3</v>
      </c>
    </row>
    <row r="1760" spans="1:39" x14ac:dyDescent="0.3">
      <c r="A1760">
        <v>25505</v>
      </c>
      <c r="B1760" t="s">
        <v>432</v>
      </c>
      <c r="C1760" t="s">
        <v>453</v>
      </c>
      <c r="AJ1760">
        <v>71</v>
      </c>
      <c r="AK1760">
        <v>226</v>
      </c>
      <c r="AL1760">
        <v>45.2</v>
      </c>
      <c r="AM1760">
        <v>5</v>
      </c>
    </row>
    <row r="1761" spans="1:39" x14ac:dyDescent="0.3">
      <c r="A1761">
        <v>25505</v>
      </c>
      <c r="B1761" t="s">
        <v>118</v>
      </c>
      <c r="C1761" t="s">
        <v>137</v>
      </c>
      <c r="AJ1761">
        <v>64</v>
      </c>
      <c r="AK1761">
        <v>282</v>
      </c>
      <c r="AL1761">
        <v>47</v>
      </c>
      <c r="AM1761">
        <v>6</v>
      </c>
    </row>
    <row r="1762" spans="1:39" x14ac:dyDescent="0.3">
      <c r="A1762">
        <v>25508</v>
      </c>
      <c r="B1762" t="s">
        <v>477</v>
      </c>
      <c r="C1762" t="s">
        <v>478</v>
      </c>
      <c r="D1762">
        <v>39</v>
      </c>
      <c r="E1762">
        <v>74.400000000000006</v>
      </c>
      <c r="F1762">
        <v>29</v>
      </c>
      <c r="G1762">
        <v>1</v>
      </c>
      <c r="H1762">
        <v>3</v>
      </c>
      <c r="I1762">
        <v>377</v>
      </c>
      <c r="J1762">
        <v>175.8</v>
      </c>
    </row>
    <row r="1763" spans="1:39" x14ac:dyDescent="0.3">
      <c r="A1763">
        <v>25508</v>
      </c>
      <c r="B1763" t="s">
        <v>477</v>
      </c>
      <c r="C1763" t="s">
        <v>1020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39" x14ac:dyDescent="0.3">
      <c r="A1764">
        <v>25508</v>
      </c>
      <c r="B1764" t="s">
        <v>1021</v>
      </c>
      <c r="C1764" t="s">
        <v>646</v>
      </c>
      <c r="D1764">
        <v>21</v>
      </c>
      <c r="E1764">
        <v>33.299999999999997</v>
      </c>
      <c r="F1764">
        <v>7</v>
      </c>
      <c r="G1764">
        <v>0</v>
      </c>
      <c r="H1764">
        <v>0</v>
      </c>
      <c r="I1764">
        <v>38</v>
      </c>
      <c r="J1764">
        <v>48.5</v>
      </c>
    </row>
    <row r="1765" spans="1:39" x14ac:dyDescent="0.3">
      <c r="A1765">
        <v>25508</v>
      </c>
      <c r="B1765" t="s">
        <v>477</v>
      </c>
      <c r="C1765" t="s">
        <v>481</v>
      </c>
      <c r="K1765">
        <v>19</v>
      </c>
      <c r="L1765">
        <v>0</v>
      </c>
      <c r="M1765">
        <v>29</v>
      </c>
      <c r="N1765">
        <v>2</v>
      </c>
      <c r="O1765">
        <v>93</v>
      </c>
    </row>
    <row r="1766" spans="1:39" x14ac:dyDescent="0.3">
      <c r="A1766">
        <v>25508</v>
      </c>
      <c r="B1766" t="s">
        <v>477</v>
      </c>
      <c r="C1766" t="s">
        <v>1022</v>
      </c>
      <c r="K1766">
        <v>14</v>
      </c>
      <c r="L1766">
        <v>0</v>
      </c>
      <c r="M1766">
        <v>49</v>
      </c>
      <c r="N1766">
        <v>0</v>
      </c>
      <c r="O1766">
        <v>87</v>
      </c>
    </row>
    <row r="1767" spans="1:39" x14ac:dyDescent="0.3">
      <c r="A1767">
        <v>25508</v>
      </c>
      <c r="B1767" t="s">
        <v>477</v>
      </c>
      <c r="C1767" t="s">
        <v>1023</v>
      </c>
      <c r="K1767">
        <v>10</v>
      </c>
      <c r="L1767">
        <v>0</v>
      </c>
      <c r="M1767">
        <v>24</v>
      </c>
      <c r="N1767">
        <v>1</v>
      </c>
      <c r="O1767">
        <v>54</v>
      </c>
    </row>
    <row r="1768" spans="1:39" x14ac:dyDescent="0.3">
      <c r="A1768">
        <v>25508</v>
      </c>
      <c r="B1768" t="s">
        <v>477</v>
      </c>
      <c r="C1768" t="s">
        <v>1020</v>
      </c>
      <c r="K1768">
        <v>3</v>
      </c>
      <c r="L1768">
        <v>0</v>
      </c>
      <c r="M1768">
        <v>22</v>
      </c>
      <c r="N1768">
        <v>0</v>
      </c>
      <c r="O1768">
        <v>34</v>
      </c>
    </row>
    <row r="1769" spans="1:39" x14ac:dyDescent="0.3">
      <c r="A1769">
        <v>25508</v>
      </c>
      <c r="B1769" t="s">
        <v>477</v>
      </c>
      <c r="C1769" t="s">
        <v>1024</v>
      </c>
      <c r="K1769">
        <v>6</v>
      </c>
      <c r="L1769">
        <v>0</v>
      </c>
      <c r="M1769">
        <v>9</v>
      </c>
      <c r="N1769">
        <v>1</v>
      </c>
      <c r="O1769">
        <v>23</v>
      </c>
    </row>
    <row r="1770" spans="1:39" x14ac:dyDescent="0.3">
      <c r="A1770">
        <v>25508</v>
      </c>
      <c r="B1770" t="s">
        <v>477</v>
      </c>
      <c r="C1770" t="s">
        <v>1025</v>
      </c>
      <c r="K1770">
        <v>1</v>
      </c>
      <c r="L1770">
        <v>0</v>
      </c>
      <c r="M1770">
        <v>2</v>
      </c>
      <c r="N1770">
        <v>0</v>
      </c>
      <c r="O1770">
        <v>2</v>
      </c>
    </row>
    <row r="1771" spans="1:39" x14ac:dyDescent="0.3">
      <c r="A1771">
        <v>25508</v>
      </c>
      <c r="B1771" t="s">
        <v>477</v>
      </c>
      <c r="C1771" t="s">
        <v>483</v>
      </c>
      <c r="K1771">
        <v>1</v>
      </c>
      <c r="L1771">
        <v>0</v>
      </c>
      <c r="M1771">
        <v>1</v>
      </c>
      <c r="N1771">
        <v>0</v>
      </c>
      <c r="O1771">
        <v>1</v>
      </c>
    </row>
    <row r="1772" spans="1:39" x14ac:dyDescent="0.3">
      <c r="A1772">
        <v>25508</v>
      </c>
      <c r="B1772" t="s">
        <v>477</v>
      </c>
      <c r="C1772" t="s">
        <v>478</v>
      </c>
      <c r="K1772">
        <v>2</v>
      </c>
      <c r="L1772">
        <v>1</v>
      </c>
      <c r="M1772">
        <v>0</v>
      </c>
      <c r="N1772">
        <v>0</v>
      </c>
      <c r="O1772">
        <v>-17</v>
      </c>
    </row>
    <row r="1773" spans="1:39" x14ac:dyDescent="0.3">
      <c r="A1773">
        <v>25508</v>
      </c>
      <c r="B1773" t="s">
        <v>1021</v>
      </c>
      <c r="C1773" t="s">
        <v>1026</v>
      </c>
      <c r="K1773">
        <v>8</v>
      </c>
      <c r="L1773">
        <v>0</v>
      </c>
      <c r="M1773">
        <v>5</v>
      </c>
      <c r="N1773">
        <v>0</v>
      </c>
      <c r="O1773">
        <v>16</v>
      </c>
    </row>
    <row r="1774" spans="1:39" x14ac:dyDescent="0.3">
      <c r="A1774">
        <v>25508</v>
      </c>
      <c r="B1774" t="s">
        <v>1021</v>
      </c>
      <c r="C1774" t="s">
        <v>205</v>
      </c>
      <c r="K1774">
        <v>5</v>
      </c>
      <c r="L1774">
        <v>0</v>
      </c>
      <c r="M1774">
        <v>7</v>
      </c>
      <c r="N1774">
        <v>0</v>
      </c>
      <c r="O1774">
        <v>13</v>
      </c>
    </row>
    <row r="1775" spans="1:39" x14ac:dyDescent="0.3">
      <c r="A1775">
        <v>25508</v>
      </c>
      <c r="B1775" t="s">
        <v>1021</v>
      </c>
      <c r="C1775" t="s">
        <v>266</v>
      </c>
      <c r="K1775">
        <v>3</v>
      </c>
      <c r="L1775">
        <v>1</v>
      </c>
      <c r="M1775">
        <v>4</v>
      </c>
      <c r="N1775">
        <v>0</v>
      </c>
      <c r="O1775">
        <v>9</v>
      </c>
    </row>
    <row r="1776" spans="1:39" x14ac:dyDescent="0.3">
      <c r="A1776">
        <v>25508</v>
      </c>
      <c r="B1776" t="s">
        <v>1021</v>
      </c>
      <c r="C1776" t="s">
        <v>1027</v>
      </c>
      <c r="K1776">
        <v>4</v>
      </c>
      <c r="L1776">
        <v>0</v>
      </c>
      <c r="M1776">
        <v>6</v>
      </c>
      <c r="N1776">
        <v>0</v>
      </c>
      <c r="O1776">
        <v>6</v>
      </c>
    </row>
    <row r="1777" spans="1:29" x14ac:dyDescent="0.3">
      <c r="A1777">
        <v>25508</v>
      </c>
      <c r="B1777" t="s">
        <v>1021</v>
      </c>
      <c r="C1777" t="s">
        <v>646</v>
      </c>
      <c r="K1777">
        <v>10</v>
      </c>
      <c r="L1777">
        <v>2</v>
      </c>
      <c r="M1777">
        <v>6</v>
      </c>
      <c r="N1777">
        <v>0</v>
      </c>
      <c r="O1777">
        <v>-49</v>
      </c>
    </row>
    <row r="1778" spans="1:29" x14ac:dyDescent="0.3">
      <c r="A1778">
        <v>25508</v>
      </c>
      <c r="B1778" t="s">
        <v>477</v>
      </c>
      <c r="C1778" t="s">
        <v>481</v>
      </c>
      <c r="P1778">
        <v>39</v>
      </c>
      <c r="Q1778">
        <v>1</v>
      </c>
      <c r="R1778">
        <v>96</v>
      </c>
      <c r="S1778">
        <v>5</v>
      </c>
    </row>
    <row r="1779" spans="1:29" x14ac:dyDescent="0.3">
      <c r="A1779">
        <v>25508</v>
      </c>
      <c r="B1779" t="s">
        <v>477</v>
      </c>
      <c r="C1779" t="s">
        <v>1020</v>
      </c>
      <c r="P1779">
        <v>21</v>
      </c>
      <c r="Q1779">
        <v>0</v>
      </c>
      <c r="R1779">
        <v>94</v>
      </c>
      <c r="S1779">
        <v>8</v>
      </c>
    </row>
    <row r="1780" spans="1:29" x14ac:dyDescent="0.3">
      <c r="A1780">
        <v>25508</v>
      </c>
      <c r="B1780" t="s">
        <v>477</v>
      </c>
      <c r="C1780" t="s">
        <v>483</v>
      </c>
      <c r="P1780">
        <v>23</v>
      </c>
      <c r="Q1780">
        <v>0</v>
      </c>
      <c r="R1780">
        <v>78</v>
      </c>
      <c r="S1780">
        <v>6</v>
      </c>
    </row>
    <row r="1781" spans="1:29" x14ac:dyDescent="0.3">
      <c r="A1781">
        <v>25508</v>
      </c>
      <c r="B1781" t="s">
        <v>477</v>
      </c>
      <c r="C1781" t="s">
        <v>183</v>
      </c>
      <c r="P1781">
        <v>18</v>
      </c>
      <c r="Q1781">
        <v>1</v>
      </c>
      <c r="R1781">
        <v>46</v>
      </c>
      <c r="S1781">
        <v>4</v>
      </c>
    </row>
    <row r="1782" spans="1:29" x14ac:dyDescent="0.3">
      <c r="A1782">
        <v>25508</v>
      </c>
      <c r="B1782" t="s">
        <v>477</v>
      </c>
      <c r="C1782" t="s">
        <v>487</v>
      </c>
      <c r="P1782">
        <v>22</v>
      </c>
      <c r="Q1782">
        <v>0</v>
      </c>
      <c r="R1782">
        <v>38</v>
      </c>
      <c r="S1782">
        <v>4</v>
      </c>
    </row>
    <row r="1783" spans="1:29" x14ac:dyDescent="0.3">
      <c r="A1783">
        <v>25508</v>
      </c>
      <c r="B1783" t="s">
        <v>477</v>
      </c>
      <c r="C1783" t="s">
        <v>489</v>
      </c>
      <c r="P1783">
        <v>18</v>
      </c>
      <c r="Q1783">
        <v>1</v>
      </c>
      <c r="R1783">
        <v>18</v>
      </c>
      <c r="S1783">
        <v>1</v>
      </c>
    </row>
    <row r="1784" spans="1:29" x14ac:dyDescent="0.3">
      <c r="A1784">
        <v>25508</v>
      </c>
      <c r="B1784" t="s">
        <v>477</v>
      </c>
      <c r="C1784" t="s">
        <v>205</v>
      </c>
      <c r="P1784">
        <v>7</v>
      </c>
      <c r="Q1784">
        <v>0</v>
      </c>
      <c r="R1784">
        <v>7</v>
      </c>
      <c r="S1784">
        <v>1</v>
      </c>
    </row>
    <row r="1785" spans="1:29" x14ac:dyDescent="0.3">
      <c r="A1785">
        <v>25508</v>
      </c>
      <c r="B1785" t="s">
        <v>1021</v>
      </c>
      <c r="C1785" t="s">
        <v>1028</v>
      </c>
      <c r="P1785">
        <v>6</v>
      </c>
      <c r="Q1785">
        <v>0</v>
      </c>
      <c r="R1785">
        <v>12</v>
      </c>
      <c r="S1785">
        <v>3</v>
      </c>
    </row>
    <row r="1786" spans="1:29" x14ac:dyDescent="0.3">
      <c r="A1786">
        <v>25508</v>
      </c>
      <c r="B1786" t="s">
        <v>1021</v>
      </c>
      <c r="C1786" t="s">
        <v>122</v>
      </c>
      <c r="P1786">
        <v>11</v>
      </c>
      <c r="Q1786">
        <v>0</v>
      </c>
      <c r="R1786">
        <v>11</v>
      </c>
      <c r="S1786">
        <v>1</v>
      </c>
    </row>
    <row r="1787" spans="1:29" x14ac:dyDescent="0.3">
      <c r="A1787">
        <v>25508</v>
      </c>
      <c r="B1787" t="s">
        <v>1021</v>
      </c>
      <c r="C1787" t="s">
        <v>1029</v>
      </c>
      <c r="P1787">
        <v>8</v>
      </c>
      <c r="Q1787">
        <v>0</v>
      </c>
      <c r="R1787">
        <v>8</v>
      </c>
      <c r="S1787">
        <v>1</v>
      </c>
    </row>
    <row r="1788" spans="1:29" x14ac:dyDescent="0.3">
      <c r="A1788">
        <v>25508</v>
      </c>
      <c r="B1788" t="s">
        <v>1021</v>
      </c>
      <c r="C1788" t="s">
        <v>1027</v>
      </c>
      <c r="P1788">
        <v>4</v>
      </c>
      <c r="Q1788">
        <v>0</v>
      </c>
      <c r="R1788">
        <v>7</v>
      </c>
      <c r="S1788">
        <v>2</v>
      </c>
    </row>
    <row r="1789" spans="1:29" x14ac:dyDescent="0.3">
      <c r="A1789">
        <v>25508</v>
      </c>
      <c r="B1789" t="s">
        <v>477</v>
      </c>
      <c r="C1789" t="s">
        <v>1023</v>
      </c>
      <c r="T1789">
        <v>24</v>
      </c>
      <c r="U1789">
        <v>24</v>
      </c>
      <c r="V1789">
        <v>0</v>
      </c>
      <c r="W1789">
        <v>24</v>
      </c>
      <c r="X1789">
        <v>1</v>
      </c>
    </row>
    <row r="1790" spans="1:29" x14ac:dyDescent="0.3">
      <c r="A1790">
        <v>25508</v>
      </c>
      <c r="B1790" t="s">
        <v>1021</v>
      </c>
      <c r="C1790" t="s">
        <v>266</v>
      </c>
      <c r="T1790">
        <v>34.4</v>
      </c>
      <c r="U1790">
        <v>96</v>
      </c>
      <c r="V1790">
        <v>1</v>
      </c>
      <c r="W1790">
        <v>172</v>
      </c>
      <c r="X1790">
        <v>5</v>
      </c>
    </row>
    <row r="1791" spans="1:29" x14ac:dyDescent="0.3">
      <c r="A1791">
        <v>25508</v>
      </c>
      <c r="B1791" t="s">
        <v>477</v>
      </c>
      <c r="C1791" t="s">
        <v>1030</v>
      </c>
      <c r="Y1791">
        <v>0.7</v>
      </c>
      <c r="Z1791">
        <v>1</v>
      </c>
      <c r="AA1791">
        <v>0</v>
      </c>
      <c r="AB1791">
        <v>2</v>
      </c>
      <c r="AC1791">
        <v>3</v>
      </c>
    </row>
    <row r="1792" spans="1:29" x14ac:dyDescent="0.3">
      <c r="A1792">
        <v>25508</v>
      </c>
      <c r="B1792" t="s">
        <v>477</v>
      </c>
      <c r="C1792" t="s">
        <v>1023</v>
      </c>
      <c r="Y1792">
        <v>-1</v>
      </c>
      <c r="Z1792">
        <v>0</v>
      </c>
      <c r="AA1792">
        <v>0</v>
      </c>
      <c r="AB1792">
        <v>-1</v>
      </c>
      <c r="AC1792">
        <v>1</v>
      </c>
    </row>
    <row r="1793" spans="1:39" x14ac:dyDescent="0.3">
      <c r="A1793">
        <v>25508</v>
      </c>
      <c r="B1793" t="s">
        <v>477</v>
      </c>
      <c r="C1793" t="s">
        <v>497</v>
      </c>
      <c r="AD1793">
        <v>2</v>
      </c>
      <c r="AE1793">
        <v>27</v>
      </c>
      <c r="AF1793">
        <v>2</v>
      </c>
      <c r="AG1793">
        <v>100</v>
      </c>
      <c r="AH1793">
        <v>13</v>
      </c>
      <c r="AI1793">
        <v>7</v>
      </c>
    </row>
    <row r="1794" spans="1:39" x14ac:dyDescent="0.3">
      <c r="A1794">
        <v>25508</v>
      </c>
      <c r="B1794" t="s">
        <v>1021</v>
      </c>
      <c r="C1794" t="s">
        <v>1031</v>
      </c>
      <c r="AD1794">
        <v>0</v>
      </c>
      <c r="AE1794" t="s">
        <v>136</v>
      </c>
      <c r="AF1794">
        <v>0</v>
      </c>
      <c r="AG1794" t="s">
        <v>136</v>
      </c>
      <c r="AH1794">
        <v>1</v>
      </c>
      <c r="AI1794">
        <v>1</v>
      </c>
    </row>
    <row r="1795" spans="1:39" x14ac:dyDescent="0.3">
      <c r="A1795">
        <v>25508</v>
      </c>
      <c r="B1795" t="s">
        <v>477</v>
      </c>
      <c r="C1795" t="s">
        <v>499</v>
      </c>
      <c r="AJ1795">
        <v>30</v>
      </c>
      <c r="AK1795">
        <v>30</v>
      </c>
      <c r="AL1795">
        <v>30</v>
      </c>
      <c r="AM1795">
        <v>1</v>
      </c>
    </row>
    <row r="1796" spans="1:39" x14ac:dyDescent="0.3">
      <c r="A1796">
        <v>25508</v>
      </c>
      <c r="B1796" t="s">
        <v>1021</v>
      </c>
      <c r="C1796" t="s">
        <v>1032</v>
      </c>
      <c r="AJ1796">
        <v>48</v>
      </c>
      <c r="AK1796">
        <v>347</v>
      </c>
      <c r="AL1796">
        <v>38.6</v>
      </c>
      <c r="AM1796">
        <v>9</v>
      </c>
    </row>
    <row r="1797" spans="1:39" x14ac:dyDescent="0.3">
      <c r="A1797">
        <v>25509</v>
      </c>
      <c r="B1797" t="s">
        <v>1033</v>
      </c>
      <c r="C1797" t="s">
        <v>1034</v>
      </c>
      <c r="D1797">
        <v>5</v>
      </c>
      <c r="E1797">
        <v>60</v>
      </c>
      <c r="F1797">
        <v>3</v>
      </c>
      <c r="G1797">
        <v>0</v>
      </c>
      <c r="H1797">
        <v>1</v>
      </c>
      <c r="I1797">
        <v>65</v>
      </c>
      <c r="J1797">
        <v>235.2</v>
      </c>
    </row>
    <row r="1798" spans="1:39" x14ac:dyDescent="0.3">
      <c r="A1798">
        <v>25509</v>
      </c>
      <c r="B1798" t="s">
        <v>1033</v>
      </c>
      <c r="C1798" t="s">
        <v>937</v>
      </c>
      <c r="D1798">
        <v>3</v>
      </c>
      <c r="E1798">
        <v>33.299999999999997</v>
      </c>
      <c r="F1798">
        <v>1</v>
      </c>
      <c r="G1798">
        <v>0</v>
      </c>
      <c r="H1798">
        <v>0</v>
      </c>
      <c r="I1798">
        <v>17</v>
      </c>
      <c r="J1798">
        <v>80.900000000000006</v>
      </c>
    </row>
    <row r="1799" spans="1:39" x14ac:dyDescent="0.3">
      <c r="A1799">
        <v>25509</v>
      </c>
      <c r="B1799" t="s">
        <v>1035</v>
      </c>
      <c r="C1799" t="s">
        <v>74</v>
      </c>
      <c r="D1799">
        <v>34</v>
      </c>
      <c r="E1799">
        <v>44.1</v>
      </c>
      <c r="F1799">
        <v>15</v>
      </c>
      <c r="G1799">
        <v>0</v>
      </c>
      <c r="H1799">
        <v>3</v>
      </c>
      <c r="I1799">
        <v>246</v>
      </c>
      <c r="J1799">
        <v>134</v>
      </c>
    </row>
    <row r="1800" spans="1:39" x14ac:dyDescent="0.3">
      <c r="A1800">
        <v>25509</v>
      </c>
      <c r="B1800" t="s">
        <v>1033</v>
      </c>
      <c r="C1800" t="s">
        <v>937</v>
      </c>
      <c r="K1800">
        <v>12</v>
      </c>
      <c r="L1800">
        <v>0</v>
      </c>
      <c r="M1800">
        <v>80</v>
      </c>
      <c r="N1800">
        <v>4</v>
      </c>
      <c r="O1800">
        <v>199</v>
      </c>
    </row>
    <row r="1801" spans="1:39" x14ac:dyDescent="0.3">
      <c r="A1801">
        <v>25509</v>
      </c>
      <c r="B1801" t="s">
        <v>1033</v>
      </c>
      <c r="C1801" t="s">
        <v>642</v>
      </c>
      <c r="K1801">
        <v>9</v>
      </c>
      <c r="L1801">
        <v>0</v>
      </c>
      <c r="M1801">
        <v>26</v>
      </c>
      <c r="N1801">
        <v>1</v>
      </c>
      <c r="O1801">
        <v>75</v>
      </c>
    </row>
    <row r="1802" spans="1:39" x14ac:dyDescent="0.3">
      <c r="A1802">
        <v>25509</v>
      </c>
      <c r="B1802" t="s">
        <v>1033</v>
      </c>
      <c r="C1802" t="s">
        <v>1034</v>
      </c>
      <c r="K1802">
        <v>13</v>
      </c>
      <c r="L1802">
        <v>0</v>
      </c>
      <c r="M1802">
        <v>18</v>
      </c>
      <c r="N1802">
        <v>0</v>
      </c>
      <c r="O1802">
        <v>70</v>
      </c>
    </row>
    <row r="1803" spans="1:39" x14ac:dyDescent="0.3">
      <c r="A1803">
        <v>25509</v>
      </c>
      <c r="B1803" t="s">
        <v>1033</v>
      </c>
      <c r="C1803" t="s">
        <v>1036</v>
      </c>
      <c r="K1803">
        <v>15</v>
      </c>
      <c r="L1803">
        <v>0</v>
      </c>
      <c r="M1803">
        <v>36</v>
      </c>
      <c r="N1803">
        <v>1</v>
      </c>
      <c r="O1803">
        <v>68</v>
      </c>
    </row>
    <row r="1804" spans="1:39" x14ac:dyDescent="0.3">
      <c r="A1804">
        <v>25509</v>
      </c>
      <c r="B1804" t="s">
        <v>1033</v>
      </c>
      <c r="C1804" t="s">
        <v>1037</v>
      </c>
      <c r="K1804">
        <v>12</v>
      </c>
      <c r="L1804">
        <v>0</v>
      </c>
      <c r="M1804">
        <v>15</v>
      </c>
      <c r="N1804">
        <v>1</v>
      </c>
      <c r="O1804">
        <v>44</v>
      </c>
    </row>
    <row r="1805" spans="1:39" x14ac:dyDescent="0.3">
      <c r="A1805">
        <v>25509</v>
      </c>
      <c r="B1805" t="s">
        <v>1033</v>
      </c>
      <c r="C1805" t="s">
        <v>1038</v>
      </c>
      <c r="K1805">
        <v>1</v>
      </c>
      <c r="L1805">
        <v>0</v>
      </c>
      <c r="M1805">
        <v>15</v>
      </c>
      <c r="N1805">
        <v>0</v>
      </c>
      <c r="O1805">
        <v>15</v>
      </c>
    </row>
    <row r="1806" spans="1:39" x14ac:dyDescent="0.3">
      <c r="A1806">
        <v>25509</v>
      </c>
      <c r="B1806" t="s">
        <v>1033</v>
      </c>
      <c r="C1806" t="s">
        <v>1039</v>
      </c>
      <c r="K1806">
        <v>2</v>
      </c>
      <c r="L1806">
        <v>0</v>
      </c>
      <c r="M1806">
        <v>3</v>
      </c>
      <c r="N1806">
        <v>0</v>
      </c>
      <c r="O1806">
        <v>-3</v>
      </c>
    </row>
    <row r="1807" spans="1:39" x14ac:dyDescent="0.3">
      <c r="A1807">
        <v>25509</v>
      </c>
      <c r="B1807" t="s">
        <v>1035</v>
      </c>
      <c r="C1807" t="s">
        <v>1040</v>
      </c>
      <c r="K1807">
        <v>10</v>
      </c>
      <c r="L1807">
        <v>0</v>
      </c>
      <c r="M1807">
        <v>52</v>
      </c>
      <c r="N1807">
        <v>1</v>
      </c>
      <c r="O1807">
        <v>79</v>
      </c>
    </row>
    <row r="1808" spans="1:39" x14ac:dyDescent="0.3">
      <c r="A1808">
        <v>25509</v>
      </c>
      <c r="B1808" t="s">
        <v>1035</v>
      </c>
      <c r="C1808" t="s">
        <v>1041</v>
      </c>
      <c r="K1808">
        <v>10</v>
      </c>
      <c r="L1808">
        <v>0</v>
      </c>
      <c r="M1808">
        <v>5</v>
      </c>
      <c r="N1808">
        <v>0</v>
      </c>
      <c r="O1808">
        <v>29</v>
      </c>
    </row>
    <row r="1809" spans="1:24" x14ac:dyDescent="0.3">
      <c r="A1809">
        <v>25509</v>
      </c>
      <c r="B1809" t="s">
        <v>1035</v>
      </c>
      <c r="C1809" t="s">
        <v>121</v>
      </c>
      <c r="K1809">
        <v>1</v>
      </c>
      <c r="L1809">
        <v>0</v>
      </c>
      <c r="M1809">
        <v>6</v>
      </c>
      <c r="N1809">
        <v>0</v>
      </c>
      <c r="O1809">
        <v>6</v>
      </c>
    </row>
    <row r="1810" spans="1:24" x14ac:dyDescent="0.3">
      <c r="A1810">
        <v>25509</v>
      </c>
      <c r="B1810" t="s">
        <v>1035</v>
      </c>
      <c r="C1810" t="s">
        <v>74</v>
      </c>
      <c r="K1810">
        <v>8</v>
      </c>
      <c r="L1810">
        <v>2</v>
      </c>
      <c r="M1810">
        <v>9</v>
      </c>
      <c r="N1810">
        <v>0</v>
      </c>
      <c r="O1810">
        <v>2</v>
      </c>
    </row>
    <row r="1811" spans="1:24" x14ac:dyDescent="0.3">
      <c r="A1811">
        <v>25509</v>
      </c>
      <c r="B1811" t="s">
        <v>1033</v>
      </c>
      <c r="C1811" t="s">
        <v>1042</v>
      </c>
      <c r="P1811">
        <v>31</v>
      </c>
      <c r="Q1811">
        <v>1</v>
      </c>
      <c r="R1811">
        <v>31</v>
      </c>
      <c r="S1811">
        <v>1</v>
      </c>
    </row>
    <row r="1812" spans="1:24" x14ac:dyDescent="0.3">
      <c r="A1812">
        <v>25509</v>
      </c>
      <c r="B1812" t="s">
        <v>1033</v>
      </c>
      <c r="C1812" t="s">
        <v>1043</v>
      </c>
      <c r="P1812">
        <v>17</v>
      </c>
      <c r="Q1812">
        <v>0</v>
      </c>
      <c r="R1812">
        <v>17</v>
      </c>
      <c r="S1812">
        <v>1</v>
      </c>
    </row>
    <row r="1813" spans="1:24" x14ac:dyDescent="0.3">
      <c r="A1813">
        <v>25509</v>
      </c>
      <c r="B1813" t="s">
        <v>1033</v>
      </c>
      <c r="C1813" t="s">
        <v>1044</v>
      </c>
      <c r="P1813">
        <v>17</v>
      </c>
      <c r="Q1813">
        <v>0</v>
      </c>
      <c r="R1813">
        <v>17</v>
      </c>
      <c r="S1813">
        <v>1</v>
      </c>
    </row>
    <row r="1814" spans="1:24" x14ac:dyDescent="0.3">
      <c r="A1814">
        <v>25509</v>
      </c>
      <c r="B1814" t="s">
        <v>1033</v>
      </c>
      <c r="C1814" t="s">
        <v>642</v>
      </c>
      <c r="P1814">
        <v>17</v>
      </c>
      <c r="Q1814">
        <v>0</v>
      </c>
      <c r="R1814">
        <v>17</v>
      </c>
      <c r="S1814">
        <v>1</v>
      </c>
    </row>
    <row r="1815" spans="1:24" x14ac:dyDescent="0.3">
      <c r="A1815">
        <v>25509</v>
      </c>
      <c r="B1815" t="s">
        <v>1035</v>
      </c>
      <c r="C1815" t="s">
        <v>121</v>
      </c>
      <c r="P1815">
        <v>25</v>
      </c>
      <c r="Q1815">
        <v>1</v>
      </c>
      <c r="R1815">
        <v>83</v>
      </c>
      <c r="S1815">
        <v>5</v>
      </c>
    </row>
    <row r="1816" spans="1:24" x14ac:dyDescent="0.3">
      <c r="A1816">
        <v>25509</v>
      </c>
      <c r="B1816" t="s">
        <v>1035</v>
      </c>
      <c r="C1816" t="s">
        <v>800</v>
      </c>
      <c r="P1816">
        <v>51</v>
      </c>
      <c r="Q1816">
        <v>1</v>
      </c>
      <c r="R1816">
        <v>76</v>
      </c>
      <c r="S1816">
        <v>5</v>
      </c>
    </row>
    <row r="1817" spans="1:24" x14ac:dyDescent="0.3">
      <c r="A1817">
        <v>25509</v>
      </c>
      <c r="B1817" t="s">
        <v>1035</v>
      </c>
      <c r="C1817" t="s">
        <v>122</v>
      </c>
      <c r="P1817">
        <v>45</v>
      </c>
      <c r="Q1817">
        <v>1</v>
      </c>
      <c r="R1817">
        <v>68</v>
      </c>
      <c r="S1817">
        <v>3</v>
      </c>
    </row>
    <row r="1818" spans="1:24" x14ac:dyDescent="0.3">
      <c r="A1818">
        <v>25509</v>
      </c>
      <c r="B1818" t="s">
        <v>1035</v>
      </c>
      <c r="C1818" t="s">
        <v>557</v>
      </c>
      <c r="P1818">
        <v>24</v>
      </c>
      <c r="Q1818">
        <v>0</v>
      </c>
      <c r="R1818">
        <v>24</v>
      </c>
      <c r="S1818">
        <v>1</v>
      </c>
    </row>
    <row r="1819" spans="1:24" x14ac:dyDescent="0.3">
      <c r="A1819">
        <v>25509</v>
      </c>
      <c r="B1819" t="s">
        <v>1035</v>
      </c>
      <c r="C1819" t="s">
        <v>199</v>
      </c>
      <c r="P1819">
        <v>0</v>
      </c>
      <c r="Q1819">
        <v>0</v>
      </c>
      <c r="R1819">
        <v>-5</v>
      </c>
      <c r="S1819">
        <v>1</v>
      </c>
    </row>
    <row r="1820" spans="1:24" x14ac:dyDescent="0.3">
      <c r="A1820">
        <v>25509</v>
      </c>
      <c r="B1820" t="s">
        <v>1033</v>
      </c>
      <c r="C1820" t="s">
        <v>1038</v>
      </c>
      <c r="T1820">
        <v>17</v>
      </c>
      <c r="U1820">
        <v>22</v>
      </c>
      <c r="V1820">
        <v>0</v>
      </c>
      <c r="W1820">
        <v>34</v>
      </c>
      <c r="X1820">
        <v>2</v>
      </c>
    </row>
    <row r="1821" spans="1:24" x14ac:dyDescent="0.3">
      <c r="A1821">
        <v>25509</v>
      </c>
      <c r="B1821" t="s">
        <v>1033</v>
      </c>
      <c r="C1821" t="s">
        <v>1045</v>
      </c>
      <c r="T1821">
        <v>14</v>
      </c>
      <c r="U1821">
        <v>14</v>
      </c>
      <c r="V1821">
        <v>0</v>
      </c>
      <c r="W1821">
        <v>14</v>
      </c>
      <c r="X1821">
        <v>1</v>
      </c>
    </row>
    <row r="1822" spans="1:24" x14ac:dyDescent="0.3">
      <c r="A1822">
        <v>25509</v>
      </c>
      <c r="B1822" t="s">
        <v>1035</v>
      </c>
      <c r="C1822" t="s">
        <v>1046</v>
      </c>
      <c r="T1822">
        <v>15</v>
      </c>
      <c r="U1822">
        <v>15</v>
      </c>
      <c r="V1822">
        <v>0</v>
      </c>
      <c r="W1822">
        <v>15</v>
      </c>
      <c r="X1822">
        <v>1</v>
      </c>
    </row>
    <row r="1823" spans="1:24" x14ac:dyDescent="0.3">
      <c r="A1823">
        <v>25509</v>
      </c>
      <c r="B1823" t="s">
        <v>1035</v>
      </c>
      <c r="C1823" t="s">
        <v>328</v>
      </c>
      <c r="T1823">
        <v>11</v>
      </c>
      <c r="U1823">
        <v>11</v>
      </c>
      <c r="V1823">
        <v>0</v>
      </c>
      <c r="W1823">
        <v>11</v>
      </c>
      <c r="X1823">
        <v>1</v>
      </c>
    </row>
    <row r="1824" spans="1:24" x14ac:dyDescent="0.3">
      <c r="A1824">
        <v>25509</v>
      </c>
      <c r="B1824" t="s">
        <v>1035</v>
      </c>
      <c r="C1824" t="s">
        <v>1047</v>
      </c>
      <c r="T1824">
        <v>6</v>
      </c>
      <c r="U1824">
        <v>6</v>
      </c>
      <c r="V1824">
        <v>0</v>
      </c>
      <c r="W1824">
        <v>6</v>
      </c>
      <c r="X1824">
        <v>1</v>
      </c>
    </row>
    <row r="1825" spans="1:39" x14ac:dyDescent="0.3">
      <c r="A1825">
        <v>25509</v>
      </c>
      <c r="B1825" t="s">
        <v>1033</v>
      </c>
      <c r="C1825" t="s">
        <v>1038</v>
      </c>
      <c r="Y1825">
        <v>16</v>
      </c>
      <c r="Z1825">
        <v>16</v>
      </c>
      <c r="AA1825">
        <v>0</v>
      </c>
      <c r="AB1825">
        <v>16</v>
      </c>
      <c r="AC1825">
        <v>1</v>
      </c>
    </row>
    <row r="1826" spans="1:39" x14ac:dyDescent="0.3">
      <c r="A1826">
        <v>25509</v>
      </c>
      <c r="B1826" t="s">
        <v>1035</v>
      </c>
      <c r="C1826" t="s">
        <v>1046</v>
      </c>
      <c r="Y1826">
        <v>21</v>
      </c>
      <c r="Z1826">
        <v>21</v>
      </c>
      <c r="AA1826">
        <v>0</v>
      </c>
      <c r="AB1826">
        <v>21</v>
      </c>
      <c r="AC1826">
        <v>1</v>
      </c>
    </row>
    <row r="1827" spans="1:39" x14ac:dyDescent="0.3">
      <c r="A1827">
        <v>25509</v>
      </c>
      <c r="B1827" t="s">
        <v>1035</v>
      </c>
      <c r="C1827" t="s">
        <v>121</v>
      </c>
      <c r="Y1827">
        <v>16</v>
      </c>
      <c r="Z1827">
        <v>16</v>
      </c>
      <c r="AA1827">
        <v>0</v>
      </c>
      <c r="AB1827">
        <v>16</v>
      </c>
      <c r="AC1827">
        <v>1</v>
      </c>
    </row>
    <row r="1828" spans="1:39" x14ac:dyDescent="0.3">
      <c r="A1828">
        <v>25509</v>
      </c>
      <c r="B1828" t="s">
        <v>1033</v>
      </c>
      <c r="C1828" t="s">
        <v>1048</v>
      </c>
      <c r="AD1828">
        <v>0</v>
      </c>
      <c r="AE1828" t="s">
        <v>136</v>
      </c>
      <c r="AF1828">
        <v>0</v>
      </c>
      <c r="AG1828" t="s">
        <v>136</v>
      </c>
      <c r="AH1828">
        <v>8</v>
      </c>
      <c r="AI1828">
        <v>8</v>
      </c>
    </row>
    <row r="1829" spans="1:39" x14ac:dyDescent="0.3">
      <c r="A1829">
        <v>25509</v>
      </c>
      <c r="B1829" t="s">
        <v>1035</v>
      </c>
      <c r="C1829" t="s">
        <v>1049</v>
      </c>
      <c r="AD1829">
        <v>0</v>
      </c>
      <c r="AE1829" t="s">
        <v>136</v>
      </c>
      <c r="AF1829">
        <v>0</v>
      </c>
      <c r="AG1829" t="s">
        <v>136</v>
      </c>
      <c r="AH1829">
        <v>3</v>
      </c>
      <c r="AI1829">
        <v>3</v>
      </c>
    </row>
    <row r="1830" spans="1:39" x14ac:dyDescent="0.3">
      <c r="A1830">
        <v>25509</v>
      </c>
      <c r="B1830" t="s">
        <v>1033</v>
      </c>
      <c r="C1830" t="s">
        <v>1050</v>
      </c>
      <c r="AJ1830">
        <v>50</v>
      </c>
      <c r="AK1830">
        <v>175</v>
      </c>
      <c r="AL1830">
        <v>43.8</v>
      </c>
      <c r="AM1830">
        <v>4</v>
      </c>
    </row>
    <row r="1831" spans="1:39" x14ac:dyDescent="0.3">
      <c r="A1831">
        <v>25509</v>
      </c>
      <c r="B1831" t="s">
        <v>1035</v>
      </c>
      <c r="C1831" t="s">
        <v>415</v>
      </c>
      <c r="AJ1831">
        <v>73</v>
      </c>
      <c r="AK1831">
        <v>250</v>
      </c>
      <c r="AL1831">
        <v>50</v>
      </c>
      <c r="AM1831">
        <v>5</v>
      </c>
    </row>
    <row r="1832" spans="1:39" x14ac:dyDescent="0.3">
      <c r="A1832">
        <v>25540</v>
      </c>
      <c r="B1832" t="s">
        <v>317</v>
      </c>
      <c r="C1832" t="s">
        <v>318</v>
      </c>
      <c r="D1832">
        <v>39</v>
      </c>
      <c r="E1832">
        <v>66.7</v>
      </c>
      <c r="F1832">
        <v>26</v>
      </c>
      <c r="G1832">
        <v>1</v>
      </c>
      <c r="H1832">
        <v>3</v>
      </c>
      <c r="I1832">
        <v>327</v>
      </c>
      <c r="J1832">
        <v>157.4</v>
      </c>
    </row>
    <row r="1833" spans="1:39" x14ac:dyDescent="0.3">
      <c r="A1833">
        <v>25540</v>
      </c>
      <c r="B1833" t="s">
        <v>844</v>
      </c>
      <c r="C1833" t="s">
        <v>845</v>
      </c>
      <c r="D1833">
        <v>26</v>
      </c>
      <c r="E1833">
        <v>69.2</v>
      </c>
      <c r="F1833">
        <v>18</v>
      </c>
      <c r="G1833">
        <v>1</v>
      </c>
      <c r="H1833">
        <v>2</v>
      </c>
      <c r="I1833">
        <v>297</v>
      </c>
      <c r="J1833">
        <v>182.9</v>
      </c>
    </row>
    <row r="1834" spans="1:39" x14ac:dyDescent="0.3">
      <c r="A1834">
        <v>25540</v>
      </c>
      <c r="B1834" t="s">
        <v>844</v>
      </c>
      <c r="C1834" t="s">
        <v>1051</v>
      </c>
      <c r="D1834">
        <v>1</v>
      </c>
      <c r="E1834">
        <v>100</v>
      </c>
      <c r="F1834">
        <v>1</v>
      </c>
      <c r="G1834">
        <v>0</v>
      </c>
      <c r="H1834">
        <v>0</v>
      </c>
      <c r="I1834">
        <v>34</v>
      </c>
      <c r="J1834">
        <v>385.6</v>
      </c>
    </row>
    <row r="1835" spans="1:39" x14ac:dyDescent="0.3">
      <c r="A1835">
        <v>25540</v>
      </c>
      <c r="B1835" t="s">
        <v>317</v>
      </c>
      <c r="C1835" t="s">
        <v>323</v>
      </c>
      <c r="K1835">
        <v>2</v>
      </c>
      <c r="L1835">
        <v>0</v>
      </c>
      <c r="M1835">
        <v>46</v>
      </c>
      <c r="N1835">
        <v>1</v>
      </c>
      <c r="O1835">
        <v>61</v>
      </c>
    </row>
    <row r="1836" spans="1:39" x14ac:dyDescent="0.3">
      <c r="A1836">
        <v>25540</v>
      </c>
      <c r="B1836" t="s">
        <v>317</v>
      </c>
      <c r="C1836" t="s">
        <v>419</v>
      </c>
      <c r="K1836">
        <v>10</v>
      </c>
      <c r="L1836">
        <v>0</v>
      </c>
      <c r="M1836">
        <v>14</v>
      </c>
      <c r="N1836">
        <v>0</v>
      </c>
      <c r="O1836">
        <v>30</v>
      </c>
    </row>
    <row r="1837" spans="1:39" x14ac:dyDescent="0.3">
      <c r="A1837">
        <v>25540</v>
      </c>
      <c r="B1837" t="s">
        <v>317</v>
      </c>
      <c r="C1837" t="s">
        <v>318</v>
      </c>
      <c r="K1837">
        <v>9</v>
      </c>
      <c r="L1837">
        <v>0</v>
      </c>
      <c r="M1837">
        <v>23</v>
      </c>
      <c r="N1837">
        <v>0</v>
      </c>
      <c r="O1837">
        <v>22</v>
      </c>
    </row>
    <row r="1838" spans="1:39" x14ac:dyDescent="0.3">
      <c r="A1838">
        <v>25540</v>
      </c>
      <c r="B1838" t="s">
        <v>317</v>
      </c>
      <c r="C1838" t="s">
        <v>1052</v>
      </c>
      <c r="K1838">
        <v>5</v>
      </c>
      <c r="L1838">
        <v>1</v>
      </c>
      <c r="M1838">
        <v>3</v>
      </c>
      <c r="N1838">
        <v>0</v>
      </c>
      <c r="O1838">
        <v>2</v>
      </c>
    </row>
    <row r="1839" spans="1:39" x14ac:dyDescent="0.3">
      <c r="A1839">
        <v>25540</v>
      </c>
      <c r="B1839" t="s">
        <v>844</v>
      </c>
      <c r="C1839" t="s">
        <v>848</v>
      </c>
      <c r="K1839">
        <v>19</v>
      </c>
      <c r="L1839">
        <v>0</v>
      </c>
      <c r="M1839">
        <v>62</v>
      </c>
      <c r="N1839">
        <v>4</v>
      </c>
      <c r="O1839">
        <v>215</v>
      </c>
    </row>
    <row r="1840" spans="1:39" x14ac:dyDescent="0.3">
      <c r="A1840">
        <v>25540</v>
      </c>
      <c r="B1840" t="s">
        <v>844</v>
      </c>
      <c r="C1840" t="s">
        <v>849</v>
      </c>
      <c r="K1840">
        <v>7</v>
      </c>
      <c r="L1840">
        <v>0</v>
      </c>
      <c r="M1840">
        <v>7</v>
      </c>
      <c r="N1840">
        <v>0</v>
      </c>
      <c r="O1840">
        <v>36</v>
      </c>
    </row>
    <row r="1841" spans="1:19" x14ac:dyDescent="0.3">
      <c r="A1841">
        <v>25540</v>
      </c>
      <c r="B1841" t="s">
        <v>844</v>
      </c>
      <c r="C1841" t="s">
        <v>1053</v>
      </c>
      <c r="K1841">
        <v>5</v>
      </c>
      <c r="L1841">
        <v>0</v>
      </c>
      <c r="M1841">
        <v>16</v>
      </c>
      <c r="N1841">
        <v>0</v>
      </c>
      <c r="O1841">
        <v>24</v>
      </c>
    </row>
    <row r="1842" spans="1:19" x14ac:dyDescent="0.3">
      <c r="A1842">
        <v>25540</v>
      </c>
      <c r="B1842" t="s">
        <v>844</v>
      </c>
      <c r="C1842" t="s">
        <v>1051</v>
      </c>
      <c r="K1842">
        <v>2</v>
      </c>
      <c r="L1842">
        <v>0</v>
      </c>
      <c r="M1842">
        <v>6</v>
      </c>
      <c r="N1842">
        <v>0</v>
      </c>
      <c r="O1842">
        <v>10</v>
      </c>
    </row>
    <row r="1843" spans="1:19" x14ac:dyDescent="0.3">
      <c r="A1843">
        <v>25540</v>
      </c>
      <c r="B1843" t="s">
        <v>844</v>
      </c>
      <c r="C1843" t="s">
        <v>845</v>
      </c>
      <c r="K1843">
        <v>3</v>
      </c>
      <c r="L1843">
        <v>0</v>
      </c>
      <c r="M1843">
        <v>9</v>
      </c>
      <c r="N1843">
        <v>0</v>
      </c>
      <c r="O1843">
        <v>4</v>
      </c>
    </row>
    <row r="1844" spans="1:19" x14ac:dyDescent="0.3">
      <c r="A1844">
        <v>25540</v>
      </c>
      <c r="B1844" t="s">
        <v>844</v>
      </c>
      <c r="C1844" t="s">
        <v>1054</v>
      </c>
      <c r="K1844">
        <v>1</v>
      </c>
      <c r="L1844">
        <v>0</v>
      </c>
      <c r="M1844">
        <v>2</v>
      </c>
      <c r="N1844">
        <v>0</v>
      </c>
      <c r="O1844">
        <v>2</v>
      </c>
    </row>
    <row r="1845" spans="1:19" x14ac:dyDescent="0.3">
      <c r="A1845">
        <v>25540</v>
      </c>
      <c r="B1845" t="s">
        <v>317</v>
      </c>
      <c r="C1845" t="s">
        <v>323</v>
      </c>
      <c r="P1845">
        <v>44</v>
      </c>
      <c r="Q1845">
        <v>2</v>
      </c>
      <c r="R1845">
        <v>126</v>
      </c>
      <c r="S1845">
        <v>8</v>
      </c>
    </row>
    <row r="1846" spans="1:19" x14ac:dyDescent="0.3">
      <c r="A1846">
        <v>25540</v>
      </c>
      <c r="B1846" t="s">
        <v>317</v>
      </c>
      <c r="C1846" t="s">
        <v>1055</v>
      </c>
      <c r="P1846">
        <v>48</v>
      </c>
      <c r="Q1846">
        <v>0</v>
      </c>
      <c r="R1846">
        <v>88</v>
      </c>
      <c r="S1846">
        <v>5</v>
      </c>
    </row>
    <row r="1847" spans="1:19" x14ac:dyDescent="0.3">
      <c r="A1847">
        <v>25540</v>
      </c>
      <c r="B1847" t="s">
        <v>317</v>
      </c>
      <c r="C1847" t="s">
        <v>1056</v>
      </c>
      <c r="P1847">
        <v>32</v>
      </c>
      <c r="Q1847">
        <v>1</v>
      </c>
      <c r="R1847">
        <v>49</v>
      </c>
      <c r="S1847">
        <v>2</v>
      </c>
    </row>
    <row r="1848" spans="1:19" x14ac:dyDescent="0.3">
      <c r="A1848">
        <v>25540</v>
      </c>
      <c r="B1848" t="s">
        <v>317</v>
      </c>
      <c r="C1848" t="s">
        <v>796</v>
      </c>
      <c r="P1848">
        <v>19</v>
      </c>
      <c r="Q1848">
        <v>0</v>
      </c>
      <c r="R1848">
        <v>19</v>
      </c>
      <c r="S1848">
        <v>1</v>
      </c>
    </row>
    <row r="1849" spans="1:19" x14ac:dyDescent="0.3">
      <c r="A1849">
        <v>25540</v>
      </c>
      <c r="B1849" t="s">
        <v>317</v>
      </c>
      <c r="C1849" t="s">
        <v>1052</v>
      </c>
      <c r="P1849">
        <v>15</v>
      </c>
      <c r="Q1849">
        <v>0</v>
      </c>
      <c r="R1849">
        <v>18</v>
      </c>
      <c r="S1849">
        <v>3</v>
      </c>
    </row>
    <row r="1850" spans="1:19" x14ac:dyDescent="0.3">
      <c r="A1850">
        <v>25540</v>
      </c>
      <c r="B1850" t="s">
        <v>317</v>
      </c>
      <c r="C1850" t="s">
        <v>1057</v>
      </c>
      <c r="P1850">
        <v>6</v>
      </c>
      <c r="Q1850">
        <v>0</v>
      </c>
      <c r="R1850">
        <v>11</v>
      </c>
      <c r="S1850">
        <v>3</v>
      </c>
    </row>
    <row r="1851" spans="1:19" x14ac:dyDescent="0.3">
      <c r="A1851">
        <v>25540</v>
      </c>
      <c r="B1851" t="s">
        <v>317</v>
      </c>
      <c r="C1851" t="s">
        <v>1058</v>
      </c>
      <c r="P1851">
        <v>9</v>
      </c>
      <c r="Q1851">
        <v>0</v>
      </c>
      <c r="R1851">
        <v>9</v>
      </c>
      <c r="S1851">
        <v>1</v>
      </c>
    </row>
    <row r="1852" spans="1:19" x14ac:dyDescent="0.3">
      <c r="A1852">
        <v>25540</v>
      </c>
      <c r="B1852" t="s">
        <v>317</v>
      </c>
      <c r="C1852" t="s">
        <v>419</v>
      </c>
      <c r="P1852">
        <v>7</v>
      </c>
      <c r="Q1852">
        <v>0</v>
      </c>
      <c r="R1852">
        <v>7</v>
      </c>
      <c r="S1852">
        <v>3</v>
      </c>
    </row>
    <row r="1853" spans="1:19" x14ac:dyDescent="0.3">
      <c r="A1853">
        <v>25540</v>
      </c>
      <c r="B1853" t="s">
        <v>844</v>
      </c>
      <c r="C1853" t="s">
        <v>56</v>
      </c>
      <c r="P1853">
        <v>80</v>
      </c>
      <c r="Q1853">
        <v>1</v>
      </c>
      <c r="R1853">
        <v>183</v>
      </c>
      <c r="S1853">
        <v>8</v>
      </c>
    </row>
    <row r="1854" spans="1:19" x14ac:dyDescent="0.3">
      <c r="A1854">
        <v>25540</v>
      </c>
      <c r="B1854" t="s">
        <v>844</v>
      </c>
      <c r="C1854" t="s">
        <v>1059</v>
      </c>
      <c r="P1854">
        <v>68</v>
      </c>
      <c r="Q1854">
        <v>1</v>
      </c>
      <c r="R1854">
        <v>101</v>
      </c>
      <c r="S1854">
        <v>5</v>
      </c>
    </row>
    <row r="1855" spans="1:19" x14ac:dyDescent="0.3">
      <c r="A1855">
        <v>25540</v>
      </c>
      <c r="B1855" t="s">
        <v>844</v>
      </c>
      <c r="C1855" t="s">
        <v>1060</v>
      </c>
      <c r="P1855">
        <v>12</v>
      </c>
      <c r="Q1855">
        <v>0</v>
      </c>
      <c r="R1855">
        <v>20</v>
      </c>
      <c r="S1855">
        <v>2</v>
      </c>
    </row>
    <row r="1856" spans="1:19" x14ac:dyDescent="0.3">
      <c r="A1856">
        <v>25540</v>
      </c>
      <c r="B1856" t="s">
        <v>844</v>
      </c>
      <c r="C1856" t="s">
        <v>131</v>
      </c>
      <c r="P1856">
        <v>9</v>
      </c>
      <c r="Q1856">
        <v>0</v>
      </c>
      <c r="R1856">
        <v>9</v>
      </c>
      <c r="S1856">
        <v>1</v>
      </c>
    </row>
    <row r="1857" spans="1:39" x14ac:dyDescent="0.3">
      <c r="A1857">
        <v>25540</v>
      </c>
      <c r="B1857" t="s">
        <v>844</v>
      </c>
      <c r="C1857" t="s">
        <v>849</v>
      </c>
      <c r="P1857">
        <v>7</v>
      </c>
      <c r="Q1857">
        <v>0</v>
      </c>
      <c r="R1857">
        <v>7</v>
      </c>
      <c r="S1857">
        <v>1</v>
      </c>
    </row>
    <row r="1858" spans="1:39" x14ac:dyDescent="0.3">
      <c r="A1858">
        <v>25540</v>
      </c>
      <c r="B1858" t="s">
        <v>844</v>
      </c>
      <c r="C1858" t="s">
        <v>856</v>
      </c>
      <c r="P1858">
        <v>6</v>
      </c>
      <c r="Q1858">
        <v>0</v>
      </c>
      <c r="R1858">
        <v>6</v>
      </c>
      <c r="S1858">
        <v>1</v>
      </c>
    </row>
    <row r="1859" spans="1:39" x14ac:dyDescent="0.3">
      <c r="A1859">
        <v>25540</v>
      </c>
      <c r="B1859" t="s">
        <v>844</v>
      </c>
      <c r="C1859" t="s">
        <v>1053</v>
      </c>
      <c r="P1859">
        <v>5</v>
      </c>
      <c r="Q1859">
        <v>0</v>
      </c>
      <c r="R1859">
        <v>5</v>
      </c>
      <c r="S1859">
        <v>1</v>
      </c>
    </row>
    <row r="1860" spans="1:39" x14ac:dyDescent="0.3">
      <c r="A1860">
        <v>25540</v>
      </c>
      <c r="B1860" t="s">
        <v>317</v>
      </c>
      <c r="C1860" t="s">
        <v>1055</v>
      </c>
      <c r="T1860">
        <v>28</v>
      </c>
      <c r="U1860">
        <v>32</v>
      </c>
      <c r="V1860">
        <v>0</v>
      </c>
      <c r="W1860">
        <v>56</v>
      </c>
      <c r="X1860">
        <v>2</v>
      </c>
    </row>
    <row r="1861" spans="1:39" x14ac:dyDescent="0.3">
      <c r="A1861">
        <v>25540</v>
      </c>
      <c r="B1861" t="s">
        <v>844</v>
      </c>
      <c r="C1861" t="s">
        <v>567</v>
      </c>
      <c r="T1861">
        <v>22</v>
      </c>
      <c r="U1861">
        <v>29</v>
      </c>
      <c r="V1861">
        <v>0</v>
      </c>
      <c r="W1861">
        <v>88</v>
      </c>
      <c r="X1861">
        <v>4</v>
      </c>
    </row>
    <row r="1862" spans="1:39" x14ac:dyDescent="0.3">
      <c r="A1862">
        <v>25540</v>
      </c>
      <c r="B1862" t="s">
        <v>844</v>
      </c>
      <c r="C1862" t="s">
        <v>563</v>
      </c>
      <c r="T1862">
        <v>23</v>
      </c>
      <c r="U1862">
        <v>23</v>
      </c>
      <c r="V1862">
        <v>0</v>
      </c>
      <c r="W1862">
        <v>23</v>
      </c>
      <c r="X1862">
        <v>1</v>
      </c>
    </row>
    <row r="1863" spans="1:39" x14ac:dyDescent="0.3">
      <c r="A1863">
        <v>25540</v>
      </c>
      <c r="B1863" t="s">
        <v>317</v>
      </c>
      <c r="C1863" t="s">
        <v>1055</v>
      </c>
      <c r="Y1863">
        <v>2.5</v>
      </c>
      <c r="Z1863">
        <v>5</v>
      </c>
      <c r="AA1863">
        <v>0</v>
      </c>
      <c r="AB1863">
        <v>5</v>
      </c>
      <c r="AC1863">
        <v>2</v>
      </c>
    </row>
    <row r="1864" spans="1:39" x14ac:dyDescent="0.3">
      <c r="A1864">
        <v>25540</v>
      </c>
      <c r="B1864" t="s">
        <v>844</v>
      </c>
      <c r="C1864" t="s">
        <v>1059</v>
      </c>
      <c r="Y1864">
        <v>4</v>
      </c>
      <c r="Z1864">
        <v>4</v>
      </c>
      <c r="AA1864">
        <v>0</v>
      </c>
      <c r="AB1864">
        <v>4</v>
      </c>
      <c r="AC1864">
        <v>1</v>
      </c>
    </row>
    <row r="1865" spans="1:39" x14ac:dyDescent="0.3">
      <c r="A1865">
        <v>25540</v>
      </c>
      <c r="B1865" t="s">
        <v>317</v>
      </c>
      <c r="C1865" t="s">
        <v>247</v>
      </c>
      <c r="AD1865">
        <v>1</v>
      </c>
      <c r="AE1865">
        <v>23</v>
      </c>
      <c r="AF1865">
        <v>1</v>
      </c>
      <c r="AG1865">
        <v>100</v>
      </c>
      <c r="AH1865">
        <v>7</v>
      </c>
      <c r="AI1865">
        <v>4</v>
      </c>
    </row>
    <row r="1866" spans="1:39" x14ac:dyDescent="0.3">
      <c r="A1866">
        <v>25540</v>
      </c>
      <c r="B1866" t="s">
        <v>844</v>
      </c>
      <c r="C1866" t="s">
        <v>1061</v>
      </c>
      <c r="AD1866">
        <v>2</v>
      </c>
      <c r="AE1866">
        <v>47</v>
      </c>
      <c r="AF1866">
        <v>1</v>
      </c>
      <c r="AG1866">
        <v>50</v>
      </c>
      <c r="AH1866">
        <v>9</v>
      </c>
      <c r="AI1866">
        <v>6</v>
      </c>
    </row>
    <row r="1867" spans="1:39" x14ac:dyDescent="0.3">
      <c r="A1867">
        <v>25540</v>
      </c>
      <c r="B1867" t="s">
        <v>317</v>
      </c>
      <c r="C1867" t="s">
        <v>340</v>
      </c>
      <c r="AJ1867">
        <v>52</v>
      </c>
      <c r="AK1867">
        <v>224</v>
      </c>
      <c r="AL1867">
        <v>44.8</v>
      </c>
      <c r="AM1867">
        <v>5</v>
      </c>
    </row>
    <row r="1868" spans="1:39" x14ac:dyDescent="0.3">
      <c r="A1868">
        <v>25540</v>
      </c>
      <c r="B1868" t="s">
        <v>844</v>
      </c>
      <c r="C1868" t="s">
        <v>1062</v>
      </c>
      <c r="AJ1868">
        <v>36</v>
      </c>
      <c r="AK1868">
        <v>122</v>
      </c>
      <c r="AL1868">
        <v>30.5</v>
      </c>
      <c r="AM1868">
        <v>4</v>
      </c>
    </row>
    <row r="1869" spans="1:39" x14ac:dyDescent="0.3">
      <c r="A1869">
        <v>25510</v>
      </c>
      <c r="B1869" t="s">
        <v>64</v>
      </c>
      <c r="C1869" t="s">
        <v>65</v>
      </c>
      <c r="D1869">
        <v>11</v>
      </c>
      <c r="E1869">
        <v>72.7</v>
      </c>
      <c r="F1869">
        <v>8</v>
      </c>
      <c r="G1869">
        <v>0</v>
      </c>
      <c r="H1869">
        <v>1</v>
      </c>
      <c r="I1869">
        <v>113</v>
      </c>
      <c r="J1869">
        <v>189</v>
      </c>
    </row>
    <row r="1870" spans="1:39" x14ac:dyDescent="0.3">
      <c r="A1870">
        <v>25510</v>
      </c>
      <c r="B1870" t="s">
        <v>64</v>
      </c>
      <c r="C1870" t="s">
        <v>69</v>
      </c>
      <c r="D1870">
        <v>1</v>
      </c>
      <c r="E1870">
        <v>100</v>
      </c>
      <c r="F1870">
        <v>1</v>
      </c>
      <c r="G1870">
        <v>0</v>
      </c>
      <c r="H1870">
        <v>1</v>
      </c>
      <c r="I1870">
        <v>16</v>
      </c>
      <c r="J1870">
        <v>564.4</v>
      </c>
    </row>
    <row r="1871" spans="1:39" x14ac:dyDescent="0.3">
      <c r="A1871">
        <v>25510</v>
      </c>
      <c r="B1871" t="s">
        <v>1063</v>
      </c>
      <c r="C1871" t="s">
        <v>1064</v>
      </c>
      <c r="D1871">
        <v>30</v>
      </c>
      <c r="E1871">
        <v>63.3</v>
      </c>
      <c r="F1871">
        <v>19</v>
      </c>
      <c r="G1871">
        <v>3</v>
      </c>
      <c r="H1871">
        <v>0</v>
      </c>
      <c r="I1871">
        <v>202</v>
      </c>
      <c r="J1871">
        <v>99.9</v>
      </c>
    </row>
    <row r="1872" spans="1:39" x14ac:dyDescent="0.3">
      <c r="A1872">
        <v>25510</v>
      </c>
      <c r="B1872" t="s">
        <v>1063</v>
      </c>
      <c r="C1872" t="s">
        <v>1065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9" x14ac:dyDescent="0.3">
      <c r="A1873">
        <v>25510</v>
      </c>
      <c r="B1873" t="s">
        <v>64</v>
      </c>
      <c r="C1873" t="s">
        <v>69</v>
      </c>
      <c r="K1873">
        <v>25</v>
      </c>
      <c r="L1873">
        <v>0</v>
      </c>
      <c r="M1873">
        <v>33</v>
      </c>
      <c r="N1873">
        <v>1</v>
      </c>
      <c r="O1873">
        <v>99</v>
      </c>
    </row>
    <row r="1874" spans="1:19" x14ac:dyDescent="0.3">
      <c r="A1874">
        <v>25510</v>
      </c>
      <c r="B1874" t="s">
        <v>64</v>
      </c>
      <c r="C1874" t="s">
        <v>1066</v>
      </c>
      <c r="K1874">
        <v>13</v>
      </c>
      <c r="L1874">
        <v>0</v>
      </c>
      <c r="M1874">
        <v>9</v>
      </c>
      <c r="N1874">
        <v>0</v>
      </c>
      <c r="O1874">
        <v>68</v>
      </c>
    </row>
    <row r="1875" spans="1:19" x14ac:dyDescent="0.3">
      <c r="A1875">
        <v>25510</v>
      </c>
      <c r="B1875" t="s">
        <v>64</v>
      </c>
      <c r="C1875" t="s">
        <v>65</v>
      </c>
      <c r="K1875">
        <v>5</v>
      </c>
      <c r="L1875">
        <v>0</v>
      </c>
      <c r="M1875">
        <v>7</v>
      </c>
      <c r="N1875">
        <v>0</v>
      </c>
      <c r="O1875">
        <v>20</v>
      </c>
    </row>
    <row r="1876" spans="1:19" x14ac:dyDescent="0.3">
      <c r="A1876">
        <v>25510</v>
      </c>
      <c r="B1876" t="s">
        <v>64</v>
      </c>
      <c r="C1876" t="s">
        <v>70</v>
      </c>
      <c r="K1876">
        <v>3</v>
      </c>
      <c r="L1876">
        <v>0</v>
      </c>
      <c r="M1876">
        <v>11</v>
      </c>
      <c r="N1876">
        <v>0</v>
      </c>
      <c r="O1876">
        <v>17</v>
      </c>
    </row>
    <row r="1877" spans="1:19" x14ac:dyDescent="0.3">
      <c r="A1877">
        <v>25510</v>
      </c>
      <c r="B1877" t="s">
        <v>64</v>
      </c>
      <c r="C1877" t="s">
        <v>969</v>
      </c>
      <c r="K1877">
        <v>3</v>
      </c>
      <c r="L1877">
        <v>0</v>
      </c>
      <c r="M1877">
        <v>4</v>
      </c>
      <c r="N1877">
        <v>1</v>
      </c>
      <c r="O1877">
        <v>7</v>
      </c>
    </row>
    <row r="1878" spans="1:19" x14ac:dyDescent="0.3">
      <c r="A1878">
        <v>25510</v>
      </c>
      <c r="B1878" t="s">
        <v>1063</v>
      </c>
      <c r="C1878" t="s">
        <v>44</v>
      </c>
      <c r="K1878">
        <v>9</v>
      </c>
      <c r="L1878">
        <v>0</v>
      </c>
      <c r="M1878">
        <v>14</v>
      </c>
      <c r="N1878">
        <v>0</v>
      </c>
      <c r="O1878">
        <v>50</v>
      </c>
    </row>
    <row r="1879" spans="1:19" x14ac:dyDescent="0.3">
      <c r="A1879">
        <v>25510</v>
      </c>
      <c r="B1879" t="s">
        <v>1063</v>
      </c>
      <c r="C1879" t="s">
        <v>751</v>
      </c>
      <c r="K1879">
        <v>10</v>
      </c>
      <c r="L1879">
        <v>0</v>
      </c>
      <c r="M1879">
        <v>7</v>
      </c>
      <c r="N1879">
        <v>0</v>
      </c>
      <c r="O1879">
        <v>32</v>
      </c>
    </row>
    <row r="1880" spans="1:19" x14ac:dyDescent="0.3">
      <c r="A1880">
        <v>25510</v>
      </c>
      <c r="B1880" t="s">
        <v>1063</v>
      </c>
      <c r="C1880" t="s">
        <v>1067</v>
      </c>
      <c r="K1880">
        <v>8</v>
      </c>
      <c r="L1880">
        <v>0</v>
      </c>
      <c r="M1880">
        <v>10</v>
      </c>
      <c r="N1880">
        <v>1</v>
      </c>
      <c r="O1880">
        <v>32</v>
      </c>
    </row>
    <row r="1881" spans="1:19" x14ac:dyDescent="0.3">
      <c r="A1881">
        <v>25510</v>
      </c>
      <c r="B1881" t="s">
        <v>1063</v>
      </c>
      <c r="C1881" t="s">
        <v>1068</v>
      </c>
      <c r="K1881">
        <v>1</v>
      </c>
      <c r="L1881">
        <v>0</v>
      </c>
      <c r="M1881">
        <v>0</v>
      </c>
      <c r="N1881">
        <v>0</v>
      </c>
      <c r="O1881">
        <v>-9</v>
      </c>
    </row>
    <row r="1882" spans="1:19" x14ac:dyDescent="0.3">
      <c r="A1882">
        <v>25510</v>
      </c>
      <c r="B1882" t="s">
        <v>1063</v>
      </c>
      <c r="C1882" t="s">
        <v>1064</v>
      </c>
      <c r="K1882">
        <v>4</v>
      </c>
      <c r="L1882">
        <v>0</v>
      </c>
      <c r="M1882">
        <v>0</v>
      </c>
      <c r="N1882">
        <v>0</v>
      </c>
      <c r="O1882">
        <v>-28</v>
      </c>
    </row>
    <row r="1883" spans="1:19" x14ac:dyDescent="0.3">
      <c r="A1883">
        <v>25510</v>
      </c>
      <c r="B1883" t="s">
        <v>64</v>
      </c>
      <c r="C1883" t="s">
        <v>969</v>
      </c>
      <c r="P1883">
        <v>35</v>
      </c>
      <c r="Q1883">
        <v>1</v>
      </c>
      <c r="R1883">
        <v>58</v>
      </c>
      <c r="S1883">
        <v>4</v>
      </c>
    </row>
    <row r="1884" spans="1:19" x14ac:dyDescent="0.3">
      <c r="A1884">
        <v>25510</v>
      </c>
      <c r="B1884" t="s">
        <v>64</v>
      </c>
      <c r="C1884" t="s">
        <v>1066</v>
      </c>
      <c r="P1884">
        <v>15</v>
      </c>
      <c r="Q1884">
        <v>0</v>
      </c>
      <c r="R1884">
        <v>22</v>
      </c>
      <c r="S1884">
        <v>2</v>
      </c>
    </row>
    <row r="1885" spans="1:19" x14ac:dyDescent="0.3">
      <c r="A1885">
        <v>25510</v>
      </c>
      <c r="B1885" t="s">
        <v>64</v>
      </c>
      <c r="C1885" t="s">
        <v>69</v>
      </c>
      <c r="P1885">
        <v>19</v>
      </c>
      <c r="Q1885">
        <v>0</v>
      </c>
      <c r="R1885">
        <v>19</v>
      </c>
      <c r="S1885">
        <v>1</v>
      </c>
    </row>
    <row r="1886" spans="1:19" x14ac:dyDescent="0.3">
      <c r="A1886">
        <v>25510</v>
      </c>
      <c r="B1886" t="s">
        <v>64</v>
      </c>
      <c r="C1886" t="s">
        <v>1069</v>
      </c>
      <c r="P1886">
        <v>16</v>
      </c>
      <c r="Q1886">
        <v>0</v>
      </c>
      <c r="R1886">
        <v>16</v>
      </c>
      <c r="S1886">
        <v>1</v>
      </c>
    </row>
    <row r="1887" spans="1:19" x14ac:dyDescent="0.3">
      <c r="A1887">
        <v>25510</v>
      </c>
      <c r="B1887" t="s">
        <v>64</v>
      </c>
      <c r="C1887" t="s">
        <v>80</v>
      </c>
      <c r="P1887">
        <v>14</v>
      </c>
      <c r="Q1887">
        <v>1</v>
      </c>
      <c r="R1887">
        <v>14</v>
      </c>
      <c r="S1887">
        <v>1</v>
      </c>
    </row>
    <row r="1888" spans="1:19" x14ac:dyDescent="0.3">
      <c r="A1888">
        <v>25510</v>
      </c>
      <c r="B1888" t="s">
        <v>1063</v>
      </c>
      <c r="C1888" t="s">
        <v>1065</v>
      </c>
      <c r="P1888">
        <v>31</v>
      </c>
      <c r="Q1888">
        <v>0</v>
      </c>
      <c r="R1888">
        <v>84</v>
      </c>
      <c r="S1888">
        <v>7</v>
      </c>
    </row>
    <row r="1889" spans="1:39" x14ac:dyDescent="0.3">
      <c r="A1889">
        <v>25510</v>
      </c>
      <c r="B1889" t="s">
        <v>1063</v>
      </c>
      <c r="C1889" t="s">
        <v>1070</v>
      </c>
      <c r="P1889">
        <v>47</v>
      </c>
      <c r="Q1889">
        <v>0</v>
      </c>
      <c r="R1889">
        <v>47</v>
      </c>
      <c r="S1889">
        <v>1</v>
      </c>
    </row>
    <row r="1890" spans="1:39" x14ac:dyDescent="0.3">
      <c r="A1890">
        <v>25510</v>
      </c>
      <c r="B1890" t="s">
        <v>1063</v>
      </c>
      <c r="C1890" t="s">
        <v>1071</v>
      </c>
      <c r="P1890">
        <v>19</v>
      </c>
      <c r="Q1890">
        <v>0</v>
      </c>
      <c r="R1890">
        <v>38</v>
      </c>
      <c r="S1890">
        <v>4</v>
      </c>
    </row>
    <row r="1891" spans="1:39" x14ac:dyDescent="0.3">
      <c r="A1891">
        <v>25510</v>
      </c>
      <c r="B1891" t="s">
        <v>1063</v>
      </c>
      <c r="C1891" t="s">
        <v>1072</v>
      </c>
      <c r="P1891">
        <v>7</v>
      </c>
      <c r="Q1891">
        <v>0</v>
      </c>
      <c r="R1891">
        <v>13</v>
      </c>
      <c r="S1891">
        <v>2</v>
      </c>
    </row>
    <row r="1892" spans="1:39" x14ac:dyDescent="0.3">
      <c r="A1892">
        <v>25510</v>
      </c>
      <c r="B1892" t="s">
        <v>1063</v>
      </c>
      <c r="C1892" t="s">
        <v>71</v>
      </c>
      <c r="P1892">
        <v>6</v>
      </c>
      <c r="Q1892">
        <v>0</v>
      </c>
      <c r="R1892">
        <v>11</v>
      </c>
      <c r="S1892">
        <v>2</v>
      </c>
    </row>
    <row r="1893" spans="1:39" x14ac:dyDescent="0.3">
      <c r="A1893">
        <v>25510</v>
      </c>
      <c r="B1893" t="s">
        <v>1063</v>
      </c>
      <c r="C1893" t="s">
        <v>751</v>
      </c>
      <c r="P1893">
        <v>7</v>
      </c>
      <c r="Q1893">
        <v>0</v>
      </c>
      <c r="R1893">
        <v>7</v>
      </c>
      <c r="S1893">
        <v>1</v>
      </c>
    </row>
    <row r="1894" spans="1:39" x14ac:dyDescent="0.3">
      <c r="A1894">
        <v>25510</v>
      </c>
      <c r="B1894" t="s">
        <v>1063</v>
      </c>
      <c r="C1894" t="s">
        <v>1073</v>
      </c>
      <c r="P1894">
        <v>1</v>
      </c>
      <c r="Q1894">
        <v>0</v>
      </c>
      <c r="R1894">
        <v>1</v>
      </c>
      <c r="S1894">
        <v>1</v>
      </c>
    </row>
    <row r="1895" spans="1:39" x14ac:dyDescent="0.3">
      <c r="A1895">
        <v>25510</v>
      </c>
      <c r="B1895" t="s">
        <v>1063</v>
      </c>
      <c r="C1895" t="s">
        <v>1067</v>
      </c>
      <c r="P1895">
        <v>1</v>
      </c>
      <c r="Q1895">
        <v>0</v>
      </c>
      <c r="R1895">
        <v>1</v>
      </c>
      <c r="S1895">
        <v>1</v>
      </c>
    </row>
    <row r="1896" spans="1:39" x14ac:dyDescent="0.3">
      <c r="A1896">
        <v>25510</v>
      </c>
      <c r="B1896" t="s">
        <v>64</v>
      </c>
      <c r="C1896" t="s">
        <v>70</v>
      </c>
      <c r="T1896">
        <v>100</v>
      </c>
      <c r="U1896">
        <v>100</v>
      </c>
      <c r="V1896">
        <v>1</v>
      </c>
      <c r="W1896">
        <v>100</v>
      </c>
      <c r="X1896">
        <v>1</v>
      </c>
    </row>
    <row r="1897" spans="1:39" x14ac:dyDescent="0.3">
      <c r="A1897">
        <v>25510</v>
      </c>
      <c r="B1897" t="s">
        <v>1063</v>
      </c>
      <c r="C1897" t="s">
        <v>1067</v>
      </c>
      <c r="T1897">
        <v>16</v>
      </c>
      <c r="U1897">
        <v>18</v>
      </c>
      <c r="V1897">
        <v>0</v>
      </c>
      <c r="W1897">
        <v>48</v>
      </c>
      <c r="X1897">
        <v>3</v>
      </c>
    </row>
    <row r="1898" spans="1:39" x14ac:dyDescent="0.3">
      <c r="A1898">
        <v>25510</v>
      </c>
      <c r="B1898" t="s">
        <v>1063</v>
      </c>
      <c r="C1898" t="s">
        <v>751</v>
      </c>
      <c r="T1898">
        <v>26.5</v>
      </c>
      <c r="U1898">
        <v>32</v>
      </c>
      <c r="V1898">
        <v>0</v>
      </c>
      <c r="W1898">
        <v>53</v>
      </c>
      <c r="X1898">
        <v>2</v>
      </c>
    </row>
    <row r="1899" spans="1:39" x14ac:dyDescent="0.3">
      <c r="A1899">
        <v>25510</v>
      </c>
      <c r="B1899" t="s">
        <v>1063</v>
      </c>
      <c r="C1899" t="s">
        <v>122</v>
      </c>
      <c r="T1899">
        <v>26</v>
      </c>
      <c r="U1899">
        <v>26</v>
      </c>
      <c r="V1899">
        <v>0</v>
      </c>
      <c r="W1899">
        <v>26</v>
      </c>
      <c r="X1899">
        <v>1</v>
      </c>
    </row>
    <row r="1900" spans="1:39" x14ac:dyDescent="0.3">
      <c r="A1900">
        <v>25510</v>
      </c>
      <c r="B1900" t="s">
        <v>64</v>
      </c>
      <c r="C1900" t="s">
        <v>80</v>
      </c>
      <c r="Y1900">
        <v>6</v>
      </c>
      <c r="Z1900">
        <v>6</v>
      </c>
      <c r="AA1900">
        <v>0</v>
      </c>
      <c r="AB1900">
        <v>6</v>
      </c>
      <c r="AC1900">
        <v>1</v>
      </c>
    </row>
    <row r="1901" spans="1:39" x14ac:dyDescent="0.3">
      <c r="A1901">
        <v>25510</v>
      </c>
      <c r="B1901" t="s">
        <v>1063</v>
      </c>
      <c r="C1901" t="s">
        <v>71</v>
      </c>
      <c r="Y1901">
        <v>-5</v>
      </c>
      <c r="Z1901">
        <v>0</v>
      </c>
      <c r="AA1901">
        <v>0</v>
      </c>
      <c r="AB1901">
        <v>-5</v>
      </c>
      <c r="AC1901">
        <v>1</v>
      </c>
    </row>
    <row r="1902" spans="1:39" x14ac:dyDescent="0.3">
      <c r="A1902">
        <v>25510</v>
      </c>
      <c r="B1902" t="s">
        <v>64</v>
      </c>
      <c r="C1902" t="s">
        <v>1074</v>
      </c>
      <c r="AD1902">
        <v>0</v>
      </c>
      <c r="AE1902" t="s">
        <v>136</v>
      </c>
      <c r="AF1902">
        <v>0</v>
      </c>
      <c r="AG1902" t="s">
        <v>136</v>
      </c>
      <c r="AH1902">
        <v>6</v>
      </c>
      <c r="AI1902">
        <v>6</v>
      </c>
    </row>
    <row r="1903" spans="1:39" x14ac:dyDescent="0.3">
      <c r="A1903">
        <v>25510</v>
      </c>
      <c r="B1903" t="s">
        <v>1063</v>
      </c>
      <c r="C1903" t="s">
        <v>1068</v>
      </c>
      <c r="AD1903">
        <v>0</v>
      </c>
      <c r="AE1903" t="s">
        <v>136</v>
      </c>
      <c r="AF1903">
        <v>0</v>
      </c>
      <c r="AG1903" t="s">
        <v>136</v>
      </c>
      <c r="AH1903">
        <v>1</v>
      </c>
      <c r="AI1903">
        <v>1</v>
      </c>
    </row>
    <row r="1904" spans="1:39" x14ac:dyDescent="0.3">
      <c r="A1904">
        <v>25510</v>
      </c>
      <c r="B1904" t="s">
        <v>64</v>
      </c>
      <c r="C1904" t="s">
        <v>86</v>
      </c>
      <c r="AJ1904">
        <v>47</v>
      </c>
      <c r="AK1904">
        <v>137</v>
      </c>
      <c r="AL1904">
        <v>34.200000000000003</v>
      </c>
      <c r="AM1904">
        <v>4</v>
      </c>
    </row>
    <row r="1905" spans="1:39" x14ac:dyDescent="0.3">
      <c r="A1905">
        <v>25510</v>
      </c>
      <c r="B1905" t="s">
        <v>1063</v>
      </c>
      <c r="C1905" t="s">
        <v>1075</v>
      </c>
      <c r="AJ1905">
        <v>61</v>
      </c>
      <c r="AK1905">
        <v>292</v>
      </c>
      <c r="AL1905">
        <v>48.7</v>
      </c>
      <c r="AM1905">
        <v>6</v>
      </c>
    </row>
    <row r="1906" spans="1:39" x14ac:dyDescent="0.3">
      <c r="A1906">
        <v>25538</v>
      </c>
      <c r="B1906" t="s">
        <v>1076</v>
      </c>
      <c r="C1906" t="s">
        <v>1077</v>
      </c>
      <c r="D1906">
        <v>17</v>
      </c>
      <c r="E1906">
        <v>58.8</v>
      </c>
      <c r="F1906">
        <v>10</v>
      </c>
      <c r="G1906">
        <v>1</v>
      </c>
      <c r="H1906">
        <v>0</v>
      </c>
      <c r="I1906">
        <v>86</v>
      </c>
      <c r="J1906">
        <v>89.6</v>
      </c>
    </row>
    <row r="1907" spans="1:39" x14ac:dyDescent="0.3">
      <c r="A1907">
        <v>25538</v>
      </c>
      <c r="B1907" t="s">
        <v>1078</v>
      </c>
      <c r="C1907" t="s">
        <v>1079</v>
      </c>
      <c r="D1907">
        <v>34</v>
      </c>
      <c r="E1907">
        <v>67.599999999999994</v>
      </c>
      <c r="F1907">
        <v>23</v>
      </c>
      <c r="G1907">
        <v>1</v>
      </c>
      <c r="H1907">
        <v>1</v>
      </c>
      <c r="I1907">
        <v>218</v>
      </c>
      <c r="J1907">
        <v>125.3</v>
      </c>
    </row>
    <row r="1908" spans="1:39" x14ac:dyDescent="0.3">
      <c r="A1908">
        <v>25538</v>
      </c>
      <c r="B1908" t="s">
        <v>1078</v>
      </c>
      <c r="C1908" t="s">
        <v>1080</v>
      </c>
      <c r="D1908">
        <v>2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39" x14ac:dyDescent="0.3">
      <c r="A1909">
        <v>25538</v>
      </c>
      <c r="B1909" t="s">
        <v>1076</v>
      </c>
      <c r="C1909" t="s">
        <v>1077</v>
      </c>
      <c r="K1909">
        <v>19</v>
      </c>
      <c r="L1909">
        <v>0</v>
      </c>
      <c r="M1909">
        <v>15</v>
      </c>
      <c r="N1909">
        <v>0</v>
      </c>
      <c r="O1909">
        <v>75</v>
      </c>
    </row>
    <row r="1910" spans="1:39" x14ac:dyDescent="0.3">
      <c r="A1910">
        <v>25538</v>
      </c>
      <c r="B1910" t="s">
        <v>1076</v>
      </c>
      <c r="C1910" t="s">
        <v>1081</v>
      </c>
      <c r="K1910">
        <v>9</v>
      </c>
      <c r="L1910">
        <v>0</v>
      </c>
      <c r="M1910">
        <v>9</v>
      </c>
      <c r="N1910">
        <v>0</v>
      </c>
      <c r="O1910">
        <v>32</v>
      </c>
    </row>
    <row r="1911" spans="1:39" x14ac:dyDescent="0.3">
      <c r="A1911">
        <v>25538</v>
      </c>
      <c r="B1911" t="s">
        <v>1076</v>
      </c>
      <c r="C1911" t="s">
        <v>1082</v>
      </c>
      <c r="K1911">
        <v>4</v>
      </c>
      <c r="L1911">
        <v>0</v>
      </c>
      <c r="M1911">
        <v>7</v>
      </c>
      <c r="N1911">
        <v>0</v>
      </c>
      <c r="O1911">
        <v>12</v>
      </c>
    </row>
    <row r="1912" spans="1:39" x14ac:dyDescent="0.3">
      <c r="A1912">
        <v>25538</v>
      </c>
      <c r="B1912" t="s">
        <v>1076</v>
      </c>
      <c r="C1912" t="s">
        <v>74</v>
      </c>
      <c r="K1912">
        <v>1</v>
      </c>
      <c r="L1912">
        <v>0</v>
      </c>
      <c r="M1912">
        <v>8</v>
      </c>
      <c r="N1912">
        <v>1</v>
      </c>
      <c r="O1912">
        <v>8</v>
      </c>
    </row>
    <row r="1913" spans="1:39" x14ac:dyDescent="0.3">
      <c r="A1913">
        <v>25538</v>
      </c>
      <c r="B1913" t="s">
        <v>1078</v>
      </c>
      <c r="C1913" t="s">
        <v>56</v>
      </c>
      <c r="K1913">
        <v>10</v>
      </c>
      <c r="L1913">
        <v>0</v>
      </c>
      <c r="M1913">
        <v>41</v>
      </c>
      <c r="N1913">
        <v>0</v>
      </c>
      <c r="O1913">
        <v>73</v>
      </c>
    </row>
    <row r="1914" spans="1:39" x14ac:dyDescent="0.3">
      <c r="A1914">
        <v>25538</v>
      </c>
      <c r="B1914" t="s">
        <v>1078</v>
      </c>
      <c r="C1914" t="s">
        <v>1083</v>
      </c>
      <c r="K1914">
        <v>14</v>
      </c>
      <c r="L1914">
        <v>0</v>
      </c>
      <c r="M1914">
        <v>13</v>
      </c>
      <c r="N1914">
        <v>0</v>
      </c>
      <c r="O1914">
        <v>44</v>
      </c>
    </row>
    <row r="1915" spans="1:39" x14ac:dyDescent="0.3">
      <c r="A1915">
        <v>25538</v>
      </c>
      <c r="B1915" t="s">
        <v>1078</v>
      </c>
      <c r="C1915" t="s">
        <v>74</v>
      </c>
      <c r="K1915">
        <v>10</v>
      </c>
      <c r="L1915">
        <v>0</v>
      </c>
      <c r="M1915">
        <v>9</v>
      </c>
      <c r="N1915">
        <v>0</v>
      </c>
      <c r="O1915">
        <v>38</v>
      </c>
    </row>
    <row r="1916" spans="1:39" x14ac:dyDescent="0.3">
      <c r="A1916">
        <v>25538</v>
      </c>
      <c r="B1916" t="s">
        <v>1078</v>
      </c>
      <c r="C1916" t="s">
        <v>1080</v>
      </c>
      <c r="K1916">
        <v>4</v>
      </c>
      <c r="L1916">
        <v>0</v>
      </c>
      <c r="M1916">
        <v>6</v>
      </c>
      <c r="N1916">
        <v>0</v>
      </c>
      <c r="O1916">
        <v>12</v>
      </c>
    </row>
    <row r="1917" spans="1:39" x14ac:dyDescent="0.3">
      <c r="A1917">
        <v>25538</v>
      </c>
      <c r="B1917" t="s">
        <v>1078</v>
      </c>
      <c r="C1917" t="s">
        <v>1079</v>
      </c>
      <c r="K1917">
        <v>2</v>
      </c>
      <c r="L1917">
        <v>0</v>
      </c>
      <c r="M1917">
        <v>6</v>
      </c>
      <c r="N1917">
        <v>0</v>
      </c>
      <c r="O1917">
        <v>5</v>
      </c>
    </row>
    <row r="1918" spans="1:39" x14ac:dyDescent="0.3">
      <c r="A1918">
        <v>25538</v>
      </c>
      <c r="B1918" t="s">
        <v>1076</v>
      </c>
      <c r="C1918" t="s">
        <v>1081</v>
      </c>
      <c r="P1918">
        <v>17</v>
      </c>
      <c r="Q1918">
        <v>0</v>
      </c>
      <c r="R1918">
        <v>33</v>
      </c>
      <c r="S1918">
        <v>5</v>
      </c>
    </row>
    <row r="1919" spans="1:39" x14ac:dyDescent="0.3">
      <c r="A1919">
        <v>25538</v>
      </c>
      <c r="B1919" t="s">
        <v>1076</v>
      </c>
      <c r="C1919" t="s">
        <v>1084</v>
      </c>
      <c r="P1919">
        <v>13</v>
      </c>
      <c r="Q1919">
        <v>0</v>
      </c>
      <c r="R1919">
        <v>24</v>
      </c>
      <c r="S1919">
        <v>2</v>
      </c>
    </row>
    <row r="1920" spans="1:39" x14ac:dyDescent="0.3">
      <c r="A1920">
        <v>25538</v>
      </c>
      <c r="B1920" t="s">
        <v>1076</v>
      </c>
      <c r="C1920" t="s">
        <v>1085</v>
      </c>
      <c r="P1920">
        <v>15</v>
      </c>
      <c r="Q1920">
        <v>0</v>
      </c>
      <c r="R1920">
        <v>15</v>
      </c>
      <c r="S1920">
        <v>1</v>
      </c>
    </row>
    <row r="1921" spans="1:39" x14ac:dyDescent="0.3">
      <c r="A1921">
        <v>25538</v>
      </c>
      <c r="B1921" t="s">
        <v>1076</v>
      </c>
      <c r="C1921" t="s">
        <v>1086</v>
      </c>
      <c r="P1921">
        <v>10</v>
      </c>
      <c r="Q1921">
        <v>0</v>
      </c>
      <c r="R1921">
        <v>10</v>
      </c>
      <c r="S1921">
        <v>1</v>
      </c>
    </row>
    <row r="1922" spans="1:39" x14ac:dyDescent="0.3">
      <c r="A1922">
        <v>25538</v>
      </c>
      <c r="B1922" t="s">
        <v>1076</v>
      </c>
      <c r="C1922" t="s">
        <v>1087</v>
      </c>
      <c r="P1922">
        <v>4</v>
      </c>
      <c r="Q1922">
        <v>0</v>
      </c>
      <c r="R1922">
        <v>4</v>
      </c>
      <c r="S1922">
        <v>1</v>
      </c>
    </row>
    <row r="1923" spans="1:39" x14ac:dyDescent="0.3">
      <c r="A1923">
        <v>25538</v>
      </c>
      <c r="B1923" t="s">
        <v>1078</v>
      </c>
      <c r="C1923" t="s">
        <v>1088</v>
      </c>
      <c r="P1923">
        <v>21</v>
      </c>
      <c r="Q1923">
        <v>0</v>
      </c>
      <c r="R1923">
        <v>88</v>
      </c>
      <c r="S1923">
        <v>9</v>
      </c>
    </row>
    <row r="1924" spans="1:39" x14ac:dyDescent="0.3">
      <c r="A1924">
        <v>25538</v>
      </c>
      <c r="B1924" t="s">
        <v>1078</v>
      </c>
      <c r="C1924" t="s">
        <v>1089</v>
      </c>
      <c r="P1924">
        <v>16</v>
      </c>
      <c r="Q1924">
        <v>1</v>
      </c>
      <c r="R1924">
        <v>56</v>
      </c>
      <c r="S1924">
        <v>5</v>
      </c>
    </row>
    <row r="1925" spans="1:39" x14ac:dyDescent="0.3">
      <c r="A1925">
        <v>25538</v>
      </c>
      <c r="B1925" t="s">
        <v>1078</v>
      </c>
      <c r="C1925" t="s">
        <v>701</v>
      </c>
      <c r="P1925">
        <v>15</v>
      </c>
      <c r="Q1925">
        <v>0</v>
      </c>
      <c r="R1925">
        <v>23</v>
      </c>
      <c r="S1925">
        <v>2</v>
      </c>
    </row>
    <row r="1926" spans="1:39" x14ac:dyDescent="0.3">
      <c r="A1926">
        <v>25538</v>
      </c>
      <c r="B1926" t="s">
        <v>1078</v>
      </c>
      <c r="C1926" t="s">
        <v>1090</v>
      </c>
      <c r="P1926">
        <v>14</v>
      </c>
      <c r="Q1926">
        <v>0</v>
      </c>
      <c r="R1926">
        <v>19</v>
      </c>
      <c r="S1926">
        <v>2</v>
      </c>
    </row>
    <row r="1927" spans="1:39" x14ac:dyDescent="0.3">
      <c r="A1927">
        <v>25538</v>
      </c>
      <c r="B1927" t="s">
        <v>1078</v>
      </c>
      <c r="C1927" t="s">
        <v>1091</v>
      </c>
      <c r="P1927">
        <v>7</v>
      </c>
      <c r="Q1927">
        <v>0</v>
      </c>
      <c r="R1927">
        <v>18</v>
      </c>
      <c r="S1927">
        <v>3</v>
      </c>
    </row>
    <row r="1928" spans="1:39" x14ac:dyDescent="0.3">
      <c r="A1928">
        <v>25538</v>
      </c>
      <c r="B1928" t="s">
        <v>1078</v>
      </c>
      <c r="C1928" t="s">
        <v>571</v>
      </c>
      <c r="P1928">
        <v>7</v>
      </c>
      <c r="Q1928">
        <v>0</v>
      </c>
      <c r="R1928">
        <v>7</v>
      </c>
      <c r="S1928">
        <v>1</v>
      </c>
    </row>
    <row r="1929" spans="1:39" x14ac:dyDescent="0.3">
      <c r="A1929">
        <v>25538</v>
      </c>
      <c r="B1929" t="s">
        <v>1078</v>
      </c>
      <c r="C1929" t="s">
        <v>1083</v>
      </c>
      <c r="P1929">
        <v>7</v>
      </c>
      <c r="Q1929">
        <v>0</v>
      </c>
      <c r="R1929">
        <v>7</v>
      </c>
      <c r="S1929">
        <v>1</v>
      </c>
    </row>
    <row r="1930" spans="1:39" x14ac:dyDescent="0.3">
      <c r="A1930">
        <v>25538</v>
      </c>
      <c r="B1930" t="s">
        <v>1078</v>
      </c>
      <c r="C1930" t="s">
        <v>1088</v>
      </c>
      <c r="T1930">
        <v>23</v>
      </c>
      <c r="U1930">
        <v>23</v>
      </c>
      <c r="V1930">
        <v>0</v>
      </c>
      <c r="W1930">
        <v>23</v>
      </c>
      <c r="X1930">
        <v>1</v>
      </c>
    </row>
    <row r="1931" spans="1:39" x14ac:dyDescent="0.3">
      <c r="A1931">
        <v>25538</v>
      </c>
      <c r="B1931" t="s">
        <v>1078</v>
      </c>
      <c r="C1931" t="s">
        <v>1088</v>
      </c>
      <c r="Y1931">
        <v>26</v>
      </c>
      <c r="Z1931">
        <v>26</v>
      </c>
      <c r="AA1931">
        <v>0</v>
      </c>
      <c r="AB1931">
        <v>26</v>
      </c>
      <c r="AC1931">
        <v>1</v>
      </c>
    </row>
    <row r="1932" spans="1:39" x14ac:dyDescent="0.3">
      <c r="A1932">
        <v>25538</v>
      </c>
      <c r="B1932" t="s">
        <v>1076</v>
      </c>
      <c r="C1932" t="s">
        <v>1092</v>
      </c>
      <c r="AD1932">
        <v>1</v>
      </c>
      <c r="AE1932">
        <v>52</v>
      </c>
      <c r="AF1932">
        <v>1</v>
      </c>
      <c r="AG1932">
        <v>100</v>
      </c>
      <c r="AH1932">
        <v>4</v>
      </c>
      <c r="AI1932">
        <v>1</v>
      </c>
    </row>
    <row r="1933" spans="1:39" x14ac:dyDescent="0.3">
      <c r="A1933">
        <v>25538</v>
      </c>
      <c r="B1933" t="s">
        <v>1078</v>
      </c>
      <c r="C1933" t="s">
        <v>107</v>
      </c>
      <c r="AD1933">
        <v>4</v>
      </c>
      <c r="AE1933">
        <v>32</v>
      </c>
      <c r="AF1933">
        <v>3</v>
      </c>
      <c r="AG1933">
        <v>75</v>
      </c>
      <c r="AH1933">
        <v>10</v>
      </c>
      <c r="AI1933">
        <v>1</v>
      </c>
    </row>
    <row r="1934" spans="1:39" x14ac:dyDescent="0.3">
      <c r="A1934">
        <v>25538</v>
      </c>
      <c r="B1934" t="s">
        <v>1076</v>
      </c>
      <c r="C1934" t="s">
        <v>1093</v>
      </c>
      <c r="AJ1934">
        <v>53</v>
      </c>
      <c r="AK1934">
        <v>215</v>
      </c>
      <c r="AL1934">
        <v>43</v>
      </c>
      <c r="AM1934">
        <v>5</v>
      </c>
    </row>
    <row r="1935" spans="1:39" x14ac:dyDescent="0.3">
      <c r="A1935">
        <v>25538</v>
      </c>
      <c r="B1935" t="s">
        <v>1078</v>
      </c>
      <c r="C1935" t="s">
        <v>555</v>
      </c>
      <c r="AJ1935">
        <v>61</v>
      </c>
      <c r="AK1935">
        <v>93</v>
      </c>
      <c r="AL1935">
        <v>46.5</v>
      </c>
      <c r="AM1935">
        <v>2</v>
      </c>
    </row>
    <row r="1936" spans="1:39" x14ac:dyDescent="0.3">
      <c r="A1936">
        <v>25512</v>
      </c>
      <c r="B1936" t="s">
        <v>529</v>
      </c>
      <c r="C1936" t="s">
        <v>530</v>
      </c>
      <c r="D1936">
        <v>31</v>
      </c>
      <c r="E1936">
        <v>54.8</v>
      </c>
      <c r="F1936">
        <v>17</v>
      </c>
      <c r="G1936">
        <v>1</v>
      </c>
      <c r="H1936">
        <v>1</v>
      </c>
      <c r="I1936">
        <v>219</v>
      </c>
      <c r="J1936">
        <v>118.4</v>
      </c>
    </row>
    <row r="1937" spans="1:19" x14ac:dyDescent="0.3">
      <c r="A1937">
        <v>25512</v>
      </c>
      <c r="B1937" t="s">
        <v>529</v>
      </c>
      <c r="C1937" t="s">
        <v>537</v>
      </c>
      <c r="D1937">
        <v>1</v>
      </c>
      <c r="E1937">
        <v>0</v>
      </c>
      <c r="F1937">
        <v>0</v>
      </c>
      <c r="G1937">
        <v>1</v>
      </c>
      <c r="H1937">
        <v>0</v>
      </c>
      <c r="I1937">
        <v>0</v>
      </c>
      <c r="J1937">
        <v>-200</v>
      </c>
    </row>
    <row r="1938" spans="1:19" x14ac:dyDescent="0.3">
      <c r="A1938">
        <v>25512</v>
      </c>
      <c r="B1938" t="s">
        <v>457</v>
      </c>
      <c r="C1938" t="s">
        <v>458</v>
      </c>
      <c r="D1938">
        <v>53</v>
      </c>
      <c r="E1938">
        <v>54.7</v>
      </c>
      <c r="F1938">
        <v>29</v>
      </c>
      <c r="G1938">
        <v>0</v>
      </c>
      <c r="H1938">
        <v>2</v>
      </c>
      <c r="I1938">
        <v>295</v>
      </c>
      <c r="J1938">
        <v>113.9</v>
      </c>
    </row>
    <row r="1939" spans="1:19" x14ac:dyDescent="0.3">
      <c r="A1939">
        <v>25512</v>
      </c>
      <c r="B1939" t="s">
        <v>529</v>
      </c>
      <c r="C1939" t="s">
        <v>543</v>
      </c>
      <c r="K1939">
        <v>3</v>
      </c>
      <c r="L1939">
        <v>0</v>
      </c>
      <c r="M1939">
        <v>60</v>
      </c>
      <c r="N1939">
        <v>0</v>
      </c>
      <c r="O1939">
        <v>72</v>
      </c>
    </row>
    <row r="1940" spans="1:19" x14ac:dyDescent="0.3">
      <c r="A1940">
        <v>25512</v>
      </c>
      <c r="B1940" t="s">
        <v>529</v>
      </c>
      <c r="C1940" t="s">
        <v>537</v>
      </c>
      <c r="K1940">
        <v>14</v>
      </c>
      <c r="L1940">
        <v>0</v>
      </c>
      <c r="M1940">
        <v>13</v>
      </c>
      <c r="N1940">
        <v>0</v>
      </c>
      <c r="O1940">
        <v>63</v>
      </c>
    </row>
    <row r="1941" spans="1:19" x14ac:dyDescent="0.3">
      <c r="A1941">
        <v>25512</v>
      </c>
      <c r="B1941" t="s">
        <v>529</v>
      </c>
      <c r="C1941" t="s">
        <v>535</v>
      </c>
      <c r="K1941">
        <v>9</v>
      </c>
      <c r="L1941">
        <v>1</v>
      </c>
      <c r="M1941">
        <v>11</v>
      </c>
      <c r="N1941">
        <v>1</v>
      </c>
      <c r="O1941">
        <v>23</v>
      </c>
    </row>
    <row r="1942" spans="1:19" x14ac:dyDescent="0.3">
      <c r="A1942">
        <v>25512</v>
      </c>
      <c r="B1942" t="s">
        <v>529</v>
      </c>
      <c r="C1942" t="s">
        <v>399</v>
      </c>
      <c r="K1942">
        <v>0</v>
      </c>
      <c r="L1942">
        <v>0</v>
      </c>
      <c r="M1942">
        <v>0</v>
      </c>
      <c r="N1942">
        <v>0</v>
      </c>
      <c r="O1942">
        <v>0</v>
      </c>
    </row>
    <row r="1943" spans="1:19" x14ac:dyDescent="0.3">
      <c r="A1943">
        <v>25512</v>
      </c>
      <c r="B1943" t="s">
        <v>529</v>
      </c>
      <c r="C1943" t="s">
        <v>530</v>
      </c>
      <c r="K1943">
        <v>4</v>
      </c>
      <c r="L1943">
        <v>0</v>
      </c>
      <c r="M1943">
        <v>0</v>
      </c>
      <c r="N1943">
        <v>0</v>
      </c>
      <c r="O1943">
        <v>-33</v>
      </c>
    </row>
    <row r="1944" spans="1:19" x14ac:dyDescent="0.3">
      <c r="A1944">
        <v>25512</v>
      </c>
      <c r="B1944" t="s">
        <v>457</v>
      </c>
      <c r="C1944" t="s">
        <v>461</v>
      </c>
      <c r="K1944">
        <v>10</v>
      </c>
      <c r="L1944">
        <v>0</v>
      </c>
      <c r="M1944">
        <v>27</v>
      </c>
      <c r="N1944">
        <v>0</v>
      </c>
      <c r="O1944">
        <v>71</v>
      </c>
    </row>
    <row r="1945" spans="1:19" x14ac:dyDescent="0.3">
      <c r="A1945">
        <v>25512</v>
      </c>
      <c r="B1945" t="s">
        <v>457</v>
      </c>
      <c r="C1945" t="s">
        <v>1094</v>
      </c>
      <c r="K1945">
        <v>3</v>
      </c>
      <c r="L1945">
        <v>0</v>
      </c>
      <c r="M1945">
        <v>8</v>
      </c>
      <c r="N1945">
        <v>0</v>
      </c>
      <c r="O1945">
        <v>12</v>
      </c>
    </row>
    <row r="1946" spans="1:19" x14ac:dyDescent="0.3">
      <c r="A1946">
        <v>25512</v>
      </c>
      <c r="B1946" t="s">
        <v>457</v>
      </c>
      <c r="C1946" t="s">
        <v>460</v>
      </c>
      <c r="K1946">
        <v>5</v>
      </c>
      <c r="L1946">
        <v>1</v>
      </c>
      <c r="M1946">
        <v>5</v>
      </c>
      <c r="N1946">
        <v>0</v>
      </c>
      <c r="O1946">
        <v>11</v>
      </c>
    </row>
    <row r="1947" spans="1:19" x14ac:dyDescent="0.3">
      <c r="A1947">
        <v>25512</v>
      </c>
      <c r="B1947" t="s">
        <v>457</v>
      </c>
      <c r="C1947" t="s">
        <v>1095</v>
      </c>
      <c r="K1947">
        <v>1</v>
      </c>
      <c r="L1947">
        <v>0</v>
      </c>
      <c r="M1947">
        <v>5</v>
      </c>
      <c r="N1947">
        <v>0</v>
      </c>
      <c r="O1947">
        <v>5</v>
      </c>
    </row>
    <row r="1948" spans="1:19" x14ac:dyDescent="0.3">
      <c r="A1948">
        <v>25512</v>
      </c>
      <c r="B1948" t="s">
        <v>457</v>
      </c>
      <c r="C1948" t="s">
        <v>458</v>
      </c>
      <c r="K1948">
        <v>4</v>
      </c>
      <c r="L1948">
        <v>0</v>
      </c>
      <c r="M1948">
        <v>11</v>
      </c>
      <c r="N1948">
        <v>0</v>
      </c>
      <c r="O1948">
        <v>-1</v>
      </c>
    </row>
    <row r="1949" spans="1:19" x14ac:dyDescent="0.3">
      <c r="A1949">
        <v>25512</v>
      </c>
      <c r="B1949" t="s">
        <v>529</v>
      </c>
      <c r="C1949" t="s">
        <v>399</v>
      </c>
      <c r="P1949">
        <v>36</v>
      </c>
      <c r="Q1949">
        <v>0</v>
      </c>
      <c r="R1949">
        <v>75</v>
      </c>
      <c r="S1949">
        <v>5</v>
      </c>
    </row>
    <row r="1950" spans="1:19" x14ac:dyDescent="0.3">
      <c r="A1950">
        <v>25512</v>
      </c>
      <c r="B1950" t="s">
        <v>529</v>
      </c>
      <c r="C1950" t="s">
        <v>535</v>
      </c>
      <c r="P1950">
        <v>30</v>
      </c>
      <c r="Q1950">
        <v>0</v>
      </c>
      <c r="R1950">
        <v>57</v>
      </c>
      <c r="S1950">
        <v>3</v>
      </c>
    </row>
    <row r="1951" spans="1:19" x14ac:dyDescent="0.3">
      <c r="A1951">
        <v>25512</v>
      </c>
      <c r="B1951" t="s">
        <v>529</v>
      </c>
      <c r="C1951" t="s">
        <v>544</v>
      </c>
      <c r="P1951">
        <v>36</v>
      </c>
      <c r="Q1951">
        <v>1</v>
      </c>
      <c r="R1951">
        <v>44</v>
      </c>
      <c r="S1951">
        <v>3</v>
      </c>
    </row>
    <row r="1952" spans="1:19" x14ac:dyDescent="0.3">
      <c r="A1952">
        <v>25512</v>
      </c>
      <c r="B1952" t="s">
        <v>529</v>
      </c>
      <c r="C1952" t="s">
        <v>546</v>
      </c>
      <c r="P1952">
        <v>18</v>
      </c>
      <c r="Q1952">
        <v>0</v>
      </c>
      <c r="R1952">
        <v>18</v>
      </c>
      <c r="S1952">
        <v>1</v>
      </c>
    </row>
    <row r="1953" spans="1:29" x14ac:dyDescent="0.3">
      <c r="A1953">
        <v>25512</v>
      </c>
      <c r="B1953" t="s">
        <v>529</v>
      </c>
      <c r="C1953" t="s">
        <v>1096</v>
      </c>
      <c r="P1953">
        <v>10</v>
      </c>
      <c r="Q1953">
        <v>0</v>
      </c>
      <c r="R1953">
        <v>17</v>
      </c>
      <c r="S1953">
        <v>3</v>
      </c>
    </row>
    <row r="1954" spans="1:29" x14ac:dyDescent="0.3">
      <c r="A1954">
        <v>25512</v>
      </c>
      <c r="B1954" t="s">
        <v>529</v>
      </c>
      <c r="C1954" t="s">
        <v>543</v>
      </c>
      <c r="P1954">
        <v>7</v>
      </c>
      <c r="Q1954">
        <v>0</v>
      </c>
      <c r="R1954">
        <v>7</v>
      </c>
      <c r="S1954">
        <v>1</v>
      </c>
    </row>
    <row r="1955" spans="1:29" x14ac:dyDescent="0.3">
      <c r="A1955">
        <v>25512</v>
      </c>
      <c r="B1955" t="s">
        <v>529</v>
      </c>
      <c r="C1955" t="s">
        <v>545</v>
      </c>
      <c r="P1955">
        <v>1</v>
      </c>
      <c r="Q1955">
        <v>0</v>
      </c>
      <c r="R1955">
        <v>1</v>
      </c>
      <c r="S1955">
        <v>1</v>
      </c>
    </row>
    <row r="1956" spans="1:29" x14ac:dyDescent="0.3">
      <c r="A1956">
        <v>25512</v>
      </c>
      <c r="B1956" t="s">
        <v>457</v>
      </c>
      <c r="C1956" t="s">
        <v>467</v>
      </c>
      <c r="P1956">
        <v>25</v>
      </c>
      <c r="Q1956">
        <v>1</v>
      </c>
      <c r="R1956">
        <v>67</v>
      </c>
      <c r="S1956">
        <v>5</v>
      </c>
    </row>
    <row r="1957" spans="1:29" x14ac:dyDescent="0.3">
      <c r="A1957">
        <v>25512</v>
      </c>
      <c r="B1957" t="s">
        <v>457</v>
      </c>
      <c r="C1957" t="s">
        <v>1097</v>
      </c>
      <c r="P1957">
        <v>29</v>
      </c>
      <c r="Q1957">
        <v>0</v>
      </c>
      <c r="R1957">
        <v>63</v>
      </c>
      <c r="S1957">
        <v>5</v>
      </c>
    </row>
    <row r="1958" spans="1:29" x14ac:dyDescent="0.3">
      <c r="A1958">
        <v>25512</v>
      </c>
      <c r="B1958" t="s">
        <v>457</v>
      </c>
      <c r="C1958" t="s">
        <v>461</v>
      </c>
      <c r="P1958">
        <v>31</v>
      </c>
      <c r="Q1958">
        <v>1</v>
      </c>
      <c r="R1958">
        <v>50</v>
      </c>
      <c r="S1958">
        <v>5</v>
      </c>
    </row>
    <row r="1959" spans="1:29" x14ac:dyDescent="0.3">
      <c r="A1959">
        <v>25512</v>
      </c>
      <c r="B1959" t="s">
        <v>457</v>
      </c>
      <c r="C1959" t="s">
        <v>44</v>
      </c>
      <c r="P1959">
        <v>33</v>
      </c>
      <c r="Q1959">
        <v>0</v>
      </c>
      <c r="R1959">
        <v>43</v>
      </c>
      <c r="S1959">
        <v>2</v>
      </c>
    </row>
    <row r="1960" spans="1:29" x14ac:dyDescent="0.3">
      <c r="A1960">
        <v>25512</v>
      </c>
      <c r="B1960" t="s">
        <v>457</v>
      </c>
      <c r="C1960" t="s">
        <v>130</v>
      </c>
      <c r="P1960">
        <v>29</v>
      </c>
      <c r="Q1960">
        <v>0</v>
      </c>
      <c r="R1960">
        <v>41</v>
      </c>
      <c r="S1960">
        <v>3</v>
      </c>
    </row>
    <row r="1961" spans="1:29" x14ac:dyDescent="0.3">
      <c r="A1961">
        <v>25512</v>
      </c>
      <c r="B1961" t="s">
        <v>457</v>
      </c>
      <c r="C1961" t="s">
        <v>1095</v>
      </c>
      <c r="P1961">
        <v>8</v>
      </c>
      <c r="Q1961">
        <v>0</v>
      </c>
      <c r="R1961">
        <v>12</v>
      </c>
      <c r="S1961">
        <v>2</v>
      </c>
    </row>
    <row r="1962" spans="1:29" x14ac:dyDescent="0.3">
      <c r="A1962">
        <v>25512</v>
      </c>
      <c r="B1962" t="s">
        <v>457</v>
      </c>
      <c r="C1962" t="s">
        <v>122</v>
      </c>
      <c r="P1962">
        <v>6</v>
      </c>
      <c r="Q1962">
        <v>0</v>
      </c>
      <c r="R1962">
        <v>9</v>
      </c>
      <c r="S1962">
        <v>2</v>
      </c>
    </row>
    <row r="1963" spans="1:29" x14ac:dyDescent="0.3">
      <c r="A1963">
        <v>25512</v>
      </c>
      <c r="B1963" t="s">
        <v>457</v>
      </c>
      <c r="C1963" t="s">
        <v>195</v>
      </c>
      <c r="P1963">
        <v>6</v>
      </c>
      <c r="Q1963">
        <v>0</v>
      </c>
      <c r="R1963">
        <v>6</v>
      </c>
      <c r="S1963">
        <v>1</v>
      </c>
    </row>
    <row r="1964" spans="1:29" x14ac:dyDescent="0.3">
      <c r="A1964">
        <v>25512</v>
      </c>
      <c r="B1964" t="s">
        <v>457</v>
      </c>
      <c r="C1964" t="s">
        <v>465</v>
      </c>
      <c r="P1964">
        <v>4</v>
      </c>
      <c r="Q1964">
        <v>0</v>
      </c>
      <c r="R1964">
        <v>4</v>
      </c>
      <c r="S1964">
        <v>1</v>
      </c>
    </row>
    <row r="1965" spans="1:29" x14ac:dyDescent="0.3">
      <c r="A1965">
        <v>25512</v>
      </c>
      <c r="B1965" t="s">
        <v>457</v>
      </c>
      <c r="C1965" t="s">
        <v>460</v>
      </c>
      <c r="P1965">
        <v>2</v>
      </c>
      <c r="Q1965">
        <v>0</v>
      </c>
      <c r="R1965">
        <v>0</v>
      </c>
      <c r="S1965">
        <v>2</v>
      </c>
    </row>
    <row r="1966" spans="1:29" x14ac:dyDescent="0.3">
      <c r="A1966">
        <v>25512</v>
      </c>
      <c r="B1966" t="s">
        <v>457</v>
      </c>
      <c r="C1966" t="s">
        <v>468</v>
      </c>
      <c r="P1966">
        <v>0</v>
      </c>
      <c r="Q1966">
        <v>0</v>
      </c>
      <c r="R1966">
        <v>0</v>
      </c>
      <c r="S1966">
        <v>1</v>
      </c>
    </row>
    <row r="1967" spans="1:29" x14ac:dyDescent="0.3">
      <c r="A1967">
        <v>25512</v>
      </c>
      <c r="B1967" t="s">
        <v>529</v>
      </c>
      <c r="C1967" t="s">
        <v>535</v>
      </c>
      <c r="T1967">
        <v>28</v>
      </c>
      <c r="U1967">
        <v>32</v>
      </c>
      <c r="V1967">
        <v>0</v>
      </c>
      <c r="W1967">
        <v>56</v>
      </c>
      <c r="X1967">
        <v>2</v>
      </c>
    </row>
    <row r="1968" spans="1:29" x14ac:dyDescent="0.3">
      <c r="A1968">
        <v>25512</v>
      </c>
      <c r="B1968" t="s">
        <v>529</v>
      </c>
      <c r="C1968" t="s">
        <v>543</v>
      </c>
      <c r="Y1968">
        <v>8</v>
      </c>
      <c r="Z1968">
        <v>20</v>
      </c>
      <c r="AA1968">
        <v>0</v>
      </c>
      <c r="AB1968">
        <v>24</v>
      </c>
      <c r="AC1968">
        <v>3</v>
      </c>
    </row>
    <row r="1969" spans="1:39" x14ac:dyDescent="0.3">
      <c r="A1969">
        <v>25512</v>
      </c>
      <c r="B1969" t="s">
        <v>457</v>
      </c>
      <c r="C1969" t="s">
        <v>472</v>
      </c>
      <c r="Y1969">
        <v>-4</v>
      </c>
      <c r="Z1969">
        <v>4</v>
      </c>
      <c r="AA1969">
        <v>0</v>
      </c>
      <c r="AB1969">
        <v>-8</v>
      </c>
      <c r="AC1969">
        <v>2</v>
      </c>
    </row>
    <row r="1970" spans="1:39" x14ac:dyDescent="0.3">
      <c r="A1970">
        <v>25512</v>
      </c>
      <c r="B1970" t="s">
        <v>529</v>
      </c>
      <c r="C1970" t="s">
        <v>548</v>
      </c>
      <c r="AD1970">
        <v>0</v>
      </c>
      <c r="AE1970" t="s">
        <v>136</v>
      </c>
      <c r="AF1970">
        <v>0</v>
      </c>
      <c r="AG1970" t="s">
        <v>136</v>
      </c>
      <c r="AH1970">
        <v>2</v>
      </c>
      <c r="AI1970">
        <v>2</v>
      </c>
    </row>
    <row r="1971" spans="1:39" x14ac:dyDescent="0.3">
      <c r="A1971">
        <v>25512</v>
      </c>
      <c r="B1971" t="s">
        <v>457</v>
      </c>
      <c r="C1971" t="s">
        <v>474</v>
      </c>
      <c r="AD1971">
        <v>2</v>
      </c>
      <c r="AE1971">
        <v>30</v>
      </c>
      <c r="AF1971">
        <v>2</v>
      </c>
      <c r="AG1971">
        <v>100</v>
      </c>
      <c r="AH1971">
        <v>8</v>
      </c>
      <c r="AI1971">
        <v>2</v>
      </c>
    </row>
    <row r="1972" spans="1:39" x14ac:dyDescent="0.3">
      <c r="A1972">
        <v>25512</v>
      </c>
      <c r="B1972" t="s">
        <v>529</v>
      </c>
      <c r="C1972" t="s">
        <v>550</v>
      </c>
      <c r="AJ1972">
        <v>53</v>
      </c>
      <c r="AK1972">
        <v>263</v>
      </c>
      <c r="AL1972">
        <v>37.6</v>
      </c>
      <c r="AM1972">
        <v>7</v>
      </c>
    </row>
    <row r="1973" spans="1:39" x14ac:dyDescent="0.3">
      <c r="A1973">
        <v>25512</v>
      </c>
      <c r="B1973" t="s">
        <v>457</v>
      </c>
      <c r="C1973" t="s">
        <v>476</v>
      </c>
      <c r="AJ1973">
        <v>43</v>
      </c>
      <c r="AK1973">
        <v>221</v>
      </c>
      <c r="AL1973">
        <v>36.799999999999997</v>
      </c>
      <c r="AM1973">
        <v>6</v>
      </c>
    </row>
    <row r="1974" spans="1:39" x14ac:dyDescent="0.3">
      <c r="A1974">
        <v>25511</v>
      </c>
      <c r="B1974" t="s">
        <v>786</v>
      </c>
      <c r="C1974" t="s">
        <v>274</v>
      </c>
      <c r="D1974">
        <v>34</v>
      </c>
      <c r="E1974">
        <v>67.599999999999994</v>
      </c>
      <c r="F1974">
        <v>23</v>
      </c>
      <c r="G1974">
        <v>0</v>
      </c>
      <c r="H1974">
        <v>0</v>
      </c>
      <c r="I1974">
        <v>284</v>
      </c>
      <c r="J1974">
        <v>137.80000000000001</v>
      </c>
    </row>
    <row r="1975" spans="1:39" x14ac:dyDescent="0.3">
      <c r="A1975">
        <v>25511</v>
      </c>
      <c r="B1975" t="s">
        <v>138</v>
      </c>
      <c r="C1975" t="s">
        <v>139</v>
      </c>
      <c r="D1975">
        <v>38</v>
      </c>
      <c r="E1975">
        <v>65.8</v>
      </c>
      <c r="F1975">
        <v>25</v>
      </c>
      <c r="G1975">
        <v>0</v>
      </c>
      <c r="H1975">
        <v>2</v>
      </c>
      <c r="I1975">
        <v>331</v>
      </c>
      <c r="J1975">
        <v>156.30000000000001</v>
      </c>
    </row>
    <row r="1976" spans="1:39" x14ac:dyDescent="0.3">
      <c r="A1976">
        <v>25511</v>
      </c>
      <c r="B1976" t="s">
        <v>138</v>
      </c>
      <c r="C1976" t="s">
        <v>160</v>
      </c>
      <c r="D1976">
        <v>1</v>
      </c>
      <c r="E1976">
        <v>100</v>
      </c>
      <c r="F1976">
        <v>1</v>
      </c>
      <c r="G1976">
        <v>0</v>
      </c>
      <c r="H1976">
        <v>0</v>
      </c>
      <c r="I1976">
        <v>22</v>
      </c>
      <c r="J1976">
        <v>284.8</v>
      </c>
    </row>
    <row r="1977" spans="1:39" x14ac:dyDescent="0.3">
      <c r="A1977">
        <v>25511</v>
      </c>
      <c r="B1977" t="s">
        <v>786</v>
      </c>
      <c r="C1977" t="s">
        <v>789</v>
      </c>
      <c r="K1977">
        <v>26</v>
      </c>
      <c r="L1977">
        <v>0</v>
      </c>
      <c r="M1977">
        <v>86</v>
      </c>
      <c r="N1977">
        <v>4</v>
      </c>
      <c r="O1977">
        <v>181</v>
      </c>
    </row>
    <row r="1978" spans="1:39" x14ac:dyDescent="0.3">
      <c r="A1978">
        <v>25511</v>
      </c>
      <c r="B1978" t="s">
        <v>786</v>
      </c>
      <c r="C1978" t="s">
        <v>790</v>
      </c>
      <c r="K1978">
        <v>6</v>
      </c>
      <c r="L1978">
        <v>0</v>
      </c>
      <c r="M1978">
        <v>24</v>
      </c>
      <c r="N1978">
        <v>0</v>
      </c>
      <c r="O1978">
        <v>39</v>
      </c>
    </row>
    <row r="1979" spans="1:39" x14ac:dyDescent="0.3">
      <c r="A1979">
        <v>25511</v>
      </c>
      <c r="B1979" t="s">
        <v>786</v>
      </c>
      <c r="C1979" t="s">
        <v>1098</v>
      </c>
      <c r="K1979">
        <v>1</v>
      </c>
      <c r="L1979">
        <v>0</v>
      </c>
      <c r="M1979">
        <v>29</v>
      </c>
      <c r="N1979">
        <v>1</v>
      </c>
      <c r="O1979">
        <v>29</v>
      </c>
    </row>
    <row r="1980" spans="1:39" x14ac:dyDescent="0.3">
      <c r="A1980">
        <v>25511</v>
      </c>
      <c r="B1980" t="s">
        <v>786</v>
      </c>
      <c r="C1980" t="s">
        <v>274</v>
      </c>
      <c r="K1980">
        <v>5</v>
      </c>
      <c r="L1980">
        <v>0</v>
      </c>
      <c r="M1980">
        <v>14</v>
      </c>
      <c r="N1980">
        <v>0</v>
      </c>
      <c r="O1980">
        <v>28</v>
      </c>
    </row>
    <row r="1981" spans="1:39" x14ac:dyDescent="0.3">
      <c r="A1981">
        <v>25511</v>
      </c>
      <c r="B1981" t="s">
        <v>786</v>
      </c>
      <c r="C1981" t="s">
        <v>791</v>
      </c>
      <c r="K1981">
        <v>4</v>
      </c>
      <c r="L1981">
        <v>0</v>
      </c>
      <c r="M1981">
        <v>25</v>
      </c>
      <c r="N1981">
        <v>0</v>
      </c>
      <c r="O1981">
        <v>26</v>
      </c>
    </row>
    <row r="1982" spans="1:39" x14ac:dyDescent="0.3">
      <c r="A1982">
        <v>25511</v>
      </c>
      <c r="B1982" t="s">
        <v>786</v>
      </c>
      <c r="C1982" t="s">
        <v>1099</v>
      </c>
      <c r="K1982">
        <v>1</v>
      </c>
      <c r="L1982">
        <v>0</v>
      </c>
      <c r="M1982">
        <v>2</v>
      </c>
      <c r="N1982">
        <v>0</v>
      </c>
      <c r="O1982">
        <v>2</v>
      </c>
    </row>
    <row r="1983" spans="1:39" x14ac:dyDescent="0.3">
      <c r="A1983">
        <v>25511</v>
      </c>
      <c r="B1983" t="s">
        <v>786</v>
      </c>
      <c r="C1983" t="s">
        <v>215</v>
      </c>
      <c r="K1983">
        <v>0</v>
      </c>
      <c r="L1983">
        <v>1</v>
      </c>
      <c r="M1983">
        <v>0</v>
      </c>
      <c r="N1983">
        <v>0</v>
      </c>
      <c r="O1983">
        <v>0</v>
      </c>
    </row>
    <row r="1984" spans="1:39" x14ac:dyDescent="0.3">
      <c r="A1984">
        <v>25511</v>
      </c>
      <c r="B1984" t="s">
        <v>138</v>
      </c>
      <c r="C1984" t="s">
        <v>1100</v>
      </c>
      <c r="K1984">
        <v>16</v>
      </c>
      <c r="L1984">
        <v>0</v>
      </c>
      <c r="M1984">
        <v>10</v>
      </c>
      <c r="N1984">
        <v>2</v>
      </c>
      <c r="O1984">
        <v>40</v>
      </c>
    </row>
    <row r="1985" spans="1:19" x14ac:dyDescent="0.3">
      <c r="A1985">
        <v>25511</v>
      </c>
      <c r="B1985" t="s">
        <v>138</v>
      </c>
      <c r="C1985" t="s">
        <v>168</v>
      </c>
      <c r="K1985">
        <v>7</v>
      </c>
      <c r="L1985">
        <v>0</v>
      </c>
      <c r="M1985">
        <v>7</v>
      </c>
      <c r="N1985">
        <v>0</v>
      </c>
      <c r="O1985">
        <v>9</v>
      </c>
    </row>
    <row r="1986" spans="1:19" x14ac:dyDescent="0.3">
      <c r="A1986">
        <v>25511</v>
      </c>
      <c r="B1986" t="s">
        <v>138</v>
      </c>
      <c r="C1986" t="s">
        <v>1066</v>
      </c>
      <c r="K1986">
        <v>0</v>
      </c>
      <c r="L1986">
        <v>0</v>
      </c>
      <c r="M1986">
        <v>0</v>
      </c>
      <c r="N1986">
        <v>0</v>
      </c>
      <c r="O1986">
        <v>-1</v>
      </c>
    </row>
    <row r="1987" spans="1:19" x14ac:dyDescent="0.3">
      <c r="A1987">
        <v>25511</v>
      </c>
      <c r="B1987" t="s">
        <v>138</v>
      </c>
      <c r="C1987" t="s">
        <v>139</v>
      </c>
      <c r="K1987">
        <v>6</v>
      </c>
      <c r="L1987">
        <v>0</v>
      </c>
      <c r="M1987">
        <v>5</v>
      </c>
      <c r="N1987">
        <v>0</v>
      </c>
      <c r="O1987">
        <v>-24</v>
      </c>
    </row>
    <row r="1988" spans="1:19" x14ac:dyDescent="0.3">
      <c r="A1988">
        <v>25511</v>
      </c>
      <c r="B1988" t="s">
        <v>786</v>
      </c>
      <c r="C1988" t="s">
        <v>1098</v>
      </c>
      <c r="P1988">
        <v>20</v>
      </c>
      <c r="Q1988">
        <v>0</v>
      </c>
      <c r="R1988">
        <v>95</v>
      </c>
      <c r="S1988">
        <v>8</v>
      </c>
    </row>
    <row r="1989" spans="1:19" x14ac:dyDescent="0.3">
      <c r="A1989">
        <v>25511</v>
      </c>
      <c r="B1989" t="s">
        <v>786</v>
      </c>
      <c r="C1989" t="s">
        <v>1101</v>
      </c>
      <c r="P1989">
        <v>41</v>
      </c>
      <c r="Q1989">
        <v>0</v>
      </c>
      <c r="R1989">
        <v>69</v>
      </c>
      <c r="S1989">
        <v>3</v>
      </c>
    </row>
    <row r="1990" spans="1:19" x14ac:dyDescent="0.3">
      <c r="A1990">
        <v>25511</v>
      </c>
      <c r="B1990" t="s">
        <v>786</v>
      </c>
      <c r="C1990" t="s">
        <v>215</v>
      </c>
      <c r="P1990">
        <v>16</v>
      </c>
      <c r="Q1990">
        <v>0</v>
      </c>
      <c r="R1990">
        <v>44</v>
      </c>
      <c r="S1990">
        <v>4</v>
      </c>
    </row>
    <row r="1991" spans="1:19" x14ac:dyDescent="0.3">
      <c r="A1991">
        <v>25511</v>
      </c>
      <c r="B1991" t="s">
        <v>786</v>
      </c>
      <c r="C1991" t="s">
        <v>796</v>
      </c>
      <c r="P1991">
        <v>29</v>
      </c>
      <c r="Q1991">
        <v>0</v>
      </c>
      <c r="R1991">
        <v>30</v>
      </c>
      <c r="S1991">
        <v>2</v>
      </c>
    </row>
    <row r="1992" spans="1:19" x14ac:dyDescent="0.3">
      <c r="A1992">
        <v>25511</v>
      </c>
      <c r="B1992" t="s">
        <v>786</v>
      </c>
      <c r="C1992" t="s">
        <v>793</v>
      </c>
      <c r="P1992">
        <v>15</v>
      </c>
      <c r="Q1992">
        <v>0</v>
      </c>
      <c r="R1992">
        <v>19</v>
      </c>
      <c r="S1992">
        <v>2</v>
      </c>
    </row>
    <row r="1993" spans="1:19" x14ac:dyDescent="0.3">
      <c r="A1993">
        <v>25511</v>
      </c>
      <c r="B1993" t="s">
        <v>786</v>
      </c>
      <c r="C1993" t="s">
        <v>835</v>
      </c>
      <c r="P1993">
        <v>9</v>
      </c>
      <c r="Q1993">
        <v>0</v>
      </c>
      <c r="R1993">
        <v>9</v>
      </c>
      <c r="S1993">
        <v>1</v>
      </c>
    </row>
    <row r="1994" spans="1:19" x14ac:dyDescent="0.3">
      <c r="A1994">
        <v>25511</v>
      </c>
      <c r="B1994" t="s">
        <v>786</v>
      </c>
      <c r="C1994" t="s">
        <v>1102</v>
      </c>
      <c r="P1994">
        <v>9</v>
      </c>
      <c r="Q1994">
        <v>0</v>
      </c>
      <c r="R1994">
        <v>9</v>
      </c>
      <c r="S1994">
        <v>1</v>
      </c>
    </row>
    <row r="1995" spans="1:19" x14ac:dyDescent="0.3">
      <c r="A1995">
        <v>25511</v>
      </c>
      <c r="B1995" t="s">
        <v>786</v>
      </c>
      <c r="C1995" t="s">
        <v>791</v>
      </c>
      <c r="P1995">
        <v>6</v>
      </c>
      <c r="Q1995">
        <v>0</v>
      </c>
      <c r="R1995">
        <v>6</v>
      </c>
      <c r="S1995">
        <v>1</v>
      </c>
    </row>
    <row r="1996" spans="1:19" x14ac:dyDescent="0.3">
      <c r="A1996">
        <v>25511</v>
      </c>
      <c r="B1996" t="s">
        <v>786</v>
      </c>
      <c r="C1996" t="s">
        <v>789</v>
      </c>
      <c r="P1996">
        <v>3</v>
      </c>
      <c r="Q1996">
        <v>0</v>
      </c>
      <c r="R1996">
        <v>3</v>
      </c>
      <c r="S1996">
        <v>1</v>
      </c>
    </row>
    <row r="1997" spans="1:19" x14ac:dyDescent="0.3">
      <c r="A1997">
        <v>25511</v>
      </c>
      <c r="B1997" t="s">
        <v>138</v>
      </c>
      <c r="C1997" t="s">
        <v>180</v>
      </c>
      <c r="P1997">
        <v>56</v>
      </c>
      <c r="Q1997">
        <v>2</v>
      </c>
      <c r="R1997">
        <v>190</v>
      </c>
      <c r="S1997">
        <v>9</v>
      </c>
    </row>
    <row r="1998" spans="1:19" x14ac:dyDescent="0.3">
      <c r="A1998">
        <v>25511</v>
      </c>
      <c r="B1998" t="s">
        <v>138</v>
      </c>
      <c r="C1998" t="s">
        <v>971</v>
      </c>
      <c r="P1998">
        <v>26</v>
      </c>
      <c r="Q1998">
        <v>0</v>
      </c>
      <c r="R1998">
        <v>70</v>
      </c>
      <c r="S1998">
        <v>6</v>
      </c>
    </row>
    <row r="1999" spans="1:19" x14ac:dyDescent="0.3">
      <c r="A1999">
        <v>25511</v>
      </c>
      <c r="B1999" t="s">
        <v>138</v>
      </c>
      <c r="C1999" t="s">
        <v>130</v>
      </c>
      <c r="P1999">
        <v>20</v>
      </c>
      <c r="Q1999">
        <v>0</v>
      </c>
      <c r="R1999">
        <v>36</v>
      </c>
      <c r="S1999">
        <v>3</v>
      </c>
    </row>
    <row r="2000" spans="1:19" x14ac:dyDescent="0.3">
      <c r="A2000">
        <v>25511</v>
      </c>
      <c r="B2000" t="s">
        <v>138</v>
      </c>
      <c r="C2000" t="s">
        <v>1100</v>
      </c>
      <c r="P2000">
        <v>8</v>
      </c>
      <c r="Q2000">
        <v>0</v>
      </c>
      <c r="R2000">
        <v>22</v>
      </c>
      <c r="S2000">
        <v>5</v>
      </c>
    </row>
    <row r="2001" spans="1:39" x14ac:dyDescent="0.3">
      <c r="A2001">
        <v>25511</v>
      </c>
      <c r="B2001" t="s">
        <v>138</v>
      </c>
      <c r="C2001" t="s">
        <v>1103</v>
      </c>
      <c r="P2001">
        <v>22</v>
      </c>
      <c r="Q2001">
        <v>0</v>
      </c>
      <c r="R2001">
        <v>22</v>
      </c>
      <c r="S2001">
        <v>1</v>
      </c>
    </row>
    <row r="2002" spans="1:39" x14ac:dyDescent="0.3">
      <c r="A2002">
        <v>25511</v>
      </c>
      <c r="B2002" t="s">
        <v>138</v>
      </c>
      <c r="C2002" t="s">
        <v>146</v>
      </c>
      <c r="P2002">
        <v>7</v>
      </c>
      <c r="Q2002">
        <v>0</v>
      </c>
      <c r="R2002">
        <v>7</v>
      </c>
      <c r="S2002">
        <v>1</v>
      </c>
    </row>
    <row r="2003" spans="1:39" x14ac:dyDescent="0.3">
      <c r="A2003">
        <v>25511</v>
      </c>
      <c r="B2003" t="s">
        <v>138</v>
      </c>
      <c r="C2003" t="s">
        <v>56</v>
      </c>
      <c r="P2003">
        <v>6</v>
      </c>
      <c r="Q2003">
        <v>0</v>
      </c>
      <c r="R2003">
        <v>6</v>
      </c>
      <c r="S2003">
        <v>1</v>
      </c>
    </row>
    <row r="2004" spans="1:39" x14ac:dyDescent="0.3">
      <c r="A2004">
        <v>25511</v>
      </c>
      <c r="B2004" t="s">
        <v>786</v>
      </c>
      <c r="C2004" t="s">
        <v>791</v>
      </c>
      <c r="T2004">
        <v>21.5</v>
      </c>
      <c r="U2004">
        <v>31</v>
      </c>
      <c r="V2004">
        <v>0</v>
      </c>
      <c r="W2004">
        <v>43</v>
      </c>
      <c r="X2004">
        <v>2</v>
      </c>
    </row>
    <row r="2005" spans="1:39" x14ac:dyDescent="0.3">
      <c r="A2005">
        <v>25511</v>
      </c>
      <c r="B2005" t="s">
        <v>786</v>
      </c>
      <c r="C2005" t="s">
        <v>1099</v>
      </c>
      <c r="T2005">
        <v>3</v>
      </c>
      <c r="U2005">
        <v>3</v>
      </c>
      <c r="V2005">
        <v>0</v>
      </c>
      <c r="W2005">
        <v>3</v>
      </c>
      <c r="X2005">
        <v>1</v>
      </c>
    </row>
    <row r="2006" spans="1:39" x14ac:dyDescent="0.3">
      <c r="A2006">
        <v>25511</v>
      </c>
      <c r="B2006" t="s">
        <v>138</v>
      </c>
      <c r="C2006" t="s">
        <v>1104</v>
      </c>
      <c r="T2006">
        <v>34</v>
      </c>
      <c r="U2006">
        <v>40</v>
      </c>
      <c r="V2006">
        <v>0</v>
      </c>
      <c r="W2006">
        <v>68</v>
      </c>
      <c r="X2006">
        <v>2</v>
      </c>
    </row>
    <row r="2007" spans="1:39" x14ac:dyDescent="0.3">
      <c r="A2007">
        <v>25511</v>
      </c>
      <c r="B2007" t="s">
        <v>138</v>
      </c>
      <c r="C2007" t="s">
        <v>180</v>
      </c>
      <c r="T2007">
        <v>17</v>
      </c>
      <c r="U2007">
        <v>18</v>
      </c>
      <c r="V2007">
        <v>0</v>
      </c>
      <c r="W2007">
        <v>34</v>
      </c>
      <c r="X2007">
        <v>2</v>
      </c>
    </row>
    <row r="2008" spans="1:39" x14ac:dyDescent="0.3">
      <c r="A2008">
        <v>25511</v>
      </c>
      <c r="B2008" t="s">
        <v>138</v>
      </c>
      <c r="C2008" t="s">
        <v>1103</v>
      </c>
      <c r="T2008">
        <v>11</v>
      </c>
      <c r="U2008">
        <v>11</v>
      </c>
      <c r="V2008">
        <v>0</v>
      </c>
      <c r="W2008">
        <v>11</v>
      </c>
      <c r="X2008">
        <v>1</v>
      </c>
    </row>
    <row r="2009" spans="1:39" x14ac:dyDescent="0.3">
      <c r="A2009">
        <v>25511</v>
      </c>
      <c r="B2009" t="s">
        <v>786</v>
      </c>
      <c r="C2009" t="s">
        <v>791</v>
      </c>
      <c r="Y2009">
        <v>11.5</v>
      </c>
      <c r="Z2009">
        <v>14</v>
      </c>
      <c r="AA2009">
        <v>0</v>
      </c>
      <c r="AB2009">
        <v>23</v>
      </c>
      <c r="AC2009">
        <v>2</v>
      </c>
    </row>
    <row r="2010" spans="1:39" x14ac:dyDescent="0.3">
      <c r="A2010">
        <v>25511</v>
      </c>
      <c r="B2010" t="s">
        <v>786</v>
      </c>
      <c r="C2010" t="s">
        <v>215</v>
      </c>
      <c r="Y2010">
        <v>25</v>
      </c>
      <c r="Z2010">
        <v>25</v>
      </c>
      <c r="AA2010">
        <v>0</v>
      </c>
      <c r="AB2010">
        <v>25</v>
      </c>
      <c r="AC2010">
        <v>1</v>
      </c>
    </row>
    <row r="2011" spans="1:39" x14ac:dyDescent="0.3">
      <c r="A2011">
        <v>25511</v>
      </c>
      <c r="B2011" t="s">
        <v>786</v>
      </c>
      <c r="C2011" t="s">
        <v>803</v>
      </c>
      <c r="AD2011">
        <v>3</v>
      </c>
      <c r="AE2011">
        <v>24</v>
      </c>
      <c r="AF2011">
        <v>3</v>
      </c>
      <c r="AG2011">
        <v>100</v>
      </c>
      <c r="AH2011">
        <v>14</v>
      </c>
      <c r="AI2011">
        <v>5</v>
      </c>
    </row>
    <row r="2012" spans="1:39" x14ac:dyDescent="0.3">
      <c r="A2012">
        <v>25511</v>
      </c>
      <c r="B2012" t="s">
        <v>138</v>
      </c>
      <c r="C2012" t="s">
        <v>1105</v>
      </c>
      <c r="AD2012">
        <v>1</v>
      </c>
      <c r="AE2012">
        <v>22</v>
      </c>
      <c r="AF2012">
        <v>1</v>
      </c>
      <c r="AG2012">
        <v>100</v>
      </c>
      <c r="AH2012">
        <v>7</v>
      </c>
      <c r="AI2012">
        <v>4</v>
      </c>
    </row>
    <row r="2013" spans="1:39" x14ac:dyDescent="0.3">
      <c r="A2013">
        <v>25511</v>
      </c>
      <c r="B2013" t="s">
        <v>786</v>
      </c>
      <c r="C2013" t="s">
        <v>1106</v>
      </c>
      <c r="AJ2013">
        <v>57</v>
      </c>
      <c r="AK2013">
        <v>112</v>
      </c>
      <c r="AL2013">
        <v>56</v>
      </c>
      <c r="AM2013">
        <v>2</v>
      </c>
    </row>
    <row r="2014" spans="1:39" x14ac:dyDescent="0.3">
      <c r="A2014">
        <v>25511</v>
      </c>
      <c r="B2014" t="s">
        <v>138</v>
      </c>
      <c r="C2014" t="s">
        <v>160</v>
      </c>
      <c r="AJ2014">
        <v>46</v>
      </c>
      <c r="AK2014">
        <v>226</v>
      </c>
      <c r="AL2014">
        <v>37.700000000000003</v>
      </c>
      <c r="AM2014">
        <v>6</v>
      </c>
    </row>
    <row r="2015" spans="1:39" x14ac:dyDescent="0.3">
      <c r="A2015">
        <v>25513</v>
      </c>
      <c r="B2015" t="s">
        <v>551</v>
      </c>
      <c r="C2015" t="s">
        <v>1107</v>
      </c>
      <c r="D2015">
        <v>51</v>
      </c>
      <c r="E2015">
        <v>54.9</v>
      </c>
      <c r="F2015">
        <v>28</v>
      </c>
      <c r="G2015">
        <v>2</v>
      </c>
      <c r="H2015">
        <v>3</v>
      </c>
      <c r="I2015">
        <v>389</v>
      </c>
      <c r="J2015">
        <v>130.5</v>
      </c>
    </row>
    <row r="2016" spans="1:39" x14ac:dyDescent="0.3">
      <c r="A2016">
        <v>25513</v>
      </c>
      <c r="B2016" t="s">
        <v>551</v>
      </c>
      <c r="C2016" t="s">
        <v>562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9" x14ac:dyDescent="0.3">
      <c r="A2017">
        <v>25513</v>
      </c>
      <c r="B2017" t="s">
        <v>1108</v>
      </c>
      <c r="C2017" t="s">
        <v>1109</v>
      </c>
      <c r="D2017">
        <v>37</v>
      </c>
      <c r="E2017">
        <v>45.9</v>
      </c>
      <c r="F2017">
        <v>17</v>
      </c>
      <c r="G2017">
        <v>2</v>
      </c>
      <c r="H2017">
        <v>1</v>
      </c>
      <c r="I2017">
        <v>163</v>
      </c>
      <c r="J2017">
        <v>81.099999999999994</v>
      </c>
    </row>
    <row r="2018" spans="1:19" x14ac:dyDescent="0.3">
      <c r="A2018">
        <v>25513</v>
      </c>
      <c r="B2018" t="s">
        <v>1108</v>
      </c>
      <c r="C2018" t="s">
        <v>1110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9" x14ac:dyDescent="0.3">
      <c r="A2019">
        <v>25513</v>
      </c>
      <c r="B2019" t="s">
        <v>1108</v>
      </c>
      <c r="C2019" t="s">
        <v>1111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9" x14ac:dyDescent="0.3">
      <c r="A2020">
        <v>25513</v>
      </c>
      <c r="B2020" t="s">
        <v>1108</v>
      </c>
      <c r="C2020" t="s">
        <v>429</v>
      </c>
      <c r="D2020">
        <v>1</v>
      </c>
      <c r="E2020">
        <v>0</v>
      </c>
      <c r="F2020">
        <v>0</v>
      </c>
      <c r="G2020">
        <v>1</v>
      </c>
      <c r="H2020">
        <v>0</v>
      </c>
      <c r="I2020">
        <v>0</v>
      </c>
      <c r="J2020">
        <v>-200</v>
      </c>
    </row>
    <row r="2021" spans="1:19" x14ac:dyDescent="0.3">
      <c r="A2021">
        <v>25513</v>
      </c>
      <c r="B2021" t="s">
        <v>551</v>
      </c>
      <c r="C2021" t="s">
        <v>557</v>
      </c>
      <c r="K2021">
        <v>35</v>
      </c>
      <c r="L2021">
        <v>0</v>
      </c>
      <c r="M2021">
        <v>39</v>
      </c>
      <c r="N2021">
        <v>1</v>
      </c>
      <c r="O2021">
        <v>227</v>
      </c>
    </row>
    <row r="2022" spans="1:19" x14ac:dyDescent="0.3">
      <c r="A2022">
        <v>25513</v>
      </c>
      <c r="B2022" t="s">
        <v>551</v>
      </c>
      <c r="C2022" t="s">
        <v>1107</v>
      </c>
      <c r="K2022">
        <v>3</v>
      </c>
      <c r="L2022">
        <v>0</v>
      </c>
      <c r="M2022">
        <v>11</v>
      </c>
      <c r="N2022">
        <v>0</v>
      </c>
      <c r="O2022">
        <v>20</v>
      </c>
    </row>
    <row r="2023" spans="1:19" x14ac:dyDescent="0.3">
      <c r="A2023">
        <v>25513</v>
      </c>
      <c r="B2023" t="s">
        <v>551</v>
      </c>
      <c r="C2023" t="s">
        <v>997</v>
      </c>
      <c r="K2023">
        <v>4</v>
      </c>
      <c r="L2023">
        <v>0</v>
      </c>
      <c r="M2023">
        <v>10</v>
      </c>
      <c r="N2023">
        <v>1</v>
      </c>
      <c r="O2023">
        <v>16</v>
      </c>
    </row>
    <row r="2024" spans="1:19" x14ac:dyDescent="0.3">
      <c r="A2024">
        <v>25513</v>
      </c>
      <c r="B2024" t="s">
        <v>551</v>
      </c>
      <c r="C2024" t="s">
        <v>558</v>
      </c>
      <c r="K2024">
        <v>3</v>
      </c>
      <c r="L2024">
        <v>0</v>
      </c>
      <c r="M2024">
        <v>4</v>
      </c>
      <c r="N2024">
        <v>0</v>
      </c>
      <c r="O2024">
        <v>8</v>
      </c>
    </row>
    <row r="2025" spans="1:19" x14ac:dyDescent="0.3">
      <c r="A2025">
        <v>25513</v>
      </c>
      <c r="B2025" t="s">
        <v>551</v>
      </c>
      <c r="C2025" t="s">
        <v>429</v>
      </c>
      <c r="K2025">
        <v>1</v>
      </c>
      <c r="L2025">
        <v>0</v>
      </c>
      <c r="M2025">
        <v>5</v>
      </c>
      <c r="N2025">
        <v>0</v>
      </c>
      <c r="O2025">
        <v>5</v>
      </c>
    </row>
    <row r="2026" spans="1:19" x14ac:dyDescent="0.3">
      <c r="A2026">
        <v>25513</v>
      </c>
      <c r="B2026" t="s">
        <v>551</v>
      </c>
      <c r="C2026" t="s">
        <v>562</v>
      </c>
      <c r="K2026">
        <v>1</v>
      </c>
      <c r="L2026">
        <v>1</v>
      </c>
      <c r="M2026">
        <v>2</v>
      </c>
      <c r="N2026">
        <v>0</v>
      </c>
      <c r="O2026">
        <v>2</v>
      </c>
    </row>
    <row r="2027" spans="1:19" x14ac:dyDescent="0.3">
      <c r="A2027">
        <v>25513</v>
      </c>
      <c r="B2027" t="s">
        <v>1108</v>
      </c>
      <c r="C2027" t="s">
        <v>1109</v>
      </c>
      <c r="K2027">
        <v>20</v>
      </c>
      <c r="L2027">
        <v>0</v>
      </c>
      <c r="M2027">
        <v>73</v>
      </c>
      <c r="N2027">
        <v>2</v>
      </c>
      <c r="O2027">
        <v>155</v>
      </c>
    </row>
    <row r="2028" spans="1:19" x14ac:dyDescent="0.3">
      <c r="A2028">
        <v>25513</v>
      </c>
      <c r="B2028" t="s">
        <v>1108</v>
      </c>
      <c r="C2028" t="s">
        <v>400</v>
      </c>
      <c r="K2028">
        <v>13</v>
      </c>
      <c r="L2028">
        <v>0</v>
      </c>
      <c r="M2028">
        <v>32</v>
      </c>
      <c r="N2028">
        <v>0</v>
      </c>
      <c r="O2028">
        <v>109</v>
      </c>
    </row>
    <row r="2029" spans="1:19" x14ac:dyDescent="0.3">
      <c r="A2029">
        <v>25513</v>
      </c>
      <c r="B2029" t="s">
        <v>1108</v>
      </c>
      <c r="C2029" t="s">
        <v>429</v>
      </c>
      <c r="K2029">
        <v>9</v>
      </c>
      <c r="L2029">
        <v>0</v>
      </c>
      <c r="M2029">
        <v>85</v>
      </c>
      <c r="N2029">
        <v>1</v>
      </c>
      <c r="O2029">
        <v>103</v>
      </c>
    </row>
    <row r="2030" spans="1:19" x14ac:dyDescent="0.3">
      <c r="A2030">
        <v>25513</v>
      </c>
      <c r="B2030" t="s">
        <v>1108</v>
      </c>
      <c r="C2030" t="s">
        <v>474</v>
      </c>
      <c r="K2030">
        <v>3</v>
      </c>
      <c r="L2030">
        <v>0</v>
      </c>
      <c r="M2030">
        <v>7</v>
      </c>
      <c r="N2030">
        <v>0</v>
      </c>
      <c r="O2030">
        <v>8</v>
      </c>
    </row>
    <row r="2031" spans="1:19" x14ac:dyDescent="0.3">
      <c r="A2031">
        <v>25513</v>
      </c>
      <c r="B2031" t="s">
        <v>551</v>
      </c>
      <c r="C2031" t="s">
        <v>1112</v>
      </c>
      <c r="P2031">
        <v>55</v>
      </c>
      <c r="Q2031">
        <v>0</v>
      </c>
      <c r="R2031">
        <v>121</v>
      </c>
      <c r="S2031">
        <v>6</v>
      </c>
    </row>
    <row r="2032" spans="1:19" x14ac:dyDescent="0.3">
      <c r="A2032">
        <v>25513</v>
      </c>
      <c r="B2032" t="s">
        <v>551</v>
      </c>
      <c r="C2032" t="s">
        <v>562</v>
      </c>
      <c r="P2032">
        <v>25</v>
      </c>
      <c r="Q2032">
        <v>1</v>
      </c>
      <c r="R2032">
        <v>95</v>
      </c>
      <c r="S2032">
        <v>11</v>
      </c>
    </row>
    <row r="2033" spans="1:24" x14ac:dyDescent="0.3">
      <c r="A2033">
        <v>25513</v>
      </c>
      <c r="B2033" t="s">
        <v>551</v>
      </c>
      <c r="C2033" t="s">
        <v>52</v>
      </c>
      <c r="P2033">
        <v>50</v>
      </c>
      <c r="Q2033">
        <v>0</v>
      </c>
      <c r="R2033">
        <v>89</v>
      </c>
      <c r="S2033">
        <v>4</v>
      </c>
    </row>
    <row r="2034" spans="1:24" x14ac:dyDescent="0.3">
      <c r="A2034">
        <v>25513</v>
      </c>
      <c r="B2034" t="s">
        <v>551</v>
      </c>
      <c r="C2034" t="s">
        <v>1113</v>
      </c>
      <c r="P2034">
        <v>27</v>
      </c>
      <c r="Q2034">
        <v>1</v>
      </c>
      <c r="R2034">
        <v>27</v>
      </c>
      <c r="S2034">
        <v>1</v>
      </c>
    </row>
    <row r="2035" spans="1:24" x14ac:dyDescent="0.3">
      <c r="A2035">
        <v>25513</v>
      </c>
      <c r="B2035" t="s">
        <v>551</v>
      </c>
      <c r="C2035" t="s">
        <v>561</v>
      </c>
      <c r="P2035">
        <v>23</v>
      </c>
      <c r="Q2035">
        <v>1</v>
      </c>
      <c r="R2035">
        <v>26</v>
      </c>
      <c r="S2035">
        <v>2</v>
      </c>
    </row>
    <row r="2036" spans="1:24" x14ac:dyDescent="0.3">
      <c r="A2036">
        <v>25513</v>
      </c>
      <c r="B2036" t="s">
        <v>551</v>
      </c>
      <c r="C2036" t="s">
        <v>1114</v>
      </c>
      <c r="P2036">
        <v>12</v>
      </c>
      <c r="Q2036">
        <v>0</v>
      </c>
      <c r="R2036">
        <v>12</v>
      </c>
      <c r="S2036">
        <v>1</v>
      </c>
    </row>
    <row r="2037" spans="1:24" x14ac:dyDescent="0.3">
      <c r="A2037">
        <v>25513</v>
      </c>
      <c r="B2037" t="s">
        <v>551</v>
      </c>
      <c r="C2037" t="s">
        <v>104</v>
      </c>
      <c r="P2037">
        <v>9</v>
      </c>
      <c r="Q2037">
        <v>0</v>
      </c>
      <c r="R2037">
        <v>9</v>
      </c>
      <c r="S2037">
        <v>1</v>
      </c>
    </row>
    <row r="2038" spans="1:24" x14ac:dyDescent="0.3">
      <c r="A2038">
        <v>25513</v>
      </c>
      <c r="B2038" t="s">
        <v>551</v>
      </c>
      <c r="C2038" t="s">
        <v>557</v>
      </c>
      <c r="P2038">
        <v>7</v>
      </c>
      <c r="Q2038">
        <v>0</v>
      </c>
      <c r="R2038">
        <v>7</v>
      </c>
      <c r="S2038">
        <v>1</v>
      </c>
    </row>
    <row r="2039" spans="1:24" x14ac:dyDescent="0.3">
      <c r="A2039">
        <v>25513</v>
      </c>
      <c r="B2039" t="s">
        <v>551</v>
      </c>
      <c r="C2039" t="s">
        <v>1099</v>
      </c>
      <c r="P2039">
        <v>3</v>
      </c>
      <c r="Q2039">
        <v>0</v>
      </c>
      <c r="R2039">
        <v>3</v>
      </c>
      <c r="S2039">
        <v>1</v>
      </c>
    </row>
    <row r="2040" spans="1:24" x14ac:dyDescent="0.3">
      <c r="A2040">
        <v>25513</v>
      </c>
      <c r="B2040" t="s">
        <v>1108</v>
      </c>
      <c r="C2040" t="s">
        <v>1115</v>
      </c>
      <c r="P2040">
        <v>22</v>
      </c>
      <c r="Q2040">
        <v>0</v>
      </c>
      <c r="R2040">
        <v>49</v>
      </c>
      <c r="S2040">
        <v>3</v>
      </c>
    </row>
    <row r="2041" spans="1:24" x14ac:dyDescent="0.3">
      <c r="A2041">
        <v>25513</v>
      </c>
      <c r="B2041" t="s">
        <v>1108</v>
      </c>
      <c r="C2041" t="s">
        <v>1116</v>
      </c>
      <c r="P2041">
        <v>18</v>
      </c>
      <c r="Q2041">
        <v>0</v>
      </c>
      <c r="R2041">
        <v>42</v>
      </c>
      <c r="S2041">
        <v>4</v>
      </c>
    </row>
    <row r="2042" spans="1:24" x14ac:dyDescent="0.3">
      <c r="A2042">
        <v>25513</v>
      </c>
      <c r="B2042" t="s">
        <v>1108</v>
      </c>
      <c r="C2042" t="s">
        <v>474</v>
      </c>
      <c r="P2042">
        <v>9</v>
      </c>
      <c r="Q2042">
        <v>0</v>
      </c>
      <c r="R2042">
        <v>17</v>
      </c>
      <c r="S2042">
        <v>3</v>
      </c>
    </row>
    <row r="2043" spans="1:24" x14ac:dyDescent="0.3">
      <c r="A2043">
        <v>25513</v>
      </c>
      <c r="B2043" t="s">
        <v>1108</v>
      </c>
      <c r="C2043" t="s">
        <v>1117</v>
      </c>
      <c r="P2043">
        <v>17</v>
      </c>
      <c r="Q2043">
        <v>0</v>
      </c>
      <c r="R2043">
        <v>17</v>
      </c>
      <c r="S2043">
        <v>1</v>
      </c>
    </row>
    <row r="2044" spans="1:24" x14ac:dyDescent="0.3">
      <c r="A2044">
        <v>25513</v>
      </c>
      <c r="B2044" t="s">
        <v>1108</v>
      </c>
      <c r="C2044" t="s">
        <v>429</v>
      </c>
      <c r="P2044">
        <v>12</v>
      </c>
      <c r="Q2044">
        <v>0</v>
      </c>
      <c r="R2044">
        <v>15</v>
      </c>
      <c r="S2044">
        <v>2</v>
      </c>
    </row>
    <row r="2045" spans="1:24" x14ac:dyDescent="0.3">
      <c r="A2045">
        <v>25513</v>
      </c>
      <c r="B2045" t="s">
        <v>1108</v>
      </c>
      <c r="C2045" t="s">
        <v>1118</v>
      </c>
      <c r="P2045">
        <v>10</v>
      </c>
      <c r="Q2045">
        <v>1</v>
      </c>
      <c r="R2045">
        <v>15</v>
      </c>
      <c r="S2045">
        <v>2</v>
      </c>
    </row>
    <row r="2046" spans="1:24" x14ac:dyDescent="0.3">
      <c r="A2046">
        <v>25513</v>
      </c>
      <c r="B2046" t="s">
        <v>1108</v>
      </c>
      <c r="C2046" t="s">
        <v>400</v>
      </c>
      <c r="P2046">
        <v>4</v>
      </c>
      <c r="Q2046">
        <v>0</v>
      </c>
      <c r="R2046">
        <v>4</v>
      </c>
      <c r="S2046">
        <v>1</v>
      </c>
    </row>
    <row r="2047" spans="1:24" x14ac:dyDescent="0.3">
      <c r="A2047">
        <v>25513</v>
      </c>
      <c r="B2047" t="s">
        <v>1108</v>
      </c>
      <c r="C2047" t="s">
        <v>1119</v>
      </c>
      <c r="P2047">
        <v>4</v>
      </c>
      <c r="Q2047">
        <v>0</v>
      </c>
      <c r="R2047">
        <v>4</v>
      </c>
      <c r="S2047">
        <v>1</v>
      </c>
    </row>
    <row r="2048" spans="1:24" x14ac:dyDescent="0.3">
      <c r="A2048">
        <v>25513</v>
      </c>
      <c r="B2048" t="s">
        <v>551</v>
      </c>
      <c r="C2048" t="s">
        <v>646</v>
      </c>
      <c r="T2048">
        <v>19.2</v>
      </c>
      <c r="U2048">
        <v>21</v>
      </c>
      <c r="V2048">
        <v>0</v>
      </c>
      <c r="W2048">
        <v>77</v>
      </c>
      <c r="X2048">
        <v>4</v>
      </c>
    </row>
    <row r="2049" spans="1:39" x14ac:dyDescent="0.3">
      <c r="A2049">
        <v>25513</v>
      </c>
      <c r="B2049" t="s">
        <v>551</v>
      </c>
      <c r="C2049" t="s">
        <v>558</v>
      </c>
      <c r="T2049">
        <v>17</v>
      </c>
      <c r="U2049">
        <v>18</v>
      </c>
      <c r="V2049">
        <v>0</v>
      </c>
      <c r="W2049">
        <v>34</v>
      </c>
      <c r="X2049">
        <v>2</v>
      </c>
    </row>
    <row r="2050" spans="1:39" x14ac:dyDescent="0.3">
      <c r="A2050">
        <v>25513</v>
      </c>
      <c r="B2050" t="s">
        <v>1108</v>
      </c>
      <c r="C2050" t="s">
        <v>429</v>
      </c>
      <c r="T2050">
        <v>41</v>
      </c>
      <c r="U2050">
        <v>98</v>
      </c>
      <c r="V2050">
        <v>1</v>
      </c>
      <c r="W2050">
        <v>164</v>
      </c>
      <c r="X2050">
        <v>4</v>
      </c>
    </row>
    <row r="2051" spans="1:39" x14ac:dyDescent="0.3">
      <c r="A2051">
        <v>25513</v>
      </c>
      <c r="B2051" t="s">
        <v>1108</v>
      </c>
      <c r="C2051" t="s">
        <v>536</v>
      </c>
      <c r="T2051">
        <v>18.5</v>
      </c>
      <c r="U2051">
        <v>20</v>
      </c>
      <c r="V2051">
        <v>0</v>
      </c>
      <c r="W2051">
        <v>37</v>
      </c>
      <c r="X2051">
        <v>2</v>
      </c>
    </row>
    <row r="2052" spans="1:39" x14ac:dyDescent="0.3">
      <c r="A2052">
        <v>25513</v>
      </c>
      <c r="B2052" t="s">
        <v>1108</v>
      </c>
      <c r="C2052" t="s">
        <v>1118</v>
      </c>
      <c r="T2052">
        <v>0</v>
      </c>
      <c r="U2052">
        <v>0</v>
      </c>
      <c r="V2052">
        <v>0</v>
      </c>
      <c r="W2052">
        <v>0</v>
      </c>
      <c r="X2052">
        <v>1</v>
      </c>
    </row>
    <row r="2053" spans="1:39" x14ac:dyDescent="0.3">
      <c r="A2053">
        <v>25513</v>
      </c>
      <c r="B2053" t="s">
        <v>551</v>
      </c>
      <c r="C2053" t="s">
        <v>562</v>
      </c>
      <c r="Y2053">
        <v>0</v>
      </c>
      <c r="Z2053">
        <v>0</v>
      </c>
      <c r="AA2053">
        <v>0</v>
      </c>
      <c r="AB2053">
        <v>0</v>
      </c>
      <c r="AC2053">
        <v>1</v>
      </c>
    </row>
    <row r="2054" spans="1:39" x14ac:dyDescent="0.3">
      <c r="A2054">
        <v>25513</v>
      </c>
      <c r="B2054" t="s">
        <v>1108</v>
      </c>
      <c r="C2054" t="s">
        <v>107</v>
      </c>
      <c r="Y2054">
        <v>5.3</v>
      </c>
      <c r="Z2054">
        <v>17</v>
      </c>
      <c r="AA2054">
        <v>0</v>
      </c>
      <c r="AB2054">
        <v>16</v>
      </c>
      <c r="AC2054">
        <v>3</v>
      </c>
    </row>
    <row r="2055" spans="1:39" x14ac:dyDescent="0.3">
      <c r="A2055">
        <v>25513</v>
      </c>
      <c r="B2055" t="s">
        <v>551</v>
      </c>
      <c r="C2055" t="s">
        <v>566</v>
      </c>
      <c r="AD2055">
        <v>4</v>
      </c>
      <c r="AE2055">
        <v>45</v>
      </c>
      <c r="AF2055">
        <v>2</v>
      </c>
      <c r="AG2055">
        <v>50</v>
      </c>
      <c r="AH2055">
        <v>11</v>
      </c>
      <c r="AI2055">
        <v>5</v>
      </c>
    </row>
    <row r="2056" spans="1:39" x14ac:dyDescent="0.3">
      <c r="A2056">
        <v>25513</v>
      </c>
      <c r="B2056" t="s">
        <v>1108</v>
      </c>
      <c r="C2056" t="s">
        <v>971</v>
      </c>
      <c r="AD2056">
        <v>3</v>
      </c>
      <c r="AE2056">
        <v>52</v>
      </c>
      <c r="AF2056">
        <v>3</v>
      </c>
      <c r="AG2056">
        <v>100</v>
      </c>
      <c r="AH2056">
        <v>14</v>
      </c>
      <c r="AI2056">
        <v>5</v>
      </c>
    </row>
    <row r="2057" spans="1:39" x14ac:dyDescent="0.3">
      <c r="A2057">
        <v>25513</v>
      </c>
      <c r="B2057" t="s">
        <v>551</v>
      </c>
      <c r="C2057" t="s">
        <v>1120</v>
      </c>
      <c r="AJ2057">
        <v>50</v>
      </c>
      <c r="AK2057">
        <v>212</v>
      </c>
      <c r="AL2057">
        <v>42.4</v>
      </c>
      <c r="AM2057">
        <v>5</v>
      </c>
    </row>
    <row r="2058" spans="1:39" x14ac:dyDescent="0.3">
      <c r="A2058">
        <v>25513</v>
      </c>
      <c r="B2058" t="s">
        <v>1108</v>
      </c>
      <c r="C2058" t="s">
        <v>1110</v>
      </c>
      <c r="AJ2058">
        <v>51</v>
      </c>
      <c r="AK2058">
        <v>210</v>
      </c>
      <c r="AL2058">
        <v>42</v>
      </c>
      <c r="AM2058">
        <v>5</v>
      </c>
    </row>
    <row r="2059" spans="1:39" x14ac:dyDescent="0.3">
      <c r="A2059">
        <v>25533</v>
      </c>
      <c r="B2059" t="s">
        <v>165</v>
      </c>
      <c r="C2059" t="s">
        <v>133</v>
      </c>
      <c r="D2059">
        <v>44</v>
      </c>
      <c r="E2059">
        <v>61.4</v>
      </c>
      <c r="F2059">
        <v>27</v>
      </c>
      <c r="G2059">
        <v>0</v>
      </c>
      <c r="H2059">
        <v>3</v>
      </c>
      <c r="I2059">
        <v>374</v>
      </c>
      <c r="J2059">
        <v>155.30000000000001</v>
      </c>
    </row>
    <row r="2060" spans="1:39" x14ac:dyDescent="0.3">
      <c r="A2060">
        <v>25533</v>
      </c>
      <c r="B2060" t="s">
        <v>611</v>
      </c>
      <c r="C2060" t="s">
        <v>169</v>
      </c>
      <c r="D2060">
        <v>37</v>
      </c>
      <c r="E2060">
        <v>62.2</v>
      </c>
      <c r="F2060">
        <v>23</v>
      </c>
      <c r="G2060">
        <v>1</v>
      </c>
      <c r="H2060">
        <v>1</v>
      </c>
      <c r="I2060">
        <v>344</v>
      </c>
      <c r="J2060">
        <v>143.80000000000001</v>
      </c>
    </row>
    <row r="2061" spans="1:39" x14ac:dyDescent="0.3">
      <c r="A2061">
        <v>25533</v>
      </c>
      <c r="B2061" t="s">
        <v>611</v>
      </c>
      <c r="C2061" t="s">
        <v>618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39" x14ac:dyDescent="0.3">
      <c r="A2062">
        <v>25533</v>
      </c>
      <c r="B2062" t="s">
        <v>165</v>
      </c>
      <c r="C2062" t="s">
        <v>169</v>
      </c>
      <c r="K2062">
        <v>14</v>
      </c>
      <c r="L2062">
        <v>0</v>
      </c>
      <c r="M2062">
        <v>48</v>
      </c>
      <c r="N2062">
        <v>2</v>
      </c>
      <c r="O2062">
        <v>105</v>
      </c>
    </row>
    <row r="2063" spans="1:39" x14ac:dyDescent="0.3">
      <c r="A2063">
        <v>25533</v>
      </c>
      <c r="B2063" t="s">
        <v>165</v>
      </c>
      <c r="C2063" t="s">
        <v>1121</v>
      </c>
      <c r="K2063">
        <v>8</v>
      </c>
      <c r="L2063">
        <v>0</v>
      </c>
      <c r="M2063">
        <v>43</v>
      </c>
      <c r="N2063">
        <v>1</v>
      </c>
      <c r="O2063">
        <v>63</v>
      </c>
    </row>
    <row r="2064" spans="1:39" x14ac:dyDescent="0.3">
      <c r="A2064">
        <v>25533</v>
      </c>
      <c r="B2064" t="s">
        <v>165</v>
      </c>
      <c r="C2064" t="s">
        <v>133</v>
      </c>
      <c r="K2064">
        <v>12</v>
      </c>
      <c r="L2064">
        <v>0</v>
      </c>
      <c r="M2064">
        <v>9</v>
      </c>
      <c r="N2064">
        <v>1</v>
      </c>
      <c r="O2064">
        <v>18</v>
      </c>
    </row>
    <row r="2065" spans="1:19" x14ac:dyDescent="0.3">
      <c r="A2065">
        <v>25533</v>
      </c>
      <c r="B2065" t="s">
        <v>165</v>
      </c>
      <c r="C2065" t="s">
        <v>1006</v>
      </c>
      <c r="K2065">
        <v>4</v>
      </c>
      <c r="L2065">
        <v>0</v>
      </c>
      <c r="M2065">
        <v>3</v>
      </c>
      <c r="N2065">
        <v>0</v>
      </c>
      <c r="O2065">
        <v>8</v>
      </c>
    </row>
    <row r="2066" spans="1:19" x14ac:dyDescent="0.3">
      <c r="A2066">
        <v>25533</v>
      </c>
      <c r="B2066" t="s">
        <v>165</v>
      </c>
      <c r="C2066" t="s">
        <v>1122</v>
      </c>
      <c r="K2066">
        <v>1</v>
      </c>
      <c r="L2066">
        <v>0</v>
      </c>
      <c r="M2066">
        <v>0</v>
      </c>
      <c r="N2066">
        <v>0</v>
      </c>
      <c r="O2066">
        <v>-5</v>
      </c>
    </row>
    <row r="2067" spans="1:19" x14ac:dyDescent="0.3">
      <c r="A2067">
        <v>25533</v>
      </c>
      <c r="B2067" t="s">
        <v>611</v>
      </c>
      <c r="C2067" t="s">
        <v>616</v>
      </c>
      <c r="K2067">
        <v>16</v>
      </c>
      <c r="L2067">
        <v>0</v>
      </c>
      <c r="M2067">
        <v>51</v>
      </c>
      <c r="N2067">
        <v>2</v>
      </c>
      <c r="O2067">
        <v>82</v>
      </c>
    </row>
    <row r="2068" spans="1:19" x14ac:dyDescent="0.3">
      <c r="A2068">
        <v>25533</v>
      </c>
      <c r="B2068" t="s">
        <v>611</v>
      </c>
      <c r="C2068" t="s">
        <v>790</v>
      </c>
      <c r="K2068">
        <v>8</v>
      </c>
      <c r="L2068">
        <v>1</v>
      </c>
      <c r="M2068">
        <v>13</v>
      </c>
      <c r="N2068">
        <v>0</v>
      </c>
      <c r="O2068">
        <v>78</v>
      </c>
    </row>
    <row r="2069" spans="1:19" x14ac:dyDescent="0.3">
      <c r="A2069">
        <v>25533</v>
      </c>
      <c r="B2069" t="s">
        <v>611</v>
      </c>
      <c r="C2069" t="s">
        <v>618</v>
      </c>
      <c r="K2069">
        <v>6</v>
      </c>
      <c r="L2069">
        <v>0</v>
      </c>
      <c r="M2069">
        <v>14</v>
      </c>
      <c r="N2069">
        <v>1</v>
      </c>
      <c r="O2069">
        <v>33</v>
      </c>
    </row>
    <row r="2070" spans="1:19" x14ac:dyDescent="0.3">
      <c r="A2070">
        <v>25533</v>
      </c>
      <c r="B2070" t="s">
        <v>611</v>
      </c>
      <c r="C2070" t="s">
        <v>617</v>
      </c>
      <c r="K2070">
        <v>5</v>
      </c>
      <c r="L2070">
        <v>0</v>
      </c>
      <c r="M2070">
        <v>16</v>
      </c>
      <c r="N2070">
        <v>1</v>
      </c>
      <c r="O2070">
        <v>27</v>
      </c>
    </row>
    <row r="2071" spans="1:19" x14ac:dyDescent="0.3">
      <c r="A2071">
        <v>25533</v>
      </c>
      <c r="B2071" t="s">
        <v>611</v>
      </c>
      <c r="C2071" t="s">
        <v>514</v>
      </c>
      <c r="K2071">
        <v>3</v>
      </c>
      <c r="L2071">
        <v>0</v>
      </c>
      <c r="M2071">
        <v>8</v>
      </c>
      <c r="N2071">
        <v>0</v>
      </c>
      <c r="O2071">
        <v>23</v>
      </c>
    </row>
    <row r="2072" spans="1:19" x14ac:dyDescent="0.3">
      <c r="A2072">
        <v>25533</v>
      </c>
      <c r="B2072" t="s">
        <v>611</v>
      </c>
      <c r="C2072" t="s">
        <v>1123</v>
      </c>
      <c r="K2072">
        <v>2</v>
      </c>
      <c r="L2072">
        <v>0</v>
      </c>
      <c r="M2072">
        <v>10</v>
      </c>
      <c r="N2072">
        <v>1</v>
      </c>
      <c r="O2072">
        <v>11</v>
      </c>
    </row>
    <row r="2073" spans="1:19" x14ac:dyDescent="0.3">
      <c r="A2073">
        <v>25533</v>
      </c>
      <c r="B2073" t="s">
        <v>165</v>
      </c>
      <c r="C2073" t="s">
        <v>175</v>
      </c>
      <c r="P2073">
        <v>44</v>
      </c>
      <c r="Q2073">
        <v>1</v>
      </c>
      <c r="R2073">
        <v>139</v>
      </c>
      <c r="S2073">
        <v>11</v>
      </c>
    </row>
    <row r="2074" spans="1:19" x14ac:dyDescent="0.3">
      <c r="A2074">
        <v>25533</v>
      </c>
      <c r="B2074" t="s">
        <v>165</v>
      </c>
      <c r="C2074" t="s">
        <v>1124</v>
      </c>
      <c r="P2074">
        <v>36</v>
      </c>
      <c r="Q2074">
        <v>1</v>
      </c>
      <c r="R2074">
        <v>137</v>
      </c>
      <c r="S2074">
        <v>8</v>
      </c>
    </row>
    <row r="2075" spans="1:19" x14ac:dyDescent="0.3">
      <c r="A2075">
        <v>25533</v>
      </c>
      <c r="B2075" t="s">
        <v>165</v>
      </c>
      <c r="C2075" t="s">
        <v>176</v>
      </c>
      <c r="P2075">
        <v>18</v>
      </c>
      <c r="Q2075">
        <v>0</v>
      </c>
      <c r="R2075">
        <v>35</v>
      </c>
      <c r="S2075">
        <v>3</v>
      </c>
    </row>
    <row r="2076" spans="1:19" x14ac:dyDescent="0.3">
      <c r="A2076">
        <v>25533</v>
      </c>
      <c r="B2076" t="s">
        <v>165</v>
      </c>
      <c r="C2076" t="s">
        <v>177</v>
      </c>
      <c r="P2076">
        <v>25</v>
      </c>
      <c r="Q2076">
        <v>0</v>
      </c>
      <c r="R2076">
        <v>25</v>
      </c>
      <c r="S2076">
        <v>1</v>
      </c>
    </row>
    <row r="2077" spans="1:19" x14ac:dyDescent="0.3">
      <c r="A2077">
        <v>25533</v>
      </c>
      <c r="B2077" t="s">
        <v>165</v>
      </c>
      <c r="C2077" t="s">
        <v>1122</v>
      </c>
      <c r="P2077">
        <v>20</v>
      </c>
      <c r="Q2077">
        <v>0</v>
      </c>
      <c r="R2077">
        <v>20</v>
      </c>
      <c r="S2077">
        <v>1</v>
      </c>
    </row>
    <row r="2078" spans="1:19" x14ac:dyDescent="0.3">
      <c r="A2078">
        <v>25533</v>
      </c>
      <c r="B2078" t="s">
        <v>165</v>
      </c>
      <c r="C2078" t="s">
        <v>182</v>
      </c>
      <c r="P2078">
        <v>9</v>
      </c>
      <c r="Q2078">
        <v>1</v>
      </c>
      <c r="R2078">
        <v>9</v>
      </c>
      <c r="S2078">
        <v>1</v>
      </c>
    </row>
    <row r="2079" spans="1:19" x14ac:dyDescent="0.3">
      <c r="A2079">
        <v>25533</v>
      </c>
      <c r="B2079" t="s">
        <v>165</v>
      </c>
      <c r="C2079" t="s">
        <v>970</v>
      </c>
      <c r="P2079">
        <v>5</v>
      </c>
      <c r="Q2079">
        <v>0</v>
      </c>
      <c r="R2079">
        <v>5</v>
      </c>
      <c r="S2079">
        <v>1</v>
      </c>
    </row>
    <row r="2080" spans="1:19" x14ac:dyDescent="0.3">
      <c r="A2080">
        <v>25533</v>
      </c>
      <c r="B2080" t="s">
        <v>165</v>
      </c>
      <c r="C2080" t="s">
        <v>169</v>
      </c>
      <c r="P2080">
        <v>4</v>
      </c>
      <c r="Q2080">
        <v>0</v>
      </c>
      <c r="R2080">
        <v>4</v>
      </c>
      <c r="S2080">
        <v>1</v>
      </c>
    </row>
    <row r="2081" spans="1:39" x14ac:dyDescent="0.3">
      <c r="A2081">
        <v>25533</v>
      </c>
      <c r="B2081" t="s">
        <v>611</v>
      </c>
      <c r="C2081" t="s">
        <v>514</v>
      </c>
      <c r="P2081">
        <v>75</v>
      </c>
      <c r="Q2081">
        <v>1</v>
      </c>
      <c r="R2081">
        <v>227</v>
      </c>
      <c r="S2081">
        <v>12</v>
      </c>
    </row>
    <row r="2082" spans="1:39" x14ac:dyDescent="0.3">
      <c r="A2082">
        <v>25533</v>
      </c>
      <c r="B2082" t="s">
        <v>611</v>
      </c>
      <c r="C2082" t="s">
        <v>617</v>
      </c>
      <c r="P2082">
        <v>19</v>
      </c>
      <c r="Q2082">
        <v>0</v>
      </c>
      <c r="R2082">
        <v>38</v>
      </c>
      <c r="S2082">
        <v>4</v>
      </c>
    </row>
    <row r="2083" spans="1:39" x14ac:dyDescent="0.3">
      <c r="A2083">
        <v>25533</v>
      </c>
      <c r="B2083" t="s">
        <v>611</v>
      </c>
      <c r="C2083" t="s">
        <v>567</v>
      </c>
      <c r="P2083">
        <v>20</v>
      </c>
      <c r="Q2083">
        <v>0</v>
      </c>
      <c r="R2083">
        <v>33</v>
      </c>
      <c r="S2083">
        <v>3</v>
      </c>
    </row>
    <row r="2084" spans="1:39" x14ac:dyDescent="0.3">
      <c r="A2084">
        <v>25533</v>
      </c>
      <c r="B2084" t="s">
        <v>611</v>
      </c>
      <c r="C2084" t="s">
        <v>618</v>
      </c>
      <c r="P2084">
        <v>12</v>
      </c>
      <c r="Q2084">
        <v>0</v>
      </c>
      <c r="R2084">
        <v>23</v>
      </c>
      <c r="S2084">
        <v>2</v>
      </c>
    </row>
    <row r="2085" spans="1:39" x14ac:dyDescent="0.3">
      <c r="A2085">
        <v>25533</v>
      </c>
      <c r="B2085" t="s">
        <v>611</v>
      </c>
      <c r="C2085" t="s">
        <v>1125</v>
      </c>
      <c r="P2085">
        <v>12</v>
      </c>
      <c r="Q2085">
        <v>0</v>
      </c>
      <c r="R2085">
        <v>12</v>
      </c>
      <c r="S2085">
        <v>1</v>
      </c>
    </row>
    <row r="2086" spans="1:39" x14ac:dyDescent="0.3">
      <c r="A2086">
        <v>25533</v>
      </c>
      <c r="B2086" t="s">
        <v>611</v>
      </c>
      <c r="C2086" t="s">
        <v>790</v>
      </c>
      <c r="P2086">
        <v>11</v>
      </c>
      <c r="Q2086">
        <v>0</v>
      </c>
      <c r="R2086">
        <v>11</v>
      </c>
      <c r="S2086">
        <v>1</v>
      </c>
    </row>
    <row r="2087" spans="1:39" x14ac:dyDescent="0.3">
      <c r="A2087">
        <v>25533</v>
      </c>
      <c r="B2087" t="s">
        <v>165</v>
      </c>
      <c r="C2087" t="s">
        <v>182</v>
      </c>
      <c r="T2087">
        <v>20</v>
      </c>
      <c r="U2087">
        <v>20</v>
      </c>
      <c r="V2087">
        <v>0</v>
      </c>
      <c r="W2087">
        <v>20</v>
      </c>
      <c r="X2087">
        <v>1</v>
      </c>
    </row>
    <row r="2088" spans="1:39" x14ac:dyDescent="0.3">
      <c r="A2088">
        <v>25533</v>
      </c>
      <c r="B2088" t="s">
        <v>611</v>
      </c>
      <c r="C2088" t="s">
        <v>790</v>
      </c>
      <c r="T2088">
        <v>18.7</v>
      </c>
      <c r="U2088">
        <v>20</v>
      </c>
      <c r="V2088">
        <v>0</v>
      </c>
      <c r="W2088">
        <v>56</v>
      </c>
      <c r="X2088">
        <v>3</v>
      </c>
    </row>
    <row r="2089" spans="1:39" x14ac:dyDescent="0.3">
      <c r="A2089">
        <v>25533</v>
      </c>
      <c r="B2089" t="s">
        <v>611</v>
      </c>
      <c r="C2089" t="s">
        <v>377</v>
      </c>
      <c r="T2089">
        <v>37.5</v>
      </c>
      <c r="U2089">
        <v>39</v>
      </c>
      <c r="V2089">
        <v>0</v>
      </c>
      <c r="W2089">
        <v>75</v>
      </c>
      <c r="X2089">
        <v>2</v>
      </c>
    </row>
    <row r="2090" spans="1:39" x14ac:dyDescent="0.3">
      <c r="A2090">
        <v>25533</v>
      </c>
      <c r="B2090" t="s">
        <v>165</v>
      </c>
      <c r="C2090" t="s">
        <v>1122</v>
      </c>
      <c r="Y2090">
        <v>3</v>
      </c>
      <c r="Z2090">
        <v>3</v>
      </c>
      <c r="AA2090">
        <v>0</v>
      </c>
      <c r="AB2090">
        <v>3</v>
      </c>
      <c r="AC2090">
        <v>1</v>
      </c>
    </row>
    <row r="2091" spans="1:39" x14ac:dyDescent="0.3">
      <c r="A2091">
        <v>25533</v>
      </c>
      <c r="B2091" t="s">
        <v>611</v>
      </c>
      <c r="C2091" t="s">
        <v>1126</v>
      </c>
      <c r="Y2091">
        <v>33</v>
      </c>
      <c r="Z2091">
        <v>67</v>
      </c>
      <c r="AA2091">
        <v>1</v>
      </c>
      <c r="AB2091">
        <v>132</v>
      </c>
      <c r="AC2091">
        <v>4</v>
      </c>
    </row>
    <row r="2092" spans="1:39" x14ac:dyDescent="0.3">
      <c r="A2092">
        <v>25533</v>
      </c>
      <c r="B2092" t="s">
        <v>165</v>
      </c>
      <c r="C2092" t="s">
        <v>52</v>
      </c>
      <c r="AD2092">
        <v>1</v>
      </c>
      <c r="AE2092">
        <v>29</v>
      </c>
      <c r="AF2092">
        <v>1</v>
      </c>
      <c r="AG2092">
        <v>100</v>
      </c>
      <c r="AH2092">
        <v>8</v>
      </c>
      <c r="AI2092">
        <v>5</v>
      </c>
    </row>
    <row r="2093" spans="1:39" x14ac:dyDescent="0.3">
      <c r="A2093">
        <v>25533</v>
      </c>
      <c r="B2093" t="s">
        <v>611</v>
      </c>
      <c r="C2093" t="s">
        <v>624</v>
      </c>
      <c r="AD2093">
        <v>2</v>
      </c>
      <c r="AE2093">
        <v>41</v>
      </c>
      <c r="AF2093">
        <v>2</v>
      </c>
      <c r="AG2093">
        <v>100</v>
      </c>
      <c r="AH2093">
        <v>13</v>
      </c>
      <c r="AI2093">
        <v>7</v>
      </c>
    </row>
    <row r="2094" spans="1:39" x14ac:dyDescent="0.3">
      <c r="A2094">
        <v>25533</v>
      </c>
      <c r="B2094" t="s">
        <v>165</v>
      </c>
      <c r="C2094" t="s">
        <v>146</v>
      </c>
      <c r="AJ2094">
        <v>56</v>
      </c>
      <c r="AK2094">
        <v>219</v>
      </c>
      <c r="AL2094">
        <v>43.8</v>
      </c>
      <c r="AM2094">
        <v>5</v>
      </c>
    </row>
    <row r="2095" spans="1:39" x14ac:dyDescent="0.3">
      <c r="A2095">
        <v>25533</v>
      </c>
      <c r="B2095" t="s">
        <v>165</v>
      </c>
      <c r="C2095" t="s">
        <v>133</v>
      </c>
      <c r="AJ2095">
        <v>49</v>
      </c>
      <c r="AK2095">
        <v>98</v>
      </c>
      <c r="AL2095">
        <v>49</v>
      </c>
      <c r="AM2095">
        <v>2</v>
      </c>
    </row>
    <row r="2096" spans="1:39" x14ac:dyDescent="0.3">
      <c r="A2096">
        <v>25533</v>
      </c>
      <c r="B2096" t="s">
        <v>611</v>
      </c>
      <c r="C2096" t="s">
        <v>1127</v>
      </c>
      <c r="AJ2096">
        <v>57</v>
      </c>
      <c r="AK2096">
        <v>161</v>
      </c>
      <c r="AL2096">
        <v>40.200000000000003</v>
      </c>
      <c r="AM2096">
        <v>4</v>
      </c>
    </row>
    <row r="2097" spans="1:15" x14ac:dyDescent="0.3">
      <c r="A2097">
        <v>25539</v>
      </c>
      <c r="B2097" t="s">
        <v>1128</v>
      </c>
      <c r="C2097" t="s">
        <v>1129</v>
      </c>
      <c r="D2097">
        <v>40</v>
      </c>
      <c r="E2097">
        <v>65</v>
      </c>
      <c r="F2097">
        <v>26</v>
      </c>
      <c r="G2097">
        <v>2</v>
      </c>
      <c r="H2097">
        <v>3</v>
      </c>
      <c r="I2097">
        <v>319</v>
      </c>
      <c r="J2097">
        <v>146.69999999999999</v>
      </c>
    </row>
    <row r="2098" spans="1:15" x14ac:dyDescent="0.3">
      <c r="A2098">
        <v>25539</v>
      </c>
      <c r="B2098" t="s">
        <v>1128</v>
      </c>
      <c r="C2098" t="s">
        <v>795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5" x14ac:dyDescent="0.3">
      <c r="A2099">
        <v>25539</v>
      </c>
      <c r="B2099" t="s">
        <v>689</v>
      </c>
      <c r="C2099" t="s">
        <v>449</v>
      </c>
      <c r="D2099">
        <v>19</v>
      </c>
      <c r="E2099">
        <v>63.2</v>
      </c>
      <c r="F2099">
        <v>12</v>
      </c>
      <c r="G2099">
        <v>0</v>
      </c>
      <c r="H2099">
        <v>1</v>
      </c>
      <c r="I2099">
        <v>174</v>
      </c>
      <c r="J2099">
        <v>157.5</v>
      </c>
    </row>
    <row r="2100" spans="1:15" x14ac:dyDescent="0.3">
      <c r="A2100">
        <v>25539</v>
      </c>
      <c r="B2100" t="s">
        <v>1128</v>
      </c>
      <c r="C2100" t="s">
        <v>1101</v>
      </c>
      <c r="K2100">
        <v>12</v>
      </c>
      <c r="L2100">
        <v>0</v>
      </c>
      <c r="M2100">
        <v>32</v>
      </c>
      <c r="N2100">
        <v>1</v>
      </c>
      <c r="O2100">
        <v>68</v>
      </c>
    </row>
    <row r="2101" spans="1:15" x14ac:dyDescent="0.3">
      <c r="A2101">
        <v>25539</v>
      </c>
      <c r="B2101" t="s">
        <v>1128</v>
      </c>
      <c r="C2101" t="s">
        <v>1130</v>
      </c>
      <c r="K2101">
        <v>2</v>
      </c>
      <c r="L2101">
        <v>0</v>
      </c>
      <c r="M2101">
        <v>11</v>
      </c>
      <c r="N2101">
        <v>0</v>
      </c>
      <c r="O2101">
        <v>6</v>
      </c>
    </row>
    <row r="2102" spans="1:15" x14ac:dyDescent="0.3">
      <c r="A2102">
        <v>25539</v>
      </c>
      <c r="B2102" t="s">
        <v>1128</v>
      </c>
      <c r="C2102" t="s">
        <v>748</v>
      </c>
      <c r="K2102">
        <v>1</v>
      </c>
      <c r="L2102">
        <v>0</v>
      </c>
      <c r="M2102">
        <v>4</v>
      </c>
      <c r="N2102">
        <v>0</v>
      </c>
      <c r="O2102">
        <v>4</v>
      </c>
    </row>
    <row r="2103" spans="1:15" x14ac:dyDescent="0.3">
      <c r="A2103">
        <v>25539</v>
      </c>
      <c r="B2103" t="s">
        <v>1128</v>
      </c>
      <c r="C2103" t="s">
        <v>1129</v>
      </c>
      <c r="K2103">
        <v>1</v>
      </c>
      <c r="L2103">
        <v>0</v>
      </c>
      <c r="M2103">
        <v>0</v>
      </c>
      <c r="N2103">
        <v>0</v>
      </c>
      <c r="O2103">
        <v>-11</v>
      </c>
    </row>
    <row r="2104" spans="1:15" x14ac:dyDescent="0.3">
      <c r="A2104">
        <v>25539</v>
      </c>
      <c r="B2104" t="s">
        <v>689</v>
      </c>
      <c r="C2104" t="s">
        <v>693</v>
      </c>
      <c r="K2104">
        <v>20</v>
      </c>
      <c r="L2104">
        <v>0</v>
      </c>
      <c r="M2104">
        <v>12</v>
      </c>
      <c r="N2104">
        <v>0</v>
      </c>
      <c r="O2104">
        <v>80</v>
      </c>
    </row>
    <row r="2105" spans="1:15" x14ac:dyDescent="0.3">
      <c r="A2105">
        <v>25539</v>
      </c>
      <c r="B2105" t="s">
        <v>689</v>
      </c>
      <c r="C2105" t="s">
        <v>449</v>
      </c>
      <c r="K2105">
        <v>10</v>
      </c>
      <c r="L2105">
        <v>1</v>
      </c>
      <c r="M2105">
        <v>26</v>
      </c>
      <c r="N2105">
        <v>1</v>
      </c>
      <c r="O2105">
        <v>76</v>
      </c>
    </row>
    <row r="2106" spans="1:15" x14ac:dyDescent="0.3">
      <c r="A2106">
        <v>25539</v>
      </c>
      <c r="B2106" t="s">
        <v>689</v>
      </c>
      <c r="C2106" t="s">
        <v>1131</v>
      </c>
      <c r="K2106">
        <v>16</v>
      </c>
      <c r="L2106">
        <v>0</v>
      </c>
      <c r="M2106">
        <v>7</v>
      </c>
      <c r="N2106">
        <v>1</v>
      </c>
      <c r="O2106">
        <v>62</v>
      </c>
    </row>
    <row r="2107" spans="1:15" x14ac:dyDescent="0.3">
      <c r="A2107">
        <v>25539</v>
      </c>
      <c r="B2107" t="s">
        <v>689</v>
      </c>
      <c r="C2107" t="s">
        <v>1132</v>
      </c>
      <c r="K2107">
        <v>6</v>
      </c>
      <c r="L2107">
        <v>0</v>
      </c>
      <c r="M2107">
        <v>12</v>
      </c>
      <c r="N2107">
        <v>1</v>
      </c>
      <c r="O2107">
        <v>31</v>
      </c>
    </row>
    <row r="2108" spans="1:15" x14ac:dyDescent="0.3">
      <c r="A2108">
        <v>25539</v>
      </c>
      <c r="B2108" t="s">
        <v>689</v>
      </c>
      <c r="C2108" t="s">
        <v>694</v>
      </c>
      <c r="K2108">
        <v>4</v>
      </c>
      <c r="L2108">
        <v>0</v>
      </c>
      <c r="M2108">
        <v>15</v>
      </c>
      <c r="N2108">
        <v>1</v>
      </c>
      <c r="O2108">
        <v>22</v>
      </c>
    </row>
    <row r="2109" spans="1:15" x14ac:dyDescent="0.3">
      <c r="A2109">
        <v>25539</v>
      </c>
      <c r="B2109" t="s">
        <v>689</v>
      </c>
      <c r="C2109" t="s">
        <v>266</v>
      </c>
      <c r="K2109">
        <v>1</v>
      </c>
      <c r="L2109">
        <v>0</v>
      </c>
      <c r="M2109">
        <v>22</v>
      </c>
      <c r="N2109">
        <v>0</v>
      </c>
      <c r="O2109">
        <v>22</v>
      </c>
    </row>
    <row r="2110" spans="1:15" x14ac:dyDescent="0.3">
      <c r="A2110">
        <v>25539</v>
      </c>
      <c r="B2110" t="s">
        <v>689</v>
      </c>
      <c r="C2110" t="s">
        <v>177</v>
      </c>
      <c r="K2110">
        <v>1</v>
      </c>
      <c r="L2110">
        <v>0</v>
      </c>
      <c r="M2110">
        <v>16</v>
      </c>
      <c r="N2110">
        <v>0</v>
      </c>
      <c r="O2110">
        <v>16</v>
      </c>
    </row>
    <row r="2111" spans="1:15" x14ac:dyDescent="0.3">
      <c r="A2111">
        <v>25539</v>
      </c>
      <c r="B2111" t="s">
        <v>689</v>
      </c>
      <c r="C2111" t="s">
        <v>702</v>
      </c>
      <c r="K2111">
        <v>1</v>
      </c>
      <c r="L2111">
        <v>0</v>
      </c>
      <c r="M2111">
        <v>13</v>
      </c>
      <c r="N2111">
        <v>0</v>
      </c>
      <c r="O2111">
        <v>13</v>
      </c>
    </row>
    <row r="2112" spans="1:15" x14ac:dyDescent="0.3">
      <c r="A2112">
        <v>25539</v>
      </c>
      <c r="B2112" t="s">
        <v>689</v>
      </c>
      <c r="C2112" t="s">
        <v>121</v>
      </c>
      <c r="K2112">
        <v>1</v>
      </c>
      <c r="L2112">
        <v>0</v>
      </c>
      <c r="M2112">
        <v>8</v>
      </c>
      <c r="N2112">
        <v>0</v>
      </c>
      <c r="O2112">
        <v>8</v>
      </c>
    </row>
    <row r="2113" spans="1:19" x14ac:dyDescent="0.3">
      <c r="A2113">
        <v>25539</v>
      </c>
      <c r="B2113" t="s">
        <v>1128</v>
      </c>
      <c r="C2113" t="s">
        <v>291</v>
      </c>
      <c r="P2113">
        <v>60</v>
      </c>
      <c r="Q2113">
        <v>1</v>
      </c>
      <c r="R2113">
        <v>88</v>
      </c>
      <c r="S2113">
        <v>3</v>
      </c>
    </row>
    <row r="2114" spans="1:19" x14ac:dyDescent="0.3">
      <c r="A2114">
        <v>25539</v>
      </c>
      <c r="B2114" t="s">
        <v>1128</v>
      </c>
      <c r="C2114" t="s">
        <v>1133</v>
      </c>
      <c r="P2114">
        <v>22</v>
      </c>
      <c r="Q2114">
        <v>0</v>
      </c>
      <c r="R2114">
        <v>52</v>
      </c>
      <c r="S2114">
        <v>4</v>
      </c>
    </row>
    <row r="2115" spans="1:19" x14ac:dyDescent="0.3">
      <c r="A2115">
        <v>25539</v>
      </c>
      <c r="B2115" t="s">
        <v>1128</v>
      </c>
      <c r="C2115" t="s">
        <v>324</v>
      </c>
      <c r="P2115">
        <v>22</v>
      </c>
      <c r="Q2115">
        <v>0</v>
      </c>
      <c r="R2115">
        <v>38</v>
      </c>
      <c r="S2115">
        <v>6</v>
      </c>
    </row>
    <row r="2116" spans="1:19" x14ac:dyDescent="0.3">
      <c r="A2116">
        <v>25539</v>
      </c>
      <c r="B2116" t="s">
        <v>1128</v>
      </c>
      <c r="C2116" t="s">
        <v>101</v>
      </c>
      <c r="P2116">
        <v>22</v>
      </c>
      <c r="Q2116">
        <v>1</v>
      </c>
      <c r="R2116">
        <v>37</v>
      </c>
      <c r="S2116">
        <v>3</v>
      </c>
    </row>
    <row r="2117" spans="1:19" x14ac:dyDescent="0.3">
      <c r="A2117">
        <v>25539</v>
      </c>
      <c r="B2117" t="s">
        <v>1128</v>
      </c>
      <c r="C2117" t="s">
        <v>1134</v>
      </c>
      <c r="P2117">
        <v>36</v>
      </c>
      <c r="Q2117">
        <v>0</v>
      </c>
      <c r="R2117">
        <v>36</v>
      </c>
      <c r="S2117">
        <v>1</v>
      </c>
    </row>
    <row r="2118" spans="1:19" x14ac:dyDescent="0.3">
      <c r="A2118">
        <v>25539</v>
      </c>
      <c r="B2118" t="s">
        <v>1128</v>
      </c>
      <c r="C2118" t="s">
        <v>1130</v>
      </c>
      <c r="P2118">
        <v>26</v>
      </c>
      <c r="Q2118">
        <v>1</v>
      </c>
      <c r="R2118">
        <v>29</v>
      </c>
      <c r="S2118">
        <v>2</v>
      </c>
    </row>
    <row r="2119" spans="1:19" x14ac:dyDescent="0.3">
      <c r="A2119">
        <v>25539</v>
      </c>
      <c r="B2119" t="s">
        <v>1128</v>
      </c>
      <c r="C2119" t="s">
        <v>748</v>
      </c>
      <c r="P2119">
        <v>18</v>
      </c>
      <c r="Q2119">
        <v>0</v>
      </c>
      <c r="R2119">
        <v>23</v>
      </c>
      <c r="S2119">
        <v>3</v>
      </c>
    </row>
    <row r="2120" spans="1:19" x14ac:dyDescent="0.3">
      <c r="A2120">
        <v>25539</v>
      </c>
      <c r="B2120" t="s">
        <v>1128</v>
      </c>
      <c r="C2120" t="s">
        <v>1135</v>
      </c>
      <c r="P2120">
        <v>14</v>
      </c>
      <c r="Q2120">
        <v>0</v>
      </c>
      <c r="R2120">
        <v>14</v>
      </c>
      <c r="S2120">
        <v>1</v>
      </c>
    </row>
    <row r="2121" spans="1:19" x14ac:dyDescent="0.3">
      <c r="A2121">
        <v>25539</v>
      </c>
      <c r="B2121" t="s">
        <v>1128</v>
      </c>
      <c r="C2121" t="s">
        <v>1101</v>
      </c>
      <c r="P2121">
        <v>5</v>
      </c>
      <c r="Q2121">
        <v>0</v>
      </c>
      <c r="R2121">
        <v>8</v>
      </c>
      <c r="S2121">
        <v>3</v>
      </c>
    </row>
    <row r="2122" spans="1:19" x14ac:dyDescent="0.3">
      <c r="A2122">
        <v>25539</v>
      </c>
      <c r="B2122" t="s">
        <v>1128</v>
      </c>
      <c r="C2122" t="s">
        <v>1136</v>
      </c>
      <c r="P2122">
        <v>8</v>
      </c>
      <c r="Q2122">
        <v>0</v>
      </c>
      <c r="R2122">
        <v>8</v>
      </c>
      <c r="S2122">
        <v>1</v>
      </c>
    </row>
    <row r="2123" spans="1:19" x14ac:dyDescent="0.3">
      <c r="A2123">
        <v>25539</v>
      </c>
      <c r="B2123" t="s">
        <v>689</v>
      </c>
      <c r="C2123" t="s">
        <v>1137</v>
      </c>
      <c r="P2123">
        <v>28</v>
      </c>
      <c r="Q2123">
        <v>0</v>
      </c>
      <c r="R2123">
        <v>44</v>
      </c>
      <c r="S2123">
        <v>2</v>
      </c>
    </row>
    <row r="2124" spans="1:19" x14ac:dyDescent="0.3">
      <c r="A2124">
        <v>25539</v>
      </c>
      <c r="B2124" t="s">
        <v>689</v>
      </c>
      <c r="C2124" t="s">
        <v>702</v>
      </c>
      <c r="P2124">
        <v>14</v>
      </c>
      <c r="Q2124">
        <v>0</v>
      </c>
      <c r="R2124">
        <v>38</v>
      </c>
      <c r="S2124">
        <v>3</v>
      </c>
    </row>
    <row r="2125" spans="1:19" x14ac:dyDescent="0.3">
      <c r="A2125">
        <v>25539</v>
      </c>
      <c r="B2125" t="s">
        <v>689</v>
      </c>
      <c r="C2125" t="s">
        <v>177</v>
      </c>
      <c r="P2125">
        <v>24</v>
      </c>
      <c r="Q2125">
        <v>0</v>
      </c>
      <c r="R2125">
        <v>32</v>
      </c>
      <c r="S2125">
        <v>2</v>
      </c>
    </row>
    <row r="2126" spans="1:19" x14ac:dyDescent="0.3">
      <c r="A2126">
        <v>25539</v>
      </c>
      <c r="B2126" t="s">
        <v>689</v>
      </c>
      <c r="C2126" t="s">
        <v>369</v>
      </c>
      <c r="P2126">
        <v>22</v>
      </c>
      <c r="Q2126">
        <v>1</v>
      </c>
      <c r="R2126">
        <v>31</v>
      </c>
      <c r="S2126">
        <v>2</v>
      </c>
    </row>
    <row r="2127" spans="1:19" x14ac:dyDescent="0.3">
      <c r="A2127">
        <v>25539</v>
      </c>
      <c r="B2127" t="s">
        <v>689</v>
      </c>
      <c r="C2127" t="s">
        <v>693</v>
      </c>
      <c r="P2127">
        <v>15</v>
      </c>
      <c r="Q2127">
        <v>0</v>
      </c>
      <c r="R2127">
        <v>15</v>
      </c>
      <c r="S2127">
        <v>1</v>
      </c>
    </row>
    <row r="2128" spans="1:19" x14ac:dyDescent="0.3">
      <c r="A2128">
        <v>25539</v>
      </c>
      <c r="B2128" t="s">
        <v>689</v>
      </c>
      <c r="C2128" t="s">
        <v>121</v>
      </c>
      <c r="P2128">
        <v>13</v>
      </c>
      <c r="Q2128">
        <v>0</v>
      </c>
      <c r="R2128">
        <v>13</v>
      </c>
      <c r="S2128">
        <v>1</v>
      </c>
    </row>
    <row r="2129" spans="1:39" x14ac:dyDescent="0.3">
      <c r="A2129">
        <v>25539</v>
      </c>
      <c r="B2129" t="s">
        <v>689</v>
      </c>
      <c r="C2129" t="s">
        <v>694</v>
      </c>
      <c r="P2129">
        <v>1</v>
      </c>
      <c r="Q2129">
        <v>0</v>
      </c>
      <c r="R2129">
        <v>1</v>
      </c>
      <c r="S2129">
        <v>1</v>
      </c>
    </row>
    <row r="2130" spans="1:39" x14ac:dyDescent="0.3">
      <c r="A2130">
        <v>25539</v>
      </c>
      <c r="B2130" t="s">
        <v>1128</v>
      </c>
      <c r="C2130" t="s">
        <v>56</v>
      </c>
      <c r="T2130">
        <v>21.8</v>
      </c>
      <c r="U2130">
        <v>36</v>
      </c>
      <c r="V2130">
        <v>0</v>
      </c>
      <c r="W2130">
        <v>131</v>
      </c>
      <c r="X2130">
        <v>6</v>
      </c>
    </row>
    <row r="2131" spans="1:39" x14ac:dyDescent="0.3">
      <c r="A2131">
        <v>25539</v>
      </c>
      <c r="B2131" t="s">
        <v>689</v>
      </c>
      <c r="C2131" t="s">
        <v>369</v>
      </c>
      <c r="T2131">
        <v>14</v>
      </c>
      <c r="U2131">
        <v>16</v>
      </c>
      <c r="V2131">
        <v>0</v>
      </c>
      <c r="W2131">
        <v>28</v>
      </c>
      <c r="X2131">
        <v>2</v>
      </c>
    </row>
    <row r="2132" spans="1:39" x14ac:dyDescent="0.3">
      <c r="A2132">
        <v>25539</v>
      </c>
      <c r="B2132" t="s">
        <v>689</v>
      </c>
      <c r="C2132" t="s">
        <v>1137</v>
      </c>
      <c r="Y2132">
        <v>8</v>
      </c>
      <c r="Z2132">
        <v>8</v>
      </c>
      <c r="AA2132">
        <v>0</v>
      </c>
      <c r="AB2132">
        <v>8</v>
      </c>
      <c r="AC2132">
        <v>1</v>
      </c>
    </row>
    <row r="2133" spans="1:39" x14ac:dyDescent="0.3">
      <c r="A2133">
        <v>25539</v>
      </c>
      <c r="B2133" t="s">
        <v>1128</v>
      </c>
      <c r="C2133" t="s">
        <v>1138</v>
      </c>
      <c r="AD2133">
        <v>1</v>
      </c>
      <c r="AE2133" t="s">
        <v>136</v>
      </c>
      <c r="AF2133">
        <v>0</v>
      </c>
      <c r="AG2133">
        <v>0</v>
      </c>
      <c r="AH2133">
        <v>3</v>
      </c>
      <c r="AI2133">
        <v>3</v>
      </c>
    </row>
    <row r="2134" spans="1:39" x14ac:dyDescent="0.3">
      <c r="A2134">
        <v>25539</v>
      </c>
      <c r="B2134" t="s">
        <v>689</v>
      </c>
      <c r="C2134" t="s">
        <v>320</v>
      </c>
      <c r="AD2134">
        <v>1</v>
      </c>
      <c r="AE2134">
        <v>20</v>
      </c>
      <c r="AF2134">
        <v>1</v>
      </c>
      <c r="AG2134">
        <v>100</v>
      </c>
      <c r="AH2134">
        <v>7</v>
      </c>
      <c r="AI2134">
        <v>4</v>
      </c>
    </row>
    <row r="2135" spans="1:39" x14ac:dyDescent="0.3">
      <c r="A2135">
        <v>25539</v>
      </c>
      <c r="B2135" t="s">
        <v>1128</v>
      </c>
      <c r="C2135" t="s">
        <v>1139</v>
      </c>
      <c r="AJ2135">
        <v>47</v>
      </c>
      <c r="AK2135">
        <v>167</v>
      </c>
      <c r="AL2135">
        <v>41.8</v>
      </c>
      <c r="AM2135">
        <v>4</v>
      </c>
    </row>
    <row r="2136" spans="1:39" x14ac:dyDescent="0.3">
      <c r="A2136">
        <v>25539</v>
      </c>
      <c r="B2136" t="s">
        <v>689</v>
      </c>
      <c r="C2136" t="s">
        <v>1140</v>
      </c>
      <c r="AJ2136">
        <v>48</v>
      </c>
      <c r="AK2136">
        <v>125</v>
      </c>
      <c r="AL2136">
        <v>41.7</v>
      </c>
      <c r="AM2136">
        <v>3</v>
      </c>
    </row>
    <row r="2137" spans="1:39" x14ac:dyDescent="0.3">
      <c r="A2137">
        <v>25514</v>
      </c>
      <c r="B2137" t="s">
        <v>501</v>
      </c>
      <c r="C2137" t="s">
        <v>502</v>
      </c>
      <c r="D2137">
        <v>21</v>
      </c>
      <c r="E2137">
        <v>61.9</v>
      </c>
      <c r="F2137">
        <v>13</v>
      </c>
      <c r="G2137">
        <v>3</v>
      </c>
      <c r="H2137">
        <v>1</v>
      </c>
      <c r="I2137">
        <v>137</v>
      </c>
      <c r="J2137">
        <v>103.9</v>
      </c>
    </row>
    <row r="2138" spans="1:39" x14ac:dyDescent="0.3">
      <c r="A2138">
        <v>25514</v>
      </c>
      <c r="B2138" t="s">
        <v>283</v>
      </c>
      <c r="C2138" t="s">
        <v>578</v>
      </c>
      <c r="D2138">
        <v>17</v>
      </c>
      <c r="E2138">
        <v>52.9</v>
      </c>
      <c r="F2138">
        <v>9</v>
      </c>
      <c r="G2138">
        <v>0</v>
      </c>
      <c r="H2138">
        <v>1</v>
      </c>
      <c r="I2138">
        <v>126</v>
      </c>
      <c r="J2138">
        <v>134.6</v>
      </c>
    </row>
    <row r="2139" spans="1:39" x14ac:dyDescent="0.3">
      <c r="A2139">
        <v>25514</v>
      </c>
      <c r="B2139" t="s">
        <v>283</v>
      </c>
      <c r="C2139" t="s">
        <v>93</v>
      </c>
      <c r="D2139">
        <v>1</v>
      </c>
      <c r="E2139">
        <v>100</v>
      </c>
      <c r="F2139">
        <v>1</v>
      </c>
      <c r="G2139">
        <v>0</v>
      </c>
      <c r="H2139">
        <v>0</v>
      </c>
      <c r="I2139">
        <v>47</v>
      </c>
      <c r="J2139">
        <v>494.8</v>
      </c>
    </row>
    <row r="2140" spans="1:39" x14ac:dyDescent="0.3">
      <c r="A2140">
        <v>25514</v>
      </c>
      <c r="B2140" t="s">
        <v>501</v>
      </c>
      <c r="C2140" t="s">
        <v>508</v>
      </c>
      <c r="K2140">
        <v>8</v>
      </c>
      <c r="L2140">
        <v>0</v>
      </c>
      <c r="M2140">
        <v>45</v>
      </c>
      <c r="N2140">
        <v>1</v>
      </c>
      <c r="O2140">
        <v>73</v>
      </c>
    </row>
    <row r="2141" spans="1:39" x14ac:dyDescent="0.3">
      <c r="A2141">
        <v>25514</v>
      </c>
      <c r="B2141" t="s">
        <v>501</v>
      </c>
      <c r="C2141" t="s">
        <v>962</v>
      </c>
      <c r="K2141">
        <v>5</v>
      </c>
      <c r="L2141">
        <v>0</v>
      </c>
      <c r="M2141">
        <v>21</v>
      </c>
      <c r="N2141">
        <v>0</v>
      </c>
      <c r="O2141">
        <v>55</v>
      </c>
    </row>
    <row r="2142" spans="1:39" x14ac:dyDescent="0.3">
      <c r="A2142">
        <v>25514</v>
      </c>
      <c r="B2142" t="s">
        <v>501</v>
      </c>
      <c r="C2142" t="s">
        <v>151</v>
      </c>
      <c r="K2142">
        <v>2</v>
      </c>
      <c r="L2142">
        <v>0</v>
      </c>
      <c r="M2142">
        <v>22</v>
      </c>
      <c r="N2142">
        <v>0</v>
      </c>
      <c r="O2142">
        <v>43</v>
      </c>
    </row>
    <row r="2143" spans="1:39" x14ac:dyDescent="0.3">
      <c r="A2143">
        <v>25514</v>
      </c>
      <c r="B2143" t="s">
        <v>501</v>
      </c>
      <c r="C2143" t="s">
        <v>502</v>
      </c>
      <c r="K2143">
        <v>3</v>
      </c>
      <c r="L2143">
        <v>0</v>
      </c>
      <c r="M2143">
        <v>15</v>
      </c>
      <c r="N2143">
        <v>0</v>
      </c>
      <c r="O2143">
        <v>25</v>
      </c>
    </row>
    <row r="2144" spans="1:39" x14ac:dyDescent="0.3">
      <c r="A2144">
        <v>25514</v>
      </c>
      <c r="B2144" t="s">
        <v>501</v>
      </c>
      <c r="C2144" t="s">
        <v>215</v>
      </c>
      <c r="K2144">
        <v>3</v>
      </c>
      <c r="L2144">
        <v>0</v>
      </c>
      <c r="M2144">
        <v>3</v>
      </c>
      <c r="N2144">
        <v>0</v>
      </c>
      <c r="O2144">
        <v>2</v>
      </c>
    </row>
    <row r="2145" spans="1:19" x14ac:dyDescent="0.3">
      <c r="A2145">
        <v>25514</v>
      </c>
      <c r="B2145" t="s">
        <v>283</v>
      </c>
      <c r="C2145" t="s">
        <v>578</v>
      </c>
      <c r="K2145">
        <v>24</v>
      </c>
      <c r="L2145">
        <v>0</v>
      </c>
      <c r="M2145">
        <v>48</v>
      </c>
      <c r="N2145">
        <v>3</v>
      </c>
      <c r="O2145">
        <v>144</v>
      </c>
    </row>
    <row r="2146" spans="1:19" x14ac:dyDescent="0.3">
      <c r="A2146">
        <v>25514</v>
      </c>
      <c r="B2146" t="s">
        <v>283</v>
      </c>
      <c r="C2146" t="s">
        <v>837</v>
      </c>
      <c r="K2146">
        <v>27</v>
      </c>
      <c r="L2146">
        <v>1</v>
      </c>
      <c r="M2146">
        <v>11</v>
      </c>
      <c r="N2146">
        <v>0</v>
      </c>
      <c r="O2146">
        <v>114</v>
      </c>
    </row>
    <row r="2147" spans="1:19" x14ac:dyDescent="0.3">
      <c r="A2147">
        <v>25514</v>
      </c>
      <c r="B2147" t="s">
        <v>283</v>
      </c>
      <c r="C2147" t="s">
        <v>287</v>
      </c>
      <c r="K2147">
        <v>4</v>
      </c>
      <c r="L2147">
        <v>0</v>
      </c>
      <c r="M2147">
        <v>43</v>
      </c>
      <c r="N2147">
        <v>0</v>
      </c>
      <c r="O2147">
        <v>84</v>
      </c>
    </row>
    <row r="2148" spans="1:19" x14ac:dyDescent="0.3">
      <c r="A2148">
        <v>25514</v>
      </c>
      <c r="B2148" t="s">
        <v>283</v>
      </c>
      <c r="C2148" t="s">
        <v>320</v>
      </c>
      <c r="K2148">
        <v>4</v>
      </c>
      <c r="L2148">
        <v>0</v>
      </c>
      <c r="M2148">
        <v>26</v>
      </c>
      <c r="N2148">
        <v>1</v>
      </c>
      <c r="O2148">
        <v>32</v>
      </c>
    </row>
    <row r="2149" spans="1:19" x14ac:dyDescent="0.3">
      <c r="A2149">
        <v>25514</v>
      </c>
      <c r="B2149" t="s">
        <v>283</v>
      </c>
      <c r="C2149" t="s">
        <v>1141</v>
      </c>
      <c r="K2149">
        <v>3</v>
      </c>
      <c r="L2149">
        <v>0</v>
      </c>
      <c r="M2149">
        <v>15</v>
      </c>
      <c r="N2149">
        <v>1</v>
      </c>
      <c r="O2149">
        <v>20</v>
      </c>
    </row>
    <row r="2150" spans="1:19" x14ac:dyDescent="0.3">
      <c r="A2150">
        <v>25514</v>
      </c>
      <c r="B2150" t="s">
        <v>283</v>
      </c>
      <c r="C2150" t="s">
        <v>1142</v>
      </c>
      <c r="K2150">
        <v>2</v>
      </c>
      <c r="L2150">
        <v>0</v>
      </c>
      <c r="M2150">
        <v>6</v>
      </c>
      <c r="N2150">
        <v>0</v>
      </c>
      <c r="O2150">
        <v>10</v>
      </c>
    </row>
    <row r="2151" spans="1:19" x14ac:dyDescent="0.3">
      <c r="A2151">
        <v>25514</v>
      </c>
      <c r="B2151" t="s">
        <v>283</v>
      </c>
      <c r="C2151" t="s">
        <v>1143</v>
      </c>
      <c r="K2151">
        <v>4</v>
      </c>
      <c r="L2151">
        <v>0</v>
      </c>
      <c r="M2151">
        <v>3</v>
      </c>
      <c r="N2151">
        <v>0</v>
      </c>
      <c r="O2151">
        <v>8</v>
      </c>
    </row>
    <row r="2152" spans="1:19" x14ac:dyDescent="0.3">
      <c r="A2152">
        <v>25514</v>
      </c>
      <c r="B2152" t="s">
        <v>283</v>
      </c>
      <c r="C2152" t="s">
        <v>295</v>
      </c>
      <c r="K2152">
        <v>1</v>
      </c>
      <c r="L2152">
        <v>0</v>
      </c>
      <c r="M2152">
        <v>7</v>
      </c>
      <c r="N2152">
        <v>0</v>
      </c>
      <c r="O2152">
        <v>7</v>
      </c>
    </row>
    <row r="2153" spans="1:19" x14ac:dyDescent="0.3">
      <c r="A2153">
        <v>25514</v>
      </c>
      <c r="B2153" t="s">
        <v>501</v>
      </c>
      <c r="C2153" t="s">
        <v>962</v>
      </c>
      <c r="P2153">
        <v>15</v>
      </c>
      <c r="Q2153">
        <v>0</v>
      </c>
      <c r="R2153">
        <v>53</v>
      </c>
      <c r="S2153">
        <v>6</v>
      </c>
    </row>
    <row r="2154" spans="1:19" x14ac:dyDescent="0.3">
      <c r="A2154">
        <v>25514</v>
      </c>
      <c r="B2154" t="s">
        <v>501</v>
      </c>
      <c r="C2154" t="s">
        <v>514</v>
      </c>
      <c r="P2154">
        <v>20</v>
      </c>
      <c r="Q2154">
        <v>0</v>
      </c>
      <c r="R2154">
        <v>39</v>
      </c>
      <c r="S2154">
        <v>3</v>
      </c>
    </row>
    <row r="2155" spans="1:19" x14ac:dyDescent="0.3">
      <c r="A2155">
        <v>25514</v>
      </c>
      <c r="B2155" t="s">
        <v>501</v>
      </c>
      <c r="C2155" t="s">
        <v>516</v>
      </c>
      <c r="P2155">
        <v>21</v>
      </c>
      <c r="Q2155">
        <v>0</v>
      </c>
      <c r="R2155">
        <v>31</v>
      </c>
      <c r="S2155">
        <v>2</v>
      </c>
    </row>
    <row r="2156" spans="1:19" x14ac:dyDescent="0.3">
      <c r="A2156">
        <v>25514</v>
      </c>
      <c r="B2156" t="s">
        <v>501</v>
      </c>
      <c r="C2156" t="s">
        <v>508</v>
      </c>
      <c r="P2156">
        <v>10</v>
      </c>
      <c r="Q2156">
        <v>1</v>
      </c>
      <c r="R2156">
        <v>14</v>
      </c>
      <c r="S2156">
        <v>2</v>
      </c>
    </row>
    <row r="2157" spans="1:19" x14ac:dyDescent="0.3">
      <c r="A2157">
        <v>25514</v>
      </c>
      <c r="B2157" t="s">
        <v>283</v>
      </c>
      <c r="C2157" t="s">
        <v>578</v>
      </c>
      <c r="P2157">
        <v>47</v>
      </c>
      <c r="Q2157">
        <v>0</v>
      </c>
      <c r="R2157">
        <v>47</v>
      </c>
      <c r="S2157">
        <v>1</v>
      </c>
    </row>
    <row r="2158" spans="1:19" x14ac:dyDescent="0.3">
      <c r="A2158">
        <v>25514</v>
      </c>
      <c r="B2158" t="s">
        <v>283</v>
      </c>
      <c r="C2158" t="s">
        <v>320</v>
      </c>
      <c r="P2158">
        <v>26</v>
      </c>
      <c r="Q2158">
        <v>0</v>
      </c>
      <c r="R2158">
        <v>30</v>
      </c>
      <c r="S2158">
        <v>2</v>
      </c>
    </row>
    <row r="2159" spans="1:19" x14ac:dyDescent="0.3">
      <c r="A2159">
        <v>25514</v>
      </c>
      <c r="B2159" t="s">
        <v>283</v>
      </c>
      <c r="C2159" t="s">
        <v>59</v>
      </c>
      <c r="P2159">
        <v>16</v>
      </c>
      <c r="Q2159">
        <v>0</v>
      </c>
      <c r="R2159">
        <v>30</v>
      </c>
      <c r="S2159">
        <v>2</v>
      </c>
    </row>
    <row r="2160" spans="1:19" x14ac:dyDescent="0.3">
      <c r="A2160">
        <v>25514</v>
      </c>
      <c r="B2160" t="s">
        <v>283</v>
      </c>
      <c r="C2160" t="s">
        <v>295</v>
      </c>
      <c r="P2160">
        <v>15</v>
      </c>
      <c r="Q2160">
        <v>0</v>
      </c>
      <c r="R2160">
        <v>27</v>
      </c>
      <c r="S2160">
        <v>2</v>
      </c>
    </row>
    <row r="2161" spans="1:39" x14ac:dyDescent="0.3">
      <c r="A2161">
        <v>25514</v>
      </c>
      <c r="B2161" t="s">
        <v>283</v>
      </c>
      <c r="C2161" t="s">
        <v>1144</v>
      </c>
      <c r="P2161">
        <v>12</v>
      </c>
      <c r="Q2161">
        <v>1</v>
      </c>
      <c r="R2161">
        <v>23</v>
      </c>
      <c r="S2161">
        <v>2</v>
      </c>
    </row>
    <row r="2162" spans="1:39" x14ac:dyDescent="0.3">
      <c r="A2162">
        <v>25514</v>
      </c>
      <c r="B2162" t="s">
        <v>283</v>
      </c>
      <c r="C2162" t="s">
        <v>1141</v>
      </c>
      <c r="P2162">
        <v>16</v>
      </c>
      <c r="Q2162">
        <v>0</v>
      </c>
      <c r="R2162">
        <v>16</v>
      </c>
      <c r="S2162">
        <v>1</v>
      </c>
    </row>
    <row r="2163" spans="1:39" x14ac:dyDescent="0.3">
      <c r="A2163">
        <v>25514</v>
      </c>
      <c r="B2163" t="s">
        <v>501</v>
      </c>
      <c r="C2163" t="s">
        <v>192</v>
      </c>
      <c r="T2163">
        <v>40.5</v>
      </c>
      <c r="U2163">
        <v>100</v>
      </c>
      <c r="V2163">
        <v>1</v>
      </c>
      <c r="W2163">
        <v>162</v>
      </c>
      <c r="X2163">
        <v>4</v>
      </c>
    </row>
    <row r="2164" spans="1:39" x14ac:dyDescent="0.3">
      <c r="A2164">
        <v>25514</v>
      </c>
      <c r="B2164" t="s">
        <v>501</v>
      </c>
      <c r="C2164" t="s">
        <v>514</v>
      </c>
      <c r="T2164">
        <v>17</v>
      </c>
      <c r="U2164">
        <v>17</v>
      </c>
      <c r="V2164">
        <v>0</v>
      </c>
      <c r="W2164">
        <v>17</v>
      </c>
      <c r="X2164">
        <v>1</v>
      </c>
    </row>
    <row r="2165" spans="1:39" x14ac:dyDescent="0.3">
      <c r="A2165">
        <v>25514</v>
      </c>
      <c r="B2165" t="s">
        <v>501</v>
      </c>
      <c r="C2165" t="s">
        <v>215</v>
      </c>
      <c r="T2165">
        <v>12</v>
      </c>
      <c r="U2165">
        <v>12</v>
      </c>
      <c r="V2165">
        <v>0</v>
      </c>
      <c r="W2165">
        <v>12</v>
      </c>
      <c r="X2165">
        <v>1</v>
      </c>
    </row>
    <row r="2166" spans="1:39" x14ac:dyDescent="0.3">
      <c r="A2166">
        <v>25514</v>
      </c>
      <c r="B2166" t="s">
        <v>283</v>
      </c>
      <c r="C2166" t="s">
        <v>287</v>
      </c>
      <c r="T2166">
        <v>22</v>
      </c>
      <c r="U2166">
        <v>27</v>
      </c>
      <c r="V2166">
        <v>0</v>
      </c>
      <c r="W2166">
        <v>66</v>
      </c>
      <c r="X2166">
        <v>3</v>
      </c>
    </row>
    <row r="2167" spans="1:39" x14ac:dyDescent="0.3">
      <c r="A2167">
        <v>25514</v>
      </c>
      <c r="B2167" t="s">
        <v>283</v>
      </c>
      <c r="C2167" t="s">
        <v>1142</v>
      </c>
      <c r="Y2167">
        <v>1</v>
      </c>
      <c r="Z2167">
        <v>1</v>
      </c>
      <c r="AA2167">
        <v>0</v>
      </c>
      <c r="AB2167">
        <v>1</v>
      </c>
      <c r="AC2167">
        <v>1</v>
      </c>
    </row>
    <row r="2168" spans="1:39" x14ac:dyDescent="0.3">
      <c r="A2168">
        <v>25514</v>
      </c>
      <c r="B2168" t="s">
        <v>501</v>
      </c>
      <c r="C2168" t="s">
        <v>523</v>
      </c>
      <c r="AD2168">
        <v>1</v>
      </c>
      <c r="AE2168" t="s">
        <v>136</v>
      </c>
      <c r="AF2168">
        <v>0</v>
      </c>
      <c r="AG2168">
        <v>0</v>
      </c>
      <c r="AH2168">
        <v>4</v>
      </c>
      <c r="AI2168">
        <v>4</v>
      </c>
    </row>
    <row r="2169" spans="1:39" x14ac:dyDescent="0.3">
      <c r="A2169">
        <v>25514</v>
      </c>
      <c r="B2169" t="s">
        <v>283</v>
      </c>
      <c r="C2169" t="s">
        <v>1145</v>
      </c>
      <c r="AD2169">
        <v>1</v>
      </c>
      <c r="AE2169">
        <v>35</v>
      </c>
      <c r="AF2169">
        <v>1</v>
      </c>
      <c r="AG2169">
        <v>100</v>
      </c>
      <c r="AH2169">
        <v>8</v>
      </c>
      <c r="AI2169">
        <v>5</v>
      </c>
    </row>
    <row r="2170" spans="1:39" x14ac:dyDescent="0.3">
      <c r="A2170">
        <v>25514</v>
      </c>
      <c r="B2170" t="s">
        <v>501</v>
      </c>
      <c r="C2170" t="s">
        <v>525</v>
      </c>
      <c r="AJ2170">
        <v>44</v>
      </c>
      <c r="AK2170">
        <v>77</v>
      </c>
      <c r="AL2170">
        <v>38.5</v>
      </c>
      <c r="AM2170">
        <v>2</v>
      </c>
    </row>
    <row r="2171" spans="1:39" x14ac:dyDescent="0.3">
      <c r="A2171">
        <v>25514</v>
      </c>
      <c r="B2171" t="s">
        <v>283</v>
      </c>
      <c r="C2171" t="s">
        <v>300</v>
      </c>
      <c r="AJ2171">
        <v>13</v>
      </c>
      <c r="AK2171">
        <v>13</v>
      </c>
      <c r="AL2171">
        <v>13</v>
      </c>
      <c r="AM2171">
        <v>1</v>
      </c>
    </row>
    <row r="2172" spans="1:39" x14ac:dyDescent="0.3">
      <c r="A2172">
        <v>25535</v>
      </c>
      <c r="B2172" t="s">
        <v>162</v>
      </c>
      <c r="C2172" t="s">
        <v>163</v>
      </c>
      <c r="D2172">
        <v>29</v>
      </c>
      <c r="E2172">
        <v>51.7</v>
      </c>
      <c r="F2172">
        <v>15</v>
      </c>
      <c r="G2172">
        <v>1</v>
      </c>
      <c r="H2172">
        <v>0</v>
      </c>
      <c r="I2172">
        <v>145</v>
      </c>
      <c r="J2172">
        <v>86.8</v>
      </c>
    </row>
    <row r="2173" spans="1:39" x14ac:dyDescent="0.3">
      <c r="A2173">
        <v>25535</v>
      </c>
      <c r="B2173" t="s">
        <v>455</v>
      </c>
      <c r="C2173" t="s">
        <v>456</v>
      </c>
      <c r="D2173">
        <v>30</v>
      </c>
      <c r="E2173">
        <v>80</v>
      </c>
      <c r="F2173">
        <v>24</v>
      </c>
      <c r="G2173">
        <v>1</v>
      </c>
      <c r="H2173">
        <v>1</v>
      </c>
      <c r="I2173">
        <v>223</v>
      </c>
      <c r="J2173">
        <v>146.80000000000001</v>
      </c>
    </row>
    <row r="2174" spans="1:39" x14ac:dyDescent="0.3">
      <c r="A2174">
        <v>25535</v>
      </c>
      <c r="B2174" t="s">
        <v>162</v>
      </c>
      <c r="C2174" t="s">
        <v>354</v>
      </c>
      <c r="K2174">
        <v>19</v>
      </c>
      <c r="L2174">
        <v>0</v>
      </c>
      <c r="M2174">
        <v>17</v>
      </c>
      <c r="N2174">
        <v>1</v>
      </c>
      <c r="O2174">
        <v>100</v>
      </c>
    </row>
    <row r="2175" spans="1:39" x14ac:dyDescent="0.3">
      <c r="A2175">
        <v>25535</v>
      </c>
      <c r="B2175" t="s">
        <v>162</v>
      </c>
      <c r="C2175" t="s">
        <v>174</v>
      </c>
      <c r="K2175">
        <v>1</v>
      </c>
      <c r="L2175">
        <v>0</v>
      </c>
      <c r="M2175">
        <v>6</v>
      </c>
      <c r="N2175">
        <v>0</v>
      </c>
      <c r="O2175">
        <v>6</v>
      </c>
    </row>
    <row r="2176" spans="1:39" x14ac:dyDescent="0.3">
      <c r="A2176">
        <v>25535</v>
      </c>
      <c r="B2176" t="s">
        <v>162</v>
      </c>
      <c r="C2176" t="s">
        <v>168</v>
      </c>
      <c r="K2176">
        <v>2</v>
      </c>
      <c r="L2176">
        <v>0</v>
      </c>
      <c r="M2176">
        <v>1</v>
      </c>
      <c r="N2176">
        <v>0</v>
      </c>
      <c r="O2176">
        <v>1</v>
      </c>
    </row>
    <row r="2177" spans="1:19" x14ac:dyDescent="0.3">
      <c r="A2177">
        <v>25535</v>
      </c>
      <c r="B2177" t="s">
        <v>162</v>
      </c>
      <c r="C2177" t="s">
        <v>1146</v>
      </c>
      <c r="K2177">
        <v>1</v>
      </c>
      <c r="L2177">
        <v>0</v>
      </c>
      <c r="M2177">
        <v>0</v>
      </c>
      <c r="N2177">
        <v>0</v>
      </c>
      <c r="O2177">
        <v>0</v>
      </c>
    </row>
    <row r="2178" spans="1:19" x14ac:dyDescent="0.3">
      <c r="A2178">
        <v>25535</v>
      </c>
      <c r="B2178" t="s">
        <v>162</v>
      </c>
      <c r="C2178" t="s">
        <v>163</v>
      </c>
      <c r="K2178">
        <v>5</v>
      </c>
      <c r="L2178">
        <v>0</v>
      </c>
      <c r="M2178">
        <v>11</v>
      </c>
      <c r="N2178">
        <v>1</v>
      </c>
      <c r="O2178">
        <v>-3</v>
      </c>
    </row>
    <row r="2179" spans="1:19" x14ac:dyDescent="0.3">
      <c r="A2179">
        <v>25535</v>
      </c>
      <c r="B2179" t="s">
        <v>455</v>
      </c>
      <c r="C2179" t="s">
        <v>107</v>
      </c>
      <c r="K2179">
        <v>15</v>
      </c>
      <c r="L2179">
        <v>0</v>
      </c>
      <c r="M2179">
        <v>37</v>
      </c>
      <c r="N2179">
        <v>0</v>
      </c>
      <c r="O2179">
        <v>74</v>
      </c>
    </row>
    <row r="2180" spans="1:19" x14ac:dyDescent="0.3">
      <c r="A2180">
        <v>25535</v>
      </c>
      <c r="B2180" t="s">
        <v>455</v>
      </c>
      <c r="C2180" t="s">
        <v>459</v>
      </c>
      <c r="K2180">
        <v>15</v>
      </c>
      <c r="L2180">
        <v>0</v>
      </c>
      <c r="M2180">
        <v>30</v>
      </c>
      <c r="N2180">
        <v>0</v>
      </c>
      <c r="O2180">
        <v>65</v>
      </c>
    </row>
    <row r="2181" spans="1:19" x14ac:dyDescent="0.3">
      <c r="A2181">
        <v>25535</v>
      </c>
      <c r="B2181" t="s">
        <v>455</v>
      </c>
      <c r="C2181" t="s">
        <v>456</v>
      </c>
      <c r="K2181">
        <v>9</v>
      </c>
      <c r="L2181">
        <v>0</v>
      </c>
      <c r="M2181">
        <v>13</v>
      </c>
      <c r="N2181">
        <v>1</v>
      </c>
      <c r="O2181">
        <v>19</v>
      </c>
    </row>
    <row r="2182" spans="1:19" x14ac:dyDescent="0.3">
      <c r="A2182">
        <v>25535</v>
      </c>
      <c r="B2182" t="s">
        <v>162</v>
      </c>
      <c r="C2182" t="s">
        <v>172</v>
      </c>
      <c r="P2182">
        <v>21</v>
      </c>
      <c r="Q2182">
        <v>0</v>
      </c>
      <c r="R2182">
        <v>51</v>
      </c>
      <c r="S2182">
        <v>4</v>
      </c>
    </row>
    <row r="2183" spans="1:19" x14ac:dyDescent="0.3">
      <c r="A2183">
        <v>25535</v>
      </c>
      <c r="B2183" t="s">
        <v>162</v>
      </c>
      <c r="C2183" t="s">
        <v>1147</v>
      </c>
      <c r="P2183">
        <v>26</v>
      </c>
      <c r="Q2183">
        <v>0</v>
      </c>
      <c r="R2183">
        <v>42</v>
      </c>
      <c r="S2183">
        <v>2</v>
      </c>
    </row>
    <row r="2184" spans="1:19" x14ac:dyDescent="0.3">
      <c r="A2184">
        <v>25535</v>
      </c>
      <c r="B2184" t="s">
        <v>162</v>
      </c>
      <c r="C2184" t="s">
        <v>354</v>
      </c>
      <c r="P2184">
        <v>16</v>
      </c>
      <c r="Q2184">
        <v>0</v>
      </c>
      <c r="R2184">
        <v>28</v>
      </c>
      <c r="S2184">
        <v>4</v>
      </c>
    </row>
    <row r="2185" spans="1:19" x14ac:dyDescent="0.3">
      <c r="A2185">
        <v>25535</v>
      </c>
      <c r="B2185" t="s">
        <v>162</v>
      </c>
      <c r="C2185" t="s">
        <v>174</v>
      </c>
      <c r="P2185">
        <v>11</v>
      </c>
      <c r="Q2185">
        <v>0</v>
      </c>
      <c r="R2185">
        <v>11</v>
      </c>
      <c r="S2185">
        <v>1</v>
      </c>
    </row>
    <row r="2186" spans="1:19" x14ac:dyDescent="0.3">
      <c r="A2186">
        <v>25535</v>
      </c>
      <c r="B2186" t="s">
        <v>162</v>
      </c>
      <c r="C2186" t="s">
        <v>1148</v>
      </c>
      <c r="P2186">
        <v>7</v>
      </c>
      <c r="Q2186">
        <v>0</v>
      </c>
      <c r="R2186">
        <v>10</v>
      </c>
      <c r="S2186">
        <v>2</v>
      </c>
    </row>
    <row r="2187" spans="1:19" x14ac:dyDescent="0.3">
      <c r="A2187">
        <v>25535</v>
      </c>
      <c r="B2187" t="s">
        <v>162</v>
      </c>
      <c r="C2187" t="s">
        <v>1099</v>
      </c>
      <c r="P2187">
        <v>3</v>
      </c>
      <c r="Q2187">
        <v>0</v>
      </c>
      <c r="R2187">
        <v>3</v>
      </c>
      <c r="S2187">
        <v>1</v>
      </c>
    </row>
    <row r="2188" spans="1:19" x14ac:dyDescent="0.3">
      <c r="A2188">
        <v>25535</v>
      </c>
      <c r="B2188" t="s">
        <v>162</v>
      </c>
      <c r="C2188" t="s">
        <v>168</v>
      </c>
      <c r="P2188">
        <v>0</v>
      </c>
      <c r="Q2188">
        <v>0</v>
      </c>
      <c r="R2188">
        <v>0</v>
      </c>
      <c r="S2188">
        <v>1</v>
      </c>
    </row>
    <row r="2189" spans="1:19" x14ac:dyDescent="0.3">
      <c r="A2189">
        <v>25535</v>
      </c>
      <c r="B2189" t="s">
        <v>455</v>
      </c>
      <c r="C2189" t="s">
        <v>1149</v>
      </c>
      <c r="P2189">
        <v>13</v>
      </c>
      <c r="Q2189">
        <v>1</v>
      </c>
      <c r="R2189">
        <v>67</v>
      </c>
      <c r="S2189">
        <v>8</v>
      </c>
    </row>
    <row r="2190" spans="1:19" x14ac:dyDescent="0.3">
      <c r="A2190">
        <v>25535</v>
      </c>
      <c r="B2190" t="s">
        <v>455</v>
      </c>
      <c r="C2190" t="s">
        <v>462</v>
      </c>
      <c r="P2190">
        <v>40</v>
      </c>
      <c r="Q2190">
        <v>0</v>
      </c>
      <c r="R2190">
        <v>52</v>
      </c>
      <c r="S2190">
        <v>3</v>
      </c>
    </row>
    <row r="2191" spans="1:19" x14ac:dyDescent="0.3">
      <c r="A2191">
        <v>25535</v>
      </c>
      <c r="B2191" t="s">
        <v>455</v>
      </c>
      <c r="C2191" t="s">
        <v>459</v>
      </c>
      <c r="P2191">
        <v>19</v>
      </c>
      <c r="Q2191">
        <v>0</v>
      </c>
      <c r="R2191">
        <v>45</v>
      </c>
      <c r="S2191">
        <v>4</v>
      </c>
    </row>
    <row r="2192" spans="1:19" x14ac:dyDescent="0.3">
      <c r="A2192">
        <v>25535</v>
      </c>
      <c r="B2192" t="s">
        <v>455</v>
      </c>
      <c r="C2192" t="s">
        <v>1150</v>
      </c>
      <c r="P2192">
        <v>14</v>
      </c>
      <c r="Q2192">
        <v>0</v>
      </c>
      <c r="R2192">
        <v>33</v>
      </c>
      <c r="S2192">
        <v>5</v>
      </c>
    </row>
    <row r="2193" spans="1:39" x14ac:dyDescent="0.3">
      <c r="A2193">
        <v>25535</v>
      </c>
      <c r="B2193" t="s">
        <v>455</v>
      </c>
      <c r="C2193" t="s">
        <v>464</v>
      </c>
      <c r="P2193">
        <v>11</v>
      </c>
      <c r="Q2193">
        <v>0</v>
      </c>
      <c r="R2193">
        <v>11</v>
      </c>
      <c r="S2193">
        <v>1</v>
      </c>
    </row>
    <row r="2194" spans="1:39" x14ac:dyDescent="0.3">
      <c r="A2194">
        <v>25535</v>
      </c>
      <c r="B2194" t="s">
        <v>455</v>
      </c>
      <c r="C2194" t="s">
        <v>177</v>
      </c>
      <c r="P2194">
        <v>5</v>
      </c>
      <c r="Q2194">
        <v>0</v>
      </c>
      <c r="R2194">
        <v>10</v>
      </c>
      <c r="S2194">
        <v>2</v>
      </c>
    </row>
    <row r="2195" spans="1:39" x14ac:dyDescent="0.3">
      <c r="A2195">
        <v>25535</v>
      </c>
      <c r="B2195" t="s">
        <v>455</v>
      </c>
      <c r="C2195" t="s">
        <v>107</v>
      </c>
      <c r="P2195">
        <v>5</v>
      </c>
      <c r="Q2195">
        <v>0</v>
      </c>
      <c r="R2195">
        <v>5</v>
      </c>
      <c r="S2195">
        <v>1</v>
      </c>
    </row>
    <row r="2196" spans="1:39" x14ac:dyDescent="0.3">
      <c r="A2196">
        <v>25535</v>
      </c>
      <c r="B2196" t="s">
        <v>162</v>
      </c>
      <c r="C2196" t="s">
        <v>180</v>
      </c>
      <c r="T2196">
        <v>18</v>
      </c>
      <c r="U2196">
        <v>18</v>
      </c>
      <c r="V2196">
        <v>0</v>
      </c>
      <c r="W2196">
        <v>18</v>
      </c>
      <c r="X2196">
        <v>1</v>
      </c>
    </row>
    <row r="2197" spans="1:39" x14ac:dyDescent="0.3">
      <c r="A2197">
        <v>25535</v>
      </c>
      <c r="B2197" t="s">
        <v>455</v>
      </c>
      <c r="C2197" t="s">
        <v>1149</v>
      </c>
      <c r="T2197">
        <v>17</v>
      </c>
      <c r="U2197">
        <v>17</v>
      </c>
      <c r="V2197">
        <v>0</v>
      </c>
      <c r="W2197">
        <v>17</v>
      </c>
      <c r="X2197">
        <v>1</v>
      </c>
    </row>
    <row r="2198" spans="1:39" x14ac:dyDescent="0.3">
      <c r="A2198">
        <v>25535</v>
      </c>
      <c r="B2198" t="s">
        <v>162</v>
      </c>
      <c r="C2198" t="s">
        <v>180</v>
      </c>
      <c r="Y2198">
        <v>6</v>
      </c>
      <c r="Z2198">
        <v>6</v>
      </c>
      <c r="AA2198">
        <v>0</v>
      </c>
      <c r="AB2198">
        <v>6</v>
      </c>
      <c r="AC2198">
        <v>1</v>
      </c>
    </row>
    <row r="2199" spans="1:39" x14ac:dyDescent="0.3">
      <c r="A2199">
        <v>25535</v>
      </c>
      <c r="B2199" t="s">
        <v>455</v>
      </c>
      <c r="C2199" t="s">
        <v>1151</v>
      </c>
      <c r="Y2199">
        <v>9.3000000000000007</v>
      </c>
      <c r="Z2199">
        <v>14</v>
      </c>
      <c r="AA2199">
        <v>0</v>
      </c>
      <c r="AB2199">
        <v>28</v>
      </c>
      <c r="AC2199">
        <v>3</v>
      </c>
    </row>
    <row r="2200" spans="1:39" x14ac:dyDescent="0.3">
      <c r="A2200">
        <v>25535</v>
      </c>
      <c r="B2200" t="s">
        <v>162</v>
      </c>
      <c r="C2200" t="s">
        <v>184</v>
      </c>
      <c r="AD2200">
        <v>0</v>
      </c>
      <c r="AE2200" t="s">
        <v>136</v>
      </c>
      <c r="AF2200">
        <v>0</v>
      </c>
      <c r="AG2200" t="s">
        <v>136</v>
      </c>
      <c r="AH2200">
        <v>2</v>
      </c>
      <c r="AI2200">
        <v>2</v>
      </c>
    </row>
    <row r="2201" spans="1:39" x14ac:dyDescent="0.3">
      <c r="A2201">
        <v>25535</v>
      </c>
      <c r="B2201" t="s">
        <v>455</v>
      </c>
      <c r="C2201" t="s">
        <v>475</v>
      </c>
      <c r="AD2201">
        <v>2</v>
      </c>
      <c r="AE2201">
        <v>42</v>
      </c>
      <c r="AF2201">
        <v>2</v>
      </c>
      <c r="AG2201">
        <v>100</v>
      </c>
      <c r="AH2201">
        <v>7</v>
      </c>
      <c r="AI2201">
        <v>1</v>
      </c>
    </row>
    <row r="2202" spans="1:39" x14ac:dyDescent="0.3">
      <c r="A2202">
        <v>25535</v>
      </c>
      <c r="B2202" t="s">
        <v>162</v>
      </c>
      <c r="C2202" t="s">
        <v>181</v>
      </c>
      <c r="AJ2202">
        <v>56</v>
      </c>
      <c r="AK2202">
        <v>192</v>
      </c>
      <c r="AL2202">
        <v>48</v>
      </c>
      <c r="AM2202">
        <v>4</v>
      </c>
    </row>
    <row r="2203" spans="1:39" x14ac:dyDescent="0.3">
      <c r="A2203">
        <v>25535</v>
      </c>
      <c r="B2203" t="s">
        <v>162</v>
      </c>
      <c r="C2203" t="s">
        <v>163</v>
      </c>
      <c r="AJ2203">
        <v>55</v>
      </c>
      <c r="AK2203">
        <v>55</v>
      </c>
      <c r="AL2203">
        <v>55</v>
      </c>
      <c r="AM2203">
        <v>1</v>
      </c>
    </row>
    <row r="2204" spans="1:39" x14ac:dyDescent="0.3">
      <c r="A2204">
        <v>25535</v>
      </c>
      <c r="B2204" t="s">
        <v>162</v>
      </c>
      <c r="C2204" t="s">
        <v>184</v>
      </c>
      <c r="AJ2204">
        <v>38</v>
      </c>
      <c r="AK2204">
        <v>38</v>
      </c>
      <c r="AL2204">
        <v>38</v>
      </c>
      <c r="AM2204">
        <v>1</v>
      </c>
    </row>
    <row r="2205" spans="1:39" x14ac:dyDescent="0.3">
      <c r="A2205">
        <v>25535</v>
      </c>
      <c r="B2205" t="s">
        <v>455</v>
      </c>
      <c r="C2205" t="s">
        <v>1152</v>
      </c>
      <c r="AJ2205">
        <v>54</v>
      </c>
      <c r="AK2205">
        <v>184</v>
      </c>
      <c r="AL2205">
        <v>46</v>
      </c>
      <c r="AM2205">
        <v>4</v>
      </c>
    </row>
    <row r="2206" spans="1:39" x14ac:dyDescent="0.3">
      <c r="A2206">
        <v>25515</v>
      </c>
      <c r="B2206" t="s">
        <v>1153</v>
      </c>
      <c r="C2206" t="s">
        <v>1154</v>
      </c>
      <c r="D2206">
        <v>37</v>
      </c>
      <c r="E2206">
        <v>67.599999999999994</v>
      </c>
      <c r="F2206">
        <v>25</v>
      </c>
      <c r="G2206">
        <v>0</v>
      </c>
      <c r="H2206">
        <v>6</v>
      </c>
      <c r="I2206">
        <v>467</v>
      </c>
      <c r="J2206">
        <v>227.1</v>
      </c>
    </row>
    <row r="2207" spans="1:39" x14ac:dyDescent="0.3">
      <c r="A2207">
        <v>25515</v>
      </c>
      <c r="B2207" t="s">
        <v>715</v>
      </c>
      <c r="C2207" t="s">
        <v>131</v>
      </c>
      <c r="D2207">
        <v>14</v>
      </c>
      <c r="E2207">
        <v>50</v>
      </c>
      <c r="F2207">
        <v>7</v>
      </c>
      <c r="G2207">
        <v>1</v>
      </c>
      <c r="H2207">
        <v>2</v>
      </c>
      <c r="I2207">
        <v>149</v>
      </c>
      <c r="J2207">
        <v>172.3</v>
      </c>
    </row>
    <row r="2208" spans="1:39" x14ac:dyDescent="0.3">
      <c r="A2208">
        <v>25515</v>
      </c>
      <c r="B2208" t="s">
        <v>715</v>
      </c>
      <c r="C2208" t="s">
        <v>722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</row>
    <row r="2209" spans="1:19" x14ac:dyDescent="0.3">
      <c r="A2209">
        <v>25515</v>
      </c>
      <c r="B2209" t="s">
        <v>1153</v>
      </c>
      <c r="C2209" t="s">
        <v>249</v>
      </c>
      <c r="K2209">
        <v>13</v>
      </c>
      <c r="L2209">
        <v>0</v>
      </c>
      <c r="M2209">
        <v>32</v>
      </c>
      <c r="N2209">
        <v>0</v>
      </c>
      <c r="O2209">
        <v>70</v>
      </c>
    </row>
    <row r="2210" spans="1:19" x14ac:dyDescent="0.3">
      <c r="A2210">
        <v>25515</v>
      </c>
      <c r="B2210" t="s">
        <v>1153</v>
      </c>
      <c r="C2210" t="s">
        <v>1155</v>
      </c>
      <c r="K2210">
        <v>9</v>
      </c>
      <c r="L2210">
        <v>0</v>
      </c>
      <c r="M2210">
        <v>12</v>
      </c>
      <c r="N2210">
        <v>0</v>
      </c>
      <c r="O2210">
        <v>47</v>
      </c>
    </row>
    <row r="2211" spans="1:19" x14ac:dyDescent="0.3">
      <c r="A2211">
        <v>25515</v>
      </c>
      <c r="B2211" t="s">
        <v>1153</v>
      </c>
      <c r="C2211" t="s">
        <v>1156</v>
      </c>
      <c r="K2211">
        <v>8</v>
      </c>
      <c r="L2211">
        <v>0</v>
      </c>
      <c r="M2211">
        <v>5</v>
      </c>
      <c r="N2211">
        <v>1</v>
      </c>
      <c r="O2211">
        <v>19</v>
      </c>
    </row>
    <row r="2212" spans="1:19" x14ac:dyDescent="0.3">
      <c r="A2212">
        <v>25515</v>
      </c>
      <c r="B2212" t="s">
        <v>1153</v>
      </c>
      <c r="C2212" t="s">
        <v>56</v>
      </c>
      <c r="K2212">
        <v>1</v>
      </c>
      <c r="L2212">
        <v>0</v>
      </c>
      <c r="M2212">
        <v>16</v>
      </c>
      <c r="N2212">
        <v>0</v>
      </c>
      <c r="O2212">
        <v>16</v>
      </c>
    </row>
    <row r="2213" spans="1:19" x14ac:dyDescent="0.3">
      <c r="A2213">
        <v>25515</v>
      </c>
      <c r="B2213" t="s">
        <v>1153</v>
      </c>
      <c r="C2213" t="s">
        <v>1154</v>
      </c>
      <c r="K2213">
        <v>2</v>
      </c>
      <c r="L2213">
        <v>0</v>
      </c>
      <c r="M2213">
        <v>0</v>
      </c>
      <c r="N2213">
        <v>0</v>
      </c>
      <c r="O2213">
        <v>-16</v>
      </c>
    </row>
    <row r="2214" spans="1:19" x14ac:dyDescent="0.3">
      <c r="A2214">
        <v>25515</v>
      </c>
      <c r="B2214" t="s">
        <v>715</v>
      </c>
      <c r="C2214" t="s">
        <v>48</v>
      </c>
      <c r="K2214">
        <v>19</v>
      </c>
      <c r="L2214">
        <v>1</v>
      </c>
      <c r="M2214">
        <v>14</v>
      </c>
      <c r="N2214">
        <v>1</v>
      </c>
      <c r="O2214">
        <v>83</v>
      </c>
    </row>
    <row r="2215" spans="1:19" x14ac:dyDescent="0.3">
      <c r="A2215">
        <v>25515</v>
      </c>
      <c r="B2215" t="s">
        <v>715</v>
      </c>
      <c r="C2215" t="s">
        <v>131</v>
      </c>
      <c r="K2215">
        <v>16</v>
      </c>
      <c r="L2215">
        <v>1</v>
      </c>
      <c r="M2215">
        <v>21</v>
      </c>
      <c r="N2215">
        <v>1</v>
      </c>
      <c r="O2215">
        <v>69</v>
      </c>
    </row>
    <row r="2216" spans="1:19" x14ac:dyDescent="0.3">
      <c r="A2216">
        <v>25515</v>
      </c>
      <c r="B2216" t="s">
        <v>715</v>
      </c>
      <c r="C2216" t="s">
        <v>718</v>
      </c>
      <c r="K2216">
        <v>8</v>
      </c>
      <c r="L2216">
        <v>0</v>
      </c>
      <c r="M2216">
        <v>19</v>
      </c>
      <c r="N2216">
        <v>0</v>
      </c>
      <c r="O2216">
        <v>44</v>
      </c>
    </row>
    <row r="2217" spans="1:19" x14ac:dyDescent="0.3">
      <c r="A2217">
        <v>25515</v>
      </c>
      <c r="B2217" t="s">
        <v>715</v>
      </c>
      <c r="C2217" t="s">
        <v>320</v>
      </c>
      <c r="K2217">
        <v>6</v>
      </c>
      <c r="L2217">
        <v>0</v>
      </c>
      <c r="M2217">
        <v>23</v>
      </c>
      <c r="N2217">
        <v>0</v>
      </c>
      <c r="O2217">
        <v>39</v>
      </c>
    </row>
    <row r="2218" spans="1:19" x14ac:dyDescent="0.3">
      <c r="A2218">
        <v>25515</v>
      </c>
      <c r="B2218" t="s">
        <v>715</v>
      </c>
      <c r="C2218" t="s">
        <v>723</v>
      </c>
      <c r="K2218">
        <v>2</v>
      </c>
      <c r="L2218">
        <v>0</v>
      </c>
      <c r="M2218">
        <v>23</v>
      </c>
      <c r="N2218">
        <v>0</v>
      </c>
      <c r="O2218">
        <v>31</v>
      </c>
    </row>
    <row r="2219" spans="1:19" x14ac:dyDescent="0.3">
      <c r="A2219">
        <v>25515</v>
      </c>
      <c r="B2219" t="s">
        <v>715</v>
      </c>
      <c r="C2219" t="s">
        <v>44</v>
      </c>
      <c r="K2219">
        <v>2</v>
      </c>
      <c r="L2219">
        <v>0</v>
      </c>
      <c r="M2219">
        <v>16</v>
      </c>
      <c r="N2219">
        <v>1</v>
      </c>
      <c r="O2219">
        <v>19</v>
      </c>
    </row>
    <row r="2220" spans="1:19" x14ac:dyDescent="0.3">
      <c r="A2220">
        <v>25515</v>
      </c>
      <c r="B2220" t="s">
        <v>1153</v>
      </c>
      <c r="C2220" t="s">
        <v>1157</v>
      </c>
      <c r="P2220">
        <v>55</v>
      </c>
      <c r="Q2220">
        <v>1</v>
      </c>
      <c r="R2220">
        <v>143</v>
      </c>
      <c r="S2220">
        <v>4</v>
      </c>
    </row>
    <row r="2221" spans="1:19" x14ac:dyDescent="0.3">
      <c r="A2221">
        <v>25515</v>
      </c>
      <c r="B2221" t="s">
        <v>1153</v>
      </c>
      <c r="C2221" t="s">
        <v>1158</v>
      </c>
      <c r="P2221">
        <v>25</v>
      </c>
      <c r="Q2221">
        <v>3</v>
      </c>
      <c r="R2221">
        <v>75</v>
      </c>
      <c r="S2221">
        <v>5</v>
      </c>
    </row>
    <row r="2222" spans="1:19" x14ac:dyDescent="0.3">
      <c r="A2222">
        <v>25515</v>
      </c>
      <c r="B2222" t="s">
        <v>1153</v>
      </c>
      <c r="C2222" t="s">
        <v>1159</v>
      </c>
      <c r="P2222">
        <v>44</v>
      </c>
      <c r="Q2222">
        <v>2</v>
      </c>
      <c r="R2222">
        <v>70</v>
      </c>
      <c r="S2222">
        <v>4</v>
      </c>
    </row>
    <row r="2223" spans="1:19" x14ac:dyDescent="0.3">
      <c r="A2223">
        <v>25515</v>
      </c>
      <c r="B2223" t="s">
        <v>1153</v>
      </c>
      <c r="C2223" t="s">
        <v>326</v>
      </c>
      <c r="P2223">
        <v>40</v>
      </c>
      <c r="Q2223">
        <v>0</v>
      </c>
      <c r="R2223">
        <v>67</v>
      </c>
      <c r="S2223">
        <v>4</v>
      </c>
    </row>
    <row r="2224" spans="1:19" x14ac:dyDescent="0.3">
      <c r="A2224">
        <v>25515</v>
      </c>
      <c r="B2224" t="s">
        <v>1153</v>
      </c>
      <c r="C2224" t="s">
        <v>1160</v>
      </c>
      <c r="P2224">
        <v>29</v>
      </c>
      <c r="Q2224">
        <v>0</v>
      </c>
      <c r="R2224">
        <v>40</v>
      </c>
      <c r="S2224">
        <v>2</v>
      </c>
    </row>
    <row r="2225" spans="1:35" x14ac:dyDescent="0.3">
      <c r="A2225">
        <v>25515</v>
      </c>
      <c r="B2225" t="s">
        <v>1153</v>
      </c>
      <c r="C2225" t="s">
        <v>88</v>
      </c>
      <c r="P2225">
        <v>25</v>
      </c>
      <c r="Q2225">
        <v>0</v>
      </c>
      <c r="R2225">
        <v>30</v>
      </c>
      <c r="S2225">
        <v>2</v>
      </c>
    </row>
    <row r="2226" spans="1:35" x14ac:dyDescent="0.3">
      <c r="A2226">
        <v>25515</v>
      </c>
      <c r="B2226" t="s">
        <v>1153</v>
      </c>
      <c r="C2226" t="s">
        <v>56</v>
      </c>
      <c r="P2226">
        <v>15</v>
      </c>
      <c r="Q2226">
        <v>0</v>
      </c>
      <c r="R2226">
        <v>19</v>
      </c>
      <c r="S2226">
        <v>2</v>
      </c>
    </row>
    <row r="2227" spans="1:35" x14ac:dyDescent="0.3">
      <c r="A2227">
        <v>25515</v>
      </c>
      <c r="B2227" t="s">
        <v>1153</v>
      </c>
      <c r="C2227" t="s">
        <v>1161</v>
      </c>
      <c r="P2227">
        <v>14</v>
      </c>
      <c r="Q2227">
        <v>0</v>
      </c>
      <c r="R2227">
        <v>14</v>
      </c>
      <c r="S2227">
        <v>1</v>
      </c>
    </row>
    <row r="2228" spans="1:35" x14ac:dyDescent="0.3">
      <c r="A2228">
        <v>25515</v>
      </c>
      <c r="B2228" t="s">
        <v>1153</v>
      </c>
      <c r="C2228" t="s">
        <v>249</v>
      </c>
      <c r="P2228">
        <v>9</v>
      </c>
      <c r="Q2228">
        <v>0</v>
      </c>
      <c r="R2228">
        <v>9</v>
      </c>
      <c r="S2228">
        <v>1</v>
      </c>
    </row>
    <row r="2229" spans="1:35" x14ac:dyDescent="0.3">
      <c r="A2229">
        <v>25515</v>
      </c>
      <c r="B2229" t="s">
        <v>715</v>
      </c>
      <c r="C2229" t="s">
        <v>722</v>
      </c>
      <c r="P2229">
        <v>15</v>
      </c>
      <c r="Q2229">
        <v>1</v>
      </c>
      <c r="R2229">
        <v>69</v>
      </c>
      <c r="S2229">
        <v>5</v>
      </c>
    </row>
    <row r="2230" spans="1:35" x14ac:dyDescent="0.3">
      <c r="A2230">
        <v>25515</v>
      </c>
      <c r="B2230" t="s">
        <v>715</v>
      </c>
      <c r="C2230" t="s">
        <v>718</v>
      </c>
      <c r="P2230">
        <v>57</v>
      </c>
      <c r="Q2230">
        <v>1</v>
      </c>
      <c r="R2230">
        <v>57</v>
      </c>
      <c r="S2230">
        <v>1</v>
      </c>
    </row>
    <row r="2231" spans="1:35" x14ac:dyDescent="0.3">
      <c r="A2231">
        <v>25515</v>
      </c>
      <c r="B2231" t="s">
        <v>715</v>
      </c>
      <c r="C2231" t="s">
        <v>320</v>
      </c>
      <c r="P2231">
        <v>23</v>
      </c>
      <c r="Q2231">
        <v>0</v>
      </c>
      <c r="R2231">
        <v>23</v>
      </c>
      <c r="S2231">
        <v>1</v>
      </c>
    </row>
    <row r="2232" spans="1:35" x14ac:dyDescent="0.3">
      <c r="A2232">
        <v>25515</v>
      </c>
      <c r="B2232" t="s">
        <v>1153</v>
      </c>
      <c r="C2232" t="s">
        <v>56</v>
      </c>
      <c r="T2232">
        <v>23.8</v>
      </c>
      <c r="U2232">
        <v>32</v>
      </c>
      <c r="V2232">
        <v>0</v>
      </c>
      <c r="W2232">
        <v>119</v>
      </c>
      <c r="X2232">
        <v>5</v>
      </c>
    </row>
    <row r="2233" spans="1:35" x14ac:dyDescent="0.3">
      <c r="A2233">
        <v>25515</v>
      </c>
      <c r="B2233" t="s">
        <v>1153</v>
      </c>
      <c r="C2233" t="s">
        <v>1155</v>
      </c>
      <c r="T2233">
        <v>17</v>
      </c>
      <c r="U2233">
        <v>17</v>
      </c>
      <c r="V2233">
        <v>0</v>
      </c>
      <c r="W2233">
        <v>17</v>
      </c>
      <c r="X2233">
        <v>1</v>
      </c>
    </row>
    <row r="2234" spans="1:35" x14ac:dyDescent="0.3">
      <c r="A2234">
        <v>25515</v>
      </c>
      <c r="B2234" t="s">
        <v>715</v>
      </c>
      <c r="C2234" t="s">
        <v>723</v>
      </c>
      <c r="T2234">
        <v>26</v>
      </c>
      <c r="U2234">
        <v>35</v>
      </c>
      <c r="V2234">
        <v>0</v>
      </c>
      <c r="W2234">
        <v>104</v>
      </c>
      <c r="X2234">
        <v>4</v>
      </c>
    </row>
    <row r="2235" spans="1:35" x14ac:dyDescent="0.3">
      <c r="A2235">
        <v>25515</v>
      </c>
      <c r="B2235" t="s">
        <v>715</v>
      </c>
      <c r="C2235" t="s">
        <v>44</v>
      </c>
      <c r="T2235">
        <v>21.3</v>
      </c>
      <c r="U2235">
        <v>25</v>
      </c>
      <c r="V2235">
        <v>0</v>
      </c>
      <c r="W2235">
        <v>64</v>
      </c>
      <c r="X2235">
        <v>3</v>
      </c>
    </row>
    <row r="2236" spans="1:35" x14ac:dyDescent="0.3">
      <c r="A2236">
        <v>25515</v>
      </c>
      <c r="B2236" t="s">
        <v>715</v>
      </c>
      <c r="C2236" t="s">
        <v>718</v>
      </c>
      <c r="T2236">
        <v>28.5</v>
      </c>
      <c r="U2236">
        <v>40</v>
      </c>
      <c r="V2236">
        <v>0</v>
      </c>
      <c r="W2236">
        <v>57</v>
      </c>
      <c r="X2236">
        <v>2</v>
      </c>
    </row>
    <row r="2237" spans="1:35" x14ac:dyDescent="0.3">
      <c r="A2237">
        <v>25515</v>
      </c>
      <c r="B2237" t="s">
        <v>715</v>
      </c>
      <c r="C2237" t="s">
        <v>1162</v>
      </c>
      <c r="T2237">
        <v>0</v>
      </c>
      <c r="U2237">
        <v>0</v>
      </c>
      <c r="V2237">
        <v>0</v>
      </c>
      <c r="W2237">
        <v>0</v>
      </c>
      <c r="X2237">
        <v>1</v>
      </c>
    </row>
    <row r="2238" spans="1:35" x14ac:dyDescent="0.3">
      <c r="A2238">
        <v>25515</v>
      </c>
      <c r="B2238" t="s">
        <v>1153</v>
      </c>
      <c r="C2238" t="s">
        <v>56</v>
      </c>
      <c r="Y2238">
        <v>9</v>
      </c>
      <c r="Z2238">
        <v>11</v>
      </c>
      <c r="AA2238">
        <v>0</v>
      </c>
      <c r="AB2238">
        <v>18</v>
      </c>
      <c r="AC2238">
        <v>2</v>
      </c>
    </row>
    <row r="2239" spans="1:35" x14ac:dyDescent="0.3">
      <c r="A2239">
        <v>25515</v>
      </c>
      <c r="B2239" t="s">
        <v>1153</v>
      </c>
      <c r="C2239" t="s">
        <v>326</v>
      </c>
      <c r="Y2239">
        <v>18</v>
      </c>
      <c r="Z2239">
        <v>18</v>
      </c>
      <c r="AA2239">
        <v>0</v>
      </c>
      <c r="AB2239">
        <v>18</v>
      </c>
      <c r="AC2239">
        <v>1</v>
      </c>
    </row>
    <row r="2240" spans="1:35" x14ac:dyDescent="0.3">
      <c r="A2240">
        <v>25515</v>
      </c>
      <c r="B2240" t="s">
        <v>1153</v>
      </c>
      <c r="C2240" t="s">
        <v>1163</v>
      </c>
      <c r="AD2240">
        <v>2</v>
      </c>
      <c r="AE2240">
        <v>30</v>
      </c>
      <c r="AF2240">
        <v>2</v>
      </c>
      <c r="AG2240">
        <v>100</v>
      </c>
      <c r="AH2240">
        <v>13</v>
      </c>
      <c r="AI2240">
        <v>7</v>
      </c>
    </row>
    <row r="2241" spans="1:39" x14ac:dyDescent="0.3">
      <c r="A2241">
        <v>25515</v>
      </c>
      <c r="B2241" t="s">
        <v>715</v>
      </c>
      <c r="C2241" t="s">
        <v>724</v>
      </c>
      <c r="AD2241">
        <v>0</v>
      </c>
      <c r="AE2241" t="s">
        <v>136</v>
      </c>
      <c r="AF2241">
        <v>0</v>
      </c>
      <c r="AG2241" t="s">
        <v>136</v>
      </c>
      <c r="AH2241">
        <v>4</v>
      </c>
      <c r="AI2241">
        <v>4</v>
      </c>
    </row>
    <row r="2242" spans="1:39" x14ac:dyDescent="0.3">
      <c r="A2242">
        <v>25515</v>
      </c>
      <c r="B2242" t="s">
        <v>1153</v>
      </c>
      <c r="C2242" t="s">
        <v>1164</v>
      </c>
      <c r="AJ2242">
        <v>39</v>
      </c>
      <c r="AK2242">
        <v>73</v>
      </c>
      <c r="AL2242">
        <v>36.5</v>
      </c>
      <c r="AM2242">
        <v>2</v>
      </c>
    </row>
    <row r="2243" spans="1:39" x14ac:dyDescent="0.3">
      <c r="A2243">
        <v>25515</v>
      </c>
      <c r="B2243" t="s">
        <v>715</v>
      </c>
      <c r="C2243" t="s">
        <v>724</v>
      </c>
      <c r="AJ2243">
        <v>38</v>
      </c>
      <c r="AK2243">
        <v>144</v>
      </c>
      <c r="AL2243">
        <v>36</v>
      </c>
      <c r="AM2243">
        <v>4</v>
      </c>
    </row>
    <row r="2244" spans="1:39" x14ac:dyDescent="0.3">
      <c r="A2244">
        <v>25516</v>
      </c>
      <c r="B2244" t="s">
        <v>670</v>
      </c>
      <c r="C2244" t="s">
        <v>44</v>
      </c>
      <c r="D2244">
        <v>36</v>
      </c>
      <c r="E2244">
        <v>61.1</v>
      </c>
      <c r="F2244">
        <v>22</v>
      </c>
      <c r="G2244">
        <v>1</v>
      </c>
      <c r="H2244">
        <v>3</v>
      </c>
      <c r="I2244">
        <v>243</v>
      </c>
      <c r="J2244">
        <v>139.80000000000001</v>
      </c>
    </row>
    <row r="2245" spans="1:39" x14ac:dyDescent="0.3">
      <c r="A2245">
        <v>25516</v>
      </c>
      <c r="B2245" t="s">
        <v>479</v>
      </c>
      <c r="C2245" t="s">
        <v>74</v>
      </c>
      <c r="D2245">
        <v>12</v>
      </c>
      <c r="E2245">
        <v>58.3</v>
      </c>
      <c r="F2245">
        <v>7</v>
      </c>
      <c r="G2245">
        <v>1</v>
      </c>
      <c r="H2245">
        <v>0</v>
      </c>
      <c r="I2245">
        <v>82</v>
      </c>
      <c r="J2245">
        <v>99.1</v>
      </c>
    </row>
    <row r="2246" spans="1:39" x14ac:dyDescent="0.3">
      <c r="A2246">
        <v>25516</v>
      </c>
      <c r="B2246" t="s">
        <v>479</v>
      </c>
      <c r="C2246" t="s">
        <v>1165</v>
      </c>
      <c r="D2246">
        <v>3</v>
      </c>
      <c r="E2246">
        <v>33.299999999999997</v>
      </c>
      <c r="F2246">
        <v>1</v>
      </c>
      <c r="G2246">
        <v>0</v>
      </c>
      <c r="H2246">
        <v>0</v>
      </c>
      <c r="I2246">
        <v>24</v>
      </c>
      <c r="J2246">
        <v>100.5</v>
      </c>
    </row>
    <row r="2247" spans="1:39" x14ac:dyDescent="0.3">
      <c r="A2247">
        <v>25516</v>
      </c>
      <c r="B2247" t="s">
        <v>479</v>
      </c>
      <c r="C2247" t="s">
        <v>1166</v>
      </c>
      <c r="D2247">
        <v>2</v>
      </c>
      <c r="E2247">
        <v>50</v>
      </c>
      <c r="F2247">
        <v>1</v>
      </c>
      <c r="G2247">
        <v>0</v>
      </c>
      <c r="H2247">
        <v>0</v>
      </c>
      <c r="I2247">
        <v>3</v>
      </c>
      <c r="J2247">
        <v>62.6</v>
      </c>
    </row>
    <row r="2248" spans="1:39" x14ac:dyDescent="0.3">
      <c r="A2248">
        <v>25516</v>
      </c>
      <c r="B2248" t="s">
        <v>479</v>
      </c>
      <c r="C2248" t="s">
        <v>486</v>
      </c>
      <c r="D2248">
        <v>1</v>
      </c>
      <c r="E2248">
        <v>100</v>
      </c>
      <c r="F2248">
        <v>1</v>
      </c>
      <c r="G2248">
        <v>0</v>
      </c>
      <c r="H2248">
        <v>0</v>
      </c>
      <c r="I2248">
        <v>2</v>
      </c>
      <c r="J2248">
        <v>116.8</v>
      </c>
    </row>
    <row r="2249" spans="1:39" x14ac:dyDescent="0.3">
      <c r="A2249">
        <v>25516</v>
      </c>
      <c r="B2249" t="s">
        <v>670</v>
      </c>
      <c r="C2249" t="s">
        <v>1011</v>
      </c>
      <c r="K2249">
        <v>13</v>
      </c>
      <c r="L2249">
        <v>0</v>
      </c>
      <c r="M2249">
        <v>67</v>
      </c>
      <c r="N2249">
        <v>0</v>
      </c>
      <c r="O2249">
        <v>118</v>
      </c>
    </row>
    <row r="2250" spans="1:39" x14ac:dyDescent="0.3">
      <c r="A2250">
        <v>25516</v>
      </c>
      <c r="B2250" t="s">
        <v>670</v>
      </c>
      <c r="C2250" t="s">
        <v>44</v>
      </c>
      <c r="K2250">
        <v>17</v>
      </c>
      <c r="L2250">
        <v>0</v>
      </c>
      <c r="M2250">
        <v>21</v>
      </c>
      <c r="N2250">
        <v>2</v>
      </c>
      <c r="O2250">
        <v>81</v>
      </c>
    </row>
    <row r="2251" spans="1:39" x14ac:dyDescent="0.3">
      <c r="A2251">
        <v>25516</v>
      </c>
      <c r="B2251" t="s">
        <v>670</v>
      </c>
      <c r="C2251" t="s">
        <v>676</v>
      </c>
      <c r="K2251">
        <v>5</v>
      </c>
      <c r="L2251">
        <v>1</v>
      </c>
      <c r="M2251">
        <v>21</v>
      </c>
      <c r="N2251">
        <v>0</v>
      </c>
      <c r="O2251">
        <v>32</v>
      </c>
    </row>
    <row r="2252" spans="1:39" x14ac:dyDescent="0.3">
      <c r="A2252">
        <v>25516</v>
      </c>
      <c r="B2252" t="s">
        <v>670</v>
      </c>
      <c r="C2252" t="s">
        <v>410</v>
      </c>
      <c r="K2252">
        <v>1</v>
      </c>
      <c r="L2252">
        <v>0</v>
      </c>
      <c r="M2252">
        <v>13</v>
      </c>
      <c r="N2252">
        <v>0</v>
      </c>
      <c r="O2252">
        <v>13</v>
      </c>
    </row>
    <row r="2253" spans="1:39" x14ac:dyDescent="0.3">
      <c r="A2253">
        <v>25516</v>
      </c>
      <c r="B2253" t="s">
        <v>670</v>
      </c>
      <c r="C2253" t="s">
        <v>1127</v>
      </c>
      <c r="K2253">
        <v>0</v>
      </c>
      <c r="L2253">
        <v>0</v>
      </c>
      <c r="M2253">
        <v>0</v>
      </c>
      <c r="N2253">
        <v>0</v>
      </c>
      <c r="O2253">
        <v>0</v>
      </c>
    </row>
    <row r="2254" spans="1:39" x14ac:dyDescent="0.3">
      <c r="A2254">
        <v>25516</v>
      </c>
      <c r="B2254" t="s">
        <v>479</v>
      </c>
      <c r="C2254" t="s">
        <v>1165</v>
      </c>
      <c r="K2254">
        <v>23</v>
      </c>
      <c r="L2254">
        <v>0</v>
      </c>
      <c r="M2254">
        <v>80</v>
      </c>
      <c r="N2254">
        <v>3</v>
      </c>
      <c r="O2254">
        <v>299</v>
      </c>
    </row>
    <row r="2255" spans="1:39" x14ac:dyDescent="0.3">
      <c r="A2255">
        <v>25516</v>
      </c>
      <c r="B2255" t="s">
        <v>479</v>
      </c>
      <c r="C2255" t="s">
        <v>1166</v>
      </c>
      <c r="K2255">
        <v>27</v>
      </c>
      <c r="L2255">
        <v>0</v>
      </c>
      <c r="M2255">
        <v>19</v>
      </c>
      <c r="N2255">
        <v>1</v>
      </c>
      <c r="O2255">
        <v>161</v>
      </c>
    </row>
    <row r="2256" spans="1:39" x14ac:dyDescent="0.3">
      <c r="A2256">
        <v>25516</v>
      </c>
      <c r="B2256" t="s">
        <v>479</v>
      </c>
      <c r="C2256" t="s">
        <v>44</v>
      </c>
      <c r="K2256">
        <v>16</v>
      </c>
      <c r="L2256">
        <v>0</v>
      </c>
      <c r="M2256">
        <v>17</v>
      </c>
      <c r="N2256">
        <v>2</v>
      </c>
      <c r="O2256">
        <v>97</v>
      </c>
    </row>
    <row r="2257" spans="1:19" x14ac:dyDescent="0.3">
      <c r="A2257">
        <v>25516</v>
      </c>
      <c r="B2257" t="s">
        <v>479</v>
      </c>
      <c r="C2257" t="s">
        <v>486</v>
      </c>
      <c r="K2257">
        <v>7</v>
      </c>
      <c r="L2257">
        <v>0</v>
      </c>
      <c r="M2257">
        <v>37</v>
      </c>
      <c r="N2257">
        <v>1</v>
      </c>
      <c r="O2257">
        <v>63</v>
      </c>
    </row>
    <row r="2258" spans="1:19" x14ac:dyDescent="0.3">
      <c r="A2258">
        <v>25516</v>
      </c>
      <c r="B2258" t="s">
        <v>479</v>
      </c>
      <c r="C2258" t="s">
        <v>74</v>
      </c>
      <c r="K2258">
        <v>9</v>
      </c>
      <c r="L2258">
        <v>0</v>
      </c>
      <c r="M2258">
        <v>6</v>
      </c>
      <c r="N2258">
        <v>0</v>
      </c>
      <c r="O2258">
        <v>31</v>
      </c>
    </row>
    <row r="2259" spans="1:19" x14ac:dyDescent="0.3">
      <c r="A2259">
        <v>25516</v>
      </c>
      <c r="B2259" t="s">
        <v>479</v>
      </c>
      <c r="C2259" t="s">
        <v>494</v>
      </c>
      <c r="K2259">
        <v>0</v>
      </c>
      <c r="L2259">
        <v>0</v>
      </c>
      <c r="M2259">
        <v>0</v>
      </c>
      <c r="N2259">
        <v>0</v>
      </c>
      <c r="O2259">
        <v>0</v>
      </c>
    </row>
    <row r="2260" spans="1:19" x14ac:dyDescent="0.3">
      <c r="A2260">
        <v>25516</v>
      </c>
      <c r="B2260" t="s">
        <v>670</v>
      </c>
      <c r="C2260" t="s">
        <v>56</v>
      </c>
      <c r="P2260">
        <v>19</v>
      </c>
      <c r="Q2260">
        <v>0</v>
      </c>
      <c r="R2260">
        <v>60</v>
      </c>
      <c r="S2260">
        <v>6</v>
      </c>
    </row>
    <row r="2261" spans="1:19" x14ac:dyDescent="0.3">
      <c r="A2261">
        <v>25516</v>
      </c>
      <c r="B2261" t="s">
        <v>670</v>
      </c>
      <c r="C2261" t="s">
        <v>682</v>
      </c>
      <c r="P2261">
        <v>27</v>
      </c>
      <c r="Q2261">
        <v>1</v>
      </c>
      <c r="R2261">
        <v>42</v>
      </c>
      <c r="S2261">
        <v>3</v>
      </c>
    </row>
    <row r="2262" spans="1:19" x14ac:dyDescent="0.3">
      <c r="A2262">
        <v>25516</v>
      </c>
      <c r="B2262" t="s">
        <v>670</v>
      </c>
      <c r="C2262" t="s">
        <v>1167</v>
      </c>
      <c r="P2262">
        <v>18</v>
      </c>
      <c r="Q2262">
        <v>0</v>
      </c>
      <c r="R2262">
        <v>34</v>
      </c>
      <c r="S2262">
        <v>2</v>
      </c>
    </row>
    <row r="2263" spans="1:19" x14ac:dyDescent="0.3">
      <c r="A2263">
        <v>25516</v>
      </c>
      <c r="B2263" t="s">
        <v>670</v>
      </c>
      <c r="C2263" t="s">
        <v>677</v>
      </c>
      <c r="P2263">
        <v>14</v>
      </c>
      <c r="Q2263">
        <v>0</v>
      </c>
      <c r="R2263">
        <v>29</v>
      </c>
      <c r="S2263">
        <v>3</v>
      </c>
    </row>
    <row r="2264" spans="1:19" x14ac:dyDescent="0.3">
      <c r="A2264">
        <v>25516</v>
      </c>
      <c r="B2264" t="s">
        <v>670</v>
      </c>
      <c r="C2264" t="s">
        <v>71</v>
      </c>
      <c r="P2264">
        <v>23</v>
      </c>
      <c r="Q2264">
        <v>0</v>
      </c>
      <c r="R2264">
        <v>23</v>
      </c>
      <c r="S2264">
        <v>1</v>
      </c>
    </row>
    <row r="2265" spans="1:19" x14ac:dyDescent="0.3">
      <c r="A2265">
        <v>25516</v>
      </c>
      <c r="B2265" t="s">
        <v>670</v>
      </c>
      <c r="C2265" t="s">
        <v>683</v>
      </c>
      <c r="P2265">
        <v>10</v>
      </c>
      <c r="Q2265">
        <v>1</v>
      </c>
      <c r="R2265">
        <v>19</v>
      </c>
      <c r="S2265">
        <v>2</v>
      </c>
    </row>
    <row r="2266" spans="1:19" x14ac:dyDescent="0.3">
      <c r="A2266">
        <v>25516</v>
      </c>
      <c r="B2266" t="s">
        <v>670</v>
      </c>
      <c r="C2266" t="s">
        <v>565</v>
      </c>
      <c r="P2266">
        <v>11</v>
      </c>
      <c r="Q2266">
        <v>1</v>
      </c>
      <c r="R2266">
        <v>18</v>
      </c>
      <c r="S2266">
        <v>2</v>
      </c>
    </row>
    <row r="2267" spans="1:19" x14ac:dyDescent="0.3">
      <c r="A2267">
        <v>25516</v>
      </c>
      <c r="B2267" t="s">
        <v>670</v>
      </c>
      <c r="C2267" t="s">
        <v>410</v>
      </c>
      <c r="P2267">
        <v>11</v>
      </c>
      <c r="Q2267">
        <v>0</v>
      </c>
      <c r="R2267">
        <v>11</v>
      </c>
      <c r="S2267">
        <v>1</v>
      </c>
    </row>
    <row r="2268" spans="1:19" x14ac:dyDescent="0.3">
      <c r="A2268">
        <v>25516</v>
      </c>
      <c r="B2268" t="s">
        <v>670</v>
      </c>
      <c r="C2268" t="s">
        <v>1011</v>
      </c>
      <c r="P2268">
        <v>4</v>
      </c>
      <c r="Q2268">
        <v>0</v>
      </c>
      <c r="R2268">
        <v>7</v>
      </c>
      <c r="S2268">
        <v>2</v>
      </c>
    </row>
    <row r="2269" spans="1:19" x14ac:dyDescent="0.3">
      <c r="A2269">
        <v>25516</v>
      </c>
      <c r="B2269" t="s">
        <v>479</v>
      </c>
      <c r="C2269" t="s">
        <v>491</v>
      </c>
      <c r="P2269">
        <v>20</v>
      </c>
      <c r="Q2269">
        <v>0</v>
      </c>
      <c r="R2269">
        <v>40</v>
      </c>
      <c r="S2269">
        <v>4</v>
      </c>
    </row>
    <row r="2270" spans="1:19" x14ac:dyDescent="0.3">
      <c r="A2270">
        <v>25516</v>
      </c>
      <c r="B2270" t="s">
        <v>479</v>
      </c>
      <c r="C2270" t="s">
        <v>328</v>
      </c>
      <c r="P2270">
        <v>17</v>
      </c>
      <c r="Q2270">
        <v>0</v>
      </c>
      <c r="R2270">
        <v>32</v>
      </c>
      <c r="S2270">
        <v>2</v>
      </c>
    </row>
    <row r="2271" spans="1:19" x14ac:dyDescent="0.3">
      <c r="A2271">
        <v>25516</v>
      </c>
      <c r="B2271" t="s">
        <v>479</v>
      </c>
      <c r="C2271" t="s">
        <v>494</v>
      </c>
      <c r="P2271">
        <v>24</v>
      </c>
      <c r="Q2271">
        <v>0</v>
      </c>
      <c r="R2271">
        <v>24</v>
      </c>
      <c r="S2271">
        <v>1</v>
      </c>
    </row>
    <row r="2272" spans="1:19" x14ac:dyDescent="0.3">
      <c r="A2272">
        <v>25516</v>
      </c>
      <c r="B2272" t="s">
        <v>479</v>
      </c>
      <c r="C2272" t="s">
        <v>1168</v>
      </c>
      <c r="P2272">
        <v>8</v>
      </c>
      <c r="Q2272">
        <v>0</v>
      </c>
      <c r="R2272">
        <v>8</v>
      </c>
      <c r="S2272">
        <v>1</v>
      </c>
    </row>
    <row r="2273" spans="1:39" x14ac:dyDescent="0.3">
      <c r="A2273">
        <v>25516</v>
      </c>
      <c r="B2273" t="s">
        <v>479</v>
      </c>
      <c r="C2273" t="s">
        <v>44</v>
      </c>
      <c r="P2273">
        <v>5</v>
      </c>
      <c r="Q2273">
        <v>0</v>
      </c>
      <c r="R2273">
        <v>7</v>
      </c>
      <c r="S2273">
        <v>2</v>
      </c>
    </row>
    <row r="2274" spans="1:39" x14ac:dyDescent="0.3">
      <c r="A2274">
        <v>25516</v>
      </c>
      <c r="B2274" t="s">
        <v>670</v>
      </c>
      <c r="C2274" t="s">
        <v>1127</v>
      </c>
      <c r="T2274">
        <v>33</v>
      </c>
      <c r="U2274">
        <v>43</v>
      </c>
      <c r="V2274">
        <v>0</v>
      </c>
      <c r="W2274">
        <v>66</v>
      </c>
      <c r="X2274">
        <v>2</v>
      </c>
    </row>
    <row r="2275" spans="1:39" x14ac:dyDescent="0.3">
      <c r="A2275">
        <v>25516</v>
      </c>
      <c r="B2275" t="s">
        <v>670</v>
      </c>
      <c r="C2275" t="s">
        <v>676</v>
      </c>
      <c r="T2275">
        <v>18</v>
      </c>
      <c r="U2275">
        <v>18</v>
      </c>
      <c r="V2275">
        <v>0</v>
      </c>
      <c r="W2275">
        <v>18</v>
      </c>
      <c r="X2275">
        <v>1</v>
      </c>
    </row>
    <row r="2276" spans="1:39" x14ac:dyDescent="0.3">
      <c r="A2276">
        <v>25516</v>
      </c>
      <c r="B2276" t="s">
        <v>479</v>
      </c>
      <c r="C2276" t="s">
        <v>492</v>
      </c>
      <c r="T2276">
        <v>18</v>
      </c>
      <c r="U2276">
        <v>18</v>
      </c>
      <c r="V2276">
        <v>0</v>
      </c>
      <c r="W2276">
        <v>18</v>
      </c>
      <c r="X2276">
        <v>1</v>
      </c>
    </row>
    <row r="2277" spans="1:39" x14ac:dyDescent="0.3">
      <c r="A2277">
        <v>25516</v>
      </c>
      <c r="B2277" t="s">
        <v>670</v>
      </c>
      <c r="C2277" t="s">
        <v>687</v>
      </c>
      <c r="AD2277">
        <v>1</v>
      </c>
      <c r="AE2277">
        <v>32</v>
      </c>
      <c r="AF2277">
        <v>1</v>
      </c>
      <c r="AG2277">
        <v>100</v>
      </c>
      <c r="AH2277">
        <v>8</v>
      </c>
      <c r="AI2277">
        <v>5</v>
      </c>
    </row>
    <row r="2278" spans="1:39" x14ac:dyDescent="0.3">
      <c r="A2278">
        <v>25516</v>
      </c>
      <c r="B2278" t="s">
        <v>479</v>
      </c>
      <c r="C2278" t="s">
        <v>498</v>
      </c>
      <c r="AD2278">
        <v>1</v>
      </c>
      <c r="AE2278" t="s">
        <v>136</v>
      </c>
      <c r="AF2278">
        <v>0</v>
      </c>
      <c r="AG2278">
        <v>0</v>
      </c>
      <c r="AH2278">
        <v>7</v>
      </c>
      <c r="AI2278">
        <v>7</v>
      </c>
    </row>
    <row r="2279" spans="1:39" x14ac:dyDescent="0.3">
      <c r="A2279">
        <v>25516</v>
      </c>
      <c r="B2279" t="s">
        <v>670</v>
      </c>
      <c r="C2279" t="s">
        <v>1169</v>
      </c>
      <c r="AJ2279">
        <v>48</v>
      </c>
      <c r="AK2279">
        <v>123</v>
      </c>
      <c r="AL2279">
        <v>41</v>
      </c>
      <c r="AM2279">
        <v>3</v>
      </c>
    </row>
    <row r="2280" spans="1:39" x14ac:dyDescent="0.3">
      <c r="A2280">
        <v>25517</v>
      </c>
      <c r="B2280" t="s">
        <v>1170</v>
      </c>
      <c r="C2280" t="s">
        <v>109</v>
      </c>
      <c r="D2280">
        <v>13</v>
      </c>
      <c r="E2280">
        <v>46.2</v>
      </c>
      <c r="F2280">
        <v>6</v>
      </c>
      <c r="G2280">
        <v>0</v>
      </c>
      <c r="H2280">
        <v>0</v>
      </c>
      <c r="I2280">
        <v>74</v>
      </c>
      <c r="J2280">
        <v>94</v>
      </c>
    </row>
    <row r="2281" spans="1:39" x14ac:dyDescent="0.3">
      <c r="A2281">
        <v>25517</v>
      </c>
      <c r="B2281" t="s">
        <v>238</v>
      </c>
      <c r="C2281" t="s">
        <v>54</v>
      </c>
      <c r="D2281">
        <v>42</v>
      </c>
      <c r="E2281">
        <v>52.4</v>
      </c>
      <c r="F2281">
        <v>22</v>
      </c>
      <c r="G2281">
        <v>0</v>
      </c>
      <c r="H2281">
        <v>0</v>
      </c>
      <c r="I2281">
        <v>310</v>
      </c>
      <c r="J2281">
        <v>114.4</v>
      </c>
    </row>
    <row r="2282" spans="1:39" x14ac:dyDescent="0.3">
      <c r="A2282">
        <v>25517</v>
      </c>
      <c r="B2282" t="s">
        <v>1170</v>
      </c>
      <c r="C2282" t="s">
        <v>337</v>
      </c>
      <c r="K2282">
        <v>24</v>
      </c>
      <c r="L2282">
        <v>0</v>
      </c>
      <c r="M2282">
        <v>77</v>
      </c>
      <c r="N2282">
        <v>2</v>
      </c>
      <c r="O2282">
        <v>189</v>
      </c>
    </row>
    <row r="2283" spans="1:39" x14ac:dyDescent="0.3">
      <c r="A2283">
        <v>25517</v>
      </c>
      <c r="B2283" t="s">
        <v>1170</v>
      </c>
      <c r="C2283" t="s">
        <v>1171</v>
      </c>
      <c r="K2283">
        <v>8</v>
      </c>
      <c r="L2283">
        <v>0</v>
      </c>
      <c r="M2283">
        <v>13</v>
      </c>
      <c r="N2283">
        <v>0</v>
      </c>
      <c r="O2283">
        <v>53</v>
      </c>
    </row>
    <row r="2284" spans="1:39" x14ac:dyDescent="0.3">
      <c r="A2284">
        <v>25517</v>
      </c>
      <c r="B2284" t="s">
        <v>1170</v>
      </c>
      <c r="C2284" t="s">
        <v>109</v>
      </c>
      <c r="K2284">
        <v>6</v>
      </c>
      <c r="L2284">
        <v>0</v>
      </c>
      <c r="M2284">
        <v>14</v>
      </c>
      <c r="N2284">
        <v>0</v>
      </c>
      <c r="O2284">
        <v>29</v>
      </c>
    </row>
    <row r="2285" spans="1:39" x14ac:dyDescent="0.3">
      <c r="A2285">
        <v>25517</v>
      </c>
      <c r="B2285" t="s">
        <v>1170</v>
      </c>
      <c r="C2285" t="s">
        <v>1172</v>
      </c>
      <c r="K2285">
        <v>1</v>
      </c>
      <c r="L2285">
        <v>0</v>
      </c>
      <c r="M2285">
        <v>1</v>
      </c>
      <c r="N2285">
        <v>0</v>
      </c>
      <c r="O2285">
        <v>1</v>
      </c>
    </row>
    <row r="2286" spans="1:39" x14ac:dyDescent="0.3">
      <c r="A2286">
        <v>25517</v>
      </c>
      <c r="B2286" t="s">
        <v>238</v>
      </c>
      <c r="C2286" t="s">
        <v>246</v>
      </c>
      <c r="K2286">
        <v>12</v>
      </c>
      <c r="L2286">
        <v>0</v>
      </c>
      <c r="M2286">
        <v>35</v>
      </c>
      <c r="N2286">
        <v>0</v>
      </c>
      <c r="O2286">
        <v>87</v>
      </c>
    </row>
    <row r="2287" spans="1:39" x14ac:dyDescent="0.3">
      <c r="A2287">
        <v>25517</v>
      </c>
      <c r="B2287" t="s">
        <v>238</v>
      </c>
      <c r="C2287" t="s">
        <v>245</v>
      </c>
      <c r="K2287">
        <v>14</v>
      </c>
      <c r="L2287">
        <v>0</v>
      </c>
      <c r="M2287">
        <v>16</v>
      </c>
      <c r="N2287">
        <v>0</v>
      </c>
      <c r="O2287">
        <v>62</v>
      </c>
    </row>
    <row r="2288" spans="1:39" x14ac:dyDescent="0.3">
      <c r="A2288">
        <v>25517</v>
      </c>
      <c r="B2288" t="s">
        <v>238</v>
      </c>
      <c r="C2288" t="s">
        <v>1173</v>
      </c>
      <c r="K2288">
        <v>8</v>
      </c>
      <c r="L2288">
        <v>0</v>
      </c>
      <c r="M2288">
        <v>11</v>
      </c>
      <c r="N2288">
        <v>1</v>
      </c>
      <c r="O2288">
        <v>51</v>
      </c>
    </row>
    <row r="2289" spans="1:29" x14ac:dyDescent="0.3">
      <c r="A2289">
        <v>25517</v>
      </c>
      <c r="B2289" t="s">
        <v>238</v>
      </c>
      <c r="C2289" t="s">
        <v>54</v>
      </c>
      <c r="K2289">
        <v>7</v>
      </c>
      <c r="L2289">
        <v>1</v>
      </c>
      <c r="M2289">
        <v>14</v>
      </c>
      <c r="N2289">
        <v>1</v>
      </c>
      <c r="O2289">
        <v>12</v>
      </c>
    </row>
    <row r="2290" spans="1:29" x14ac:dyDescent="0.3">
      <c r="A2290">
        <v>25517</v>
      </c>
      <c r="B2290" t="s">
        <v>238</v>
      </c>
      <c r="C2290" t="s">
        <v>1174</v>
      </c>
      <c r="K2290">
        <v>1</v>
      </c>
      <c r="L2290">
        <v>0</v>
      </c>
      <c r="M2290">
        <v>10</v>
      </c>
      <c r="N2290">
        <v>0</v>
      </c>
      <c r="O2290">
        <v>10</v>
      </c>
    </row>
    <row r="2291" spans="1:29" x14ac:dyDescent="0.3">
      <c r="A2291">
        <v>25517</v>
      </c>
      <c r="B2291" t="s">
        <v>1170</v>
      </c>
      <c r="C2291" t="s">
        <v>1172</v>
      </c>
      <c r="P2291">
        <v>16</v>
      </c>
      <c r="Q2291">
        <v>0</v>
      </c>
      <c r="R2291">
        <v>42</v>
      </c>
      <c r="S2291">
        <v>4</v>
      </c>
    </row>
    <row r="2292" spans="1:29" x14ac:dyDescent="0.3">
      <c r="A2292">
        <v>25517</v>
      </c>
      <c r="B2292" t="s">
        <v>1170</v>
      </c>
      <c r="C2292" t="s">
        <v>192</v>
      </c>
      <c r="P2292">
        <v>22</v>
      </c>
      <c r="Q2292">
        <v>0</v>
      </c>
      <c r="R2292">
        <v>32</v>
      </c>
      <c r="S2292">
        <v>2</v>
      </c>
    </row>
    <row r="2293" spans="1:29" x14ac:dyDescent="0.3">
      <c r="A2293">
        <v>25517</v>
      </c>
      <c r="B2293" t="s">
        <v>238</v>
      </c>
      <c r="C2293" t="s">
        <v>282</v>
      </c>
      <c r="P2293">
        <v>38</v>
      </c>
      <c r="Q2293">
        <v>0</v>
      </c>
      <c r="R2293">
        <v>129</v>
      </c>
      <c r="S2293">
        <v>9</v>
      </c>
    </row>
    <row r="2294" spans="1:29" x14ac:dyDescent="0.3">
      <c r="A2294">
        <v>25517</v>
      </c>
      <c r="B2294" t="s">
        <v>238</v>
      </c>
      <c r="C2294" t="s">
        <v>245</v>
      </c>
      <c r="P2294">
        <v>14</v>
      </c>
      <c r="Q2294">
        <v>0</v>
      </c>
      <c r="R2294">
        <v>35</v>
      </c>
      <c r="S2294">
        <v>3</v>
      </c>
    </row>
    <row r="2295" spans="1:29" x14ac:dyDescent="0.3">
      <c r="A2295">
        <v>25517</v>
      </c>
      <c r="B2295" t="s">
        <v>238</v>
      </c>
      <c r="C2295" t="s">
        <v>246</v>
      </c>
      <c r="P2295">
        <v>24</v>
      </c>
      <c r="Q2295">
        <v>0</v>
      </c>
      <c r="R2295">
        <v>31</v>
      </c>
      <c r="S2295">
        <v>2</v>
      </c>
    </row>
    <row r="2296" spans="1:29" x14ac:dyDescent="0.3">
      <c r="A2296">
        <v>25517</v>
      </c>
      <c r="B2296" t="s">
        <v>238</v>
      </c>
      <c r="C2296" t="s">
        <v>1175</v>
      </c>
      <c r="P2296">
        <v>17</v>
      </c>
      <c r="Q2296">
        <v>0</v>
      </c>
      <c r="R2296">
        <v>31</v>
      </c>
      <c r="S2296">
        <v>2</v>
      </c>
    </row>
    <row r="2297" spans="1:29" x14ac:dyDescent="0.3">
      <c r="A2297">
        <v>25517</v>
      </c>
      <c r="B2297" t="s">
        <v>238</v>
      </c>
      <c r="C2297" t="s">
        <v>291</v>
      </c>
      <c r="P2297">
        <v>17</v>
      </c>
      <c r="Q2297">
        <v>0</v>
      </c>
      <c r="R2297">
        <v>31</v>
      </c>
      <c r="S2297">
        <v>2</v>
      </c>
    </row>
    <row r="2298" spans="1:29" x14ac:dyDescent="0.3">
      <c r="A2298">
        <v>25517</v>
      </c>
      <c r="B2298" t="s">
        <v>238</v>
      </c>
      <c r="C2298" t="s">
        <v>1176</v>
      </c>
      <c r="P2298">
        <v>15</v>
      </c>
      <c r="Q2298">
        <v>0</v>
      </c>
      <c r="R2298">
        <v>24</v>
      </c>
      <c r="S2298">
        <v>2</v>
      </c>
    </row>
    <row r="2299" spans="1:29" x14ac:dyDescent="0.3">
      <c r="A2299">
        <v>25517</v>
      </c>
      <c r="B2299" t="s">
        <v>238</v>
      </c>
      <c r="C2299" t="s">
        <v>259</v>
      </c>
      <c r="P2299">
        <v>22</v>
      </c>
      <c r="Q2299">
        <v>0</v>
      </c>
      <c r="R2299">
        <v>22</v>
      </c>
      <c r="S2299">
        <v>1</v>
      </c>
    </row>
    <row r="2300" spans="1:29" x14ac:dyDescent="0.3">
      <c r="A2300">
        <v>25517</v>
      </c>
      <c r="B2300" t="s">
        <v>238</v>
      </c>
      <c r="C2300" t="s">
        <v>1173</v>
      </c>
      <c r="P2300">
        <v>7</v>
      </c>
      <c r="Q2300">
        <v>0</v>
      </c>
      <c r="R2300">
        <v>7</v>
      </c>
      <c r="S2300">
        <v>1</v>
      </c>
    </row>
    <row r="2301" spans="1:29" x14ac:dyDescent="0.3">
      <c r="A2301">
        <v>25517</v>
      </c>
      <c r="B2301" t="s">
        <v>1170</v>
      </c>
      <c r="C2301" t="s">
        <v>524</v>
      </c>
      <c r="T2301">
        <v>36.4</v>
      </c>
      <c r="U2301">
        <v>96</v>
      </c>
      <c r="V2301">
        <v>1</v>
      </c>
      <c r="W2301">
        <v>182</v>
      </c>
      <c r="X2301">
        <v>5</v>
      </c>
    </row>
    <row r="2302" spans="1:29" x14ac:dyDescent="0.3">
      <c r="A2302">
        <v>25517</v>
      </c>
      <c r="B2302" t="s">
        <v>238</v>
      </c>
      <c r="C2302" t="s">
        <v>1176</v>
      </c>
      <c r="T2302">
        <v>26</v>
      </c>
      <c r="U2302">
        <v>30</v>
      </c>
      <c r="V2302">
        <v>0</v>
      </c>
      <c r="W2302">
        <v>52</v>
      </c>
      <c r="X2302">
        <v>2</v>
      </c>
    </row>
    <row r="2303" spans="1:29" x14ac:dyDescent="0.3">
      <c r="A2303">
        <v>25517</v>
      </c>
      <c r="B2303" t="s">
        <v>238</v>
      </c>
      <c r="C2303" t="s">
        <v>1177</v>
      </c>
      <c r="T2303">
        <v>22</v>
      </c>
      <c r="U2303">
        <v>25</v>
      </c>
      <c r="V2303">
        <v>0</v>
      </c>
      <c r="W2303">
        <v>44</v>
      </c>
      <c r="X2303">
        <v>2</v>
      </c>
    </row>
    <row r="2304" spans="1:29" x14ac:dyDescent="0.3">
      <c r="A2304">
        <v>25517</v>
      </c>
      <c r="B2304" t="s">
        <v>1170</v>
      </c>
      <c r="C2304" t="s">
        <v>1178</v>
      </c>
      <c r="Y2304">
        <v>13</v>
      </c>
      <c r="Z2304">
        <v>13</v>
      </c>
      <c r="AA2304">
        <v>0</v>
      </c>
      <c r="AB2304">
        <v>13</v>
      </c>
      <c r="AC2304">
        <v>1</v>
      </c>
    </row>
    <row r="2305" spans="1:39" x14ac:dyDescent="0.3">
      <c r="A2305">
        <v>25517</v>
      </c>
      <c r="B2305" t="s">
        <v>1170</v>
      </c>
      <c r="C2305" t="s">
        <v>1179</v>
      </c>
      <c r="AD2305">
        <v>3</v>
      </c>
      <c r="AE2305">
        <v>40</v>
      </c>
      <c r="AF2305">
        <v>3</v>
      </c>
      <c r="AG2305">
        <v>100</v>
      </c>
      <c r="AH2305">
        <v>10</v>
      </c>
      <c r="AI2305">
        <v>1</v>
      </c>
    </row>
    <row r="2306" spans="1:39" x14ac:dyDescent="0.3">
      <c r="A2306">
        <v>25517</v>
      </c>
      <c r="B2306" t="s">
        <v>238</v>
      </c>
      <c r="C2306" t="s">
        <v>261</v>
      </c>
      <c r="AD2306">
        <v>3</v>
      </c>
      <c r="AE2306">
        <v>38</v>
      </c>
      <c r="AF2306">
        <v>3</v>
      </c>
      <c r="AG2306">
        <v>100</v>
      </c>
      <c r="AH2306">
        <v>11</v>
      </c>
      <c r="AI2306">
        <v>2</v>
      </c>
    </row>
    <row r="2307" spans="1:39" x14ac:dyDescent="0.3">
      <c r="A2307">
        <v>25517</v>
      </c>
      <c r="B2307" t="s">
        <v>1170</v>
      </c>
      <c r="C2307" t="s">
        <v>1180</v>
      </c>
      <c r="AJ2307">
        <v>36</v>
      </c>
      <c r="AK2307">
        <v>70</v>
      </c>
      <c r="AL2307">
        <v>35</v>
      </c>
      <c r="AM2307">
        <v>2</v>
      </c>
    </row>
    <row r="2308" spans="1:39" x14ac:dyDescent="0.3">
      <c r="A2308">
        <v>25517</v>
      </c>
      <c r="B2308" t="s">
        <v>238</v>
      </c>
      <c r="C2308" t="s">
        <v>123</v>
      </c>
      <c r="AJ2308">
        <v>39</v>
      </c>
      <c r="AK2308">
        <v>76</v>
      </c>
      <c r="AL2308">
        <v>38</v>
      </c>
      <c r="AM2308">
        <v>2</v>
      </c>
    </row>
    <row r="2309" spans="1:39" x14ac:dyDescent="0.3">
      <c r="A2309">
        <v>25518</v>
      </c>
      <c r="B2309" t="s">
        <v>767</v>
      </c>
      <c r="C2309" t="s">
        <v>326</v>
      </c>
      <c r="D2309">
        <v>22</v>
      </c>
      <c r="E2309">
        <v>59.1</v>
      </c>
      <c r="F2309">
        <v>13</v>
      </c>
      <c r="G2309">
        <v>1</v>
      </c>
      <c r="H2309">
        <v>1</v>
      </c>
      <c r="I2309">
        <v>254</v>
      </c>
      <c r="J2309">
        <v>162</v>
      </c>
    </row>
    <row r="2310" spans="1:39" x14ac:dyDescent="0.3">
      <c r="A2310">
        <v>25518</v>
      </c>
      <c r="B2310" t="s">
        <v>1181</v>
      </c>
      <c r="C2310" t="s">
        <v>1182</v>
      </c>
      <c r="D2310">
        <v>56</v>
      </c>
      <c r="E2310">
        <v>50</v>
      </c>
      <c r="F2310">
        <v>28</v>
      </c>
      <c r="G2310">
        <v>1</v>
      </c>
      <c r="H2310">
        <v>4</v>
      </c>
      <c r="I2310">
        <v>370</v>
      </c>
      <c r="J2310">
        <v>125.5</v>
      </c>
    </row>
    <row r="2311" spans="1:39" x14ac:dyDescent="0.3">
      <c r="A2311">
        <v>25518</v>
      </c>
      <c r="B2311" t="s">
        <v>767</v>
      </c>
      <c r="C2311" t="s">
        <v>1183</v>
      </c>
      <c r="K2311">
        <v>29</v>
      </c>
      <c r="L2311">
        <v>0</v>
      </c>
      <c r="M2311">
        <v>43</v>
      </c>
      <c r="N2311">
        <v>4</v>
      </c>
      <c r="O2311">
        <v>212</v>
      </c>
    </row>
    <row r="2312" spans="1:39" x14ac:dyDescent="0.3">
      <c r="A2312">
        <v>25518</v>
      </c>
      <c r="B2312" t="s">
        <v>767</v>
      </c>
      <c r="C2312" t="s">
        <v>773</v>
      </c>
      <c r="K2312">
        <v>2</v>
      </c>
      <c r="L2312">
        <v>0</v>
      </c>
      <c r="M2312">
        <v>79</v>
      </c>
      <c r="N2312">
        <v>1</v>
      </c>
      <c r="O2312">
        <v>86</v>
      </c>
    </row>
    <row r="2313" spans="1:39" x14ac:dyDescent="0.3">
      <c r="A2313">
        <v>25518</v>
      </c>
      <c r="B2313" t="s">
        <v>767</v>
      </c>
      <c r="C2313" t="s">
        <v>326</v>
      </c>
      <c r="K2313">
        <v>3</v>
      </c>
      <c r="L2313">
        <v>0</v>
      </c>
      <c r="M2313">
        <v>26</v>
      </c>
      <c r="N2313">
        <v>1</v>
      </c>
      <c r="O2313">
        <v>41</v>
      </c>
    </row>
    <row r="2314" spans="1:39" x14ac:dyDescent="0.3">
      <c r="A2314">
        <v>25518</v>
      </c>
      <c r="B2314" t="s">
        <v>767</v>
      </c>
      <c r="C2314" t="s">
        <v>770</v>
      </c>
      <c r="K2314">
        <v>4</v>
      </c>
      <c r="L2314">
        <v>0</v>
      </c>
      <c r="M2314">
        <v>21</v>
      </c>
      <c r="N2314">
        <v>0</v>
      </c>
      <c r="O2314">
        <v>39</v>
      </c>
    </row>
    <row r="2315" spans="1:39" x14ac:dyDescent="0.3">
      <c r="A2315">
        <v>25518</v>
      </c>
      <c r="B2315" t="s">
        <v>767</v>
      </c>
      <c r="C2315" t="s">
        <v>44</v>
      </c>
      <c r="K2315">
        <v>2</v>
      </c>
      <c r="L2315">
        <v>0</v>
      </c>
      <c r="M2315">
        <v>4</v>
      </c>
      <c r="N2315">
        <v>1</v>
      </c>
      <c r="O2315">
        <v>6</v>
      </c>
    </row>
    <row r="2316" spans="1:39" x14ac:dyDescent="0.3">
      <c r="A2316">
        <v>25518</v>
      </c>
      <c r="B2316" t="s">
        <v>1181</v>
      </c>
      <c r="C2316" t="s">
        <v>71</v>
      </c>
      <c r="K2316">
        <v>10</v>
      </c>
      <c r="L2316">
        <v>0</v>
      </c>
      <c r="M2316">
        <v>22</v>
      </c>
      <c r="N2316">
        <v>0</v>
      </c>
      <c r="O2316">
        <v>37</v>
      </c>
    </row>
    <row r="2317" spans="1:39" x14ac:dyDescent="0.3">
      <c r="A2317">
        <v>25518</v>
      </c>
      <c r="B2317" t="s">
        <v>1181</v>
      </c>
      <c r="C2317" t="s">
        <v>1184</v>
      </c>
      <c r="K2317">
        <v>2</v>
      </c>
      <c r="L2317">
        <v>0</v>
      </c>
      <c r="M2317">
        <v>30</v>
      </c>
      <c r="N2317">
        <v>0</v>
      </c>
      <c r="O2317">
        <v>20</v>
      </c>
    </row>
    <row r="2318" spans="1:39" x14ac:dyDescent="0.3">
      <c r="A2318">
        <v>25518</v>
      </c>
      <c r="B2318" t="s">
        <v>1181</v>
      </c>
      <c r="C2318" t="s">
        <v>1185</v>
      </c>
      <c r="K2318">
        <v>1</v>
      </c>
      <c r="L2318">
        <v>0</v>
      </c>
      <c r="M2318">
        <v>0</v>
      </c>
      <c r="N2318">
        <v>0</v>
      </c>
      <c r="O2318">
        <v>0</v>
      </c>
    </row>
    <row r="2319" spans="1:39" x14ac:dyDescent="0.3">
      <c r="A2319">
        <v>25518</v>
      </c>
      <c r="B2319" t="s">
        <v>1181</v>
      </c>
      <c r="C2319" t="s">
        <v>1182</v>
      </c>
      <c r="K2319">
        <v>13</v>
      </c>
      <c r="L2319">
        <v>0</v>
      </c>
      <c r="M2319">
        <v>12</v>
      </c>
      <c r="N2319">
        <v>0</v>
      </c>
      <c r="O2319">
        <v>-28</v>
      </c>
    </row>
    <row r="2320" spans="1:39" x14ac:dyDescent="0.3">
      <c r="A2320">
        <v>25518</v>
      </c>
      <c r="B2320" t="s">
        <v>767</v>
      </c>
      <c r="C2320" t="s">
        <v>772</v>
      </c>
      <c r="P2320">
        <v>39</v>
      </c>
      <c r="Q2320">
        <v>0</v>
      </c>
      <c r="R2320">
        <v>96</v>
      </c>
      <c r="S2320">
        <v>4</v>
      </c>
    </row>
    <row r="2321" spans="1:24" x14ac:dyDescent="0.3">
      <c r="A2321">
        <v>25518</v>
      </c>
      <c r="B2321" t="s">
        <v>767</v>
      </c>
      <c r="C2321" t="s">
        <v>1186</v>
      </c>
      <c r="P2321">
        <v>46</v>
      </c>
      <c r="Q2321">
        <v>0</v>
      </c>
      <c r="R2321">
        <v>46</v>
      </c>
      <c r="S2321">
        <v>1</v>
      </c>
    </row>
    <row r="2322" spans="1:24" x14ac:dyDescent="0.3">
      <c r="A2322">
        <v>25518</v>
      </c>
      <c r="B2322" t="s">
        <v>767</v>
      </c>
      <c r="C2322" t="s">
        <v>651</v>
      </c>
      <c r="P2322">
        <v>30</v>
      </c>
      <c r="Q2322">
        <v>0</v>
      </c>
      <c r="R2322">
        <v>45</v>
      </c>
      <c r="S2322">
        <v>4</v>
      </c>
    </row>
    <row r="2323" spans="1:24" x14ac:dyDescent="0.3">
      <c r="A2323">
        <v>25518</v>
      </c>
      <c r="B2323" t="s">
        <v>767</v>
      </c>
      <c r="C2323" t="s">
        <v>1183</v>
      </c>
      <c r="P2323">
        <v>44</v>
      </c>
      <c r="Q2323">
        <v>1</v>
      </c>
      <c r="R2323">
        <v>44</v>
      </c>
      <c r="S2323">
        <v>1</v>
      </c>
    </row>
    <row r="2324" spans="1:24" x14ac:dyDescent="0.3">
      <c r="A2324">
        <v>25518</v>
      </c>
      <c r="B2324" t="s">
        <v>767</v>
      </c>
      <c r="C2324" t="s">
        <v>770</v>
      </c>
      <c r="P2324">
        <v>10</v>
      </c>
      <c r="Q2324">
        <v>0</v>
      </c>
      <c r="R2324">
        <v>10</v>
      </c>
      <c r="S2324">
        <v>1</v>
      </c>
    </row>
    <row r="2325" spans="1:24" x14ac:dyDescent="0.3">
      <c r="A2325">
        <v>25518</v>
      </c>
      <c r="B2325" t="s">
        <v>767</v>
      </c>
      <c r="C2325" t="s">
        <v>774</v>
      </c>
      <c r="P2325">
        <v>9</v>
      </c>
      <c r="Q2325">
        <v>0</v>
      </c>
      <c r="R2325">
        <v>9</v>
      </c>
      <c r="S2325">
        <v>1</v>
      </c>
    </row>
    <row r="2326" spans="1:24" x14ac:dyDescent="0.3">
      <c r="A2326">
        <v>25518</v>
      </c>
      <c r="B2326" t="s">
        <v>767</v>
      </c>
      <c r="C2326" t="s">
        <v>1187</v>
      </c>
      <c r="P2326">
        <v>4</v>
      </c>
      <c r="Q2326">
        <v>0</v>
      </c>
      <c r="R2326">
        <v>4</v>
      </c>
      <c r="S2326">
        <v>1</v>
      </c>
    </row>
    <row r="2327" spans="1:24" x14ac:dyDescent="0.3">
      <c r="A2327">
        <v>25518</v>
      </c>
      <c r="B2327" t="s">
        <v>1181</v>
      </c>
      <c r="C2327" t="s">
        <v>915</v>
      </c>
      <c r="P2327">
        <v>46</v>
      </c>
      <c r="Q2327">
        <v>3</v>
      </c>
      <c r="R2327">
        <v>125</v>
      </c>
      <c r="S2327">
        <v>10</v>
      </c>
    </row>
    <row r="2328" spans="1:24" x14ac:dyDescent="0.3">
      <c r="A2328">
        <v>25518</v>
      </c>
      <c r="B2328" t="s">
        <v>1181</v>
      </c>
      <c r="C2328" t="s">
        <v>71</v>
      </c>
      <c r="P2328">
        <v>28</v>
      </c>
      <c r="Q2328">
        <v>0</v>
      </c>
      <c r="R2328">
        <v>81</v>
      </c>
      <c r="S2328">
        <v>7</v>
      </c>
    </row>
    <row r="2329" spans="1:24" x14ac:dyDescent="0.3">
      <c r="A2329">
        <v>25518</v>
      </c>
      <c r="B2329" t="s">
        <v>1181</v>
      </c>
      <c r="C2329" t="s">
        <v>1188</v>
      </c>
      <c r="P2329">
        <v>19</v>
      </c>
      <c r="Q2329">
        <v>0</v>
      </c>
      <c r="R2329">
        <v>47</v>
      </c>
      <c r="S2329">
        <v>3</v>
      </c>
    </row>
    <row r="2330" spans="1:24" x14ac:dyDescent="0.3">
      <c r="A2330">
        <v>25518</v>
      </c>
      <c r="B2330" t="s">
        <v>1181</v>
      </c>
      <c r="C2330" t="s">
        <v>1189</v>
      </c>
      <c r="P2330">
        <v>24</v>
      </c>
      <c r="Q2330">
        <v>0</v>
      </c>
      <c r="R2330">
        <v>45</v>
      </c>
      <c r="S2330">
        <v>3</v>
      </c>
    </row>
    <row r="2331" spans="1:24" x14ac:dyDescent="0.3">
      <c r="A2331">
        <v>25518</v>
      </c>
      <c r="B2331" t="s">
        <v>1181</v>
      </c>
      <c r="C2331" t="s">
        <v>56</v>
      </c>
      <c r="P2331">
        <v>31</v>
      </c>
      <c r="Q2331">
        <v>1</v>
      </c>
      <c r="R2331">
        <v>37</v>
      </c>
      <c r="S2331">
        <v>2</v>
      </c>
    </row>
    <row r="2332" spans="1:24" x14ac:dyDescent="0.3">
      <c r="A2332">
        <v>25518</v>
      </c>
      <c r="B2332" t="s">
        <v>1181</v>
      </c>
      <c r="C2332" t="s">
        <v>220</v>
      </c>
      <c r="P2332">
        <v>18</v>
      </c>
      <c r="Q2332">
        <v>0</v>
      </c>
      <c r="R2332">
        <v>18</v>
      </c>
      <c r="S2332">
        <v>1</v>
      </c>
    </row>
    <row r="2333" spans="1:24" x14ac:dyDescent="0.3">
      <c r="A2333">
        <v>25518</v>
      </c>
      <c r="B2333" t="s">
        <v>1181</v>
      </c>
      <c r="C2333" t="s">
        <v>202</v>
      </c>
      <c r="P2333">
        <v>12</v>
      </c>
      <c r="Q2333">
        <v>0</v>
      </c>
      <c r="R2333">
        <v>12</v>
      </c>
      <c r="S2333">
        <v>1</v>
      </c>
    </row>
    <row r="2334" spans="1:24" x14ac:dyDescent="0.3">
      <c r="A2334">
        <v>25518</v>
      </c>
      <c r="B2334" t="s">
        <v>1181</v>
      </c>
      <c r="C2334" t="s">
        <v>320</v>
      </c>
      <c r="P2334">
        <v>5</v>
      </c>
      <c r="Q2334">
        <v>0</v>
      </c>
      <c r="R2334">
        <v>5</v>
      </c>
      <c r="S2334">
        <v>1</v>
      </c>
    </row>
    <row r="2335" spans="1:24" x14ac:dyDescent="0.3">
      <c r="A2335">
        <v>25518</v>
      </c>
      <c r="B2335" t="s">
        <v>767</v>
      </c>
      <c r="C2335" t="s">
        <v>770</v>
      </c>
      <c r="T2335">
        <v>25.7</v>
      </c>
      <c r="U2335">
        <v>35</v>
      </c>
      <c r="V2335">
        <v>0</v>
      </c>
      <c r="W2335">
        <v>77</v>
      </c>
      <c r="X2335">
        <v>3</v>
      </c>
    </row>
    <row r="2336" spans="1:24" x14ac:dyDescent="0.3">
      <c r="A2336">
        <v>25518</v>
      </c>
      <c r="B2336" t="s">
        <v>1181</v>
      </c>
      <c r="C2336" t="s">
        <v>1190</v>
      </c>
      <c r="T2336">
        <v>7.2</v>
      </c>
      <c r="U2336">
        <v>11</v>
      </c>
      <c r="V2336">
        <v>0</v>
      </c>
      <c r="W2336">
        <v>29</v>
      </c>
      <c r="X2336">
        <v>4</v>
      </c>
    </row>
    <row r="2337" spans="1:39" x14ac:dyDescent="0.3">
      <c r="A2337">
        <v>25518</v>
      </c>
      <c r="B2337" t="s">
        <v>1181</v>
      </c>
      <c r="C2337" t="s">
        <v>915</v>
      </c>
      <c r="T2337">
        <v>20.3</v>
      </c>
      <c r="U2337">
        <v>31</v>
      </c>
      <c r="V2337">
        <v>0</v>
      </c>
      <c r="W2337">
        <v>61</v>
      </c>
      <c r="X2337">
        <v>3</v>
      </c>
    </row>
    <row r="2338" spans="1:39" x14ac:dyDescent="0.3">
      <c r="A2338">
        <v>25518</v>
      </c>
      <c r="B2338" t="s">
        <v>1181</v>
      </c>
      <c r="C2338" t="s">
        <v>1184</v>
      </c>
      <c r="T2338">
        <v>15</v>
      </c>
      <c r="U2338">
        <v>15</v>
      </c>
      <c r="V2338">
        <v>0</v>
      </c>
      <c r="W2338">
        <v>15</v>
      </c>
      <c r="X2338">
        <v>1</v>
      </c>
    </row>
    <row r="2339" spans="1:39" x14ac:dyDescent="0.3">
      <c r="A2339">
        <v>25518</v>
      </c>
      <c r="B2339" t="s">
        <v>767</v>
      </c>
      <c r="C2339" t="s">
        <v>93</v>
      </c>
      <c r="Y2339">
        <v>9.6999999999999993</v>
      </c>
      <c r="Z2339">
        <v>18</v>
      </c>
      <c r="AA2339">
        <v>0</v>
      </c>
      <c r="AB2339">
        <v>58</v>
      </c>
      <c r="AC2339">
        <v>6</v>
      </c>
    </row>
    <row r="2340" spans="1:39" x14ac:dyDescent="0.3">
      <c r="A2340">
        <v>25518</v>
      </c>
      <c r="B2340" t="s">
        <v>767</v>
      </c>
      <c r="C2340" t="s">
        <v>1191</v>
      </c>
      <c r="AD2340">
        <v>0</v>
      </c>
      <c r="AE2340" t="s">
        <v>136</v>
      </c>
      <c r="AF2340">
        <v>0</v>
      </c>
      <c r="AG2340" t="s">
        <v>136</v>
      </c>
      <c r="AH2340">
        <v>8</v>
      </c>
      <c r="AI2340">
        <v>8</v>
      </c>
    </row>
    <row r="2341" spans="1:39" x14ac:dyDescent="0.3">
      <c r="A2341">
        <v>25518</v>
      </c>
      <c r="B2341" t="s">
        <v>1181</v>
      </c>
      <c r="C2341" t="s">
        <v>666</v>
      </c>
      <c r="AD2341">
        <v>0</v>
      </c>
      <c r="AE2341" t="s">
        <v>136</v>
      </c>
      <c r="AF2341">
        <v>0</v>
      </c>
      <c r="AG2341" t="s">
        <v>136</v>
      </c>
      <c r="AH2341">
        <v>3</v>
      </c>
      <c r="AI2341">
        <v>3</v>
      </c>
    </row>
    <row r="2342" spans="1:39" x14ac:dyDescent="0.3">
      <c r="A2342">
        <v>25518</v>
      </c>
      <c r="B2342" t="s">
        <v>767</v>
      </c>
      <c r="C2342" t="s">
        <v>1192</v>
      </c>
      <c r="AJ2342">
        <v>45</v>
      </c>
      <c r="AK2342">
        <v>152</v>
      </c>
      <c r="AL2342">
        <v>38</v>
      </c>
      <c r="AM2342">
        <v>4</v>
      </c>
    </row>
    <row r="2343" spans="1:39" x14ac:dyDescent="0.3">
      <c r="A2343">
        <v>25518</v>
      </c>
      <c r="B2343" t="s">
        <v>1181</v>
      </c>
      <c r="C2343" t="s">
        <v>1193</v>
      </c>
      <c r="AJ2343">
        <v>58</v>
      </c>
      <c r="AK2343">
        <v>401</v>
      </c>
      <c r="AL2343">
        <v>50.1</v>
      </c>
      <c r="AM2343">
        <v>8</v>
      </c>
    </row>
    <row r="2344" spans="1:39" x14ac:dyDescent="0.3">
      <c r="A2344">
        <v>25532</v>
      </c>
      <c r="B2344" t="s">
        <v>882</v>
      </c>
      <c r="C2344" t="s">
        <v>93</v>
      </c>
      <c r="D2344">
        <v>13</v>
      </c>
      <c r="E2344">
        <v>61.5</v>
      </c>
      <c r="F2344">
        <v>8</v>
      </c>
      <c r="G2344">
        <v>2</v>
      </c>
      <c r="H2344">
        <v>0</v>
      </c>
      <c r="I2344">
        <v>102</v>
      </c>
      <c r="J2344">
        <v>96.7</v>
      </c>
    </row>
    <row r="2345" spans="1:39" x14ac:dyDescent="0.3">
      <c r="A2345">
        <v>25532</v>
      </c>
      <c r="B2345" t="s">
        <v>882</v>
      </c>
      <c r="C2345" t="s">
        <v>567</v>
      </c>
      <c r="D2345">
        <v>1</v>
      </c>
      <c r="E2345">
        <v>100</v>
      </c>
      <c r="F2345">
        <v>1</v>
      </c>
      <c r="G2345">
        <v>0</v>
      </c>
      <c r="H2345">
        <v>0</v>
      </c>
      <c r="I2345">
        <v>37</v>
      </c>
      <c r="J2345">
        <v>410.8</v>
      </c>
    </row>
    <row r="2346" spans="1:39" x14ac:dyDescent="0.3">
      <c r="A2346">
        <v>25532</v>
      </c>
      <c r="B2346" t="s">
        <v>882</v>
      </c>
      <c r="C2346" t="s">
        <v>883</v>
      </c>
      <c r="D2346">
        <v>1</v>
      </c>
      <c r="E2346">
        <v>100</v>
      </c>
      <c r="F2346">
        <v>1</v>
      </c>
      <c r="G2346">
        <v>0</v>
      </c>
      <c r="H2346">
        <v>1</v>
      </c>
      <c r="I2346">
        <v>11</v>
      </c>
      <c r="J2346">
        <v>522.4</v>
      </c>
    </row>
    <row r="2347" spans="1:39" x14ac:dyDescent="0.3">
      <c r="A2347">
        <v>25532</v>
      </c>
      <c r="B2347" t="s">
        <v>882</v>
      </c>
      <c r="C2347" t="s">
        <v>107</v>
      </c>
      <c r="D2347">
        <v>1</v>
      </c>
      <c r="E2347">
        <v>0</v>
      </c>
      <c r="F2347">
        <v>0</v>
      </c>
      <c r="G2347">
        <v>1</v>
      </c>
      <c r="H2347">
        <v>0</v>
      </c>
      <c r="I2347">
        <v>0</v>
      </c>
      <c r="J2347">
        <v>-200</v>
      </c>
    </row>
    <row r="2348" spans="1:39" x14ac:dyDescent="0.3">
      <c r="A2348">
        <v>25532</v>
      </c>
      <c r="B2348" t="s">
        <v>186</v>
      </c>
      <c r="C2348" t="s">
        <v>750</v>
      </c>
      <c r="D2348">
        <v>37</v>
      </c>
      <c r="E2348">
        <v>43.2</v>
      </c>
      <c r="F2348">
        <v>16</v>
      </c>
      <c r="G2348">
        <v>1</v>
      </c>
      <c r="H2348">
        <v>0</v>
      </c>
      <c r="I2348">
        <v>106</v>
      </c>
      <c r="J2348">
        <v>61.9</v>
      </c>
    </row>
    <row r="2349" spans="1:39" x14ac:dyDescent="0.3">
      <c r="A2349">
        <v>25532</v>
      </c>
      <c r="B2349" t="s">
        <v>882</v>
      </c>
      <c r="C2349" t="s">
        <v>870</v>
      </c>
      <c r="K2349">
        <v>27</v>
      </c>
      <c r="L2349">
        <v>0</v>
      </c>
      <c r="M2349">
        <v>20</v>
      </c>
      <c r="N2349">
        <v>1</v>
      </c>
      <c r="O2349">
        <v>126</v>
      </c>
    </row>
    <row r="2350" spans="1:39" x14ac:dyDescent="0.3">
      <c r="A2350">
        <v>25532</v>
      </c>
      <c r="B2350" t="s">
        <v>882</v>
      </c>
      <c r="C2350" t="s">
        <v>1194</v>
      </c>
      <c r="K2350">
        <v>12</v>
      </c>
      <c r="L2350">
        <v>0</v>
      </c>
      <c r="M2350">
        <v>14</v>
      </c>
      <c r="N2350">
        <v>0</v>
      </c>
      <c r="O2350">
        <v>41</v>
      </c>
    </row>
    <row r="2351" spans="1:39" x14ac:dyDescent="0.3">
      <c r="A2351">
        <v>25532</v>
      </c>
      <c r="B2351" t="s">
        <v>882</v>
      </c>
      <c r="C2351" t="s">
        <v>180</v>
      </c>
      <c r="K2351">
        <v>5</v>
      </c>
      <c r="L2351">
        <v>0</v>
      </c>
      <c r="M2351">
        <v>15</v>
      </c>
      <c r="N2351">
        <v>0</v>
      </c>
      <c r="O2351">
        <v>29</v>
      </c>
    </row>
    <row r="2352" spans="1:39" x14ac:dyDescent="0.3">
      <c r="A2352">
        <v>25532</v>
      </c>
      <c r="B2352" t="s">
        <v>882</v>
      </c>
      <c r="C2352" t="s">
        <v>883</v>
      </c>
      <c r="K2352">
        <v>3</v>
      </c>
      <c r="L2352">
        <v>0</v>
      </c>
      <c r="M2352">
        <v>17</v>
      </c>
      <c r="N2352">
        <v>1</v>
      </c>
      <c r="O2352">
        <v>26</v>
      </c>
    </row>
    <row r="2353" spans="1:19" x14ac:dyDescent="0.3">
      <c r="A2353">
        <v>25532</v>
      </c>
      <c r="B2353" t="s">
        <v>882</v>
      </c>
      <c r="C2353" t="s">
        <v>885</v>
      </c>
      <c r="K2353">
        <v>6</v>
      </c>
      <c r="L2353">
        <v>0</v>
      </c>
      <c r="M2353">
        <v>9</v>
      </c>
      <c r="N2353">
        <v>1</v>
      </c>
      <c r="O2353">
        <v>24</v>
      </c>
    </row>
    <row r="2354" spans="1:19" x14ac:dyDescent="0.3">
      <c r="A2354">
        <v>25532</v>
      </c>
      <c r="B2354" t="s">
        <v>882</v>
      </c>
      <c r="C2354" t="s">
        <v>107</v>
      </c>
      <c r="K2354">
        <v>1</v>
      </c>
      <c r="L2354">
        <v>0</v>
      </c>
      <c r="M2354">
        <v>6</v>
      </c>
      <c r="N2354">
        <v>0</v>
      </c>
      <c r="O2354">
        <v>6</v>
      </c>
    </row>
    <row r="2355" spans="1:19" x14ac:dyDescent="0.3">
      <c r="A2355">
        <v>25532</v>
      </c>
      <c r="B2355" t="s">
        <v>882</v>
      </c>
      <c r="C2355" t="s">
        <v>391</v>
      </c>
      <c r="K2355">
        <v>1</v>
      </c>
      <c r="L2355">
        <v>0</v>
      </c>
      <c r="M2355">
        <v>0</v>
      </c>
      <c r="N2355">
        <v>0</v>
      </c>
      <c r="O2355">
        <v>0</v>
      </c>
    </row>
    <row r="2356" spans="1:19" x14ac:dyDescent="0.3">
      <c r="A2356">
        <v>25532</v>
      </c>
      <c r="B2356" t="s">
        <v>882</v>
      </c>
      <c r="C2356" t="s">
        <v>93</v>
      </c>
      <c r="K2356">
        <v>1</v>
      </c>
      <c r="L2356">
        <v>0</v>
      </c>
      <c r="M2356">
        <v>0</v>
      </c>
      <c r="N2356">
        <v>0</v>
      </c>
      <c r="O2356">
        <v>0</v>
      </c>
    </row>
    <row r="2357" spans="1:19" x14ac:dyDescent="0.3">
      <c r="A2357">
        <v>25532</v>
      </c>
      <c r="B2357" t="s">
        <v>186</v>
      </c>
      <c r="C2357" t="s">
        <v>191</v>
      </c>
      <c r="K2357">
        <v>11</v>
      </c>
      <c r="L2357">
        <v>0</v>
      </c>
      <c r="M2357">
        <v>16</v>
      </c>
      <c r="N2357">
        <v>0</v>
      </c>
      <c r="O2357">
        <v>48</v>
      </c>
    </row>
    <row r="2358" spans="1:19" x14ac:dyDescent="0.3">
      <c r="A2358">
        <v>25532</v>
      </c>
      <c r="B2358" t="s">
        <v>186</v>
      </c>
      <c r="C2358" t="s">
        <v>1099</v>
      </c>
      <c r="K2358">
        <v>4</v>
      </c>
      <c r="L2358">
        <v>0</v>
      </c>
      <c r="M2358">
        <v>11</v>
      </c>
      <c r="N2358">
        <v>0</v>
      </c>
      <c r="O2358">
        <v>26</v>
      </c>
    </row>
    <row r="2359" spans="1:19" x14ac:dyDescent="0.3">
      <c r="A2359">
        <v>25532</v>
      </c>
      <c r="B2359" t="s">
        <v>186</v>
      </c>
      <c r="C2359" t="s">
        <v>285</v>
      </c>
      <c r="K2359">
        <v>5</v>
      </c>
      <c r="L2359">
        <v>0</v>
      </c>
      <c r="M2359">
        <v>5</v>
      </c>
      <c r="N2359">
        <v>0</v>
      </c>
      <c r="O2359">
        <v>12</v>
      </c>
    </row>
    <row r="2360" spans="1:19" x14ac:dyDescent="0.3">
      <c r="A2360">
        <v>25532</v>
      </c>
      <c r="B2360" t="s">
        <v>186</v>
      </c>
      <c r="C2360" t="s">
        <v>192</v>
      </c>
      <c r="K2360">
        <v>2</v>
      </c>
      <c r="L2360">
        <v>0</v>
      </c>
      <c r="M2360">
        <v>10</v>
      </c>
      <c r="N2360">
        <v>0</v>
      </c>
      <c r="O2360">
        <v>10</v>
      </c>
    </row>
    <row r="2361" spans="1:19" x14ac:dyDescent="0.3">
      <c r="A2361">
        <v>25532</v>
      </c>
      <c r="B2361" t="s">
        <v>186</v>
      </c>
      <c r="C2361" t="s">
        <v>1057</v>
      </c>
      <c r="K2361">
        <v>3</v>
      </c>
      <c r="L2361">
        <v>0</v>
      </c>
      <c r="M2361">
        <v>4</v>
      </c>
      <c r="N2361">
        <v>0</v>
      </c>
      <c r="O2361">
        <v>6</v>
      </c>
    </row>
    <row r="2362" spans="1:19" x14ac:dyDescent="0.3">
      <c r="A2362">
        <v>25532</v>
      </c>
      <c r="B2362" t="s">
        <v>186</v>
      </c>
      <c r="C2362" t="s">
        <v>750</v>
      </c>
      <c r="K2362">
        <v>5</v>
      </c>
      <c r="L2362">
        <v>0</v>
      </c>
      <c r="M2362">
        <v>8</v>
      </c>
      <c r="N2362">
        <v>0</v>
      </c>
      <c r="O2362">
        <v>-1</v>
      </c>
    </row>
    <row r="2363" spans="1:19" x14ac:dyDescent="0.3">
      <c r="A2363">
        <v>25532</v>
      </c>
      <c r="B2363" t="s">
        <v>186</v>
      </c>
      <c r="C2363" t="s">
        <v>1131</v>
      </c>
      <c r="K2363">
        <v>1</v>
      </c>
      <c r="L2363">
        <v>0</v>
      </c>
      <c r="M2363">
        <v>0</v>
      </c>
      <c r="N2363">
        <v>0</v>
      </c>
      <c r="O2363">
        <v>-2</v>
      </c>
    </row>
    <row r="2364" spans="1:19" x14ac:dyDescent="0.3">
      <c r="A2364">
        <v>25532</v>
      </c>
      <c r="B2364" t="s">
        <v>882</v>
      </c>
      <c r="C2364" t="s">
        <v>144</v>
      </c>
      <c r="P2364">
        <v>29</v>
      </c>
      <c r="Q2364">
        <v>0</v>
      </c>
      <c r="R2364">
        <v>50</v>
      </c>
      <c r="S2364">
        <v>2</v>
      </c>
    </row>
    <row r="2365" spans="1:19" x14ac:dyDescent="0.3">
      <c r="A2365">
        <v>25532</v>
      </c>
      <c r="B2365" t="s">
        <v>882</v>
      </c>
      <c r="C2365" t="s">
        <v>885</v>
      </c>
      <c r="P2365">
        <v>37</v>
      </c>
      <c r="Q2365">
        <v>0</v>
      </c>
      <c r="R2365">
        <v>37</v>
      </c>
      <c r="S2365">
        <v>1</v>
      </c>
    </row>
    <row r="2366" spans="1:19" x14ac:dyDescent="0.3">
      <c r="A2366">
        <v>25532</v>
      </c>
      <c r="B2366" t="s">
        <v>882</v>
      </c>
      <c r="C2366" t="s">
        <v>54</v>
      </c>
      <c r="P2366">
        <v>13</v>
      </c>
      <c r="Q2366">
        <v>0</v>
      </c>
      <c r="R2366">
        <v>25</v>
      </c>
      <c r="S2366">
        <v>2</v>
      </c>
    </row>
    <row r="2367" spans="1:19" x14ac:dyDescent="0.3">
      <c r="A2367">
        <v>25532</v>
      </c>
      <c r="B2367" t="s">
        <v>882</v>
      </c>
      <c r="C2367" t="s">
        <v>391</v>
      </c>
      <c r="P2367">
        <v>17</v>
      </c>
      <c r="Q2367">
        <v>0</v>
      </c>
      <c r="R2367">
        <v>17</v>
      </c>
      <c r="S2367">
        <v>1</v>
      </c>
    </row>
    <row r="2368" spans="1:19" x14ac:dyDescent="0.3">
      <c r="A2368">
        <v>25532</v>
      </c>
      <c r="B2368" t="s">
        <v>882</v>
      </c>
      <c r="C2368" t="s">
        <v>107</v>
      </c>
      <c r="P2368">
        <v>11</v>
      </c>
      <c r="Q2368">
        <v>1</v>
      </c>
      <c r="R2368">
        <v>11</v>
      </c>
      <c r="S2368">
        <v>1</v>
      </c>
    </row>
    <row r="2369" spans="1:39" x14ac:dyDescent="0.3">
      <c r="A2369">
        <v>25532</v>
      </c>
      <c r="B2369" t="s">
        <v>882</v>
      </c>
      <c r="C2369" t="s">
        <v>1195</v>
      </c>
      <c r="P2369">
        <v>4</v>
      </c>
      <c r="Q2369">
        <v>0</v>
      </c>
      <c r="R2369">
        <v>7</v>
      </c>
      <c r="S2369">
        <v>2</v>
      </c>
    </row>
    <row r="2370" spans="1:39" x14ac:dyDescent="0.3">
      <c r="A2370">
        <v>25532</v>
      </c>
      <c r="B2370" t="s">
        <v>882</v>
      </c>
      <c r="C2370" t="s">
        <v>1194</v>
      </c>
      <c r="P2370">
        <v>3</v>
      </c>
      <c r="Q2370">
        <v>0</v>
      </c>
      <c r="R2370">
        <v>3</v>
      </c>
      <c r="S2370">
        <v>1</v>
      </c>
    </row>
    <row r="2371" spans="1:39" x14ac:dyDescent="0.3">
      <c r="A2371">
        <v>25532</v>
      </c>
      <c r="B2371" t="s">
        <v>186</v>
      </c>
      <c r="C2371" t="s">
        <v>1057</v>
      </c>
      <c r="P2371">
        <v>29</v>
      </c>
      <c r="Q2371">
        <v>0</v>
      </c>
      <c r="R2371">
        <v>47</v>
      </c>
      <c r="S2371">
        <v>4</v>
      </c>
    </row>
    <row r="2372" spans="1:39" x14ac:dyDescent="0.3">
      <c r="A2372">
        <v>25532</v>
      </c>
      <c r="B2372" t="s">
        <v>186</v>
      </c>
      <c r="C2372" t="s">
        <v>188</v>
      </c>
      <c r="P2372">
        <v>11</v>
      </c>
      <c r="Q2372">
        <v>0</v>
      </c>
      <c r="R2372">
        <v>26</v>
      </c>
      <c r="S2372">
        <v>4</v>
      </c>
    </row>
    <row r="2373" spans="1:39" x14ac:dyDescent="0.3">
      <c r="A2373">
        <v>25532</v>
      </c>
      <c r="B2373" t="s">
        <v>186</v>
      </c>
      <c r="C2373" t="s">
        <v>52</v>
      </c>
      <c r="P2373">
        <v>11</v>
      </c>
      <c r="Q2373">
        <v>0</v>
      </c>
      <c r="R2373">
        <v>16</v>
      </c>
      <c r="S2373">
        <v>3</v>
      </c>
    </row>
    <row r="2374" spans="1:39" x14ac:dyDescent="0.3">
      <c r="A2374">
        <v>25532</v>
      </c>
      <c r="B2374" t="s">
        <v>186</v>
      </c>
      <c r="C2374" t="s">
        <v>199</v>
      </c>
      <c r="P2374">
        <v>6</v>
      </c>
      <c r="Q2374">
        <v>0</v>
      </c>
      <c r="R2374">
        <v>10</v>
      </c>
      <c r="S2374">
        <v>3</v>
      </c>
    </row>
    <row r="2375" spans="1:39" x14ac:dyDescent="0.3">
      <c r="A2375">
        <v>25532</v>
      </c>
      <c r="B2375" t="s">
        <v>186</v>
      </c>
      <c r="C2375" t="s">
        <v>192</v>
      </c>
      <c r="P2375">
        <v>7</v>
      </c>
      <c r="Q2375">
        <v>0</v>
      </c>
      <c r="R2375">
        <v>7</v>
      </c>
      <c r="S2375">
        <v>1</v>
      </c>
    </row>
    <row r="2376" spans="1:39" x14ac:dyDescent="0.3">
      <c r="A2376">
        <v>25532</v>
      </c>
      <c r="B2376" t="s">
        <v>186</v>
      </c>
      <c r="C2376" t="s">
        <v>1131</v>
      </c>
      <c r="P2376">
        <v>0</v>
      </c>
      <c r="Q2376">
        <v>0</v>
      </c>
      <c r="R2376">
        <v>0</v>
      </c>
      <c r="S2376">
        <v>1</v>
      </c>
    </row>
    <row r="2377" spans="1:39" x14ac:dyDescent="0.3">
      <c r="A2377">
        <v>25532</v>
      </c>
      <c r="B2377" t="s">
        <v>882</v>
      </c>
      <c r="C2377" t="s">
        <v>514</v>
      </c>
      <c r="T2377">
        <v>27</v>
      </c>
      <c r="U2377">
        <v>27</v>
      </c>
      <c r="V2377">
        <v>0</v>
      </c>
      <c r="W2377">
        <v>27</v>
      </c>
      <c r="X2377">
        <v>1</v>
      </c>
    </row>
    <row r="2378" spans="1:39" x14ac:dyDescent="0.3">
      <c r="A2378">
        <v>25532</v>
      </c>
      <c r="B2378" t="s">
        <v>186</v>
      </c>
      <c r="C2378" t="s">
        <v>285</v>
      </c>
      <c r="T2378">
        <v>23</v>
      </c>
      <c r="U2378">
        <v>23</v>
      </c>
      <c r="V2378">
        <v>0</v>
      </c>
      <c r="W2378">
        <v>23</v>
      </c>
      <c r="X2378">
        <v>1</v>
      </c>
    </row>
    <row r="2379" spans="1:39" x14ac:dyDescent="0.3">
      <c r="A2379">
        <v>25532</v>
      </c>
      <c r="B2379" t="s">
        <v>882</v>
      </c>
      <c r="C2379" t="s">
        <v>1195</v>
      </c>
      <c r="Y2379">
        <v>15.7</v>
      </c>
      <c r="Z2379">
        <v>56</v>
      </c>
      <c r="AA2379">
        <v>0</v>
      </c>
      <c r="AB2379">
        <v>94</v>
      </c>
      <c r="AC2379">
        <v>6</v>
      </c>
    </row>
    <row r="2380" spans="1:39" x14ac:dyDescent="0.3">
      <c r="A2380">
        <v>25532</v>
      </c>
      <c r="B2380" t="s">
        <v>882</v>
      </c>
      <c r="C2380" t="s">
        <v>898</v>
      </c>
      <c r="AD2380">
        <v>1</v>
      </c>
      <c r="AE2380">
        <v>20</v>
      </c>
      <c r="AF2380">
        <v>1</v>
      </c>
      <c r="AG2380">
        <v>100</v>
      </c>
      <c r="AH2380">
        <v>7</v>
      </c>
      <c r="AI2380">
        <v>4</v>
      </c>
    </row>
    <row r="2381" spans="1:39" x14ac:dyDescent="0.3">
      <c r="A2381">
        <v>25532</v>
      </c>
      <c r="B2381" t="s">
        <v>186</v>
      </c>
      <c r="C2381" t="s">
        <v>206</v>
      </c>
      <c r="AD2381">
        <v>2</v>
      </c>
      <c r="AE2381">
        <v>53</v>
      </c>
      <c r="AF2381">
        <v>1</v>
      </c>
      <c r="AG2381">
        <v>50</v>
      </c>
      <c r="AH2381">
        <v>4</v>
      </c>
      <c r="AI2381">
        <v>1</v>
      </c>
    </row>
    <row r="2382" spans="1:39" x14ac:dyDescent="0.3">
      <c r="A2382">
        <v>25532</v>
      </c>
      <c r="B2382" t="s">
        <v>882</v>
      </c>
      <c r="C2382" t="s">
        <v>567</v>
      </c>
      <c r="AJ2382">
        <v>50</v>
      </c>
      <c r="AK2382">
        <v>119</v>
      </c>
      <c r="AL2382">
        <v>39.700000000000003</v>
      </c>
      <c r="AM2382">
        <v>3</v>
      </c>
    </row>
    <row r="2383" spans="1:39" x14ac:dyDescent="0.3">
      <c r="A2383">
        <v>25532</v>
      </c>
      <c r="B2383" t="s">
        <v>186</v>
      </c>
      <c r="C2383" t="s">
        <v>107</v>
      </c>
      <c r="AJ2383">
        <v>51</v>
      </c>
      <c r="AK2383">
        <v>283</v>
      </c>
      <c r="AL2383">
        <v>47.2</v>
      </c>
      <c r="AM2383">
        <v>6</v>
      </c>
    </row>
    <row r="2384" spans="1:39" x14ac:dyDescent="0.3">
      <c r="A2384">
        <v>25519</v>
      </c>
      <c r="B2384" t="s">
        <v>380</v>
      </c>
      <c r="C2384" t="s">
        <v>1196</v>
      </c>
      <c r="D2384">
        <v>28</v>
      </c>
      <c r="E2384">
        <v>42.9</v>
      </c>
      <c r="F2384">
        <v>12</v>
      </c>
      <c r="G2384">
        <v>2</v>
      </c>
      <c r="H2384">
        <v>1</v>
      </c>
      <c r="I2384">
        <v>214</v>
      </c>
      <c r="J2384">
        <v>104.6</v>
      </c>
    </row>
    <row r="2385" spans="1:19" x14ac:dyDescent="0.3">
      <c r="A2385">
        <v>25519</v>
      </c>
      <c r="B2385" t="s">
        <v>343</v>
      </c>
      <c r="C2385" t="s">
        <v>1197</v>
      </c>
      <c r="D2385">
        <v>42</v>
      </c>
      <c r="E2385">
        <v>59.5</v>
      </c>
      <c r="F2385">
        <v>25</v>
      </c>
      <c r="G2385">
        <v>1</v>
      </c>
      <c r="H2385">
        <v>4</v>
      </c>
      <c r="I2385">
        <v>380</v>
      </c>
      <c r="J2385">
        <v>162.19999999999999</v>
      </c>
    </row>
    <row r="2386" spans="1:19" x14ac:dyDescent="0.3">
      <c r="A2386">
        <v>25519</v>
      </c>
      <c r="B2386" t="s">
        <v>380</v>
      </c>
      <c r="C2386" t="s">
        <v>389</v>
      </c>
      <c r="K2386">
        <v>13</v>
      </c>
      <c r="L2386">
        <v>0</v>
      </c>
      <c r="M2386">
        <v>21</v>
      </c>
      <c r="N2386">
        <v>0</v>
      </c>
      <c r="O2386">
        <v>70</v>
      </c>
    </row>
    <row r="2387" spans="1:19" x14ac:dyDescent="0.3">
      <c r="A2387">
        <v>25519</v>
      </c>
      <c r="B2387" t="s">
        <v>380</v>
      </c>
      <c r="C2387" t="s">
        <v>1196</v>
      </c>
      <c r="K2387">
        <v>26</v>
      </c>
      <c r="L2387">
        <v>0</v>
      </c>
      <c r="M2387">
        <v>11</v>
      </c>
      <c r="N2387">
        <v>1</v>
      </c>
      <c r="O2387">
        <v>67</v>
      </c>
    </row>
    <row r="2388" spans="1:19" x14ac:dyDescent="0.3">
      <c r="A2388">
        <v>25519</v>
      </c>
      <c r="B2388" t="s">
        <v>380</v>
      </c>
      <c r="C2388" t="s">
        <v>388</v>
      </c>
      <c r="K2388">
        <v>3</v>
      </c>
      <c r="L2388">
        <v>0</v>
      </c>
      <c r="M2388">
        <v>48</v>
      </c>
      <c r="N2388">
        <v>2</v>
      </c>
      <c r="O2388">
        <v>53</v>
      </c>
    </row>
    <row r="2389" spans="1:19" x14ac:dyDescent="0.3">
      <c r="A2389">
        <v>25519</v>
      </c>
      <c r="B2389" t="s">
        <v>380</v>
      </c>
      <c r="C2389" t="s">
        <v>387</v>
      </c>
      <c r="K2389">
        <v>6</v>
      </c>
      <c r="L2389">
        <v>0</v>
      </c>
      <c r="M2389">
        <v>11</v>
      </c>
      <c r="N2389">
        <v>0</v>
      </c>
      <c r="O2389">
        <v>22</v>
      </c>
    </row>
    <row r="2390" spans="1:19" x14ac:dyDescent="0.3">
      <c r="A2390">
        <v>25519</v>
      </c>
      <c r="B2390" t="s">
        <v>380</v>
      </c>
      <c r="C2390" t="s">
        <v>397</v>
      </c>
      <c r="K2390">
        <v>1</v>
      </c>
      <c r="L2390">
        <v>0</v>
      </c>
      <c r="M2390">
        <v>0</v>
      </c>
      <c r="N2390">
        <v>0</v>
      </c>
      <c r="O2390">
        <v>0</v>
      </c>
    </row>
    <row r="2391" spans="1:19" x14ac:dyDescent="0.3">
      <c r="A2391">
        <v>25519</v>
      </c>
      <c r="B2391" t="s">
        <v>343</v>
      </c>
      <c r="C2391" t="s">
        <v>1197</v>
      </c>
      <c r="K2391">
        <v>12</v>
      </c>
      <c r="L2391">
        <v>0</v>
      </c>
      <c r="M2391">
        <v>15</v>
      </c>
      <c r="N2391">
        <v>0</v>
      </c>
      <c r="O2391">
        <v>47</v>
      </c>
    </row>
    <row r="2392" spans="1:19" x14ac:dyDescent="0.3">
      <c r="A2392">
        <v>25519</v>
      </c>
      <c r="B2392" t="s">
        <v>343</v>
      </c>
      <c r="C2392" t="s">
        <v>358</v>
      </c>
      <c r="K2392">
        <v>13</v>
      </c>
      <c r="L2392">
        <v>0</v>
      </c>
      <c r="M2392">
        <v>9</v>
      </c>
      <c r="N2392">
        <v>0</v>
      </c>
      <c r="O2392">
        <v>41</v>
      </c>
    </row>
    <row r="2393" spans="1:19" x14ac:dyDescent="0.3">
      <c r="A2393">
        <v>25519</v>
      </c>
      <c r="B2393" t="s">
        <v>343</v>
      </c>
      <c r="C2393" t="s">
        <v>44</v>
      </c>
      <c r="K2393">
        <v>3</v>
      </c>
      <c r="L2393">
        <v>0</v>
      </c>
      <c r="M2393">
        <v>33</v>
      </c>
      <c r="N2393">
        <v>1</v>
      </c>
      <c r="O2393">
        <v>39</v>
      </c>
    </row>
    <row r="2394" spans="1:19" x14ac:dyDescent="0.3">
      <c r="A2394">
        <v>25519</v>
      </c>
      <c r="B2394" t="s">
        <v>343</v>
      </c>
      <c r="C2394" t="s">
        <v>354</v>
      </c>
      <c r="K2394">
        <v>1</v>
      </c>
      <c r="L2394">
        <v>0</v>
      </c>
      <c r="M2394">
        <v>33</v>
      </c>
      <c r="N2394">
        <v>1</v>
      </c>
      <c r="O2394">
        <v>33</v>
      </c>
    </row>
    <row r="2395" spans="1:19" x14ac:dyDescent="0.3">
      <c r="A2395">
        <v>25519</v>
      </c>
      <c r="B2395" t="s">
        <v>343</v>
      </c>
      <c r="C2395" t="s">
        <v>349</v>
      </c>
      <c r="K2395">
        <v>5</v>
      </c>
      <c r="L2395">
        <v>0</v>
      </c>
      <c r="M2395">
        <v>13</v>
      </c>
      <c r="N2395">
        <v>0</v>
      </c>
      <c r="O2395">
        <v>27</v>
      </c>
    </row>
    <row r="2396" spans="1:19" x14ac:dyDescent="0.3">
      <c r="A2396">
        <v>25519</v>
      </c>
      <c r="B2396" t="s">
        <v>343</v>
      </c>
      <c r="C2396" t="s">
        <v>328</v>
      </c>
      <c r="K2396">
        <v>1</v>
      </c>
      <c r="L2396">
        <v>0</v>
      </c>
      <c r="M2396">
        <v>2</v>
      </c>
      <c r="N2396">
        <v>0</v>
      </c>
      <c r="O2396">
        <v>2</v>
      </c>
    </row>
    <row r="2397" spans="1:19" x14ac:dyDescent="0.3">
      <c r="A2397">
        <v>25519</v>
      </c>
      <c r="B2397" t="s">
        <v>343</v>
      </c>
      <c r="C2397" t="s">
        <v>704</v>
      </c>
      <c r="K2397">
        <v>0</v>
      </c>
      <c r="L2397">
        <v>0</v>
      </c>
      <c r="M2397">
        <v>0</v>
      </c>
      <c r="N2397">
        <v>1</v>
      </c>
      <c r="O2397">
        <v>0</v>
      </c>
    </row>
    <row r="2398" spans="1:19" x14ac:dyDescent="0.3">
      <c r="A2398">
        <v>25519</v>
      </c>
      <c r="B2398" t="s">
        <v>343</v>
      </c>
      <c r="C2398" t="s">
        <v>1198</v>
      </c>
      <c r="K2398">
        <v>0</v>
      </c>
      <c r="L2398">
        <v>0</v>
      </c>
      <c r="M2398">
        <v>0</v>
      </c>
      <c r="N2398">
        <v>0</v>
      </c>
      <c r="O2398">
        <v>0</v>
      </c>
    </row>
    <row r="2399" spans="1:19" x14ac:dyDescent="0.3">
      <c r="A2399">
        <v>25519</v>
      </c>
      <c r="B2399" t="s">
        <v>380</v>
      </c>
      <c r="C2399" t="s">
        <v>1199</v>
      </c>
      <c r="P2399">
        <v>82</v>
      </c>
      <c r="Q2399">
        <v>1</v>
      </c>
      <c r="R2399">
        <v>82</v>
      </c>
      <c r="S2399">
        <v>1</v>
      </c>
    </row>
    <row r="2400" spans="1:19" x14ac:dyDescent="0.3">
      <c r="A2400">
        <v>25519</v>
      </c>
      <c r="B2400" t="s">
        <v>380</v>
      </c>
      <c r="C2400" t="s">
        <v>1200</v>
      </c>
      <c r="P2400">
        <v>40</v>
      </c>
      <c r="Q2400">
        <v>0</v>
      </c>
      <c r="R2400">
        <v>75</v>
      </c>
      <c r="S2400">
        <v>5</v>
      </c>
    </row>
    <row r="2401" spans="1:35" x14ac:dyDescent="0.3">
      <c r="A2401">
        <v>25519</v>
      </c>
      <c r="B2401" t="s">
        <v>380</v>
      </c>
      <c r="C2401" t="s">
        <v>397</v>
      </c>
      <c r="P2401">
        <v>25</v>
      </c>
      <c r="Q2401">
        <v>0</v>
      </c>
      <c r="R2401">
        <v>25</v>
      </c>
      <c r="S2401">
        <v>1</v>
      </c>
    </row>
    <row r="2402" spans="1:35" x14ac:dyDescent="0.3">
      <c r="A2402">
        <v>25519</v>
      </c>
      <c r="B2402" t="s">
        <v>380</v>
      </c>
      <c r="C2402" t="s">
        <v>1201</v>
      </c>
      <c r="P2402">
        <v>12</v>
      </c>
      <c r="Q2402">
        <v>0</v>
      </c>
      <c r="R2402">
        <v>18</v>
      </c>
      <c r="S2402">
        <v>2</v>
      </c>
    </row>
    <row r="2403" spans="1:35" x14ac:dyDescent="0.3">
      <c r="A2403">
        <v>25519</v>
      </c>
      <c r="B2403" t="s">
        <v>380</v>
      </c>
      <c r="C2403" t="s">
        <v>1202</v>
      </c>
      <c r="P2403">
        <v>9</v>
      </c>
      <c r="Q2403">
        <v>0</v>
      </c>
      <c r="R2403">
        <v>16</v>
      </c>
      <c r="S2403">
        <v>2</v>
      </c>
    </row>
    <row r="2404" spans="1:35" x14ac:dyDescent="0.3">
      <c r="A2404">
        <v>25519</v>
      </c>
      <c r="B2404" t="s">
        <v>380</v>
      </c>
      <c r="C2404" t="s">
        <v>388</v>
      </c>
      <c r="P2404">
        <v>0</v>
      </c>
      <c r="Q2404">
        <v>0</v>
      </c>
      <c r="R2404">
        <v>-2</v>
      </c>
      <c r="S2404">
        <v>1</v>
      </c>
    </row>
    <row r="2405" spans="1:35" x14ac:dyDescent="0.3">
      <c r="A2405">
        <v>25519</v>
      </c>
      <c r="B2405" t="s">
        <v>343</v>
      </c>
      <c r="C2405" t="s">
        <v>429</v>
      </c>
      <c r="P2405">
        <v>39</v>
      </c>
      <c r="Q2405">
        <v>1</v>
      </c>
      <c r="R2405">
        <v>96</v>
      </c>
      <c r="S2405">
        <v>5</v>
      </c>
    </row>
    <row r="2406" spans="1:35" x14ac:dyDescent="0.3">
      <c r="A2406">
        <v>25519</v>
      </c>
      <c r="B2406" t="s">
        <v>343</v>
      </c>
      <c r="C2406" t="s">
        <v>358</v>
      </c>
      <c r="P2406">
        <v>55</v>
      </c>
      <c r="Q2406">
        <v>2</v>
      </c>
      <c r="R2406">
        <v>78</v>
      </c>
      <c r="S2406">
        <v>4</v>
      </c>
    </row>
    <row r="2407" spans="1:35" x14ac:dyDescent="0.3">
      <c r="A2407">
        <v>25519</v>
      </c>
      <c r="B2407" t="s">
        <v>343</v>
      </c>
      <c r="C2407" t="s">
        <v>354</v>
      </c>
      <c r="P2407">
        <v>19</v>
      </c>
      <c r="Q2407">
        <v>1</v>
      </c>
      <c r="R2407">
        <v>74</v>
      </c>
      <c r="S2407">
        <v>7</v>
      </c>
    </row>
    <row r="2408" spans="1:35" x14ac:dyDescent="0.3">
      <c r="A2408">
        <v>25519</v>
      </c>
      <c r="B2408" t="s">
        <v>343</v>
      </c>
      <c r="C2408" t="s">
        <v>1198</v>
      </c>
      <c r="P2408">
        <v>39</v>
      </c>
      <c r="Q2408">
        <v>0</v>
      </c>
      <c r="R2408">
        <v>41</v>
      </c>
      <c r="S2408">
        <v>2</v>
      </c>
    </row>
    <row r="2409" spans="1:35" x14ac:dyDescent="0.3">
      <c r="A2409">
        <v>25519</v>
      </c>
      <c r="B2409" t="s">
        <v>343</v>
      </c>
      <c r="C2409" t="s">
        <v>355</v>
      </c>
      <c r="P2409">
        <v>26</v>
      </c>
      <c r="Q2409">
        <v>0</v>
      </c>
      <c r="R2409">
        <v>40</v>
      </c>
      <c r="S2409">
        <v>2</v>
      </c>
    </row>
    <row r="2410" spans="1:35" x14ac:dyDescent="0.3">
      <c r="A2410">
        <v>25519</v>
      </c>
      <c r="B2410" t="s">
        <v>343</v>
      </c>
      <c r="C2410" t="s">
        <v>1203</v>
      </c>
      <c r="P2410">
        <v>17</v>
      </c>
      <c r="Q2410">
        <v>0</v>
      </c>
      <c r="R2410">
        <v>26</v>
      </c>
      <c r="S2410">
        <v>2</v>
      </c>
    </row>
    <row r="2411" spans="1:35" x14ac:dyDescent="0.3">
      <c r="A2411">
        <v>25519</v>
      </c>
      <c r="B2411" t="s">
        <v>343</v>
      </c>
      <c r="C2411" t="s">
        <v>348</v>
      </c>
      <c r="P2411">
        <v>18</v>
      </c>
      <c r="Q2411">
        <v>0</v>
      </c>
      <c r="R2411">
        <v>25</v>
      </c>
      <c r="S2411">
        <v>3</v>
      </c>
    </row>
    <row r="2412" spans="1:35" x14ac:dyDescent="0.3">
      <c r="A2412">
        <v>25519</v>
      </c>
      <c r="B2412" t="s">
        <v>380</v>
      </c>
      <c r="C2412" t="s">
        <v>389</v>
      </c>
      <c r="T2412">
        <v>21.5</v>
      </c>
      <c r="U2412">
        <v>35</v>
      </c>
      <c r="V2412">
        <v>0</v>
      </c>
      <c r="W2412">
        <v>129</v>
      </c>
      <c r="X2412">
        <v>6</v>
      </c>
    </row>
    <row r="2413" spans="1:35" x14ac:dyDescent="0.3">
      <c r="A2413">
        <v>25519</v>
      </c>
      <c r="B2413" t="s">
        <v>380</v>
      </c>
      <c r="C2413" t="s">
        <v>397</v>
      </c>
      <c r="T2413">
        <v>18</v>
      </c>
      <c r="U2413">
        <v>18</v>
      </c>
      <c r="V2413">
        <v>0</v>
      </c>
      <c r="W2413">
        <v>18</v>
      </c>
      <c r="X2413">
        <v>1</v>
      </c>
    </row>
    <row r="2414" spans="1:35" x14ac:dyDescent="0.3">
      <c r="A2414">
        <v>25519</v>
      </c>
      <c r="B2414" t="s">
        <v>343</v>
      </c>
      <c r="C2414" t="s">
        <v>358</v>
      </c>
      <c r="T2414">
        <v>23</v>
      </c>
      <c r="U2414">
        <v>26</v>
      </c>
      <c r="V2414">
        <v>0</v>
      </c>
      <c r="W2414">
        <v>69</v>
      </c>
      <c r="X2414">
        <v>3</v>
      </c>
    </row>
    <row r="2415" spans="1:35" x14ac:dyDescent="0.3">
      <c r="A2415">
        <v>25519</v>
      </c>
      <c r="B2415" t="s">
        <v>343</v>
      </c>
      <c r="C2415" t="s">
        <v>1198</v>
      </c>
      <c r="Y2415">
        <v>-2</v>
      </c>
      <c r="Z2415">
        <v>0</v>
      </c>
      <c r="AA2415">
        <v>0</v>
      </c>
      <c r="AB2415">
        <v>-2</v>
      </c>
      <c r="AC2415">
        <v>1</v>
      </c>
    </row>
    <row r="2416" spans="1:35" x14ac:dyDescent="0.3">
      <c r="A2416">
        <v>25519</v>
      </c>
      <c r="B2416" t="s">
        <v>380</v>
      </c>
      <c r="C2416" t="s">
        <v>1204</v>
      </c>
      <c r="AD2416">
        <v>0</v>
      </c>
      <c r="AE2416" t="s">
        <v>136</v>
      </c>
      <c r="AF2416">
        <v>0</v>
      </c>
      <c r="AG2416" t="s">
        <v>136</v>
      </c>
      <c r="AH2416">
        <v>4</v>
      </c>
      <c r="AI2416">
        <v>4</v>
      </c>
    </row>
    <row r="2417" spans="1:39" x14ac:dyDescent="0.3">
      <c r="A2417">
        <v>25519</v>
      </c>
      <c r="B2417" t="s">
        <v>343</v>
      </c>
      <c r="C2417" t="s">
        <v>360</v>
      </c>
      <c r="AD2417">
        <v>1</v>
      </c>
      <c r="AE2417">
        <v>39</v>
      </c>
      <c r="AF2417">
        <v>1</v>
      </c>
      <c r="AG2417">
        <v>100</v>
      </c>
      <c r="AH2417">
        <v>9</v>
      </c>
      <c r="AI2417">
        <v>6</v>
      </c>
    </row>
    <row r="2418" spans="1:39" x14ac:dyDescent="0.3">
      <c r="A2418">
        <v>25519</v>
      </c>
      <c r="B2418" t="s">
        <v>380</v>
      </c>
      <c r="C2418" t="s">
        <v>405</v>
      </c>
      <c r="AJ2418">
        <v>40</v>
      </c>
      <c r="AK2418">
        <v>184</v>
      </c>
      <c r="AL2418">
        <v>36.799999999999997</v>
      </c>
      <c r="AM2418">
        <v>5</v>
      </c>
    </row>
    <row r="2419" spans="1:39" x14ac:dyDescent="0.3">
      <c r="A2419">
        <v>25519</v>
      </c>
      <c r="B2419" t="s">
        <v>343</v>
      </c>
      <c r="C2419" t="s">
        <v>362</v>
      </c>
      <c r="AJ2419">
        <v>48</v>
      </c>
      <c r="AK2419">
        <v>154</v>
      </c>
      <c r="AL2419">
        <v>38.5</v>
      </c>
      <c r="AM2419">
        <v>4</v>
      </c>
    </row>
    <row r="2420" spans="1:39" x14ac:dyDescent="0.3">
      <c r="A2420">
        <v>25520</v>
      </c>
      <c r="B2420" t="s">
        <v>570</v>
      </c>
      <c r="C2420" t="s">
        <v>1205</v>
      </c>
      <c r="D2420">
        <v>48</v>
      </c>
      <c r="E2420">
        <v>58.3</v>
      </c>
      <c r="F2420">
        <v>28</v>
      </c>
      <c r="G2420">
        <v>1</v>
      </c>
      <c r="H2420">
        <v>2</v>
      </c>
      <c r="I2420">
        <v>307</v>
      </c>
      <c r="J2420">
        <v>121.6</v>
      </c>
    </row>
    <row r="2421" spans="1:39" x14ac:dyDescent="0.3">
      <c r="A2421">
        <v>25520</v>
      </c>
      <c r="B2421" t="s">
        <v>769</v>
      </c>
      <c r="C2421" t="s">
        <v>202</v>
      </c>
      <c r="D2421">
        <v>26</v>
      </c>
      <c r="E2421">
        <v>46.2</v>
      </c>
      <c r="F2421">
        <v>12</v>
      </c>
      <c r="G2421">
        <v>0</v>
      </c>
      <c r="H2421">
        <v>2</v>
      </c>
      <c r="I2421">
        <v>227</v>
      </c>
      <c r="J2421">
        <v>144.9</v>
      </c>
    </row>
    <row r="2422" spans="1:39" x14ac:dyDescent="0.3">
      <c r="A2422">
        <v>25520</v>
      </c>
      <c r="B2422" t="s">
        <v>570</v>
      </c>
      <c r="C2422" t="s">
        <v>628</v>
      </c>
      <c r="K2422">
        <v>20</v>
      </c>
      <c r="L2422">
        <v>0</v>
      </c>
      <c r="M2422">
        <v>55</v>
      </c>
      <c r="N2422">
        <v>1</v>
      </c>
      <c r="O2422">
        <v>106</v>
      </c>
    </row>
    <row r="2423" spans="1:39" x14ac:dyDescent="0.3">
      <c r="A2423">
        <v>25520</v>
      </c>
      <c r="B2423" t="s">
        <v>570</v>
      </c>
      <c r="C2423" t="s">
        <v>1206</v>
      </c>
      <c r="K2423">
        <v>2</v>
      </c>
      <c r="L2423">
        <v>0</v>
      </c>
      <c r="M2423">
        <v>7</v>
      </c>
      <c r="N2423">
        <v>0</v>
      </c>
      <c r="O2423">
        <v>9</v>
      </c>
    </row>
    <row r="2424" spans="1:39" x14ac:dyDescent="0.3">
      <c r="A2424">
        <v>25520</v>
      </c>
      <c r="B2424" t="s">
        <v>570</v>
      </c>
      <c r="C2424" t="s">
        <v>574</v>
      </c>
      <c r="K2424">
        <v>1</v>
      </c>
      <c r="L2424">
        <v>0</v>
      </c>
      <c r="M2424">
        <v>9</v>
      </c>
      <c r="N2424">
        <v>0</v>
      </c>
      <c r="O2424">
        <v>9</v>
      </c>
    </row>
    <row r="2425" spans="1:39" x14ac:dyDescent="0.3">
      <c r="A2425">
        <v>25520</v>
      </c>
      <c r="B2425" t="s">
        <v>570</v>
      </c>
      <c r="C2425" t="s">
        <v>1205</v>
      </c>
      <c r="K2425">
        <v>11</v>
      </c>
      <c r="L2425">
        <v>1</v>
      </c>
      <c r="M2425">
        <v>14</v>
      </c>
      <c r="N2425">
        <v>0</v>
      </c>
      <c r="O2425">
        <v>7</v>
      </c>
    </row>
    <row r="2426" spans="1:39" x14ac:dyDescent="0.3">
      <c r="A2426">
        <v>25520</v>
      </c>
      <c r="B2426" t="s">
        <v>570</v>
      </c>
      <c r="C2426" t="s">
        <v>93</v>
      </c>
      <c r="K2426">
        <v>5</v>
      </c>
      <c r="L2426">
        <v>0</v>
      </c>
      <c r="M2426">
        <v>2</v>
      </c>
      <c r="N2426">
        <v>0</v>
      </c>
      <c r="O2426">
        <v>7</v>
      </c>
    </row>
    <row r="2427" spans="1:39" x14ac:dyDescent="0.3">
      <c r="A2427">
        <v>25520</v>
      </c>
      <c r="B2427" t="s">
        <v>769</v>
      </c>
      <c r="C2427" t="s">
        <v>202</v>
      </c>
      <c r="K2427">
        <v>22</v>
      </c>
      <c r="L2427">
        <v>0</v>
      </c>
      <c r="M2427">
        <v>61</v>
      </c>
      <c r="N2427">
        <v>2</v>
      </c>
      <c r="O2427">
        <v>226</v>
      </c>
    </row>
    <row r="2428" spans="1:39" x14ac:dyDescent="0.3">
      <c r="A2428">
        <v>25520</v>
      </c>
      <c r="B2428" t="s">
        <v>769</v>
      </c>
      <c r="C2428" t="s">
        <v>771</v>
      </c>
      <c r="K2428">
        <v>11</v>
      </c>
      <c r="L2428">
        <v>0</v>
      </c>
      <c r="M2428">
        <v>27</v>
      </c>
      <c r="N2428">
        <v>0</v>
      </c>
      <c r="O2428">
        <v>47</v>
      </c>
    </row>
    <row r="2429" spans="1:39" x14ac:dyDescent="0.3">
      <c r="A2429">
        <v>25520</v>
      </c>
      <c r="B2429" t="s">
        <v>769</v>
      </c>
      <c r="C2429" t="s">
        <v>399</v>
      </c>
      <c r="K2429">
        <v>5</v>
      </c>
      <c r="L2429">
        <v>0</v>
      </c>
      <c r="M2429">
        <v>19</v>
      </c>
      <c r="N2429">
        <v>0</v>
      </c>
      <c r="O2429">
        <v>27</v>
      </c>
    </row>
    <row r="2430" spans="1:39" x14ac:dyDescent="0.3">
      <c r="A2430">
        <v>25520</v>
      </c>
      <c r="B2430" t="s">
        <v>769</v>
      </c>
      <c r="C2430" t="s">
        <v>1207</v>
      </c>
      <c r="K2430">
        <v>6</v>
      </c>
      <c r="L2430">
        <v>0</v>
      </c>
      <c r="M2430">
        <v>3</v>
      </c>
      <c r="N2430">
        <v>0</v>
      </c>
      <c r="O2430">
        <v>9</v>
      </c>
    </row>
    <row r="2431" spans="1:39" x14ac:dyDescent="0.3">
      <c r="A2431">
        <v>25520</v>
      </c>
      <c r="B2431" t="s">
        <v>769</v>
      </c>
      <c r="C2431" t="s">
        <v>598</v>
      </c>
      <c r="K2431">
        <v>1</v>
      </c>
      <c r="L2431">
        <v>0</v>
      </c>
      <c r="M2431">
        <v>0</v>
      </c>
      <c r="N2431">
        <v>0</v>
      </c>
      <c r="O2431">
        <v>-1</v>
      </c>
    </row>
    <row r="2432" spans="1:39" x14ac:dyDescent="0.3">
      <c r="A2432">
        <v>25520</v>
      </c>
      <c r="B2432" t="s">
        <v>570</v>
      </c>
      <c r="C2432" t="s">
        <v>578</v>
      </c>
      <c r="P2432">
        <v>36</v>
      </c>
      <c r="Q2432">
        <v>0</v>
      </c>
      <c r="R2432">
        <v>177</v>
      </c>
      <c r="S2432">
        <v>11</v>
      </c>
    </row>
    <row r="2433" spans="1:35" x14ac:dyDescent="0.3">
      <c r="A2433">
        <v>25520</v>
      </c>
      <c r="B2433" t="s">
        <v>570</v>
      </c>
      <c r="C2433" t="s">
        <v>574</v>
      </c>
      <c r="P2433">
        <v>29</v>
      </c>
      <c r="Q2433">
        <v>1</v>
      </c>
      <c r="R2433">
        <v>84</v>
      </c>
      <c r="S2433">
        <v>10</v>
      </c>
    </row>
    <row r="2434" spans="1:35" x14ac:dyDescent="0.3">
      <c r="A2434">
        <v>25520</v>
      </c>
      <c r="B2434" t="s">
        <v>570</v>
      </c>
      <c r="C2434" t="s">
        <v>1208</v>
      </c>
      <c r="P2434">
        <v>8</v>
      </c>
      <c r="Q2434">
        <v>0</v>
      </c>
      <c r="R2434">
        <v>21</v>
      </c>
      <c r="S2434">
        <v>3</v>
      </c>
    </row>
    <row r="2435" spans="1:35" x14ac:dyDescent="0.3">
      <c r="A2435">
        <v>25520</v>
      </c>
      <c r="B2435" t="s">
        <v>570</v>
      </c>
      <c r="C2435" t="s">
        <v>579</v>
      </c>
      <c r="P2435">
        <v>8</v>
      </c>
      <c r="Q2435">
        <v>1</v>
      </c>
      <c r="R2435">
        <v>18</v>
      </c>
      <c r="S2435">
        <v>3</v>
      </c>
    </row>
    <row r="2436" spans="1:35" x14ac:dyDescent="0.3">
      <c r="A2436">
        <v>25520</v>
      </c>
      <c r="B2436" t="s">
        <v>570</v>
      </c>
      <c r="C2436" t="s">
        <v>628</v>
      </c>
      <c r="P2436">
        <v>7</v>
      </c>
      <c r="Q2436">
        <v>0</v>
      </c>
      <c r="R2436">
        <v>7</v>
      </c>
      <c r="S2436">
        <v>1</v>
      </c>
    </row>
    <row r="2437" spans="1:35" x14ac:dyDescent="0.3">
      <c r="A2437">
        <v>25520</v>
      </c>
      <c r="B2437" t="s">
        <v>769</v>
      </c>
      <c r="C2437" t="s">
        <v>777</v>
      </c>
      <c r="P2437">
        <v>56</v>
      </c>
      <c r="Q2437">
        <v>0</v>
      </c>
      <c r="R2437">
        <v>103</v>
      </c>
      <c r="S2437">
        <v>3</v>
      </c>
    </row>
    <row r="2438" spans="1:35" x14ac:dyDescent="0.3">
      <c r="A2438">
        <v>25520</v>
      </c>
      <c r="B2438" t="s">
        <v>769</v>
      </c>
      <c r="C2438" t="s">
        <v>775</v>
      </c>
      <c r="P2438">
        <v>36</v>
      </c>
      <c r="Q2438">
        <v>0</v>
      </c>
      <c r="R2438">
        <v>73</v>
      </c>
      <c r="S2438">
        <v>4</v>
      </c>
    </row>
    <row r="2439" spans="1:35" x14ac:dyDescent="0.3">
      <c r="A2439">
        <v>25520</v>
      </c>
      <c r="B2439" t="s">
        <v>769</v>
      </c>
      <c r="C2439" t="s">
        <v>1209</v>
      </c>
      <c r="P2439">
        <v>28</v>
      </c>
      <c r="Q2439">
        <v>0</v>
      </c>
      <c r="R2439">
        <v>28</v>
      </c>
      <c r="S2439">
        <v>1</v>
      </c>
    </row>
    <row r="2440" spans="1:35" x14ac:dyDescent="0.3">
      <c r="A2440">
        <v>25520</v>
      </c>
      <c r="B2440" t="s">
        <v>769</v>
      </c>
      <c r="C2440" t="s">
        <v>778</v>
      </c>
      <c r="P2440">
        <v>17</v>
      </c>
      <c r="Q2440">
        <v>1</v>
      </c>
      <c r="R2440">
        <v>17</v>
      </c>
      <c r="S2440">
        <v>1</v>
      </c>
    </row>
    <row r="2441" spans="1:35" x14ac:dyDescent="0.3">
      <c r="A2441">
        <v>25520</v>
      </c>
      <c r="B2441" t="s">
        <v>769</v>
      </c>
      <c r="C2441" t="s">
        <v>107</v>
      </c>
      <c r="P2441">
        <v>7</v>
      </c>
      <c r="Q2441">
        <v>0</v>
      </c>
      <c r="R2441">
        <v>4</v>
      </c>
      <c r="S2441">
        <v>2</v>
      </c>
    </row>
    <row r="2442" spans="1:35" x14ac:dyDescent="0.3">
      <c r="A2442">
        <v>25520</v>
      </c>
      <c r="B2442" t="s">
        <v>769</v>
      </c>
      <c r="C2442" t="s">
        <v>1210</v>
      </c>
      <c r="P2442">
        <v>2</v>
      </c>
      <c r="Q2442">
        <v>1</v>
      </c>
      <c r="R2442">
        <v>2</v>
      </c>
      <c r="S2442">
        <v>1</v>
      </c>
    </row>
    <row r="2443" spans="1:35" x14ac:dyDescent="0.3">
      <c r="A2443">
        <v>25520</v>
      </c>
      <c r="B2443" t="s">
        <v>570</v>
      </c>
      <c r="C2443" t="s">
        <v>133</v>
      </c>
      <c r="T2443">
        <v>23</v>
      </c>
      <c r="U2443">
        <v>27</v>
      </c>
      <c r="V2443">
        <v>0</v>
      </c>
      <c r="W2443">
        <v>46</v>
      </c>
      <c r="X2443">
        <v>2</v>
      </c>
    </row>
    <row r="2444" spans="1:35" x14ac:dyDescent="0.3">
      <c r="A2444">
        <v>25520</v>
      </c>
      <c r="B2444" t="s">
        <v>570</v>
      </c>
      <c r="C2444" t="s">
        <v>574</v>
      </c>
      <c r="T2444">
        <v>18.5</v>
      </c>
      <c r="U2444">
        <v>19</v>
      </c>
      <c r="V2444">
        <v>0</v>
      </c>
      <c r="W2444">
        <v>37</v>
      </c>
      <c r="X2444">
        <v>2</v>
      </c>
    </row>
    <row r="2445" spans="1:35" x14ac:dyDescent="0.3">
      <c r="A2445">
        <v>25520</v>
      </c>
      <c r="B2445" t="s">
        <v>769</v>
      </c>
      <c r="C2445" t="s">
        <v>598</v>
      </c>
      <c r="T2445">
        <v>17</v>
      </c>
      <c r="U2445">
        <v>18</v>
      </c>
      <c r="V2445">
        <v>0</v>
      </c>
      <c r="W2445">
        <v>51</v>
      </c>
      <c r="X2445">
        <v>3</v>
      </c>
    </row>
    <row r="2446" spans="1:35" x14ac:dyDescent="0.3">
      <c r="A2446">
        <v>25520</v>
      </c>
      <c r="B2446" t="s">
        <v>769</v>
      </c>
      <c r="C2446" t="s">
        <v>781</v>
      </c>
      <c r="Y2446">
        <v>16.3</v>
      </c>
      <c r="Z2446">
        <v>32</v>
      </c>
      <c r="AA2446">
        <v>0</v>
      </c>
      <c r="AB2446">
        <v>49</v>
      </c>
      <c r="AC2446">
        <v>3</v>
      </c>
    </row>
    <row r="2447" spans="1:35" x14ac:dyDescent="0.3">
      <c r="A2447">
        <v>25520</v>
      </c>
      <c r="B2447" t="s">
        <v>570</v>
      </c>
      <c r="C2447" t="s">
        <v>1211</v>
      </c>
      <c r="AD2447">
        <v>1</v>
      </c>
      <c r="AE2447" t="s">
        <v>136</v>
      </c>
      <c r="AF2447">
        <v>0</v>
      </c>
      <c r="AG2447">
        <v>0</v>
      </c>
      <c r="AH2447">
        <v>3</v>
      </c>
      <c r="AI2447">
        <v>3</v>
      </c>
    </row>
    <row r="2448" spans="1:35" x14ac:dyDescent="0.3">
      <c r="A2448">
        <v>25520</v>
      </c>
      <c r="B2448" t="s">
        <v>769</v>
      </c>
      <c r="C2448" t="s">
        <v>1212</v>
      </c>
      <c r="AD2448">
        <v>1</v>
      </c>
      <c r="AE2448" t="s">
        <v>136</v>
      </c>
      <c r="AF2448">
        <v>0</v>
      </c>
      <c r="AG2448">
        <v>0</v>
      </c>
      <c r="AH2448">
        <v>3</v>
      </c>
      <c r="AI2448">
        <v>3</v>
      </c>
    </row>
    <row r="2449" spans="1:39" x14ac:dyDescent="0.3">
      <c r="A2449">
        <v>25520</v>
      </c>
      <c r="B2449" t="s">
        <v>570</v>
      </c>
      <c r="C2449" t="s">
        <v>1213</v>
      </c>
      <c r="AJ2449">
        <v>53</v>
      </c>
      <c r="AK2449">
        <v>306</v>
      </c>
      <c r="AL2449">
        <v>43.7</v>
      </c>
      <c r="AM2449">
        <v>7</v>
      </c>
    </row>
    <row r="2450" spans="1:39" x14ac:dyDescent="0.3">
      <c r="A2450">
        <v>25520</v>
      </c>
      <c r="B2450" t="s">
        <v>769</v>
      </c>
      <c r="C2450" t="s">
        <v>827</v>
      </c>
      <c r="AJ2450">
        <v>56</v>
      </c>
      <c r="AK2450">
        <v>257</v>
      </c>
      <c r="AL2450">
        <v>42.8</v>
      </c>
      <c r="AM2450">
        <v>6</v>
      </c>
    </row>
    <row r="2451" spans="1:39" x14ac:dyDescent="0.3">
      <c r="A2451">
        <v>25521</v>
      </c>
      <c r="B2451" t="s">
        <v>863</v>
      </c>
      <c r="C2451" t="s">
        <v>1214</v>
      </c>
      <c r="D2451">
        <v>32</v>
      </c>
      <c r="E2451">
        <v>56.2</v>
      </c>
      <c r="F2451">
        <v>18</v>
      </c>
      <c r="G2451">
        <v>1</v>
      </c>
      <c r="H2451">
        <v>1</v>
      </c>
      <c r="I2451">
        <v>221</v>
      </c>
      <c r="J2451">
        <v>118.3</v>
      </c>
    </row>
    <row r="2452" spans="1:39" x14ac:dyDescent="0.3">
      <c r="A2452">
        <v>25521</v>
      </c>
      <c r="B2452" t="s">
        <v>846</v>
      </c>
      <c r="C2452" t="s">
        <v>1215</v>
      </c>
      <c r="D2452">
        <v>27</v>
      </c>
      <c r="E2452">
        <v>66.7</v>
      </c>
      <c r="F2452">
        <v>18</v>
      </c>
      <c r="G2452">
        <v>0</v>
      </c>
      <c r="H2452">
        <v>1</v>
      </c>
      <c r="I2452">
        <v>217</v>
      </c>
      <c r="J2452">
        <v>146.4</v>
      </c>
    </row>
    <row r="2453" spans="1:39" x14ac:dyDescent="0.3">
      <c r="A2453">
        <v>25521</v>
      </c>
      <c r="B2453" t="s">
        <v>846</v>
      </c>
      <c r="C2453" t="s">
        <v>81</v>
      </c>
      <c r="D2453">
        <v>2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</row>
    <row r="2454" spans="1:39" x14ac:dyDescent="0.3">
      <c r="A2454">
        <v>25521</v>
      </c>
      <c r="B2454" t="s">
        <v>863</v>
      </c>
      <c r="C2454" t="s">
        <v>867</v>
      </c>
      <c r="K2454">
        <v>8</v>
      </c>
      <c r="L2454">
        <v>0</v>
      </c>
      <c r="M2454">
        <v>20</v>
      </c>
      <c r="N2454">
        <v>0</v>
      </c>
      <c r="O2454">
        <v>47</v>
      </c>
    </row>
    <row r="2455" spans="1:39" x14ac:dyDescent="0.3">
      <c r="A2455">
        <v>25521</v>
      </c>
      <c r="B2455" t="s">
        <v>863</v>
      </c>
      <c r="C2455" t="s">
        <v>56</v>
      </c>
      <c r="K2455">
        <v>12</v>
      </c>
      <c r="L2455">
        <v>0</v>
      </c>
      <c r="M2455">
        <v>8</v>
      </c>
      <c r="N2455">
        <v>2</v>
      </c>
      <c r="O2455">
        <v>27</v>
      </c>
    </row>
    <row r="2456" spans="1:39" x14ac:dyDescent="0.3">
      <c r="A2456">
        <v>25521</v>
      </c>
      <c r="B2456" t="s">
        <v>863</v>
      </c>
      <c r="C2456" t="s">
        <v>377</v>
      </c>
      <c r="K2456">
        <v>1</v>
      </c>
      <c r="L2456">
        <v>0</v>
      </c>
      <c r="M2456">
        <v>6</v>
      </c>
      <c r="N2456">
        <v>0</v>
      </c>
      <c r="O2456">
        <v>6</v>
      </c>
    </row>
    <row r="2457" spans="1:39" x14ac:dyDescent="0.3">
      <c r="A2457">
        <v>25521</v>
      </c>
      <c r="B2457" t="s">
        <v>863</v>
      </c>
      <c r="C2457" t="s">
        <v>618</v>
      </c>
      <c r="K2457">
        <v>1</v>
      </c>
      <c r="L2457">
        <v>0</v>
      </c>
      <c r="M2457">
        <v>1</v>
      </c>
      <c r="N2457">
        <v>0</v>
      </c>
      <c r="O2457">
        <v>1</v>
      </c>
    </row>
    <row r="2458" spans="1:39" x14ac:dyDescent="0.3">
      <c r="A2458">
        <v>25521</v>
      </c>
      <c r="B2458" t="s">
        <v>863</v>
      </c>
      <c r="C2458" t="s">
        <v>202</v>
      </c>
      <c r="K2458">
        <v>1</v>
      </c>
      <c r="L2458">
        <v>0</v>
      </c>
      <c r="M2458">
        <v>1</v>
      </c>
      <c r="N2458">
        <v>0</v>
      </c>
      <c r="O2458">
        <v>1</v>
      </c>
    </row>
    <row r="2459" spans="1:39" x14ac:dyDescent="0.3">
      <c r="A2459">
        <v>25521</v>
      </c>
      <c r="B2459" t="s">
        <v>863</v>
      </c>
      <c r="C2459" t="s">
        <v>1214</v>
      </c>
      <c r="K2459">
        <v>5</v>
      </c>
      <c r="L2459">
        <v>0</v>
      </c>
      <c r="M2459">
        <v>4</v>
      </c>
      <c r="N2459">
        <v>0</v>
      </c>
      <c r="O2459">
        <v>-17</v>
      </c>
    </row>
    <row r="2460" spans="1:39" x14ac:dyDescent="0.3">
      <c r="A2460">
        <v>25521</v>
      </c>
      <c r="B2460" t="s">
        <v>846</v>
      </c>
      <c r="C2460" t="s">
        <v>850</v>
      </c>
      <c r="K2460">
        <v>19</v>
      </c>
      <c r="L2460">
        <v>0</v>
      </c>
      <c r="M2460">
        <v>12</v>
      </c>
      <c r="N2460">
        <v>1</v>
      </c>
      <c r="O2460">
        <v>66</v>
      </c>
    </row>
    <row r="2461" spans="1:39" x14ac:dyDescent="0.3">
      <c r="A2461">
        <v>25521</v>
      </c>
      <c r="B2461" t="s">
        <v>846</v>
      </c>
      <c r="C2461" t="s">
        <v>853</v>
      </c>
      <c r="K2461">
        <v>13</v>
      </c>
      <c r="L2461">
        <v>0</v>
      </c>
      <c r="M2461">
        <v>17</v>
      </c>
      <c r="N2461">
        <v>0</v>
      </c>
      <c r="O2461">
        <v>50</v>
      </c>
    </row>
    <row r="2462" spans="1:39" x14ac:dyDescent="0.3">
      <c r="A2462">
        <v>25521</v>
      </c>
      <c r="B2462" t="s">
        <v>846</v>
      </c>
      <c r="C2462" t="s">
        <v>1216</v>
      </c>
      <c r="K2462">
        <v>5</v>
      </c>
      <c r="L2462">
        <v>0</v>
      </c>
      <c r="M2462">
        <v>19</v>
      </c>
      <c r="N2462">
        <v>0</v>
      </c>
      <c r="O2462">
        <v>32</v>
      </c>
    </row>
    <row r="2463" spans="1:39" x14ac:dyDescent="0.3">
      <c r="A2463">
        <v>25521</v>
      </c>
      <c r="B2463" t="s">
        <v>846</v>
      </c>
      <c r="C2463" t="s">
        <v>1217</v>
      </c>
      <c r="K2463">
        <v>4</v>
      </c>
      <c r="L2463">
        <v>0</v>
      </c>
      <c r="M2463">
        <v>19</v>
      </c>
      <c r="N2463">
        <v>0</v>
      </c>
      <c r="O2463">
        <v>25</v>
      </c>
    </row>
    <row r="2464" spans="1:39" x14ac:dyDescent="0.3">
      <c r="A2464">
        <v>25521</v>
      </c>
      <c r="B2464" t="s">
        <v>846</v>
      </c>
      <c r="C2464" t="s">
        <v>855</v>
      </c>
      <c r="K2464">
        <v>2</v>
      </c>
      <c r="L2464">
        <v>0</v>
      </c>
      <c r="M2464">
        <v>4</v>
      </c>
      <c r="N2464">
        <v>0</v>
      </c>
      <c r="O2464">
        <v>8</v>
      </c>
    </row>
    <row r="2465" spans="1:19" x14ac:dyDescent="0.3">
      <c r="A2465">
        <v>25521</v>
      </c>
      <c r="B2465" t="s">
        <v>846</v>
      </c>
      <c r="C2465" t="s">
        <v>1215</v>
      </c>
      <c r="K2465">
        <v>2</v>
      </c>
      <c r="L2465">
        <v>0</v>
      </c>
      <c r="M2465">
        <v>2</v>
      </c>
      <c r="N2465">
        <v>0</v>
      </c>
      <c r="O2465">
        <v>-2</v>
      </c>
    </row>
    <row r="2466" spans="1:19" x14ac:dyDescent="0.3">
      <c r="A2466">
        <v>25521</v>
      </c>
      <c r="B2466" t="s">
        <v>863</v>
      </c>
      <c r="C2466" t="s">
        <v>868</v>
      </c>
      <c r="P2466">
        <v>39</v>
      </c>
      <c r="Q2466">
        <v>0</v>
      </c>
      <c r="R2466">
        <v>65</v>
      </c>
      <c r="S2466">
        <v>4</v>
      </c>
    </row>
    <row r="2467" spans="1:19" x14ac:dyDescent="0.3">
      <c r="A2467">
        <v>25521</v>
      </c>
      <c r="B2467" t="s">
        <v>863</v>
      </c>
      <c r="C2467" t="s">
        <v>202</v>
      </c>
      <c r="P2467">
        <v>33</v>
      </c>
      <c r="Q2467">
        <v>0</v>
      </c>
      <c r="R2467">
        <v>32</v>
      </c>
      <c r="S2467">
        <v>3</v>
      </c>
    </row>
    <row r="2468" spans="1:19" x14ac:dyDescent="0.3">
      <c r="A2468">
        <v>25521</v>
      </c>
      <c r="B2468" t="s">
        <v>863</v>
      </c>
      <c r="C2468" t="s">
        <v>1218</v>
      </c>
      <c r="P2468">
        <v>16</v>
      </c>
      <c r="Q2468">
        <v>0</v>
      </c>
      <c r="R2468">
        <v>27</v>
      </c>
      <c r="S2468">
        <v>2</v>
      </c>
    </row>
    <row r="2469" spans="1:19" x14ac:dyDescent="0.3">
      <c r="A2469">
        <v>25521</v>
      </c>
      <c r="B2469" t="s">
        <v>863</v>
      </c>
      <c r="C2469" t="s">
        <v>1219</v>
      </c>
      <c r="P2469">
        <v>25</v>
      </c>
      <c r="Q2469">
        <v>0</v>
      </c>
      <c r="R2469">
        <v>26</v>
      </c>
      <c r="S2469">
        <v>2</v>
      </c>
    </row>
    <row r="2470" spans="1:19" x14ac:dyDescent="0.3">
      <c r="A2470">
        <v>25521</v>
      </c>
      <c r="B2470" t="s">
        <v>863</v>
      </c>
      <c r="C2470" t="s">
        <v>618</v>
      </c>
      <c r="P2470">
        <v>18</v>
      </c>
      <c r="Q2470">
        <v>1</v>
      </c>
      <c r="R2470">
        <v>25</v>
      </c>
      <c r="S2470">
        <v>2</v>
      </c>
    </row>
    <row r="2471" spans="1:19" x14ac:dyDescent="0.3">
      <c r="A2471">
        <v>25521</v>
      </c>
      <c r="B2471" t="s">
        <v>863</v>
      </c>
      <c r="C2471" t="s">
        <v>1220</v>
      </c>
      <c r="P2471">
        <v>14</v>
      </c>
      <c r="Q2471">
        <v>0</v>
      </c>
      <c r="R2471">
        <v>21</v>
      </c>
      <c r="S2471">
        <v>2</v>
      </c>
    </row>
    <row r="2472" spans="1:19" x14ac:dyDescent="0.3">
      <c r="A2472">
        <v>25521</v>
      </c>
      <c r="B2472" t="s">
        <v>863</v>
      </c>
      <c r="C2472" t="s">
        <v>872</v>
      </c>
      <c r="P2472">
        <v>13</v>
      </c>
      <c r="Q2472">
        <v>0</v>
      </c>
      <c r="R2472">
        <v>13</v>
      </c>
      <c r="S2472">
        <v>1</v>
      </c>
    </row>
    <row r="2473" spans="1:19" x14ac:dyDescent="0.3">
      <c r="A2473">
        <v>25521</v>
      </c>
      <c r="B2473" t="s">
        <v>863</v>
      </c>
      <c r="C2473" t="s">
        <v>867</v>
      </c>
      <c r="P2473">
        <v>12</v>
      </c>
      <c r="Q2473">
        <v>0</v>
      </c>
      <c r="R2473">
        <v>12</v>
      </c>
      <c r="S2473">
        <v>1</v>
      </c>
    </row>
    <row r="2474" spans="1:19" x14ac:dyDescent="0.3">
      <c r="A2474">
        <v>25521</v>
      </c>
      <c r="B2474" t="s">
        <v>863</v>
      </c>
      <c r="C2474" t="s">
        <v>1221</v>
      </c>
      <c r="P2474">
        <v>0</v>
      </c>
      <c r="Q2474">
        <v>0</v>
      </c>
      <c r="R2474">
        <v>0</v>
      </c>
      <c r="S2474">
        <v>1</v>
      </c>
    </row>
    <row r="2475" spans="1:19" x14ac:dyDescent="0.3">
      <c r="A2475">
        <v>25521</v>
      </c>
      <c r="B2475" t="s">
        <v>846</v>
      </c>
      <c r="C2475" t="s">
        <v>1222</v>
      </c>
      <c r="P2475">
        <v>19</v>
      </c>
      <c r="Q2475">
        <v>0</v>
      </c>
      <c r="R2475">
        <v>54</v>
      </c>
      <c r="S2475">
        <v>5</v>
      </c>
    </row>
    <row r="2476" spans="1:19" x14ac:dyDescent="0.3">
      <c r="A2476">
        <v>25521</v>
      </c>
      <c r="B2476" t="s">
        <v>846</v>
      </c>
      <c r="C2476" t="s">
        <v>859</v>
      </c>
      <c r="P2476">
        <v>21</v>
      </c>
      <c r="Q2476">
        <v>0</v>
      </c>
      <c r="R2476">
        <v>47</v>
      </c>
      <c r="S2476">
        <v>4</v>
      </c>
    </row>
    <row r="2477" spans="1:19" x14ac:dyDescent="0.3">
      <c r="A2477">
        <v>25521</v>
      </c>
      <c r="B2477" t="s">
        <v>846</v>
      </c>
      <c r="C2477" t="s">
        <v>1223</v>
      </c>
      <c r="P2477">
        <v>26</v>
      </c>
      <c r="Q2477">
        <v>1</v>
      </c>
      <c r="R2477">
        <v>47</v>
      </c>
      <c r="S2477">
        <v>3</v>
      </c>
    </row>
    <row r="2478" spans="1:19" x14ac:dyDescent="0.3">
      <c r="A2478">
        <v>25521</v>
      </c>
      <c r="B2478" t="s">
        <v>846</v>
      </c>
      <c r="C2478" t="s">
        <v>857</v>
      </c>
      <c r="P2478">
        <v>19</v>
      </c>
      <c r="Q2478">
        <v>0</v>
      </c>
      <c r="R2478">
        <v>36</v>
      </c>
      <c r="S2478">
        <v>2</v>
      </c>
    </row>
    <row r="2479" spans="1:19" x14ac:dyDescent="0.3">
      <c r="A2479">
        <v>25521</v>
      </c>
      <c r="B2479" t="s">
        <v>846</v>
      </c>
      <c r="C2479" t="s">
        <v>853</v>
      </c>
      <c r="P2479">
        <v>11</v>
      </c>
      <c r="Q2479">
        <v>0</v>
      </c>
      <c r="R2479">
        <v>21</v>
      </c>
      <c r="S2479">
        <v>2</v>
      </c>
    </row>
    <row r="2480" spans="1:19" x14ac:dyDescent="0.3">
      <c r="A2480">
        <v>25521</v>
      </c>
      <c r="B2480" t="s">
        <v>846</v>
      </c>
      <c r="C2480" t="s">
        <v>1216</v>
      </c>
      <c r="P2480">
        <v>11</v>
      </c>
      <c r="Q2480">
        <v>0</v>
      </c>
      <c r="R2480">
        <v>12</v>
      </c>
      <c r="S2480">
        <v>2</v>
      </c>
    </row>
    <row r="2481" spans="1:39" x14ac:dyDescent="0.3">
      <c r="A2481">
        <v>25521</v>
      </c>
      <c r="B2481" t="s">
        <v>863</v>
      </c>
      <c r="C2481" t="s">
        <v>56</v>
      </c>
      <c r="T2481">
        <v>16.2</v>
      </c>
      <c r="U2481">
        <v>32</v>
      </c>
      <c r="V2481">
        <v>0</v>
      </c>
      <c r="W2481">
        <v>65</v>
      </c>
      <c r="X2481">
        <v>4</v>
      </c>
    </row>
    <row r="2482" spans="1:39" x14ac:dyDescent="0.3">
      <c r="A2482">
        <v>25521</v>
      </c>
      <c r="B2482" t="s">
        <v>863</v>
      </c>
      <c r="C2482" t="s">
        <v>202</v>
      </c>
      <c r="T2482">
        <v>26</v>
      </c>
      <c r="U2482">
        <v>26</v>
      </c>
      <c r="V2482">
        <v>0</v>
      </c>
      <c r="W2482">
        <v>26</v>
      </c>
      <c r="X2482">
        <v>1</v>
      </c>
    </row>
    <row r="2483" spans="1:39" x14ac:dyDescent="0.3">
      <c r="A2483">
        <v>25521</v>
      </c>
      <c r="B2483" t="s">
        <v>846</v>
      </c>
      <c r="C2483" t="s">
        <v>1224</v>
      </c>
      <c r="T2483">
        <v>23.5</v>
      </c>
      <c r="U2483">
        <v>24</v>
      </c>
      <c r="V2483">
        <v>0</v>
      </c>
      <c r="W2483">
        <v>47</v>
      </c>
      <c r="X2483">
        <v>2</v>
      </c>
    </row>
    <row r="2484" spans="1:39" x14ac:dyDescent="0.3">
      <c r="A2484">
        <v>25521</v>
      </c>
      <c r="B2484" t="s">
        <v>846</v>
      </c>
      <c r="C2484" t="s">
        <v>1222</v>
      </c>
      <c r="T2484">
        <v>18.5</v>
      </c>
      <c r="U2484">
        <v>19</v>
      </c>
      <c r="V2484">
        <v>0</v>
      </c>
      <c r="W2484">
        <v>37</v>
      </c>
      <c r="X2484">
        <v>2</v>
      </c>
    </row>
    <row r="2485" spans="1:39" x14ac:dyDescent="0.3">
      <c r="A2485">
        <v>25521</v>
      </c>
      <c r="B2485" t="s">
        <v>863</v>
      </c>
      <c r="C2485" t="s">
        <v>202</v>
      </c>
      <c r="Y2485">
        <v>1</v>
      </c>
      <c r="Z2485">
        <v>1</v>
      </c>
      <c r="AA2485">
        <v>0</v>
      </c>
      <c r="AB2485">
        <v>1</v>
      </c>
      <c r="AC2485">
        <v>1</v>
      </c>
    </row>
    <row r="2486" spans="1:39" x14ac:dyDescent="0.3">
      <c r="A2486">
        <v>25521</v>
      </c>
      <c r="B2486" t="s">
        <v>863</v>
      </c>
      <c r="C2486" t="s">
        <v>218</v>
      </c>
      <c r="AD2486">
        <v>0</v>
      </c>
      <c r="AE2486" t="s">
        <v>136</v>
      </c>
      <c r="AF2486">
        <v>0</v>
      </c>
      <c r="AG2486" t="s">
        <v>136</v>
      </c>
      <c r="AH2486">
        <v>3</v>
      </c>
      <c r="AI2486">
        <v>3</v>
      </c>
    </row>
    <row r="2487" spans="1:39" x14ac:dyDescent="0.3">
      <c r="A2487">
        <v>25521</v>
      </c>
      <c r="B2487" t="s">
        <v>846</v>
      </c>
      <c r="C2487" t="s">
        <v>1225</v>
      </c>
      <c r="AD2487">
        <v>3</v>
      </c>
      <c r="AE2487">
        <v>38</v>
      </c>
      <c r="AF2487">
        <v>3</v>
      </c>
      <c r="AG2487">
        <v>100</v>
      </c>
      <c r="AH2487">
        <v>11</v>
      </c>
      <c r="AI2487">
        <v>2</v>
      </c>
    </row>
    <row r="2488" spans="1:39" x14ac:dyDescent="0.3">
      <c r="A2488">
        <v>25521</v>
      </c>
      <c r="B2488" t="s">
        <v>863</v>
      </c>
      <c r="C2488" t="s">
        <v>1226</v>
      </c>
      <c r="AJ2488">
        <v>42</v>
      </c>
      <c r="AK2488">
        <v>229</v>
      </c>
      <c r="AL2488">
        <v>38.200000000000003</v>
      </c>
      <c r="AM2488">
        <v>6</v>
      </c>
    </row>
    <row r="2489" spans="1:39" x14ac:dyDescent="0.3">
      <c r="A2489">
        <v>25521</v>
      </c>
      <c r="B2489" t="s">
        <v>846</v>
      </c>
      <c r="C2489" t="s">
        <v>1227</v>
      </c>
      <c r="AJ2489">
        <v>52</v>
      </c>
      <c r="AK2489">
        <v>239</v>
      </c>
      <c r="AL2489">
        <v>39.799999999999997</v>
      </c>
      <c r="AM2489">
        <v>6</v>
      </c>
    </row>
    <row r="2490" spans="1:39" x14ac:dyDescent="0.3">
      <c r="A2490">
        <v>25522</v>
      </c>
      <c r="B2490" t="s">
        <v>62</v>
      </c>
      <c r="C2490" t="s">
        <v>63</v>
      </c>
      <c r="D2490">
        <v>41</v>
      </c>
      <c r="E2490">
        <v>61</v>
      </c>
      <c r="F2490">
        <v>25</v>
      </c>
      <c r="G2490">
        <v>1</v>
      </c>
      <c r="H2490">
        <v>1</v>
      </c>
      <c r="I2490">
        <v>238</v>
      </c>
      <c r="J2490">
        <v>112.9</v>
      </c>
    </row>
    <row r="2491" spans="1:39" x14ac:dyDescent="0.3">
      <c r="A2491">
        <v>25522</v>
      </c>
      <c r="B2491" t="s">
        <v>62</v>
      </c>
      <c r="C2491" t="s">
        <v>1228</v>
      </c>
      <c r="D2491">
        <v>2</v>
      </c>
      <c r="E2491">
        <v>50</v>
      </c>
      <c r="F2491">
        <v>1</v>
      </c>
      <c r="G2491">
        <v>0</v>
      </c>
      <c r="H2491">
        <v>1</v>
      </c>
      <c r="I2491">
        <v>20</v>
      </c>
      <c r="J2491">
        <v>299</v>
      </c>
    </row>
    <row r="2492" spans="1:39" x14ac:dyDescent="0.3">
      <c r="A2492">
        <v>25522</v>
      </c>
      <c r="B2492" t="s">
        <v>62</v>
      </c>
      <c r="C2492" t="s">
        <v>1229</v>
      </c>
      <c r="D2492">
        <v>2</v>
      </c>
      <c r="E2492">
        <v>100</v>
      </c>
      <c r="F2492">
        <v>2</v>
      </c>
      <c r="G2492">
        <v>0</v>
      </c>
      <c r="H2492">
        <v>0</v>
      </c>
      <c r="I2492">
        <v>3</v>
      </c>
      <c r="J2492">
        <v>112.6</v>
      </c>
    </row>
    <row r="2493" spans="1:39" x14ac:dyDescent="0.3">
      <c r="A2493">
        <v>25522</v>
      </c>
      <c r="B2493" t="s">
        <v>730</v>
      </c>
      <c r="C2493" t="s">
        <v>1230</v>
      </c>
      <c r="D2493">
        <v>44</v>
      </c>
      <c r="E2493">
        <v>50</v>
      </c>
      <c r="F2493">
        <v>22</v>
      </c>
      <c r="G2493">
        <v>4</v>
      </c>
      <c r="H2493">
        <v>2</v>
      </c>
      <c r="I2493">
        <v>392</v>
      </c>
      <c r="J2493">
        <v>121.7</v>
      </c>
    </row>
    <row r="2494" spans="1:39" x14ac:dyDescent="0.3">
      <c r="A2494">
        <v>25522</v>
      </c>
      <c r="B2494" t="s">
        <v>730</v>
      </c>
      <c r="C2494" t="s">
        <v>1231</v>
      </c>
      <c r="D2494">
        <v>4</v>
      </c>
      <c r="E2494">
        <v>25</v>
      </c>
      <c r="F2494">
        <v>1</v>
      </c>
      <c r="G2494">
        <v>0</v>
      </c>
      <c r="H2494">
        <v>0</v>
      </c>
      <c r="I2494">
        <v>5</v>
      </c>
      <c r="J2494">
        <v>35.5</v>
      </c>
    </row>
    <row r="2495" spans="1:39" x14ac:dyDescent="0.3">
      <c r="A2495">
        <v>25522</v>
      </c>
      <c r="B2495" t="s">
        <v>62</v>
      </c>
      <c r="C2495" t="s">
        <v>63</v>
      </c>
      <c r="K2495">
        <v>20</v>
      </c>
      <c r="L2495">
        <v>0</v>
      </c>
      <c r="M2495">
        <v>13</v>
      </c>
      <c r="N2495">
        <v>2</v>
      </c>
      <c r="O2495">
        <v>67</v>
      </c>
    </row>
    <row r="2496" spans="1:39" x14ac:dyDescent="0.3">
      <c r="A2496">
        <v>25522</v>
      </c>
      <c r="B2496" t="s">
        <v>62</v>
      </c>
      <c r="C2496" t="s">
        <v>202</v>
      </c>
      <c r="K2496">
        <v>16</v>
      </c>
      <c r="L2496">
        <v>0</v>
      </c>
      <c r="M2496">
        <v>16</v>
      </c>
      <c r="N2496">
        <v>1</v>
      </c>
      <c r="O2496">
        <v>54</v>
      </c>
    </row>
    <row r="2497" spans="1:19" x14ac:dyDescent="0.3">
      <c r="A2497">
        <v>25522</v>
      </c>
      <c r="B2497" t="s">
        <v>62</v>
      </c>
      <c r="C2497" t="s">
        <v>1229</v>
      </c>
      <c r="K2497">
        <v>3</v>
      </c>
      <c r="L2497">
        <v>0</v>
      </c>
      <c r="M2497">
        <v>29</v>
      </c>
      <c r="N2497">
        <v>0</v>
      </c>
      <c r="O2497">
        <v>37</v>
      </c>
    </row>
    <row r="2498" spans="1:19" x14ac:dyDescent="0.3">
      <c r="A2498">
        <v>25522</v>
      </c>
      <c r="B2498" t="s">
        <v>62</v>
      </c>
      <c r="C2498" t="s">
        <v>1228</v>
      </c>
      <c r="K2498">
        <v>6</v>
      </c>
      <c r="L2498">
        <v>0</v>
      </c>
      <c r="M2498">
        <v>9</v>
      </c>
      <c r="N2498">
        <v>0</v>
      </c>
      <c r="O2498">
        <v>17</v>
      </c>
    </row>
    <row r="2499" spans="1:19" x14ac:dyDescent="0.3">
      <c r="A2499">
        <v>25522</v>
      </c>
      <c r="B2499" t="s">
        <v>62</v>
      </c>
      <c r="C2499" t="s">
        <v>1232</v>
      </c>
      <c r="K2499">
        <v>3</v>
      </c>
      <c r="L2499">
        <v>0</v>
      </c>
      <c r="M2499">
        <v>4</v>
      </c>
      <c r="N2499">
        <v>0</v>
      </c>
      <c r="O2499">
        <v>9</v>
      </c>
    </row>
    <row r="2500" spans="1:19" x14ac:dyDescent="0.3">
      <c r="A2500">
        <v>25522</v>
      </c>
      <c r="B2500" t="s">
        <v>62</v>
      </c>
      <c r="C2500" t="s">
        <v>429</v>
      </c>
      <c r="K2500">
        <v>4</v>
      </c>
      <c r="L2500">
        <v>0</v>
      </c>
      <c r="M2500">
        <v>4</v>
      </c>
      <c r="N2500">
        <v>0</v>
      </c>
      <c r="O2500">
        <v>7</v>
      </c>
    </row>
    <row r="2501" spans="1:19" x14ac:dyDescent="0.3">
      <c r="A2501">
        <v>25522</v>
      </c>
      <c r="B2501" t="s">
        <v>730</v>
      </c>
      <c r="C2501" t="s">
        <v>735</v>
      </c>
      <c r="K2501">
        <v>18</v>
      </c>
      <c r="L2501">
        <v>1</v>
      </c>
      <c r="M2501">
        <v>9</v>
      </c>
      <c r="N2501">
        <v>1</v>
      </c>
      <c r="O2501">
        <v>33</v>
      </c>
    </row>
    <row r="2502" spans="1:19" x14ac:dyDescent="0.3">
      <c r="A2502">
        <v>25522</v>
      </c>
      <c r="B2502" t="s">
        <v>730</v>
      </c>
      <c r="C2502" t="s">
        <v>429</v>
      </c>
      <c r="K2502">
        <v>1</v>
      </c>
      <c r="L2502">
        <v>0</v>
      </c>
      <c r="M2502">
        <v>5</v>
      </c>
      <c r="N2502">
        <v>0</v>
      </c>
      <c r="O2502">
        <v>5</v>
      </c>
    </row>
    <row r="2503" spans="1:19" x14ac:dyDescent="0.3">
      <c r="A2503">
        <v>25522</v>
      </c>
      <c r="B2503" t="s">
        <v>730</v>
      </c>
      <c r="C2503" t="s">
        <v>564</v>
      </c>
      <c r="K2503">
        <v>1</v>
      </c>
      <c r="L2503">
        <v>0</v>
      </c>
      <c r="M2503">
        <v>0</v>
      </c>
      <c r="N2503">
        <v>0</v>
      </c>
      <c r="O2503">
        <v>-1</v>
      </c>
    </row>
    <row r="2504" spans="1:19" x14ac:dyDescent="0.3">
      <c r="A2504">
        <v>25522</v>
      </c>
      <c r="B2504" t="s">
        <v>730</v>
      </c>
      <c r="C2504" t="s">
        <v>1230</v>
      </c>
      <c r="K2504">
        <v>1</v>
      </c>
      <c r="L2504">
        <v>0</v>
      </c>
      <c r="M2504">
        <v>0</v>
      </c>
      <c r="N2504">
        <v>0</v>
      </c>
      <c r="O2504">
        <v>-9</v>
      </c>
    </row>
    <row r="2505" spans="1:19" x14ac:dyDescent="0.3">
      <c r="A2505">
        <v>25522</v>
      </c>
      <c r="B2505" t="s">
        <v>730</v>
      </c>
      <c r="C2505" t="s">
        <v>1231</v>
      </c>
      <c r="K2505">
        <v>2</v>
      </c>
      <c r="L2505">
        <v>0</v>
      </c>
      <c r="M2505">
        <v>0</v>
      </c>
      <c r="N2505">
        <v>0</v>
      </c>
      <c r="O2505">
        <v>-12</v>
      </c>
    </row>
    <row r="2506" spans="1:19" x14ac:dyDescent="0.3">
      <c r="A2506">
        <v>25522</v>
      </c>
      <c r="B2506" t="s">
        <v>62</v>
      </c>
      <c r="C2506" t="s">
        <v>1228</v>
      </c>
      <c r="P2506">
        <v>20</v>
      </c>
      <c r="Q2506">
        <v>0</v>
      </c>
      <c r="R2506">
        <v>82</v>
      </c>
      <c r="S2506">
        <v>9</v>
      </c>
    </row>
    <row r="2507" spans="1:19" x14ac:dyDescent="0.3">
      <c r="A2507">
        <v>25522</v>
      </c>
      <c r="B2507" t="s">
        <v>62</v>
      </c>
      <c r="C2507" t="s">
        <v>153</v>
      </c>
      <c r="P2507">
        <v>20</v>
      </c>
      <c r="Q2507">
        <v>2</v>
      </c>
      <c r="R2507">
        <v>59</v>
      </c>
      <c r="S2507">
        <v>4</v>
      </c>
    </row>
    <row r="2508" spans="1:19" x14ac:dyDescent="0.3">
      <c r="A2508">
        <v>25522</v>
      </c>
      <c r="B2508" t="s">
        <v>62</v>
      </c>
      <c r="C2508" t="s">
        <v>202</v>
      </c>
      <c r="P2508">
        <v>19</v>
      </c>
      <c r="Q2508">
        <v>0</v>
      </c>
      <c r="R2508">
        <v>32</v>
      </c>
      <c r="S2508">
        <v>5</v>
      </c>
    </row>
    <row r="2509" spans="1:19" x14ac:dyDescent="0.3">
      <c r="A2509">
        <v>25522</v>
      </c>
      <c r="B2509" t="s">
        <v>62</v>
      </c>
      <c r="C2509" t="s">
        <v>75</v>
      </c>
      <c r="P2509">
        <v>15</v>
      </c>
      <c r="Q2509">
        <v>0</v>
      </c>
      <c r="R2509">
        <v>32</v>
      </c>
      <c r="S2509">
        <v>4</v>
      </c>
    </row>
    <row r="2510" spans="1:19" x14ac:dyDescent="0.3">
      <c r="A2510">
        <v>25522</v>
      </c>
      <c r="B2510" t="s">
        <v>62</v>
      </c>
      <c r="C2510" t="s">
        <v>429</v>
      </c>
      <c r="P2510">
        <v>20</v>
      </c>
      <c r="Q2510">
        <v>0</v>
      </c>
      <c r="R2510">
        <v>31</v>
      </c>
      <c r="S2510">
        <v>2</v>
      </c>
    </row>
    <row r="2511" spans="1:19" x14ac:dyDescent="0.3">
      <c r="A2511">
        <v>25522</v>
      </c>
      <c r="B2511" t="s">
        <v>62</v>
      </c>
      <c r="C2511" t="s">
        <v>73</v>
      </c>
      <c r="P2511">
        <v>11</v>
      </c>
      <c r="Q2511">
        <v>0</v>
      </c>
      <c r="R2511">
        <v>11</v>
      </c>
      <c r="S2511">
        <v>1</v>
      </c>
    </row>
    <row r="2512" spans="1:19" x14ac:dyDescent="0.3">
      <c r="A2512">
        <v>25522</v>
      </c>
      <c r="B2512" t="s">
        <v>62</v>
      </c>
      <c r="C2512" t="s">
        <v>1233</v>
      </c>
      <c r="P2512">
        <v>6</v>
      </c>
      <c r="Q2512">
        <v>0</v>
      </c>
      <c r="R2512">
        <v>8</v>
      </c>
      <c r="S2512">
        <v>2</v>
      </c>
    </row>
    <row r="2513" spans="1:39" x14ac:dyDescent="0.3">
      <c r="A2513">
        <v>25522</v>
      </c>
      <c r="B2513" t="s">
        <v>62</v>
      </c>
      <c r="C2513" t="s">
        <v>76</v>
      </c>
      <c r="P2513">
        <v>6</v>
      </c>
      <c r="Q2513">
        <v>0</v>
      </c>
      <c r="R2513">
        <v>6</v>
      </c>
      <c r="S2513">
        <v>1</v>
      </c>
    </row>
    <row r="2514" spans="1:39" x14ac:dyDescent="0.3">
      <c r="A2514">
        <v>25522</v>
      </c>
      <c r="B2514" t="s">
        <v>730</v>
      </c>
      <c r="C2514" t="s">
        <v>627</v>
      </c>
      <c r="P2514">
        <v>65</v>
      </c>
      <c r="Q2514">
        <v>1</v>
      </c>
      <c r="R2514">
        <v>201</v>
      </c>
      <c r="S2514">
        <v>7</v>
      </c>
    </row>
    <row r="2515" spans="1:39" x14ac:dyDescent="0.3">
      <c r="A2515">
        <v>25522</v>
      </c>
      <c r="B2515" t="s">
        <v>730</v>
      </c>
      <c r="C2515" t="s">
        <v>429</v>
      </c>
      <c r="P2515">
        <v>25</v>
      </c>
      <c r="Q2515">
        <v>1</v>
      </c>
      <c r="R2515">
        <v>68</v>
      </c>
      <c r="S2515">
        <v>8</v>
      </c>
    </row>
    <row r="2516" spans="1:39" x14ac:dyDescent="0.3">
      <c r="A2516">
        <v>25522</v>
      </c>
      <c r="B2516" t="s">
        <v>730</v>
      </c>
      <c r="C2516" t="s">
        <v>742</v>
      </c>
      <c r="P2516">
        <v>19</v>
      </c>
      <c r="Q2516">
        <v>0</v>
      </c>
      <c r="R2516">
        <v>56</v>
      </c>
      <c r="S2516">
        <v>4</v>
      </c>
    </row>
    <row r="2517" spans="1:39" x14ac:dyDescent="0.3">
      <c r="A2517">
        <v>25522</v>
      </c>
      <c r="B2517" t="s">
        <v>730</v>
      </c>
      <c r="C2517" t="s">
        <v>1234</v>
      </c>
      <c r="P2517">
        <v>33</v>
      </c>
      <c r="Q2517">
        <v>0</v>
      </c>
      <c r="R2517">
        <v>33</v>
      </c>
      <c r="S2517">
        <v>1</v>
      </c>
    </row>
    <row r="2518" spans="1:39" x14ac:dyDescent="0.3">
      <c r="A2518">
        <v>25522</v>
      </c>
      <c r="B2518" t="s">
        <v>730</v>
      </c>
      <c r="C2518" t="s">
        <v>735</v>
      </c>
      <c r="P2518">
        <v>21</v>
      </c>
      <c r="Q2518">
        <v>0</v>
      </c>
      <c r="R2518">
        <v>26</v>
      </c>
      <c r="S2518">
        <v>2</v>
      </c>
    </row>
    <row r="2519" spans="1:39" x14ac:dyDescent="0.3">
      <c r="A2519">
        <v>25522</v>
      </c>
      <c r="B2519" t="s">
        <v>730</v>
      </c>
      <c r="C2519" t="s">
        <v>736</v>
      </c>
      <c r="P2519">
        <v>13</v>
      </c>
      <c r="Q2519">
        <v>0</v>
      </c>
      <c r="R2519">
        <v>13</v>
      </c>
      <c r="S2519">
        <v>1</v>
      </c>
    </row>
    <row r="2520" spans="1:39" x14ac:dyDescent="0.3">
      <c r="A2520">
        <v>25522</v>
      </c>
      <c r="B2520" t="s">
        <v>62</v>
      </c>
      <c r="C2520" t="s">
        <v>75</v>
      </c>
      <c r="T2520">
        <v>37</v>
      </c>
      <c r="U2520">
        <v>37</v>
      </c>
      <c r="V2520">
        <v>0</v>
      </c>
      <c r="W2520">
        <v>37</v>
      </c>
      <c r="X2520">
        <v>1</v>
      </c>
    </row>
    <row r="2521" spans="1:39" x14ac:dyDescent="0.3">
      <c r="A2521">
        <v>25522</v>
      </c>
      <c r="B2521" t="s">
        <v>730</v>
      </c>
      <c r="C2521" t="s">
        <v>742</v>
      </c>
      <c r="T2521">
        <v>21.5</v>
      </c>
      <c r="U2521">
        <v>37</v>
      </c>
      <c r="V2521">
        <v>0</v>
      </c>
      <c r="W2521">
        <v>86</v>
      </c>
      <c r="X2521">
        <v>4</v>
      </c>
    </row>
    <row r="2522" spans="1:39" x14ac:dyDescent="0.3">
      <c r="A2522">
        <v>25522</v>
      </c>
      <c r="B2522" t="s">
        <v>62</v>
      </c>
      <c r="C2522" t="s">
        <v>1228</v>
      </c>
      <c r="Y2522">
        <v>2.7</v>
      </c>
      <c r="Z2522">
        <v>8</v>
      </c>
      <c r="AA2522">
        <v>0</v>
      </c>
      <c r="AB2522">
        <v>8</v>
      </c>
      <c r="AC2522">
        <v>3</v>
      </c>
    </row>
    <row r="2523" spans="1:39" x14ac:dyDescent="0.3">
      <c r="A2523">
        <v>25522</v>
      </c>
      <c r="B2523" t="s">
        <v>730</v>
      </c>
      <c r="C2523" t="s">
        <v>429</v>
      </c>
      <c r="Y2523">
        <v>3</v>
      </c>
      <c r="Z2523">
        <v>6</v>
      </c>
      <c r="AA2523">
        <v>0</v>
      </c>
      <c r="AB2523">
        <v>6</v>
      </c>
      <c r="AC2523">
        <v>2</v>
      </c>
    </row>
    <row r="2524" spans="1:39" x14ac:dyDescent="0.3">
      <c r="A2524">
        <v>25522</v>
      </c>
      <c r="B2524" t="s">
        <v>62</v>
      </c>
      <c r="C2524" t="s">
        <v>83</v>
      </c>
      <c r="AD2524">
        <v>1</v>
      </c>
      <c r="AE2524">
        <v>39</v>
      </c>
      <c r="AF2524">
        <v>1</v>
      </c>
      <c r="AG2524">
        <v>100</v>
      </c>
      <c r="AH2524">
        <v>8</v>
      </c>
      <c r="AI2524">
        <v>5</v>
      </c>
    </row>
    <row r="2525" spans="1:39" x14ac:dyDescent="0.3">
      <c r="A2525">
        <v>25522</v>
      </c>
      <c r="B2525" t="s">
        <v>730</v>
      </c>
      <c r="C2525" t="s">
        <v>744</v>
      </c>
      <c r="AD2525">
        <v>2</v>
      </c>
      <c r="AE2525">
        <v>20</v>
      </c>
      <c r="AF2525">
        <v>1</v>
      </c>
      <c r="AG2525">
        <v>50</v>
      </c>
      <c r="AH2525">
        <v>6</v>
      </c>
      <c r="AI2525">
        <v>3</v>
      </c>
    </row>
    <row r="2526" spans="1:39" x14ac:dyDescent="0.3">
      <c r="A2526">
        <v>25522</v>
      </c>
      <c r="B2526" t="s">
        <v>62</v>
      </c>
      <c r="C2526" t="s">
        <v>1235</v>
      </c>
      <c r="AJ2526">
        <v>55</v>
      </c>
      <c r="AK2526">
        <v>291</v>
      </c>
      <c r="AL2526">
        <v>41.6</v>
      </c>
      <c r="AM2526">
        <v>7</v>
      </c>
    </row>
    <row r="2527" spans="1:39" x14ac:dyDescent="0.3">
      <c r="A2527">
        <v>25522</v>
      </c>
      <c r="B2527" t="s">
        <v>730</v>
      </c>
      <c r="C2527" t="s">
        <v>1236</v>
      </c>
      <c r="AJ2527">
        <v>55</v>
      </c>
      <c r="AK2527">
        <v>309</v>
      </c>
      <c r="AL2527">
        <v>51.5</v>
      </c>
      <c r="AM2527">
        <v>6</v>
      </c>
    </row>
    <row r="2528" spans="1:39" x14ac:dyDescent="0.3">
      <c r="A2528">
        <v>25523</v>
      </c>
      <c r="B2528" t="s">
        <v>886</v>
      </c>
      <c r="C2528" t="s">
        <v>887</v>
      </c>
      <c r="D2528">
        <v>41</v>
      </c>
      <c r="E2528">
        <v>63.4</v>
      </c>
      <c r="F2528">
        <v>26</v>
      </c>
      <c r="G2528">
        <v>2</v>
      </c>
      <c r="H2528">
        <v>1</v>
      </c>
      <c r="I2528">
        <v>311</v>
      </c>
      <c r="J2528">
        <v>125.4</v>
      </c>
    </row>
    <row r="2529" spans="1:19" x14ac:dyDescent="0.3">
      <c r="A2529">
        <v>25523</v>
      </c>
      <c r="B2529" t="s">
        <v>886</v>
      </c>
      <c r="C2529" t="s">
        <v>1237</v>
      </c>
      <c r="D2529">
        <v>2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</row>
    <row r="2530" spans="1:19" x14ac:dyDescent="0.3">
      <c r="A2530">
        <v>25523</v>
      </c>
      <c r="B2530" t="s">
        <v>808</v>
      </c>
      <c r="C2530" t="s">
        <v>249</v>
      </c>
      <c r="D2530">
        <v>31</v>
      </c>
      <c r="E2530">
        <v>51.6</v>
      </c>
      <c r="F2530">
        <v>16</v>
      </c>
      <c r="G2530">
        <v>1</v>
      </c>
      <c r="H2530">
        <v>1</v>
      </c>
      <c r="I2530">
        <v>187</v>
      </c>
      <c r="J2530">
        <v>106.5</v>
      </c>
    </row>
    <row r="2531" spans="1:19" x14ac:dyDescent="0.3">
      <c r="A2531">
        <v>25523</v>
      </c>
      <c r="B2531" t="s">
        <v>808</v>
      </c>
      <c r="C2531" t="s">
        <v>825</v>
      </c>
      <c r="D2531">
        <v>1</v>
      </c>
      <c r="E2531">
        <v>100</v>
      </c>
      <c r="F2531">
        <v>1</v>
      </c>
      <c r="G2531">
        <v>0</v>
      </c>
      <c r="H2531">
        <v>0</v>
      </c>
      <c r="I2531">
        <v>31</v>
      </c>
      <c r="J2531">
        <v>360.4</v>
      </c>
    </row>
    <row r="2532" spans="1:19" x14ac:dyDescent="0.3">
      <c r="A2532">
        <v>25523</v>
      </c>
      <c r="B2532" t="s">
        <v>886</v>
      </c>
      <c r="C2532" t="s">
        <v>831</v>
      </c>
      <c r="K2532">
        <v>15</v>
      </c>
      <c r="L2532">
        <v>0</v>
      </c>
      <c r="M2532">
        <v>17</v>
      </c>
      <c r="N2532">
        <v>1</v>
      </c>
      <c r="O2532">
        <v>58</v>
      </c>
    </row>
    <row r="2533" spans="1:19" x14ac:dyDescent="0.3">
      <c r="A2533">
        <v>25523</v>
      </c>
      <c r="B2533" t="s">
        <v>886</v>
      </c>
      <c r="C2533" t="s">
        <v>561</v>
      </c>
      <c r="K2533">
        <v>1</v>
      </c>
      <c r="L2533">
        <v>0</v>
      </c>
      <c r="M2533">
        <v>18</v>
      </c>
      <c r="N2533">
        <v>0</v>
      </c>
      <c r="O2533">
        <v>18</v>
      </c>
    </row>
    <row r="2534" spans="1:19" x14ac:dyDescent="0.3">
      <c r="A2534">
        <v>25523</v>
      </c>
      <c r="B2534" t="s">
        <v>886</v>
      </c>
      <c r="C2534" t="s">
        <v>1238</v>
      </c>
      <c r="K2534">
        <v>1</v>
      </c>
      <c r="L2534">
        <v>0</v>
      </c>
      <c r="M2534">
        <v>5</v>
      </c>
      <c r="N2534">
        <v>0</v>
      </c>
      <c r="O2534">
        <v>5</v>
      </c>
    </row>
    <row r="2535" spans="1:19" x14ac:dyDescent="0.3">
      <c r="A2535">
        <v>25523</v>
      </c>
      <c r="B2535" t="s">
        <v>886</v>
      </c>
      <c r="C2535" t="s">
        <v>357</v>
      </c>
      <c r="K2535">
        <v>3</v>
      </c>
      <c r="L2535">
        <v>0</v>
      </c>
      <c r="M2535">
        <v>3</v>
      </c>
      <c r="N2535">
        <v>0</v>
      </c>
      <c r="O2535">
        <v>4</v>
      </c>
    </row>
    <row r="2536" spans="1:19" x14ac:dyDescent="0.3">
      <c r="A2536">
        <v>25523</v>
      </c>
      <c r="B2536" t="s">
        <v>886</v>
      </c>
      <c r="C2536" t="s">
        <v>354</v>
      </c>
      <c r="K2536">
        <v>2</v>
      </c>
      <c r="L2536">
        <v>0</v>
      </c>
      <c r="M2536">
        <v>2</v>
      </c>
      <c r="N2536">
        <v>0</v>
      </c>
      <c r="O2536">
        <v>-1</v>
      </c>
    </row>
    <row r="2537" spans="1:19" x14ac:dyDescent="0.3">
      <c r="A2537">
        <v>25523</v>
      </c>
      <c r="B2537" t="s">
        <v>886</v>
      </c>
      <c r="C2537" t="s">
        <v>887</v>
      </c>
      <c r="K2537">
        <v>10</v>
      </c>
      <c r="L2537">
        <v>0</v>
      </c>
      <c r="M2537">
        <v>18</v>
      </c>
      <c r="N2537">
        <v>0</v>
      </c>
      <c r="O2537">
        <v>-15</v>
      </c>
    </row>
    <row r="2538" spans="1:19" x14ac:dyDescent="0.3">
      <c r="A2538">
        <v>25523</v>
      </c>
      <c r="B2538" t="s">
        <v>808</v>
      </c>
      <c r="C2538" t="s">
        <v>811</v>
      </c>
      <c r="K2538">
        <v>26</v>
      </c>
      <c r="L2538">
        <v>0</v>
      </c>
      <c r="M2538">
        <v>21</v>
      </c>
      <c r="N2538">
        <v>2</v>
      </c>
      <c r="O2538">
        <v>150</v>
      </c>
    </row>
    <row r="2539" spans="1:19" x14ac:dyDescent="0.3">
      <c r="A2539">
        <v>25523</v>
      </c>
      <c r="B2539" t="s">
        <v>808</v>
      </c>
      <c r="C2539" t="s">
        <v>249</v>
      </c>
      <c r="K2539">
        <v>24</v>
      </c>
      <c r="L2539">
        <v>0</v>
      </c>
      <c r="M2539">
        <v>46</v>
      </c>
      <c r="N2539">
        <v>1</v>
      </c>
      <c r="O2539">
        <v>145</v>
      </c>
    </row>
    <row r="2540" spans="1:19" x14ac:dyDescent="0.3">
      <c r="A2540">
        <v>25523</v>
      </c>
      <c r="B2540" t="s">
        <v>808</v>
      </c>
      <c r="C2540" t="s">
        <v>459</v>
      </c>
      <c r="K2540">
        <v>3</v>
      </c>
      <c r="L2540">
        <v>0</v>
      </c>
      <c r="M2540">
        <v>17</v>
      </c>
      <c r="N2540">
        <v>0</v>
      </c>
      <c r="O2540">
        <v>19</v>
      </c>
    </row>
    <row r="2541" spans="1:19" x14ac:dyDescent="0.3">
      <c r="A2541">
        <v>25523</v>
      </c>
      <c r="B2541" t="s">
        <v>808</v>
      </c>
      <c r="C2541" t="s">
        <v>814</v>
      </c>
      <c r="K2541">
        <v>1</v>
      </c>
      <c r="L2541">
        <v>0</v>
      </c>
      <c r="M2541">
        <v>8</v>
      </c>
      <c r="N2541">
        <v>0</v>
      </c>
      <c r="O2541">
        <v>8</v>
      </c>
    </row>
    <row r="2542" spans="1:19" x14ac:dyDescent="0.3">
      <c r="A2542">
        <v>25523</v>
      </c>
      <c r="B2542" t="s">
        <v>808</v>
      </c>
      <c r="C2542" t="s">
        <v>399</v>
      </c>
      <c r="K2542">
        <v>1</v>
      </c>
      <c r="L2542">
        <v>0</v>
      </c>
      <c r="M2542">
        <v>0</v>
      </c>
      <c r="N2542">
        <v>0</v>
      </c>
      <c r="O2542">
        <v>-7</v>
      </c>
    </row>
    <row r="2543" spans="1:19" x14ac:dyDescent="0.3">
      <c r="A2543">
        <v>25523</v>
      </c>
      <c r="B2543" t="s">
        <v>886</v>
      </c>
      <c r="C2543" t="s">
        <v>1238</v>
      </c>
      <c r="P2543">
        <v>27</v>
      </c>
      <c r="Q2543">
        <v>0</v>
      </c>
      <c r="R2543">
        <v>87</v>
      </c>
      <c r="S2543">
        <v>7</v>
      </c>
    </row>
    <row r="2544" spans="1:19" x14ac:dyDescent="0.3">
      <c r="A2544">
        <v>25523</v>
      </c>
      <c r="B2544" t="s">
        <v>886</v>
      </c>
      <c r="C2544" t="s">
        <v>561</v>
      </c>
      <c r="P2544">
        <v>42</v>
      </c>
      <c r="Q2544">
        <v>0</v>
      </c>
      <c r="R2544">
        <v>69</v>
      </c>
      <c r="S2544">
        <v>4</v>
      </c>
    </row>
    <row r="2545" spans="1:29" x14ac:dyDescent="0.3">
      <c r="A2545">
        <v>25523</v>
      </c>
      <c r="B2545" t="s">
        <v>886</v>
      </c>
      <c r="C2545" t="s">
        <v>1239</v>
      </c>
      <c r="P2545">
        <v>17</v>
      </c>
      <c r="Q2545">
        <v>0</v>
      </c>
      <c r="R2545">
        <v>36</v>
      </c>
      <c r="S2545">
        <v>3</v>
      </c>
    </row>
    <row r="2546" spans="1:29" x14ac:dyDescent="0.3">
      <c r="A2546">
        <v>25523</v>
      </c>
      <c r="B2546" t="s">
        <v>886</v>
      </c>
      <c r="C2546" t="s">
        <v>324</v>
      </c>
      <c r="P2546">
        <v>21</v>
      </c>
      <c r="Q2546">
        <v>1</v>
      </c>
      <c r="R2546">
        <v>32</v>
      </c>
      <c r="S2546">
        <v>2</v>
      </c>
    </row>
    <row r="2547" spans="1:29" x14ac:dyDescent="0.3">
      <c r="A2547">
        <v>25523</v>
      </c>
      <c r="B2547" t="s">
        <v>886</v>
      </c>
      <c r="C2547" t="s">
        <v>956</v>
      </c>
      <c r="P2547">
        <v>17</v>
      </c>
      <c r="Q2547">
        <v>0</v>
      </c>
      <c r="R2547">
        <v>32</v>
      </c>
      <c r="S2547">
        <v>2</v>
      </c>
    </row>
    <row r="2548" spans="1:29" x14ac:dyDescent="0.3">
      <c r="A2548">
        <v>25523</v>
      </c>
      <c r="B2548" t="s">
        <v>886</v>
      </c>
      <c r="C2548" t="s">
        <v>831</v>
      </c>
      <c r="P2548">
        <v>20</v>
      </c>
      <c r="Q2548">
        <v>0</v>
      </c>
      <c r="R2548">
        <v>23</v>
      </c>
      <c r="S2548">
        <v>2</v>
      </c>
    </row>
    <row r="2549" spans="1:29" x14ac:dyDescent="0.3">
      <c r="A2549">
        <v>25523</v>
      </c>
      <c r="B2549" t="s">
        <v>886</v>
      </c>
      <c r="C2549" t="s">
        <v>896</v>
      </c>
      <c r="P2549">
        <v>11</v>
      </c>
      <c r="Q2549">
        <v>0</v>
      </c>
      <c r="R2549">
        <v>19</v>
      </c>
      <c r="S2549">
        <v>2</v>
      </c>
    </row>
    <row r="2550" spans="1:29" x14ac:dyDescent="0.3">
      <c r="A2550">
        <v>25523</v>
      </c>
      <c r="B2550" t="s">
        <v>886</v>
      </c>
      <c r="C2550" t="s">
        <v>357</v>
      </c>
      <c r="P2550">
        <v>9</v>
      </c>
      <c r="Q2550">
        <v>0</v>
      </c>
      <c r="R2550">
        <v>11</v>
      </c>
      <c r="S2550">
        <v>3</v>
      </c>
    </row>
    <row r="2551" spans="1:29" x14ac:dyDescent="0.3">
      <c r="A2551">
        <v>25523</v>
      </c>
      <c r="B2551" t="s">
        <v>886</v>
      </c>
      <c r="C2551" t="s">
        <v>775</v>
      </c>
      <c r="P2551">
        <v>2</v>
      </c>
      <c r="Q2551">
        <v>0</v>
      </c>
      <c r="R2551">
        <v>2</v>
      </c>
      <c r="S2551">
        <v>1</v>
      </c>
    </row>
    <row r="2552" spans="1:29" x14ac:dyDescent="0.3">
      <c r="A2552">
        <v>25523</v>
      </c>
      <c r="B2552" t="s">
        <v>808</v>
      </c>
      <c r="C2552" t="s">
        <v>399</v>
      </c>
      <c r="P2552">
        <v>24</v>
      </c>
      <c r="Q2552">
        <v>0</v>
      </c>
      <c r="R2552">
        <v>63</v>
      </c>
      <c r="S2552">
        <v>5</v>
      </c>
    </row>
    <row r="2553" spans="1:29" x14ac:dyDescent="0.3">
      <c r="A2553">
        <v>25523</v>
      </c>
      <c r="B2553" t="s">
        <v>808</v>
      </c>
      <c r="C2553" t="s">
        <v>818</v>
      </c>
      <c r="P2553">
        <v>35</v>
      </c>
      <c r="Q2553">
        <v>1</v>
      </c>
      <c r="R2553">
        <v>59</v>
      </c>
      <c r="S2553">
        <v>4</v>
      </c>
    </row>
    <row r="2554" spans="1:29" x14ac:dyDescent="0.3">
      <c r="A2554">
        <v>25523</v>
      </c>
      <c r="B2554" t="s">
        <v>808</v>
      </c>
      <c r="C2554" t="s">
        <v>1240</v>
      </c>
      <c r="P2554">
        <v>26</v>
      </c>
      <c r="Q2554">
        <v>0</v>
      </c>
      <c r="R2554">
        <v>54</v>
      </c>
      <c r="S2554">
        <v>4</v>
      </c>
    </row>
    <row r="2555" spans="1:29" x14ac:dyDescent="0.3">
      <c r="A2555">
        <v>25523</v>
      </c>
      <c r="B2555" t="s">
        <v>808</v>
      </c>
      <c r="C2555" t="s">
        <v>1241</v>
      </c>
      <c r="P2555">
        <v>31</v>
      </c>
      <c r="Q2555">
        <v>0</v>
      </c>
      <c r="R2555">
        <v>31</v>
      </c>
      <c r="S2555">
        <v>1</v>
      </c>
    </row>
    <row r="2556" spans="1:29" x14ac:dyDescent="0.3">
      <c r="A2556">
        <v>25523</v>
      </c>
      <c r="B2556" t="s">
        <v>808</v>
      </c>
      <c r="C2556" t="s">
        <v>814</v>
      </c>
      <c r="P2556">
        <v>4</v>
      </c>
      <c r="Q2556">
        <v>0</v>
      </c>
      <c r="R2556">
        <v>6</v>
      </c>
      <c r="S2556">
        <v>2</v>
      </c>
    </row>
    <row r="2557" spans="1:29" x14ac:dyDescent="0.3">
      <c r="A2557">
        <v>25523</v>
      </c>
      <c r="B2557" t="s">
        <v>808</v>
      </c>
      <c r="C2557" t="s">
        <v>821</v>
      </c>
      <c r="P2557">
        <v>5</v>
      </c>
      <c r="Q2557">
        <v>0</v>
      </c>
      <c r="R2557">
        <v>5</v>
      </c>
      <c r="S2557">
        <v>1</v>
      </c>
    </row>
    <row r="2558" spans="1:29" x14ac:dyDescent="0.3">
      <c r="A2558">
        <v>25523</v>
      </c>
      <c r="B2558" t="s">
        <v>886</v>
      </c>
      <c r="C2558" t="s">
        <v>354</v>
      </c>
      <c r="T2558">
        <v>24.2</v>
      </c>
      <c r="U2558">
        <v>28</v>
      </c>
      <c r="V2558">
        <v>0</v>
      </c>
      <c r="W2558">
        <v>97</v>
      </c>
      <c r="X2558">
        <v>4</v>
      </c>
    </row>
    <row r="2559" spans="1:29" x14ac:dyDescent="0.3">
      <c r="A2559">
        <v>25523</v>
      </c>
      <c r="B2559" t="s">
        <v>808</v>
      </c>
      <c r="C2559" t="s">
        <v>399</v>
      </c>
      <c r="T2559">
        <v>17.5</v>
      </c>
      <c r="U2559">
        <v>19</v>
      </c>
      <c r="V2559">
        <v>0</v>
      </c>
      <c r="W2559">
        <v>35</v>
      </c>
      <c r="X2559">
        <v>2</v>
      </c>
    </row>
    <row r="2560" spans="1:29" x14ac:dyDescent="0.3">
      <c r="A2560">
        <v>25523</v>
      </c>
      <c r="B2560" t="s">
        <v>808</v>
      </c>
      <c r="C2560" t="s">
        <v>399</v>
      </c>
      <c r="Y2560">
        <v>5</v>
      </c>
      <c r="Z2560">
        <v>5</v>
      </c>
      <c r="AA2560">
        <v>0</v>
      </c>
      <c r="AB2560">
        <v>5</v>
      </c>
      <c r="AC2560">
        <v>1</v>
      </c>
    </row>
    <row r="2561" spans="1:39" x14ac:dyDescent="0.3">
      <c r="A2561">
        <v>25523</v>
      </c>
      <c r="B2561" t="s">
        <v>886</v>
      </c>
      <c r="C2561" t="s">
        <v>899</v>
      </c>
      <c r="AD2561">
        <v>1</v>
      </c>
      <c r="AE2561">
        <v>22</v>
      </c>
      <c r="AF2561">
        <v>1</v>
      </c>
      <c r="AG2561">
        <v>100</v>
      </c>
      <c r="AH2561">
        <v>5</v>
      </c>
      <c r="AI2561">
        <v>2</v>
      </c>
    </row>
    <row r="2562" spans="1:39" x14ac:dyDescent="0.3">
      <c r="A2562">
        <v>25523</v>
      </c>
      <c r="B2562" t="s">
        <v>808</v>
      </c>
      <c r="C2562" t="s">
        <v>823</v>
      </c>
      <c r="AD2562">
        <v>4</v>
      </c>
      <c r="AE2562">
        <v>43</v>
      </c>
      <c r="AF2562">
        <v>3</v>
      </c>
      <c r="AG2562">
        <v>75</v>
      </c>
      <c r="AH2562">
        <v>13</v>
      </c>
      <c r="AI2562">
        <v>4</v>
      </c>
    </row>
    <row r="2563" spans="1:39" x14ac:dyDescent="0.3">
      <c r="A2563">
        <v>25523</v>
      </c>
      <c r="B2563" t="s">
        <v>886</v>
      </c>
      <c r="C2563" t="s">
        <v>899</v>
      </c>
      <c r="AJ2563">
        <v>52</v>
      </c>
      <c r="AK2563">
        <v>233</v>
      </c>
      <c r="AL2563">
        <v>38.799999999999997</v>
      </c>
      <c r="AM2563">
        <v>6</v>
      </c>
    </row>
    <row r="2564" spans="1:39" x14ac:dyDescent="0.3">
      <c r="A2564">
        <v>25523</v>
      </c>
      <c r="B2564" t="s">
        <v>808</v>
      </c>
      <c r="C2564" t="s">
        <v>825</v>
      </c>
      <c r="AJ2564">
        <v>47</v>
      </c>
      <c r="AK2564">
        <v>121</v>
      </c>
      <c r="AL2564">
        <v>40.299999999999997</v>
      </c>
      <c r="AM2564">
        <v>3</v>
      </c>
    </row>
    <row r="2565" spans="1:39" x14ac:dyDescent="0.3">
      <c r="A2565">
        <v>25524</v>
      </c>
      <c r="B2565" t="s">
        <v>1242</v>
      </c>
      <c r="C2565" t="s">
        <v>735</v>
      </c>
      <c r="D2565">
        <v>39</v>
      </c>
      <c r="E2565">
        <v>48.7</v>
      </c>
      <c r="F2565">
        <v>19</v>
      </c>
      <c r="G2565">
        <v>2</v>
      </c>
      <c r="H2565">
        <v>0</v>
      </c>
      <c r="I2565">
        <v>210</v>
      </c>
      <c r="J2565">
        <v>83.7</v>
      </c>
    </row>
    <row r="2566" spans="1:39" x14ac:dyDescent="0.3">
      <c r="A2566">
        <v>25524</v>
      </c>
      <c r="B2566" t="s">
        <v>787</v>
      </c>
      <c r="C2566" t="s">
        <v>1243</v>
      </c>
      <c r="D2566">
        <v>30</v>
      </c>
      <c r="E2566">
        <v>83.3</v>
      </c>
      <c r="F2566">
        <v>25</v>
      </c>
      <c r="G2566">
        <v>0</v>
      </c>
      <c r="H2566">
        <v>2</v>
      </c>
      <c r="I2566">
        <v>286</v>
      </c>
      <c r="J2566">
        <v>185.4</v>
      </c>
    </row>
    <row r="2567" spans="1:39" x14ac:dyDescent="0.3">
      <c r="A2567">
        <v>25524</v>
      </c>
      <c r="B2567" t="s">
        <v>787</v>
      </c>
      <c r="C2567" t="s">
        <v>955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</row>
    <row r="2568" spans="1:39" x14ac:dyDescent="0.3">
      <c r="A2568">
        <v>25524</v>
      </c>
      <c r="B2568" t="s">
        <v>1242</v>
      </c>
      <c r="C2568" t="s">
        <v>1244</v>
      </c>
      <c r="K2568">
        <v>1</v>
      </c>
      <c r="L2568">
        <v>0</v>
      </c>
      <c r="M2568">
        <v>14</v>
      </c>
      <c r="N2568">
        <v>0</v>
      </c>
      <c r="O2568">
        <v>14</v>
      </c>
    </row>
    <row r="2569" spans="1:39" x14ac:dyDescent="0.3">
      <c r="A2569">
        <v>25524</v>
      </c>
      <c r="B2569" t="s">
        <v>1242</v>
      </c>
      <c r="C2569" t="s">
        <v>1245</v>
      </c>
      <c r="K2569">
        <v>5</v>
      </c>
      <c r="L2569">
        <v>0</v>
      </c>
      <c r="M2569">
        <v>8</v>
      </c>
      <c r="N2569">
        <v>0</v>
      </c>
      <c r="O2569">
        <v>11</v>
      </c>
    </row>
    <row r="2570" spans="1:39" x14ac:dyDescent="0.3">
      <c r="A2570">
        <v>25524</v>
      </c>
      <c r="B2570" t="s">
        <v>1242</v>
      </c>
      <c r="C2570" t="s">
        <v>399</v>
      </c>
      <c r="K2570">
        <v>6</v>
      </c>
      <c r="L2570">
        <v>0</v>
      </c>
      <c r="M2570">
        <v>3</v>
      </c>
      <c r="N2570">
        <v>0</v>
      </c>
      <c r="O2570">
        <v>8</v>
      </c>
    </row>
    <row r="2571" spans="1:39" x14ac:dyDescent="0.3">
      <c r="A2571">
        <v>25524</v>
      </c>
      <c r="B2571" t="s">
        <v>1242</v>
      </c>
      <c r="C2571" t="s">
        <v>1246</v>
      </c>
      <c r="K2571">
        <v>3</v>
      </c>
      <c r="L2571">
        <v>0</v>
      </c>
      <c r="M2571">
        <v>11</v>
      </c>
      <c r="N2571">
        <v>0</v>
      </c>
      <c r="O2571">
        <v>8</v>
      </c>
    </row>
    <row r="2572" spans="1:39" x14ac:dyDescent="0.3">
      <c r="A2572">
        <v>25524</v>
      </c>
      <c r="B2572" t="s">
        <v>1242</v>
      </c>
      <c r="C2572" t="s">
        <v>152</v>
      </c>
      <c r="K2572">
        <v>2</v>
      </c>
      <c r="L2572">
        <v>0</v>
      </c>
      <c r="M2572">
        <v>5</v>
      </c>
      <c r="N2572">
        <v>0</v>
      </c>
      <c r="O2572">
        <v>6</v>
      </c>
    </row>
    <row r="2573" spans="1:39" x14ac:dyDescent="0.3">
      <c r="A2573">
        <v>25524</v>
      </c>
      <c r="B2573" t="s">
        <v>1242</v>
      </c>
      <c r="C2573" t="s">
        <v>44</v>
      </c>
      <c r="K2573">
        <v>2</v>
      </c>
      <c r="L2573">
        <v>0</v>
      </c>
      <c r="M2573">
        <v>5</v>
      </c>
      <c r="N2573">
        <v>0</v>
      </c>
      <c r="O2573">
        <v>6</v>
      </c>
    </row>
    <row r="2574" spans="1:39" x14ac:dyDescent="0.3">
      <c r="A2574">
        <v>25524</v>
      </c>
      <c r="B2574" t="s">
        <v>1242</v>
      </c>
      <c r="C2574" t="s">
        <v>933</v>
      </c>
      <c r="K2574">
        <v>0</v>
      </c>
      <c r="L2574">
        <v>0</v>
      </c>
      <c r="M2574">
        <v>0</v>
      </c>
      <c r="N2574">
        <v>0</v>
      </c>
      <c r="O2574">
        <v>0</v>
      </c>
    </row>
    <row r="2575" spans="1:39" x14ac:dyDescent="0.3">
      <c r="A2575">
        <v>25524</v>
      </c>
      <c r="B2575" t="s">
        <v>1242</v>
      </c>
      <c r="C2575" t="s">
        <v>735</v>
      </c>
      <c r="K2575">
        <v>7</v>
      </c>
      <c r="L2575">
        <v>0</v>
      </c>
      <c r="M2575">
        <v>3</v>
      </c>
      <c r="N2575">
        <v>0</v>
      </c>
      <c r="O2575">
        <v>-24</v>
      </c>
    </row>
    <row r="2576" spans="1:39" x14ac:dyDescent="0.3">
      <c r="A2576">
        <v>25524</v>
      </c>
      <c r="B2576" t="s">
        <v>787</v>
      </c>
      <c r="C2576" t="s">
        <v>856</v>
      </c>
      <c r="K2576">
        <v>20</v>
      </c>
      <c r="L2576">
        <v>0</v>
      </c>
      <c r="M2576">
        <v>14</v>
      </c>
      <c r="N2576">
        <v>2</v>
      </c>
      <c r="O2576">
        <v>75</v>
      </c>
    </row>
    <row r="2577" spans="1:19" x14ac:dyDescent="0.3">
      <c r="A2577">
        <v>25524</v>
      </c>
      <c r="B2577" t="s">
        <v>787</v>
      </c>
      <c r="C2577" t="s">
        <v>1247</v>
      </c>
      <c r="K2577">
        <v>4</v>
      </c>
      <c r="L2577">
        <v>0</v>
      </c>
      <c r="M2577">
        <v>58</v>
      </c>
      <c r="N2577">
        <v>0</v>
      </c>
      <c r="O2577">
        <v>60</v>
      </c>
    </row>
    <row r="2578" spans="1:19" x14ac:dyDescent="0.3">
      <c r="A2578">
        <v>25524</v>
      </c>
      <c r="B2578" t="s">
        <v>787</v>
      </c>
      <c r="C2578" t="s">
        <v>794</v>
      </c>
      <c r="K2578">
        <v>3</v>
      </c>
      <c r="L2578">
        <v>0</v>
      </c>
      <c r="M2578">
        <v>9</v>
      </c>
      <c r="N2578">
        <v>0</v>
      </c>
      <c r="O2578">
        <v>17</v>
      </c>
    </row>
    <row r="2579" spans="1:19" x14ac:dyDescent="0.3">
      <c r="A2579">
        <v>25524</v>
      </c>
      <c r="B2579" t="s">
        <v>787</v>
      </c>
      <c r="C2579" t="s">
        <v>109</v>
      </c>
      <c r="K2579">
        <v>1</v>
      </c>
      <c r="L2579">
        <v>0</v>
      </c>
      <c r="M2579">
        <v>7</v>
      </c>
      <c r="N2579">
        <v>0</v>
      </c>
      <c r="O2579">
        <v>7</v>
      </c>
    </row>
    <row r="2580" spans="1:19" x14ac:dyDescent="0.3">
      <c r="A2580">
        <v>25524</v>
      </c>
      <c r="B2580" t="s">
        <v>787</v>
      </c>
      <c r="C2580" t="s">
        <v>326</v>
      </c>
      <c r="K2580">
        <v>1</v>
      </c>
      <c r="L2580">
        <v>0</v>
      </c>
      <c r="M2580">
        <v>2</v>
      </c>
      <c r="N2580">
        <v>0</v>
      </c>
      <c r="O2580">
        <v>2</v>
      </c>
    </row>
    <row r="2581" spans="1:19" x14ac:dyDescent="0.3">
      <c r="A2581">
        <v>25524</v>
      </c>
      <c r="B2581" t="s">
        <v>787</v>
      </c>
      <c r="C2581" t="s">
        <v>52</v>
      </c>
      <c r="K2581">
        <v>0</v>
      </c>
      <c r="L2581">
        <v>0</v>
      </c>
      <c r="M2581">
        <v>0</v>
      </c>
      <c r="N2581">
        <v>0</v>
      </c>
      <c r="O2581">
        <v>0</v>
      </c>
    </row>
    <row r="2582" spans="1:19" x14ac:dyDescent="0.3">
      <c r="A2582">
        <v>25524</v>
      </c>
      <c r="B2582" t="s">
        <v>787</v>
      </c>
      <c r="C2582" t="s">
        <v>1243</v>
      </c>
      <c r="K2582">
        <v>5</v>
      </c>
      <c r="L2582">
        <v>0</v>
      </c>
      <c r="M2582">
        <v>4</v>
      </c>
      <c r="N2582">
        <v>0</v>
      </c>
      <c r="O2582">
        <v>-6</v>
      </c>
    </row>
    <row r="2583" spans="1:19" x14ac:dyDescent="0.3">
      <c r="A2583">
        <v>25524</v>
      </c>
      <c r="B2583" t="s">
        <v>1242</v>
      </c>
      <c r="C2583" t="s">
        <v>1246</v>
      </c>
      <c r="P2583">
        <v>18</v>
      </c>
      <c r="Q2583">
        <v>0</v>
      </c>
      <c r="R2583">
        <v>39</v>
      </c>
      <c r="S2583">
        <v>5</v>
      </c>
    </row>
    <row r="2584" spans="1:19" x14ac:dyDescent="0.3">
      <c r="A2584">
        <v>25524</v>
      </c>
      <c r="B2584" t="s">
        <v>1242</v>
      </c>
      <c r="C2584" t="s">
        <v>1066</v>
      </c>
      <c r="P2584">
        <v>18</v>
      </c>
      <c r="Q2584">
        <v>0</v>
      </c>
      <c r="R2584">
        <v>39</v>
      </c>
      <c r="S2584">
        <v>4</v>
      </c>
    </row>
    <row r="2585" spans="1:19" x14ac:dyDescent="0.3">
      <c r="A2585">
        <v>25524</v>
      </c>
      <c r="B2585" t="s">
        <v>1242</v>
      </c>
      <c r="C2585" t="s">
        <v>1248</v>
      </c>
      <c r="P2585">
        <v>28</v>
      </c>
      <c r="Q2585">
        <v>0</v>
      </c>
      <c r="R2585">
        <v>28</v>
      </c>
      <c r="S2585">
        <v>1</v>
      </c>
    </row>
    <row r="2586" spans="1:19" x14ac:dyDescent="0.3">
      <c r="A2586">
        <v>25524</v>
      </c>
      <c r="B2586" t="s">
        <v>1242</v>
      </c>
      <c r="C2586" t="s">
        <v>1249</v>
      </c>
      <c r="P2586">
        <v>26</v>
      </c>
      <c r="Q2586">
        <v>0</v>
      </c>
      <c r="R2586">
        <v>27</v>
      </c>
      <c r="S2586">
        <v>2</v>
      </c>
    </row>
    <row r="2587" spans="1:19" x14ac:dyDescent="0.3">
      <c r="A2587">
        <v>25524</v>
      </c>
      <c r="B2587" t="s">
        <v>1242</v>
      </c>
      <c r="C2587" t="s">
        <v>1250</v>
      </c>
      <c r="P2587">
        <v>21</v>
      </c>
      <c r="Q2587">
        <v>0</v>
      </c>
      <c r="R2587">
        <v>21</v>
      </c>
      <c r="S2587">
        <v>1</v>
      </c>
    </row>
    <row r="2588" spans="1:19" x14ac:dyDescent="0.3">
      <c r="A2588">
        <v>25524</v>
      </c>
      <c r="B2588" t="s">
        <v>1242</v>
      </c>
      <c r="C2588" t="s">
        <v>933</v>
      </c>
      <c r="P2588">
        <v>12</v>
      </c>
      <c r="Q2588">
        <v>0</v>
      </c>
      <c r="R2588">
        <v>19</v>
      </c>
      <c r="S2588">
        <v>2</v>
      </c>
    </row>
    <row r="2589" spans="1:19" x14ac:dyDescent="0.3">
      <c r="A2589">
        <v>25524</v>
      </c>
      <c r="B2589" t="s">
        <v>1242</v>
      </c>
      <c r="C2589" t="s">
        <v>1251</v>
      </c>
      <c r="P2589">
        <v>17</v>
      </c>
      <c r="Q2589">
        <v>0</v>
      </c>
      <c r="R2589">
        <v>17</v>
      </c>
      <c r="S2589">
        <v>1</v>
      </c>
    </row>
    <row r="2590" spans="1:19" x14ac:dyDescent="0.3">
      <c r="A2590">
        <v>25524</v>
      </c>
      <c r="B2590" t="s">
        <v>1242</v>
      </c>
      <c r="C2590" t="s">
        <v>152</v>
      </c>
      <c r="P2590">
        <v>7</v>
      </c>
      <c r="Q2590">
        <v>0</v>
      </c>
      <c r="R2590">
        <v>10</v>
      </c>
      <c r="S2590">
        <v>2</v>
      </c>
    </row>
    <row r="2591" spans="1:19" x14ac:dyDescent="0.3">
      <c r="A2591">
        <v>25524</v>
      </c>
      <c r="B2591" t="s">
        <v>1242</v>
      </c>
      <c r="C2591" t="s">
        <v>1245</v>
      </c>
      <c r="P2591">
        <v>10</v>
      </c>
      <c r="Q2591">
        <v>0</v>
      </c>
      <c r="R2591">
        <v>10</v>
      </c>
      <c r="S2591">
        <v>1</v>
      </c>
    </row>
    <row r="2592" spans="1:19" x14ac:dyDescent="0.3">
      <c r="A2592">
        <v>25524</v>
      </c>
      <c r="B2592" t="s">
        <v>787</v>
      </c>
      <c r="C2592" t="s">
        <v>801</v>
      </c>
      <c r="P2592">
        <v>50</v>
      </c>
      <c r="Q2592">
        <v>2</v>
      </c>
      <c r="R2592">
        <v>138</v>
      </c>
      <c r="S2592">
        <v>8</v>
      </c>
    </row>
    <row r="2593" spans="1:39" x14ac:dyDescent="0.3">
      <c r="A2593">
        <v>25524</v>
      </c>
      <c r="B2593" t="s">
        <v>787</v>
      </c>
      <c r="C2593" t="s">
        <v>682</v>
      </c>
      <c r="P2593">
        <v>41</v>
      </c>
      <c r="Q2593">
        <v>0</v>
      </c>
      <c r="R2593">
        <v>59</v>
      </c>
      <c r="S2593">
        <v>3</v>
      </c>
    </row>
    <row r="2594" spans="1:39" x14ac:dyDescent="0.3">
      <c r="A2594">
        <v>25524</v>
      </c>
      <c r="B2594" t="s">
        <v>787</v>
      </c>
      <c r="C2594" t="s">
        <v>1252</v>
      </c>
      <c r="P2594">
        <v>26</v>
      </c>
      <c r="Q2594">
        <v>0</v>
      </c>
      <c r="R2594">
        <v>53</v>
      </c>
      <c r="S2594">
        <v>3</v>
      </c>
    </row>
    <row r="2595" spans="1:39" x14ac:dyDescent="0.3">
      <c r="A2595">
        <v>25524</v>
      </c>
      <c r="B2595" t="s">
        <v>787</v>
      </c>
      <c r="C2595" t="s">
        <v>109</v>
      </c>
      <c r="P2595">
        <v>12</v>
      </c>
      <c r="Q2595">
        <v>0</v>
      </c>
      <c r="R2595">
        <v>37</v>
      </c>
      <c r="S2595">
        <v>7</v>
      </c>
    </row>
    <row r="2596" spans="1:39" x14ac:dyDescent="0.3">
      <c r="A2596">
        <v>25524</v>
      </c>
      <c r="B2596" t="s">
        <v>787</v>
      </c>
      <c r="C2596" t="s">
        <v>1247</v>
      </c>
      <c r="P2596">
        <v>9</v>
      </c>
      <c r="Q2596">
        <v>0</v>
      </c>
      <c r="R2596">
        <v>5</v>
      </c>
      <c r="S2596">
        <v>3</v>
      </c>
    </row>
    <row r="2597" spans="1:39" x14ac:dyDescent="0.3">
      <c r="A2597">
        <v>25524</v>
      </c>
      <c r="B2597" t="s">
        <v>787</v>
      </c>
      <c r="C2597" t="s">
        <v>856</v>
      </c>
      <c r="P2597">
        <v>0</v>
      </c>
      <c r="Q2597">
        <v>0</v>
      </c>
      <c r="R2597">
        <v>-6</v>
      </c>
      <c r="S2597">
        <v>1</v>
      </c>
    </row>
    <row r="2598" spans="1:39" x14ac:dyDescent="0.3">
      <c r="A2598">
        <v>25524</v>
      </c>
      <c r="B2598" t="s">
        <v>1242</v>
      </c>
      <c r="C2598" t="s">
        <v>933</v>
      </c>
      <c r="T2598">
        <v>22</v>
      </c>
      <c r="U2598">
        <v>22</v>
      </c>
      <c r="V2598">
        <v>0</v>
      </c>
      <c r="W2598">
        <v>22</v>
      </c>
      <c r="X2598">
        <v>1</v>
      </c>
    </row>
    <row r="2599" spans="1:39" x14ac:dyDescent="0.3">
      <c r="A2599">
        <v>25524</v>
      </c>
      <c r="B2599" t="s">
        <v>1242</v>
      </c>
      <c r="C2599" t="s">
        <v>1249</v>
      </c>
      <c r="Y2599">
        <v>7</v>
      </c>
      <c r="Z2599">
        <v>9</v>
      </c>
      <c r="AA2599">
        <v>0</v>
      </c>
      <c r="AB2599">
        <v>14</v>
      </c>
      <c r="AC2599">
        <v>2</v>
      </c>
    </row>
    <row r="2600" spans="1:39" x14ac:dyDescent="0.3">
      <c r="A2600">
        <v>25524</v>
      </c>
      <c r="B2600" t="s">
        <v>1242</v>
      </c>
      <c r="C2600" t="s">
        <v>933</v>
      </c>
      <c r="Y2600">
        <v>2</v>
      </c>
      <c r="Z2600">
        <v>0</v>
      </c>
      <c r="AA2600">
        <v>0</v>
      </c>
      <c r="AB2600">
        <v>2</v>
      </c>
      <c r="AC2600">
        <v>1</v>
      </c>
    </row>
    <row r="2601" spans="1:39" x14ac:dyDescent="0.3">
      <c r="A2601">
        <v>25524</v>
      </c>
      <c r="B2601" t="s">
        <v>787</v>
      </c>
      <c r="C2601" t="s">
        <v>52</v>
      </c>
      <c r="Y2601">
        <v>16</v>
      </c>
      <c r="Z2601">
        <v>57</v>
      </c>
      <c r="AA2601">
        <v>1</v>
      </c>
      <c r="AB2601">
        <v>80</v>
      </c>
      <c r="AC2601">
        <v>5</v>
      </c>
    </row>
    <row r="2602" spans="1:39" x14ac:dyDescent="0.3">
      <c r="A2602">
        <v>25524</v>
      </c>
      <c r="B2602" t="s">
        <v>787</v>
      </c>
      <c r="C2602" t="s">
        <v>804</v>
      </c>
      <c r="AD2602">
        <v>1</v>
      </c>
      <c r="AE2602">
        <v>47</v>
      </c>
      <c r="AF2602">
        <v>1</v>
      </c>
      <c r="AG2602">
        <v>100</v>
      </c>
      <c r="AH2602">
        <v>8</v>
      </c>
      <c r="AI2602">
        <v>5</v>
      </c>
    </row>
    <row r="2603" spans="1:39" x14ac:dyDescent="0.3">
      <c r="A2603">
        <v>25524</v>
      </c>
      <c r="B2603" t="s">
        <v>1242</v>
      </c>
      <c r="C2603" t="s">
        <v>1253</v>
      </c>
      <c r="AJ2603">
        <v>54</v>
      </c>
      <c r="AK2603">
        <v>411</v>
      </c>
      <c r="AL2603">
        <v>45.7</v>
      </c>
      <c r="AM2603">
        <v>9</v>
      </c>
    </row>
    <row r="2604" spans="1:39" x14ac:dyDescent="0.3">
      <c r="A2604">
        <v>25524</v>
      </c>
      <c r="B2604" t="s">
        <v>787</v>
      </c>
      <c r="C2604" t="s">
        <v>399</v>
      </c>
      <c r="AJ2604">
        <v>56</v>
      </c>
      <c r="AK2604">
        <v>279</v>
      </c>
      <c r="AL2604">
        <v>46.5</v>
      </c>
      <c r="AM2604">
        <v>6</v>
      </c>
    </row>
    <row r="2605" spans="1:39" x14ac:dyDescent="0.3">
      <c r="A2605">
        <v>25525</v>
      </c>
      <c r="B2605" t="s">
        <v>505</v>
      </c>
      <c r="C2605" t="s">
        <v>636</v>
      </c>
      <c r="D2605">
        <v>13</v>
      </c>
      <c r="E2605">
        <v>46.2</v>
      </c>
      <c r="F2605">
        <v>6</v>
      </c>
      <c r="G2605">
        <v>2</v>
      </c>
      <c r="H2605">
        <v>0</v>
      </c>
      <c r="I2605">
        <v>72</v>
      </c>
      <c r="J2605">
        <v>61.9</v>
      </c>
    </row>
    <row r="2606" spans="1:39" x14ac:dyDescent="0.3">
      <c r="A2606">
        <v>25525</v>
      </c>
      <c r="B2606" t="s">
        <v>505</v>
      </c>
      <c r="C2606" t="s">
        <v>506</v>
      </c>
      <c r="D2606">
        <v>20</v>
      </c>
      <c r="E2606">
        <v>40</v>
      </c>
      <c r="F2606">
        <v>8</v>
      </c>
      <c r="G2606">
        <v>2</v>
      </c>
      <c r="H2606">
        <v>0</v>
      </c>
      <c r="I2606">
        <v>57</v>
      </c>
      <c r="J2606">
        <v>43.9</v>
      </c>
    </row>
    <row r="2607" spans="1:39" x14ac:dyDescent="0.3">
      <c r="A2607">
        <v>25525</v>
      </c>
      <c r="B2607" t="s">
        <v>692</v>
      </c>
      <c r="C2607" t="s">
        <v>402</v>
      </c>
      <c r="D2607">
        <v>25</v>
      </c>
      <c r="E2607">
        <v>56</v>
      </c>
      <c r="F2607">
        <v>14</v>
      </c>
      <c r="G2607">
        <v>0</v>
      </c>
      <c r="H2607">
        <v>0</v>
      </c>
      <c r="I2607">
        <v>166</v>
      </c>
      <c r="J2607">
        <v>111.8</v>
      </c>
    </row>
    <row r="2608" spans="1:39" x14ac:dyDescent="0.3">
      <c r="A2608">
        <v>25525</v>
      </c>
      <c r="B2608" t="s">
        <v>692</v>
      </c>
      <c r="C2608" t="s">
        <v>1254</v>
      </c>
      <c r="D2608">
        <v>4</v>
      </c>
      <c r="E2608">
        <v>50</v>
      </c>
      <c r="F2608">
        <v>2</v>
      </c>
      <c r="G2608">
        <v>0</v>
      </c>
      <c r="H2608">
        <v>0</v>
      </c>
      <c r="I2608">
        <v>28</v>
      </c>
      <c r="J2608">
        <v>108.8</v>
      </c>
    </row>
    <row r="2609" spans="1:19" x14ac:dyDescent="0.3">
      <c r="A2609">
        <v>25525</v>
      </c>
      <c r="B2609" t="s">
        <v>692</v>
      </c>
      <c r="C2609" t="s">
        <v>1255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</row>
    <row r="2610" spans="1:19" x14ac:dyDescent="0.3">
      <c r="A2610">
        <v>25525</v>
      </c>
      <c r="B2610" t="s">
        <v>505</v>
      </c>
      <c r="C2610" t="s">
        <v>202</v>
      </c>
      <c r="K2610">
        <v>14</v>
      </c>
      <c r="L2610">
        <v>0</v>
      </c>
      <c r="M2610">
        <v>17</v>
      </c>
      <c r="N2610">
        <v>1</v>
      </c>
      <c r="O2610">
        <v>74</v>
      </c>
    </row>
    <row r="2611" spans="1:19" x14ac:dyDescent="0.3">
      <c r="A2611">
        <v>25525</v>
      </c>
      <c r="B2611" t="s">
        <v>505</v>
      </c>
      <c r="C2611" t="s">
        <v>1256</v>
      </c>
      <c r="K2611">
        <v>3</v>
      </c>
      <c r="L2611">
        <v>0</v>
      </c>
      <c r="M2611">
        <v>19</v>
      </c>
      <c r="N2611">
        <v>0</v>
      </c>
      <c r="O2611">
        <v>25</v>
      </c>
    </row>
    <row r="2612" spans="1:19" x14ac:dyDescent="0.3">
      <c r="A2612">
        <v>25525</v>
      </c>
      <c r="B2612" t="s">
        <v>505</v>
      </c>
      <c r="C2612" t="s">
        <v>506</v>
      </c>
      <c r="K2612">
        <v>12</v>
      </c>
      <c r="L2612">
        <v>0</v>
      </c>
      <c r="M2612">
        <v>21</v>
      </c>
      <c r="N2612">
        <v>0</v>
      </c>
      <c r="O2612">
        <v>23</v>
      </c>
    </row>
    <row r="2613" spans="1:19" x14ac:dyDescent="0.3">
      <c r="A2613">
        <v>25525</v>
      </c>
      <c r="B2613" t="s">
        <v>505</v>
      </c>
      <c r="C2613" t="s">
        <v>1257</v>
      </c>
      <c r="K2613">
        <v>4</v>
      </c>
      <c r="L2613">
        <v>0</v>
      </c>
      <c r="M2613">
        <v>3</v>
      </c>
      <c r="N2613">
        <v>0</v>
      </c>
      <c r="O2613">
        <v>8</v>
      </c>
    </row>
    <row r="2614" spans="1:19" x14ac:dyDescent="0.3">
      <c r="A2614">
        <v>25525</v>
      </c>
      <c r="B2614" t="s">
        <v>505</v>
      </c>
      <c r="C2614" t="s">
        <v>1258</v>
      </c>
      <c r="K2614">
        <v>1</v>
      </c>
      <c r="L2614">
        <v>0</v>
      </c>
      <c r="M2614">
        <v>2</v>
      </c>
      <c r="N2614">
        <v>0</v>
      </c>
      <c r="O2614">
        <v>2</v>
      </c>
    </row>
    <row r="2615" spans="1:19" x14ac:dyDescent="0.3">
      <c r="A2615">
        <v>25525</v>
      </c>
      <c r="B2615" t="s">
        <v>505</v>
      </c>
      <c r="C2615" t="s">
        <v>183</v>
      </c>
      <c r="K2615">
        <v>2</v>
      </c>
      <c r="L2615">
        <v>0</v>
      </c>
      <c r="M2615">
        <v>1</v>
      </c>
      <c r="N2615">
        <v>0</v>
      </c>
      <c r="O2615">
        <v>0</v>
      </c>
    </row>
    <row r="2616" spans="1:19" x14ac:dyDescent="0.3">
      <c r="A2616">
        <v>25525</v>
      </c>
      <c r="B2616" t="s">
        <v>505</v>
      </c>
      <c r="C2616" t="s">
        <v>522</v>
      </c>
      <c r="K2616">
        <v>1</v>
      </c>
      <c r="L2616">
        <v>0</v>
      </c>
      <c r="M2616">
        <v>0</v>
      </c>
      <c r="N2616">
        <v>0</v>
      </c>
      <c r="O2616">
        <v>0</v>
      </c>
    </row>
    <row r="2617" spans="1:19" x14ac:dyDescent="0.3">
      <c r="A2617">
        <v>25525</v>
      </c>
      <c r="B2617" t="s">
        <v>692</v>
      </c>
      <c r="C2617" t="s">
        <v>200</v>
      </c>
      <c r="K2617">
        <v>24</v>
      </c>
      <c r="L2617">
        <v>0</v>
      </c>
      <c r="M2617">
        <v>24</v>
      </c>
      <c r="N2617">
        <v>1</v>
      </c>
      <c r="O2617">
        <v>130</v>
      </c>
    </row>
    <row r="2618" spans="1:19" x14ac:dyDescent="0.3">
      <c r="A2618">
        <v>25525</v>
      </c>
      <c r="B2618" t="s">
        <v>692</v>
      </c>
      <c r="C2618" t="s">
        <v>700</v>
      </c>
      <c r="K2618">
        <v>11</v>
      </c>
      <c r="L2618">
        <v>0</v>
      </c>
      <c r="M2618">
        <v>11</v>
      </c>
      <c r="N2618">
        <v>1</v>
      </c>
      <c r="O2618">
        <v>53</v>
      </c>
    </row>
    <row r="2619" spans="1:19" x14ac:dyDescent="0.3">
      <c r="A2619">
        <v>25525</v>
      </c>
      <c r="B2619" t="s">
        <v>692</v>
      </c>
      <c r="C2619" t="s">
        <v>402</v>
      </c>
      <c r="K2619">
        <v>12</v>
      </c>
      <c r="L2619">
        <v>0</v>
      </c>
      <c r="M2619">
        <v>18</v>
      </c>
      <c r="N2619">
        <v>2</v>
      </c>
      <c r="O2619">
        <v>48</v>
      </c>
    </row>
    <row r="2620" spans="1:19" x14ac:dyDescent="0.3">
      <c r="A2620">
        <v>25525</v>
      </c>
      <c r="B2620" t="s">
        <v>692</v>
      </c>
      <c r="C2620" t="s">
        <v>1259</v>
      </c>
      <c r="K2620">
        <v>4</v>
      </c>
      <c r="L2620">
        <v>0</v>
      </c>
      <c r="M2620">
        <v>4</v>
      </c>
      <c r="N2620">
        <v>1</v>
      </c>
      <c r="O2620">
        <v>4</v>
      </c>
    </row>
    <row r="2621" spans="1:19" x14ac:dyDescent="0.3">
      <c r="A2621">
        <v>25525</v>
      </c>
      <c r="B2621" t="s">
        <v>692</v>
      </c>
      <c r="C2621" t="s">
        <v>220</v>
      </c>
      <c r="K2621">
        <v>1</v>
      </c>
      <c r="L2621">
        <v>0</v>
      </c>
      <c r="M2621">
        <v>0</v>
      </c>
      <c r="N2621">
        <v>0</v>
      </c>
      <c r="O2621">
        <v>0</v>
      </c>
    </row>
    <row r="2622" spans="1:19" x14ac:dyDescent="0.3">
      <c r="A2622">
        <v>25525</v>
      </c>
      <c r="B2622" t="s">
        <v>692</v>
      </c>
      <c r="C2622" t="s">
        <v>1254</v>
      </c>
      <c r="K2622">
        <v>1</v>
      </c>
      <c r="L2622">
        <v>0</v>
      </c>
      <c r="M2622">
        <v>0</v>
      </c>
      <c r="N2622">
        <v>0</v>
      </c>
      <c r="O2622">
        <v>-9</v>
      </c>
    </row>
    <row r="2623" spans="1:19" x14ac:dyDescent="0.3">
      <c r="A2623">
        <v>25525</v>
      </c>
      <c r="B2623" t="s">
        <v>505</v>
      </c>
      <c r="C2623" t="s">
        <v>1260</v>
      </c>
      <c r="P2623">
        <v>18</v>
      </c>
      <c r="Q2623">
        <v>0</v>
      </c>
      <c r="R2623">
        <v>33</v>
      </c>
      <c r="S2623">
        <v>2</v>
      </c>
    </row>
    <row r="2624" spans="1:19" x14ac:dyDescent="0.3">
      <c r="A2624">
        <v>25525</v>
      </c>
      <c r="B2624" t="s">
        <v>505</v>
      </c>
      <c r="C2624" t="s">
        <v>517</v>
      </c>
      <c r="P2624">
        <v>19</v>
      </c>
      <c r="Q2624">
        <v>0</v>
      </c>
      <c r="R2624">
        <v>26</v>
      </c>
      <c r="S2624">
        <v>2</v>
      </c>
    </row>
    <row r="2625" spans="1:24" x14ac:dyDescent="0.3">
      <c r="A2625">
        <v>25525</v>
      </c>
      <c r="B2625" t="s">
        <v>505</v>
      </c>
      <c r="C2625" t="s">
        <v>522</v>
      </c>
      <c r="P2625">
        <v>9</v>
      </c>
      <c r="Q2625">
        <v>0</v>
      </c>
      <c r="R2625">
        <v>19</v>
      </c>
      <c r="S2625">
        <v>3</v>
      </c>
    </row>
    <row r="2626" spans="1:24" x14ac:dyDescent="0.3">
      <c r="A2626">
        <v>25525</v>
      </c>
      <c r="B2626" t="s">
        <v>505</v>
      </c>
      <c r="C2626" t="s">
        <v>1261</v>
      </c>
      <c r="P2626">
        <v>11</v>
      </c>
      <c r="Q2626">
        <v>0</v>
      </c>
      <c r="R2626">
        <v>17</v>
      </c>
      <c r="S2626">
        <v>2</v>
      </c>
    </row>
    <row r="2627" spans="1:24" x14ac:dyDescent="0.3">
      <c r="A2627">
        <v>25525</v>
      </c>
      <c r="B2627" t="s">
        <v>505</v>
      </c>
      <c r="C2627" t="s">
        <v>202</v>
      </c>
      <c r="P2627">
        <v>8</v>
      </c>
      <c r="Q2627">
        <v>0</v>
      </c>
      <c r="R2627">
        <v>15</v>
      </c>
      <c r="S2627">
        <v>2</v>
      </c>
    </row>
    <row r="2628" spans="1:24" x14ac:dyDescent="0.3">
      <c r="A2628">
        <v>25525</v>
      </c>
      <c r="B2628" t="s">
        <v>505</v>
      </c>
      <c r="C2628" t="s">
        <v>1262</v>
      </c>
      <c r="P2628">
        <v>11</v>
      </c>
      <c r="Q2628">
        <v>0</v>
      </c>
      <c r="R2628">
        <v>11</v>
      </c>
      <c r="S2628">
        <v>1</v>
      </c>
    </row>
    <row r="2629" spans="1:24" x14ac:dyDescent="0.3">
      <c r="A2629">
        <v>25525</v>
      </c>
      <c r="B2629" t="s">
        <v>505</v>
      </c>
      <c r="C2629" t="s">
        <v>1263</v>
      </c>
      <c r="P2629">
        <v>4</v>
      </c>
      <c r="Q2629">
        <v>0</v>
      </c>
      <c r="R2629">
        <v>4</v>
      </c>
      <c r="S2629">
        <v>1</v>
      </c>
    </row>
    <row r="2630" spans="1:24" x14ac:dyDescent="0.3">
      <c r="A2630">
        <v>25525</v>
      </c>
      <c r="B2630" t="s">
        <v>505</v>
      </c>
      <c r="C2630" t="s">
        <v>1257</v>
      </c>
      <c r="P2630">
        <v>4</v>
      </c>
      <c r="Q2630">
        <v>0</v>
      </c>
      <c r="R2630">
        <v>4</v>
      </c>
      <c r="S2630">
        <v>1</v>
      </c>
    </row>
    <row r="2631" spans="1:24" x14ac:dyDescent="0.3">
      <c r="A2631">
        <v>25525</v>
      </c>
      <c r="B2631" t="s">
        <v>692</v>
      </c>
      <c r="C2631" t="s">
        <v>137</v>
      </c>
      <c r="P2631">
        <v>42</v>
      </c>
      <c r="Q2631">
        <v>0</v>
      </c>
      <c r="R2631">
        <v>74</v>
      </c>
      <c r="S2631">
        <v>3</v>
      </c>
    </row>
    <row r="2632" spans="1:24" x14ac:dyDescent="0.3">
      <c r="A2632">
        <v>25525</v>
      </c>
      <c r="B2632" t="s">
        <v>692</v>
      </c>
      <c r="C2632" t="s">
        <v>220</v>
      </c>
      <c r="P2632">
        <v>26</v>
      </c>
      <c r="Q2632">
        <v>0</v>
      </c>
      <c r="R2632">
        <v>32</v>
      </c>
      <c r="S2632">
        <v>2</v>
      </c>
    </row>
    <row r="2633" spans="1:24" x14ac:dyDescent="0.3">
      <c r="A2633">
        <v>25525</v>
      </c>
      <c r="B2633" t="s">
        <v>692</v>
      </c>
      <c r="C2633" t="s">
        <v>706</v>
      </c>
      <c r="P2633">
        <v>18</v>
      </c>
      <c r="Q2633">
        <v>0</v>
      </c>
      <c r="R2633">
        <v>24</v>
      </c>
      <c r="S2633">
        <v>2</v>
      </c>
    </row>
    <row r="2634" spans="1:24" x14ac:dyDescent="0.3">
      <c r="A2634">
        <v>25525</v>
      </c>
      <c r="B2634" t="s">
        <v>692</v>
      </c>
      <c r="C2634" t="s">
        <v>700</v>
      </c>
      <c r="P2634">
        <v>16</v>
      </c>
      <c r="Q2634">
        <v>0</v>
      </c>
      <c r="R2634">
        <v>19</v>
      </c>
      <c r="S2634">
        <v>3</v>
      </c>
    </row>
    <row r="2635" spans="1:24" x14ac:dyDescent="0.3">
      <c r="A2635">
        <v>25525</v>
      </c>
      <c r="B2635" t="s">
        <v>692</v>
      </c>
      <c r="C2635" t="s">
        <v>704</v>
      </c>
      <c r="P2635">
        <v>10</v>
      </c>
      <c r="Q2635">
        <v>0</v>
      </c>
      <c r="R2635">
        <v>17</v>
      </c>
      <c r="S2635">
        <v>2</v>
      </c>
    </row>
    <row r="2636" spans="1:24" x14ac:dyDescent="0.3">
      <c r="A2636">
        <v>25525</v>
      </c>
      <c r="B2636" t="s">
        <v>692</v>
      </c>
      <c r="C2636" t="s">
        <v>1264</v>
      </c>
      <c r="P2636">
        <v>12</v>
      </c>
      <c r="Q2636">
        <v>0</v>
      </c>
      <c r="R2636">
        <v>12</v>
      </c>
      <c r="S2636">
        <v>1</v>
      </c>
    </row>
    <row r="2637" spans="1:24" x14ac:dyDescent="0.3">
      <c r="A2637">
        <v>25525</v>
      </c>
      <c r="B2637" t="s">
        <v>692</v>
      </c>
      <c r="C2637" t="s">
        <v>1265</v>
      </c>
      <c r="P2637">
        <v>9</v>
      </c>
      <c r="Q2637">
        <v>0</v>
      </c>
      <c r="R2637">
        <v>9</v>
      </c>
      <c r="S2637">
        <v>1</v>
      </c>
    </row>
    <row r="2638" spans="1:24" x14ac:dyDescent="0.3">
      <c r="A2638">
        <v>25525</v>
      </c>
      <c r="B2638" t="s">
        <v>692</v>
      </c>
      <c r="C2638" t="s">
        <v>142</v>
      </c>
      <c r="P2638">
        <v>7</v>
      </c>
      <c r="Q2638">
        <v>0</v>
      </c>
      <c r="R2638">
        <v>7</v>
      </c>
      <c r="S2638">
        <v>1</v>
      </c>
    </row>
    <row r="2639" spans="1:24" x14ac:dyDescent="0.3">
      <c r="A2639">
        <v>25525</v>
      </c>
      <c r="B2639" t="s">
        <v>692</v>
      </c>
      <c r="C2639" t="s">
        <v>200</v>
      </c>
      <c r="P2639">
        <v>0</v>
      </c>
      <c r="Q2639">
        <v>0</v>
      </c>
      <c r="R2639">
        <v>0</v>
      </c>
      <c r="S2639">
        <v>1</v>
      </c>
    </row>
    <row r="2640" spans="1:24" x14ac:dyDescent="0.3">
      <c r="A2640">
        <v>25525</v>
      </c>
      <c r="B2640" t="s">
        <v>505</v>
      </c>
      <c r="C2640" t="s">
        <v>522</v>
      </c>
      <c r="T2640">
        <v>18.5</v>
      </c>
      <c r="U2640">
        <v>22</v>
      </c>
      <c r="V2640">
        <v>0</v>
      </c>
      <c r="W2640">
        <v>37</v>
      </c>
      <c r="X2640">
        <v>2</v>
      </c>
    </row>
    <row r="2641" spans="1:39" x14ac:dyDescent="0.3">
      <c r="A2641">
        <v>25525</v>
      </c>
      <c r="B2641" t="s">
        <v>692</v>
      </c>
      <c r="C2641" t="s">
        <v>700</v>
      </c>
      <c r="Y2641">
        <v>0.5</v>
      </c>
      <c r="Z2641">
        <v>2</v>
      </c>
      <c r="AA2641">
        <v>0</v>
      </c>
      <c r="AB2641">
        <v>1</v>
      </c>
      <c r="AC2641">
        <v>2</v>
      </c>
    </row>
    <row r="2642" spans="1:39" x14ac:dyDescent="0.3">
      <c r="A2642">
        <v>25525</v>
      </c>
      <c r="B2642" t="s">
        <v>505</v>
      </c>
      <c r="C2642" t="s">
        <v>524</v>
      </c>
      <c r="AD2642">
        <v>1</v>
      </c>
      <c r="AE2642" t="s">
        <v>136</v>
      </c>
      <c r="AF2642">
        <v>0</v>
      </c>
      <c r="AG2642">
        <v>0</v>
      </c>
      <c r="AH2642">
        <v>0</v>
      </c>
      <c r="AI2642">
        <v>0</v>
      </c>
    </row>
    <row r="2643" spans="1:39" x14ac:dyDescent="0.3">
      <c r="A2643">
        <v>25525</v>
      </c>
      <c r="B2643" t="s">
        <v>692</v>
      </c>
      <c r="C2643" t="s">
        <v>710</v>
      </c>
      <c r="AD2643">
        <v>2</v>
      </c>
      <c r="AE2643">
        <v>35</v>
      </c>
      <c r="AF2643">
        <v>1</v>
      </c>
      <c r="AG2643">
        <v>50</v>
      </c>
      <c r="AH2643">
        <v>9</v>
      </c>
      <c r="AI2643">
        <v>6</v>
      </c>
    </row>
    <row r="2644" spans="1:39" x14ac:dyDescent="0.3">
      <c r="A2644">
        <v>25525</v>
      </c>
      <c r="B2644" t="s">
        <v>505</v>
      </c>
      <c r="C2644" t="s">
        <v>526</v>
      </c>
      <c r="AJ2644">
        <v>52</v>
      </c>
      <c r="AK2644">
        <v>238</v>
      </c>
      <c r="AL2644">
        <v>34</v>
      </c>
      <c r="AM2644">
        <v>7</v>
      </c>
    </row>
    <row r="2645" spans="1:39" x14ac:dyDescent="0.3">
      <c r="A2645">
        <v>25525</v>
      </c>
      <c r="B2645" t="s">
        <v>692</v>
      </c>
      <c r="C2645" t="s">
        <v>712</v>
      </c>
      <c r="AJ2645">
        <v>57</v>
      </c>
      <c r="AK2645">
        <v>191</v>
      </c>
      <c r="AL2645">
        <v>47.8</v>
      </c>
      <c r="AM2645">
        <v>4</v>
      </c>
    </row>
    <row r="2646" spans="1:39" x14ac:dyDescent="0.3">
      <c r="A2646">
        <v>25526</v>
      </c>
      <c r="B2646" t="s">
        <v>728</v>
      </c>
      <c r="C2646" t="s">
        <v>1266</v>
      </c>
      <c r="D2646">
        <v>31</v>
      </c>
      <c r="E2646">
        <v>64.5</v>
      </c>
      <c r="F2646">
        <v>20</v>
      </c>
      <c r="G2646">
        <v>0</v>
      </c>
      <c r="H2646">
        <v>3</v>
      </c>
      <c r="I2646">
        <v>278</v>
      </c>
      <c r="J2646">
        <v>171.8</v>
      </c>
    </row>
    <row r="2647" spans="1:39" x14ac:dyDescent="0.3">
      <c r="A2647">
        <v>25526</v>
      </c>
      <c r="B2647" t="s">
        <v>826</v>
      </c>
      <c r="C2647" t="s">
        <v>1267</v>
      </c>
      <c r="D2647">
        <v>21</v>
      </c>
      <c r="E2647">
        <v>38.1</v>
      </c>
      <c r="F2647">
        <v>8</v>
      </c>
      <c r="G2647">
        <v>1</v>
      </c>
      <c r="H2647">
        <v>0</v>
      </c>
      <c r="I2647">
        <v>146</v>
      </c>
      <c r="J2647">
        <v>87</v>
      </c>
    </row>
    <row r="2648" spans="1:39" x14ac:dyDescent="0.3">
      <c r="A2648">
        <v>25526</v>
      </c>
      <c r="B2648" t="s">
        <v>826</v>
      </c>
      <c r="C2648" t="s">
        <v>1268</v>
      </c>
      <c r="D2648">
        <v>2</v>
      </c>
      <c r="E2648">
        <v>50</v>
      </c>
      <c r="F2648">
        <v>1</v>
      </c>
      <c r="G2648">
        <v>0</v>
      </c>
      <c r="H2648">
        <v>0</v>
      </c>
      <c r="I2648">
        <v>7</v>
      </c>
      <c r="J2648">
        <v>79.400000000000006</v>
      </c>
    </row>
    <row r="2649" spans="1:39" x14ac:dyDescent="0.3">
      <c r="A2649">
        <v>25526</v>
      </c>
      <c r="B2649" t="s">
        <v>826</v>
      </c>
      <c r="C2649" t="s">
        <v>832</v>
      </c>
      <c r="D2649">
        <v>1</v>
      </c>
      <c r="E2649">
        <v>100</v>
      </c>
      <c r="F2649">
        <v>1</v>
      </c>
      <c r="G2649">
        <v>0</v>
      </c>
      <c r="H2649">
        <v>1</v>
      </c>
      <c r="I2649">
        <v>2</v>
      </c>
      <c r="J2649">
        <v>446.8</v>
      </c>
    </row>
    <row r="2650" spans="1:39" x14ac:dyDescent="0.3">
      <c r="A2650">
        <v>25526</v>
      </c>
      <c r="B2650" t="s">
        <v>826</v>
      </c>
      <c r="C2650" t="s">
        <v>842</v>
      </c>
      <c r="D2650">
        <v>1</v>
      </c>
      <c r="E2650">
        <v>0</v>
      </c>
      <c r="F2650">
        <v>0</v>
      </c>
      <c r="G2650">
        <v>1</v>
      </c>
      <c r="H2650">
        <v>0</v>
      </c>
      <c r="I2650">
        <v>0</v>
      </c>
      <c r="J2650">
        <v>-200</v>
      </c>
    </row>
    <row r="2651" spans="1:39" x14ac:dyDescent="0.3">
      <c r="A2651">
        <v>25526</v>
      </c>
      <c r="B2651" t="s">
        <v>728</v>
      </c>
      <c r="C2651" t="s">
        <v>107</v>
      </c>
      <c r="K2651">
        <v>25</v>
      </c>
      <c r="L2651">
        <v>0</v>
      </c>
      <c r="M2651">
        <v>24</v>
      </c>
      <c r="N2651">
        <v>0</v>
      </c>
      <c r="O2651">
        <v>109</v>
      </c>
    </row>
    <row r="2652" spans="1:39" x14ac:dyDescent="0.3">
      <c r="A2652">
        <v>25526</v>
      </c>
      <c r="B2652" t="s">
        <v>728</v>
      </c>
      <c r="C2652" t="s">
        <v>74</v>
      </c>
      <c r="K2652">
        <v>6</v>
      </c>
      <c r="L2652">
        <v>0</v>
      </c>
      <c r="M2652">
        <v>17</v>
      </c>
      <c r="N2652">
        <v>1</v>
      </c>
      <c r="O2652">
        <v>58</v>
      </c>
    </row>
    <row r="2653" spans="1:39" x14ac:dyDescent="0.3">
      <c r="A2653">
        <v>25526</v>
      </c>
      <c r="B2653" t="s">
        <v>728</v>
      </c>
      <c r="C2653" t="s">
        <v>1269</v>
      </c>
      <c r="K2653">
        <v>9</v>
      </c>
      <c r="L2653">
        <v>0</v>
      </c>
      <c r="M2653">
        <v>8</v>
      </c>
      <c r="N2653">
        <v>1</v>
      </c>
      <c r="O2653">
        <v>32</v>
      </c>
    </row>
    <row r="2654" spans="1:39" x14ac:dyDescent="0.3">
      <c r="A2654">
        <v>25526</v>
      </c>
      <c r="B2654" t="s">
        <v>728</v>
      </c>
      <c r="C2654" t="s">
        <v>1266</v>
      </c>
      <c r="K2654">
        <v>4</v>
      </c>
      <c r="L2654">
        <v>0</v>
      </c>
      <c r="M2654">
        <v>14</v>
      </c>
      <c r="N2654">
        <v>0</v>
      </c>
      <c r="O2654">
        <v>29</v>
      </c>
    </row>
    <row r="2655" spans="1:39" x14ac:dyDescent="0.3">
      <c r="A2655">
        <v>25526</v>
      </c>
      <c r="B2655" t="s">
        <v>826</v>
      </c>
      <c r="C2655" t="s">
        <v>1267</v>
      </c>
      <c r="K2655">
        <v>11</v>
      </c>
      <c r="L2655">
        <v>0</v>
      </c>
      <c r="M2655">
        <v>22</v>
      </c>
      <c r="N2655">
        <v>0</v>
      </c>
      <c r="O2655">
        <v>55</v>
      </c>
    </row>
    <row r="2656" spans="1:39" x14ac:dyDescent="0.3">
      <c r="A2656">
        <v>25526</v>
      </c>
      <c r="B2656" t="s">
        <v>826</v>
      </c>
      <c r="C2656" t="s">
        <v>53</v>
      </c>
      <c r="K2656">
        <v>11</v>
      </c>
      <c r="L2656">
        <v>0</v>
      </c>
      <c r="M2656">
        <v>21</v>
      </c>
      <c r="N2656">
        <v>0</v>
      </c>
      <c r="O2656">
        <v>50</v>
      </c>
    </row>
    <row r="2657" spans="1:19" x14ac:dyDescent="0.3">
      <c r="A2657">
        <v>25526</v>
      </c>
      <c r="B2657" t="s">
        <v>826</v>
      </c>
      <c r="C2657" t="s">
        <v>1270</v>
      </c>
      <c r="K2657">
        <v>3</v>
      </c>
      <c r="L2657">
        <v>0</v>
      </c>
      <c r="M2657">
        <v>8</v>
      </c>
      <c r="N2657">
        <v>0</v>
      </c>
      <c r="O2657">
        <v>17</v>
      </c>
    </row>
    <row r="2658" spans="1:19" x14ac:dyDescent="0.3">
      <c r="A2658">
        <v>25526</v>
      </c>
      <c r="B2658" t="s">
        <v>826</v>
      </c>
      <c r="C2658" t="s">
        <v>261</v>
      </c>
      <c r="K2658">
        <v>1</v>
      </c>
      <c r="L2658">
        <v>0</v>
      </c>
      <c r="M2658">
        <v>0</v>
      </c>
      <c r="N2658">
        <v>0</v>
      </c>
      <c r="O2658">
        <v>-1</v>
      </c>
    </row>
    <row r="2659" spans="1:19" x14ac:dyDescent="0.3">
      <c r="A2659">
        <v>25526</v>
      </c>
      <c r="B2659" t="s">
        <v>826</v>
      </c>
      <c r="C2659" t="s">
        <v>1268</v>
      </c>
      <c r="K2659">
        <v>1</v>
      </c>
      <c r="L2659">
        <v>0</v>
      </c>
      <c r="M2659">
        <v>0</v>
      </c>
      <c r="N2659">
        <v>0</v>
      </c>
      <c r="O2659">
        <v>-3</v>
      </c>
    </row>
    <row r="2660" spans="1:19" x14ac:dyDescent="0.3">
      <c r="A2660">
        <v>25526</v>
      </c>
      <c r="B2660" t="s">
        <v>728</v>
      </c>
      <c r="C2660" t="s">
        <v>734</v>
      </c>
      <c r="P2660">
        <v>45</v>
      </c>
      <c r="Q2660">
        <v>1</v>
      </c>
      <c r="R2660">
        <v>118</v>
      </c>
      <c r="S2660">
        <v>5</v>
      </c>
    </row>
    <row r="2661" spans="1:19" x14ac:dyDescent="0.3">
      <c r="A2661">
        <v>25526</v>
      </c>
      <c r="B2661" t="s">
        <v>728</v>
      </c>
      <c r="C2661" t="s">
        <v>289</v>
      </c>
      <c r="P2661">
        <v>24</v>
      </c>
      <c r="Q2661">
        <v>1</v>
      </c>
      <c r="R2661">
        <v>51</v>
      </c>
      <c r="S2661">
        <v>5</v>
      </c>
    </row>
    <row r="2662" spans="1:19" x14ac:dyDescent="0.3">
      <c r="A2662">
        <v>25526</v>
      </c>
      <c r="B2662" t="s">
        <v>728</v>
      </c>
      <c r="C2662" t="s">
        <v>739</v>
      </c>
      <c r="P2662">
        <v>12</v>
      </c>
      <c r="Q2662">
        <v>0</v>
      </c>
      <c r="R2662">
        <v>34</v>
      </c>
      <c r="S2662">
        <v>3</v>
      </c>
    </row>
    <row r="2663" spans="1:19" x14ac:dyDescent="0.3">
      <c r="A2663">
        <v>25526</v>
      </c>
      <c r="B2663" t="s">
        <v>728</v>
      </c>
      <c r="C2663" t="s">
        <v>738</v>
      </c>
      <c r="P2663">
        <v>17</v>
      </c>
      <c r="Q2663">
        <v>0</v>
      </c>
      <c r="R2663">
        <v>24</v>
      </c>
      <c r="S2663">
        <v>2</v>
      </c>
    </row>
    <row r="2664" spans="1:19" x14ac:dyDescent="0.3">
      <c r="A2664">
        <v>25526</v>
      </c>
      <c r="B2664" t="s">
        <v>728</v>
      </c>
      <c r="C2664" t="s">
        <v>740</v>
      </c>
      <c r="P2664">
        <v>24</v>
      </c>
      <c r="Q2664">
        <v>0</v>
      </c>
      <c r="R2664">
        <v>24</v>
      </c>
      <c r="S2664">
        <v>1</v>
      </c>
    </row>
    <row r="2665" spans="1:19" x14ac:dyDescent="0.3">
      <c r="A2665">
        <v>25526</v>
      </c>
      <c r="B2665" t="s">
        <v>728</v>
      </c>
      <c r="C2665" t="s">
        <v>737</v>
      </c>
      <c r="P2665">
        <v>17</v>
      </c>
      <c r="Q2665">
        <v>0</v>
      </c>
      <c r="R2665">
        <v>17</v>
      </c>
      <c r="S2665">
        <v>1</v>
      </c>
    </row>
    <row r="2666" spans="1:19" x14ac:dyDescent="0.3">
      <c r="A2666">
        <v>25526</v>
      </c>
      <c r="B2666" t="s">
        <v>728</v>
      </c>
      <c r="C2666" t="s">
        <v>74</v>
      </c>
      <c r="P2666">
        <v>8</v>
      </c>
      <c r="Q2666">
        <v>1</v>
      </c>
      <c r="R2666">
        <v>10</v>
      </c>
      <c r="S2666">
        <v>2</v>
      </c>
    </row>
    <row r="2667" spans="1:19" x14ac:dyDescent="0.3">
      <c r="A2667">
        <v>25526</v>
      </c>
      <c r="B2667" t="s">
        <v>728</v>
      </c>
      <c r="C2667" t="s">
        <v>107</v>
      </c>
      <c r="P2667">
        <v>0</v>
      </c>
      <c r="Q2667">
        <v>0</v>
      </c>
      <c r="R2667">
        <v>0</v>
      </c>
      <c r="S2667">
        <v>1</v>
      </c>
    </row>
    <row r="2668" spans="1:19" x14ac:dyDescent="0.3">
      <c r="A2668">
        <v>25526</v>
      </c>
      <c r="B2668" t="s">
        <v>826</v>
      </c>
      <c r="C2668" t="s">
        <v>832</v>
      </c>
      <c r="P2668">
        <v>27</v>
      </c>
      <c r="Q2668">
        <v>0</v>
      </c>
      <c r="R2668">
        <v>75</v>
      </c>
      <c r="S2668">
        <v>5</v>
      </c>
    </row>
    <row r="2669" spans="1:19" x14ac:dyDescent="0.3">
      <c r="A2669">
        <v>25526</v>
      </c>
      <c r="B2669" t="s">
        <v>826</v>
      </c>
      <c r="C2669" t="s">
        <v>474</v>
      </c>
      <c r="P2669">
        <v>26</v>
      </c>
      <c r="Q2669">
        <v>0</v>
      </c>
      <c r="R2669">
        <v>26</v>
      </c>
      <c r="S2669">
        <v>1</v>
      </c>
    </row>
    <row r="2670" spans="1:19" x14ac:dyDescent="0.3">
      <c r="A2670">
        <v>25526</v>
      </c>
      <c r="B2670" t="s">
        <v>826</v>
      </c>
      <c r="C2670" t="s">
        <v>130</v>
      </c>
      <c r="P2670">
        <v>20</v>
      </c>
      <c r="Q2670">
        <v>0</v>
      </c>
      <c r="R2670">
        <v>20</v>
      </c>
      <c r="S2670">
        <v>1</v>
      </c>
    </row>
    <row r="2671" spans="1:19" x14ac:dyDescent="0.3">
      <c r="A2671">
        <v>25526</v>
      </c>
      <c r="B2671" t="s">
        <v>826</v>
      </c>
      <c r="C2671" t="s">
        <v>870</v>
      </c>
      <c r="P2671">
        <v>17</v>
      </c>
      <c r="Q2671">
        <v>0</v>
      </c>
      <c r="R2671">
        <v>17</v>
      </c>
      <c r="S2671">
        <v>1</v>
      </c>
    </row>
    <row r="2672" spans="1:19" x14ac:dyDescent="0.3">
      <c r="A2672">
        <v>25526</v>
      </c>
      <c r="B2672" t="s">
        <v>826</v>
      </c>
      <c r="C2672" t="s">
        <v>1270</v>
      </c>
      <c r="P2672">
        <v>15</v>
      </c>
      <c r="Q2672">
        <v>0</v>
      </c>
      <c r="R2672">
        <v>15</v>
      </c>
      <c r="S2672">
        <v>1</v>
      </c>
    </row>
    <row r="2673" spans="1:39" x14ac:dyDescent="0.3">
      <c r="A2673">
        <v>25526</v>
      </c>
      <c r="B2673" t="s">
        <v>826</v>
      </c>
      <c r="C2673" t="s">
        <v>1267</v>
      </c>
      <c r="P2673">
        <v>2</v>
      </c>
      <c r="Q2673">
        <v>1</v>
      </c>
      <c r="R2673">
        <v>2</v>
      </c>
      <c r="S2673">
        <v>1</v>
      </c>
    </row>
    <row r="2674" spans="1:39" x14ac:dyDescent="0.3">
      <c r="A2674">
        <v>25526</v>
      </c>
      <c r="B2674" t="s">
        <v>728</v>
      </c>
      <c r="C2674" t="s">
        <v>734</v>
      </c>
      <c r="T2674">
        <v>28</v>
      </c>
      <c r="U2674">
        <v>28</v>
      </c>
      <c r="V2674">
        <v>0</v>
      </c>
      <c r="W2674">
        <v>28</v>
      </c>
      <c r="X2674">
        <v>1</v>
      </c>
    </row>
    <row r="2675" spans="1:39" x14ac:dyDescent="0.3">
      <c r="A2675">
        <v>25526</v>
      </c>
      <c r="B2675" t="s">
        <v>826</v>
      </c>
      <c r="C2675" t="s">
        <v>832</v>
      </c>
      <c r="T2675">
        <v>26.3</v>
      </c>
      <c r="U2675">
        <v>37</v>
      </c>
      <c r="V2675">
        <v>0</v>
      </c>
      <c r="W2675">
        <v>79</v>
      </c>
      <c r="X2675">
        <v>3</v>
      </c>
    </row>
    <row r="2676" spans="1:39" x14ac:dyDescent="0.3">
      <c r="A2676">
        <v>25526</v>
      </c>
      <c r="B2676" t="s">
        <v>826</v>
      </c>
      <c r="C2676" t="s">
        <v>1271</v>
      </c>
      <c r="T2676">
        <v>19</v>
      </c>
      <c r="U2676">
        <v>25</v>
      </c>
      <c r="V2676">
        <v>0</v>
      </c>
      <c r="W2676">
        <v>38</v>
      </c>
      <c r="X2676">
        <v>2</v>
      </c>
    </row>
    <row r="2677" spans="1:39" x14ac:dyDescent="0.3">
      <c r="A2677">
        <v>25526</v>
      </c>
      <c r="B2677" t="s">
        <v>826</v>
      </c>
      <c r="C2677" t="s">
        <v>474</v>
      </c>
      <c r="T2677">
        <v>18</v>
      </c>
      <c r="U2677">
        <v>19</v>
      </c>
      <c r="V2677">
        <v>0</v>
      </c>
      <c r="W2677">
        <v>36</v>
      </c>
      <c r="X2677">
        <v>2</v>
      </c>
    </row>
    <row r="2678" spans="1:39" x14ac:dyDescent="0.3">
      <c r="A2678">
        <v>25526</v>
      </c>
      <c r="B2678" t="s">
        <v>728</v>
      </c>
      <c r="C2678" t="s">
        <v>738</v>
      </c>
      <c r="Y2678">
        <v>11</v>
      </c>
      <c r="Z2678">
        <v>11</v>
      </c>
      <c r="AA2678">
        <v>0</v>
      </c>
      <c r="AB2678">
        <v>11</v>
      </c>
      <c r="AC2678">
        <v>1</v>
      </c>
    </row>
    <row r="2679" spans="1:39" x14ac:dyDescent="0.3">
      <c r="A2679">
        <v>25526</v>
      </c>
      <c r="B2679" t="s">
        <v>728</v>
      </c>
      <c r="C2679" t="s">
        <v>153</v>
      </c>
      <c r="AD2679">
        <v>2</v>
      </c>
      <c r="AE2679">
        <v>25</v>
      </c>
      <c r="AF2679">
        <v>2</v>
      </c>
      <c r="AG2679">
        <v>100</v>
      </c>
      <c r="AH2679">
        <v>11</v>
      </c>
      <c r="AI2679">
        <v>5</v>
      </c>
    </row>
    <row r="2680" spans="1:39" x14ac:dyDescent="0.3">
      <c r="A2680">
        <v>25526</v>
      </c>
      <c r="B2680" t="s">
        <v>826</v>
      </c>
      <c r="C2680" t="s">
        <v>1272</v>
      </c>
      <c r="AD2680">
        <v>0</v>
      </c>
      <c r="AE2680" t="s">
        <v>136</v>
      </c>
      <c r="AF2680">
        <v>0</v>
      </c>
      <c r="AG2680" t="s">
        <v>136</v>
      </c>
      <c r="AH2680">
        <v>1</v>
      </c>
      <c r="AI2680">
        <v>1</v>
      </c>
    </row>
    <row r="2681" spans="1:39" x14ac:dyDescent="0.3">
      <c r="A2681">
        <v>25526</v>
      </c>
      <c r="B2681" t="s">
        <v>728</v>
      </c>
      <c r="C2681" t="s">
        <v>153</v>
      </c>
      <c r="AJ2681">
        <v>57</v>
      </c>
      <c r="AK2681">
        <v>57</v>
      </c>
      <c r="AL2681">
        <v>57</v>
      </c>
      <c r="AM2681">
        <v>1</v>
      </c>
    </row>
    <row r="2682" spans="1:39" x14ac:dyDescent="0.3">
      <c r="A2682">
        <v>25526</v>
      </c>
      <c r="B2682" t="s">
        <v>826</v>
      </c>
      <c r="C2682" t="s">
        <v>842</v>
      </c>
      <c r="AJ2682">
        <v>61</v>
      </c>
      <c r="AK2682">
        <v>216</v>
      </c>
      <c r="AL2682">
        <v>54</v>
      </c>
      <c r="AM2682">
        <v>4</v>
      </c>
    </row>
    <row r="2683" spans="1:39" x14ac:dyDescent="0.3">
      <c r="A2683">
        <v>25536</v>
      </c>
      <c r="B2683" t="s">
        <v>1273</v>
      </c>
      <c r="C2683" t="s">
        <v>1274</v>
      </c>
      <c r="D2683">
        <v>37</v>
      </c>
      <c r="E2683">
        <v>59.5</v>
      </c>
      <c r="F2683">
        <v>22</v>
      </c>
      <c r="G2683">
        <v>1</v>
      </c>
      <c r="H2683">
        <v>2</v>
      </c>
      <c r="I2683">
        <v>284</v>
      </c>
      <c r="J2683">
        <v>136.4</v>
      </c>
    </row>
    <row r="2684" spans="1:39" x14ac:dyDescent="0.3">
      <c r="A2684">
        <v>25536</v>
      </c>
      <c r="B2684" t="s">
        <v>1273</v>
      </c>
      <c r="C2684" t="s">
        <v>1275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</row>
    <row r="2685" spans="1:39" x14ac:dyDescent="0.3">
      <c r="A2685">
        <v>25536</v>
      </c>
      <c r="B2685" t="s">
        <v>806</v>
      </c>
      <c r="C2685" t="s">
        <v>807</v>
      </c>
      <c r="D2685">
        <v>31</v>
      </c>
      <c r="E2685">
        <v>61.3</v>
      </c>
      <c r="F2685">
        <v>19</v>
      </c>
      <c r="G2685">
        <v>1</v>
      </c>
      <c r="H2685">
        <v>1</v>
      </c>
      <c r="I2685">
        <v>211</v>
      </c>
      <c r="J2685">
        <v>122.7</v>
      </c>
    </row>
    <row r="2686" spans="1:39" x14ac:dyDescent="0.3">
      <c r="A2686">
        <v>25536</v>
      </c>
      <c r="B2686" t="s">
        <v>1273</v>
      </c>
      <c r="C2686" t="s">
        <v>595</v>
      </c>
      <c r="K2686">
        <v>14</v>
      </c>
      <c r="L2686">
        <v>0</v>
      </c>
      <c r="M2686">
        <v>19</v>
      </c>
      <c r="N2686">
        <v>1</v>
      </c>
      <c r="O2686">
        <v>78</v>
      </c>
    </row>
    <row r="2687" spans="1:39" x14ac:dyDescent="0.3">
      <c r="A2687">
        <v>25536</v>
      </c>
      <c r="B2687" t="s">
        <v>1273</v>
      </c>
      <c r="C2687" t="s">
        <v>1274</v>
      </c>
      <c r="K2687">
        <v>15</v>
      </c>
      <c r="L2687">
        <v>1</v>
      </c>
      <c r="M2687">
        <v>14</v>
      </c>
      <c r="N2687">
        <v>1</v>
      </c>
      <c r="O2687">
        <v>21</v>
      </c>
    </row>
    <row r="2688" spans="1:39" x14ac:dyDescent="0.3">
      <c r="A2688">
        <v>25536</v>
      </c>
      <c r="B2688" t="s">
        <v>1273</v>
      </c>
      <c r="C2688" t="s">
        <v>1276</v>
      </c>
      <c r="K2688">
        <v>1</v>
      </c>
      <c r="L2688">
        <v>0</v>
      </c>
      <c r="M2688">
        <v>20</v>
      </c>
      <c r="N2688">
        <v>0</v>
      </c>
      <c r="O2688">
        <v>20</v>
      </c>
    </row>
    <row r="2689" spans="1:19" x14ac:dyDescent="0.3">
      <c r="A2689">
        <v>25536</v>
      </c>
      <c r="B2689" t="s">
        <v>1273</v>
      </c>
      <c r="C2689" t="s">
        <v>44</v>
      </c>
      <c r="K2689">
        <v>2</v>
      </c>
      <c r="L2689">
        <v>0</v>
      </c>
      <c r="M2689">
        <v>2</v>
      </c>
      <c r="N2689">
        <v>0</v>
      </c>
      <c r="O2689">
        <v>2</v>
      </c>
    </row>
    <row r="2690" spans="1:19" x14ac:dyDescent="0.3">
      <c r="A2690">
        <v>25536</v>
      </c>
      <c r="B2690" t="s">
        <v>806</v>
      </c>
      <c r="C2690" t="s">
        <v>206</v>
      </c>
      <c r="K2690">
        <v>27</v>
      </c>
      <c r="L2690">
        <v>0</v>
      </c>
      <c r="M2690">
        <v>47</v>
      </c>
      <c r="N2690">
        <v>4</v>
      </c>
      <c r="O2690">
        <v>149</v>
      </c>
    </row>
    <row r="2691" spans="1:19" x14ac:dyDescent="0.3">
      <c r="A2691">
        <v>25536</v>
      </c>
      <c r="B2691" t="s">
        <v>806</v>
      </c>
      <c r="C2691" t="s">
        <v>807</v>
      </c>
      <c r="K2691">
        <v>23</v>
      </c>
      <c r="L2691">
        <v>0</v>
      </c>
      <c r="M2691">
        <v>11</v>
      </c>
      <c r="N2691">
        <v>0</v>
      </c>
      <c r="O2691">
        <v>96</v>
      </c>
    </row>
    <row r="2692" spans="1:19" x14ac:dyDescent="0.3">
      <c r="A2692">
        <v>25536</v>
      </c>
      <c r="B2692" t="s">
        <v>806</v>
      </c>
      <c r="C2692" t="s">
        <v>199</v>
      </c>
      <c r="K2692">
        <v>2</v>
      </c>
      <c r="L2692">
        <v>0</v>
      </c>
      <c r="M2692">
        <v>27</v>
      </c>
      <c r="N2692">
        <v>0</v>
      </c>
      <c r="O2692">
        <v>26</v>
      </c>
    </row>
    <row r="2693" spans="1:19" x14ac:dyDescent="0.3">
      <c r="A2693">
        <v>25536</v>
      </c>
      <c r="B2693" t="s">
        <v>806</v>
      </c>
      <c r="C2693" t="s">
        <v>1277</v>
      </c>
      <c r="K2693">
        <v>1</v>
      </c>
      <c r="L2693">
        <v>0</v>
      </c>
      <c r="M2693">
        <v>15</v>
      </c>
      <c r="N2693">
        <v>0</v>
      </c>
      <c r="O2693">
        <v>15</v>
      </c>
    </row>
    <row r="2694" spans="1:19" x14ac:dyDescent="0.3">
      <c r="A2694">
        <v>25536</v>
      </c>
      <c r="B2694" t="s">
        <v>1273</v>
      </c>
      <c r="C2694" t="s">
        <v>795</v>
      </c>
      <c r="P2694">
        <v>81</v>
      </c>
      <c r="Q2694">
        <v>1</v>
      </c>
      <c r="R2694">
        <v>113</v>
      </c>
      <c r="S2694">
        <v>6</v>
      </c>
    </row>
    <row r="2695" spans="1:19" x14ac:dyDescent="0.3">
      <c r="A2695">
        <v>25536</v>
      </c>
      <c r="B2695" t="s">
        <v>1273</v>
      </c>
      <c r="C2695" t="s">
        <v>1275</v>
      </c>
      <c r="P2695">
        <v>19</v>
      </c>
      <c r="Q2695">
        <v>0</v>
      </c>
      <c r="R2695">
        <v>52</v>
      </c>
      <c r="S2695">
        <v>4</v>
      </c>
    </row>
    <row r="2696" spans="1:19" x14ac:dyDescent="0.3">
      <c r="A2696">
        <v>25536</v>
      </c>
      <c r="B2696" t="s">
        <v>1273</v>
      </c>
      <c r="C2696" t="s">
        <v>870</v>
      </c>
      <c r="P2696">
        <v>15</v>
      </c>
      <c r="Q2696">
        <v>0</v>
      </c>
      <c r="R2696">
        <v>41</v>
      </c>
      <c r="S2696">
        <v>3</v>
      </c>
    </row>
    <row r="2697" spans="1:19" x14ac:dyDescent="0.3">
      <c r="A2697">
        <v>25536</v>
      </c>
      <c r="B2697" t="s">
        <v>1273</v>
      </c>
      <c r="C2697" t="s">
        <v>320</v>
      </c>
      <c r="P2697">
        <v>19</v>
      </c>
      <c r="Q2697">
        <v>1</v>
      </c>
      <c r="R2697">
        <v>35</v>
      </c>
      <c r="S2697">
        <v>4</v>
      </c>
    </row>
    <row r="2698" spans="1:19" x14ac:dyDescent="0.3">
      <c r="A2698">
        <v>25536</v>
      </c>
      <c r="B2698" t="s">
        <v>1273</v>
      </c>
      <c r="C2698" t="s">
        <v>52</v>
      </c>
      <c r="P2698">
        <v>17</v>
      </c>
      <c r="Q2698">
        <v>0</v>
      </c>
      <c r="R2698">
        <v>24</v>
      </c>
      <c r="S2698">
        <v>2</v>
      </c>
    </row>
    <row r="2699" spans="1:19" x14ac:dyDescent="0.3">
      <c r="A2699">
        <v>25536</v>
      </c>
      <c r="B2699" t="s">
        <v>1273</v>
      </c>
      <c r="C2699" t="s">
        <v>1276</v>
      </c>
      <c r="P2699">
        <v>11</v>
      </c>
      <c r="Q2699">
        <v>0</v>
      </c>
      <c r="R2699">
        <v>14</v>
      </c>
      <c r="S2699">
        <v>2</v>
      </c>
    </row>
    <row r="2700" spans="1:19" x14ac:dyDescent="0.3">
      <c r="A2700">
        <v>25536</v>
      </c>
      <c r="B2700" t="s">
        <v>1273</v>
      </c>
      <c r="C2700" t="s">
        <v>1278</v>
      </c>
      <c r="P2700">
        <v>5</v>
      </c>
      <c r="Q2700">
        <v>0</v>
      </c>
      <c r="R2700">
        <v>5</v>
      </c>
      <c r="S2700">
        <v>1</v>
      </c>
    </row>
    <row r="2701" spans="1:19" x14ac:dyDescent="0.3">
      <c r="A2701">
        <v>25536</v>
      </c>
      <c r="B2701" t="s">
        <v>806</v>
      </c>
      <c r="C2701" t="s">
        <v>180</v>
      </c>
      <c r="P2701">
        <v>15</v>
      </c>
      <c r="Q2701">
        <v>1</v>
      </c>
      <c r="R2701">
        <v>72</v>
      </c>
      <c r="S2701">
        <v>7</v>
      </c>
    </row>
    <row r="2702" spans="1:19" x14ac:dyDescent="0.3">
      <c r="A2702">
        <v>25536</v>
      </c>
      <c r="B2702" t="s">
        <v>806</v>
      </c>
      <c r="C2702" t="s">
        <v>206</v>
      </c>
      <c r="P2702">
        <v>30</v>
      </c>
      <c r="Q2702">
        <v>0</v>
      </c>
      <c r="R2702">
        <v>30</v>
      </c>
      <c r="S2702">
        <v>1</v>
      </c>
    </row>
    <row r="2703" spans="1:19" x14ac:dyDescent="0.3">
      <c r="A2703">
        <v>25536</v>
      </c>
      <c r="B2703" t="s">
        <v>806</v>
      </c>
      <c r="C2703" t="s">
        <v>1277</v>
      </c>
      <c r="P2703">
        <v>10</v>
      </c>
      <c r="Q2703">
        <v>0</v>
      </c>
      <c r="R2703">
        <v>29</v>
      </c>
      <c r="S2703">
        <v>5</v>
      </c>
    </row>
    <row r="2704" spans="1:19" x14ac:dyDescent="0.3">
      <c r="A2704">
        <v>25536</v>
      </c>
      <c r="B2704" t="s">
        <v>806</v>
      </c>
      <c r="C2704" t="s">
        <v>598</v>
      </c>
      <c r="P2704">
        <v>14</v>
      </c>
      <c r="Q2704">
        <v>0</v>
      </c>
      <c r="R2704">
        <v>27</v>
      </c>
      <c r="S2704">
        <v>2</v>
      </c>
    </row>
    <row r="2705" spans="1:39" x14ac:dyDescent="0.3">
      <c r="A2705">
        <v>25536</v>
      </c>
      <c r="B2705" t="s">
        <v>806</v>
      </c>
      <c r="C2705" t="s">
        <v>1279</v>
      </c>
      <c r="P2705">
        <v>27</v>
      </c>
      <c r="Q2705">
        <v>0</v>
      </c>
      <c r="R2705">
        <v>27</v>
      </c>
      <c r="S2705">
        <v>1</v>
      </c>
    </row>
    <row r="2706" spans="1:39" x14ac:dyDescent="0.3">
      <c r="A2706">
        <v>25536</v>
      </c>
      <c r="B2706" t="s">
        <v>806</v>
      </c>
      <c r="C2706" t="s">
        <v>1280</v>
      </c>
      <c r="P2706">
        <v>14</v>
      </c>
      <c r="Q2706">
        <v>0</v>
      </c>
      <c r="R2706">
        <v>14</v>
      </c>
      <c r="S2706">
        <v>1</v>
      </c>
    </row>
    <row r="2707" spans="1:39" x14ac:dyDescent="0.3">
      <c r="A2707">
        <v>25536</v>
      </c>
      <c r="B2707" t="s">
        <v>806</v>
      </c>
      <c r="C2707" t="s">
        <v>199</v>
      </c>
      <c r="P2707">
        <v>9</v>
      </c>
      <c r="Q2707">
        <v>0</v>
      </c>
      <c r="R2707">
        <v>12</v>
      </c>
      <c r="S2707">
        <v>2</v>
      </c>
    </row>
    <row r="2708" spans="1:39" x14ac:dyDescent="0.3">
      <c r="A2708">
        <v>25536</v>
      </c>
      <c r="B2708" t="s">
        <v>1273</v>
      </c>
      <c r="C2708" t="s">
        <v>59</v>
      </c>
      <c r="T2708">
        <v>12</v>
      </c>
      <c r="U2708">
        <v>17</v>
      </c>
      <c r="V2708">
        <v>0</v>
      </c>
      <c r="W2708">
        <v>60</v>
      </c>
      <c r="X2708">
        <v>5</v>
      </c>
    </row>
    <row r="2709" spans="1:39" x14ac:dyDescent="0.3">
      <c r="A2709">
        <v>25536</v>
      </c>
      <c r="B2709" t="s">
        <v>806</v>
      </c>
      <c r="C2709" t="s">
        <v>598</v>
      </c>
      <c r="T2709">
        <v>26</v>
      </c>
      <c r="U2709">
        <v>38</v>
      </c>
      <c r="V2709">
        <v>0</v>
      </c>
      <c r="W2709">
        <v>52</v>
      </c>
      <c r="X2709">
        <v>2</v>
      </c>
    </row>
    <row r="2710" spans="1:39" x14ac:dyDescent="0.3">
      <c r="A2710">
        <v>25536</v>
      </c>
      <c r="B2710" t="s">
        <v>806</v>
      </c>
      <c r="C2710" t="s">
        <v>1277</v>
      </c>
      <c r="T2710">
        <v>36</v>
      </c>
      <c r="U2710">
        <v>36</v>
      </c>
      <c r="V2710">
        <v>0</v>
      </c>
      <c r="W2710">
        <v>36</v>
      </c>
      <c r="X2710">
        <v>1</v>
      </c>
    </row>
    <row r="2711" spans="1:39" x14ac:dyDescent="0.3">
      <c r="A2711">
        <v>25536</v>
      </c>
      <c r="B2711" t="s">
        <v>806</v>
      </c>
      <c r="C2711" t="s">
        <v>1277</v>
      </c>
      <c r="Y2711">
        <v>18.2</v>
      </c>
      <c r="Z2711">
        <v>29</v>
      </c>
      <c r="AA2711">
        <v>0</v>
      </c>
      <c r="AB2711">
        <v>73</v>
      </c>
      <c r="AC2711">
        <v>4</v>
      </c>
    </row>
    <row r="2712" spans="1:39" x14ac:dyDescent="0.3">
      <c r="A2712">
        <v>25536</v>
      </c>
      <c r="B2712" t="s">
        <v>1273</v>
      </c>
      <c r="C2712" t="s">
        <v>1281</v>
      </c>
      <c r="AD2712">
        <v>0</v>
      </c>
      <c r="AE2712" t="s">
        <v>136</v>
      </c>
      <c r="AF2712">
        <v>0</v>
      </c>
      <c r="AG2712" t="s">
        <v>136</v>
      </c>
      <c r="AH2712">
        <v>4</v>
      </c>
      <c r="AI2712">
        <v>4</v>
      </c>
    </row>
    <row r="2713" spans="1:39" x14ac:dyDescent="0.3">
      <c r="A2713">
        <v>25536</v>
      </c>
      <c r="B2713" t="s">
        <v>806</v>
      </c>
      <c r="C2713" t="s">
        <v>1282</v>
      </c>
      <c r="AD2713">
        <v>3</v>
      </c>
      <c r="AE2713">
        <v>38</v>
      </c>
      <c r="AF2713">
        <v>3</v>
      </c>
      <c r="AG2713">
        <v>100</v>
      </c>
      <c r="AH2713">
        <v>14</v>
      </c>
      <c r="AI2713">
        <v>5</v>
      </c>
    </row>
    <row r="2714" spans="1:39" x14ac:dyDescent="0.3">
      <c r="A2714">
        <v>25536</v>
      </c>
      <c r="B2714" t="s">
        <v>1273</v>
      </c>
      <c r="C2714" t="s">
        <v>1081</v>
      </c>
      <c r="AJ2714">
        <v>59</v>
      </c>
      <c r="AK2714">
        <v>289</v>
      </c>
      <c r="AL2714">
        <v>48.2</v>
      </c>
      <c r="AM2714">
        <v>6</v>
      </c>
    </row>
    <row r="2715" spans="1:39" x14ac:dyDescent="0.3">
      <c r="A2715">
        <v>25536</v>
      </c>
      <c r="B2715" t="s">
        <v>806</v>
      </c>
      <c r="C2715" t="s">
        <v>824</v>
      </c>
      <c r="AJ2715">
        <v>46</v>
      </c>
      <c r="AK2715">
        <v>124</v>
      </c>
      <c r="AL2715">
        <v>41.3</v>
      </c>
      <c r="AM2715">
        <v>3</v>
      </c>
    </row>
    <row r="2716" spans="1:39" x14ac:dyDescent="0.3">
      <c r="A2716">
        <v>25527</v>
      </c>
      <c r="B2716" t="s">
        <v>668</v>
      </c>
      <c r="C2716" t="s">
        <v>1283</v>
      </c>
      <c r="D2716">
        <v>21</v>
      </c>
      <c r="E2716">
        <v>57.1</v>
      </c>
      <c r="F2716">
        <v>12</v>
      </c>
      <c r="G2716">
        <v>1</v>
      </c>
      <c r="H2716">
        <v>3</v>
      </c>
      <c r="I2716">
        <v>223</v>
      </c>
      <c r="J2716">
        <v>184</v>
      </c>
    </row>
    <row r="2717" spans="1:39" x14ac:dyDescent="0.3">
      <c r="A2717">
        <v>25527</v>
      </c>
      <c r="B2717" t="s">
        <v>828</v>
      </c>
      <c r="C2717" t="s">
        <v>829</v>
      </c>
      <c r="D2717">
        <v>33</v>
      </c>
      <c r="E2717">
        <v>63.6</v>
      </c>
      <c r="F2717">
        <v>21</v>
      </c>
      <c r="G2717">
        <v>1</v>
      </c>
      <c r="H2717">
        <v>2</v>
      </c>
      <c r="I2717">
        <v>239</v>
      </c>
      <c r="J2717">
        <v>138.4</v>
      </c>
    </row>
    <row r="2718" spans="1:39" x14ac:dyDescent="0.3">
      <c r="A2718">
        <v>25527</v>
      </c>
      <c r="B2718" t="s">
        <v>668</v>
      </c>
      <c r="C2718" t="s">
        <v>1116</v>
      </c>
      <c r="K2718">
        <v>18</v>
      </c>
      <c r="L2718">
        <v>0</v>
      </c>
      <c r="M2718">
        <v>30</v>
      </c>
      <c r="N2718">
        <v>0</v>
      </c>
      <c r="O2718">
        <v>172</v>
      </c>
    </row>
    <row r="2719" spans="1:39" x14ac:dyDescent="0.3">
      <c r="A2719">
        <v>25527</v>
      </c>
      <c r="B2719" t="s">
        <v>668</v>
      </c>
      <c r="C2719" t="s">
        <v>113</v>
      </c>
      <c r="K2719">
        <v>5</v>
      </c>
      <c r="L2719">
        <v>0</v>
      </c>
      <c r="M2719">
        <v>15</v>
      </c>
      <c r="N2719">
        <v>0</v>
      </c>
      <c r="O2719">
        <v>30</v>
      </c>
    </row>
    <row r="2720" spans="1:39" x14ac:dyDescent="0.3">
      <c r="A2720">
        <v>25527</v>
      </c>
      <c r="B2720" t="s">
        <v>668</v>
      </c>
      <c r="C2720" t="s">
        <v>1283</v>
      </c>
      <c r="K2720">
        <v>6</v>
      </c>
      <c r="L2720">
        <v>0</v>
      </c>
      <c r="M2720">
        <v>9</v>
      </c>
      <c r="N2720">
        <v>1</v>
      </c>
      <c r="O2720">
        <v>24</v>
      </c>
    </row>
    <row r="2721" spans="1:19" x14ac:dyDescent="0.3">
      <c r="A2721">
        <v>25527</v>
      </c>
      <c r="B2721" t="s">
        <v>668</v>
      </c>
      <c r="C2721" t="s">
        <v>59</v>
      </c>
      <c r="K2721">
        <v>2</v>
      </c>
      <c r="L2721">
        <v>0</v>
      </c>
      <c r="M2721">
        <v>1</v>
      </c>
      <c r="N2721">
        <v>0</v>
      </c>
      <c r="O2721">
        <v>2</v>
      </c>
    </row>
    <row r="2722" spans="1:19" x14ac:dyDescent="0.3">
      <c r="A2722">
        <v>25527</v>
      </c>
      <c r="B2722" t="s">
        <v>668</v>
      </c>
      <c r="C2722" t="s">
        <v>672</v>
      </c>
      <c r="K2722">
        <v>1</v>
      </c>
      <c r="L2722">
        <v>0</v>
      </c>
      <c r="M2722">
        <v>0</v>
      </c>
      <c r="N2722">
        <v>0</v>
      </c>
      <c r="O2722">
        <v>-2</v>
      </c>
    </row>
    <row r="2723" spans="1:19" x14ac:dyDescent="0.3">
      <c r="A2723">
        <v>25527</v>
      </c>
      <c r="B2723" t="s">
        <v>828</v>
      </c>
      <c r="C2723" t="s">
        <v>835</v>
      </c>
      <c r="K2723" t="s">
        <v>57</v>
      </c>
      <c r="L2723">
        <v>10</v>
      </c>
      <c r="M2723">
        <v>0</v>
      </c>
      <c r="N2723">
        <v>14</v>
      </c>
      <c r="O2723">
        <v>0</v>
      </c>
      <c r="P2723">
        <v>37</v>
      </c>
    </row>
    <row r="2724" spans="1:19" x14ac:dyDescent="0.3">
      <c r="A2724">
        <v>25527</v>
      </c>
      <c r="B2724" t="s">
        <v>828</v>
      </c>
      <c r="C2724" t="s">
        <v>834</v>
      </c>
      <c r="K2724">
        <v>9</v>
      </c>
      <c r="L2724">
        <v>0</v>
      </c>
      <c r="M2724">
        <v>12</v>
      </c>
      <c r="N2724">
        <v>0</v>
      </c>
      <c r="O2724">
        <v>33</v>
      </c>
    </row>
    <row r="2725" spans="1:19" x14ac:dyDescent="0.3">
      <c r="A2725">
        <v>25527</v>
      </c>
      <c r="B2725" t="s">
        <v>828</v>
      </c>
      <c r="C2725" t="s">
        <v>1284</v>
      </c>
      <c r="K2725">
        <v>5</v>
      </c>
      <c r="L2725">
        <v>0</v>
      </c>
      <c r="M2725">
        <v>3</v>
      </c>
      <c r="N2725">
        <v>0</v>
      </c>
      <c r="O2725">
        <v>8</v>
      </c>
    </row>
    <row r="2726" spans="1:19" x14ac:dyDescent="0.3">
      <c r="A2726">
        <v>25527</v>
      </c>
      <c r="B2726" t="s">
        <v>828</v>
      </c>
      <c r="C2726" t="s">
        <v>1218</v>
      </c>
      <c r="K2726">
        <v>1</v>
      </c>
      <c r="L2726">
        <v>0</v>
      </c>
      <c r="M2726">
        <v>3</v>
      </c>
      <c r="N2726">
        <v>0</v>
      </c>
      <c r="O2726">
        <v>3</v>
      </c>
    </row>
    <row r="2727" spans="1:19" x14ac:dyDescent="0.3">
      <c r="A2727">
        <v>25527</v>
      </c>
      <c r="B2727" t="s">
        <v>828</v>
      </c>
      <c r="C2727" t="s">
        <v>829</v>
      </c>
      <c r="K2727">
        <v>13</v>
      </c>
      <c r="L2727">
        <v>1</v>
      </c>
      <c r="M2727">
        <v>14</v>
      </c>
      <c r="N2727">
        <v>0</v>
      </c>
      <c r="O2727">
        <v>-33</v>
      </c>
    </row>
    <row r="2728" spans="1:19" x14ac:dyDescent="0.3">
      <c r="A2728">
        <v>25527</v>
      </c>
      <c r="B2728" t="s">
        <v>668</v>
      </c>
      <c r="C2728" t="s">
        <v>1116</v>
      </c>
      <c r="P2728">
        <v>75</v>
      </c>
      <c r="Q2728">
        <v>1</v>
      </c>
      <c r="R2728">
        <v>105</v>
      </c>
      <c r="S2728">
        <v>4</v>
      </c>
    </row>
    <row r="2729" spans="1:19" x14ac:dyDescent="0.3">
      <c r="A2729">
        <v>25527</v>
      </c>
      <c r="B2729" t="s">
        <v>668</v>
      </c>
      <c r="C2729" t="s">
        <v>674</v>
      </c>
      <c r="P2729">
        <v>42</v>
      </c>
      <c r="Q2729">
        <v>2</v>
      </c>
      <c r="R2729">
        <v>73</v>
      </c>
      <c r="S2729">
        <v>2</v>
      </c>
    </row>
    <row r="2730" spans="1:19" x14ac:dyDescent="0.3">
      <c r="A2730">
        <v>25527</v>
      </c>
      <c r="B2730" t="s">
        <v>668</v>
      </c>
      <c r="C2730" t="s">
        <v>1285</v>
      </c>
      <c r="P2730">
        <v>11</v>
      </c>
      <c r="Q2730">
        <v>0</v>
      </c>
      <c r="R2730">
        <v>23</v>
      </c>
      <c r="S2730">
        <v>3</v>
      </c>
    </row>
    <row r="2731" spans="1:19" x14ac:dyDescent="0.3">
      <c r="A2731">
        <v>25527</v>
      </c>
      <c r="B2731" t="s">
        <v>668</v>
      </c>
      <c r="C2731" t="s">
        <v>644</v>
      </c>
      <c r="P2731">
        <v>12</v>
      </c>
      <c r="Q2731">
        <v>0</v>
      </c>
      <c r="R2731">
        <v>12</v>
      </c>
      <c r="S2731">
        <v>1</v>
      </c>
    </row>
    <row r="2732" spans="1:19" x14ac:dyDescent="0.3">
      <c r="A2732">
        <v>25527</v>
      </c>
      <c r="B2732" t="s">
        <v>668</v>
      </c>
      <c r="C2732" t="s">
        <v>1286</v>
      </c>
      <c r="P2732">
        <v>8</v>
      </c>
      <c r="Q2732">
        <v>0</v>
      </c>
      <c r="R2732">
        <v>8</v>
      </c>
      <c r="S2732">
        <v>1</v>
      </c>
    </row>
    <row r="2733" spans="1:19" x14ac:dyDescent="0.3">
      <c r="A2733">
        <v>25527</v>
      </c>
      <c r="B2733" t="s">
        <v>668</v>
      </c>
      <c r="C2733" t="s">
        <v>672</v>
      </c>
      <c r="P2733">
        <v>2</v>
      </c>
      <c r="Q2733">
        <v>0</v>
      </c>
      <c r="R2733">
        <v>2</v>
      </c>
      <c r="S2733">
        <v>1</v>
      </c>
    </row>
    <row r="2734" spans="1:19" x14ac:dyDescent="0.3">
      <c r="A2734">
        <v>25527</v>
      </c>
      <c r="B2734" t="s">
        <v>828</v>
      </c>
      <c r="C2734" t="s">
        <v>1287</v>
      </c>
      <c r="P2734">
        <v>36</v>
      </c>
      <c r="Q2734">
        <v>1</v>
      </c>
      <c r="R2734">
        <v>64</v>
      </c>
      <c r="S2734">
        <v>4</v>
      </c>
    </row>
    <row r="2735" spans="1:19" x14ac:dyDescent="0.3">
      <c r="A2735">
        <v>25527</v>
      </c>
      <c r="B2735" t="s">
        <v>828</v>
      </c>
      <c r="C2735" t="s">
        <v>834</v>
      </c>
      <c r="P2735">
        <v>31</v>
      </c>
      <c r="Q2735">
        <v>1</v>
      </c>
      <c r="R2735">
        <v>60</v>
      </c>
      <c r="S2735">
        <v>3</v>
      </c>
    </row>
    <row r="2736" spans="1:19" x14ac:dyDescent="0.3">
      <c r="A2736">
        <v>25527</v>
      </c>
      <c r="B2736" t="s">
        <v>828</v>
      </c>
      <c r="C2736" t="s">
        <v>1218</v>
      </c>
      <c r="P2736">
        <v>21</v>
      </c>
      <c r="Q2736">
        <v>0</v>
      </c>
      <c r="R2736">
        <v>41</v>
      </c>
      <c r="S2736">
        <v>4</v>
      </c>
    </row>
    <row r="2737" spans="1:39" x14ac:dyDescent="0.3">
      <c r="A2737">
        <v>25527</v>
      </c>
      <c r="B2737" t="s">
        <v>828</v>
      </c>
      <c r="C2737" t="s">
        <v>1288</v>
      </c>
      <c r="P2737">
        <v>10</v>
      </c>
      <c r="Q2737">
        <v>0</v>
      </c>
      <c r="R2737">
        <v>20</v>
      </c>
      <c r="S2737">
        <v>3</v>
      </c>
    </row>
    <row r="2738" spans="1:39" x14ac:dyDescent="0.3">
      <c r="A2738">
        <v>25527</v>
      </c>
      <c r="B2738" t="s">
        <v>828</v>
      </c>
      <c r="C2738" t="s">
        <v>107</v>
      </c>
      <c r="P2738">
        <v>11</v>
      </c>
      <c r="Q2738">
        <v>0</v>
      </c>
      <c r="R2738">
        <v>17</v>
      </c>
      <c r="S2738">
        <v>2</v>
      </c>
    </row>
    <row r="2739" spans="1:39" x14ac:dyDescent="0.3">
      <c r="A2739">
        <v>25527</v>
      </c>
      <c r="B2739" t="s">
        <v>828</v>
      </c>
      <c r="C2739" t="s">
        <v>1289</v>
      </c>
      <c r="P2739">
        <v>9</v>
      </c>
      <c r="Q2739">
        <v>0</v>
      </c>
      <c r="R2739">
        <v>16</v>
      </c>
      <c r="S2739">
        <v>2</v>
      </c>
    </row>
    <row r="2740" spans="1:39" x14ac:dyDescent="0.3">
      <c r="A2740">
        <v>25527</v>
      </c>
      <c r="B2740" t="s">
        <v>828</v>
      </c>
      <c r="C2740" t="s">
        <v>1284</v>
      </c>
      <c r="P2740">
        <v>9</v>
      </c>
      <c r="Q2740">
        <v>0</v>
      </c>
      <c r="R2740">
        <v>12</v>
      </c>
      <c r="S2740">
        <v>2</v>
      </c>
    </row>
    <row r="2741" spans="1:39" x14ac:dyDescent="0.3">
      <c r="A2741">
        <v>25527</v>
      </c>
      <c r="B2741" t="s">
        <v>828</v>
      </c>
      <c r="C2741" t="s">
        <v>835</v>
      </c>
      <c r="K2741" t="s">
        <v>57</v>
      </c>
      <c r="Q2741">
        <v>9</v>
      </c>
      <c r="R2741">
        <v>0</v>
      </c>
      <c r="S2741">
        <v>9</v>
      </c>
      <c r="T2741">
        <v>1</v>
      </c>
    </row>
    <row r="2742" spans="1:39" x14ac:dyDescent="0.3">
      <c r="A2742">
        <v>25527</v>
      </c>
      <c r="B2742" t="s">
        <v>668</v>
      </c>
      <c r="C2742" t="s">
        <v>1116</v>
      </c>
      <c r="T2742">
        <v>28</v>
      </c>
      <c r="U2742">
        <v>28</v>
      </c>
      <c r="V2742">
        <v>0</v>
      </c>
      <c r="W2742">
        <v>28</v>
      </c>
      <c r="X2742">
        <v>1</v>
      </c>
    </row>
    <row r="2743" spans="1:39" x14ac:dyDescent="0.3">
      <c r="A2743">
        <v>25527</v>
      </c>
      <c r="B2743" t="s">
        <v>668</v>
      </c>
      <c r="C2743" t="s">
        <v>113</v>
      </c>
      <c r="T2743">
        <v>17</v>
      </c>
      <c r="U2743">
        <v>17</v>
      </c>
      <c r="V2743">
        <v>0</v>
      </c>
      <c r="W2743">
        <v>17</v>
      </c>
      <c r="X2743">
        <v>1</v>
      </c>
    </row>
    <row r="2744" spans="1:39" x14ac:dyDescent="0.3">
      <c r="A2744">
        <v>25527</v>
      </c>
      <c r="B2744" t="s">
        <v>828</v>
      </c>
      <c r="C2744" t="s">
        <v>785</v>
      </c>
      <c r="T2744">
        <v>20.6</v>
      </c>
      <c r="U2744">
        <v>26</v>
      </c>
      <c r="V2744">
        <v>0</v>
      </c>
      <c r="W2744">
        <v>144</v>
      </c>
      <c r="X2744">
        <v>7</v>
      </c>
    </row>
    <row r="2745" spans="1:39" x14ac:dyDescent="0.3">
      <c r="A2745">
        <v>25527</v>
      </c>
      <c r="B2745" t="s">
        <v>668</v>
      </c>
      <c r="C2745" t="s">
        <v>1116</v>
      </c>
      <c r="Y2745">
        <v>63</v>
      </c>
      <c r="Z2745">
        <v>63</v>
      </c>
      <c r="AA2745">
        <v>1</v>
      </c>
      <c r="AB2745">
        <v>63</v>
      </c>
      <c r="AC2745">
        <v>1</v>
      </c>
    </row>
    <row r="2746" spans="1:39" x14ac:dyDescent="0.3">
      <c r="A2746">
        <v>25527</v>
      </c>
      <c r="B2746" t="s">
        <v>828</v>
      </c>
      <c r="C2746" t="s">
        <v>785</v>
      </c>
      <c r="Y2746">
        <v>38</v>
      </c>
      <c r="Z2746">
        <v>38</v>
      </c>
      <c r="AA2746">
        <v>0</v>
      </c>
      <c r="AB2746">
        <v>38</v>
      </c>
      <c r="AC2746">
        <v>1</v>
      </c>
    </row>
    <row r="2747" spans="1:39" x14ac:dyDescent="0.3">
      <c r="A2747">
        <v>25527</v>
      </c>
      <c r="B2747" t="s">
        <v>668</v>
      </c>
      <c r="C2747" t="s">
        <v>686</v>
      </c>
      <c r="AD2747">
        <v>1</v>
      </c>
      <c r="AE2747">
        <v>31</v>
      </c>
      <c r="AF2747">
        <v>1</v>
      </c>
      <c r="AG2747">
        <v>100</v>
      </c>
      <c r="AH2747">
        <v>9</v>
      </c>
      <c r="AI2747">
        <v>6</v>
      </c>
    </row>
    <row r="2748" spans="1:39" x14ac:dyDescent="0.3">
      <c r="A2748">
        <v>25527</v>
      </c>
      <c r="B2748" t="s">
        <v>828</v>
      </c>
      <c r="C2748" t="s">
        <v>1290</v>
      </c>
      <c r="AD2748">
        <v>1</v>
      </c>
      <c r="AE2748">
        <v>39</v>
      </c>
      <c r="AF2748">
        <v>1</v>
      </c>
      <c r="AG2748">
        <v>100</v>
      </c>
      <c r="AH2748">
        <v>4</v>
      </c>
      <c r="AI2748">
        <v>1</v>
      </c>
    </row>
    <row r="2749" spans="1:39" x14ac:dyDescent="0.3">
      <c r="A2749">
        <v>25527</v>
      </c>
      <c r="B2749" t="s">
        <v>668</v>
      </c>
      <c r="C2749" t="s">
        <v>870</v>
      </c>
      <c r="AJ2749">
        <v>42</v>
      </c>
      <c r="AK2749">
        <v>109</v>
      </c>
      <c r="AL2749">
        <v>36.299999999999997</v>
      </c>
      <c r="AM2749">
        <v>3</v>
      </c>
    </row>
    <row r="2750" spans="1:39" x14ac:dyDescent="0.3">
      <c r="A2750">
        <v>25527</v>
      </c>
      <c r="B2750" t="s">
        <v>828</v>
      </c>
      <c r="C2750" t="s">
        <v>1291</v>
      </c>
      <c r="AJ2750">
        <v>45</v>
      </c>
      <c r="AK2750">
        <v>230</v>
      </c>
      <c r="AL2750">
        <v>38.299999999999997</v>
      </c>
      <c r="AM2750">
        <v>6</v>
      </c>
    </row>
    <row r="2751" spans="1:39" x14ac:dyDescent="0.3">
      <c r="A2751">
        <v>25528</v>
      </c>
      <c r="B2751" t="s">
        <v>626</v>
      </c>
      <c r="C2751" t="s">
        <v>627</v>
      </c>
      <c r="D2751">
        <v>31</v>
      </c>
      <c r="E2751">
        <v>58.1</v>
      </c>
      <c r="F2751">
        <v>18</v>
      </c>
      <c r="G2751">
        <v>0</v>
      </c>
      <c r="H2751">
        <v>0</v>
      </c>
      <c r="I2751">
        <v>179</v>
      </c>
      <c r="J2751">
        <v>106.6</v>
      </c>
    </row>
    <row r="2752" spans="1:39" x14ac:dyDescent="0.3">
      <c r="A2752">
        <v>25528</v>
      </c>
      <c r="B2752" t="s">
        <v>626</v>
      </c>
      <c r="C2752" t="s">
        <v>590</v>
      </c>
      <c r="D2752">
        <v>14</v>
      </c>
      <c r="E2752">
        <v>64.3</v>
      </c>
      <c r="F2752">
        <v>9</v>
      </c>
      <c r="G2752">
        <v>0</v>
      </c>
      <c r="H2752">
        <v>0</v>
      </c>
      <c r="I2752">
        <v>124</v>
      </c>
      <c r="J2752">
        <v>138.69999999999999</v>
      </c>
    </row>
    <row r="2753" spans="1:15" x14ac:dyDescent="0.3">
      <c r="A2753">
        <v>25528</v>
      </c>
      <c r="B2753" t="s">
        <v>1292</v>
      </c>
      <c r="C2753" t="s">
        <v>699</v>
      </c>
      <c r="D2753">
        <v>33</v>
      </c>
      <c r="E2753">
        <v>63.6</v>
      </c>
      <c r="F2753">
        <v>21</v>
      </c>
      <c r="G2753">
        <v>1</v>
      </c>
      <c r="H2753">
        <v>4</v>
      </c>
      <c r="I2753">
        <v>302</v>
      </c>
      <c r="J2753">
        <v>174.5</v>
      </c>
    </row>
    <row r="2754" spans="1:15" x14ac:dyDescent="0.3">
      <c r="A2754">
        <v>25528</v>
      </c>
      <c r="B2754" t="s">
        <v>1292</v>
      </c>
      <c r="C2754" t="s">
        <v>1293</v>
      </c>
      <c r="D2754">
        <v>1</v>
      </c>
      <c r="E2754">
        <v>100</v>
      </c>
      <c r="F2754">
        <v>1</v>
      </c>
      <c r="G2754">
        <v>0</v>
      </c>
      <c r="H2754">
        <v>0</v>
      </c>
      <c r="I2754">
        <v>45</v>
      </c>
      <c r="J2754">
        <v>478</v>
      </c>
    </row>
    <row r="2755" spans="1:15" x14ac:dyDescent="0.3">
      <c r="A2755">
        <v>25528</v>
      </c>
      <c r="B2755" t="s">
        <v>1292</v>
      </c>
      <c r="C2755" t="s">
        <v>1294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</row>
    <row r="2756" spans="1:15" x14ac:dyDescent="0.3">
      <c r="A2756">
        <v>25528</v>
      </c>
      <c r="B2756" t="s">
        <v>626</v>
      </c>
      <c r="C2756" t="s">
        <v>590</v>
      </c>
      <c r="K2756">
        <v>10</v>
      </c>
      <c r="L2756">
        <v>0</v>
      </c>
      <c r="M2756">
        <v>30</v>
      </c>
      <c r="N2756">
        <v>2</v>
      </c>
      <c r="O2756">
        <v>74</v>
      </c>
    </row>
    <row r="2757" spans="1:15" x14ac:dyDescent="0.3">
      <c r="A2757">
        <v>25528</v>
      </c>
      <c r="B2757" t="s">
        <v>626</v>
      </c>
      <c r="C2757" t="s">
        <v>628</v>
      </c>
      <c r="K2757">
        <v>10</v>
      </c>
      <c r="L2757">
        <v>0</v>
      </c>
      <c r="M2757">
        <v>7</v>
      </c>
      <c r="N2757">
        <v>0</v>
      </c>
      <c r="O2757">
        <v>13</v>
      </c>
    </row>
    <row r="2758" spans="1:15" x14ac:dyDescent="0.3">
      <c r="A2758">
        <v>25528</v>
      </c>
      <c r="B2758" t="s">
        <v>626</v>
      </c>
      <c r="C2758" t="s">
        <v>1295</v>
      </c>
      <c r="K2758">
        <v>1</v>
      </c>
      <c r="L2758">
        <v>0</v>
      </c>
      <c r="M2758">
        <v>3</v>
      </c>
      <c r="N2758">
        <v>0</v>
      </c>
      <c r="O2758">
        <v>3</v>
      </c>
    </row>
    <row r="2759" spans="1:15" x14ac:dyDescent="0.3">
      <c r="A2759">
        <v>25528</v>
      </c>
      <c r="B2759" t="s">
        <v>626</v>
      </c>
      <c r="C2759" t="s">
        <v>638</v>
      </c>
      <c r="K2759">
        <v>0</v>
      </c>
      <c r="L2759">
        <v>1</v>
      </c>
      <c r="M2759">
        <v>0</v>
      </c>
      <c r="N2759">
        <v>0</v>
      </c>
      <c r="O2759">
        <v>0</v>
      </c>
    </row>
    <row r="2760" spans="1:15" x14ac:dyDescent="0.3">
      <c r="A2760">
        <v>25528</v>
      </c>
      <c r="B2760" t="s">
        <v>626</v>
      </c>
      <c r="C2760" t="s">
        <v>632</v>
      </c>
      <c r="K2760">
        <v>3</v>
      </c>
      <c r="L2760">
        <v>0</v>
      </c>
      <c r="M2760">
        <v>1</v>
      </c>
      <c r="N2760">
        <v>0</v>
      </c>
      <c r="O2760">
        <v>-1</v>
      </c>
    </row>
    <row r="2761" spans="1:15" x14ac:dyDescent="0.3">
      <c r="A2761">
        <v>25528</v>
      </c>
      <c r="B2761" t="s">
        <v>626</v>
      </c>
      <c r="C2761" t="s">
        <v>627</v>
      </c>
      <c r="K2761">
        <v>5</v>
      </c>
      <c r="L2761">
        <v>0</v>
      </c>
      <c r="M2761">
        <v>2</v>
      </c>
      <c r="N2761">
        <v>0</v>
      </c>
      <c r="O2761">
        <v>-23</v>
      </c>
    </row>
    <row r="2762" spans="1:15" x14ac:dyDescent="0.3">
      <c r="A2762">
        <v>25528</v>
      </c>
      <c r="B2762" t="s">
        <v>1292</v>
      </c>
      <c r="C2762" t="s">
        <v>699</v>
      </c>
      <c r="K2762">
        <v>10</v>
      </c>
      <c r="L2762">
        <v>0</v>
      </c>
      <c r="M2762">
        <v>43</v>
      </c>
      <c r="N2762">
        <v>0</v>
      </c>
      <c r="O2762">
        <v>73</v>
      </c>
    </row>
    <row r="2763" spans="1:15" x14ac:dyDescent="0.3">
      <c r="A2763">
        <v>25528</v>
      </c>
      <c r="B2763" t="s">
        <v>1292</v>
      </c>
      <c r="C2763" t="s">
        <v>1241</v>
      </c>
      <c r="K2763">
        <v>5</v>
      </c>
      <c r="L2763">
        <v>0</v>
      </c>
      <c r="M2763">
        <v>36</v>
      </c>
      <c r="N2763">
        <v>1</v>
      </c>
      <c r="O2763">
        <v>48</v>
      </c>
    </row>
    <row r="2764" spans="1:15" x14ac:dyDescent="0.3">
      <c r="A2764">
        <v>25528</v>
      </c>
      <c r="B2764" t="s">
        <v>1292</v>
      </c>
      <c r="C2764" t="s">
        <v>1296</v>
      </c>
      <c r="K2764">
        <v>7</v>
      </c>
      <c r="L2764">
        <v>0</v>
      </c>
      <c r="M2764">
        <v>22</v>
      </c>
      <c r="N2764">
        <v>0</v>
      </c>
      <c r="O2764">
        <v>43</v>
      </c>
    </row>
    <row r="2765" spans="1:15" x14ac:dyDescent="0.3">
      <c r="A2765">
        <v>25528</v>
      </c>
      <c r="B2765" t="s">
        <v>1292</v>
      </c>
      <c r="C2765" t="s">
        <v>535</v>
      </c>
      <c r="K2765">
        <v>8</v>
      </c>
      <c r="L2765">
        <v>0</v>
      </c>
      <c r="M2765">
        <v>13</v>
      </c>
      <c r="N2765">
        <v>0</v>
      </c>
      <c r="O2765">
        <v>40</v>
      </c>
    </row>
    <row r="2766" spans="1:15" x14ac:dyDescent="0.3">
      <c r="A2766">
        <v>25528</v>
      </c>
      <c r="B2766" t="s">
        <v>1292</v>
      </c>
      <c r="C2766" t="s">
        <v>1297</v>
      </c>
      <c r="K2766">
        <v>4</v>
      </c>
      <c r="L2766">
        <v>0</v>
      </c>
      <c r="M2766">
        <v>4</v>
      </c>
      <c r="N2766">
        <v>0</v>
      </c>
      <c r="O2766">
        <v>11</v>
      </c>
    </row>
    <row r="2767" spans="1:15" x14ac:dyDescent="0.3">
      <c r="A2767">
        <v>25528</v>
      </c>
      <c r="B2767" t="s">
        <v>1292</v>
      </c>
      <c r="C2767" t="s">
        <v>1298</v>
      </c>
      <c r="K2767">
        <v>1</v>
      </c>
      <c r="L2767">
        <v>0</v>
      </c>
      <c r="M2767">
        <v>3</v>
      </c>
      <c r="N2767">
        <v>0</v>
      </c>
      <c r="O2767">
        <v>3</v>
      </c>
    </row>
    <row r="2768" spans="1:15" x14ac:dyDescent="0.3">
      <c r="A2768">
        <v>25528</v>
      </c>
      <c r="B2768" t="s">
        <v>1292</v>
      </c>
      <c r="C2768" t="s">
        <v>1299</v>
      </c>
      <c r="K2768">
        <v>1</v>
      </c>
      <c r="L2768">
        <v>0</v>
      </c>
      <c r="M2768">
        <v>2</v>
      </c>
      <c r="N2768">
        <v>1</v>
      </c>
      <c r="O2768">
        <v>2</v>
      </c>
    </row>
    <row r="2769" spans="1:19" x14ac:dyDescent="0.3">
      <c r="A2769">
        <v>25528</v>
      </c>
      <c r="B2769" t="s">
        <v>1292</v>
      </c>
      <c r="C2769" t="s">
        <v>1294</v>
      </c>
      <c r="K2769">
        <v>1</v>
      </c>
      <c r="L2769">
        <v>0</v>
      </c>
      <c r="M2769">
        <v>0</v>
      </c>
      <c r="N2769">
        <v>0</v>
      </c>
      <c r="O2769">
        <v>-4</v>
      </c>
    </row>
    <row r="2770" spans="1:19" x14ac:dyDescent="0.3">
      <c r="A2770">
        <v>25528</v>
      </c>
      <c r="B2770" t="s">
        <v>626</v>
      </c>
      <c r="C2770" t="s">
        <v>1300</v>
      </c>
      <c r="P2770">
        <v>27</v>
      </c>
      <c r="Q2770">
        <v>0</v>
      </c>
      <c r="R2770">
        <v>70</v>
      </c>
      <c r="S2770">
        <v>5</v>
      </c>
    </row>
    <row r="2771" spans="1:19" x14ac:dyDescent="0.3">
      <c r="A2771">
        <v>25528</v>
      </c>
      <c r="B2771" t="s">
        <v>626</v>
      </c>
      <c r="C2771" t="s">
        <v>628</v>
      </c>
      <c r="P2771">
        <v>28</v>
      </c>
      <c r="Q2771">
        <v>0</v>
      </c>
      <c r="R2771">
        <v>59</v>
      </c>
      <c r="S2771">
        <v>4</v>
      </c>
    </row>
    <row r="2772" spans="1:19" x14ac:dyDescent="0.3">
      <c r="A2772">
        <v>25528</v>
      </c>
      <c r="B2772" t="s">
        <v>626</v>
      </c>
      <c r="C2772" t="s">
        <v>1301</v>
      </c>
      <c r="P2772">
        <v>25</v>
      </c>
      <c r="Q2772">
        <v>0</v>
      </c>
      <c r="R2772">
        <v>59</v>
      </c>
      <c r="S2772">
        <v>4</v>
      </c>
    </row>
    <row r="2773" spans="1:19" x14ac:dyDescent="0.3">
      <c r="A2773">
        <v>25528</v>
      </c>
      <c r="B2773" t="s">
        <v>626</v>
      </c>
      <c r="C2773" t="s">
        <v>1302</v>
      </c>
      <c r="P2773">
        <v>33</v>
      </c>
      <c r="Q2773">
        <v>0</v>
      </c>
      <c r="R2773">
        <v>35</v>
      </c>
      <c r="S2773">
        <v>3</v>
      </c>
    </row>
    <row r="2774" spans="1:19" x14ac:dyDescent="0.3">
      <c r="A2774">
        <v>25528</v>
      </c>
      <c r="B2774" t="s">
        <v>626</v>
      </c>
      <c r="C2774" t="s">
        <v>638</v>
      </c>
      <c r="P2774">
        <v>20</v>
      </c>
      <c r="Q2774">
        <v>0</v>
      </c>
      <c r="R2774">
        <v>24</v>
      </c>
      <c r="S2774">
        <v>3</v>
      </c>
    </row>
    <row r="2775" spans="1:19" x14ac:dyDescent="0.3">
      <c r="A2775">
        <v>25528</v>
      </c>
      <c r="B2775" t="s">
        <v>626</v>
      </c>
      <c r="C2775" t="s">
        <v>1303</v>
      </c>
      <c r="P2775">
        <v>18</v>
      </c>
      <c r="Q2775">
        <v>0</v>
      </c>
      <c r="R2775">
        <v>18</v>
      </c>
      <c r="S2775">
        <v>1</v>
      </c>
    </row>
    <row r="2776" spans="1:19" x14ac:dyDescent="0.3">
      <c r="A2776">
        <v>25528</v>
      </c>
      <c r="B2776" t="s">
        <v>626</v>
      </c>
      <c r="C2776" t="s">
        <v>639</v>
      </c>
      <c r="P2776">
        <v>9</v>
      </c>
      <c r="Q2776">
        <v>0</v>
      </c>
      <c r="R2776">
        <v>10</v>
      </c>
      <c r="S2776">
        <v>3</v>
      </c>
    </row>
    <row r="2777" spans="1:19" x14ac:dyDescent="0.3">
      <c r="A2777">
        <v>25528</v>
      </c>
      <c r="B2777" t="s">
        <v>626</v>
      </c>
      <c r="C2777" t="s">
        <v>71</v>
      </c>
      <c r="P2777">
        <v>9</v>
      </c>
      <c r="Q2777">
        <v>0</v>
      </c>
      <c r="R2777">
        <v>10</v>
      </c>
      <c r="S2777">
        <v>1</v>
      </c>
    </row>
    <row r="2778" spans="1:19" x14ac:dyDescent="0.3">
      <c r="A2778">
        <v>25528</v>
      </c>
      <c r="B2778" t="s">
        <v>626</v>
      </c>
      <c r="C2778" t="s">
        <v>633</v>
      </c>
      <c r="P2778">
        <v>9</v>
      </c>
      <c r="Q2778">
        <v>0</v>
      </c>
      <c r="R2778">
        <v>9</v>
      </c>
      <c r="S2778">
        <v>1</v>
      </c>
    </row>
    <row r="2779" spans="1:19" x14ac:dyDescent="0.3">
      <c r="A2779">
        <v>25528</v>
      </c>
      <c r="B2779" t="s">
        <v>626</v>
      </c>
      <c r="C2779" t="s">
        <v>1304</v>
      </c>
      <c r="P2779">
        <v>9</v>
      </c>
      <c r="Q2779">
        <v>0</v>
      </c>
      <c r="R2779">
        <v>9</v>
      </c>
      <c r="S2779">
        <v>1</v>
      </c>
    </row>
    <row r="2780" spans="1:19" x14ac:dyDescent="0.3">
      <c r="A2780">
        <v>25528</v>
      </c>
      <c r="B2780" t="s">
        <v>626</v>
      </c>
      <c r="C2780" t="s">
        <v>517</v>
      </c>
      <c r="P2780">
        <v>0</v>
      </c>
      <c r="Q2780">
        <v>0</v>
      </c>
      <c r="R2780">
        <v>0</v>
      </c>
      <c r="S2780">
        <v>1</v>
      </c>
    </row>
    <row r="2781" spans="1:19" x14ac:dyDescent="0.3">
      <c r="A2781">
        <v>25528</v>
      </c>
      <c r="B2781" t="s">
        <v>1292</v>
      </c>
      <c r="C2781" t="s">
        <v>1305</v>
      </c>
      <c r="P2781">
        <v>28</v>
      </c>
      <c r="Q2781">
        <v>0</v>
      </c>
      <c r="R2781">
        <v>96</v>
      </c>
      <c r="S2781">
        <v>6</v>
      </c>
    </row>
    <row r="2782" spans="1:19" x14ac:dyDescent="0.3">
      <c r="A2782">
        <v>25528</v>
      </c>
      <c r="B2782" t="s">
        <v>1292</v>
      </c>
      <c r="C2782" t="s">
        <v>1306</v>
      </c>
      <c r="P2782">
        <v>31</v>
      </c>
      <c r="Q2782">
        <v>1</v>
      </c>
      <c r="R2782">
        <v>91</v>
      </c>
      <c r="S2782">
        <v>4</v>
      </c>
    </row>
    <row r="2783" spans="1:19" x14ac:dyDescent="0.3">
      <c r="A2783">
        <v>25528</v>
      </c>
      <c r="B2783" t="s">
        <v>1292</v>
      </c>
      <c r="C2783" t="s">
        <v>1293</v>
      </c>
      <c r="P2783">
        <v>34</v>
      </c>
      <c r="Q2783">
        <v>3</v>
      </c>
      <c r="R2783">
        <v>71</v>
      </c>
      <c r="S2783">
        <v>6</v>
      </c>
    </row>
    <row r="2784" spans="1:19" x14ac:dyDescent="0.3">
      <c r="A2784">
        <v>25528</v>
      </c>
      <c r="B2784" t="s">
        <v>1292</v>
      </c>
      <c r="C2784" t="s">
        <v>1241</v>
      </c>
      <c r="P2784">
        <v>45</v>
      </c>
      <c r="Q2784">
        <v>0</v>
      </c>
      <c r="R2784">
        <v>45</v>
      </c>
      <c r="S2784">
        <v>1</v>
      </c>
    </row>
    <row r="2785" spans="1:39" x14ac:dyDescent="0.3">
      <c r="A2785">
        <v>25528</v>
      </c>
      <c r="B2785" t="s">
        <v>1292</v>
      </c>
      <c r="C2785" t="s">
        <v>1307</v>
      </c>
      <c r="P2785">
        <v>23</v>
      </c>
      <c r="Q2785">
        <v>0</v>
      </c>
      <c r="R2785">
        <v>23</v>
      </c>
      <c r="S2785">
        <v>1</v>
      </c>
    </row>
    <row r="2786" spans="1:39" x14ac:dyDescent="0.3">
      <c r="A2786">
        <v>25528</v>
      </c>
      <c r="B2786" t="s">
        <v>1292</v>
      </c>
      <c r="C2786" t="s">
        <v>1308</v>
      </c>
      <c r="P2786">
        <v>13</v>
      </c>
      <c r="Q2786">
        <v>0</v>
      </c>
      <c r="R2786">
        <v>13</v>
      </c>
      <c r="S2786">
        <v>1</v>
      </c>
    </row>
    <row r="2787" spans="1:39" x14ac:dyDescent="0.3">
      <c r="A2787">
        <v>25528</v>
      </c>
      <c r="B2787" t="s">
        <v>1292</v>
      </c>
      <c r="C2787" t="s">
        <v>1309</v>
      </c>
      <c r="P2787">
        <v>11</v>
      </c>
      <c r="Q2787">
        <v>0</v>
      </c>
      <c r="R2787">
        <v>10</v>
      </c>
      <c r="S2787">
        <v>2</v>
      </c>
    </row>
    <row r="2788" spans="1:39" x14ac:dyDescent="0.3">
      <c r="A2788">
        <v>25528</v>
      </c>
      <c r="B2788" t="s">
        <v>1292</v>
      </c>
      <c r="C2788" t="s">
        <v>535</v>
      </c>
      <c r="P2788">
        <v>0</v>
      </c>
      <c r="Q2788">
        <v>0</v>
      </c>
      <c r="R2788">
        <v>-2</v>
      </c>
      <c r="S2788">
        <v>1</v>
      </c>
    </row>
    <row r="2789" spans="1:39" x14ac:dyDescent="0.3">
      <c r="A2789">
        <v>25528</v>
      </c>
      <c r="B2789" t="s">
        <v>626</v>
      </c>
      <c r="C2789" t="s">
        <v>71</v>
      </c>
      <c r="T2789">
        <v>11</v>
      </c>
      <c r="U2789">
        <v>11</v>
      </c>
      <c r="V2789">
        <v>0</v>
      </c>
      <c r="W2789">
        <v>11</v>
      </c>
      <c r="X2789">
        <v>1</v>
      </c>
    </row>
    <row r="2790" spans="1:39" x14ac:dyDescent="0.3">
      <c r="A2790">
        <v>25528</v>
      </c>
      <c r="B2790" t="s">
        <v>1292</v>
      </c>
      <c r="C2790" t="s">
        <v>535</v>
      </c>
      <c r="T2790">
        <v>24</v>
      </c>
      <c r="U2790">
        <v>28</v>
      </c>
      <c r="V2790">
        <v>0</v>
      </c>
      <c r="W2790">
        <v>96</v>
      </c>
      <c r="X2790">
        <v>4</v>
      </c>
    </row>
    <row r="2791" spans="1:39" x14ac:dyDescent="0.3">
      <c r="A2791">
        <v>25528</v>
      </c>
      <c r="B2791" t="s">
        <v>1292</v>
      </c>
      <c r="C2791" t="s">
        <v>1297</v>
      </c>
      <c r="T2791">
        <v>17</v>
      </c>
      <c r="U2791">
        <v>17</v>
      </c>
      <c r="V2791">
        <v>0</v>
      </c>
      <c r="W2791">
        <v>17</v>
      </c>
      <c r="X2791">
        <v>1</v>
      </c>
    </row>
    <row r="2792" spans="1:39" x14ac:dyDescent="0.3">
      <c r="A2792">
        <v>25528</v>
      </c>
      <c r="B2792" t="s">
        <v>626</v>
      </c>
      <c r="C2792" t="s">
        <v>638</v>
      </c>
      <c r="Y2792">
        <v>1.5</v>
      </c>
      <c r="Z2792">
        <v>3</v>
      </c>
      <c r="AA2792">
        <v>0</v>
      </c>
      <c r="AB2792">
        <v>3</v>
      </c>
      <c r="AC2792">
        <v>2</v>
      </c>
    </row>
    <row r="2793" spans="1:39" x14ac:dyDescent="0.3">
      <c r="A2793">
        <v>25528</v>
      </c>
      <c r="B2793" t="s">
        <v>1292</v>
      </c>
      <c r="C2793" t="s">
        <v>1310</v>
      </c>
      <c r="Y2793">
        <v>0</v>
      </c>
      <c r="Z2793">
        <v>2</v>
      </c>
      <c r="AA2793">
        <v>0</v>
      </c>
      <c r="AB2793">
        <v>0</v>
      </c>
      <c r="AC2793">
        <v>2</v>
      </c>
    </row>
    <row r="2794" spans="1:39" x14ac:dyDescent="0.3">
      <c r="A2794">
        <v>25528</v>
      </c>
      <c r="B2794" t="s">
        <v>626</v>
      </c>
      <c r="C2794" t="s">
        <v>645</v>
      </c>
      <c r="AD2794">
        <v>2</v>
      </c>
      <c r="AE2794">
        <v>31</v>
      </c>
      <c r="AF2794">
        <v>2</v>
      </c>
      <c r="AG2794">
        <v>100</v>
      </c>
      <c r="AH2794">
        <v>8</v>
      </c>
      <c r="AI2794">
        <v>2</v>
      </c>
    </row>
    <row r="2795" spans="1:39" x14ac:dyDescent="0.3">
      <c r="A2795">
        <v>25528</v>
      </c>
      <c r="B2795" t="s">
        <v>1292</v>
      </c>
      <c r="C2795" t="s">
        <v>1311</v>
      </c>
      <c r="AD2795">
        <v>3</v>
      </c>
      <c r="AE2795">
        <v>38</v>
      </c>
      <c r="AF2795">
        <v>2</v>
      </c>
      <c r="AG2795">
        <v>66.7</v>
      </c>
      <c r="AH2795">
        <v>12</v>
      </c>
      <c r="AI2795">
        <v>6</v>
      </c>
    </row>
    <row r="2796" spans="1:39" x14ac:dyDescent="0.3">
      <c r="A2796">
        <v>25528</v>
      </c>
      <c r="B2796" t="s">
        <v>626</v>
      </c>
      <c r="C2796" t="s">
        <v>647</v>
      </c>
      <c r="AJ2796">
        <v>55</v>
      </c>
      <c r="AK2796">
        <v>267</v>
      </c>
      <c r="AL2796">
        <v>38.1</v>
      </c>
      <c r="AM2796">
        <v>7</v>
      </c>
    </row>
    <row r="2797" spans="1:39" x14ac:dyDescent="0.3">
      <c r="A2797">
        <v>25528</v>
      </c>
      <c r="B2797" t="s">
        <v>1292</v>
      </c>
      <c r="C2797" t="s">
        <v>1311</v>
      </c>
      <c r="AJ2797">
        <v>48</v>
      </c>
      <c r="AK2797">
        <v>95</v>
      </c>
      <c r="AL2797">
        <v>47.5</v>
      </c>
      <c r="AM2797">
        <v>2</v>
      </c>
    </row>
    <row r="2798" spans="1:39" x14ac:dyDescent="0.3">
      <c r="A2798">
        <v>25528</v>
      </c>
      <c r="B2798" t="s">
        <v>1292</v>
      </c>
      <c r="C2798" t="s">
        <v>1312</v>
      </c>
      <c r="AJ2798">
        <v>50</v>
      </c>
      <c r="AK2798">
        <v>88</v>
      </c>
      <c r="AL2798">
        <v>44</v>
      </c>
      <c r="AM2798">
        <v>2</v>
      </c>
    </row>
    <row r="2799" spans="1:39" x14ac:dyDescent="0.3">
      <c r="A2799">
        <v>25529</v>
      </c>
      <c r="B2799" t="s">
        <v>865</v>
      </c>
      <c r="C2799" t="s">
        <v>866</v>
      </c>
      <c r="D2799">
        <v>27</v>
      </c>
      <c r="E2799">
        <v>51.9</v>
      </c>
      <c r="F2799">
        <v>14</v>
      </c>
      <c r="G2799">
        <v>0</v>
      </c>
      <c r="H2799">
        <v>2</v>
      </c>
      <c r="I2799">
        <v>142</v>
      </c>
      <c r="J2799">
        <v>120.5</v>
      </c>
    </row>
    <row r="2800" spans="1:39" x14ac:dyDescent="0.3">
      <c r="A2800">
        <v>25529</v>
      </c>
      <c r="B2800" t="s">
        <v>865</v>
      </c>
      <c r="C2800" t="s">
        <v>1313</v>
      </c>
      <c r="D2800">
        <v>14</v>
      </c>
      <c r="E2800">
        <v>57.1</v>
      </c>
      <c r="F2800">
        <v>8</v>
      </c>
      <c r="G2800">
        <v>1</v>
      </c>
      <c r="H2800">
        <v>0</v>
      </c>
      <c r="I2800">
        <v>139</v>
      </c>
      <c r="J2800">
        <v>126.3</v>
      </c>
    </row>
    <row r="2801" spans="1:19" x14ac:dyDescent="0.3">
      <c r="A2801">
        <v>25529</v>
      </c>
      <c r="B2801" t="s">
        <v>648</v>
      </c>
      <c r="C2801" t="s">
        <v>1314</v>
      </c>
      <c r="D2801">
        <v>20</v>
      </c>
      <c r="E2801">
        <v>50</v>
      </c>
      <c r="F2801">
        <v>10</v>
      </c>
      <c r="G2801">
        <v>0</v>
      </c>
      <c r="H2801">
        <v>1</v>
      </c>
      <c r="I2801">
        <v>115</v>
      </c>
      <c r="J2801">
        <v>114.8</v>
      </c>
    </row>
    <row r="2802" spans="1:19" x14ac:dyDescent="0.3">
      <c r="A2802">
        <v>25529</v>
      </c>
      <c r="B2802" t="s">
        <v>648</v>
      </c>
      <c r="C2802" t="s">
        <v>662</v>
      </c>
      <c r="D2802">
        <v>1</v>
      </c>
      <c r="E2802">
        <v>100</v>
      </c>
      <c r="F2802">
        <v>1</v>
      </c>
      <c r="G2802">
        <v>0</v>
      </c>
      <c r="H2802">
        <v>1</v>
      </c>
      <c r="I2802">
        <v>44</v>
      </c>
      <c r="J2802">
        <v>799.6</v>
      </c>
    </row>
    <row r="2803" spans="1:19" x14ac:dyDescent="0.3">
      <c r="A2803">
        <v>25529</v>
      </c>
      <c r="B2803" t="s">
        <v>648</v>
      </c>
      <c r="C2803" t="s">
        <v>654</v>
      </c>
      <c r="D2803">
        <v>2</v>
      </c>
      <c r="E2803">
        <v>50</v>
      </c>
      <c r="F2803">
        <v>1</v>
      </c>
      <c r="G2803">
        <v>0</v>
      </c>
      <c r="H2803">
        <v>0</v>
      </c>
      <c r="I2803">
        <v>2</v>
      </c>
      <c r="J2803">
        <v>58.4</v>
      </c>
    </row>
    <row r="2804" spans="1:19" x14ac:dyDescent="0.3">
      <c r="A2804">
        <v>25529</v>
      </c>
      <c r="B2804" t="s">
        <v>865</v>
      </c>
      <c r="C2804" t="s">
        <v>869</v>
      </c>
      <c r="K2804">
        <v>17</v>
      </c>
      <c r="L2804">
        <v>0</v>
      </c>
      <c r="M2804">
        <v>29</v>
      </c>
      <c r="N2804">
        <v>0</v>
      </c>
      <c r="O2804">
        <v>69</v>
      </c>
    </row>
    <row r="2805" spans="1:19" x14ac:dyDescent="0.3">
      <c r="A2805">
        <v>25529</v>
      </c>
      <c r="B2805" t="s">
        <v>865</v>
      </c>
      <c r="C2805" t="s">
        <v>866</v>
      </c>
      <c r="K2805">
        <v>7</v>
      </c>
      <c r="L2805">
        <v>0</v>
      </c>
      <c r="M2805">
        <v>14</v>
      </c>
      <c r="N2805">
        <v>0</v>
      </c>
      <c r="O2805">
        <v>31</v>
      </c>
    </row>
    <row r="2806" spans="1:19" x14ac:dyDescent="0.3">
      <c r="A2806">
        <v>25529</v>
      </c>
      <c r="B2806" t="s">
        <v>865</v>
      </c>
      <c r="C2806" t="s">
        <v>1315</v>
      </c>
      <c r="K2806">
        <v>3</v>
      </c>
      <c r="L2806">
        <v>0</v>
      </c>
      <c r="M2806">
        <v>7</v>
      </c>
      <c r="N2806">
        <v>0</v>
      </c>
      <c r="O2806">
        <v>10</v>
      </c>
    </row>
    <row r="2807" spans="1:19" x14ac:dyDescent="0.3">
      <c r="A2807">
        <v>25529</v>
      </c>
      <c r="B2807" t="s">
        <v>865</v>
      </c>
      <c r="C2807" t="s">
        <v>1313</v>
      </c>
      <c r="K2807">
        <v>1</v>
      </c>
      <c r="L2807">
        <v>0</v>
      </c>
      <c r="M2807">
        <v>4</v>
      </c>
      <c r="N2807">
        <v>0</v>
      </c>
      <c r="O2807">
        <v>4</v>
      </c>
    </row>
    <row r="2808" spans="1:19" x14ac:dyDescent="0.3">
      <c r="A2808">
        <v>25529</v>
      </c>
      <c r="B2808" t="s">
        <v>865</v>
      </c>
      <c r="C2808" t="s">
        <v>750</v>
      </c>
      <c r="K2808">
        <v>1</v>
      </c>
      <c r="L2808">
        <v>0</v>
      </c>
      <c r="M2808">
        <v>4</v>
      </c>
      <c r="N2808">
        <v>0</v>
      </c>
      <c r="O2808">
        <v>4</v>
      </c>
    </row>
    <row r="2809" spans="1:19" x14ac:dyDescent="0.3">
      <c r="A2809">
        <v>25529</v>
      </c>
      <c r="B2809" t="s">
        <v>865</v>
      </c>
      <c r="C2809" t="s">
        <v>399</v>
      </c>
      <c r="K2809">
        <v>1</v>
      </c>
      <c r="L2809">
        <v>0</v>
      </c>
      <c r="M2809">
        <v>4</v>
      </c>
      <c r="N2809">
        <v>0</v>
      </c>
      <c r="O2809">
        <v>4</v>
      </c>
    </row>
    <row r="2810" spans="1:19" x14ac:dyDescent="0.3">
      <c r="A2810">
        <v>25529</v>
      </c>
      <c r="B2810" t="s">
        <v>865</v>
      </c>
      <c r="C2810" t="s">
        <v>1316</v>
      </c>
      <c r="K2810">
        <v>1</v>
      </c>
      <c r="L2810">
        <v>0</v>
      </c>
      <c r="M2810">
        <v>0</v>
      </c>
      <c r="N2810">
        <v>0</v>
      </c>
      <c r="O2810">
        <v>0</v>
      </c>
    </row>
    <row r="2811" spans="1:19" x14ac:dyDescent="0.3">
      <c r="A2811">
        <v>25529</v>
      </c>
      <c r="B2811" t="s">
        <v>648</v>
      </c>
      <c r="C2811" t="s">
        <v>653</v>
      </c>
      <c r="K2811">
        <v>20</v>
      </c>
      <c r="L2811">
        <v>0</v>
      </c>
      <c r="M2811">
        <v>28</v>
      </c>
      <c r="N2811">
        <v>1</v>
      </c>
      <c r="O2811">
        <v>85</v>
      </c>
    </row>
    <row r="2812" spans="1:19" x14ac:dyDescent="0.3">
      <c r="A2812">
        <v>25529</v>
      </c>
      <c r="B2812" t="s">
        <v>648</v>
      </c>
      <c r="C2812" t="s">
        <v>1277</v>
      </c>
      <c r="K2812">
        <v>14</v>
      </c>
      <c r="L2812">
        <v>0</v>
      </c>
      <c r="M2812">
        <v>16</v>
      </c>
      <c r="N2812">
        <v>0</v>
      </c>
      <c r="O2812">
        <v>62</v>
      </c>
    </row>
    <row r="2813" spans="1:19" x14ac:dyDescent="0.3">
      <c r="A2813">
        <v>25529</v>
      </c>
      <c r="B2813" t="s">
        <v>648</v>
      </c>
      <c r="C2813" t="s">
        <v>655</v>
      </c>
      <c r="K2813">
        <v>1</v>
      </c>
      <c r="L2813">
        <v>0</v>
      </c>
      <c r="M2813">
        <v>26</v>
      </c>
      <c r="N2813">
        <v>0</v>
      </c>
      <c r="O2813">
        <v>26</v>
      </c>
    </row>
    <row r="2814" spans="1:19" x14ac:dyDescent="0.3">
      <c r="A2814">
        <v>25529</v>
      </c>
      <c r="B2814" t="s">
        <v>648</v>
      </c>
      <c r="C2814" t="s">
        <v>662</v>
      </c>
      <c r="K2814">
        <v>1</v>
      </c>
      <c r="L2814">
        <v>0</v>
      </c>
      <c r="M2814">
        <v>0</v>
      </c>
      <c r="N2814">
        <v>0</v>
      </c>
      <c r="O2814">
        <v>-3</v>
      </c>
    </row>
    <row r="2815" spans="1:19" x14ac:dyDescent="0.3">
      <c r="A2815">
        <v>25529</v>
      </c>
      <c r="B2815" t="s">
        <v>648</v>
      </c>
      <c r="C2815" t="s">
        <v>1314</v>
      </c>
      <c r="K2815">
        <v>5</v>
      </c>
      <c r="L2815">
        <v>0</v>
      </c>
      <c r="M2815">
        <v>7</v>
      </c>
      <c r="N2815">
        <v>0</v>
      </c>
      <c r="O2815">
        <v>-4</v>
      </c>
    </row>
    <row r="2816" spans="1:19" x14ac:dyDescent="0.3">
      <c r="A2816">
        <v>25529</v>
      </c>
      <c r="B2816" t="s">
        <v>865</v>
      </c>
      <c r="C2816" t="s">
        <v>662</v>
      </c>
      <c r="P2816">
        <v>51</v>
      </c>
      <c r="Q2816">
        <v>0</v>
      </c>
      <c r="R2816">
        <v>133</v>
      </c>
      <c r="S2816">
        <v>6</v>
      </c>
    </row>
    <row r="2817" spans="1:35" x14ac:dyDescent="0.3">
      <c r="A2817">
        <v>25529</v>
      </c>
      <c r="B2817" t="s">
        <v>865</v>
      </c>
      <c r="C2817" t="s">
        <v>98</v>
      </c>
      <c r="P2817">
        <v>20</v>
      </c>
      <c r="Q2817">
        <v>1</v>
      </c>
      <c r="R2817">
        <v>71</v>
      </c>
      <c r="S2817">
        <v>5</v>
      </c>
    </row>
    <row r="2818" spans="1:35" x14ac:dyDescent="0.3">
      <c r="A2818">
        <v>25529</v>
      </c>
      <c r="B2818" t="s">
        <v>865</v>
      </c>
      <c r="C2818" t="s">
        <v>122</v>
      </c>
      <c r="P2818">
        <v>20</v>
      </c>
      <c r="Q2818">
        <v>1</v>
      </c>
      <c r="R2818">
        <v>53</v>
      </c>
      <c r="S2818">
        <v>3</v>
      </c>
    </row>
    <row r="2819" spans="1:35" x14ac:dyDescent="0.3">
      <c r="A2819">
        <v>25529</v>
      </c>
      <c r="B2819" t="s">
        <v>865</v>
      </c>
      <c r="C2819" t="s">
        <v>869</v>
      </c>
      <c r="P2819">
        <v>5</v>
      </c>
      <c r="Q2819">
        <v>0</v>
      </c>
      <c r="R2819">
        <v>13</v>
      </c>
      <c r="S2819">
        <v>5</v>
      </c>
    </row>
    <row r="2820" spans="1:35" x14ac:dyDescent="0.3">
      <c r="A2820">
        <v>25529</v>
      </c>
      <c r="B2820" t="s">
        <v>865</v>
      </c>
      <c r="C2820" t="s">
        <v>1317</v>
      </c>
      <c r="P2820">
        <v>7</v>
      </c>
      <c r="Q2820">
        <v>0</v>
      </c>
      <c r="R2820">
        <v>7</v>
      </c>
      <c r="S2820">
        <v>1</v>
      </c>
    </row>
    <row r="2821" spans="1:35" x14ac:dyDescent="0.3">
      <c r="A2821">
        <v>25529</v>
      </c>
      <c r="B2821" t="s">
        <v>865</v>
      </c>
      <c r="C2821" t="s">
        <v>177</v>
      </c>
      <c r="P2821">
        <v>3</v>
      </c>
      <c r="Q2821">
        <v>0</v>
      </c>
      <c r="R2821">
        <v>3</v>
      </c>
      <c r="S2821">
        <v>1</v>
      </c>
    </row>
    <row r="2822" spans="1:35" x14ac:dyDescent="0.3">
      <c r="A2822">
        <v>25529</v>
      </c>
      <c r="B2822" t="s">
        <v>865</v>
      </c>
      <c r="C2822" t="s">
        <v>1315</v>
      </c>
      <c r="P2822">
        <v>1</v>
      </c>
      <c r="Q2822">
        <v>0</v>
      </c>
      <c r="R2822">
        <v>1</v>
      </c>
      <c r="S2822">
        <v>1</v>
      </c>
    </row>
    <row r="2823" spans="1:35" x14ac:dyDescent="0.3">
      <c r="A2823">
        <v>25529</v>
      </c>
      <c r="B2823" t="s">
        <v>648</v>
      </c>
      <c r="C2823" t="s">
        <v>524</v>
      </c>
      <c r="P2823">
        <v>44</v>
      </c>
      <c r="Q2823">
        <v>1</v>
      </c>
      <c r="R2823">
        <v>114</v>
      </c>
      <c r="S2823">
        <v>5</v>
      </c>
    </row>
    <row r="2824" spans="1:35" x14ac:dyDescent="0.3">
      <c r="A2824">
        <v>25529</v>
      </c>
      <c r="B2824" t="s">
        <v>648</v>
      </c>
      <c r="C2824" t="s">
        <v>662</v>
      </c>
      <c r="P2824">
        <v>17</v>
      </c>
      <c r="Q2824">
        <v>1</v>
      </c>
      <c r="R2824">
        <v>34</v>
      </c>
      <c r="S2824">
        <v>4</v>
      </c>
    </row>
    <row r="2825" spans="1:35" x14ac:dyDescent="0.3">
      <c r="A2825">
        <v>25529</v>
      </c>
      <c r="B2825" t="s">
        <v>648</v>
      </c>
      <c r="C2825" t="s">
        <v>1318</v>
      </c>
      <c r="P2825">
        <v>11</v>
      </c>
      <c r="Q2825">
        <v>0</v>
      </c>
      <c r="R2825">
        <v>13</v>
      </c>
      <c r="S2825">
        <v>2</v>
      </c>
    </row>
    <row r="2826" spans="1:35" x14ac:dyDescent="0.3">
      <c r="A2826">
        <v>25529</v>
      </c>
      <c r="B2826" t="s">
        <v>648</v>
      </c>
      <c r="C2826" t="s">
        <v>653</v>
      </c>
      <c r="P2826">
        <v>0</v>
      </c>
      <c r="Q2826">
        <v>0</v>
      </c>
      <c r="R2826">
        <v>0</v>
      </c>
      <c r="S2826">
        <v>1</v>
      </c>
    </row>
    <row r="2827" spans="1:35" x14ac:dyDescent="0.3">
      <c r="A2827">
        <v>25529</v>
      </c>
      <c r="B2827" t="s">
        <v>865</v>
      </c>
      <c r="C2827" t="s">
        <v>1315</v>
      </c>
      <c r="T2827">
        <v>23</v>
      </c>
      <c r="U2827">
        <v>33</v>
      </c>
      <c r="V2827">
        <v>0</v>
      </c>
      <c r="W2827">
        <v>69</v>
      </c>
      <c r="X2827">
        <v>3</v>
      </c>
    </row>
    <row r="2828" spans="1:35" x14ac:dyDescent="0.3">
      <c r="A2828">
        <v>25529</v>
      </c>
      <c r="B2828" t="s">
        <v>648</v>
      </c>
      <c r="C2828" t="s">
        <v>662</v>
      </c>
      <c r="T2828">
        <v>27</v>
      </c>
      <c r="U2828">
        <v>27</v>
      </c>
      <c r="V2828">
        <v>0</v>
      </c>
      <c r="W2828">
        <v>27</v>
      </c>
      <c r="X2828">
        <v>1</v>
      </c>
    </row>
    <row r="2829" spans="1:35" x14ac:dyDescent="0.3">
      <c r="A2829">
        <v>25529</v>
      </c>
      <c r="B2829" t="s">
        <v>648</v>
      </c>
      <c r="C2829" t="s">
        <v>655</v>
      </c>
      <c r="Y2829">
        <v>18</v>
      </c>
      <c r="Z2829">
        <v>37</v>
      </c>
      <c r="AA2829">
        <v>0</v>
      </c>
      <c r="AB2829">
        <v>36</v>
      </c>
      <c r="AC2829">
        <v>2</v>
      </c>
    </row>
    <row r="2830" spans="1:35" x14ac:dyDescent="0.3">
      <c r="A2830">
        <v>25529</v>
      </c>
      <c r="B2830" t="s">
        <v>865</v>
      </c>
      <c r="C2830" t="s">
        <v>56</v>
      </c>
      <c r="AD2830">
        <v>1</v>
      </c>
      <c r="AE2830">
        <v>34</v>
      </c>
      <c r="AF2830">
        <v>1</v>
      </c>
      <c r="AG2830">
        <v>100</v>
      </c>
      <c r="AH2830">
        <v>5</v>
      </c>
      <c r="AI2830">
        <v>2</v>
      </c>
    </row>
    <row r="2831" spans="1:35" x14ac:dyDescent="0.3">
      <c r="A2831">
        <v>25529</v>
      </c>
      <c r="B2831" t="s">
        <v>648</v>
      </c>
      <c r="C2831" t="s">
        <v>369</v>
      </c>
      <c r="AD2831">
        <v>1</v>
      </c>
      <c r="AE2831">
        <v>44</v>
      </c>
      <c r="AF2831">
        <v>1</v>
      </c>
      <c r="AG2831">
        <v>100</v>
      </c>
      <c r="AH2831">
        <v>4</v>
      </c>
      <c r="AI2831">
        <v>1</v>
      </c>
    </row>
    <row r="2832" spans="1:35" x14ac:dyDescent="0.3">
      <c r="A2832">
        <v>25529</v>
      </c>
      <c r="B2832" t="s">
        <v>648</v>
      </c>
      <c r="C2832" t="s">
        <v>1194</v>
      </c>
      <c r="AD2832">
        <v>1</v>
      </c>
      <c r="AE2832" t="s">
        <v>136</v>
      </c>
      <c r="AF2832">
        <v>0</v>
      </c>
      <c r="AG2832">
        <v>0</v>
      </c>
      <c r="AH2832">
        <v>0</v>
      </c>
      <c r="AI2832">
        <v>0</v>
      </c>
    </row>
    <row r="2833" spans="1:39" x14ac:dyDescent="0.3">
      <c r="A2833">
        <v>25529</v>
      </c>
      <c r="B2833" t="s">
        <v>648</v>
      </c>
      <c r="C2833" t="s">
        <v>1319</v>
      </c>
      <c r="AD2833">
        <v>0</v>
      </c>
      <c r="AE2833" t="s">
        <v>136</v>
      </c>
      <c r="AF2833">
        <v>0</v>
      </c>
      <c r="AG2833" t="s">
        <v>136</v>
      </c>
      <c r="AH2833">
        <v>2</v>
      </c>
      <c r="AI2833">
        <v>2</v>
      </c>
    </row>
    <row r="2834" spans="1:39" x14ac:dyDescent="0.3">
      <c r="A2834">
        <v>25529</v>
      </c>
      <c r="B2834" t="s">
        <v>865</v>
      </c>
      <c r="C2834" t="s">
        <v>1320</v>
      </c>
      <c r="AJ2834">
        <v>44</v>
      </c>
      <c r="AK2834">
        <v>219</v>
      </c>
      <c r="AL2834">
        <v>36.5</v>
      </c>
      <c r="AM2834">
        <v>6</v>
      </c>
    </row>
    <row r="2835" spans="1:39" x14ac:dyDescent="0.3">
      <c r="A2835">
        <v>25529</v>
      </c>
      <c r="B2835" t="s">
        <v>648</v>
      </c>
      <c r="C2835" t="s">
        <v>654</v>
      </c>
      <c r="AJ2835">
        <v>43</v>
      </c>
      <c r="AK2835">
        <v>200</v>
      </c>
      <c r="AL2835">
        <v>40</v>
      </c>
      <c r="AM2835">
        <v>5</v>
      </c>
    </row>
    <row r="2836" spans="1:39" x14ac:dyDescent="0.3">
      <c r="A2836">
        <v>25529</v>
      </c>
      <c r="B2836" t="s">
        <v>648</v>
      </c>
      <c r="C2836" t="s">
        <v>1194</v>
      </c>
      <c r="AJ2836">
        <v>38</v>
      </c>
      <c r="AK2836">
        <v>67</v>
      </c>
      <c r="AL2836">
        <v>33.5</v>
      </c>
      <c r="AM2836">
        <v>2</v>
      </c>
    </row>
    <row r="2837" spans="1:39" x14ac:dyDescent="0.3">
      <c r="A2837">
        <v>25530</v>
      </c>
      <c r="B2837" t="s">
        <v>572</v>
      </c>
      <c r="C2837" t="s">
        <v>735</v>
      </c>
      <c r="D2837">
        <v>24</v>
      </c>
      <c r="E2837">
        <v>50</v>
      </c>
      <c r="F2837">
        <v>12</v>
      </c>
      <c r="G2837">
        <v>0</v>
      </c>
      <c r="H2837">
        <v>1</v>
      </c>
      <c r="I2837">
        <v>163</v>
      </c>
      <c r="J2837">
        <v>120.8</v>
      </c>
    </row>
    <row r="2838" spans="1:39" x14ac:dyDescent="0.3">
      <c r="A2838">
        <v>25530</v>
      </c>
      <c r="B2838" t="s">
        <v>572</v>
      </c>
      <c r="C2838" t="s">
        <v>1321</v>
      </c>
      <c r="D2838">
        <v>1</v>
      </c>
      <c r="E2838">
        <v>0</v>
      </c>
      <c r="F2838">
        <v>0</v>
      </c>
      <c r="G2838">
        <v>1</v>
      </c>
      <c r="H2838">
        <v>0</v>
      </c>
      <c r="I2838">
        <v>0</v>
      </c>
      <c r="J2838">
        <v>-200</v>
      </c>
    </row>
    <row r="2839" spans="1:39" x14ac:dyDescent="0.3">
      <c r="A2839">
        <v>25530</v>
      </c>
      <c r="B2839" t="s">
        <v>610</v>
      </c>
      <c r="C2839" t="s">
        <v>153</v>
      </c>
      <c r="D2839">
        <v>26</v>
      </c>
      <c r="E2839">
        <v>76.900000000000006</v>
      </c>
      <c r="F2839">
        <v>20</v>
      </c>
      <c r="G2839">
        <v>1</v>
      </c>
      <c r="H2839">
        <v>1</v>
      </c>
      <c r="I2839">
        <v>315</v>
      </c>
      <c r="J2839">
        <v>183.7</v>
      </c>
    </row>
    <row r="2840" spans="1:39" x14ac:dyDescent="0.3">
      <c r="A2840">
        <v>25530</v>
      </c>
      <c r="B2840" t="s">
        <v>572</v>
      </c>
      <c r="C2840" t="s">
        <v>52</v>
      </c>
      <c r="K2840">
        <v>6</v>
      </c>
      <c r="L2840">
        <v>0</v>
      </c>
      <c r="M2840">
        <v>35</v>
      </c>
      <c r="N2840">
        <v>0</v>
      </c>
      <c r="O2840">
        <v>40</v>
      </c>
    </row>
    <row r="2841" spans="1:39" x14ac:dyDescent="0.3">
      <c r="A2841">
        <v>25530</v>
      </c>
      <c r="B2841" t="s">
        <v>572</v>
      </c>
      <c r="C2841" t="s">
        <v>735</v>
      </c>
      <c r="K2841">
        <v>12</v>
      </c>
      <c r="L2841">
        <v>0</v>
      </c>
      <c r="M2841">
        <v>9</v>
      </c>
      <c r="N2841">
        <v>0</v>
      </c>
      <c r="O2841">
        <v>19</v>
      </c>
    </row>
    <row r="2842" spans="1:39" x14ac:dyDescent="0.3">
      <c r="A2842">
        <v>25530</v>
      </c>
      <c r="B2842" t="s">
        <v>572</v>
      </c>
      <c r="C2842" t="s">
        <v>583</v>
      </c>
      <c r="K2842">
        <v>1</v>
      </c>
      <c r="L2842">
        <v>0</v>
      </c>
      <c r="M2842">
        <v>10</v>
      </c>
      <c r="N2842">
        <v>1</v>
      </c>
      <c r="O2842">
        <v>10</v>
      </c>
    </row>
    <row r="2843" spans="1:39" x14ac:dyDescent="0.3">
      <c r="A2843">
        <v>25530</v>
      </c>
      <c r="B2843" t="s">
        <v>572</v>
      </c>
      <c r="C2843" t="s">
        <v>577</v>
      </c>
      <c r="K2843">
        <v>2</v>
      </c>
      <c r="L2843">
        <v>0</v>
      </c>
      <c r="M2843">
        <v>8</v>
      </c>
      <c r="N2843">
        <v>0</v>
      </c>
      <c r="O2843">
        <v>8</v>
      </c>
    </row>
    <row r="2844" spans="1:39" x14ac:dyDescent="0.3">
      <c r="A2844">
        <v>25530</v>
      </c>
      <c r="B2844" t="s">
        <v>572</v>
      </c>
      <c r="C2844" t="s">
        <v>575</v>
      </c>
      <c r="K2844">
        <v>1</v>
      </c>
      <c r="L2844">
        <v>0</v>
      </c>
      <c r="M2844">
        <v>2</v>
      </c>
      <c r="N2844">
        <v>0</v>
      </c>
      <c r="O2844">
        <v>2</v>
      </c>
    </row>
    <row r="2845" spans="1:39" x14ac:dyDescent="0.3">
      <c r="A2845">
        <v>25530</v>
      </c>
      <c r="B2845" t="s">
        <v>610</v>
      </c>
      <c r="C2845" t="s">
        <v>1322</v>
      </c>
      <c r="K2845">
        <v>23</v>
      </c>
      <c r="L2845">
        <v>0</v>
      </c>
      <c r="M2845">
        <v>36</v>
      </c>
      <c r="N2845">
        <v>3</v>
      </c>
      <c r="O2845">
        <v>185</v>
      </c>
    </row>
    <row r="2846" spans="1:39" x14ac:dyDescent="0.3">
      <c r="A2846">
        <v>25530</v>
      </c>
      <c r="B2846" t="s">
        <v>610</v>
      </c>
      <c r="C2846" t="s">
        <v>291</v>
      </c>
      <c r="K2846">
        <v>11</v>
      </c>
      <c r="L2846">
        <v>0</v>
      </c>
      <c r="M2846">
        <v>10</v>
      </c>
      <c r="N2846">
        <v>1</v>
      </c>
      <c r="O2846">
        <v>56</v>
      </c>
    </row>
    <row r="2847" spans="1:39" x14ac:dyDescent="0.3">
      <c r="A2847">
        <v>25530</v>
      </c>
      <c r="B2847" t="s">
        <v>610</v>
      </c>
      <c r="C2847" t="s">
        <v>1323</v>
      </c>
      <c r="K2847">
        <v>2</v>
      </c>
      <c r="L2847">
        <v>0</v>
      </c>
      <c r="M2847">
        <v>14</v>
      </c>
      <c r="N2847">
        <v>1</v>
      </c>
      <c r="O2847">
        <v>27</v>
      </c>
    </row>
    <row r="2848" spans="1:39" x14ac:dyDescent="0.3">
      <c r="A2848">
        <v>25530</v>
      </c>
      <c r="B2848" t="s">
        <v>610</v>
      </c>
      <c r="C2848" t="s">
        <v>1324</v>
      </c>
      <c r="K2848">
        <v>1</v>
      </c>
      <c r="L2848">
        <v>0</v>
      </c>
      <c r="M2848">
        <v>4</v>
      </c>
      <c r="N2848">
        <v>0</v>
      </c>
      <c r="O2848">
        <v>4</v>
      </c>
    </row>
    <row r="2849" spans="1:24" x14ac:dyDescent="0.3">
      <c r="A2849">
        <v>25530</v>
      </c>
      <c r="B2849" t="s">
        <v>610</v>
      </c>
      <c r="C2849" t="s">
        <v>153</v>
      </c>
      <c r="K2849">
        <v>2</v>
      </c>
      <c r="L2849">
        <v>0</v>
      </c>
      <c r="M2849">
        <v>0</v>
      </c>
      <c r="N2849">
        <v>0</v>
      </c>
      <c r="O2849">
        <v>-9</v>
      </c>
    </row>
    <row r="2850" spans="1:24" x14ac:dyDescent="0.3">
      <c r="A2850">
        <v>25530</v>
      </c>
      <c r="B2850" t="s">
        <v>572</v>
      </c>
      <c r="C2850" t="s">
        <v>583</v>
      </c>
      <c r="P2850">
        <v>48</v>
      </c>
      <c r="Q2850">
        <v>1</v>
      </c>
      <c r="R2850">
        <v>48</v>
      </c>
      <c r="S2850">
        <v>1</v>
      </c>
    </row>
    <row r="2851" spans="1:24" x14ac:dyDescent="0.3">
      <c r="A2851">
        <v>25530</v>
      </c>
      <c r="B2851" t="s">
        <v>572</v>
      </c>
      <c r="C2851" t="s">
        <v>584</v>
      </c>
      <c r="P2851">
        <v>14</v>
      </c>
      <c r="Q2851">
        <v>0</v>
      </c>
      <c r="R2851">
        <v>33</v>
      </c>
      <c r="S2851">
        <v>4</v>
      </c>
    </row>
    <row r="2852" spans="1:24" x14ac:dyDescent="0.3">
      <c r="A2852">
        <v>25530</v>
      </c>
      <c r="B2852" t="s">
        <v>572</v>
      </c>
      <c r="C2852" t="s">
        <v>1325</v>
      </c>
      <c r="P2852">
        <v>12</v>
      </c>
      <c r="Q2852">
        <v>0</v>
      </c>
      <c r="R2852">
        <v>27</v>
      </c>
      <c r="S2852">
        <v>3</v>
      </c>
    </row>
    <row r="2853" spans="1:24" x14ac:dyDescent="0.3">
      <c r="A2853">
        <v>25530</v>
      </c>
      <c r="B2853" t="s">
        <v>572</v>
      </c>
      <c r="C2853" t="s">
        <v>577</v>
      </c>
      <c r="P2853">
        <v>16</v>
      </c>
      <c r="Q2853">
        <v>0</v>
      </c>
      <c r="R2853">
        <v>27</v>
      </c>
      <c r="S2853">
        <v>2</v>
      </c>
    </row>
    <row r="2854" spans="1:24" x14ac:dyDescent="0.3">
      <c r="A2854">
        <v>25530</v>
      </c>
      <c r="B2854" t="s">
        <v>572</v>
      </c>
      <c r="C2854" t="s">
        <v>576</v>
      </c>
      <c r="P2854">
        <v>15</v>
      </c>
      <c r="Q2854">
        <v>0</v>
      </c>
      <c r="R2854">
        <v>15</v>
      </c>
      <c r="S2854">
        <v>1</v>
      </c>
    </row>
    <row r="2855" spans="1:24" x14ac:dyDescent="0.3">
      <c r="A2855">
        <v>25530</v>
      </c>
      <c r="B2855" t="s">
        <v>572</v>
      </c>
      <c r="C2855" t="s">
        <v>1326</v>
      </c>
      <c r="P2855">
        <v>13</v>
      </c>
      <c r="Q2855">
        <v>0</v>
      </c>
      <c r="R2855">
        <v>13</v>
      </c>
      <c r="S2855">
        <v>1</v>
      </c>
    </row>
    <row r="2856" spans="1:24" x14ac:dyDescent="0.3">
      <c r="A2856">
        <v>25530</v>
      </c>
      <c r="B2856" t="s">
        <v>610</v>
      </c>
      <c r="C2856" t="s">
        <v>369</v>
      </c>
      <c r="P2856">
        <v>30</v>
      </c>
      <c r="Q2856">
        <v>0</v>
      </c>
      <c r="R2856">
        <v>92</v>
      </c>
      <c r="S2856">
        <v>8</v>
      </c>
    </row>
    <row r="2857" spans="1:24" x14ac:dyDescent="0.3">
      <c r="A2857">
        <v>25530</v>
      </c>
      <c r="B2857" t="s">
        <v>610</v>
      </c>
      <c r="C2857" t="s">
        <v>856</v>
      </c>
      <c r="P2857">
        <v>43</v>
      </c>
      <c r="Q2857">
        <v>0</v>
      </c>
      <c r="R2857">
        <v>92</v>
      </c>
      <c r="S2857">
        <v>5</v>
      </c>
    </row>
    <row r="2858" spans="1:24" x14ac:dyDescent="0.3">
      <c r="A2858">
        <v>25530</v>
      </c>
      <c r="B2858" t="s">
        <v>610</v>
      </c>
      <c r="C2858" t="s">
        <v>1324</v>
      </c>
      <c r="P2858">
        <v>41</v>
      </c>
      <c r="Q2858">
        <v>1</v>
      </c>
      <c r="R2858">
        <v>81</v>
      </c>
      <c r="S2858">
        <v>4</v>
      </c>
    </row>
    <row r="2859" spans="1:24" x14ac:dyDescent="0.3">
      <c r="A2859">
        <v>25530</v>
      </c>
      <c r="B2859" t="s">
        <v>610</v>
      </c>
      <c r="C2859" t="s">
        <v>1323</v>
      </c>
      <c r="P2859">
        <v>26</v>
      </c>
      <c r="Q2859">
        <v>0</v>
      </c>
      <c r="R2859">
        <v>35</v>
      </c>
      <c r="S2859">
        <v>2</v>
      </c>
    </row>
    <row r="2860" spans="1:24" x14ac:dyDescent="0.3">
      <c r="A2860">
        <v>25530</v>
      </c>
      <c r="B2860" t="s">
        <v>610</v>
      </c>
      <c r="C2860" t="s">
        <v>586</v>
      </c>
      <c r="P2860">
        <v>15</v>
      </c>
      <c r="Q2860">
        <v>0</v>
      </c>
      <c r="R2860">
        <v>15</v>
      </c>
      <c r="S2860">
        <v>1</v>
      </c>
    </row>
    <row r="2861" spans="1:24" x14ac:dyDescent="0.3">
      <c r="A2861">
        <v>25530</v>
      </c>
      <c r="B2861" t="s">
        <v>572</v>
      </c>
      <c r="C2861" t="s">
        <v>126</v>
      </c>
      <c r="T2861">
        <v>30.3</v>
      </c>
      <c r="U2861">
        <v>41</v>
      </c>
      <c r="V2861">
        <v>0</v>
      </c>
      <c r="W2861">
        <v>91</v>
      </c>
      <c r="X2861">
        <v>3</v>
      </c>
    </row>
    <row r="2862" spans="1:24" x14ac:dyDescent="0.3">
      <c r="A2862">
        <v>25530</v>
      </c>
      <c r="B2862" t="s">
        <v>572</v>
      </c>
      <c r="C2862" t="s">
        <v>218</v>
      </c>
      <c r="T2862">
        <v>5.5</v>
      </c>
      <c r="U2862">
        <v>8</v>
      </c>
      <c r="V2862">
        <v>0</v>
      </c>
      <c r="W2862">
        <v>11</v>
      </c>
      <c r="X2862">
        <v>2</v>
      </c>
    </row>
    <row r="2863" spans="1:24" x14ac:dyDescent="0.3">
      <c r="A2863">
        <v>25530</v>
      </c>
      <c r="B2863" t="s">
        <v>572</v>
      </c>
      <c r="C2863" t="s">
        <v>583</v>
      </c>
      <c r="T2863">
        <v>7</v>
      </c>
      <c r="U2863">
        <v>7</v>
      </c>
      <c r="V2863">
        <v>0</v>
      </c>
      <c r="W2863">
        <v>7</v>
      </c>
      <c r="X2863">
        <v>1</v>
      </c>
    </row>
    <row r="2864" spans="1:24" x14ac:dyDescent="0.3">
      <c r="A2864">
        <v>25530</v>
      </c>
      <c r="B2864" t="s">
        <v>572</v>
      </c>
      <c r="C2864" t="s">
        <v>1327</v>
      </c>
      <c r="T2864">
        <v>6</v>
      </c>
      <c r="U2864">
        <v>6</v>
      </c>
      <c r="V2864">
        <v>0</v>
      </c>
      <c r="W2864">
        <v>6</v>
      </c>
      <c r="X2864">
        <v>1</v>
      </c>
    </row>
    <row r="2865" spans="1:39" x14ac:dyDescent="0.3">
      <c r="A2865">
        <v>25530</v>
      </c>
      <c r="B2865" t="s">
        <v>572</v>
      </c>
      <c r="C2865" t="s">
        <v>1328</v>
      </c>
      <c r="T2865">
        <v>-1</v>
      </c>
      <c r="U2865">
        <v>0</v>
      </c>
      <c r="V2865">
        <v>0</v>
      </c>
      <c r="W2865">
        <v>-1</v>
      </c>
      <c r="X2865">
        <v>1</v>
      </c>
    </row>
    <row r="2866" spans="1:39" x14ac:dyDescent="0.3">
      <c r="A2866">
        <v>25530</v>
      </c>
      <c r="B2866" t="s">
        <v>610</v>
      </c>
      <c r="C2866" t="s">
        <v>1322</v>
      </c>
      <c r="T2866">
        <v>37</v>
      </c>
      <c r="U2866">
        <v>68</v>
      </c>
      <c r="V2866">
        <v>0</v>
      </c>
      <c r="W2866">
        <v>74</v>
      </c>
      <c r="X2866">
        <v>2</v>
      </c>
    </row>
    <row r="2867" spans="1:39" x14ac:dyDescent="0.3">
      <c r="A2867">
        <v>25530</v>
      </c>
      <c r="B2867" t="s">
        <v>610</v>
      </c>
      <c r="C2867" t="s">
        <v>586</v>
      </c>
      <c r="T2867">
        <v>19.5</v>
      </c>
      <c r="U2867">
        <v>23</v>
      </c>
      <c r="V2867">
        <v>0</v>
      </c>
      <c r="W2867">
        <v>39</v>
      </c>
      <c r="X2867">
        <v>2</v>
      </c>
    </row>
    <row r="2868" spans="1:39" x14ac:dyDescent="0.3">
      <c r="A2868">
        <v>25530</v>
      </c>
      <c r="B2868" t="s">
        <v>610</v>
      </c>
      <c r="C2868" t="s">
        <v>291</v>
      </c>
      <c r="T2868">
        <v>8</v>
      </c>
      <c r="U2868">
        <v>8</v>
      </c>
      <c r="V2868">
        <v>0</v>
      </c>
      <c r="W2868">
        <v>8</v>
      </c>
      <c r="X2868">
        <v>1</v>
      </c>
    </row>
    <row r="2869" spans="1:39" x14ac:dyDescent="0.3">
      <c r="A2869">
        <v>25530</v>
      </c>
      <c r="B2869" t="s">
        <v>610</v>
      </c>
      <c r="C2869" t="s">
        <v>1329</v>
      </c>
      <c r="T2869">
        <v>4</v>
      </c>
      <c r="U2869">
        <v>4</v>
      </c>
      <c r="V2869">
        <v>0</v>
      </c>
      <c r="W2869">
        <v>4</v>
      </c>
      <c r="X2869">
        <v>1</v>
      </c>
    </row>
    <row r="2870" spans="1:39" x14ac:dyDescent="0.3">
      <c r="A2870">
        <v>25530</v>
      </c>
      <c r="B2870" t="s">
        <v>572</v>
      </c>
      <c r="C2870" t="s">
        <v>576</v>
      </c>
      <c r="Y2870">
        <v>3</v>
      </c>
      <c r="Z2870">
        <v>3</v>
      </c>
      <c r="AA2870">
        <v>0</v>
      </c>
      <c r="AB2870">
        <v>3</v>
      </c>
      <c r="AC2870">
        <v>1</v>
      </c>
    </row>
    <row r="2871" spans="1:39" x14ac:dyDescent="0.3">
      <c r="A2871">
        <v>25530</v>
      </c>
      <c r="B2871" t="s">
        <v>610</v>
      </c>
      <c r="C2871" t="s">
        <v>1323</v>
      </c>
      <c r="Y2871">
        <v>0</v>
      </c>
      <c r="Z2871">
        <v>6</v>
      </c>
      <c r="AA2871">
        <v>0</v>
      </c>
      <c r="AB2871">
        <v>0</v>
      </c>
      <c r="AC2871">
        <v>2</v>
      </c>
    </row>
    <row r="2872" spans="1:39" x14ac:dyDescent="0.3">
      <c r="A2872">
        <v>25530</v>
      </c>
      <c r="B2872" t="s">
        <v>572</v>
      </c>
      <c r="C2872" t="s">
        <v>1330</v>
      </c>
      <c r="AD2872">
        <v>3</v>
      </c>
      <c r="AE2872">
        <v>36</v>
      </c>
      <c r="AF2872">
        <v>3</v>
      </c>
      <c r="AG2872">
        <v>100</v>
      </c>
      <c r="AH2872">
        <v>11</v>
      </c>
      <c r="AI2872">
        <v>2</v>
      </c>
    </row>
    <row r="2873" spans="1:39" x14ac:dyDescent="0.3">
      <c r="A2873">
        <v>25530</v>
      </c>
      <c r="B2873" t="s">
        <v>610</v>
      </c>
      <c r="C2873" t="s">
        <v>623</v>
      </c>
      <c r="AD2873">
        <v>2</v>
      </c>
      <c r="AE2873">
        <v>26</v>
      </c>
      <c r="AF2873">
        <v>1</v>
      </c>
      <c r="AG2873">
        <v>50</v>
      </c>
      <c r="AH2873">
        <v>9</v>
      </c>
      <c r="AI2873">
        <v>6</v>
      </c>
    </row>
    <row r="2874" spans="1:39" x14ac:dyDescent="0.3">
      <c r="A2874">
        <v>25530</v>
      </c>
      <c r="B2874" t="s">
        <v>572</v>
      </c>
      <c r="C2874" t="s">
        <v>590</v>
      </c>
      <c r="AJ2874">
        <v>52</v>
      </c>
      <c r="AK2874">
        <v>173</v>
      </c>
      <c r="AL2874">
        <v>43.2</v>
      </c>
      <c r="AM2874">
        <v>4</v>
      </c>
    </row>
    <row r="2875" spans="1:39" x14ac:dyDescent="0.3">
      <c r="A2875">
        <v>25530</v>
      </c>
      <c r="B2875" t="s">
        <v>610</v>
      </c>
      <c r="C2875" t="s">
        <v>195</v>
      </c>
      <c r="AJ2875">
        <v>39</v>
      </c>
      <c r="AK2875">
        <v>39</v>
      </c>
      <c r="AL2875">
        <v>39</v>
      </c>
      <c r="AM2875">
        <v>1</v>
      </c>
    </row>
    <row r="2876" spans="1:39" x14ac:dyDescent="0.3">
      <c r="A2876">
        <v>25531</v>
      </c>
      <c r="B2876" t="s">
        <v>1331</v>
      </c>
      <c r="C2876" t="s">
        <v>1332</v>
      </c>
      <c r="D2876">
        <v>19</v>
      </c>
      <c r="E2876">
        <v>68.400000000000006</v>
      </c>
      <c r="F2876">
        <v>13</v>
      </c>
      <c r="G2876">
        <v>0</v>
      </c>
      <c r="H2876">
        <v>1</v>
      </c>
      <c r="I2876">
        <v>197</v>
      </c>
      <c r="J2876">
        <v>172.9</v>
      </c>
    </row>
    <row r="2877" spans="1:39" x14ac:dyDescent="0.3">
      <c r="A2877">
        <v>25531</v>
      </c>
      <c r="B2877" t="s">
        <v>1331</v>
      </c>
      <c r="C2877" t="s">
        <v>1333</v>
      </c>
      <c r="D2877">
        <v>15</v>
      </c>
      <c r="E2877">
        <v>46.7</v>
      </c>
      <c r="F2877">
        <v>7</v>
      </c>
      <c r="G2877">
        <v>0</v>
      </c>
      <c r="H2877">
        <v>0</v>
      </c>
      <c r="I2877">
        <v>36</v>
      </c>
      <c r="J2877">
        <v>66.8</v>
      </c>
    </row>
    <row r="2878" spans="1:39" x14ac:dyDescent="0.3">
      <c r="A2878">
        <v>25531</v>
      </c>
      <c r="B2878" t="s">
        <v>1331</v>
      </c>
      <c r="C2878" t="s">
        <v>1334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</row>
    <row r="2879" spans="1:39" x14ac:dyDescent="0.3">
      <c r="A2879">
        <v>25531</v>
      </c>
      <c r="B2879" t="s">
        <v>650</v>
      </c>
      <c r="C2879" t="s">
        <v>1335</v>
      </c>
      <c r="D2879">
        <v>45</v>
      </c>
      <c r="E2879">
        <v>62.2</v>
      </c>
      <c r="F2879">
        <v>28</v>
      </c>
      <c r="G2879">
        <v>1</v>
      </c>
      <c r="H2879">
        <v>2</v>
      </c>
      <c r="I2879">
        <v>351</v>
      </c>
      <c r="J2879">
        <v>138</v>
      </c>
    </row>
    <row r="2880" spans="1:39" x14ac:dyDescent="0.3">
      <c r="A2880">
        <v>25531</v>
      </c>
      <c r="B2880" t="s">
        <v>650</v>
      </c>
      <c r="C2880" t="s">
        <v>323</v>
      </c>
      <c r="D2880">
        <v>1</v>
      </c>
      <c r="E2880">
        <v>100</v>
      </c>
      <c r="F2880">
        <v>1</v>
      </c>
      <c r="G2880">
        <v>0</v>
      </c>
      <c r="H2880">
        <v>0</v>
      </c>
      <c r="I2880">
        <v>20</v>
      </c>
      <c r="J2880">
        <v>268</v>
      </c>
    </row>
    <row r="2881" spans="1:19" x14ac:dyDescent="0.3">
      <c r="A2881">
        <v>25531</v>
      </c>
      <c r="B2881" t="s">
        <v>650</v>
      </c>
      <c r="C2881" t="s">
        <v>939</v>
      </c>
      <c r="D2881">
        <v>1</v>
      </c>
      <c r="E2881">
        <v>100</v>
      </c>
      <c r="F2881">
        <v>1</v>
      </c>
      <c r="G2881">
        <v>0</v>
      </c>
      <c r="H2881">
        <v>0</v>
      </c>
      <c r="I2881">
        <v>0</v>
      </c>
      <c r="J2881">
        <v>100</v>
      </c>
    </row>
    <row r="2882" spans="1:19" x14ac:dyDescent="0.3">
      <c r="A2882">
        <v>25531</v>
      </c>
      <c r="B2882" t="s">
        <v>1331</v>
      </c>
      <c r="C2882" t="s">
        <v>960</v>
      </c>
      <c r="K2882">
        <v>26</v>
      </c>
      <c r="L2882">
        <v>0</v>
      </c>
      <c r="M2882">
        <v>24</v>
      </c>
      <c r="N2882">
        <v>3</v>
      </c>
      <c r="O2882">
        <v>130</v>
      </c>
    </row>
    <row r="2883" spans="1:19" x14ac:dyDescent="0.3">
      <c r="A2883">
        <v>25531</v>
      </c>
      <c r="B2883" t="s">
        <v>1331</v>
      </c>
      <c r="C2883" t="s">
        <v>1336</v>
      </c>
      <c r="K2883">
        <v>3</v>
      </c>
      <c r="L2883">
        <v>0</v>
      </c>
      <c r="M2883">
        <v>42</v>
      </c>
      <c r="N2883">
        <v>1</v>
      </c>
      <c r="O2883">
        <v>50</v>
      </c>
    </row>
    <row r="2884" spans="1:19" x14ac:dyDescent="0.3">
      <c r="A2884">
        <v>25531</v>
      </c>
      <c r="B2884" t="s">
        <v>1331</v>
      </c>
      <c r="C2884" t="s">
        <v>1102</v>
      </c>
      <c r="K2884">
        <v>4</v>
      </c>
      <c r="L2884">
        <v>0</v>
      </c>
      <c r="M2884">
        <v>28</v>
      </c>
      <c r="N2884">
        <v>0</v>
      </c>
      <c r="O2884">
        <v>41</v>
      </c>
    </row>
    <row r="2885" spans="1:19" x14ac:dyDescent="0.3">
      <c r="A2885">
        <v>25531</v>
      </c>
      <c r="B2885" t="s">
        <v>1331</v>
      </c>
      <c r="C2885" t="s">
        <v>1337</v>
      </c>
      <c r="K2885">
        <v>1</v>
      </c>
      <c r="L2885">
        <v>0</v>
      </c>
      <c r="M2885">
        <v>10</v>
      </c>
      <c r="N2885">
        <v>0</v>
      </c>
      <c r="O2885">
        <v>10</v>
      </c>
    </row>
    <row r="2886" spans="1:19" x14ac:dyDescent="0.3">
      <c r="A2886">
        <v>25531</v>
      </c>
      <c r="B2886" t="s">
        <v>1331</v>
      </c>
      <c r="C2886" t="s">
        <v>696</v>
      </c>
      <c r="K2886">
        <v>2</v>
      </c>
      <c r="L2886">
        <v>1</v>
      </c>
      <c r="M2886">
        <v>6</v>
      </c>
      <c r="N2886">
        <v>0</v>
      </c>
      <c r="O2886">
        <v>6</v>
      </c>
    </row>
    <row r="2887" spans="1:19" x14ac:dyDescent="0.3">
      <c r="A2887">
        <v>25531</v>
      </c>
      <c r="B2887" t="s">
        <v>1331</v>
      </c>
      <c r="C2887" t="s">
        <v>1338</v>
      </c>
      <c r="K2887">
        <v>2</v>
      </c>
      <c r="L2887">
        <v>0</v>
      </c>
      <c r="M2887">
        <v>3</v>
      </c>
      <c r="N2887">
        <v>0</v>
      </c>
      <c r="O2887">
        <v>5</v>
      </c>
    </row>
    <row r="2888" spans="1:19" x14ac:dyDescent="0.3">
      <c r="A2888">
        <v>25531</v>
      </c>
      <c r="B2888" t="s">
        <v>1331</v>
      </c>
      <c r="C2888" t="s">
        <v>1332</v>
      </c>
      <c r="K2888">
        <v>4</v>
      </c>
      <c r="L2888">
        <v>0</v>
      </c>
      <c r="M2888">
        <v>4</v>
      </c>
      <c r="N2888">
        <v>0</v>
      </c>
      <c r="O2888">
        <v>-8</v>
      </c>
    </row>
    <row r="2889" spans="1:19" x14ac:dyDescent="0.3">
      <c r="A2889">
        <v>25531</v>
      </c>
      <c r="B2889" t="s">
        <v>1331</v>
      </c>
      <c r="C2889" t="s">
        <v>1333</v>
      </c>
      <c r="K2889">
        <v>3</v>
      </c>
      <c r="L2889">
        <v>0</v>
      </c>
      <c r="M2889">
        <v>1</v>
      </c>
      <c r="N2889">
        <v>0</v>
      </c>
      <c r="O2889">
        <v>-17</v>
      </c>
    </row>
    <row r="2890" spans="1:19" x14ac:dyDescent="0.3">
      <c r="A2890">
        <v>25531</v>
      </c>
      <c r="B2890" t="s">
        <v>650</v>
      </c>
      <c r="C2890" t="s">
        <v>751</v>
      </c>
      <c r="K2890">
        <v>25</v>
      </c>
      <c r="L2890">
        <v>0</v>
      </c>
      <c r="M2890">
        <v>12</v>
      </c>
      <c r="N2890">
        <v>1</v>
      </c>
      <c r="O2890">
        <v>101</v>
      </c>
    </row>
    <row r="2891" spans="1:19" x14ac:dyDescent="0.3">
      <c r="A2891">
        <v>25531</v>
      </c>
      <c r="B2891" t="s">
        <v>650</v>
      </c>
      <c r="C2891" t="s">
        <v>1335</v>
      </c>
      <c r="K2891">
        <v>11</v>
      </c>
      <c r="L2891">
        <v>0</v>
      </c>
      <c r="M2891">
        <v>14</v>
      </c>
      <c r="N2891">
        <v>2</v>
      </c>
      <c r="O2891">
        <v>45</v>
      </c>
    </row>
    <row r="2892" spans="1:19" x14ac:dyDescent="0.3">
      <c r="A2892">
        <v>25531</v>
      </c>
      <c r="B2892" t="s">
        <v>650</v>
      </c>
      <c r="C2892" t="s">
        <v>658</v>
      </c>
      <c r="K2892">
        <v>5</v>
      </c>
      <c r="L2892">
        <v>0</v>
      </c>
      <c r="M2892">
        <v>9</v>
      </c>
      <c r="N2892">
        <v>0</v>
      </c>
      <c r="O2892">
        <v>16</v>
      </c>
    </row>
    <row r="2893" spans="1:19" x14ac:dyDescent="0.3">
      <c r="A2893">
        <v>25531</v>
      </c>
      <c r="B2893" t="s">
        <v>650</v>
      </c>
      <c r="C2893" t="s">
        <v>657</v>
      </c>
      <c r="K2893">
        <v>6</v>
      </c>
      <c r="L2893">
        <v>0</v>
      </c>
      <c r="M2893">
        <v>8</v>
      </c>
      <c r="N2893">
        <v>0</v>
      </c>
      <c r="O2893">
        <v>12</v>
      </c>
    </row>
    <row r="2894" spans="1:19" x14ac:dyDescent="0.3">
      <c r="A2894">
        <v>25531</v>
      </c>
      <c r="B2894" t="s">
        <v>1331</v>
      </c>
      <c r="C2894" t="s">
        <v>1339</v>
      </c>
      <c r="P2894">
        <v>44</v>
      </c>
      <c r="Q2894">
        <v>1</v>
      </c>
      <c r="R2894">
        <v>107</v>
      </c>
      <c r="S2894">
        <v>7</v>
      </c>
    </row>
    <row r="2895" spans="1:19" x14ac:dyDescent="0.3">
      <c r="A2895">
        <v>25531</v>
      </c>
      <c r="B2895" t="s">
        <v>1331</v>
      </c>
      <c r="C2895" t="s">
        <v>1340</v>
      </c>
      <c r="P2895">
        <v>15</v>
      </c>
      <c r="Q2895">
        <v>0</v>
      </c>
      <c r="R2895">
        <v>32</v>
      </c>
      <c r="S2895">
        <v>3</v>
      </c>
    </row>
    <row r="2896" spans="1:19" x14ac:dyDescent="0.3">
      <c r="A2896">
        <v>25531</v>
      </c>
      <c r="B2896" t="s">
        <v>1331</v>
      </c>
      <c r="C2896" t="s">
        <v>1341</v>
      </c>
      <c r="P2896">
        <v>30</v>
      </c>
      <c r="Q2896">
        <v>0</v>
      </c>
      <c r="R2896">
        <v>30</v>
      </c>
      <c r="S2896">
        <v>1</v>
      </c>
    </row>
    <row r="2897" spans="1:29" x14ac:dyDescent="0.3">
      <c r="A2897">
        <v>25531</v>
      </c>
      <c r="B2897" t="s">
        <v>1331</v>
      </c>
      <c r="C2897" t="s">
        <v>1342</v>
      </c>
      <c r="P2897">
        <v>15</v>
      </c>
      <c r="Q2897">
        <v>0</v>
      </c>
      <c r="R2897">
        <v>29</v>
      </c>
      <c r="S2897">
        <v>5</v>
      </c>
    </row>
    <row r="2898" spans="1:29" x14ac:dyDescent="0.3">
      <c r="A2898">
        <v>25531</v>
      </c>
      <c r="B2898" t="s">
        <v>1331</v>
      </c>
      <c r="C2898" t="s">
        <v>960</v>
      </c>
      <c r="P2898">
        <v>17</v>
      </c>
      <c r="Q2898">
        <v>0</v>
      </c>
      <c r="R2898">
        <v>23</v>
      </c>
      <c r="S2898">
        <v>2</v>
      </c>
    </row>
    <row r="2899" spans="1:29" x14ac:dyDescent="0.3">
      <c r="A2899">
        <v>25531</v>
      </c>
      <c r="B2899" t="s">
        <v>1331</v>
      </c>
      <c r="C2899" t="s">
        <v>696</v>
      </c>
      <c r="P2899">
        <v>12</v>
      </c>
      <c r="Q2899">
        <v>0</v>
      </c>
      <c r="R2899">
        <v>12</v>
      </c>
      <c r="S2899">
        <v>2</v>
      </c>
    </row>
    <row r="2900" spans="1:29" x14ac:dyDescent="0.3">
      <c r="A2900">
        <v>25531</v>
      </c>
      <c r="B2900" t="s">
        <v>650</v>
      </c>
      <c r="C2900" t="s">
        <v>1343</v>
      </c>
      <c r="P2900">
        <v>19</v>
      </c>
      <c r="Q2900">
        <v>0</v>
      </c>
      <c r="R2900">
        <v>71</v>
      </c>
      <c r="S2900">
        <v>9</v>
      </c>
    </row>
    <row r="2901" spans="1:29" x14ac:dyDescent="0.3">
      <c r="A2901">
        <v>25531</v>
      </c>
      <c r="B2901" t="s">
        <v>650</v>
      </c>
      <c r="C2901" t="s">
        <v>1344</v>
      </c>
      <c r="P2901">
        <v>29</v>
      </c>
      <c r="Q2901">
        <v>1</v>
      </c>
      <c r="R2901">
        <v>67</v>
      </c>
      <c r="S2901">
        <v>4</v>
      </c>
    </row>
    <row r="2902" spans="1:29" x14ac:dyDescent="0.3">
      <c r="A2902">
        <v>25531</v>
      </c>
      <c r="B2902" t="s">
        <v>650</v>
      </c>
      <c r="C2902" t="s">
        <v>658</v>
      </c>
      <c r="P2902">
        <v>29</v>
      </c>
      <c r="Q2902">
        <v>0</v>
      </c>
      <c r="R2902">
        <v>65</v>
      </c>
      <c r="S2902">
        <v>5</v>
      </c>
    </row>
    <row r="2903" spans="1:29" x14ac:dyDescent="0.3">
      <c r="A2903">
        <v>25531</v>
      </c>
      <c r="B2903" t="s">
        <v>650</v>
      </c>
      <c r="C2903" t="s">
        <v>751</v>
      </c>
      <c r="P2903">
        <v>36</v>
      </c>
      <c r="Q2903">
        <v>0</v>
      </c>
      <c r="R2903">
        <v>56</v>
      </c>
      <c r="S2903">
        <v>2</v>
      </c>
    </row>
    <row r="2904" spans="1:29" x14ac:dyDescent="0.3">
      <c r="A2904">
        <v>25531</v>
      </c>
      <c r="B2904" t="s">
        <v>650</v>
      </c>
      <c r="C2904" t="s">
        <v>1345</v>
      </c>
      <c r="P2904">
        <v>25</v>
      </c>
      <c r="Q2904">
        <v>1</v>
      </c>
      <c r="R2904">
        <v>53</v>
      </c>
      <c r="S2904">
        <v>4</v>
      </c>
    </row>
    <row r="2905" spans="1:29" x14ac:dyDescent="0.3">
      <c r="A2905">
        <v>25531</v>
      </c>
      <c r="B2905" t="s">
        <v>650</v>
      </c>
      <c r="C2905" t="s">
        <v>109</v>
      </c>
      <c r="P2905">
        <v>21</v>
      </c>
      <c r="Q2905">
        <v>0</v>
      </c>
      <c r="R2905">
        <v>39</v>
      </c>
      <c r="S2905">
        <v>2</v>
      </c>
    </row>
    <row r="2906" spans="1:29" x14ac:dyDescent="0.3">
      <c r="A2906">
        <v>25531</v>
      </c>
      <c r="B2906" t="s">
        <v>650</v>
      </c>
      <c r="C2906" t="s">
        <v>323</v>
      </c>
      <c r="P2906">
        <v>19</v>
      </c>
      <c r="Q2906">
        <v>0</v>
      </c>
      <c r="R2906">
        <v>19</v>
      </c>
      <c r="S2906">
        <v>1</v>
      </c>
    </row>
    <row r="2907" spans="1:29" x14ac:dyDescent="0.3">
      <c r="A2907">
        <v>25531</v>
      </c>
      <c r="B2907" t="s">
        <v>650</v>
      </c>
      <c r="C2907" t="s">
        <v>657</v>
      </c>
      <c r="P2907">
        <v>5</v>
      </c>
      <c r="Q2907">
        <v>0</v>
      </c>
      <c r="R2907">
        <v>2</v>
      </c>
      <c r="S2907">
        <v>2</v>
      </c>
    </row>
    <row r="2908" spans="1:29" x14ac:dyDescent="0.3">
      <c r="A2908">
        <v>25531</v>
      </c>
      <c r="B2908" t="s">
        <v>650</v>
      </c>
      <c r="C2908" t="s">
        <v>1346</v>
      </c>
      <c r="P2908">
        <v>0</v>
      </c>
      <c r="Q2908">
        <v>0</v>
      </c>
      <c r="R2908">
        <v>-1</v>
      </c>
      <c r="S2908">
        <v>1</v>
      </c>
    </row>
    <row r="2909" spans="1:29" x14ac:dyDescent="0.3">
      <c r="A2909">
        <v>25531</v>
      </c>
      <c r="B2909" t="s">
        <v>1331</v>
      </c>
      <c r="C2909" t="s">
        <v>696</v>
      </c>
      <c r="T2909">
        <v>30</v>
      </c>
      <c r="U2909">
        <v>48</v>
      </c>
      <c r="V2909">
        <v>0</v>
      </c>
      <c r="W2909">
        <v>120</v>
      </c>
      <c r="X2909">
        <v>4</v>
      </c>
    </row>
    <row r="2910" spans="1:29" x14ac:dyDescent="0.3">
      <c r="A2910">
        <v>25531</v>
      </c>
      <c r="B2910" t="s">
        <v>1331</v>
      </c>
      <c r="C2910" t="s">
        <v>1342</v>
      </c>
      <c r="T2910">
        <v>3</v>
      </c>
      <c r="U2910">
        <v>3</v>
      </c>
      <c r="V2910">
        <v>0</v>
      </c>
      <c r="W2910">
        <v>3</v>
      </c>
      <c r="X2910">
        <v>1</v>
      </c>
    </row>
    <row r="2911" spans="1:29" x14ac:dyDescent="0.3">
      <c r="A2911">
        <v>25531</v>
      </c>
      <c r="B2911" t="s">
        <v>1331</v>
      </c>
      <c r="C2911" t="s">
        <v>1342</v>
      </c>
      <c r="Y2911">
        <v>1</v>
      </c>
      <c r="Z2911">
        <v>1</v>
      </c>
      <c r="AA2911">
        <v>0</v>
      </c>
      <c r="AB2911">
        <v>1</v>
      </c>
      <c r="AC2911">
        <v>1</v>
      </c>
    </row>
    <row r="2912" spans="1:29" x14ac:dyDescent="0.3">
      <c r="A2912">
        <v>25531</v>
      </c>
      <c r="B2912" t="s">
        <v>650</v>
      </c>
      <c r="C2912" t="s">
        <v>93</v>
      </c>
      <c r="Y2912">
        <v>9</v>
      </c>
      <c r="Z2912">
        <v>9</v>
      </c>
      <c r="AA2912">
        <v>0</v>
      </c>
      <c r="AB2912">
        <v>9</v>
      </c>
      <c r="AC2912">
        <v>1</v>
      </c>
    </row>
    <row r="2913" spans="1:39" x14ac:dyDescent="0.3">
      <c r="A2913">
        <v>25531</v>
      </c>
      <c r="B2913" t="s">
        <v>650</v>
      </c>
      <c r="C2913" t="s">
        <v>1347</v>
      </c>
      <c r="Y2913">
        <v>2</v>
      </c>
      <c r="Z2913">
        <v>0</v>
      </c>
      <c r="AA2913">
        <v>0</v>
      </c>
      <c r="AB2913">
        <v>2</v>
      </c>
      <c r="AC2913">
        <v>1</v>
      </c>
    </row>
    <row r="2914" spans="1:39" x14ac:dyDescent="0.3">
      <c r="A2914">
        <v>25531</v>
      </c>
      <c r="B2914" t="s">
        <v>1331</v>
      </c>
      <c r="C2914" t="s">
        <v>1117</v>
      </c>
      <c r="AD2914">
        <v>2</v>
      </c>
      <c r="AE2914">
        <v>47</v>
      </c>
      <c r="AF2914">
        <v>2</v>
      </c>
      <c r="AG2914">
        <v>100</v>
      </c>
      <c r="AH2914">
        <v>11</v>
      </c>
      <c r="AI2914">
        <v>5</v>
      </c>
    </row>
    <row r="2915" spans="1:39" x14ac:dyDescent="0.3">
      <c r="A2915">
        <v>25531</v>
      </c>
      <c r="B2915" t="s">
        <v>650</v>
      </c>
      <c r="C2915" t="s">
        <v>1348</v>
      </c>
      <c r="AD2915">
        <v>4</v>
      </c>
      <c r="AE2915">
        <v>46</v>
      </c>
      <c r="AF2915">
        <v>4</v>
      </c>
      <c r="AG2915">
        <v>100</v>
      </c>
      <c r="AH2915">
        <v>15</v>
      </c>
      <c r="AI2915">
        <v>3</v>
      </c>
    </row>
    <row r="2916" spans="1:39" x14ac:dyDescent="0.3">
      <c r="A2916">
        <v>25531</v>
      </c>
      <c r="B2916" t="s">
        <v>1331</v>
      </c>
      <c r="C2916" t="s">
        <v>1334</v>
      </c>
      <c r="AJ2916">
        <v>43</v>
      </c>
      <c r="AK2916">
        <v>227</v>
      </c>
      <c r="AL2916">
        <v>37.799999999999997</v>
      </c>
      <c r="AM2916">
        <v>6</v>
      </c>
    </row>
    <row r="2917" spans="1:39" x14ac:dyDescent="0.3">
      <c r="A2917">
        <v>25531</v>
      </c>
      <c r="B2917" t="s">
        <v>650</v>
      </c>
      <c r="C2917" t="s">
        <v>289</v>
      </c>
      <c r="AJ2917">
        <v>45</v>
      </c>
      <c r="AK2917">
        <v>180</v>
      </c>
      <c r="AL2917">
        <v>36</v>
      </c>
      <c r="AM2917">
        <v>5</v>
      </c>
    </row>
    <row r="2918" spans="1:39" x14ac:dyDescent="0.3">
      <c r="A2918">
        <v>25534</v>
      </c>
      <c r="B2918" t="s">
        <v>527</v>
      </c>
      <c r="C2918" t="s">
        <v>528</v>
      </c>
      <c r="D2918">
        <v>51</v>
      </c>
      <c r="E2918">
        <v>54.9</v>
      </c>
      <c r="F2918">
        <v>28</v>
      </c>
      <c r="G2918">
        <v>2</v>
      </c>
      <c r="H2918">
        <v>5</v>
      </c>
      <c r="I2918">
        <v>532</v>
      </c>
      <c r="J2918">
        <v>167</v>
      </c>
    </row>
    <row r="2919" spans="1:39" x14ac:dyDescent="0.3">
      <c r="A2919">
        <v>25534</v>
      </c>
      <c r="B2919" t="s">
        <v>1349</v>
      </c>
      <c r="C2919" t="s">
        <v>1350</v>
      </c>
      <c r="D2919">
        <v>52</v>
      </c>
      <c r="E2919">
        <v>55.8</v>
      </c>
      <c r="F2919">
        <v>29</v>
      </c>
      <c r="G2919">
        <v>0</v>
      </c>
      <c r="H2919">
        <v>4</v>
      </c>
      <c r="I2919">
        <v>418</v>
      </c>
      <c r="J2919">
        <v>148.69999999999999</v>
      </c>
    </row>
    <row r="2920" spans="1:39" x14ac:dyDescent="0.3">
      <c r="A2920">
        <v>25534</v>
      </c>
      <c r="B2920" t="s">
        <v>527</v>
      </c>
      <c r="C2920" t="s">
        <v>1351</v>
      </c>
      <c r="K2920">
        <v>13</v>
      </c>
      <c r="L2920">
        <v>0</v>
      </c>
      <c r="M2920">
        <v>24</v>
      </c>
      <c r="N2920">
        <v>0</v>
      </c>
      <c r="O2920">
        <v>72</v>
      </c>
    </row>
    <row r="2921" spans="1:39" x14ac:dyDescent="0.3">
      <c r="A2921">
        <v>25534</v>
      </c>
      <c r="B2921" t="s">
        <v>527</v>
      </c>
      <c r="C2921" t="s">
        <v>1352</v>
      </c>
      <c r="K2921">
        <v>9</v>
      </c>
      <c r="L2921">
        <v>0</v>
      </c>
      <c r="M2921">
        <v>14</v>
      </c>
      <c r="N2921">
        <v>0</v>
      </c>
      <c r="O2921">
        <v>31</v>
      </c>
    </row>
    <row r="2922" spans="1:39" x14ac:dyDescent="0.3">
      <c r="A2922">
        <v>25534</v>
      </c>
      <c r="B2922" t="s">
        <v>527</v>
      </c>
      <c r="C2922" t="s">
        <v>528</v>
      </c>
      <c r="K2922">
        <v>8</v>
      </c>
      <c r="L2922">
        <v>0</v>
      </c>
      <c r="M2922">
        <v>11</v>
      </c>
      <c r="N2922">
        <v>0</v>
      </c>
      <c r="O2922">
        <v>23</v>
      </c>
    </row>
    <row r="2923" spans="1:39" x14ac:dyDescent="0.3">
      <c r="A2923">
        <v>25534</v>
      </c>
      <c r="B2923" t="s">
        <v>527</v>
      </c>
      <c r="C2923" t="s">
        <v>1353</v>
      </c>
      <c r="K2923">
        <v>2</v>
      </c>
      <c r="L2923">
        <v>0</v>
      </c>
      <c r="M2923">
        <v>17</v>
      </c>
      <c r="N2923">
        <v>0</v>
      </c>
      <c r="O2923">
        <v>19</v>
      </c>
    </row>
    <row r="2924" spans="1:39" x14ac:dyDescent="0.3">
      <c r="A2924">
        <v>25534</v>
      </c>
      <c r="B2924" t="s">
        <v>1349</v>
      </c>
      <c r="C2924" t="s">
        <v>1354</v>
      </c>
      <c r="K2924">
        <v>11</v>
      </c>
      <c r="L2924">
        <v>0</v>
      </c>
      <c r="M2924">
        <v>22</v>
      </c>
      <c r="N2924">
        <v>0</v>
      </c>
      <c r="O2924">
        <v>48</v>
      </c>
    </row>
    <row r="2925" spans="1:39" x14ac:dyDescent="0.3">
      <c r="A2925">
        <v>25534</v>
      </c>
      <c r="B2925" t="s">
        <v>1349</v>
      </c>
      <c r="C2925" t="s">
        <v>1355</v>
      </c>
      <c r="K2925">
        <v>12</v>
      </c>
      <c r="L2925">
        <v>0</v>
      </c>
      <c r="M2925">
        <v>10</v>
      </c>
      <c r="N2925">
        <v>0</v>
      </c>
      <c r="O2925">
        <v>26</v>
      </c>
    </row>
    <row r="2926" spans="1:39" x14ac:dyDescent="0.3">
      <c r="A2926">
        <v>25534</v>
      </c>
      <c r="B2926" t="s">
        <v>1349</v>
      </c>
      <c r="C2926" t="s">
        <v>1241</v>
      </c>
      <c r="K2926">
        <v>2</v>
      </c>
      <c r="L2926">
        <v>0</v>
      </c>
      <c r="M2926">
        <v>14</v>
      </c>
      <c r="N2926">
        <v>0</v>
      </c>
      <c r="O2926">
        <v>14</v>
      </c>
    </row>
    <row r="2927" spans="1:39" x14ac:dyDescent="0.3">
      <c r="A2927">
        <v>25534</v>
      </c>
      <c r="B2927" t="s">
        <v>1349</v>
      </c>
      <c r="C2927" t="s">
        <v>1350</v>
      </c>
      <c r="K2927">
        <v>4</v>
      </c>
      <c r="L2927">
        <v>0</v>
      </c>
      <c r="M2927">
        <v>6</v>
      </c>
      <c r="N2927">
        <v>0</v>
      </c>
      <c r="O2927">
        <v>10</v>
      </c>
    </row>
    <row r="2928" spans="1:39" x14ac:dyDescent="0.3">
      <c r="A2928">
        <v>25534</v>
      </c>
      <c r="B2928" t="s">
        <v>1349</v>
      </c>
      <c r="C2928" t="s">
        <v>1083</v>
      </c>
      <c r="K2928">
        <v>3</v>
      </c>
      <c r="L2928">
        <v>0</v>
      </c>
      <c r="M2928">
        <v>2</v>
      </c>
      <c r="N2928">
        <v>0</v>
      </c>
      <c r="O2928">
        <v>4</v>
      </c>
    </row>
    <row r="2929" spans="1:19" x14ac:dyDescent="0.3">
      <c r="A2929">
        <v>25534</v>
      </c>
      <c r="B2929" t="s">
        <v>1349</v>
      </c>
      <c r="C2929" t="s">
        <v>93</v>
      </c>
      <c r="K2929">
        <v>0</v>
      </c>
      <c r="L2929">
        <v>0</v>
      </c>
      <c r="M2929">
        <v>0</v>
      </c>
      <c r="N2929">
        <v>0</v>
      </c>
      <c r="O2929">
        <v>0</v>
      </c>
    </row>
    <row r="2930" spans="1:19" x14ac:dyDescent="0.3">
      <c r="A2930">
        <v>25534</v>
      </c>
      <c r="B2930" t="s">
        <v>527</v>
      </c>
      <c r="C2930" t="s">
        <v>539</v>
      </c>
      <c r="P2930">
        <v>59</v>
      </c>
      <c r="Q2930">
        <v>1</v>
      </c>
      <c r="R2930">
        <v>143</v>
      </c>
      <c r="S2930">
        <v>4</v>
      </c>
    </row>
    <row r="2931" spans="1:19" x14ac:dyDescent="0.3">
      <c r="A2931">
        <v>25534</v>
      </c>
      <c r="B2931" t="s">
        <v>527</v>
      </c>
      <c r="C2931" t="s">
        <v>93</v>
      </c>
      <c r="P2931">
        <v>53</v>
      </c>
      <c r="Q2931">
        <v>0</v>
      </c>
      <c r="R2931">
        <v>116</v>
      </c>
      <c r="S2931">
        <v>4</v>
      </c>
    </row>
    <row r="2932" spans="1:19" x14ac:dyDescent="0.3">
      <c r="A2932">
        <v>25534</v>
      </c>
      <c r="B2932" t="s">
        <v>527</v>
      </c>
      <c r="C2932" t="s">
        <v>538</v>
      </c>
      <c r="P2932">
        <v>22</v>
      </c>
      <c r="Q2932">
        <v>2</v>
      </c>
      <c r="R2932">
        <v>97</v>
      </c>
      <c r="S2932">
        <v>6</v>
      </c>
    </row>
    <row r="2933" spans="1:19" x14ac:dyDescent="0.3">
      <c r="A2933">
        <v>25534</v>
      </c>
      <c r="B2933" t="s">
        <v>527</v>
      </c>
      <c r="C2933" t="s">
        <v>130</v>
      </c>
      <c r="P2933">
        <v>32</v>
      </c>
      <c r="Q2933">
        <v>0</v>
      </c>
      <c r="R2933">
        <v>80</v>
      </c>
      <c r="S2933">
        <v>4</v>
      </c>
    </row>
    <row r="2934" spans="1:19" x14ac:dyDescent="0.3">
      <c r="A2934">
        <v>25534</v>
      </c>
      <c r="B2934" t="s">
        <v>527</v>
      </c>
      <c r="C2934" t="s">
        <v>142</v>
      </c>
      <c r="P2934">
        <v>64</v>
      </c>
      <c r="Q2934">
        <v>1</v>
      </c>
      <c r="R2934">
        <v>68</v>
      </c>
      <c r="S2934">
        <v>2</v>
      </c>
    </row>
    <row r="2935" spans="1:19" x14ac:dyDescent="0.3">
      <c r="A2935">
        <v>25534</v>
      </c>
      <c r="B2935" t="s">
        <v>527</v>
      </c>
      <c r="C2935" t="s">
        <v>1356</v>
      </c>
      <c r="P2935">
        <v>15</v>
      </c>
      <c r="Q2935">
        <v>1</v>
      </c>
      <c r="R2935">
        <v>15</v>
      </c>
      <c r="S2935">
        <v>1</v>
      </c>
    </row>
    <row r="2936" spans="1:19" x14ac:dyDescent="0.3">
      <c r="A2936">
        <v>25534</v>
      </c>
      <c r="B2936" t="s">
        <v>527</v>
      </c>
      <c r="C2936" t="s">
        <v>1357</v>
      </c>
      <c r="P2936">
        <v>9</v>
      </c>
      <c r="Q2936">
        <v>0</v>
      </c>
      <c r="R2936">
        <v>9</v>
      </c>
      <c r="S2936">
        <v>1</v>
      </c>
    </row>
    <row r="2937" spans="1:19" x14ac:dyDescent="0.3">
      <c r="A2937">
        <v>25534</v>
      </c>
      <c r="B2937" t="s">
        <v>527</v>
      </c>
      <c r="C2937" t="s">
        <v>1351</v>
      </c>
      <c r="P2937">
        <v>4</v>
      </c>
      <c r="Q2937">
        <v>0</v>
      </c>
      <c r="R2937">
        <v>5</v>
      </c>
      <c r="S2937">
        <v>3</v>
      </c>
    </row>
    <row r="2938" spans="1:19" x14ac:dyDescent="0.3">
      <c r="A2938">
        <v>25534</v>
      </c>
      <c r="B2938" t="s">
        <v>527</v>
      </c>
      <c r="C2938" t="s">
        <v>1352</v>
      </c>
      <c r="P2938">
        <v>4</v>
      </c>
      <c r="Q2938">
        <v>0</v>
      </c>
      <c r="R2938">
        <v>2</v>
      </c>
      <c r="S2938">
        <v>2</v>
      </c>
    </row>
    <row r="2939" spans="1:19" x14ac:dyDescent="0.3">
      <c r="A2939">
        <v>25534</v>
      </c>
      <c r="B2939" t="s">
        <v>527</v>
      </c>
      <c r="C2939" t="s">
        <v>1353</v>
      </c>
      <c r="P2939">
        <v>0</v>
      </c>
      <c r="Q2939">
        <v>0</v>
      </c>
      <c r="R2939">
        <v>-3</v>
      </c>
      <c r="S2939">
        <v>1</v>
      </c>
    </row>
    <row r="2940" spans="1:19" x14ac:dyDescent="0.3">
      <c r="A2940">
        <v>25534</v>
      </c>
      <c r="B2940" t="s">
        <v>1349</v>
      </c>
      <c r="C2940" t="s">
        <v>1358</v>
      </c>
      <c r="P2940">
        <v>29</v>
      </c>
      <c r="Q2940">
        <v>1</v>
      </c>
      <c r="R2940">
        <v>144</v>
      </c>
      <c r="S2940">
        <v>9</v>
      </c>
    </row>
    <row r="2941" spans="1:19" x14ac:dyDescent="0.3">
      <c r="A2941">
        <v>25534</v>
      </c>
      <c r="B2941" t="s">
        <v>1349</v>
      </c>
      <c r="C2941" t="s">
        <v>93</v>
      </c>
      <c r="P2941">
        <v>40</v>
      </c>
      <c r="Q2941">
        <v>2</v>
      </c>
      <c r="R2941">
        <v>79</v>
      </c>
      <c r="S2941">
        <v>4</v>
      </c>
    </row>
    <row r="2942" spans="1:19" x14ac:dyDescent="0.3">
      <c r="A2942">
        <v>25534</v>
      </c>
      <c r="B2942" t="s">
        <v>1349</v>
      </c>
      <c r="C2942" t="s">
        <v>1359</v>
      </c>
      <c r="P2942">
        <v>58</v>
      </c>
      <c r="Q2942">
        <v>1</v>
      </c>
      <c r="R2942">
        <v>66</v>
      </c>
      <c r="S2942">
        <v>2</v>
      </c>
    </row>
    <row r="2943" spans="1:19" x14ac:dyDescent="0.3">
      <c r="A2943">
        <v>25534</v>
      </c>
      <c r="B2943" t="s">
        <v>1349</v>
      </c>
      <c r="C2943" t="s">
        <v>1083</v>
      </c>
      <c r="P2943">
        <v>16</v>
      </c>
      <c r="Q2943">
        <v>0</v>
      </c>
      <c r="R2943">
        <v>40</v>
      </c>
      <c r="S2943">
        <v>5</v>
      </c>
    </row>
    <row r="2944" spans="1:19" x14ac:dyDescent="0.3">
      <c r="A2944">
        <v>25534</v>
      </c>
      <c r="B2944" t="s">
        <v>1349</v>
      </c>
      <c r="C2944" t="s">
        <v>1360</v>
      </c>
      <c r="P2944">
        <v>19</v>
      </c>
      <c r="Q2944">
        <v>0</v>
      </c>
      <c r="R2944">
        <v>34</v>
      </c>
      <c r="S2944">
        <v>2</v>
      </c>
    </row>
    <row r="2945" spans="1:39" x14ac:dyDescent="0.3">
      <c r="A2945">
        <v>25534</v>
      </c>
      <c r="B2945" t="s">
        <v>1349</v>
      </c>
      <c r="C2945" t="s">
        <v>1361</v>
      </c>
      <c r="P2945">
        <v>22</v>
      </c>
      <c r="Q2945">
        <v>0</v>
      </c>
      <c r="R2945">
        <v>32</v>
      </c>
      <c r="S2945">
        <v>3</v>
      </c>
    </row>
    <row r="2946" spans="1:39" x14ac:dyDescent="0.3">
      <c r="A2946">
        <v>25534</v>
      </c>
      <c r="B2946" t="s">
        <v>1349</v>
      </c>
      <c r="C2946" t="s">
        <v>1355</v>
      </c>
      <c r="P2946">
        <v>10</v>
      </c>
      <c r="Q2946">
        <v>0</v>
      </c>
      <c r="R2946">
        <v>19</v>
      </c>
      <c r="S2946">
        <v>3</v>
      </c>
    </row>
    <row r="2947" spans="1:39" x14ac:dyDescent="0.3">
      <c r="A2947">
        <v>25534</v>
      </c>
      <c r="B2947" t="s">
        <v>1349</v>
      </c>
      <c r="C2947" t="s">
        <v>1354</v>
      </c>
      <c r="P2947">
        <v>4</v>
      </c>
      <c r="Q2947">
        <v>0</v>
      </c>
      <c r="R2947">
        <v>4</v>
      </c>
      <c r="S2947">
        <v>1</v>
      </c>
    </row>
    <row r="2948" spans="1:39" x14ac:dyDescent="0.3">
      <c r="A2948">
        <v>25534</v>
      </c>
      <c r="B2948" t="s">
        <v>1349</v>
      </c>
      <c r="C2948" t="s">
        <v>93</v>
      </c>
      <c r="T2948">
        <v>35.4</v>
      </c>
      <c r="U2948">
        <v>59</v>
      </c>
      <c r="V2948">
        <v>0</v>
      </c>
      <c r="W2948">
        <v>177</v>
      </c>
      <c r="X2948">
        <v>5</v>
      </c>
    </row>
    <row r="2949" spans="1:39" x14ac:dyDescent="0.3">
      <c r="A2949">
        <v>25534</v>
      </c>
      <c r="B2949" t="s">
        <v>1349</v>
      </c>
      <c r="C2949" t="s">
        <v>1355</v>
      </c>
      <c r="T2949">
        <v>27</v>
      </c>
      <c r="U2949">
        <v>27</v>
      </c>
      <c r="V2949">
        <v>0</v>
      </c>
      <c r="W2949">
        <v>27</v>
      </c>
      <c r="X2949">
        <v>1</v>
      </c>
    </row>
    <row r="2950" spans="1:39" x14ac:dyDescent="0.3">
      <c r="A2950">
        <v>25534</v>
      </c>
      <c r="B2950" t="s">
        <v>1349</v>
      </c>
      <c r="C2950" t="s">
        <v>168</v>
      </c>
      <c r="T2950">
        <v>10</v>
      </c>
      <c r="U2950">
        <v>10</v>
      </c>
      <c r="V2950">
        <v>0</v>
      </c>
      <c r="W2950">
        <v>10</v>
      </c>
      <c r="X2950">
        <v>1</v>
      </c>
    </row>
    <row r="2951" spans="1:39" x14ac:dyDescent="0.3">
      <c r="A2951">
        <v>25534</v>
      </c>
      <c r="B2951" t="s">
        <v>527</v>
      </c>
      <c r="C2951" t="s">
        <v>142</v>
      </c>
      <c r="Y2951">
        <v>21</v>
      </c>
      <c r="Z2951">
        <v>21</v>
      </c>
      <c r="AA2951">
        <v>0</v>
      </c>
      <c r="AB2951">
        <v>21</v>
      </c>
      <c r="AC2951">
        <v>1</v>
      </c>
    </row>
    <row r="2952" spans="1:39" x14ac:dyDescent="0.3">
      <c r="A2952">
        <v>25534</v>
      </c>
      <c r="B2952" t="s">
        <v>527</v>
      </c>
      <c r="C2952" t="s">
        <v>599</v>
      </c>
      <c r="Y2952">
        <v>-2</v>
      </c>
      <c r="Z2952">
        <v>0</v>
      </c>
      <c r="AA2952">
        <v>0</v>
      </c>
      <c r="AB2952">
        <v>-2</v>
      </c>
      <c r="AC2952">
        <v>1</v>
      </c>
    </row>
    <row r="2953" spans="1:39" x14ac:dyDescent="0.3">
      <c r="A2953">
        <v>25534</v>
      </c>
      <c r="B2953" t="s">
        <v>1349</v>
      </c>
      <c r="C2953" t="s">
        <v>93</v>
      </c>
      <c r="Y2953">
        <v>8.1999999999999993</v>
      </c>
      <c r="Z2953">
        <v>16</v>
      </c>
      <c r="AA2953">
        <v>0</v>
      </c>
      <c r="AB2953">
        <v>33</v>
      </c>
      <c r="AC2953">
        <v>4</v>
      </c>
    </row>
    <row r="2954" spans="1:39" x14ac:dyDescent="0.3">
      <c r="A2954">
        <v>25534</v>
      </c>
      <c r="B2954" t="s">
        <v>527</v>
      </c>
      <c r="C2954" t="s">
        <v>1314</v>
      </c>
      <c r="AD2954">
        <v>3</v>
      </c>
      <c r="AE2954">
        <v>31</v>
      </c>
      <c r="AF2954">
        <v>3</v>
      </c>
      <c r="AG2954">
        <v>100</v>
      </c>
      <c r="AH2954">
        <v>13</v>
      </c>
      <c r="AI2954">
        <v>4</v>
      </c>
    </row>
    <row r="2955" spans="1:39" x14ac:dyDescent="0.3">
      <c r="A2955">
        <v>25534</v>
      </c>
      <c r="B2955" t="s">
        <v>1349</v>
      </c>
      <c r="C2955" t="s">
        <v>1362</v>
      </c>
      <c r="AD2955">
        <v>5</v>
      </c>
      <c r="AE2955">
        <v>48</v>
      </c>
      <c r="AF2955">
        <v>4</v>
      </c>
      <c r="AG2955">
        <v>80</v>
      </c>
      <c r="AH2955">
        <v>16</v>
      </c>
      <c r="AI2955">
        <v>4</v>
      </c>
    </row>
    <row r="2956" spans="1:39" x14ac:dyDescent="0.3">
      <c r="A2956">
        <v>25534</v>
      </c>
      <c r="B2956" t="s">
        <v>527</v>
      </c>
      <c r="C2956" t="s">
        <v>1363</v>
      </c>
      <c r="AJ2956">
        <v>47</v>
      </c>
      <c r="AK2956">
        <v>255</v>
      </c>
      <c r="AL2956">
        <v>42.5</v>
      </c>
      <c r="AM2956">
        <v>6</v>
      </c>
    </row>
    <row r="2957" spans="1:39" x14ac:dyDescent="0.3">
      <c r="A2957">
        <v>25534</v>
      </c>
      <c r="B2957" t="s">
        <v>1349</v>
      </c>
      <c r="C2957" t="s">
        <v>1364</v>
      </c>
      <c r="AJ2957">
        <v>54</v>
      </c>
      <c r="AK2957">
        <v>288</v>
      </c>
      <c r="AL2957">
        <v>41.1</v>
      </c>
      <c r="AM2957">
        <v>7</v>
      </c>
    </row>
    <row r="2958" spans="1:39" x14ac:dyDescent="0.3">
      <c r="A2958">
        <v>25537</v>
      </c>
      <c r="B2958" t="s">
        <v>787</v>
      </c>
      <c r="C2958" t="s">
        <v>1243</v>
      </c>
      <c r="D2958">
        <v>25</v>
      </c>
      <c r="E2958">
        <v>64</v>
      </c>
      <c r="F2958">
        <v>16</v>
      </c>
      <c r="G2958">
        <v>0</v>
      </c>
      <c r="H2958">
        <v>2</v>
      </c>
      <c r="I2958">
        <v>335</v>
      </c>
      <c r="J2958">
        <v>203</v>
      </c>
    </row>
    <row r="2959" spans="1:39" x14ac:dyDescent="0.3">
      <c r="A2959">
        <v>25537</v>
      </c>
      <c r="B2959" t="s">
        <v>808</v>
      </c>
      <c r="C2959" t="s">
        <v>249</v>
      </c>
      <c r="D2959">
        <v>47</v>
      </c>
      <c r="E2959">
        <v>63.8</v>
      </c>
      <c r="F2959">
        <v>30</v>
      </c>
      <c r="G2959">
        <v>1</v>
      </c>
      <c r="H2959">
        <v>4</v>
      </c>
      <c r="I2959">
        <v>405</v>
      </c>
      <c r="J2959">
        <v>160</v>
      </c>
    </row>
    <row r="2960" spans="1:39" x14ac:dyDescent="0.3">
      <c r="A2960">
        <v>25537</v>
      </c>
      <c r="B2960" t="s">
        <v>787</v>
      </c>
      <c r="C2960" t="s">
        <v>856</v>
      </c>
      <c r="K2960">
        <v>36</v>
      </c>
      <c r="L2960">
        <v>0</v>
      </c>
      <c r="M2960">
        <v>50</v>
      </c>
      <c r="N2960">
        <v>3</v>
      </c>
      <c r="O2960">
        <v>158</v>
      </c>
    </row>
    <row r="2961" spans="1:19" x14ac:dyDescent="0.3">
      <c r="A2961">
        <v>25537</v>
      </c>
      <c r="B2961" t="s">
        <v>787</v>
      </c>
      <c r="C2961" t="s">
        <v>1247</v>
      </c>
      <c r="K2961">
        <v>1</v>
      </c>
      <c r="L2961">
        <v>0</v>
      </c>
      <c r="M2961">
        <v>1</v>
      </c>
      <c r="N2961">
        <v>0</v>
      </c>
      <c r="O2961">
        <v>1</v>
      </c>
    </row>
    <row r="2962" spans="1:19" x14ac:dyDescent="0.3">
      <c r="A2962">
        <v>25537</v>
      </c>
      <c r="B2962" t="s">
        <v>787</v>
      </c>
      <c r="C2962" t="s">
        <v>1243</v>
      </c>
      <c r="K2962">
        <v>8</v>
      </c>
      <c r="L2962">
        <v>0</v>
      </c>
      <c r="M2962">
        <v>8</v>
      </c>
      <c r="N2962">
        <v>0</v>
      </c>
      <c r="O2962">
        <v>-20</v>
      </c>
    </row>
    <row r="2963" spans="1:19" x14ac:dyDescent="0.3">
      <c r="A2963">
        <v>25537</v>
      </c>
      <c r="B2963" t="s">
        <v>808</v>
      </c>
      <c r="C2963" t="s">
        <v>249</v>
      </c>
      <c r="K2963">
        <v>20</v>
      </c>
      <c r="L2963">
        <v>0</v>
      </c>
      <c r="M2963">
        <v>20</v>
      </c>
      <c r="N2963">
        <v>0</v>
      </c>
      <c r="O2963">
        <v>73</v>
      </c>
    </row>
    <row r="2964" spans="1:19" x14ac:dyDescent="0.3">
      <c r="A2964">
        <v>25537</v>
      </c>
      <c r="B2964" t="s">
        <v>808</v>
      </c>
      <c r="C2964" t="s">
        <v>811</v>
      </c>
      <c r="K2964">
        <v>14</v>
      </c>
      <c r="L2964">
        <v>0</v>
      </c>
      <c r="M2964">
        <v>34</v>
      </c>
      <c r="N2964">
        <v>1</v>
      </c>
      <c r="O2964">
        <v>45</v>
      </c>
    </row>
    <row r="2965" spans="1:19" x14ac:dyDescent="0.3">
      <c r="A2965">
        <v>25537</v>
      </c>
      <c r="B2965" t="s">
        <v>808</v>
      </c>
      <c r="C2965" t="s">
        <v>399</v>
      </c>
      <c r="K2965">
        <v>2</v>
      </c>
      <c r="L2965">
        <v>0</v>
      </c>
      <c r="M2965">
        <v>10</v>
      </c>
      <c r="N2965">
        <v>0</v>
      </c>
      <c r="O2965">
        <v>19</v>
      </c>
    </row>
    <row r="2966" spans="1:19" x14ac:dyDescent="0.3">
      <c r="A2966">
        <v>25537</v>
      </c>
      <c r="B2966" t="s">
        <v>808</v>
      </c>
      <c r="C2966" t="s">
        <v>459</v>
      </c>
      <c r="K2966">
        <v>1</v>
      </c>
      <c r="L2966">
        <v>0</v>
      </c>
      <c r="M2966">
        <v>4</v>
      </c>
      <c r="N2966">
        <v>0</v>
      </c>
      <c r="O2966">
        <v>4</v>
      </c>
    </row>
    <row r="2967" spans="1:19" x14ac:dyDescent="0.3">
      <c r="A2967">
        <v>25537</v>
      </c>
      <c r="B2967" t="s">
        <v>808</v>
      </c>
      <c r="C2967" t="s">
        <v>814</v>
      </c>
      <c r="K2967">
        <v>1</v>
      </c>
      <c r="L2967">
        <v>0</v>
      </c>
      <c r="M2967">
        <v>4</v>
      </c>
      <c r="N2967">
        <v>0</v>
      </c>
      <c r="O2967">
        <v>4</v>
      </c>
    </row>
    <row r="2968" spans="1:19" x14ac:dyDescent="0.3">
      <c r="A2968">
        <v>25537</v>
      </c>
      <c r="B2968" t="s">
        <v>808</v>
      </c>
      <c r="C2968" t="s">
        <v>1240</v>
      </c>
      <c r="K2968">
        <v>0</v>
      </c>
      <c r="L2968">
        <v>0</v>
      </c>
      <c r="M2968">
        <v>0</v>
      </c>
      <c r="N2968">
        <v>0</v>
      </c>
      <c r="O2968">
        <v>0</v>
      </c>
    </row>
    <row r="2969" spans="1:19" x14ac:dyDescent="0.3">
      <c r="A2969">
        <v>25537</v>
      </c>
      <c r="B2969" t="s">
        <v>787</v>
      </c>
      <c r="C2969" t="s">
        <v>682</v>
      </c>
      <c r="P2969">
        <v>63</v>
      </c>
      <c r="Q2969">
        <v>2</v>
      </c>
      <c r="R2969">
        <v>208</v>
      </c>
      <c r="S2969">
        <v>5</v>
      </c>
    </row>
    <row r="2970" spans="1:19" x14ac:dyDescent="0.3">
      <c r="A2970">
        <v>25537</v>
      </c>
      <c r="B2970" t="s">
        <v>787</v>
      </c>
      <c r="C2970" t="s">
        <v>109</v>
      </c>
      <c r="P2970">
        <v>38</v>
      </c>
      <c r="Q2970">
        <v>0</v>
      </c>
      <c r="R2970">
        <v>63</v>
      </c>
      <c r="S2970">
        <v>2</v>
      </c>
    </row>
    <row r="2971" spans="1:19" x14ac:dyDescent="0.3">
      <c r="A2971">
        <v>25537</v>
      </c>
      <c r="B2971" t="s">
        <v>787</v>
      </c>
      <c r="C2971" t="s">
        <v>1252</v>
      </c>
      <c r="P2971">
        <v>29</v>
      </c>
      <c r="Q2971">
        <v>0</v>
      </c>
      <c r="R2971">
        <v>29</v>
      </c>
      <c r="S2971">
        <v>1</v>
      </c>
    </row>
    <row r="2972" spans="1:19" x14ac:dyDescent="0.3">
      <c r="A2972">
        <v>25537</v>
      </c>
      <c r="B2972" t="s">
        <v>787</v>
      </c>
      <c r="C2972" t="s">
        <v>1247</v>
      </c>
      <c r="P2972">
        <v>7</v>
      </c>
      <c r="Q2972">
        <v>0</v>
      </c>
      <c r="R2972">
        <v>21</v>
      </c>
      <c r="S2972">
        <v>2</v>
      </c>
    </row>
    <row r="2973" spans="1:19" x14ac:dyDescent="0.3">
      <c r="A2973">
        <v>25537</v>
      </c>
      <c r="B2973" t="s">
        <v>787</v>
      </c>
      <c r="C2973" t="s">
        <v>801</v>
      </c>
      <c r="P2973">
        <v>9</v>
      </c>
      <c r="Q2973">
        <v>0</v>
      </c>
      <c r="R2973">
        <v>14</v>
      </c>
      <c r="S2973">
        <v>6</v>
      </c>
    </row>
    <row r="2974" spans="1:19" x14ac:dyDescent="0.3">
      <c r="A2974">
        <v>25537</v>
      </c>
      <c r="B2974" t="s">
        <v>808</v>
      </c>
      <c r="C2974" t="s">
        <v>1240</v>
      </c>
      <c r="P2974">
        <v>28</v>
      </c>
      <c r="Q2974">
        <v>0</v>
      </c>
      <c r="R2974">
        <v>99</v>
      </c>
      <c r="S2974">
        <v>6</v>
      </c>
    </row>
    <row r="2975" spans="1:19" x14ac:dyDescent="0.3">
      <c r="A2975">
        <v>25537</v>
      </c>
      <c r="B2975" t="s">
        <v>808</v>
      </c>
      <c r="C2975" t="s">
        <v>818</v>
      </c>
      <c r="P2975">
        <v>31</v>
      </c>
      <c r="Q2975">
        <v>2</v>
      </c>
      <c r="R2975">
        <v>88</v>
      </c>
      <c r="S2975">
        <v>7</v>
      </c>
    </row>
    <row r="2976" spans="1:19" x14ac:dyDescent="0.3">
      <c r="A2976">
        <v>25537</v>
      </c>
      <c r="B2976" t="s">
        <v>808</v>
      </c>
      <c r="C2976" t="s">
        <v>821</v>
      </c>
      <c r="P2976">
        <v>24</v>
      </c>
      <c r="Q2976">
        <v>1</v>
      </c>
      <c r="R2976">
        <v>78</v>
      </c>
      <c r="S2976">
        <v>5</v>
      </c>
    </row>
    <row r="2977" spans="1:39" x14ac:dyDescent="0.3">
      <c r="A2977">
        <v>25537</v>
      </c>
      <c r="B2977" t="s">
        <v>808</v>
      </c>
      <c r="C2977" t="s">
        <v>811</v>
      </c>
      <c r="P2977">
        <v>39</v>
      </c>
      <c r="Q2977">
        <v>0</v>
      </c>
      <c r="R2977">
        <v>61</v>
      </c>
      <c r="S2977">
        <v>3</v>
      </c>
    </row>
    <row r="2978" spans="1:39" x14ac:dyDescent="0.3">
      <c r="A2978">
        <v>25537</v>
      </c>
      <c r="B2978" t="s">
        <v>808</v>
      </c>
      <c r="C2978" t="s">
        <v>459</v>
      </c>
      <c r="P2978">
        <v>22</v>
      </c>
      <c r="Q2978">
        <v>0</v>
      </c>
      <c r="R2978">
        <v>39</v>
      </c>
      <c r="S2978">
        <v>4</v>
      </c>
    </row>
    <row r="2979" spans="1:39" x14ac:dyDescent="0.3">
      <c r="A2979">
        <v>25537</v>
      </c>
      <c r="B2979" t="s">
        <v>808</v>
      </c>
      <c r="C2979" t="s">
        <v>399</v>
      </c>
      <c r="P2979">
        <v>15</v>
      </c>
      <c r="Q2979">
        <v>1</v>
      </c>
      <c r="R2979">
        <v>33</v>
      </c>
      <c r="S2979">
        <v>4</v>
      </c>
    </row>
    <row r="2980" spans="1:39" x14ac:dyDescent="0.3">
      <c r="A2980">
        <v>25537</v>
      </c>
      <c r="B2980" t="s">
        <v>808</v>
      </c>
      <c r="C2980" t="s">
        <v>814</v>
      </c>
      <c r="P2980">
        <v>7</v>
      </c>
      <c r="Q2980">
        <v>0</v>
      </c>
      <c r="R2980">
        <v>7</v>
      </c>
      <c r="S2980">
        <v>1</v>
      </c>
    </row>
    <row r="2981" spans="1:39" x14ac:dyDescent="0.3">
      <c r="A2981">
        <v>25537</v>
      </c>
      <c r="B2981" t="s">
        <v>787</v>
      </c>
      <c r="C2981" t="s">
        <v>1247</v>
      </c>
      <c r="T2981">
        <v>39.200000000000003</v>
      </c>
      <c r="U2981">
        <v>95</v>
      </c>
      <c r="V2981">
        <v>1</v>
      </c>
      <c r="W2981">
        <v>196</v>
      </c>
      <c r="X2981">
        <v>5</v>
      </c>
    </row>
    <row r="2982" spans="1:39" x14ac:dyDescent="0.3">
      <c r="A2982">
        <v>25537</v>
      </c>
      <c r="B2982" t="s">
        <v>808</v>
      </c>
      <c r="C2982" t="s">
        <v>399</v>
      </c>
      <c r="T2982">
        <v>29.5</v>
      </c>
      <c r="U2982">
        <v>43</v>
      </c>
      <c r="V2982">
        <v>0</v>
      </c>
      <c r="W2982">
        <v>59</v>
      </c>
      <c r="X2982">
        <v>2</v>
      </c>
    </row>
    <row r="2983" spans="1:39" x14ac:dyDescent="0.3">
      <c r="A2983">
        <v>25537</v>
      </c>
      <c r="B2983" t="s">
        <v>808</v>
      </c>
      <c r="C2983" t="s">
        <v>1354</v>
      </c>
      <c r="T2983">
        <v>9</v>
      </c>
      <c r="U2983">
        <v>9</v>
      </c>
      <c r="V2983">
        <v>0</v>
      </c>
      <c r="W2983">
        <v>9</v>
      </c>
      <c r="X2983">
        <v>1</v>
      </c>
    </row>
    <row r="2984" spans="1:39" x14ac:dyDescent="0.3">
      <c r="A2984">
        <v>25537</v>
      </c>
      <c r="B2984" t="s">
        <v>787</v>
      </c>
      <c r="C2984" t="s">
        <v>52</v>
      </c>
      <c r="Y2984">
        <v>12</v>
      </c>
      <c r="Z2984">
        <v>12</v>
      </c>
      <c r="AA2984">
        <v>0</v>
      </c>
      <c r="AB2984">
        <v>12</v>
      </c>
      <c r="AC2984">
        <v>1</v>
      </c>
    </row>
    <row r="2985" spans="1:39" x14ac:dyDescent="0.3">
      <c r="A2985">
        <v>25537</v>
      </c>
      <c r="B2985" t="s">
        <v>808</v>
      </c>
      <c r="C2985" t="s">
        <v>399</v>
      </c>
      <c r="Y2985">
        <v>11</v>
      </c>
      <c r="Z2985">
        <v>13</v>
      </c>
      <c r="AA2985">
        <v>0</v>
      </c>
      <c r="AB2985">
        <v>22</v>
      </c>
      <c r="AC2985">
        <v>2</v>
      </c>
    </row>
    <row r="2986" spans="1:39" x14ac:dyDescent="0.3">
      <c r="A2986">
        <v>25537</v>
      </c>
      <c r="B2986" t="s">
        <v>787</v>
      </c>
      <c r="C2986" t="s">
        <v>804</v>
      </c>
      <c r="AD2986">
        <v>2</v>
      </c>
      <c r="AE2986">
        <v>33</v>
      </c>
      <c r="AF2986">
        <v>1</v>
      </c>
      <c r="AG2986">
        <v>50</v>
      </c>
      <c r="AH2986">
        <v>9</v>
      </c>
      <c r="AI2986">
        <v>6</v>
      </c>
    </row>
    <row r="2987" spans="1:39" x14ac:dyDescent="0.3">
      <c r="A2987">
        <v>25537</v>
      </c>
      <c r="B2987" t="s">
        <v>808</v>
      </c>
      <c r="C2987" t="s">
        <v>823</v>
      </c>
      <c r="AD2987">
        <v>3</v>
      </c>
      <c r="AE2987">
        <v>37</v>
      </c>
      <c r="AF2987">
        <v>2</v>
      </c>
      <c r="AG2987">
        <v>66.7</v>
      </c>
      <c r="AH2987">
        <v>10</v>
      </c>
      <c r="AI2987">
        <v>4</v>
      </c>
    </row>
    <row r="2988" spans="1:39" x14ac:dyDescent="0.3">
      <c r="A2988">
        <v>25537</v>
      </c>
      <c r="B2988" t="s">
        <v>787</v>
      </c>
      <c r="C2988" t="s">
        <v>399</v>
      </c>
      <c r="AJ2988">
        <v>52</v>
      </c>
      <c r="AK2988">
        <v>297</v>
      </c>
      <c r="AL2988">
        <v>42.4</v>
      </c>
      <c r="AM2988">
        <v>7</v>
      </c>
    </row>
    <row r="2989" spans="1:39" x14ac:dyDescent="0.3">
      <c r="A2989">
        <v>25537</v>
      </c>
      <c r="B2989" t="s">
        <v>808</v>
      </c>
      <c r="C2989" t="s">
        <v>825</v>
      </c>
      <c r="AJ2989">
        <v>57</v>
      </c>
      <c r="AK2989">
        <v>265</v>
      </c>
      <c r="AL2989">
        <v>44.2</v>
      </c>
      <c r="AM2989">
        <v>6</v>
      </c>
    </row>
    <row r="2990" spans="1:39" x14ac:dyDescent="0.3">
      <c r="A2990">
        <v>23936</v>
      </c>
      <c r="B2990" t="s">
        <v>1170</v>
      </c>
      <c r="C2990" t="s">
        <v>1365</v>
      </c>
      <c r="D2990">
        <v>29</v>
      </c>
      <c r="E2990">
        <v>48.3</v>
      </c>
      <c r="F2990">
        <v>14</v>
      </c>
      <c r="G2990">
        <v>0</v>
      </c>
      <c r="H2990">
        <v>0</v>
      </c>
      <c r="I2990">
        <v>124</v>
      </c>
      <c r="J2990">
        <v>84.2</v>
      </c>
    </row>
    <row r="2991" spans="1:39" x14ac:dyDescent="0.3">
      <c r="A2991">
        <v>23936</v>
      </c>
      <c r="B2991" t="s">
        <v>141</v>
      </c>
      <c r="C2991" t="s">
        <v>1366</v>
      </c>
      <c r="D2991">
        <v>31</v>
      </c>
      <c r="E2991">
        <v>83.9</v>
      </c>
      <c r="F2991">
        <v>26</v>
      </c>
      <c r="G2991">
        <v>0</v>
      </c>
      <c r="H2991">
        <v>1</v>
      </c>
      <c r="I2991">
        <v>227</v>
      </c>
      <c r="J2991">
        <v>156</v>
      </c>
    </row>
    <row r="2992" spans="1:39" x14ac:dyDescent="0.3">
      <c r="A2992">
        <v>23936</v>
      </c>
      <c r="B2992" t="s">
        <v>1170</v>
      </c>
      <c r="C2992" t="s">
        <v>1365</v>
      </c>
      <c r="K2992">
        <v>13</v>
      </c>
      <c r="L2992">
        <v>0</v>
      </c>
      <c r="M2992">
        <v>20</v>
      </c>
      <c r="N2992">
        <v>0</v>
      </c>
      <c r="O2992">
        <v>49</v>
      </c>
    </row>
    <row r="2993" spans="1:19" x14ac:dyDescent="0.3">
      <c r="A2993">
        <v>23936</v>
      </c>
      <c r="B2993" t="s">
        <v>1170</v>
      </c>
      <c r="C2993" t="s">
        <v>202</v>
      </c>
      <c r="K2993">
        <v>10</v>
      </c>
      <c r="L2993">
        <v>0</v>
      </c>
      <c r="M2993">
        <v>9</v>
      </c>
      <c r="N2993">
        <v>0</v>
      </c>
      <c r="O2993">
        <v>25</v>
      </c>
    </row>
    <row r="2994" spans="1:19" x14ac:dyDescent="0.3">
      <c r="A2994">
        <v>23936</v>
      </c>
      <c r="B2994" t="s">
        <v>1170</v>
      </c>
      <c r="C2994" t="s">
        <v>337</v>
      </c>
      <c r="K2994">
        <v>5</v>
      </c>
      <c r="L2994">
        <v>0</v>
      </c>
      <c r="M2994">
        <v>5</v>
      </c>
      <c r="N2994">
        <v>0</v>
      </c>
      <c r="O2994">
        <v>15</v>
      </c>
    </row>
    <row r="2995" spans="1:19" x14ac:dyDescent="0.3">
      <c r="A2995">
        <v>23936</v>
      </c>
      <c r="B2995" t="s">
        <v>1170</v>
      </c>
      <c r="C2995" t="s">
        <v>1367</v>
      </c>
      <c r="K2995">
        <v>0</v>
      </c>
      <c r="L2995">
        <v>1</v>
      </c>
      <c r="M2995">
        <v>0</v>
      </c>
      <c r="N2995">
        <v>0</v>
      </c>
      <c r="O2995">
        <v>0</v>
      </c>
    </row>
    <row r="2996" spans="1:19" x14ac:dyDescent="0.3">
      <c r="A2996">
        <v>23936</v>
      </c>
      <c r="B2996" t="s">
        <v>141</v>
      </c>
      <c r="C2996" t="s">
        <v>148</v>
      </c>
      <c r="K2996">
        <v>16</v>
      </c>
      <c r="L2996">
        <v>0</v>
      </c>
      <c r="M2996">
        <v>20</v>
      </c>
      <c r="N2996">
        <v>0</v>
      </c>
      <c r="O2996">
        <v>99</v>
      </c>
    </row>
    <row r="2997" spans="1:19" x14ac:dyDescent="0.3">
      <c r="A2997">
        <v>23936</v>
      </c>
      <c r="B2997" t="s">
        <v>141</v>
      </c>
      <c r="C2997" t="s">
        <v>326</v>
      </c>
      <c r="K2997">
        <v>13</v>
      </c>
      <c r="L2997">
        <v>0</v>
      </c>
      <c r="M2997">
        <v>13</v>
      </c>
      <c r="N2997">
        <v>0</v>
      </c>
      <c r="O2997">
        <v>70</v>
      </c>
    </row>
    <row r="2998" spans="1:19" x14ac:dyDescent="0.3">
      <c r="A2998">
        <v>23936</v>
      </c>
      <c r="B2998" t="s">
        <v>141</v>
      </c>
      <c r="C2998" t="s">
        <v>586</v>
      </c>
      <c r="K2998">
        <v>1</v>
      </c>
      <c r="L2998">
        <v>0</v>
      </c>
      <c r="M2998">
        <v>8</v>
      </c>
      <c r="N2998">
        <v>0</v>
      </c>
      <c r="O2998">
        <v>8</v>
      </c>
    </row>
    <row r="2999" spans="1:19" x14ac:dyDescent="0.3">
      <c r="A2999">
        <v>23936</v>
      </c>
      <c r="B2999" t="s">
        <v>141</v>
      </c>
      <c r="C2999" t="s">
        <v>1366</v>
      </c>
      <c r="K2999">
        <v>13</v>
      </c>
      <c r="L2999">
        <v>1</v>
      </c>
      <c r="M2999">
        <v>15</v>
      </c>
      <c r="N2999">
        <v>0</v>
      </c>
      <c r="O2999">
        <v>7</v>
      </c>
    </row>
    <row r="3000" spans="1:19" x14ac:dyDescent="0.3">
      <c r="A3000">
        <v>23936</v>
      </c>
      <c r="B3000" t="s">
        <v>1170</v>
      </c>
      <c r="C3000" t="s">
        <v>266</v>
      </c>
      <c r="P3000">
        <v>14</v>
      </c>
      <c r="Q3000">
        <v>0</v>
      </c>
      <c r="R3000">
        <v>46</v>
      </c>
      <c r="S3000">
        <v>5</v>
      </c>
    </row>
    <row r="3001" spans="1:19" x14ac:dyDescent="0.3">
      <c r="A3001">
        <v>23936</v>
      </c>
      <c r="B3001" t="s">
        <v>1170</v>
      </c>
      <c r="C3001" t="s">
        <v>1172</v>
      </c>
      <c r="P3001">
        <v>12</v>
      </c>
      <c r="Q3001">
        <v>0</v>
      </c>
      <c r="R3001">
        <v>29</v>
      </c>
      <c r="S3001">
        <v>3</v>
      </c>
    </row>
    <row r="3002" spans="1:19" x14ac:dyDescent="0.3">
      <c r="A3002">
        <v>23936</v>
      </c>
      <c r="B3002" t="s">
        <v>1170</v>
      </c>
      <c r="C3002" t="s">
        <v>1367</v>
      </c>
      <c r="P3002">
        <v>16</v>
      </c>
      <c r="Q3002">
        <v>0</v>
      </c>
      <c r="R3002">
        <v>24</v>
      </c>
      <c r="S3002">
        <v>2</v>
      </c>
    </row>
    <row r="3003" spans="1:19" x14ac:dyDescent="0.3">
      <c r="A3003">
        <v>23936</v>
      </c>
      <c r="B3003" t="s">
        <v>1170</v>
      </c>
      <c r="C3003" t="s">
        <v>1368</v>
      </c>
      <c r="P3003">
        <v>6</v>
      </c>
      <c r="Q3003">
        <v>0</v>
      </c>
      <c r="R3003">
        <v>16</v>
      </c>
      <c r="S3003">
        <v>3</v>
      </c>
    </row>
    <row r="3004" spans="1:19" x14ac:dyDescent="0.3">
      <c r="A3004">
        <v>23936</v>
      </c>
      <c r="B3004" t="s">
        <v>1170</v>
      </c>
      <c r="C3004" t="s">
        <v>47</v>
      </c>
      <c r="P3004">
        <v>9</v>
      </c>
      <c r="Q3004">
        <v>0</v>
      </c>
      <c r="R3004">
        <v>9</v>
      </c>
      <c r="S3004">
        <v>1</v>
      </c>
    </row>
    <row r="3005" spans="1:19" x14ac:dyDescent="0.3">
      <c r="A3005">
        <v>23936</v>
      </c>
      <c r="B3005" t="s">
        <v>141</v>
      </c>
      <c r="C3005" t="s">
        <v>148</v>
      </c>
      <c r="P3005">
        <v>28</v>
      </c>
      <c r="Q3005">
        <v>0</v>
      </c>
      <c r="R3005">
        <v>54</v>
      </c>
      <c r="S3005">
        <v>5</v>
      </c>
    </row>
    <row r="3006" spans="1:19" x14ac:dyDescent="0.3">
      <c r="A3006">
        <v>23936</v>
      </c>
      <c r="B3006" t="s">
        <v>141</v>
      </c>
      <c r="C3006" t="s">
        <v>337</v>
      </c>
      <c r="P3006">
        <v>12</v>
      </c>
      <c r="Q3006">
        <v>0</v>
      </c>
      <c r="R3006">
        <v>53</v>
      </c>
      <c r="S3006">
        <v>8</v>
      </c>
    </row>
    <row r="3007" spans="1:19" x14ac:dyDescent="0.3">
      <c r="A3007">
        <v>23936</v>
      </c>
      <c r="B3007" t="s">
        <v>141</v>
      </c>
      <c r="C3007" t="s">
        <v>1369</v>
      </c>
      <c r="P3007">
        <v>31</v>
      </c>
      <c r="Q3007">
        <v>0</v>
      </c>
      <c r="R3007">
        <v>50</v>
      </c>
      <c r="S3007">
        <v>6</v>
      </c>
    </row>
    <row r="3008" spans="1:19" x14ac:dyDescent="0.3">
      <c r="A3008">
        <v>23936</v>
      </c>
      <c r="B3008" t="s">
        <v>141</v>
      </c>
      <c r="C3008" t="s">
        <v>796</v>
      </c>
      <c r="P3008">
        <v>16</v>
      </c>
      <c r="Q3008">
        <v>0</v>
      </c>
      <c r="R3008">
        <v>30</v>
      </c>
      <c r="S3008">
        <v>3</v>
      </c>
    </row>
    <row r="3009" spans="1:39" x14ac:dyDescent="0.3">
      <c r="A3009">
        <v>23936</v>
      </c>
      <c r="B3009" t="s">
        <v>141</v>
      </c>
      <c r="C3009" t="s">
        <v>143</v>
      </c>
      <c r="P3009">
        <v>13</v>
      </c>
      <c r="Q3009">
        <v>0</v>
      </c>
      <c r="R3009">
        <v>23</v>
      </c>
      <c r="S3009">
        <v>3</v>
      </c>
    </row>
    <row r="3010" spans="1:39" x14ac:dyDescent="0.3">
      <c r="A3010">
        <v>23936</v>
      </c>
      <c r="B3010" t="s">
        <v>141</v>
      </c>
      <c r="C3010" t="s">
        <v>442</v>
      </c>
      <c r="P3010">
        <v>17</v>
      </c>
      <c r="Q3010">
        <v>1</v>
      </c>
      <c r="R3010">
        <v>17</v>
      </c>
      <c r="S3010">
        <v>1</v>
      </c>
    </row>
    <row r="3011" spans="1:39" x14ac:dyDescent="0.3">
      <c r="A3011">
        <v>23936</v>
      </c>
      <c r="B3011" t="s">
        <v>141</v>
      </c>
      <c r="C3011" t="s">
        <v>177</v>
      </c>
      <c r="T3011">
        <v>19</v>
      </c>
      <c r="U3011">
        <v>19</v>
      </c>
      <c r="V3011">
        <v>0</v>
      </c>
      <c r="W3011">
        <v>19</v>
      </c>
      <c r="X3011">
        <v>1</v>
      </c>
    </row>
    <row r="3012" spans="1:39" x14ac:dyDescent="0.3">
      <c r="A3012">
        <v>23936</v>
      </c>
      <c r="B3012" t="s">
        <v>141</v>
      </c>
      <c r="C3012" t="s">
        <v>180</v>
      </c>
      <c r="T3012">
        <v>-3</v>
      </c>
      <c r="U3012">
        <v>0</v>
      </c>
      <c r="V3012">
        <v>0</v>
      </c>
      <c r="W3012">
        <v>-3</v>
      </c>
      <c r="X3012">
        <v>1</v>
      </c>
    </row>
    <row r="3013" spans="1:39" x14ac:dyDescent="0.3">
      <c r="A3013">
        <v>23936</v>
      </c>
      <c r="B3013" t="s">
        <v>1170</v>
      </c>
      <c r="C3013" t="s">
        <v>266</v>
      </c>
      <c r="Y3013">
        <v>0</v>
      </c>
      <c r="Z3013">
        <v>0</v>
      </c>
      <c r="AA3013">
        <v>0</v>
      </c>
      <c r="AB3013">
        <v>0</v>
      </c>
      <c r="AC3013">
        <v>1</v>
      </c>
    </row>
    <row r="3014" spans="1:39" x14ac:dyDescent="0.3">
      <c r="A3014">
        <v>23936</v>
      </c>
      <c r="B3014" t="s">
        <v>1170</v>
      </c>
      <c r="C3014" t="s">
        <v>1179</v>
      </c>
      <c r="AD3014">
        <v>1</v>
      </c>
      <c r="AE3014">
        <v>21</v>
      </c>
      <c r="AF3014">
        <v>1</v>
      </c>
      <c r="AG3014">
        <v>100</v>
      </c>
      <c r="AH3014">
        <v>3</v>
      </c>
      <c r="AI3014">
        <v>0</v>
      </c>
    </row>
    <row r="3015" spans="1:39" x14ac:dyDescent="0.3">
      <c r="A3015">
        <v>23936</v>
      </c>
      <c r="B3015" t="s">
        <v>141</v>
      </c>
      <c r="C3015" t="s">
        <v>1370</v>
      </c>
      <c r="AD3015">
        <v>4</v>
      </c>
      <c r="AE3015">
        <v>46</v>
      </c>
      <c r="AF3015">
        <v>3</v>
      </c>
      <c r="AG3015">
        <v>75</v>
      </c>
      <c r="AH3015">
        <v>10</v>
      </c>
      <c r="AI3015">
        <v>1</v>
      </c>
    </row>
    <row r="3016" spans="1:39" x14ac:dyDescent="0.3">
      <c r="A3016">
        <v>23936</v>
      </c>
      <c r="B3016" t="s">
        <v>1170</v>
      </c>
      <c r="C3016" t="s">
        <v>1180</v>
      </c>
      <c r="AJ3016">
        <v>55</v>
      </c>
      <c r="AK3016">
        <v>210</v>
      </c>
      <c r="AL3016">
        <v>42</v>
      </c>
      <c r="AM3016">
        <v>5</v>
      </c>
    </row>
    <row r="3017" spans="1:39" x14ac:dyDescent="0.3">
      <c r="A3017">
        <v>23936</v>
      </c>
      <c r="B3017" t="s">
        <v>141</v>
      </c>
      <c r="C3017" t="s">
        <v>1371</v>
      </c>
      <c r="AJ3017">
        <v>59</v>
      </c>
      <c r="AK3017">
        <v>106</v>
      </c>
      <c r="AL3017">
        <v>35.299999999999997</v>
      </c>
      <c r="AM3017">
        <v>3</v>
      </c>
    </row>
    <row r="3018" spans="1:39" x14ac:dyDescent="0.3">
      <c r="A3018">
        <v>23937</v>
      </c>
      <c r="B3018" t="s">
        <v>991</v>
      </c>
      <c r="C3018" t="s">
        <v>992</v>
      </c>
      <c r="D3018">
        <v>12</v>
      </c>
      <c r="E3018">
        <v>41.7</v>
      </c>
      <c r="F3018">
        <v>5</v>
      </c>
      <c r="G3018">
        <v>1</v>
      </c>
      <c r="H3018">
        <v>0</v>
      </c>
      <c r="I3018">
        <v>68</v>
      </c>
      <c r="J3018">
        <v>72.599999999999994</v>
      </c>
    </row>
    <row r="3019" spans="1:39" x14ac:dyDescent="0.3">
      <c r="A3019">
        <v>23937</v>
      </c>
      <c r="B3019" t="s">
        <v>1372</v>
      </c>
      <c r="C3019" t="s">
        <v>1373</v>
      </c>
      <c r="D3019">
        <v>24</v>
      </c>
      <c r="E3019">
        <v>54.2</v>
      </c>
      <c r="F3019">
        <v>13</v>
      </c>
      <c r="G3019">
        <v>1</v>
      </c>
      <c r="H3019">
        <v>0</v>
      </c>
      <c r="I3019">
        <v>126</v>
      </c>
      <c r="J3019">
        <v>89.9</v>
      </c>
    </row>
    <row r="3020" spans="1:39" x14ac:dyDescent="0.3">
      <c r="A3020">
        <v>23937</v>
      </c>
      <c r="B3020" t="s">
        <v>991</v>
      </c>
      <c r="C3020" t="s">
        <v>992</v>
      </c>
      <c r="K3020">
        <v>15</v>
      </c>
      <c r="L3020">
        <v>1</v>
      </c>
      <c r="M3020">
        <v>48</v>
      </c>
      <c r="N3020">
        <v>1</v>
      </c>
      <c r="O3020">
        <v>70</v>
      </c>
    </row>
    <row r="3021" spans="1:39" x14ac:dyDescent="0.3">
      <c r="A3021">
        <v>23937</v>
      </c>
      <c r="B3021" t="s">
        <v>991</v>
      </c>
      <c r="C3021" t="s">
        <v>337</v>
      </c>
      <c r="K3021">
        <v>2</v>
      </c>
      <c r="L3021">
        <v>0</v>
      </c>
      <c r="M3021">
        <v>61</v>
      </c>
      <c r="N3021">
        <v>0</v>
      </c>
      <c r="O3021">
        <v>69</v>
      </c>
    </row>
    <row r="3022" spans="1:39" x14ac:dyDescent="0.3">
      <c r="A3022">
        <v>23937</v>
      </c>
      <c r="B3022" t="s">
        <v>991</v>
      </c>
      <c r="C3022" t="s">
        <v>216</v>
      </c>
      <c r="K3022">
        <v>6</v>
      </c>
      <c r="L3022">
        <v>0</v>
      </c>
      <c r="M3022">
        <v>32</v>
      </c>
      <c r="N3022">
        <v>1</v>
      </c>
      <c r="O3022">
        <v>50</v>
      </c>
    </row>
    <row r="3023" spans="1:39" x14ac:dyDescent="0.3">
      <c r="A3023">
        <v>23937</v>
      </c>
      <c r="B3023" t="s">
        <v>991</v>
      </c>
      <c r="C3023" t="s">
        <v>1374</v>
      </c>
      <c r="K3023">
        <v>5</v>
      </c>
      <c r="L3023">
        <v>0</v>
      </c>
      <c r="M3023">
        <v>23</v>
      </c>
      <c r="N3023">
        <v>0</v>
      </c>
      <c r="O3023">
        <v>40</v>
      </c>
    </row>
    <row r="3024" spans="1:39" x14ac:dyDescent="0.3">
      <c r="A3024">
        <v>23937</v>
      </c>
      <c r="B3024" t="s">
        <v>991</v>
      </c>
      <c r="C3024" t="s">
        <v>1375</v>
      </c>
      <c r="K3024">
        <v>8</v>
      </c>
      <c r="L3024">
        <v>0</v>
      </c>
      <c r="M3024">
        <v>12</v>
      </c>
      <c r="N3024">
        <v>1</v>
      </c>
      <c r="O3024">
        <v>34</v>
      </c>
    </row>
    <row r="3025" spans="1:19" x14ac:dyDescent="0.3">
      <c r="A3025">
        <v>23937</v>
      </c>
      <c r="B3025" t="s">
        <v>991</v>
      </c>
      <c r="C3025" t="s">
        <v>123</v>
      </c>
      <c r="K3025">
        <v>4</v>
      </c>
      <c r="L3025">
        <v>0</v>
      </c>
      <c r="M3025">
        <v>7</v>
      </c>
      <c r="N3025">
        <v>0</v>
      </c>
      <c r="O3025">
        <v>16</v>
      </c>
    </row>
    <row r="3026" spans="1:19" x14ac:dyDescent="0.3">
      <c r="A3026">
        <v>23937</v>
      </c>
      <c r="B3026" t="s">
        <v>1372</v>
      </c>
      <c r="C3026" t="s">
        <v>52</v>
      </c>
      <c r="K3026">
        <v>25</v>
      </c>
      <c r="L3026">
        <v>0</v>
      </c>
      <c r="M3026">
        <v>16</v>
      </c>
      <c r="N3026">
        <v>0</v>
      </c>
      <c r="O3026">
        <v>88</v>
      </c>
    </row>
    <row r="3027" spans="1:19" x14ac:dyDescent="0.3">
      <c r="A3027">
        <v>23937</v>
      </c>
      <c r="B3027" t="s">
        <v>1372</v>
      </c>
      <c r="C3027" t="s">
        <v>1373</v>
      </c>
      <c r="K3027">
        <v>10</v>
      </c>
      <c r="L3027">
        <v>0</v>
      </c>
      <c r="M3027">
        <v>9</v>
      </c>
      <c r="N3027">
        <v>0</v>
      </c>
      <c r="O3027">
        <v>24</v>
      </c>
    </row>
    <row r="3028" spans="1:19" x14ac:dyDescent="0.3">
      <c r="A3028">
        <v>23937</v>
      </c>
      <c r="B3028" t="s">
        <v>1372</v>
      </c>
      <c r="C3028" t="s">
        <v>1376</v>
      </c>
      <c r="K3028">
        <v>5</v>
      </c>
      <c r="L3028">
        <v>0</v>
      </c>
      <c r="M3028">
        <v>8</v>
      </c>
      <c r="N3028">
        <v>0</v>
      </c>
      <c r="O3028">
        <v>18</v>
      </c>
    </row>
    <row r="3029" spans="1:19" x14ac:dyDescent="0.3">
      <c r="A3029">
        <v>23937</v>
      </c>
      <c r="B3029" t="s">
        <v>1372</v>
      </c>
      <c r="C3029" t="s">
        <v>1377</v>
      </c>
      <c r="K3029">
        <v>3</v>
      </c>
      <c r="L3029">
        <v>0</v>
      </c>
      <c r="M3029">
        <v>9</v>
      </c>
      <c r="N3029">
        <v>0</v>
      </c>
      <c r="O3029">
        <v>13</v>
      </c>
    </row>
    <row r="3030" spans="1:19" x14ac:dyDescent="0.3">
      <c r="A3030">
        <v>23937</v>
      </c>
      <c r="B3030" t="s">
        <v>1372</v>
      </c>
      <c r="C3030" t="s">
        <v>1378</v>
      </c>
      <c r="K3030">
        <v>1</v>
      </c>
      <c r="L3030">
        <v>0</v>
      </c>
      <c r="M3030">
        <v>9</v>
      </c>
      <c r="N3030">
        <v>0</v>
      </c>
      <c r="O3030">
        <v>9</v>
      </c>
    </row>
    <row r="3031" spans="1:19" x14ac:dyDescent="0.3">
      <c r="A3031">
        <v>23937</v>
      </c>
      <c r="B3031" t="s">
        <v>1372</v>
      </c>
      <c r="C3031" t="s">
        <v>1379</v>
      </c>
      <c r="K3031">
        <v>1</v>
      </c>
      <c r="L3031">
        <v>0</v>
      </c>
      <c r="M3031">
        <v>0</v>
      </c>
      <c r="N3031">
        <v>0</v>
      </c>
      <c r="O3031">
        <v>-1</v>
      </c>
    </row>
    <row r="3032" spans="1:19" x14ac:dyDescent="0.3">
      <c r="A3032">
        <v>23937</v>
      </c>
      <c r="B3032" t="s">
        <v>991</v>
      </c>
      <c r="C3032" t="s">
        <v>1374</v>
      </c>
      <c r="P3032">
        <v>46</v>
      </c>
      <c r="Q3032">
        <v>0</v>
      </c>
      <c r="R3032">
        <v>47</v>
      </c>
      <c r="S3032">
        <v>2</v>
      </c>
    </row>
    <row r="3033" spans="1:19" x14ac:dyDescent="0.3">
      <c r="A3033">
        <v>23937</v>
      </c>
      <c r="B3033" t="s">
        <v>991</v>
      </c>
      <c r="C3033" t="s">
        <v>1001</v>
      </c>
      <c r="P3033">
        <v>10</v>
      </c>
      <c r="Q3033">
        <v>0</v>
      </c>
      <c r="R3033">
        <v>21</v>
      </c>
      <c r="S3033">
        <v>3</v>
      </c>
    </row>
    <row r="3034" spans="1:19" x14ac:dyDescent="0.3">
      <c r="A3034">
        <v>23937</v>
      </c>
      <c r="B3034" t="s">
        <v>1372</v>
      </c>
      <c r="C3034" t="s">
        <v>98</v>
      </c>
      <c r="P3034">
        <v>53</v>
      </c>
      <c r="Q3034">
        <v>0</v>
      </c>
      <c r="R3034">
        <v>79</v>
      </c>
      <c r="S3034">
        <v>4</v>
      </c>
    </row>
    <row r="3035" spans="1:19" x14ac:dyDescent="0.3">
      <c r="A3035">
        <v>23937</v>
      </c>
      <c r="B3035" t="s">
        <v>1372</v>
      </c>
      <c r="C3035" t="s">
        <v>618</v>
      </c>
      <c r="P3035">
        <v>16</v>
      </c>
      <c r="Q3035">
        <v>0</v>
      </c>
      <c r="R3035">
        <v>16</v>
      </c>
      <c r="S3035">
        <v>1</v>
      </c>
    </row>
    <row r="3036" spans="1:19" x14ac:dyDescent="0.3">
      <c r="A3036">
        <v>23937</v>
      </c>
      <c r="B3036" t="s">
        <v>1372</v>
      </c>
      <c r="C3036" t="s">
        <v>52</v>
      </c>
      <c r="P3036">
        <v>8</v>
      </c>
      <c r="Q3036">
        <v>0</v>
      </c>
      <c r="R3036">
        <v>9</v>
      </c>
      <c r="S3036">
        <v>3</v>
      </c>
    </row>
    <row r="3037" spans="1:19" x14ac:dyDescent="0.3">
      <c r="A3037">
        <v>23937</v>
      </c>
      <c r="B3037" t="s">
        <v>1372</v>
      </c>
      <c r="C3037" t="s">
        <v>1380</v>
      </c>
      <c r="P3037">
        <v>6</v>
      </c>
      <c r="Q3037">
        <v>0</v>
      </c>
      <c r="R3037">
        <v>6</v>
      </c>
      <c r="S3037">
        <v>1</v>
      </c>
    </row>
    <row r="3038" spans="1:19" x14ac:dyDescent="0.3">
      <c r="A3038">
        <v>23937</v>
      </c>
      <c r="B3038" t="s">
        <v>1372</v>
      </c>
      <c r="C3038" t="s">
        <v>1381</v>
      </c>
      <c r="P3038">
        <v>5</v>
      </c>
      <c r="Q3038">
        <v>0</v>
      </c>
      <c r="R3038">
        <v>5</v>
      </c>
      <c r="S3038">
        <v>1</v>
      </c>
    </row>
    <row r="3039" spans="1:19" x14ac:dyDescent="0.3">
      <c r="A3039">
        <v>23937</v>
      </c>
      <c r="B3039" t="s">
        <v>1372</v>
      </c>
      <c r="C3039" t="s">
        <v>514</v>
      </c>
      <c r="P3039">
        <v>4</v>
      </c>
      <c r="Q3039">
        <v>0</v>
      </c>
      <c r="R3039">
        <v>4</v>
      </c>
      <c r="S3039">
        <v>1</v>
      </c>
    </row>
    <row r="3040" spans="1:19" x14ac:dyDescent="0.3">
      <c r="A3040">
        <v>23937</v>
      </c>
      <c r="B3040" t="s">
        <v>1372</v>
      </c>
      <c r="C3040" t="s">
        <v>1382</v>
      </c>
      <c r="P3040">
        <v>4</v>
      </c>
      <c r="Q3040">
        <v>0</v>
      </c>
      <c r="R3040">
        <v>4</v>
      </c>
      <c r="S3040">
        <v>1</v>
      </c>
    </row>
    <row r="3041" spans="1:39" x14ac:dyDescent="0.3">
      <c r="A3041">
        <v>23937</v>
      </c>
      <c r="B3041" t="s">
        <v>1372</v>
      </c>
      <c r="C3041" t="s">
        <v>1377</v>
      </c>
      <c r="P3041">
        <v>3</v>
      </c>
      <c r="Q3041">
        <v>0</v>
      </c>
      <c r="R3041">
        <v>3</v>
      </c>
      <c r="S3041">
        <v>1</v>
      </c>
    </row>
    <row r="3042" spans="1:39" x14ac:dyDescent="0.3">
      <c r="A3042">
        <v>23937</v>
      </c>
      <c r="B3042" t="s">
        <v>1372</v>
      </c>
      <c r="C3042" t="s">
        <v>1379</v>
      </c>
      <c r="T3042">
        <v>17</v>
      </c>
      <c r="U3042">
        <v>17</v>
      </c>
      <c r="V3042">
        <v>0</v>
      </c>
      <c r="W3042">
        <v>17</v>
      </c>
      <c r="X3042">
        <v>1</v>
      </c>
    </row>
    <row r="3043" spans="1:39" x14ac:dyDescent="0.3">
      <c r="A3043">
        <v>23937</v>
      </c>
      <c r="B3043" t="s">
        <v>991</v>
      </c>
      <c r="C3043" t="s">
        <v>1374</v>
      </c>
      <c r="Y3043">
        <v>8.3000000000000007</v>
      </c>
      <c r="Z3043">
        <v>16</v>
      </c>
      <c r="AA3043">
        <v>0</v>
      </c>
      <c r="AB3043">
        <v>25</v>
      </c>
      <c r="AC3043">
        <v>3</v>
      </c>
    </row>
    <row r="3044" spans="1:39" x14ac:dyDescent="0.3">
      <c r="A3044">
        <v>23937</v>
      </c>
      <c r="B3044" t="s">
        <v>1372</v>
      </c>
      <c r="C3044" t="s">
        <v>145</v>
      </c>
      <c r="Y3044">
        <v>3.3</v>
      </c>
      <c r="Z3044">
        <v>8</v>
      </c>
      <c r="AA3044">
        <v>0</v>
      </c>
      <c r="AB3044">
        <v>10</v>
      </c>
      <c r="AC3044">
        <v>3</v>
      </c>
    </row>
    <row r="3045" spans="1:39" x14ac:dyDescent="0.3">
      <c r="A3045">
        <v>23937</v>
      </c>
      <c r="B3045" t="s">
        <v>991</v>
      </c>
      <c r="C3045" t="s">
        <v>1383</v>
      </c>
      <c r="AD3045">
        <v>2</v>
      </c>
      <c r="AE3045" t="s">
        <v>136</v>
      </c>
      <c r="AF3045">
        <v>0</v>
      </c>
      <c r="AG3045">
        <v>0</v>
      </c>
      <c r="AH3045">
        <v>3</v>
      </c>
      <c r="AI3045">
        <v>3</v>
      </c>
    </row>
    <row r="3046" spans="1:39" x14ac:dyDescent="0.3">
      <c r="A3046">
        <v>23937</v>
      </c>
      <c r="B3046" t="s">
        <v>1372</v>
      </c>
      <c r="C3046" t="s">
        <v>1384</v>
      </c>
      <c r="AD3046">
        <v>2</v>
      </c>
      <c r="AE3046">
        <v>34</v>
      </c>
      <c r="AF3046">
        <v>2</v>
      </c>
      <c r="AG3046">
        <v>100</v>
      </c>
      <c r="AH3046">
        <v>6</v>
      </c>
      <c r="AI3046">
        <v>0</v>
      </c>
    </row>
    <row r="3047" spans="1:39" x14ac:dyDescent="0.3">
      <c r="A3047">
        <v>23937</v>
      </c>
      <c r="B3047" t="s">
        <v>991</v>
      </c>
      <c r="C3047" t="s">
        <v>1385</v>
      </c>
      <c r="AJ3047">
        <v>43</v>
      </c>
      <c r="AK3047">
        <v>191</v>
      </c>
      <c r="AL3047">
        <v>38.200000000000003</v>
      </c>
      <c r="AM3047">
        <v>5</v>
      </c>
    </row>
    <row r="3048" spans="1:39" x14ac:dyDescent="0.3">
      <c r="A3048">
        <v>23937</v>
      </c>
      <c r="B3048" t="s">
        <v>1372</v>
      </c>
      <c r="C3048" t="s">
        <v>1384</v>
      </c>
      <c r="AJ3048">
        <v>54</v>
      </c>
      <c r="AK3048">
        <v>270</v>
      </c>
      <c r="AL3048">
        <v>38.6</v>
      </c>
      <c r="AM3048">
        <v>7</v>
      </c>
    </row>
    <row r="3049" spans="1:39" x14ac:dyDescent="0.3">
      <c r="A3049">
        <v>22400</v>
      </c>
      <c r="B3049" t="s">
        <v>554</v>
      </c>
      <c r="C3049" t="s">
        <v>429</v>
      </c>
      <c r="D3049">
        <v>26</v>
      </c>
      <c r="E3049">
        <v>65.400000000000006</v>
      </c>
      <c r="F3049">
        <v>17</v>
      </c>
      <c r="G3049">
        <v>1</v>
      </c>
      <c r="H3049">
        <v>1</v>
      </c>
      <c r="I3049">
        <v>158</v>
      </c>
      <c r="J3049">
        <v>121.4</v>
      </c>
    </row>
    <row r="3050" spans="1:39" x14ac:dyDescent="0.3">
      <c r="A3050">
        <v>22400</v>
      </c>
      <c r="B3050" t="s">
        <v>554</v>
      </c>
      <c r="C3050" t="s">
        <v>1386</v>
      </c>
      <c r="D3050">
        <v>2</v>
      </c>
      <c r="E3050">
        <v>100</v>
      </c>
      <c r="F3050">
        <v>2</v>
      </c>
      <c r="G3050">
        <v>0</v>
      </c>
      <c r="H3050">
        <v>0</v>
      </c>
      <c r="I3050">
        <v>31</v>
      </c>
      <c r="J3050">
        <v>230.2</v>
      </c>
    </row>
    <row r="3051" spans="1:39" x14ac:dyDescent="0.3">
      <c r="A3051">
        <v>22400</v>
      </c>
      <c r="B3051" t="s">
        <v>554</v>
      </c>
      <c r="C3051" t="s">
        <v>130</v>
      </c>
      <c r="D3051">
        <v>1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</row>
    <row r="3052" spans="1:39" x14ac:dyDescent="0.3">
      <c r="A3052">
        <v>22400</v>
      </c>
      <c r="B3052" t="s">
        <v>238</v>
      </c>
      <c r="C3052" t="s">
        <v>1387</v>
      </c>
      <c r="D3052">
        <v>34</v>
      </c>
      <c r="E3052">
        <v>58.8</v>
      </c>
      <c r="F3052">
        <v>20</v>
      </c>
      <c r="G3052">
        <v>1</v>
      </c>
      <c r="H3052">
        <v>0</v>
      </c>
      <c r="I3052">
        <v>227</v>
      </c>
      <c r="J3052">
        <v>109</v>
      </c>
    </row>
    <row r="3053" spans="1:39" x14ac:dyDescent="0.3">
      <c r="A3053">
        <v>22400</v>
      </c>
      <c r="B3053" t="s">
        <v>238</v>
      </c>
      <c r="C3053" t="s">
        <v>1388</v>
      </c>
      <c r="D3053">
        <v>1</v>
      </c>
      <c r="E3053">
        <v>100</v>
      </c>
      <c r="F3053">
        <v>1</v>
      </c>
      <c r="G3053">
        <v>0</v>
      </c>
      <c r="H3053">
        <v>1</v>
      </c>
      <c r="I3053">
        <v>39</v>
      </c>
      <c r="J3053">
        <v>757.6</v>
      </c>
    </row>
    <row r="3054" spans="1:39" x14ac:dyDescent="0.3">
      <c r="A3054">
        <v>22400</v>
      </c>
      <c r="B3054" t="s">
        <v>554</v>
      </c>
      <c r="C3054" t="s">
        <v>104</v>
      </c>
      <c r="K3054">
        <v>26</v>
      </c>
      <c r="L3054">
        <v>0</v>
      </c>
      <c r="M3054">
        <v>60</v>
      </c>
      <c r="N3054">
        <v>1</v>
      </c>
      <c r="O3054">
        <v>162</v>
      </c>
    </row>
    <row r="3055" spans="1:39" x14ac:dyDescent="0.3">
      <c r="A3055">
        <v>22400</v>
      </c>
      <c r="B3055" t="s">
        <v>554</v>
      </c>
      <c r="C3055" t="s">
        <v>429</v>
      </c>
      <c r="K3055">
        <v>11</v>
      </c>
      <c r="L3055">
        <v>0</v>
      </c>
      <c r="M3055">
        <v>18</v>
      </c>
      <c r="N3055">
        <v>3</v>
      </c>
      <c r="O3055">
        <v>91</v>
      </c>
    </row>
    <row r="3056" spans="1:39" x14ac:dyDescent="0.3">
      <c r="A3056">
        <v>22400</v>
      </c>
      <c r="B3056" t="s">
        <v>554</v>
      </c>
      <c r="C3056" t="s">
        <v>309</v>
      </c>
      <c r="K3056">
        <v>5</v>
      </c>
      <c r="L3056">
        <v>0</v>
      </c>
      <c r="M3056">
        <v>49</v>
      </c>
      <c r="N3056">
        <v>0</v>
      </c>
      <c r="O3056">
        <v>86</v>
      </c>
    </row>
    <row r="3057" spans="1:19" x14ac:dyDescent="0.3">
      <c r="A3057">
        <v>22400</v>
      </c>
      <c r="B3057" t="s">
        <v>554</v>
      </c>
      <c r="C3057" t="s">
        <v>924</v>
      </c>
      <c r="K3057">
        <v>3</v>
      </c>
      <c r="L3057">
        <v>0</v>
      </c>
      <c r="M3057">
        <v>10</v>
      </c>
      <c r="N3057">
        <v>1</v>
      </c>
      <c r="O3057">
        <v>12</v>
      </c>
    </row>
    <row r="3058" spans="1:19" x14ac:dyDescent="0.3">
      <c r="A3058">
        <v>22400</v>
      </c>
      <c r="B3058" t="s">
        <v>554</v>
      </c>
      <c r="C3058" t="s">
        <v>130</v>
      </c>
      <c r="K3058">
        <v>2</v>
      </c>
      <c r="L3058">
        <v>0</v>
      </c>
      <c r="M3058">
        <v>8</v>
      </c>
      <c r="N3058">
        <v>0</v>
      </c>
      <c r="O3058">
        <v>5</v>
      </c>
    </row>
    <row r="3059" spans="1:19" x14ac:dyDescent="0.3">
      <c r="A3059">
        <v>22400</v>
      </c>
      <c r="B3059" t="s">
        <v>554</v>
      </c>
      <c r="C3059" t="s">
        <v>1389</v>
      </c>
      <c r="K3059">
        <v>1</v>
      </c>
      <c r="L3059">
        <v>0</v>
      </c>
      <c r="M3059">
        <v>3</v>
      </c>
      <c r="N3059">
        <v>0</v>
      </c>
      <c r="O3059">
        <v>3</v>
      </c>
    </row>
    <row r="3060" spans="1:19" x14ac:dyDescent="0.3">
      <c r="A3060">
        <v>22400</v>
      </c>
      <c r="B3060" t="s">
        <v>238</v>
      </c>
      <c r="C3060" t="s">
        <v>957</v>
      </c>
      <c r="K3060">
        <v>7</v>
      </c>
      <c r="L3060">
        <v>0</v>
      </c>
      <c r="M3060">
        <v>9</v>
      </c>
      <c r="N3060">
        <v>0</v>
      </c>
      <c r="O3060">
        <v>21</v>
      </c>
    </row>
    <row r="3061" spans="1:19" x14ac:dyDescent="0.3">
      <c r="A3061">
        <v>22400</v>
      </c>
      <c r="B3061" t="s">
        <v>238</v>
      </c>
      <c r="C3061" t="s">
        <v>1390</v>
      </c>
      <c r="K3061">
        <v>6</v>
      </c>
      <c r="L3061">
        <v>0</v>
      </c>
      <c r="M3061">
        <v>7</v>
      </c>
      <c r="N3061">
        <v>0</v>
      </c>
      <c r="O3061">
        <v>13</v>
      </c>
    </row>
    <row r="3062" spans="1:19" x14ac:dyDescent="0.3">
      <c r="A3062">
        <v>22400</v>
      </c>
      <c r="B3062" t="s">
        <v>238</v>
      </c>
      <c r="C3062" t="s">
        <v>1173</v>
      </c>
      <c r="K3062">
        <v>1</v>
      </c>
      <c r="L3062">
        <v>0</v>
      </c>
      <c r="M3062">
        <v>12</v>
      </c>
      <c r="N3062">
        <v>0</v>
      </c>
      <c r="O3062">
        <v>12</v>
      </c>
    </row>
    <row r="3063" spans="1:19" x14ac:dyDescent="0.3">
      <c r="A3063">
        <v>22400</v>
      </c>
      <c r="B3063" t="s">
        <v>238</v>
      </c>
      <c r="C3063" t="s">
        <v>1387</v>
      </c>
      <c r="K3063">
        <v>4</v>
      </c>
      <c r="L3063">
        <v>0</v>
      </c>
      <c r="M3063">
        <v>2</v>
      </c>
      <c r="N3063">
        <v>0</v>
      </c>
      <c r="O3063">
        <v>-21</v>
      </c>
    </row>
    <row r="3064" spans="1:19" x14ac:dyDescent="0.3">
      <c r="A3064">
        <v>22400</v>
      </c>
      <c r="B3064" t="s">
        <v>554</v>
      </c>
      <c r="C3064" t="s">
        <v>1389</v>
      </c>
      <c r="P3064">
        <v>36</v>
      </c>
      <c r="Q3064">
        <v>0</v>
      </c>
      <c r="R3064">
        <v>63</v>
      </c>
      <c r="S3064">
        <v>4</v>
      </c>
    </row>
    <row r="3065" spans="1:19" x14ac:dyDescent="0.3">
      <c r="A3065">
        <v>22400</v>
      </c>
      <c r="B3065" t="s">
        <v>554</v>
      </c>
      <c r="C3065" t="s">
        <v>399</v>
      </c>
      <c r="P3065">
        <v>24</v>
      </c>
      <c r="Q3065">
        <v>0</v>
      </c>
      <c r="R3065">
        <v>61</v>
      </c>
      <c r="S3065">
        <v>6</v>
      </c>
    </row>
    <row r="3066" spans="1:19" x14ac:dyDescent="0.3">
      <c r="A3066">
        <v>22400</v>
      </c>
      <c r="B3066" t="s">
        <v>554</v>
      </c>
      <c r="C3066" t="s">
        <v>104</v>
      </c>
      <c r="P3066">
        <v>14</v>
      </c>
      <c r="Q3066">
        <v>0</v>
      </c>
      <c r="R3066">
        <v>24</v>
      </c>
      <c r="S3066">
        <v>4</v>
      </c>
    </row>
    <row r="3067" spans="1:19" x14ac:dyDescent="0.3">
      <c r="A3067">
        <v>22400</v>
      </c>
      <c r="B3067" t="s">
        <v>554</v>
      </c>
      <c r="C3067" t="s">
        <v>1391</v>
      </c>
      <c r="P3067">
        <v>16</v>
      </c>
      <c r="Q3067">
        <v>1</v>
      </c>
      <c r="R3067">
        <v>22</v>
      </c>
      <c r="S3067">
        <v>2</v>
      </c>
    </row>
    <row r="3068" spans="1:19" x14ac:dyDescent="0.3">
      <c r="A3068">
        <v>22400</v>
      </c>
      <c r="B3068" t="s">
        <v>554</v>
      </c>
      <c r="C3068" t="s">
        <v>1392</v>
      </c>
      <c r="P3068">
        <v>9</v>
      </c>
      <c r="Q3068">
        <v>0</v>
      </c>
      <c r="R3068">
        <v>9</v>
      </c>
      <c r="S3068">
        <v>1</v>
      </c>
    </row>
    <row r="3069" spans="1:19" x14ac:dyDescent="0.3">
      <c r="A3069">
        <v>22400</v>
      </c>
      <c r="B3069" t="s">
        <v>554</v>
      </c>
      <c r="C3069" t="s">
        <v>1393</v>
      </c>
      <c r="P3069">
        <v>7</v>
      </c>
      <c r="Q3069">
        <v>0</v>
      </c>
      <c r="R3069">
        <v>7</v>
      </c>
      <c r="S3069">
        <v>1</v>
      </c>
    </row>
    <row r="3070" spans="1:19" x14ac:dyDescent="0.3">
      <c r="A3070">
        <v>22400</v>
      </c>
      <c r="B3070" t="s">
        <v>554</v>
      </c>
      <c r="C3070" t="s">
        <v>309</v>
      </c>
      <c r="P3070">
        <v>3</v>
      </c>
      <c r="Q3070">
        <v>0</v>
      </c>
      <c r="R3070">
        <v>3</v>
      </c>
      <c r="S3070">
        <v>1</v>
      </c>
    </row>
    <row r="3071" spans="1:19" x14ac:dyDescent="0.3">
      <c r="A3071">
        <v>22400</v>
      </c>
      <c r="B3071" t="s">
        <v>238</v>
      </c>
      <c r="C3071" t="s">
        <v>282</v>
      </c>
      <c r="P3071">
        <v>59</v>
      </c>
      <c r="Q3071">
        <v>0</v>
      </c>
      <c r="R3071">
        <v>110</v>
      </c>
      <c r="S3071">
        <v>7</v>
      </c>
    </row>
    <row r="3072" spans="1:19" x14ac:dyDescent="0.3">
      <c r="A3072">
        <v>22400</v>
      </c>
      <c r="B3072" t="s">
        <v>238</v>
      </c>
      <c r="C3072" t="s">
        <v>1394</v>
      </c>
      <c r="P3072">
        <v>22</v>
      </c>
      <c r="Q3072">
        <v>0</v>
      </c>
      <c r="R3072">
        <v>49</v>
      </c>
      <c r="S3072">
        <v>3</v>
      </c>
    </row>
    <row r="3073" spans="1:35" x14ac:dyDescent="0.3">
      <c r="A3073">
        <v>22400</v>
      </c>
      <c r="B3073" t="s">
        <v>238</v>
      </c>
      <c r="C3073" t="s">
        <v>1387</v>
      </c>
      <c r="P3073">
        <v>39</v>
      </c>
      <c r="Q3073">
        <v>1</v>
      </c>
      <c r="R3073">
        <v>39</v>
      </c>
      <c r="S3073">
        <v>1</v>
      </c>
    </row>
    <row r="3074" spans="1:35" x14ac:dyDescent="0.3">
      <c r="A3074">
        <v>22400</v>
      </c>
      <c r="B3074" t="s">
        <v>238</v>
      </c>
      <c r="C3074" t="s">
        <v>1175</v>
      </c>
      <c r="P3074">
        <v>12</v>
      </c>
      <c r="Q3074">
        <v>0</v>
      </c>
      <c r="R3074">
        <v>16</v>
      </c>
      <c r="S3074">
        <v>3</v>
      </c>
    </row>
    <row r="3075" spans="1:35" x14ac:dyDescent="0.3">
      <c r="A3075">
        <v>22400</v>
      </c>
      <c r="B3075" t="s">
        <v>238</v>
      </c>
      <c r="C3075" t="s">
        <v>1388</v>
      </c>
      <c r="P3075">
        <v>13</v>
      </c>
      <c r="Q3075">
        <v>0</v>
      </c>
      <c r="R3075">
        <v>16</v>
      </c>
      <c r="S3075">
        <v>2</v>
      </c>
    </row>
    <row r="3076" spans="1:35" x14ac:dyDescent="0.3">
      <c r="A3076">
        <v>22400</v>
      </c>
      <c r="B3076" t="s">
        <v>238</v>
      </c>
      <c r="C3076" t="s">
        <v>975</v>
      </c>
      <c r="P3076">
        <v>12</v>
      </c>
      <c r="Q3076">
        <v>0</v>
      </c>
      <c r="R3076">
        <v>12</v>
      </c>
      <c r="S3076">
        <v>1</v>
      </c>
    </row>
    <row r="3077" spans="1:35" x14ac:dyDescent="0.3">
      <c r="A3077">
        <v>22400</v>
      </c>
      <c r="B3077" t="s">
        <v>238</v>
      </c>
      <c r="C3077" t="s">
        <v>1390</v>
      </c>
      <c r="P3077">
        <v>11</v>
      </c>
      <c r="Q3077">
        <v>0</v>
      </c>
      <c r="R3077">
        <v>11</v>
      </c>
      <c r="S3077">
        <v>1</v>
      </c>
    </row>
    <row r="3078" spans="1:35" x14ac:dyDescent="0.3">
      <c r="A3078">
        <v>22400</v>
      </c>
      <c r="B3078" t="s">
        <v>238</v>
      </c>
      <c r="C3078" t="s">
        <v>259</v>
      </c>
      <c r="P3078">
        <v>7</v>
      </c>
      <c r="Q3078">
        <v>0</v>
      </c>
      <c r="R3078">
        <v>7</v>
      </c>
      <c r="S3078">
        <v>1</v>
      </c>
    </row>
    <row r="3079" spans="1:35" x14ac:dyDescent="0.3">
      <c r="A3079">
        <v>22400</v>
      </c>
      <c r="B3079" t="s">
        <v>238</v>
      </c>
      <c r="C3079" t="s">
        <v>957</v>
      </c>
      <c r="P3079">
        <v>4</v>
      </c>
      <c r="Q3079">
        <v>0</v>
      </c>
      <c r="R3079">
        <v>4</v>
      </c>
      <c r="S3079">
        <v>1</v>
      </c>
    </row>
    <row r="3080" spans="1:35" x14ac:dyDescent="0.3">
      <c r="A3080">
        <v>22400</v>
      </c>
      <c r="B3080" t="s">
        <v>238</v>
      </c>
      <c r="C3080" t="s">
        <v>291</v>
      </c>
      <c r="P3080">
        <v>2</v>
      </c>
      <c r="Q3080">
        <v>0</v>
      </c>
      <c r="R3080">
        <v>2</v>
      </c>
      <c r="S3080">
        <v>1</v>
      </c>
    </row>
    <row r="3081" spans="1:35" x14ac:dyDescent="0.3">
      <c r="A3081">
        <v>22400</v>
      </c>
      <c r="B3081" t="s">
        <v>554</v>
      </c>
      <c r="C3081" t="s">
        <v>1389</v>
      </c>
      <c r="T3081">
        <v>14</v>
      </c>
      <c r="U3081">
        <v>14</v>
      </c>
      <c r="V3081">
        <v>0</v>
      </c>
      <c r="W3081">
        <v>14</v>
      </c>
      <c r="X3081">
        <v>1</v>
      </c>
    </row>
    <row r="3082" spans="1:35" x14ac:dyDescent="0.3">
      <c r="A3082">
        <v>22400</v>
      </c>
      <c r="B3082" t="s">
        <v>554</v>
      </c>
      <c r="C3082" t="s">
        <v>192</v>
      </c>
      <c r="T3082">
        <v>12</v>
      </c>
      <c r="U3082">
        <v>12</v>
      </c>
      <c r="V3082">
        <v>0</v>
      </c>
      <c r="W3082">
        <v>12</v>
      </c>
      <c r="X3082">
        <v>1</v>
      </c>
    </row>
    <row r="3083" spans="1:35" x14ac:dyDescent="0.3">
      <c r="A3083">
        <v>22400</v>
      </c>
      <c r="B3083" t="s">
        <v>238</v>
      </c>
      <c r="C3083" t="s">
        <v>975</v>
      </c>
      <c r="T3083">
        <v>19.2</v>
      </c>
      <c r="U3083">
        <v>23</v>
      </c>
      <c r="V3083">
        <v>0</v>
      </c>
      <c r="W3083">
        <v>115</v>
      </c>
      <c r="X3083">
        <v>6</v>
      </c>
    </row>
    <row r="3084" spans="1:35" x14ac:dyDescent="0.3">
      <c r="A3084">
        <v>22400</v>
      </c>
      <c r="B3084" t="s">
        <v>238</v>
      </c>
      <c r="C3084" t="s">
        <v>1395</v>
      </c>
      <c r="T3084">
        <v>12</v>
      </c>
      <c r="U3084">
        <v>12</v>
      </c>
      <c r="V3084">
        <v>0</v>
      </c>
      <c r="W3084">
        <v>12</v>
      </c>
      <c r="X3084">
        <v>1</v>
      </c>
    </row>
    <row r="3085" spans="1:35" x14ac:dyDescent="0.3">
      <c r="A3085">
        <v>22400</v>
      </c>
      <c r="B3085" t="s">
        <v>554</v>
      </c>
      <c r="C3085" t="s">
        <v>1389</v>
      </c>
      <c r="Y3085">
        <v>-4</v>
      </c>
      <c r="Z3085">
        <v>0</v>
      </c>
      <c r="AA3085">
        <v>0</v>
      </c>
      <c r="AB3085">
        <v>-8</v>
      </c>
      <c r="AC3085">
        <v>2</v>
      </c>
    </row>
    <row r="3086" spans="1:35" x14ac:dyDescent="0.3">
      <c r="A3086">
        <v>22400</v>
      </c>
      <c r="B3086" t="s">
        <v>238</v>
      </c>
      <c r="C3086" t="s">
        <v>617</v>
      </c>
      <c r="Y3086">
        <v>-2</v>
      </c>
      <c r="Z3086">
        <v>0</v>
      </c>
      <c r="AA3086">
        <v>0</v>
      </c>
      <c r="AB3086">
        <v>-2</v>
      </c>
      <c r="AC3086">
        <v>1</v>
      </c>
    </row>
    <row r="3087" spans="1:35" x14ac:dyDescent="0.3">
      <c r="A3087">
        <v>22400</v>
      </c>
      <c r="B3087" t="s">
        <v>554</v>
      </c>
      <c r="C3087" t="s">
        <v>567</v>
      </c>
      <c r="AD3087">
        <v>2</v>
      </c>
      <c r="AE3087">
        <v>38</v>
      </c>
      <c r="AF3087">
        <v>1</v>
      </c>
      <c r="AG3087">
        <v>50</v>
      </c>
      <c r="AH3087">
        <v>9</v>
      </c>
      <c r="AI3087">
        <v>6</v>
      </c>
    </row>
    <row r="3088" spans="1:35" x14ac:dyDescent="0.3">
      <c r="A3088">
        <v>22400</v>
      </c>
      <c r="B3088" t="s">
        <v>238</v>
      </c>
      <c r="C3088" t="s">
        <v>131</v>
      </c>
      <c r="AD3088">
        <v>2</v>
      </c>
      <c r="AE3088">
        <v>41</v>
      </c>
      <c r="AF3088">
        <v>1</v>
      </c>
      <c r="AG3088">
        <v>50</v>
      </c>
      <c r="AH3088">
        <v>4</v>
      </c>
      <c r="AI3088">
        <v>1</v>
      </c>
    </row>
    <row r="3089" spans="1:39" x14ac:dyDescent="0.3">
      <c r="A3089">
        <v>22400</v>
      </c>
      <c r="B3089" t="s">
        <v>554</v>
      </c>
      <c r="C3089" t="s">
        <v>923</v>
      </c>
      <c r="AJ3089">
        <v>40</v>
      </c>
      <c r="AK3089">
        <v>117</v>
      </c>
      <c r="AL3089">
        <v>39</v>
      </c>
      <c r="AM3089">
        <v>3</v>
      </c>
    </row>
    <row r="3090" spans="1:39" x14ac:dyDescent="0.3">
      <c r="A3090">
        <v>22400</v>
      </c>
      <c r="B3090" t="s">
        <v>238</v>
      </c>
      <c r="C3090" t="s">
        <v>123</v>
      </c>
      <c r="AJ3090">
        <v>56</v>
      </c>
      <c r="AK3090">
        <v>308</v>
      </c>
      <c r="AL3090">
        <v>44</v>
      </c>
      <c r="AM3090">
        <v>7</v>
      </c>
    </row>
    <row r="3091" spans="1:39" x14ac:dyDescent="0.3">
      <c r="A3091">
        <v>22399</v>
      </c>
      <c r="B3091" t="s">
        <v>844</v>
      </c>
      <c r="C3091" t="s">
        <v>845</v>
      </c>
      <c r="D3091">
        <v>38</v>
      </c>
      <c r="E3091">
        <v>50</v>
      </c>
      <c r="F3091">
        <v>19</v>
      </c>
      <c r="G3091">
        <v>0</v>
      </c>
      <c r="H3091">
        <v>3</v>
      </c>
      <c r="I3091">
        <v>297</v>
      </c>
      <c r="J3091">
        <v>141.69999999999999</v>
      </c>
    </row>
    <row r="3092" spans="1:39" x14ac:dyDescent="0.3">
      <c r="A3092">
        <v>22399</v>
      </c>
      <c r="B3092" t="s">
        <v>715</v>
      </c>
      <c r="C3092" t="s">
        <v>220</v>
      </c>
      <c r="D3092">
        <v>9</v>
      </c>
      <c r="E3092">
        <v>55.6</v>
      </c>
      <c r="F3092">
        <v>5</v>
      </c>
      <c r="G3092">
        <v>0</v>
      </c>
      <c r="H3092">
        <v>0</v>
      </c>
      <c r="I3092">
        <v>77</v>
      </c>
      <c r="J3092">
        <v>127.4</v>
      </c>
    </row>
    <row r="3093" spans="1:39" x14ac:dyDescent="0.3">
      <c r="A3093">
        <v>22399</v>
      </c>
      <c r="B3093" t="s">
        <v>715</v>
      </c>
      <c r="C3093" t="s">
        <v>722</v>
      </c>
      <c r="D3093">
        <v>1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</row>
    <row r="3094" spans="1:39" x14ac:dyDescent="0.3">
      <c r="A3094">
        <v>22399</v>
      </c>
      <c r="B3094" t="s">
        <v>844</v>
      </c>
      <c r="C3094" t="s">
        <v>845</v>
      </c>
      <c r="K3094">
        <v>11</v>
      </c>
      <c r="L3094">
        <v>1</v>
      </c>
      <c r="M3094">
        <v>41</v>
      </c>
      <c r="N3094">
        <v>0</v>
      </c>
      <c r="O3094">
        <v>61</v>
      </c>
    </row>
    <row r="3095" spans="1:39" x14ac:dyDescent="0.3">
      <c r="A3095">
        <v>22399</v>
      </c>
      <c r="B3095" t="s">
        <v>844</v>
      </c>
      <c r="C3095" t="s">
        <v>849</v>
      </c>
      <c r="K3095">
        <v>12</v>
      </c>
      <c r="L3095">
        <v>0</v>
      </c>
      <c r="M3095">
        <v>5</v>
      </c>
      <c r="N3095">
        <v>0</v>
      </c>
      <c r="O3095">
        <v>26</v>
      </c>
    </row>
    <row r="3096" spans="1:39" x14ac:dyDescent="0.3">
      <c r="A3096">
        <v>22399</v>
      </c>
      <c r="B3096" t="s">
        <v>844</v>
      </c>
      <c r="C3096" t="s">
        <v>1396</v>
      </c>
      <c r="K3096">
        <v>1</v>
      </c>
      <c r="L3096">
        <v>0</v>
      </c>
      <c r="M3096">
        <v>1</v>
      </c>
      <c r="N3096">
        <v>0</v>
      </c>
      <c r="O3096">
        <v>1</v>
      </c>
    </row>
    <row r="3097" spans="1:39" x14ac:dyDescent="0.3">
      <c r="A3097">
        <v>22399</v>
      </c>
      <c r="B3097" t="s">
        <v>844</v>
      </c>
      <c r="C3097" t="s">
        <v>567</v>
      </c>
      <c r="K3097">
        <v>1</v>
      </c>
      <c r="L3097">
        <v>0</v>
      </c>
      <c r="M3097">
        <v>0</v>
      </c>
      <c r="N3097">
        <v>0</v>
      </c>
      <c r="O3097">
        <v>-1</v>
      </c>
    </row>
    <row r="3098" spans="1:39" x14ac:dyDescent="0.3">
      <c r="A3098">
        <v>22399</v>
      </c>
      <c r="B3098" t="s">
        <v>844</v>
      </c>
      <c r="C3098" t="s">
        <v>1059</v>
      </c>
      <c r="K3098">
        <v>1</v>
      </c>
      <c r="L3098">
        <v>0</v>
      </c>
      <c r="M3098">
        <v>0</v>
      </c>
      <c r="N3098">
        <v>0</v>
      </c>
      <c r="O3098">
        <v>-8</v>
      </c>
    </row>
    <row r="3099" spans="1:39" x14ac:dyDescent="0.3">
      <c r="A3099">
        <v>22399</v>
      </c>
      <c r="B3099" t="s">
        <v>715</v>
      </c>
      <c r="C3099" t="s">
        <v>1397</v>
      </c>
      <c r="K3099">
        <v>12</v>
      </c>
      <c r="L3099">
        <v>0</v>
      </c>
      <c r="M3099">
        <v>55</v>
      </c>
      <c r="N3099">
        <v>2</v>
      </c>
      <c r="O3099">
        <v>101</v>
      </c>
    </row>
    <row r="3100" spans="1:39" x14ac:dyDescent="0.3">
      <c r="A3100">
        <v>22399</v>
      </c>
      <c r="B3100" t="s">
        <v>715</v>
      </c>
      <c r="C3100" t="s">
        <v>74</v>
      </c>
      <c r="K3100">
        <v>20</v>
      </c>
      <c r="L3100">
        <v>0</v>
      </c>
      <c r="M3100">
        <v>9</v>
      </c>
      <c r="N3100">
        <v>1</v>
      </c>
      <c r="O3100">
        <v>83</v>
      </c>
    </row>
    <row r="3101" spans="1:39" x14ac:dyDescent="0.3">
      <c r="A3101">
        <v>22399</v>
      </c>
      <c r="B3101" t="s">
        <v>715</v>
      </c>
      <c r="C3101" t="s">
        <v>220</v>
      </c>
      <c r="K3101">
        <v>14</v>
      </c>
      <c r="L3101">
        <v>0</v>
      </c>
      <c r="M3101">
        <v>14</v>
      </c>
      <c r="N3101">
        <v>0</v>
      </c>
      <c r="O3101">
        <v>41</v>
      </c>
    </row>
    <row r="3102" spans="1:39" x14ac:dyDescent="0.3">
      <c r="A3102">
        <v>22399</v>
      </c>
      <c r="B3102" t="s">
        <v>715</v>
      </c>
      <c r="C3102" t="s">
        <v>1398</v>
      </c>
      <c r="K3102">
        <v>1</v>
      </c>
      <c r="L3102">
        <v>0</v>
      </c>
      <c r="M3102">
        <v>26</v>
      </c>
      <c r="N3102">
        <v>0</v>
      </c>
      <c r="O3102">
        <v>26</v>
      </c>
    </row>
    <row r="3103" spans="1:39" x14ac:dyDescent="0.3">
      <c r="A3103">
        <v>22399</v>
      </c>
      <c r="B3103" t="s">
        <v>715</v>
      </c>
      <c r="C3103" t="s">
        <v>858</v>
      </c>
      <c r="K3103">
        <v>8</v>
      </c>
      <c r="L3103">
        <v>1</v>
      </c>
      <c r="M3103">
        <v>7</v>
      </c>
      <c r="N3103">
        <v>1</v>
      </c>
      <c r="O3103">
        <v>25</v>
      </c>
    </row>
    <row r="3104" spans="1:39" x14ac:dyDescent="0.3">
      <c r="A3104">
        <v>22399</v>
      </c>
      <c r="B3104" t="s">
        <v>715</v>
      </c>
      <c r="C3104" t="s">
        <v>320</v>
      </c>
      <c r="K3104">
        <v>1</v>
      </c>
      <c r="L3104">
        <v>0</v>
      </c>
      <c r="M3104">
        <v>10</v>
      </c>
      <c r="N3104">
        <v>0</v>
      </c>
      <c r="O3104">
        <v>10</v>
      </c>
    </row>
    <row r="3105" spans="1:35" x14ac:dyDescent="0.3">
      <c r="A3105">
        <v>22399</v>
      </c>
      <c r="B3105" t="s">
        <v>715</v>
      </c>
      <c r="C3105" t="s">
        <v>1399</v>
      </c>
      <c r="K3105">
        <v>5</v>
      </c>
      <c r="L3105">
        <v>0</v>
      </c>
      <c r="M3105">
        <v>3</v>
      </c>
      <c r="N3105">
        <v>0</v>
      </c>
      <c r="O3105">
        <v>4</v>
      </c>
    </row>
    <row r="3106" spans="1:35" x14ac:dyDescent="0.3">
      <c r="A3106">
        <v>22399</v>
      </c>
      <c r="B3106" t="s">
        <v>844</v>
      </c>
      <c r="C3106" t="s">
        <v>56</v>
      </c>
      <c r="P3106">
        <v>51</v>
      </c>
      <c r="Q3106">
        <v>3</v>
      </c>
      <c r="R3106">
        <v>176</v>
      </c>
      <c r="S3106">
        <v>8</v>
      </c>
    </row>
    <row r="3107" spans="1:35" x14ac:dyDescent="0.3">
      <c r="A3107">
        <v>22399</v>
      </c>
      <c r="B3107" t="s">
        <v>844</v>
      </c>
      <c r="C3107" t="s">
        <v>1059</v>
      </c>
      <c r="P3107">
        <v>24</v>
      </c>
      <c r="Q3107">
        <v>0</v>
      </c>
      <c r="R3107">
        <v>85</v>
      </c>
      <c r="S3107">
        <v>7</v>
      </c>
    </row>
    <row r="3108" spans="1:35" x14ac:dyDescent="0.3">
      <c r="A3108">
        <v>22399</v>
      </c>
      <c r="B3108" t="s">
        <v>844</v>
      </c>
      <c r="C3108" t="s">
        <v>567</v>
      </c>
      <c r="P3108">
        <v>15</v>
      </c>
      <c r="Q3108">
        <v>0</v>
      </c>
      <c r="R3108">
        <v>28</v>
      </c>
      <c r="S3108">
        <v>3</v>
      </c>
    </row>
    <row r="3109" spans="1:35" x14ac:dyDescent="0.3">
      <c r="A3109">
        <v>22399</v>
      </c>
      <c r="B3109" t="s">
        <v>844</v>
      </c>
      <c r="C3109" t="s">
        <v>74</v>
      </c>
      <c r="P3109">
        <v>8</v>
      </c>
      <c r="Q3109">
        <v>0</v>
      </c>
      <c r="R3109">
        <v>8</v>
      </c>
      <c r="S3109">
        <v>1</v>
      </c>
    </row>
    <row r="3110" spans="1:35" x14ac:dyDescent="0.3">
      <c r="A3110">
        <v>22399</v>
      </c>
      <c r="B3110" t="s">
        <v>715</v>
      </c>
      <c r="C3110" t="s">
        <v>722</v>
      </c>
      <c r="P3110">
        <v>38</v>
      </c>
      <c r="Q3110">
        <v>0</v>
      </c>
      <c r="R3110">
        <v>43</v>
      </c>
      <c r="S3110">
        <v>2</v>
      </c>
    </row>
    <row r="3111" spans="1:35" x14ac:dyDescent="0.3">
      <c r="A3111">
        <v>22399</v>
      </c>
      <c r="B3111" t="s">
        <v>715</v>
      </c>
      <c r="C3111" t="s">
        <v>320</v>
      </c>
      <c r="P3111">
        <v>14</v>
      </c>
      <c r="Q3111">
        <v>0</v>
      </c>
      <c r="R3111">
        <v>26</v>
      </c>
      <c r="S3111">
        <v>2</v>
      </c>
    </row>
    <row r="3112" spans="1:35" x14ac:dyDescent="0.3">
      <c r="A3112">
        <v>22399</v>
      </c>
      <c r="B3112" t="s">
        <v>715</v>
      </c>
      <c r="C3112" t="s">
        <v>858</v>
      </c>
      <c r="P3112">
        <v>8</v>
      </c>
      <c r="Q3112">
        <v>0</v>
      </c>
      <c r="R3112">
        <v>8</v>
      </c>
      <c r="S3112">
        <v>1</v>
      </c>
    </row>
    <row r="3113" spans="1:35" x14ac:dyDescent="0.3">
      <c r="A3113">
        <v>22399</v>
      </c>
      <c r="B3113" t="s">
        <v>844</v>
      </c>
      <c r="C3113" t="s">
        <v>567</v>
      </c>
      <c r="T3113">
        <v>26.6</v>
      </c>
      <c r="U3113">
        <v>46</v>
      </c>
      <c r="V3113">
        <v>0</v>
      </c>
      <c r="W3113">
        <v>133</v>
      </c>
      <c r="X3113">
        <v>5</v>
      </c>
    </row>
    <row r="3114" spans="1:35" x14ac:dyDescent="0.3">
      <c r="A3114">
        <v>22399</v>
      </c>
      <c r="B3114" t="s">
        <v>844</v>
      </c>
      <c r="C3114" t="s">
        <v>1396</v>
      </c>
      <c r="T3114">
        <v>17</v>
      </c>
      <c r="U3114">
        <v>17</v>
      </c>
      <c r="V3114">
        <v>0</v>
      </c>
      <c r="W3114">
        <v>17</v>
      </c>
      <c r="X3114">
        <v>1</v>
      </c>
    </row>
    <row r="3115" spans="1:35" x14ac:dyDescent="0.3">
      <c r="A3115">
        <v>22399</v>
      </c>
      <c r="B3115" t="s">
        <v>844</v>
      </c>
      <c r="C3115" t="s">
        <v>1059</v>
      </c>
      <c r="T3115">
        <v>16</v>
      </c>
      <c r="U3115">
        <v>16</v>
      </c>
      <c r="V3115">
        <v>0</v>
      </c>
      <c r="W3115">
        <v>16</v>
      </c>
      <c r="X3115">
        <v>1</v>
      </c>
    </row>
    <row r="3116" spans="1:35" x14ac:dyDescent="0.3">
      <c r="A3116">
        <v>22399</v>
      </c>
      <c r="B3116" t="s">
        <v>715</v>
      </c>
      <c r="C3116" t="s">
        <v>1399</v>
      </c>
      <c r="T3116">
        <v>26</v>
      </c>
      <c r="U3116">
        <v>26</v>
      </c>
      <c r="V3116">
        <v>0</v>
      </c>
      <c r="W3116">
        <v>26</v>
      </c>
      <c r="X3116">
        <v>1</v>
      </c>
    </row>
    <row r="3117" spans="1:35" x14ac:dyDescent="0.3">
      <c r="A3117">
        <v>22399</v>
      </c>
      <c r="B3117" t="s">
        <v>715</v>
      </c>
      <c r="C3117" t="s">
        <v>723</v>
      </c>
      <c r="T3117">
        <v>22</v>
      </c>
      <c r="U3117">
        <v>22</v>
      </c>
      <c r="V3117">
        <v>0</v>
      </c>
      <c r="W3117">
        <v>22</v>
      </c>
      <c r="X3117">
        <v>1</v>
      </c>
    </row>
    <row r="3118" spans="1:35" x14ac:dyDescent="0.3">
      <c r="A3118">
        <v>22399</v>
      </c>
      <c r="B3118" t="s">
        <v>844</v>
      </c>
      <c r="C3118" t="s">
        <v>1059</v>
      </c>
      <c r="Y3118">
        <v>11</v>
      </c>
      <c r="Z3118">
        <v>11</v>
      </c>
      <c r="AA3118">
        <v>0</v>
      </c>
      <c r="AB3118">
        <v>11</v>
      </c>
      <c r="AC3118">
        <v>1</v>
      </c>
    </row>
    <row r="3119" spans="1:35" x14ac:dyDescent="0.3">
      <c r="A3119">
        <v>22399</v>
      </c>
      <c r="B3119" t="s">
        <v>715</v>
      </c>
      <c r="C3119" t="s">
        <v>320</v>
      </c>
      <c r="Y3119">
        <v>6</v>
      </c>
      <c r="Z3119">
        <v>9</v>
      </c>
      <c r="AA3119">
        <v>0</v>
      </c>
      <c r="AB3119">
        <v>18</v>
      </c>
      <c r="AC3119">
        <v>3</v>
      </c>
    </row>
    <row r="3120" spans="1:35" x14ac:dyDescent="0.3">
      <c r="A3120">
        <v>22399</v>
      </c>
      <c r="B3120" t="s">
        <v>844</v>
      </c>
      <c r="C3120" t="s">
        <v>1061</v>
      </c>
      <c r="AD3120">
        <v>1</v>
      </c>
      <c r="AE3120">
        <v>25</v>
      </c>
      <c r="AF3120">
        <v>1</v>
      </c>
      <c r="AG3120">
        <v>100</v>
      </c>
      <c r="AH3120">
        <v>6</v>
      </c>
      <c r="AI3120">
        <v>3</v>
      </c>
    </row>
    <row r="3121" spans="1:39" x14ac:dyDescent="0.3">
      <c r="A3121">
        <v>22399</v>
      </c>
      <c r="B3121" t="s">
        <v>715</v>
      </c>
      <c r="C3121" t="s">
        <v>1400</v>
      </c>
      <c r="AD3121">
        <v>1</v>
      </c>
      <c r="AE3121">
        <v>31</v>
      </c>
      <c r="AF3121">
        <v>1</v>
      </c>
      <c r="AG3121">
        <v>100</v>
      </c>
      <c r="AH3121">
        <v>6</v>
      </c>
      <c r="AI3121">
        <v>3</v>
      </c>
    </row>
    <row r="3122" spans="1:39" x14ac:dyDescent="0.3">
      <c r="A3122">
        <v>22399</v>
      </c>
      <c r="B3122" t="s">
        <v>844</v>
      </c>
      <c r="C3122" t="s">
        <v>1062</v>
      </c>
      <c r="AJ3122">
        <v>53</v>
      </c>
      <c r="AK3122">
        <v>288</v>
      </c>
      <c r="AL3122">
        <v>41.1</v>
      </c>
      <c r="AM3122">
        <v>7</v>
      </c>
    </row>
    <row r="3123" spans="1:39" x14ac:dyDescent="0.3">
      <c r="A3123">
        <v>22399</v>
      </c>
      <c r="B3123" t="s">
        <v>715</v>
      </c>
      <c r="C3123" t="s">
        <v>1400</v>
      </c>
      <c r="AJ3123">
        <v>46</v>
      </c>
      <c r="AK3123">
        <v>209</v>
      </c>
      <c r="AL3123">
        <v>41.8</v>
      </c>
      <c r="AM3123">
        <v>5</v>
      </c>
    </row>
    <row r="3124" spans="1:39" x14ac:dyDescent="0.3">
      <c r="A3124">
        <v>23938</v>
      </c>
      <c r="B3124" t="s">
        <v>713</v>
      </c>
      <c r="C3124" t="s">
        <v>1401</v>
      </c>
      <c r="D3124">
        <v>37</v>
      </c>
      <c r="E3124">
        <v>54.1</v>
      </c>
      <c r="F3124">
        <v>20</v>
      </c>
      <c r="G3124">
        <v>2</v>
      </c>
      <c r="H3124">
        <v>1</v>
      </c>
      <c r="I3124">
        <v>279</v>
      </c>
      <c r="J3124">
        <v>115.5</v>
      </c>
    </row>
    <row r="3125" spans="1:39" x14ac:dyDescent="0.3">
      <c r="A3125">
        <v>23938</v>
      </c>
      <c r="B3125" t="s">
        <v>1035</v>
      </c>
      <c r="C3125" t="s">
        <v>1402</v>
      </c>
      <c r="D3125">
        <v>39</v>
      </c>
      <c r="E3125">
        <v>64.099999999999994</v>
      </c>
      <c r="F3125">
        <v>25</v>
      </c>
      <c r="G3125">
        <v>0</v>
      </c>
      <c r="H3125">
        <v>2</v>
      </c>
      <c r="I3125">
        <v>368</v>
      </c>
      <c r="J3125">
        <v>160.30000000000001</v>
      </c>
    </row>
    <row r="3126" spans="1:39" x14ac:dyDescent="0.3">
      <c r="A3126">
        <v>23938</v>
      </c>
      <c r="B3126" t="s">
        <v>1035</v>
      </c>
      <c r="C3126" t="s">
        <v>832</v>
      </c>
      <c r="D3126">
        <v>1</v>
      </c>
      <c r="E3126">
        <v>100</v>
      </c>
      <c r="F3126">
        <v>1</v>
      </c>
      <c r="G3126">
        <v>0</v>
      </c>
      <c r="H3126">
        <v>0</v>
      </c>
      <c r="I3126">
        <v>1</v>
      </c>
      <c r="J3126">
        <v>108.4</v>
      </c>
    </row>
    <row r="3127" spans="1:39" x14ac:dyDescent="0.3">
      <c r="A3127">
        <v>23938</v>
      </c>
      <c r="B3127" t="s">
        <v>1035</v>
      </c>
      <c r="C3127" t="s">
        <v>121</v>
      </c>
      <c r="D3127">
        <v>1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</row>
    <row r="3128" spans="1:39" x14ac:dyDescent="0.3">
      <c r="A3128">
        <v>23938</v>
      </c>
      <c r="B3128" t="s">
        <v>713</v>
      </c>
      <c r="C3128" t="s">
        <v>81</v>
      </c>
      <c r="K3128">
        <v>5</v>
      </c>
      <c r="L3128">
        <v>0</v>
      </c>
      <c r="M3128">
        <v>44</v>
      </c>
      <c r="N3128">
        <v>1</v>
      </c>
      <c r="O3128">
        <v>53</v>
      </c>
    </row>
    <row r="3129" spans="1:39" x14ac:dyDescent="0.3">
      <c r="A3129">
        <v>23938</v>
      </c>
      <c r="B3129" t="s">
        <v>713</v>
      </c>
      <c r="C3129" t="s">
        <v>1401</v>
      </c>
      <c r="K3129">
        <v>16</v>
      </c>
      <c r="L3129">
        <v>2</v>
      </c>
      <c r="M3129">
        <v>25</v>
      </c>
      <c r="N3129">
        <v>1</v>
      </c>
      <c r="O3129">
        <v>41</v>
      </c>
    </row>
    <row r="3130" spans="1:39" x14ac:dyDescent="0.3">
      <c r="A3130">
        <v>23938</v>
      </c>
      <c r="B3130" t="s">
        <v>713</v>
      </c>
      <c r="C3130" t="s">
        <v>756</v>
      </c>
      <c r="K3130">
        <v>10</v>
      </c>
      <c r="L3130">
        <v>0</v>
      </c>
      <c r="M3130">
        <v>9</v>
      </c>
      <c r="N3130">
        <v>1</v>
      </c>
      <c r="O3130">
        <v>21</v>
      </c>
    </row>
    <row r="3131" spans="1:39" x14ac:dyDescent="0.3">
      <c r="A3131">
        <v>23938</v>
      </c>
      <c r="B3131" t="s">
        <v>713</v>
      </c>
      <c r="C3131" t="s">
        <v>74</v>
      </c>
      <c r="K3131">
        <v>7</v>
      </c>
      <c r="L3131">
        <v>0</v>
      </c>
      <c r="M3131">
        <v>9</v>
      </c>
      <c r="N3131">
        <v>0</v>
      </c>
      <c r="O3131">
        <v>21</v>
      </c>
    </row>
    <row r="3132" spans="1:39" x14ac:dyDescent="0.3">
      <c r="A3132">
        <v>23938</v>
      </c>
      <c r="B3132" t="s">
        <v>1035</v>
      </c>
      <c r="C3132" t="s">
        <v>1041</v>
      </c>
      <c r="K3132">
        <v>16</v>
      </c>
      <c r="L3132">
        <v>0</v>
      </c>
      <c r="M3132">
        <v>31</v>
      </c>
      <c r="N3132">
        <v>0</v>
      </c>
      <c r="O3132">
        <v>70</v>
      </c>
    </row>
    <row r="3133" spans="1:39" x14ac:dyDescent="0.3">
      <c r="A3133">
        <v>23938</v>
      </c>
      <c r="B3133" t="s">
        <v>1035</v>
      </c>
      <c r="C3133" t="s">
        <v>1040</v>
      </c>
      <c r="K3133">
        <v>20</v>
      </c>
      <c r="L3133">
        <v>0</v>
      </c>
      <c r="M3133">
        <v>17</v>
      </c>
      <c r="N3133">
        <v>2</v>
      </c>
      <c r="O3133">
        <v>41</v>
      </c>
    </row>
    <row r="3134" spans="1:39" x14ac:dyDescent="0.3">
      <c r="A3134">
        <v>23938</v>
      </c>
      <c r="B3134" t="s">
        <v>1035</v>
      </c>
      <c r="C3134" t="s">
        <v>1402</v>
      </c>
      <c r="K3134">
        <v>9</v>
      </c>
      <c r="L3134">
        <v>1</v>
      </c>
      <c r="M3134">
        <v>15</v>
      </c>
      <c r="N3134">
        <v>0</v>
      </c>
      <c r="O3134">
        <v>24</v>
      </c>
    </row>
    <row r="3135" spans="1:39" x14ac:dyDescent="0.3">
      <c r="A3135">
        <v>23938</v>
      </c>
      <c r="B3135" t="s">
        <v>1035</v>
      </c>
      <c r="C3135" t="s">
        <v>1403</v>
      </c>
      <c r="K3135">
        <v>2</v>
      </c>
      <c r="L3135">
        <v>0</v>
      </c>
      <c r="M3135">
        <v>3</v>
      </c>
      <c r="N3135">
        <v>0</v>
      </c>
      <c r="O3135">
        <v>5</v>
      </c>
    </row>
    <row r="3136" spans="1:39" x14ac:dyDescent="0.3">
      <c r="A3136">
        <v>23938</v>
      </c>
      <c r="B3136" t="s">
        <v>1035</v>
      </c>
      <c r="C3136" t="s">
        <v>832</v>
      </c>
      <c r="K3136">
        <v>1</v>
      </c>
      <c r="L3136">
        <v>0</v>
      </c>
      <c r="M3136">
        <v>0</v>
      </c>
      <c r="N3136">
        <v>0</v>
      </c>
      <c r="O3136">
        <v>-7</v>
      </c>
    </row>
    <row r="3137" spans="1:24" x14ac:dyDescent="0.3">
      <c r="A3137">
        <v>23938</v>
      </c>
      <c r="B3137" t="s">
        <v>713</v>
      </c>
      <c r="C3137" t="s">
        <v>1404</v>
      </c>
      <c r="P3137">
        <v>45</v>
      </c>
      <c r="Q3137">
        <v>0</v>
      </c>
      <c r="R3137">
        <v>122</v>
      </c>
      <c r="S3137">
        <v>6</v>
      </c>
    </row>
    <row r="3138" spans="1:24" x14ac:dyDescent="0.3">
      <c r="A3138">
        <v>23938</v>
      </c>
      <c r="B3138" t="s">
        <v>713</v>
      </c>
      <c r="C3138" t="s">
        <v>52</v>
      </c>
      <c r="P3138">
        <v>17</v>
      </c>
      <c r="Q3138">
        <v>0</v>
      </c>
      <c r="R3138">
        <v>45</v>
      </c>
      <c r="S3138">
        <v>4</v>
      </c>
    </row>
    <row r="3139" spans="1:24" x14ac:dyDescent="0.3">
      <c r="A3139">
        <v>23938</v>
      </c>
      <c r="B3139" t="s">
        <v>713</v>
      </c>
      <c r="C3139" t="s">
        <v>107</v>
      </c>
      <c r="P3139">
        <v>13</v>
      </c>
      <c r="Q3139">
        <v>0</v>
      </c>
      <c r="R3139">
        <v>34</v>
      </c>
      <c r="S3139">
        <v>4</v>
      </c>
    </row>
    <row r="3140" spans="1:24" x14ac:dyDescent="0.3">
      <c r="A3140">
        <v>23938</v>
      </c>
      <c r="B3140" t="s">
        <v>713</v>
      </c>
      <c r="C3140" t="s">
        <v>756</v>
      </c>
      <c r="P3140">
        <v>28</v>
      </c>
      <c r="Q3140">
        <v>0</v>
      </c>
      <c r="R3140">
        <v>26</v>
      </c>
      <c r="S3140">
        <v>2</v>
      </c>
    </row>
    <row r="3141" spans="1:24" x14ac:dyDescent="0.3">
      <c r="A3141">
        <v>23938</v>
      </c>
      <c r="B3141" t="s">
        <v>713</v>
      </c>
      <c r="C3141" t="s">
        <v>1405</v>
      </c>
      <c r="P3141">
        <v>13</v>
      </c>
      <c r="Q3141">
        <v>0</v>
      </c>
      <c r="R3141">
        <v>24</v>
      </c>
      <c r="S3141">
        <v>2</v>
      </c>
    </row>
    <row r="3142" spans="1:24" x14ac:dyDescent="0.3">
      <c r="A3142">
        <v>23938</v>
      </c>
      <c r="B3142" t="s">
        <v>713</v>
      </c>
      <c r="C3142" t="s">
        <v>1406</v>
      </c>
      <c r="P3142">
        <v>18</v>
      </c>
      <c r="Q3142">
        <v>1</v>
      </c>
      <c r="R3142">
        <v>18</v>
      </c>
      <c r="S3142">
        <v>1</v>
      </c>
    </row>
    <row r="3143" spans="1:24" x14ac:dyDescent="0.3">
      <c r="A3143">
        <v>23938</v>
      </c>
      <c r="B3143" t="s">
        <v>713</v>
      </c>
      <c r="C3143" t="s">
        <v>1407</v>
      </c>
      <c r="P3143">
        <v>10</v>
      </c>
      <c r="Q3143">
        <v>0</v>
      </c>
      <c r="R3143">
        <v>10</v>
      </c>
      <c r="S3143">
        <v>1</v>
      </c>
    </row>
    <row r="3144" spans="1:24" x14ac:dyDescent="0.3">
      <c r="A3144">
        <v>23938</v>
      </c>
      <c r="B3144" t="s">
        <v>1035</v>
      </c>
      <c r="C3144" t="s">
        <v>122</v>
      </c>
      <c r="P3144">
        <v>78</v>
      </c>
      <c r="Q3144">
        <v>2</v>
      </c>
      <c r="R3144">
        <v>137</v>
      </c>
      <c r="S3144">
        <v>4</v>
      </c>
    </row>
    <row r="3145" spans="1:24" x14ac:dyDescent="0.3">
      <c r="A3145">
        <v>23938</v>
      </c>
      <c r="B3145" t="s">
        <v>1035</v>
      </c>
      <c r="C3145" t="s">
        <v>800</v>
      </c>
      <c r="P3145">
        <v>53</v>
      </c>
      <c r="Q3145">
        <v>0</v>
      </c>
      <c r="R3145">
        <v>108</v>
      </c>
      <c r="S3145">
        <v>7</v>
      </c>
    </row>
    <row r="3146" spans="1:24" x14ac:dyDescent="0.3">
      <c r="A3146">
        <v>23938</v>
      </c>
      <c r="B3146" t="s">
        <v>1035</v>
      </c>
      <c r="C3146" t="s">
        <v>121</v>
      </c>
      <c r="P3146">
        <v>42</v>
      </c>
      <c r="Q3146">
        <v>0</v>
      </c>
      <c r="R3146">
        <v>61</v>
      </c>
      <c r="S3146">
        <v>5</v>
      </c>
    </row>
    <row r="3147" spans="1:24" x14ac:dyDescent="0.3">
      <c r="A3147">
        <v>23938</v>
      </c>
      <c r="B3147" t="s">
        <v>1035</v>
      </c>
      <c r="C3147" t="s">
        <v>1408</v>
      </c>
      <c r="P3147">
        <v>18</v>
      </c>
      <c r="Q3147">
        <v>0</v>
      </c>
      <c r="R3147">
        <v>39</v>
      </c>
      <c r="S3147">
        <v>4</v>
      </c>
    </row>
    <row r="3148" spans="1:24" x14ac:dyDescent="0.3">
      <c r="A3148">
        <v>23938</v>
      </c>
      <c r="B3148" t="s">
        <v>1035</v>
      </c>
      <c r="C3148" t="s">
        <v>202</v>
      </c>
      <c r="P3148">
        <v>11</v>
      </c>
      <c r="Q3148">
        <v>0</v>
      </c>
      <c r="R3148">
        <v>26</v>
      </c>
      <c r="S3148">
        <v>3</v>
      </c>
    </row>
    <row r="3149" spans="1:24" x14ac:dyDescent="0.3">
      <c r="A3149">
        <v>23938</v>
      </c>
      <c r="B3149" t="s">
        <v>1035</v>
      </c>
      <c r="C3149" t="s">
        <v>1409</v>
      </c>
      <c r="P3149">
        <v>1</v>
      </c>
      <c r="Q3149">
        <v>0</v>
      </c>
      <c r="R3149">
        <v>1</v>
      </c>
      <c r="S3149">
        <v>1</v>
      </c>
    </row>
    <row r="3150" spans="1:24" x14ac:dyDescent="0.3">
      <c r="A3150">
        <v>23938</v>
      </c>
      <c r="B3150" t="s">
        <v>1035</v>
      </c>
      <c r="C3150" t="s">
        <v>1040</v>
      </c>
      <c r="P3150">
        <v>0</v>
      </c>
      <c r="Q3150">
        <v>0</v>
      </c>
      <c r="R3150">
        <v>-3</v>
      </c>
      <c r="S3150">
        <v>2</v>
      </c>
    </row>
    <row r="3151" spans="1:24" x14ac:dyDescent="0.3">
      <c r="A3151">
        <v>23938</v>
      </c>
      <c r="B3151" t="s">
        <v>713</v>
      </c>
      <c r="C3151" t="s">
        <v>1410</v>
      </c>
      <c r="T3151">
        <v>22.5</v>
      </c>
      <c r="U3151">
        <v>24</v>
      </c>
      <c r="V3151">
        <v>0</v>
      </c>
      <c r="W3151">
        <v>90</v>
      </c>
      <c r="X3151">
        <v>4</v>
      </c>
    </row>
    <row r="3152" spans="1:24" x14ac:dyDescent="0.3">
      <c r="A3152">
        <v>23938</v>
      </c>
      <c r="B3152" t="s">
        <v>713</v>
      </c>
      <c r="C3152" t="s">
        <v>1124</v>
      </c>
      <c r="T3152">
        <v>20</v>
      </c>
      <c r="U3152">
        <v>24</v>
      </c>
      <c r="V3152">
        <v>0</v>
      </c>
      <c r="W3152">
        <v>40</v>
      </c>
      <c r="X3152">
        <v>2</v>
      </c>
    </row>
    <row r="3153" spans="1:39" x14ac:dyDescent="0.3">
      <c r="A3153">
        <v>23938</v>
      </c>
      <c r="B3153" t="s">
        <v>713</v>
      </c>
      <c r="C3153" t="s">
        <v>756</v>
      </c>
      <c r="T3153">
        <v>9</v>
      </c>
      <c r="U3153">
        <v>9</v>
      </c>
      <c r="V3153">
        <v>0</v>
      </c>
      <c r="W3153">
        <v>9</v>
      </c>
      <c r="X3153">
        <v>1</v>
      </c>
    </row>
    <row r="3154" spans="1:39" x14ac:dyDescent="0.3">
      <c r="A3154">
        <v>23938</v>
      </c>
      <c r="B3154" t="s">
        <v>1035</v>
      </c>
      <c r="C3154" t="s">
        <v>1046</v>
      </c>
      <c r="T3154">
        <v>19.7</v>
      </c>
      <c r="U3154">
        <v>32</v>
      </c>
      <c r="V3154">
        <v>0</v>
      </c>
      <c r="W3154">
        <v>59</v>
      </c>
      <c r="X3154">
        <v>3</v>
      </c>
    </row>
    <row r="3155" spans="1:39" x14ac:dyDescent="0.3">
      <c r="A3155">
        <v>23938</v>
      </c>
      <c r="B3155" t="s">
        <v>1035</v>
      </c>
      <c r="C3155" t="s">
        <v>1411</v>
      </c>
      <c r="T3155">
        <v>30</v>
      </c>
      <c r="U3155">
        <v>30</v>
      </c>
      <c r="V3155">
        <v>0</v>
      </c>
      <c r="W3155">
        <v>30</v>
      </c>
      <c r="X3155">
        <v>1</v>
      </c>
    </row>
    <row r="3156" spans="1:39" x14ac:dyDescent="0.3">
      <c r="A3156">
        <v>23938</v>
      </c>
      <c r="B3156" t="s">
        <v>1035</v>
      </c>
      <c r="C3156" t="s">
        <v>1412</v>
      </c>
      <c r="T3156">
        <v>26</v>
      </c>
      <c r="U3156">
        <v>26</v>
      </c>
      <c r="V3156">
        <v>0</v>
      </c>
      <c r="W3156">
        <v>26</v>
      </c>
      <c r="X3156">
        <v>1</v>
      </c>
    </row>
    <row r="3157" spans="1:39" x14ac:dyDescent="0.3">
      <c r="A3157">
        <v>23938</v>
      </c>
      <c r="B3157" t="s">
        <v>713</v>
      </c>
      <c r="C3157" t="s">
        <v>52</v>
      </c>
      <c r="Y3157">
        <v>4</v>
      </c>
      <c r="Z3157">
        <v>7</v>
      </c>
      <c r="AA3157">
        <v>0</v>
      </c>
      <c r="AB3157">
        <v>12</v>
      </c>
      <c r="AC3157">
        <v>3</v>
      </c>
    </row>
    <row r="3158" spans="1:39" x14ac:dyDescent="0.3">
      <c r="A3158">
        <v>23938</v>
      </c>
      <c r="B3158" t="s">
        <v>1035</v>
      </c>
      <c r="C3158" t="s">
        <v>1408</v>
      </c>
      <c r="Y3158">
        <v>2.7</v>
      </c>
      <c r="Z3158">
        <v>8</v>
      </c>
      <c r="AA3158">
        <v>0</v>
      </c>
      <c r="AB3158">
        <v>8</v>
      </c>
      <c r="AC3158">
        <v>3</v>
      </c>
    </row>
    <row r="3159" spans="1:39" x14ac:dyDescent="0.3">
      <c r="A3159">
        <v>23938</v>
      </c>
      <c r="B3159" t="s">
        <v>713</v>
      </c>
      <c r="C3159" t="s">
        <v>1413</v>
      </c>
      <c r="AD3159">
        <v>0</v>
      </c>
      <c r="AE3159" t="s">
        <v>136</v>
      </c>
      <c r="AF3159">
        <v>0</v>
      </c>
      <c r="AG3159" t="s">
        <v>136</v>
      </c>
      <c r="AH3159">
        <v>4</v>
      </c>
      <c r="AI3159">
        <v>4</v>
      </c>
    </row>
    <row r="3160" spans="1:39" x14ac:dyDescent="0.3">
      <c r="A3160">
        <v>23938</v>
      </c>
      <c r="B3160" t="s">
        <v>1035</v>
      </c>
      <c r="C3160" t="s">
        <v>1049</v>
      </c>
      <c r="AD3160">
        <v>3</v>
      </c>
      <c r="AE3160">
        <v>39</v>
      </c>
      <c r="AF3160">
        <v>2</v>
      </c>
      <c r="AG3160">
        <v>66.7</v>
      </c>
      <c r="AH3160">
        <v>9</v>
      </c>
      <c r="AI3160">
        <v>3</v>
      </c>
    </row>
    <row r="3161" spans="1:39" x14ac:dyDescent="0.3">
      <c r="A3161">
        <v>23938</v>
      </c>
      <c r="B3161" t="s">
        <v>713</v>
      </c>
      <c r="C3161" t="s">
        <v>725</v>
      </c>
      <c r="AJ3161">
        <v>60</v>
      </c>
      <c r="AK3161">
        <v>339</v>
      </c>
      <c r="AL3161">
        <v>48.4</v>
      </c>
      <c r="AM3161">
        <v>7</v>
      </c>
    </row>
    <row r="3162" spans="1:39" x14ac:dyDescent="0.3">
      <c r="A3162">
        <v>23938</v>
      </c>
      <c r="B3162" t="s">
        <v>1035</v>
      </c>
      <c r="C3162" t="s">
        <v>415</v>
      </c>
      <c r="AJ3162">
        <v>58</v>
      </c>
      <c r="AK3162">
        <v>330</v>
      </c>
      <c r="AL3162">
        <v>47.1</v>
      </c>
      <c r="AM3162">
        <v>7</v>
      </c>
    </row>
    <row r="3163" spans="1:39" x14ac:dyDescent="0.3">
      <c r="A3163">
        <v>23939</v>
      </c>
      <c r="B3163" t="s">
        <v>210</v>
      </c>
      <c r="C3163" t="s">
        <v>109</v>
      </c>
      <c r="D3163">
        <v>48</v>
      </c>
      <c r="E3163">
        <v>47.9</v>
      </c>
      <c r="F3163">
        <v>23</v>
      </c>
      <c r="G3163">
        <v>3</v>
      </c>
      <c r="H3163">
        <v>3</v>
      </c>
      <c r="I3163">
        <v>348</v>
      </c>
      <c r="J3163">
        <v>116.9</v>
      </c>
    </row>
    <row r="3164" spans="1:39" x14ac:dyDescent="0.3">
      <c r="A3164">
        <v>23939</v>
      </c>
      <c r="B3164" t="s">
        <v>186</v>
      </c>
      <c r="C3164" t="s">
        <v>750</v>
      </c>
      <c r="D3164">
        <v>46</v>
      </c>
      <c r="E3164">
        <v>52.2</v>
      </c>
      <c r="F3164">
        <v>24</v>
      </c>
      <c r="G3164">
        <v>3</v>
      </c>
      <c r="H3164">
        <v>4</v>
      </c>
      <c r="I3164">
        <v>306</v>
      </c>
      <c r="J3164">
        <v>123.7</v>
      </c>
    </row>
    <row r="3165" spans="1:39" x14ac:dyDescent="0.3">
      <c r="A3165">
        <v>23939</v>
      </c>
      <c r="B3165" t="s">
        <v>210</v>
      </c>
      <c r="C3165" t="s">
        <v>320</v>
      </c>
      <c r="K3165">
        <v>19</v>
      </c>
      <c r="L3165">
        <v>0</v>
      </c>
      <c r="M3165">
        <v>12</v>
      </c>
      <c r="N3165">
        <v>0</v>
      </c>
      <c r="O3165">
        <v>79</v>
      </c>
    </row>
    <row r="3166" spans="1:39" x14ac:dyDescent="0.3">
      <c r="A3166">
        <v>23939</v>
      </c>
      <c r="B3166" t="s">
        <v>210</v>
      </c>
      <c r="C3166" t="s">
        <v>1414</v>
      </c>
      <c r="K3166">
        <v>7</v>
      </c>
      <c r="L3166">
        <v>1</v>
      </c>
      <c r="M3166">
        <v>7</v>
      </c>
      <c r="N3166">
        <v>2</v>
      </c>
      <c r="O3166">
        <v>11</v>
      </c>
    </row>
    <row r="3167" spans="1:39" x14ac:dyDescent="0.3">
      <c r="A3167">
        <v>23939</v>
      </c>
      <c r="B3167" t="s">
        <v>210</v>
      </c>
      <c r="C3167" t="s">
        <v>232</v>
      </c>
      <c r="K3167">
        <v>1</v>
      </c>
      <c r="L3167">
        <v>0</v>
      </c>
      <c r="M3167">
        <v>3</v>
      </c>
      <c r="N3167">
        <v>0</v>
      </c>
      <c r="O3167">
        <v>3</v>
      </c>
    </row>
    <row r="3168" spans="1:39" x14ac:dyDescent="0.3">
      <c r="A3168">
        <v>23939</v>
      </c>
      <c r="B3168" t="s">
        <v>210</v>
      </c>
      <c r="C3168" t="s">
        <v>1415</v>
      </c>
      <c r="K3168">
        <v>3</v>
      </c>
      <c r="L3168">
        <v>0</v>
      </c>
      <c r="M3168">
        <v>1</v>
      </c>
      <c r="N3168">
        <v>0</v>
      </c>
      <c r="O3168">
        <v>0</v>
      </c>
    </row>
    <row r="3169" spans="1:19" x14ac:dyDescent="0.3">
      <c r="A3169">
        <v>23939</v>
      </c>
      <c r="B3169" t="s">
        <v>210</v>
      </c>
      <c r="C3169" t="s">
        <v>109</v>
      </c>
      <c r="K3169">
        <v>11</v>
      </c>
      <c r="L3169">
        <v>0</v>
      </c>
      <c r="M3169">
        <v>8</v>
      </c>
      <c r="N3169">
        <v>0</v>
      </c>
      <c r="O3169">
        <v>-11</v>
      </c>
    </row>
    <row r="3170" spans="1:19" x14ac:dyDescent="0.3">
      <c r="A3170">
        <v>23939</v>
      </c>
      <c r="B3170" t="s">
        <v>186</v>
      </c>
      <c r="C3170" t="s">
        <v>168</v>
      </c>
      <c r="K3170">
        <v>22</v>
      </c>
      <c r="L3170">
        <v>0</v>
      </c>
      <c r="M3170">
        <v>12</v>
      </c>
      <c r="N3170">
        <v>0</v>
      </c>
      <c r="O3170">
        <v>49</v>
      </c>
    </row>
    <row r="3171" spans="1:19" x14ac:dyDescent="0.3">
      <c r="A3171">
        <v>23939</v>
      </c>
      <c r="B3171" t="s">
        <v>186</v>
      </c>
      <c r="C3171" t="s">
        <v>704</v>
      </c>
      <c r="K3171">
        <v>2</v>
      </c>
      <c r="L3171">
        <v>0</v>
      </c>
      <c r="M3171">
        <v>38</v>
      </c>
      <c r="N3171">
        <v>0</v>
      </c>
      <c r="O3171">
        <v>41</v>
      </c>
    </row>
    <row r="3172" spans="1:19" x14ac:dyDescent="0.3">
      <c r="A3172">
        <v>23939</v>
      </c>
      <c r="B3172" t="s">
        <v>186</v>
      </c>
      <c r="C3172" t="s">
        <v>750</v>
      </c>
      <c r="K3172">
        <v>13</v>
      </c>
      <c r="L3172">
        <v>1</v>
      </c>
      <c r="M3172">
        <v>11</v>
      </c>
      <c r="N3172">
        <v>3</v>
      </c>
      <c r="O3172">
        <v>38</v>
      </c>
    </row>
    <row r="3173" spans="1:19" x14ac:dyDescent="0.3">
      <c r="A3173">
        <v>23939</v>
      </c>
      <c r="B3173" t="s">
        <v>186</v>
      </c>
      <c r="C3173" t="s">
        <v>285</v>
      </c>
      <c r="K3173">
        <v>7</v>
      </c>
      <c r="L3173">
        <v>0</v>
      </c>
      <c r="M3173">
        <v>9</v>
      </c>
      <c r="N3173">
        <v>0</v>
      </c>
      <c r="O3173">
        <v>28</v>
      </c>
    </row>
    <row r="3174" spans="1:19" x14ac:dyDescent="0.3">
      <c r="A3174">
        <v>23939</v>
      </c>
      <c r="B3174" t="s">
        <v>186</v>
      </c>
      <c r="C3174" t="s">
        <v>1099</v>
      </c>
      <c r="K3174">
        <v>5</v>
      </c>
      <c r="L3174">
        <v>0</v>
      </c>
      <c r="M3174">
        <v>7</v>
      </c>
      <c r="N3174">
        <v>0</v>
      </c>
      <c r="O3174">
        <v>18</v>
      </c>
    </row>
    <row r="3175" spans="1:19" x14ac:dyDescent="0.3">
      <c r="A3175">
        <v>23939</v>
      </c>
      <c r="B3175" t="s">
        <v>186</v>
      </c>
      <c r="C3175" t="s">
        <v>1057</v>
      </c>
      <c r="K3175">
        <v>1</v>
      </c>
      <c r="L3175">
        <v>0</v>
      </c>
      <c r="M3175">
        <v>1</v>
      </c>
      <c r="N3175">
        <v>0</v>
      </c>
      <c r="O3175">
        <v>1</v>
      </c>
    </row>
    <row r="3176" spans="1:19" x14ac:dyDescent="0.3">
      <c r="A3176">
        <v>23939</v>
      </c>
      <c r="B3176" t="s">
        <v>186</v>
      </c>
      <c r="C3176" t="s">
        <v>1416</v>
      </c>
      <c r="K3176">
        <v>0</v>
      </c>
      <c r="L3176">
        <v>1</v>
      </c>
      <c r="M3176">
        <v>0</v>
      </c>
      <c r="N3176">
        <v>0</v>
      </c>
      <c r="O3176">
        <v>0</v>
      </c>
    </row>
    <row r="3177" spans="1:19" x14ac:dyDescent="0.3">
      <c r="A3177">
        <v>23939</v>
      </c>
      <c r="B3177" t="s">
        <v>186</v>
      </c>
      <c r="C3177" t="s">
        <v>188</v>
      </c>
      <c r="K3177">
        <v>0</v>
      </c>
      <c r="L3177">
        <v>0</v>
      </c>
      <c r="M3177">
        <v>0</v>
      </c>
      <c r="N3177">
        <v>0</v>
      </c>
      <c r="O3177">
        <v>0</v>
      </c>
    </row>
    <row r="3178" spans="1:19" x14ac:dyDescent="0.3">
      <c r="A3178">
        <v>23939</v>
      </c>
      <c r="B3178" t="s">
        <v>210</v>
      </c>
      <c r="C3178" t="s">
        <v>232</v>
      </c>
      <c r="P3178">
        <v>47</v>
      </c>
      <c r="Q3178">
        <v>1</v>
      </c>
      <c r="R3178">
        <v>87</v>
      </c>
      <c r="S3178">
        <v>4</v>
      </c>
    </row>
    <row r="3179" spans="1:19" x14ac:dyDescent="0.3">
      <c r="A3179">
        <v>23939</v>
      </c>
      <c r="B3179" t="s">
        <v>210</v>
      </c>
      <c r="C3179" t="s">
        <v>515</v>
      </c>
      <c r="P3179">
        <v>25</v>
      </c>
      <c r="Q3179">
        <v>1</v>
      </c>
      <c r="R3179">
        <v>82</v>
      </c>
      <c r="S3179">
        <v>9</v>
      </c>
    </row>
    <row r="3180" spans="1:19" x14ac:dyDescent="0.3">
      <c r="A3180">
        <v>23939</v>
      </c>
      <c r="B3180" t="s">
        <v>210</v>
      </c>
      <c r="C3180" t="s">
        <v>1417</v>
      </c>
      <c r="P3180">
        <v>41</v>
      </c>
      <c r="Q3180">
        <v>0</v>
      </c>
      <c r="R3180">
        <v>54</v>
      </c>
      <c r="S3180">
        <v>2</v>
      </c>
    </row>
    <row r="3181" spans="1:19" x14ac:dyDescent="0.3">
      <c r="A3181">
        <v>23939</v>
      </c>
      <c r="B3181" t="s">
        <v>210</v>
      </c>
      <c r="C3181" t="s">
        <v>928</v>
      </c>
      <c r="P3181">
        <v>24</v>
      </c>
      <c r="Q3181">
        <v>0</v>
      </c>
      <c r="R3181">
        <v>42</v>
      </c>
      <c r="S3181">
        <v>2</v>
      </c>
    </row>
    <row r="3182" spans="1:19" x14ac:dyDescent="0.3">
      <c r="A3182">
        <v>23939</v>
      </c>
      <c r="B3182" t="s">
        <v>210</v>
      </c>
      <c r="C3182" t="s">
        <v>1418</v>
      </c>
      <c r="P3182">
        <v>23</v>
      </c>
      <c r="Q3182">
        <v>1</v>
      </c>
      <c r="R3182">
        <v>23</v>
      </c>
      <c r="S3182">
        <v>1</v>
      </c>
    </row>
    <row r="3183" spans="1:19" x14ac:dyDescent="0.3">
      <c r="A3183">
        <v>23939</v>
      </c>
      <c r="B3183" t="s">
        <v>210</v>
      </c>
      <c r="C3183" t="s">
        <v>1414</v>
      </c>
      <c r="P3183">
        <v>19</v>
      </c>
      <c r="Q3183">
        <v>0</v>
      </c>
      <c r="R3183">
        <v>19</v>
      </c>
      <c r="S3183">
        <v>1</v>
      </c>
    </row>
    <row r="3184" spans="1:19" x14ac:dyDescent="0.3">
      <c r="A3184">
        <v>23939</v>
      </c>
      <c r="B3184" t="s">
        <v>210</v>
      </c>
      <c r="C3184" t="s">
        <v>927</v>
      </c>
      <c r="P3184">
        <v>14</v>
      </c>
      <c r="Q3184">
        <v>0</v>
      </c>
      <c r="R3184">
        <v>14</v>
      </c>
      <c r="S3184">
        <v>1</v>
      </c>
    </row>
    <row r="3185" spans="1:29" x14ac:dyDescent="0.3">
      <c r="A3185">
        <v>23939</v>
      </c>
      <c r="B3185" t="s">
        <v>210</v>
      </c>
      <c r="C3185" t="s">
        <v>1415</v>
      </c>
      <c r="P3185">
        <v>11</v>
      </c>
      <c r="Q3185">
        <v>0</v>
      </c>
      <c r="R3185">
        <v>11</v>
      </c>
      <c r="S3185">
        <v>1</v>
      </c>
    </row>
    <row r="3186" spans="1:29" x14ac:dyDescent="0.3">
      <c r="A3186">
        <v>23939</v>
      </c>
      <c r="B3186" t="s">
        <v>210</v>
      </c>
      <c r="C3186" t="s">
        <v>696</v>
      </c>
      <c r="P3186">
        <v>9</v>
      </c>
      <c r="Q3186">
        <v>0</v>
      </c>
      <c r="R3186">
        <v>9</v>
      </c>
      <c r="S3186">
        <v>1</v>
      </c>
    </row>
    <row r="3187" spans="1:29" x14ac:dyDescent="0.3">
      <c r="A3187">
        <v>23939</v>
      </c>
      <c r="B3187" t="s">
        <v>210</v>
      </c>
      <c r="C3187" t="s">
        <v>320</v>
      </c>
      <c r="P3187">
        <v>7</v>
      </c>
      <c r="Q3187">
        <v>0</v>
      </c>
      <c r="R3187">
        <v>7</v>
      </c>
      <c r="S3187">
        <v>1</v>
      </c>
    </row>
    <row r="3188" spans="1:29" x14ac:dyDescent="0.3">
      <c r="A3188">
        <v>23939</v>
      </c>
      <c r="B3188" t="s">
        <v>186</v>
      </c>
      <c r="C3188" t="s">
        <v>704</v>
      </c>
      <c r="P3188">
        <v>33</v>
      </c>
      <c r="Q3188">
        <v>2</v>
      </c>
      <c r="R3188">
        <v>75</v>
      </c>
      <c r="S3188">
        <v>6</v>
      </c>
    </row>
    <row r="3189" spans="1:29" x14ac:dyDescent="0.3">
      <c r="A3189">
        <v>23939</v>
      </c>
      <c r="B3189" t="s">
        <v>186</v>
      </c>
      <c r="C3189" t="s">
        <v>1131</v>
      </c>
      <c r="P3189">
        <v>47</v>
      </c>
      <c r="Q3189">
        <v>1</v>
      </c>
      <c r="R3189">
        <v>69</v>
      </c>
      <c r="S3189">
        <v>3</v>
      </c>
    </row>
    <row r="3190" spans="1:29" x14ac:dyDescent="0.3">
      <c r="A3190">
        <v>23939</v>
      </c>
      <c r="B3190" t="s">
        <v>186</v>
      </c>
      <c r="C3190" t="s">
        <v>1416</v>
      </c>
      <c r="P3190">
        <v>42</v>
      </c>
      <c r="Q3190">
        <v>0</v>
      </c>
      <c r="R3190">
        <v>42</v>
      </c>
      <c r="S3190">
        <v>1</v>
      </c>
    </row>
    <row r="3191" spans="1:29" x14ac:dyDescent="0.3">
      <c r="A3191">
        <v>23939</v>
      </c>
      <c r="B3191" t="s">
        <v>186</v>
      </c>
      <c r="C3191" t="s">
        <v>168</v>
      </c>
      <c r="P3191">
        <v>11</v>
      </c>
      <c r="Q3191">
        <v>0</v>
      </c>
      <c r="R3191">
        <v>35</v>
      </c>
      <c r="S3191">
        <v>4</v>
      </c>
    </row>
    <row r="3192" spans="1:29" x14ac:dyDescent="0.3">
      <c r="A3192">
        <v>23939</v>
      </c>
      <c r="B3192" t="s">
        <v>186</v>
      </c>
      <c r="C3192" t="s">
        <v>1057</v>
      </c>
      <c r="P3192">
        <v>16</v>
      </c>
      <c r="Q3192">
        <v>0</v>
      </c>
      <c r="R3192">
        <v>31</v>
      </c>
      <c r="S3192">
        <v>4</v>
      </c>
    </row>
    <row r="3193" spans="1:29" x14ac:dyDescent="0.3">
      <c r="A3193">
        <v>23939</v>
      </c>
      <c r="B3193" t="s">
        <v>186</v>
      </c>
      <c r="C3193" t="s">
        <v>188</v>
      </c>
      <c r="P3193">
        <v>11</v>
      </c>
      <c r="Q3193">
        <v>0</v>
      </c>
      <c r="R3193">
        <v>23</v>
      </c>
      <c r="S3193">
        <v>2</v>
      </c>
    </row>
    <row r="3194" spans="1:29" x14ac:dyDescent="0.3">
      <c r="A3194">
        <v>23939</v>
      </c>
      <c r="B3194" t="s">
        <v>186</v>
      </c>
      <c r="C3194" t="s">
        <v>201</v>
      </c>
      <c r="P3194">
        <v>11</v>
      </c>
      <c r="Q3194">
        <v>0</v>
      </c>
      <c r="R3194">
        <v>17</v>
      </c>
      <c r="S3194">
        <v>2</v>
      </c>
    </row>
    <row r="3195" spans="1:29" x14ac:dyDescent="0.3">
      <c r="A3195">
        <v>23939</v>
      </c>
      <c r="B3195" t="s">
        <v>186</v>
      </c>
      <c r="C3195" t="s">
        <v>1419</v>
      </c>
      <c r="P3195">
        <v>11</v>
      </c>
      <c r="Q3195">
        <v>1</v>
      </c>
      <c r="R3195">
        <v>14</v>
      </c>
      <c r="S3195">
        <v>2</v>
      </c>
    </row>
    <row r="3196" spans="1:29" x14ac:dyDescent="0.3">
      <c r="A3196">
        <v>23939</v>
      </c>
      <c r="B3196" t="s">
        <v>210</v>
      </c>
      <c r="C3196" t="s">
        <v>1415</v>
      </c>
      <c r="T3196">
        <v>18.2</v>
      </c>
      <c r="U3196">
        <v>25</v>
      </c>
      <c r="V3196">
        <v>0</v>
      </c>
      <c r="W3196">
        <v>109</v>
      </c>
      <c r="X3196">
        <v>6</v>
      </c>
    </row>
    <row r="3197" spans="1:29" x14ac:dyDescent="0.3">
      <c r="A3197">
        <v>23939</v>
      </c>
      <c r="B3197" t="s">
        <v>186</v>
      </c>
      <c r="C3197" t="s">
        <v>1416</v>
      </c>
      <c r="T3197">
        <v>22</v>
      </c>
      <c r="U3197">
        <v>29</v>
      </c>
      <c r="V3197">
        <v>0</v>
      </c>
      <c r="W3197">
        <v>132</v>
      </c>
      <c r="X3197">
        <v>6</v>
      </c>
    </row>
    <row r="3198" spans="1:29" x14ac:dyDescent="0.3">
      <c r="A3198">
        <v>23939</v>
      </c>
      <c r="B3198" t="s">
        <v>186</v>
      </c>
      <c r="C3198" t="s">
        <v>1420</v>
      </c>
      <c r="T3198">
        <v>25</v>
      </c>
      <c r="U3198">
        <v>25</v>
      </c>
      <c r="V3198">
        <v>0</v>
      </c>
      <c r="W3198">
        <v>25</v>
      </c>
      <c r="X3198">
        <v>1</v>
      </c>
    </row>
    <row r="3199" spans="1:29" x14ac:dyDescent="0.3">
      <c r="A3199">
        <v>23939</v>
      </c>
      <c r="B3199" t="s">
        <v>186</v>
      </c>
      <c r="C3199" t="s">
        <v>603</v>
      </c>
      <c r="T3199">
        <v>9</v>
      </c>
      <c r="U3199">
        <v>9</v>
      </c>
      <c r="V3199">
        <v>0</v>
      </c>
      <c r="W3199">
        <v>9</v>
      </c>
      <c r="X3199">
        <v>1</v>
      </c>
    </row>
    <row r="3200" spans="1:29" x14ac:dyDescent="0.3">
      <c r="A3200">
        <v>23939</v>
      </c>
      <c r="B3200" t="s">
        <v>186</v>
      </c>
      <c r="C3200" t="s">
        <v>704</v>
      </c>
      <c r="Y3200">
        <v>4.8</v>
      </c>
      <c r="Z3200">
        <v>8</v>
      </c>
      <c r="AA3200">
        <v>0</v>
      </c>
      <c r="AB3200">
        <v>19</v>
      </c>
      <c r="AC3200">
        <v>4</v>
      </c>
    </row>
    <row r="3201" spans="1:39" x14ac:dyDescent="0.3">
      <c r="A3201">
        <v>23939</v>
      </c>
      <c r="B3201" t="s">
        <v>186</v>
      </c>
      <c r="C3201" t="s">
        <v>1416</v>
      </c>
      <c r="Y3201">
        <v>11.5</v>
      </c>
      <c r="Z3201">
        <v>14</v>
      </c>
      <c r="AA3201">
        <v>0</v>
      </c>
      <c r="AB3201">
        <v>23</v>
      </c>
      <c r="AC3201">
        <v>2</v>
      </c>
    </row>
    <row r="3202" spans="1:39" x14ac:dyDescent="0.3">
      <c r="A3202">
        <v>23939</v>
      </c>
      <c r="B3202" t="s">
        <v>210</v>
      </c>
      <c r="C3202" t="s">
        <v>934</v>
      </c>
      <c r="AD3202">
        <v>2</v>
      </c>
      <c r="AE3202">
        <v>45</v>
      </c>
      <c r="AF3202">
        <v>2</v>
      </c>
      <c r="AG3202">
        <v>100</v>
      </c>
      <c r="AH3202">
        <v>12</v>
      </c>
      <c r="AI3202">
        <v>6</v>
      </c>
    </row>
    <row r="3203" spans="1:39" x14ac:dyDescent="0.3">
      <c r="A3203">
        <v>23939</v>
      </c>
      <c r="B3203" t="s">
        <v>186</v>
      </c>
      <c r="C3203" t="s">
        <v>206</v>
      </c>
      <c r="AD3203">
        <v>3</v>
      </c>
      <c r="AE3203">
        <v>54</v>
      </c>
      <c r="AF3203">
        <v>2</v>
      </c>
      <c r="AG3203">
        <v>66.7</v>
      </c>
      <c r="AH3203">
        <v>13</v>
      </c>
      <c r="AI3203">
        <v>7</v>
      </c>
    </row>
    <row r="3204" spans="1:39" x14ac:dyDescent="0.3">
      <c r="A3204">
        <v>23939</v>
      </c>
      <c r="B3204" t="s">
        <v>210</v>
      </c>
      <c r="C3204" t="s">
        <v>1421</v>
      </c>
      <c r="AJ3204">
        <v>56</v>
      </c>
      <c r="AK3204">
        <v>419</v>
      </c>
      <c r="AL3204">
        <v>46.6</v>
      </c>
      <c r="AM3204">
        <v>9</v>
      </c>
    </row>
    <row r="3205" spans="1:39" x14ac:dyDescent="0.3">
      <c r="A3205">
        <v>23939</v>
      </c>
      <c r="B3205" t="s">
        <v>186</v>
      </c>
      <c r="C3205" t="s">
        <v>107</v>
      </c>
      <c r="AJ3205">
        <v>53</v>
      </c>
      <c r="AK3205">
        <v>197</v>
      </c>
      <c r="AL3205">
        <v>39.4</v>
      </c>
      <c r="AM3205">
        <v>5</v>
      </c>
    </row>
    <row r="3206" spans="1:39" x14ac:dyDescent="0.3">
      <c r="A3206">
        <v>23939</v>
      </c>
      <c r="B3206" t="s">
        <v>186</v>
      </c>
      <c r="C3206" t="s">
        <v>208</v>
      </c>
      <c r="AJ3206">
        <v>36</v>
      </c>
      <c r="AK3206">
        <v>36</v>
      </c>
      <c r="AL3206">
        <v>36</v>
      </c>
      <c r="AM3206">
        <v>1</v>
      </c>
    </row>
    <row r="3207" spans="1:39" x14ac:dyDescent="0.3">
      <c r="A3207">
        <v>23942</v>
      </c>
      <c r="B3207" t="s">
        <v>1078</v>
      </c>
      <c r="C3207" t="s">
        <v>1422</v>
      </c>
      <c r="D3207">
        <v>37</v>
      </c>
      <c r="E3207">
        <v>67.599999999999994</v>
      </c>
      <c r="F3207">
        <v>25</v>
      </c>
      <c r="G3207">
        <v>0</v>
      </c>
      <c r="H3207">
        <v>3</v>
      </c>
      <c r="I3207">
        <v>281</v>
      </c>
      <c r="J3207">
        <v>158.1</v>
      </c>
    </row>
    <row r="3208" spans="1:39" x14ac:dyDescent="0.3">
      <c r="A3208">
        <v>23942</v>
      </c>
      <c r="B3208" t="s">
        <v>1021</v>
      </c>
      <c r="C3208" t="s">
        <v>1423</v>
      </c>
      <c r="D3208">
        <v>27</v>
      </c>
      <c r="E3208">
        <v>55.6</v>
      </c>
      <c r="F3208">
        <v>15</v>
      </c>
      <c r="G3208">
        <v>0</v>
      </c>
      <c r="H3208">
        <v>1</v>
      </c>
      <c r="I3208">
        <v>225</v>
      </c>
      <c r="J3208">
        <v>137.80000000000001</v>
      </c>
    </row>
    <row r="3209" spans="1:39" x14ac:dyDescent="0.3">
      <c r="A3209">
        <v>23942</v>
      </c>
      <c r="B3209" t="s">
        <v>1078</v>
      </c>
      <c r="C3209" t="s">
        <v>74</v>
      </c>
      <c r="K3209">
        <v>15</v>
      </c>
      <c r="L3209">
        <v>0</v>
      </c>
      <c r="M3209">
        <v>47</v>
      </c>
      <c r="N3209">
        <v>1</v>
      </c>
      <c r="O3209">
        <v>131</v>
      </c>
    </row>
    <row r="3210" spans="1:39" x14ac:dyDescent="0.3">
      <c r="A3210">
        <v>23942</v>
      </c>
      <c r="B3210" t="s">
        <v>1078</v>
      </c>
      <c r="C3210" t="s">
        <v>1422</v>
      </c>
      <c r="K3210">
        <v>10</v>
      </c>
      <c r="L3210">
        <v>0</v>
      </c>
      <c r="M3210">
        <v>13</v>
      </c>
      <c r="N3210">
        <v>2</v>
      </c>
      <c r="O3210">
        <v>25</v>
      </c>
    </row>
    <row r="3211" spans="1:39" x14ac:dyDescent="0.3">
      <c r="A3211">
        <v>23942</v>
      </c>
      <c r="B3211" t="s">
        <v>1078</v>
      </c>
      <c r="C3211" t="s">
        <v>249</v>
      </c>
      <c r="K3211">
        <v>4</v>
      </c>
      <c r="L3211">
        <v>0</v>
      </c>
      <c r="M3211">
        <v>13</v>
      </c>
      <c r="N3211">
        <v>0</v>
      </c>
      <c r="O3211">
        <v>25</v>
      </c>
    </row>
    <row r="3212" spans="1:39" x14ac:dyDescent="0.3">
      <c r="A3212">
        <v>23942</v>
      </c>
      <c r="B3212" t="s">
        <v>1078</v>
      </c>
      <c r="C3212" t="s">
        <v>337</v>
      </c>
      <c r="K3212">
        <v>5</v>
      </c>
      <c r="L3212">
        <v>0</v>
      </c>
      <c r="M3212">
        <v>7</v>
      </c>
      <c r="N3212">
        <v>0</v>
      </c>
      <c r="O3212">
        <v>17</v>
      </c>
    </row>
    <row r="3213" spans="1:39" x14ac:dyDescent="0.3">
      <c r="A3213">
        <v>23942</v>
      </c>
      <c r="B3213" t="s">
        <v>1078</v>
      </c>
      <c r="C3213" t="s">
        <v>1424</v>
      </c>
      <c r="K3213">
        <v>2</v>
      </c>
      <c r="L3213">
        <v>0</v>
      </c>
      <c r="M3213">
        <v>10</v>
      </c>
      <c r="N3213">
        <v>0</v>
      </c>
      <c r="O3213">
        <v>14</v>
      </c>
    </row>
    <row r="3214" spans="1:39" x14ac:dyDescent="0.3">
      <c r="A3214">
        <v>23942</v>
      </c>
      <c r="B3214" t="s">
        <v>1078</v>
      </c>
      <c r="C3214" t="s">
        <v>1083</v>
      </c>
      <c r="K3214">
        <v>2</v>
      </c>
      <c r="L3214">
        <v>0</v>
      </c>
      <c r="M3214">
        <v>12</v>
      </c>
      <c r="N3214">
        <v>0</v>
      </c>
      <c r="O3214">
        <v>12</v>
      </c>
    </row>
    <row r="3215" spans="1:39" x14ac:dyDescent="0.3">
      <c r="A3215">
        <v>23942</v>
      </c>
      <c r="B3215" t="s">
        <v>1021</v>
      </c>
      <c r="C3215" t="s">
        <v>1026</v>
      </c>
      <c r="K3215">
        <v>13</v>
      </c>
      <c r="L3215">
        <v>0</v>
      </c>
      <c r="M3215">
        <v>27</v>
      </c>
      <c r="N3215">
        <v>0</v>
      </c>
      <c r="O3215">
        <v>82</v>
      </c>
    </row>
    <row r="3216" spans="1:39" x14ac:dyDescent="0.3">
      <c r="A3216">
        <v>23942</v>
      </c>
      <c r="B3216" t="s">
        <v>1021</v>
      </c>
      <c r="C3216" t="s">
        <v>1425</v>
      </c>
      <c r="K3216">
        <v>18</v>
      </c>
      <c r="L3216">
        <v>0</v>
      </c>
      <c r="M3216">
        <v>24</v>
      </c>
      <c r="N3216">
        <v>1</v>
      </c>
      <c r="O3216">
        <v>76</v>
      </c>
    </row>
    <row r="3217" spans="1:19" x14ac:dyDescent="0.3">
      <c r="A3217">
        <v>23942</v>
      </c>
      <c r="B3217" t="s">
        <v>1021</v>
      </c>
      <c r="C3217" t="s">
        <v>1423</v>
      </c>
      <c r="K3217">
        <v>14</v>
      </c>
      <c r="L3217">
        <v>0</v>
      </c>
      <c r="M3217">
        <v>19</v>
      </c>
      <c r="N3217">
        <v>0</v>
      </c>
      <c r="O3217">
        <v>50</v>
      </c>
    </row>
    <row r="3218" spans="1:19" x14ac:dyDescent="0.3">
      <c r="A3218">
        <v>23942</v>
      </c>
      <c r="B3218" t="s">
        <v>1021</v>
      </c>
      <c r="C3218" t="s">
        <v>835</v>
      </c>
      <c r="K3218">
        <v>2</v>
      </c>
      <c r="L3218">
        <v>0</v>
      </c>
      <c r="M3218">
        <v>5</v>
      </c>
      <c r="N3218">
        <v>0</v>
      </c>
      <c r="O3218">
        <v>7</v>
      </c>
    </row>
    <row r="3219" spans="1:19" x14ac:dyDescent="0.3">
      <c r="A3219">
        <v>23942</v>
      </c>
      <c r="B3219" t="s">
        <v>1021</v>
      </c>
      <c r="C3219" t="s">
        <v>266</v>
      </c>
      <c r="K3219">
        <v>2</v>
      </c>
      <c r="L3219">
        <v>0</v>
      </c>
      <c r="M3219">
        <v>7</v>
      </c>
      <c r="N3219">
        <v>0</v>
      </c>
      <c r="O3219">
        <v>-5</v>
      </c>
    </row>
    <row r="3220" spans="1:19" x14ac:dyDescent="0.3">
      <c r="A3220">
        <v>23942</v>
      </c>
      <c r="B3220" t="s">
        <v>1078</v>
      </c>
      <c r="C3220" t="s">
        <v>1261</v>
      </c>
      <c r="P3220">
        <v>42</v>
      </c>
      <c r="Q3220">
        <v>1</v>
      </c>
      <c r="R3220">
        <v>185</v>
      </c>
      <c r="S3220">
        <v>18</v>
      </c>
    </row>
    <row r="3221" spans="1:19" x14ac:dyDescent="0.3">
      <c r="A3221">
        <v>23942</v>
      </c>
      <c r="B3221" t="s">
        <v>1078</v>
      </c>
      <c r="C3221" t="s">
        <v>1091</v>
      </c>
      <c r="P3221">
        <v>27</v>
      </c>
      <c r="Q3221">
        <v>1</v>
      </c>
      <c r="R3221">
        <v>47</v>
      </c>
      <c r="S3221">
        <v>2</v>
      </c>
    </row>
    <row r="3222" spans="1:19" x14ac:dyDescent="0.3">
      <c r="A3222">
        <v>23942</v>
      </c>
      <c r="B3222" t="s">
        <v>1078</v>
      </c>
      <c r="C3222" t="s">
        <v>1426</v>
      </c>
      <c r="P3222">
        <v>15</v>
      </c>
      <c r="Q3222">
        <v>1</v>
      </c>
      <c r="R3222">
        <v>26</v>
      </c>
      <c r="S3222">
        <v>2</v>
      </c>
    </row>
    <row r="3223" spans="1:19" x14ac:dyDescent="0.3">
      <c r="A3223">
        <v>23942</v>
      </c>
      <c r="B3223" t="s">
        <v>1078</v>
      </c>
      <c r="C3223" t="s">
        <v>1427</v>
      </c>
      <c r="P3223">
        <v>9</v>
      </c>
      <c r="Q3223">
        <v>0</v>
      </c>
      <c r="R3223">
        <v>16</v>
      </c>
      <c r="S3223">
        <v>2</v>
      </c>
    </row>
    <row r="3224" spans="1:19" x14ac:dyDescent="0.3">
      <c r="A3224">
        <v>23942</v>
      </c>
      <c r="B3224" t="s">
        <v>1078</v>
      </c>
      <c r="C3224" t="s">
        <v>1089</v>
      </c>
      <c r="P3224">
        <v>7</v>
      </c>
      <c r="Q3224">
        <v>0</v>
      </c>
      <c r="R3224">
        <v>7</v>
      </c>
      <c r="S3224">
        <v>1</v>
      </c>
    </row>
    <row r="3225" spans="1:19" x14ac:dyDescent="0.3">
      <c r="A3225">
        <v>23942</v>
      </c>
      <c r="B3225" t="s">
        <v>1021</v>
      </c>
      <c r="C3225" t="s">
        <v>320</v>
      </c>
      <c r="P3225">
        <v>26</v>
      </c>
      <c r="Q3225">
        <v>0</v>
      </c>
      <c r="R3225">
        <v>63</v>
      </c>
      <c r="S3225">
        <v>4</v>
      </c>
    </row>
    <row r="3226" spans="1:19" x14ac:dyDescent="0.3">
      <c r="A3226">
        <v>23942</v>
      </c>
      <c r="B3226" t="s">
        <v>1021</v>
      </c>
      <c r="C3226" t="s">
        <v>266</v>
      </c>
      <c r="P3226">
        <v>30</v>
      </c>
      <c r="Q3226">
        <v>0</v>
      </c>
      <c r="R3226">
        <v>55</v>
      </c>
      <c r="S3226">
        <v>4</v>
      </c>
    </row>
    <row r="3227" spans="1:19" x14ac:dyDescent="0.3">
      <c r="A3227">
        <v>23942</v>
      </c>
      <c r="B3227" t="s">
        <v>1021</v>
      </c>
      <c r="C3227" t="s">
        <v>1028</v>
      </c>
      <c r="P3227">
        <v>21</v>
      </c>
      <c r="Q3227">
        <v>1</v>
      </c>
      <c r="R3227">
        <v>40</v>
      </c>
      <c r="S3227">
        <v>2</v>
      </c>
    </row>
    <row r="3228" spans="1:19" x14ac:dyDescent="0.3">
      <c r="A3228">
        <v>23942</v>
      </c>
      <c r="B3228" t="s">
        <v>1021</v>
      </c>
      <c r="C3228" t="s">
        <v>835</v>
      </c>
      <c r="P3228">
        <v>29</v>
      </c>
      <c r="Q3228">
        <v>0</v>
      </c>
      <c r="R3228">
        <v>29</v>
      </c>
      <c r="S3228">
        <v>1</v>
      </c>
    </row>
    <row r="3229" spans="1:19" x14ac:dyDescent="0.3">
      <c r="A3229">
        <v>23942</v>
      </c>
      <c r="B3229" t="s">
        <v>1021</v>
      </c>
      <c r="C3229" t="s">
        <v>1428</v>
      </c>
      <c r="P3229">
        <v>15</v>
      </c>
      <c r="Q3229">
        <v>0</v>
      </c>
      <c r="R3229">
        <v>15</v>
      </c>
      <c r="S3229">
        <v>1</v>
      </c>
    </row>
    <row r="3230" spans="1:19" x14ac:dyDescent="0.3">
      <c r="A3230">
        <v>23942</v>
      </c>
      <c r="B3230" t="s">
        <v>1021</v>
      </c>
      <c r="C3230" t="s">
        <v>1429</v>
      </c>
      <c r="P3230">
        <v>13</v>
      </c>
      <c r="Q3230">
        <v>0</v>
      </c>
      <c r="R3230">
        <v>13</v>
      </c>
      <c r="S3230">
        <v>1</v>
      </c>
    </row>
    <row r="3231" spans="1:19" x14ac:dyDescent="0.3">
      <c r="A3231">
        <v>23942</v>
      </c>
      <c r="B3231" t="s">
        <v>1021</v>
      </c>
      <c r="C3231" t="s">
        <v>1425</v>
      </c>
      <c r="P3231">
        <v>8</v>
      </c>
      <c r="Q3231">
        <v>0</v>
      </c>
      <c r="R3231">
        <v>8</v>
      </c>
      <c r="S3231">
        <v>1</v>
      </c>
    </row>
    <row r="3232" spans="1:19" x14ac:dyDescent="0.3">
      <c r="A3232">
        <v>23942</v>
      </c>
      <c r="B3232" t="s">
        <v>1021</v>
      </c>
      <c r="C3232" t="s">
        <v>1026</v>
      </c>
      <c r="P3232">
        <v>2</v>
      </c>
      <c r="Q3232">
        <v>0</v>
      </c>
      <c r="R3232">
        <v>2</v>
      </c>
      <c r="S3232">
        <v>1</v>
      </c>
    </row>
    <row r="3233" spans="1:39" x14ac:dyDescent="0.3">
      <c r="A3233">
        <v>23942</v>
      </c>
      <c r="B3233" t="s">
        <v>1078</v>
      </c>
      <c r="C3233" t="s">
        <v>249</v>
      </c>
      <c r="T3233">
        <v>23</v>
      </c>
      <c r="U3233">
        <v>37</v>
      </c>
      <c r="V3233">
        <v>0</v>
      </c>
      <c r="W3233">
        <v>46</v>
      </c>
      <c r="X3233">
        <v>2</v>
      </c>
    </row>
    <row r="3234" spans="1:39" x14ac:dyDescent="0.3">
      <c r="A3234">
        <v>23942</v>
      </c>
      <c r="B3234" t="s">
        <v>1078</v>
      </c>
      <c r="C3234" t="s">
        <v>1088</v>
      </c>
      <c r="T3234">
        <v>93</v>
      </c>
      <c r="U3234">
        <v>93</v>
      </c>
      <c r="V3234">
        <v>1</v>
      </c>
      <c r="W3234">
        <v>93</v>
      </c>
      <c r="X3234">
        <v>1</v>
      </c>
    </row>
    <row r="3235" spans="1:39" x14ac:dyDescent="0.3">
      <c r="A3235">
        <v>23942</v>
      </c>
      <c r="B3235" t="s">
        <v>1078</v>
      </c>
      <c r="C3235" t="s">
        <v>1083</v>
      </c>
      <c r="T3235">
        <v>27</v>
      </c>
      <c r="U3235">
        <v>27</v>
      </c>
      <c r="V3235">
        <v>0</v>
      </c>
      <c r="W3235">
        <v>27</v>
      </c>
      <c r="X3235">
        <v>1</v>
      </c>
    </row>
    <row r="3236" spans="1:39" x14ac:dyDescent="0.3">
      <c r="A3236">
        <v>23942</v>
      </c>
      <c r="B3236" t="s">
        <v>1078</v>
      </c>
      <c r="C3236" t="s">
        <v>992</v>
      </c>
      <c r="T3236">
        <v>0</v>
      </c>
      <c r="U3236">
        <v>0</v>
      </c>
      <c r="V3236">
        <v>0</v>
      </c>
      <c r="W3236">
        <v>0</v>
      </c>
      <c r="X3236">
        <v>1</v>
      </c>
    </row>
    <row r="3237" spans="1:39" x14ac:dyDescent="0.3">
      <c r="A3237">
        <v>23942</v>
      </c>
      <c r="B3237" t="s">
        <v>1021</v>
      </c>
      <c r="C3237" t="s">
        <v>266</v>
      </c>
      <c r="T3237">
        <v>24.3</v>
      </c>
      <c r="U3237">
        <v>38</v>
      </c>
      <c r="V3237">
        <v>0</v>
      </c>
      <c r="W3237">
        <v>146</v>
      </c>
      <c r="X3237">
        <v>6</v>
      </c>
    </row>
    <row r="3238" spans="1:39" x14ac:dyDescent="0.3">
      <c r="A3238">
        <v>23942</v>
      </c>
      <c r="B3238" t="s">
        <v>1021</v>
      </c>
      <c r="C3238" t="s">
        <v>835</v>
      </c>
      <c r="T3238">
        <v>12</v>
      </c>
      <c r="U3238">
        <v>12</v>
      </c>
      <c r="V3238">
        <v>0</v>
      </c>
      <c r="W3238">
        <v>12</v>
      </c>
      <c r="X3238">
        <v>1</v>
      </c>
    </row>
    <row r="3239" spans="1:39" x14ac:dyDescent="0.3">
      <c r="A3239">
        <v>23942</v>
      </c>
      <c r="B3239" t="s">
        <v>1078</v>
      </c>
      <c r="C3239" t="s">
        <v>1430</v>
      </c>
      <c r="AD3239">
        <v>1</v>
      </c>
      <c r="AE3239">
        <v>28</v>
      </c>
      <c r="AF3239">
        <v>1</v>
      </c>
      <c r="AG3239">
        <v>100</v>
      </c>
      <c r="AH3239">
        <v>10</v>
      </c>
      <c r="AI3239">
        <v>7</v>
      </c>
    </row>
    <row r="3240" spans="1:39" x14ac:dyDescent="0.3">
      <c r="A3240">
        <v>23942</v>
      </c>
      <c r="B3240" t="s">
        <v>1021</v>
      </c>
      <c r="C3240" t="s">
        <v>1031</v>
      </c>
      <c r="AD3240">
        <v>4</v>
      </c>
      <c r="AE3240">
        <v>31</v>
      </c>
      <c r="AF3240">
        <v>3</v>
      </c>
      <c r="AG3240">
        <v>75</v>
      </c>
      <c r="AH3240">
        <v>11</v>
      </c>
      <c r="AI3240">
        <v>2</v>
      </c>
    </row>
    <row r="3241" spans="1:39" x14ac:dyDescent="0.3">
      <c r="A3241">
        <v>23942</v>
      </c>
      <c r="B3241" t="s">
        <v>1078</v>
      </c>
      <c r="C3241" t="s">
        <v>44</v>
      </c>
      <c r="AJ3241">
        <v>42</v>
      </c>
      <c r="AK3241">
        <v>103</v>
      </c>
      <c r="AL3241">
        <v>34.299999999999997</v>
      </c>
      <c r="AM3241">
        <v>3</v>
      </c>
    </row>
    <row r="3242" spans="1:39" x14ac:dyDescent="0.3">
      <c r="A3242">
        <v>23942</v>
      </c>
      <c r="B3242" t="s">
        <v>1021</v>
      </c>
      <c r="C3242" t="s">
        <v>1431</v>
      </c>
      <c r="AJ3242">
        <v>65</v>
      </c>
      <c r="AK3242">
        <v>246</v>
      </c>
      <c r="AL3242">
        <v>41</v>
      </c>
      <c r="AM3242">
        <v>6</v>
      </c>
    </row>
    <row r="3243" spans="1:39" x14ac:dyDescent="0.3">
      <c r="A3243">
        <v>23943</v>
      </c>
      <c r="B3243" t="s">
        <v>283</v>
      </c>
      <c r="C3243" t="s">
        <v>578</v>
      </c>
      <c r="D3243">
        <v>7</v>
      </c>
      <c r="E3243">
        <v>42.9</v>
      </c>
      <c r="F3243">
        <v>3</v>
      </c>
      <c r="G3243">
        <v>0</v>
      </c>
      <c r="H3243">
        <v>0</v>
      </c>
      <c r="I3243">
        <v>17</v>
      </c>
      <c r="J3243">
        <v>63.3</v>
      </c>
    </row>
    <row r="3244" spans="1:39" x14ac:dyDescent="0.3">
      <c r="A3244">
        <v>23943</v>
      </c>
      <c r="B3244" t="s">
        <v>64</v>
      </c>
      <c r="C3244" t="s">
        <v>1432</v>
      </c>
      <c r="D3244">
        <v>27</v>
      </c>
      <c r="E3244">
        <v>40.700000000000003</v>
      </c>
      <c r="F3244">
        <v>11</v>
      </c>
      <c r="G3244">
        <v>2</v>
      </c>
      <c r="H3244">
        <v>0</v>
      </c>
      <c r="I3244">
        <v>141</v>
      </c>
      <c r="J3244">
        <v>69.8</v>
      </c>
    </row>
    <row r="3245" spans="1:39" x14ac:dyDescent="0.3">
      <c r="A3245">
        <v>23943</v>
      </c>
      <c r="B3245" t="s">
        <v>283</v>
      </c>
      <c r="C3245" t="s">
        <v>837</v>
      </c>
      <c r="K3245">
        <v>8</v>
      </c>
      <c r="L3245">
        <v>0</v>
      </c>
      <c r="M3245">
        <v>24</v>
      </c>
      <c r="N3245">
        <v>0</v>
      </c>
      <c r="O3245">
        <v>72</v>
      </c>
    </row>
    <row r="3246" spans="1:39" x14ac:dyDescent="0.3">
      <c r="A3246">
        <v>23943</v>
      </c>
      <c r="B3246" t="s">
        <v>283</v>
      </c>
      <c r="C3246" t="s">
        <v>1433</v>
      </c>
      <c r="K3246">
        <v>8</v>
      </c>
      <c r="L3246">
        <v>1</v>
      </c>
      <c r="M3246">
        <v>28</v>
      </c>
      <c r="N3246">
        <v>0</v>
      </c>
      <c r="O3246">
        <v>67</v>
      </c>
    </row>
    <row r="3247" spans="1:39" x14ac:dyDescent="0.3">
      <c r="A3247">
        <v>23943</v>
      </c>
      <c r="B3247" t="s">
        <v>283</v>
      </c>
      <c r="C3247" t="s">
        <v>1434</v>
      </c>
      <c r="K3247">
        <v>12</v>
      </c>
      <c r="L3247">
        <v>0</v>
      </c>
      <c r="M3247">
        <v>15</v>
      </c>
      <c r="N3247">
        <v>0</v>
      </c>
      <c r="O3247">
        <v>63</v>
      </c>
    </row>
    <row r="3248" spans="1:39" x14ac:dyDescent="0.3">
      <c r="A3248">
        <v>23943</v>
      </c>
      <c r="B3248" t="s">
        <v>283</v>
      </c>
      <c r="C3248" t="s">
        <v>59</v>
      </c>
      <c r="K3248">
        <v>4</v>
      </c>
      <c r="L3248">
        <v>1</v>
      </c>
      <c r="M3248">
        <v>9</v>
      </c>
      <c r="N3248">
        <v>0</v>
      </c>
      <c r="O3248">
        <v>24</v>
      </c>
    </row>
    <row r="3249" spans="1:29" x14ac:dyDescent="0.3">
      <c r="A3249">
        <v>23943</v>
      </c>
      <c r="B3249" t="s">
        <v>283</v>
      </c>
      <c r="C3249" t="s">
        <v>1435</v>
      </c>
      <c r="K3249">
        <v>6</v>
      </c>
      <c r="L3249">
        <v>0</v>
      </c>
      <c r="M3249">
        <v>10</v>
      </c>
      <c r="N3249">
        <v>0</v>
      </c>
      <c r="O3249">
        <v>20</v>
      </c>
    </row>
    <row r="3250" spans="1:29" x14ac:dyDescent="0.3">
      <c r="A3250">
        <v>23943</v>
      </c>
      <c r="B3250" t="s">
        <v>283</v>
      </c>
      <c r="C3250" t="s">
        <v>578</v>
      </c>
      <c r="K3250">
        <v>19</v>
      </c>
      <c r="L3250">
        <v>2</v>
      </c>
      <c r="M3250">
        <v>8</v>
      </c>
      <c r="N3250">
        <v>2</v>
      </c>
      <c r="O3250">
        <v>9</v>
      </c>
    </row>
    <row r="3251" spans="1:29" x14ac:dyDescent="0.3">
      <c r="A3251">
        <v>23943</v>
      </c>
      <c r="B3251" t="s">
        <v>64</v>
      </c>
      <c r="C3251" t="s">
        <v>69</v>
      </c>
      <c r="K3251">
        <v>21</v>
      </c>
      <c r="L3251">
        <v>1</v>
      </c>
      <c r="M3251">
        <v>14</v>
      </c>
      <c r="N3251">
        <v>1</v>
      </c>
      <c r="O3251">
        <v>112</v>
      </c>
    </row>
    <row r="3252" spans="1:29" x14ac:dyDescent="0.3">
      <c r="A3252">
        <v>23943</v>
      </c>
      <c r="B3252" t="s">
        <v>64</v>
      </c>
      <c r="C3252" t="s">
        <v>1066</v>
      </c>
      <c r="K3252">
        <v>11</v>
      </c>
      <c r="L3252">
        <v>0</v>
      </c>
      <c r="M3252">
        <v>24</v>
      </c>
      <c r="N3252">
        <v>0</v>
      </c>
      <c r="O3252">
        <v>69</v>
      </c>
    </row>
    <row r="3253" spans="1:29" x14ac:dyDescent="0.3">
      <c r="A3253">
        <v>23943</v>
      </c>
      <c r="B3253" t="s">
        <v>64</v>
      </c>
      <c r="C3253" t="s">
        <v>1432</v>
      </c>
      <c r="K3253">
        <v>1</v>
      </c>
      <c r="L3253">
        <v>0</v>
      </c>
      <c r="M3253">
        <v>5</v>
      </c>
      <c r="N3253">
        <v>0</v>
      </c>
      <c r="O3253">
        <v>5</v>
      </c>
    </row>
    <row r="3254" spans="1:29" x14ac:dyDescent="0.3">
      <c r="A3254">
        <v>23943</v>
      </c>
      <c r="B3254" t="s">
        <v>283</v>
      </c>
      <c r="C3254" t="s">
        <v>1436</v>
      </c>
      <c r="P3254">
        <v>9</v>
      </c>
      <c r="Q3254">
        <v>0</v>
      </c>
      <c r="R3254">
        <v>15</v>
      </c>
      <c r="S3254">
        <v>2</v>
      </c>
    </row>
    <row r="3255" spans="1:29" x14ac:dyDescent="0.3">
      <c r="A3255">
        <v>23943</v>
      </c>
      <c r="B3255" t="s">
        <v>283</v>
      </c>
      <c r="C3255" t="s">
        <v>1435</v>
      </c>
      <c r="P3255">
        <v>2</v>
      </c>
      <c r="Q3255">
        <v>0</v>
      </c>
      <c r="R3255">
        <v>2</v>
      </c>
      <c r="S3255">
        <v>1</v>
      </c>
    </row>
    <row r="3256" spans="1:29" x14ac:dyDescent="0.3">
      <c r="A3256">
        <v>23943</v>
      </c>
      <c r="B3256" t="s">
        <v>64</v>
      </c>
      <c r="C3256" t="s">
        <v>247</v>
      </c>
      <c r="P3256">
        <v>24</v>
      </c>
      <c r="Q3256">
        <v>0</v>
      </c>
      <c r="R3256">
        <v>45</v>
      </c>
      <c r="S3256">
        <v>3</v>
      </c>
    </row>
    <row r="3257" spans="1:29" x14ac:dyDescent="0.3">
      <c r="A3257">
        <v>23943</v>
      </c>
      <c r="B3257" t="s">
        <v>64</v>
      </c>
      <c r="C3257" t="s">
        <v>69</v>
      </c>
      <c r="P3257">
        <v>16</v>
      </c>
      <c r="Q3257">
        <v>0</v>
      </c>
      <c r="R3257">
        <v>42</v>
      </c>
      <c r="S3257">
        <v>4</v>
      </c>
    </row>
    <row r="3258" spans="1:29" x14ac:dyDescent="0.3">
      <c r="A3258">
        <v>23943</v>
      </c>
      <c r="B3258" t="s">
        <v>64</v>
      </c>
      <c r="C3258" t="s">
        <v>1135</v>
      </c>
      <c r="P3258">
        <v>32</v>
      </c>
      <c r="Q3258">
        <v>0</v>
      </c>
      <c r="R3258">
        <v>32</v>
      </c>
      <c r="S3258">
        <v>1</v>
      </c>
    </row>
    <row r="3259" spans="1:29" x14ac:dyDescent="0.3">
      <c r="A3259">
        <v>23943</v>
      </c>
      <c r="B3259" t="s">
        <v>64</v>
      </c>
      <c r="C3259" t="s">
        <v>1437</v>
      </c>
      <c r="P3259">
        <v>13</v>
      </c>
      <c r="Q3259">
        <v>0</v>
      </c>
      <c r="R3259">
        <v>13</v>
      </c>
      <c r="S3259">
        <v>1</v>
      </c>
    </row>
    <row r="3260" spans="1:29" x14ac:dyDescent="0.3">
      <c r="A3260">
        <v>23943</v>
      </c>
      <c r="B3260" t="s">
        <v>64</v>
      </c>
      <c r="C3260" t="s">
        <v>1066</v>
      </c>
      <c r="P3260">
        <v>5</v>
      </c>
      <c r="Q3260">
        <v>0</v>
      </c>
      <c r="R3260">
        <v>9</v>
      </c>
      <c r="S3260">
        <v>2</v>
      </c>
    </row>
    <row r="3261" spans="1:29" x14ac:dyDescent="0.3">
      <c r="A3261">
        <v>23943</v>
      </c>
      <c r="B3261" t="s">
        <v>283</v>
      </c>
      <c r="C3261" t="s">
        <v>1433</v>
      </c>
      <c r="T3261">
        <v>19.3</v>
      </c>
      <c r="U3261">
        <v>30</v>
      </c>
      <c r="V3261">
        <v>0</v>
      </c>
      <c r="W3261">
        <v>58</v>
      </c>
      <c r="X3261">
        <v>3</v>
      </c>
    </row>
    <row r="3262" spans="1:29" x14ac:dyDescent="0.3">
      <c r="A3262">
        <v>23943</v>
      </c>
      <c r="B3262" t="s">
        <v>64</v>
      </c>
      <c r="C3262" t="s">
        <v>70</v>
      </c>
      <c r="T3262">
        <v>35.700000000000003</v>
      </c>
      <c r="U3262">
        <v>57</v>
      </c>
      <c r="V3262">
        <v>0</v>
      </c>
      <c r="W3262">
        <v>107</v>
      </c>
      <c r="X3262">
        <v>3</v>
      </c>
    </row>
    <row r="3263" spans="1:29" x14ac:dyDescent="0.3">
      <c r="A3263">
        <v>23943</v>
      </c>
      <c r="B3263" t="s">
        <v>64</v>
      </c>
      <c r="C3263" t="s">
        <v>541</v>
      </c>
      <c r="T3263">
        <v>33</v>
      </c>
      <c r="U3263">
        <v>33</v>
      </c>
      <c r="V3263">
        <v>0</v>
      </c>
      <c r="W3263">
        <v>33</v>
      </c>
      <c r="X3263">
        <v>1</v>
      </c>
    </row>
    <row r="3264" spans="1:29" x14ac:dyDescent="0.3">
      <c r="A3264">
        <v>23943</v>
      </c>
      <c r="B3264" t="s">
        <v>283</v>
      </c>
      <c r="C3264" t="s">
        <v>59</v>
      </c>
      <c r="Y3264">
        <v>3</v>
      </c>
      <c r="Z3264">
        <v>0</v>
      </c>
      <c r="AA3264">
        <v>0</v>
      </c>
      <c r="AB3264">
        <v>3</v>
      </c>
      <c r="AC3264">
        <v>1</v>
      </c>
    </row>
    <row r="3265" spans="1:39" x14ac:dyDescent="0.3">
      <c r="A3265">
        <v>23943</v>
      </c>
      <c r="B3265" t="s">
        <v>64</v>
      </c>
      <c r="C3265" t="s">
        <v>749</v>
      </c>
      <c r="Y3265">
        <v>0</v>
      </c>
      <c r="Z3265">
        <v>0</v>
      </c>
      <c r="AA3265">
        <v>0</v>
      </c>
      <c r="AB3265">
        <v>0</v>
      </c>
      <c r="AC3265">
        <v>1</v>
      </c>
    </row>
    <row r="3266" spans="1:39" x14ac:dyDescent="0.3">
      <c r="A3266">
        <v>23943</v>
      </c>
      <c r="B3266" t="s">
        <v>283</v>
      </c>
      <c r="C3266" t="s">
        <v>1145</v>
      </c>
      <c r="AD3266">
        <v>1</v>
      </c>
      <c r="AE3266">
        <v>24</v>
      </c>
      <c r="AF3266">
        <v>1</v>
      </c>
      <c r="AG3266">
        <v>100</v>
      </c>
      <c r="AH3266">
        <v>5</v>
      </c>
      <c r="AI3266">
        <v>2</v>
      </c>
    </row>
    <row r="3267" spans="1:39" x14ac:dyDescent="0.3">
      <c r="A3267">
        <v>23943</v>
      </c>
      <c r="B3267" t="s">
        <v>64</v>
      </c>
      <c r="C3267" t="s">
        <v>1074</v>
      </c>
      <c r="AD3267">
        <v>4</v>
      </c>
      <c r="AE3267">
        <v>43</v>
      </c>
      <c r="AF3267">
        <v>3</v>
      </c>
      <c r="AG3267">
        <v>75</v>
      </c>
      <c r="AH3267">
        <v>10</v>
      </c>
      <c r="AI3267">
        <v>1</v>
      </c>
    </row>
    <row r="3268" spans="1:39" x14ac:dyDescent="0.3">
      <c r="A3268">
        <v>23943</v>
      </c>
      <c r="B3268" t="s">
        <v>283</v>
      </c>
      <c r="C3268" t="s">
        <v>1438</v>
      </c>
      <c r="AJ3268">
        <v>54</v>
      </c>
      <c r="AK3268">
        <v>171</v>
      </c>
      <c r="AL3268">
        <v>42.8</v>
      </c>
      <c r="AM3268">
        <v>4</v>
      </c>
    </row>
    <row r="3269" spans="1:39" x14ac:dyDescent="0.3">
      <c r="A3269">
        <v>23943</v>
      </c>
      <c r="B3269" t="s">
        <v>64</v>
      </c>
      <c r="C3269" t="s">
        <v>1439</v>
      </c>
      <c r="AJ3269">
        <v>44</v>
      </c>
      <c r="AK3269">
        <v>103</v>
      </c>
      <c r="AL3269">
        <v>34.299999999999997</v>
      </c>
      <c r="AM3269">
        <v>3</v>
      </c>
    </row>
    <row r="3270" spans="1:39" x14ac:dyDescent="0.3">
      <c r="A3270">
        <v>23944</v>
      </c>
      <c r="B3270" t="s">
        <v>162</v>
      </c>
      <c r="C3270" t="s">
        <v>163</v>
      </c>
      <c r="D3270">
        <v>45</v>
      </c>
      <c r="E3270">
        <v>62.2</v>
      </c>
      <c r="F3270">
        <v>28</v>
      </c>
      <c r="G3270">
        <v>1</v>
      </c>
      <c r="H3270">
        <v>7</v>
      </c>
      <c r="I3270">
        <v>493</v>
      </c>
      <c r="J3270">
        <v>201.1</v>
      </c>
    </row>
    <row r="3271" spans="1:39" x14ac:dyDescent="0.3">
      <c r="A3271">
        <v>23944</v>
      </c>
      <c r="B3271" t="s">
        <v>189</v>
      </c>
      <c r="C3271" t="s">
        <v>979</v>
      </c>
      <c r="D3271">
        <v>42</v>
      </c>
      <c r="E3271">
        <v>73.8</v>
      </c>
      <c r="F3271">
        <v>31</v>
      </c>
      <c r="G3271">
        <v>0</v>
      </c>
      <c r="H3271">
        <v>5</v>
      </c>
      <c r="I3271">
        <v>486</v>
      </c>
      <c r="J3271">
        <v>210.3</v>
      </c>
    </row>
    <row r="3272" spans="1:39" x14ac:dyDescent="0.3">
      <c r="A3272">
        <v>23944</v>
      </c>
      <c r="B3272" t="s">
        <v>162</v>
      </c>
      <c r="C3272" t="s">
        <v>291</v>
      </c>
      <c r="K3272">
        <v>9</v>
      </c>
      <c r="L3272">
        <v>0</v>
      </c>
      <c r="M3272">
        <v>22</v>
      </c>
      <c r="N3272">
        <v>0</v>
      </c>
      <c r="O3272">
        <v>68</v>
      </c>
    </row>
    <row r="3273" spans="1:39" x14ac:dyDescent="0.3">
      <c r="A3273">
        <v>23944</v>
      </c>
      <c r="B3273" t="s">
        <v>162</v>
      </c>
      <c r="C3273" t="s">
        <v>163</v>
      </c>
      <c r="K3273">
        <v>8</v>
      </c>
      <c r="L3273">
        <v>0</v>
      </c>
      <c r="M3273">
        <v>23</v>
      </c>
      <c r="N3273">
        <v>0</v>
      </c>
      <c r="O3273">
        <v>26</v>
      </c>
    </row>
    <row r="3274" spans="1:39" x14ac:dyDescent="0.3">
      <c r="A3274">
        <v>23944</v>
      </c>
      <c r="B3274" t="s">
        <v>162</v>
      </c>
      <c r="C3274" t="s">
        <v>167</v>
      </c>
      <c r="K3274">
        <v>8</v>
      </c>
      <c r="L3274">
        <v>0</v>
      </c>
      <c r="M3274">
        <v>8</v>
      </c>
      <c r="N3274">
        <v>0</v>
      </c>
      <c r="O3274">
        <v>12</v>
      </c>
    </row>
    <row r="3275" spans="1:39" x14ac:dyDescent="0.3">
      <c r="A3275">
        <v>23944</v>
      </c>
      <c r="B3275" t="s">
        <v>162</v>
      </c>
      <c r="C3275" t="s">
        <v>1440</v>
      </c>
      <c r="K3275">
        <v>4</v>
      </c>
      <c r="L3275">
        <v>0</v>
      </c>
      <c r="M3275">
        <v>9</v>
      </c>
      <c r="N3275">
        <v>0</v>
      </c>
      <c r="O3275">
        <v>8</v>
      </c>
    </row>
    <row r="3276" spans="1:39" x14ac:dyDescent="0.3">
      <c r="A3276">
        <v>23944</v>
      </c>
      <c r="B3276" t="s">
        <v>189</v>
      </c>
      <c r="C3276" t="s">
        <v>194</v>
      </c>
      <c r="K3276">
        <v>14</v>
      </c>
      <c r="L3276">
        <v>1</v>
      </c>
      <c r="M3276">
        <v>30</v>
      </c>
      <c r="N3276">
        <v>1</v>
      </c>
      <c r="O3276">
        <v>95</v>
      </c>
    </row>
    <row r="3277" spans="1:39" x14ac:dyDescent="0.3">
      <c r="A3277">
        <v>23944</v>
      </c>
      <c r="B3277" t="s">
        <v>189</v>
      </c>
      <c r="C3277" t="s">
        <v>153</v>
      </c>
      <c r="K3277">
        <v>13</v>
      </c>
      <c r="L3277">
        <v>0</v>
      </c>
      <c r="M3277">
        <v>29</v>
      </c>
      <c r="N3277">
        <v>1</v>
      </c>
      <c r="O3277">
        <v>52</v>
      </c>
    </row>
    <row r="3278" spans="1:39" x14ac:dyDescent="0.3">
      <c r="A3278">
        <v>23944</v>
      </c>
      <c r="B3278" t="s">
        <v>189</v>
      </c>
      <c r="C3278" t="s">
        <v>53</v>
      </c>
      <c r="K3278">
        <v>1</v>
      </c>
      <c r="L3278">
        <v>0</v>
      </c>
      <c r="M3278">
        <v>11</v>
      </c>
      <c r="N3278">
        <v>0</v>
      </c>
      <c r="O3278">
        <v>11</v>
      </c>
    </row>
    <row r="3279" spans="1:39" x14ac:dyDescent="0.3">
      <c r="A3279">
        <v>23944</v>
      </c>
      <c r="B3279" t="s">
        <v>189</v>
      </c>
      <c r="C3279" t="s">
        <v>979</v>
      </c>
      <c r="K3279">
        <v>2</v>
      </c>
      <c r="L3279">
        <v>0</v>
      </c>
      <c r="M3279">
        <v>3</v>
      </c>
      <c r="N3279">
        <v>0</v>
      </c>
      <c r="O3279">
        <v>4</v>
      </c>
    </row>
    <row r="3280" spans="1:39" x14ac:dyDescent="0.3">
      <c r="A3280">
        <v>23944</v>
      </c>
      <c r="B3280" t="s">
        <v>189</v>
      </c>
      <c r="C3280" t="s">
        <v>197</v>
      </c>
      <c r="K3280">
        <v>1</v>
      </c>
      <c r="L3280">
        <v>0</v>
      </c>
      <c r="M3280">
        <v>1</v>
      </c>
      <c r="N3280">
        <v>0</v>
      </c>
      <c r="O3280">
        <v>1</v>
      </c>
    </row>
    <row r="3281" spans="1:19" x14ac:dyDescent="0.3">
      <c r="A3281">
        <v>23944</v>
      </c>
      <c r="B3281" t="s">
        <v>189</v>
      </c>
      <c r="C3281" t="s">
        <v>1441</v>
      </c>
      <c r="K3281">
        <v>0</v>
      </c>
      <c r="L3281">
        <v>1</v>
      </c>
      <c r="M3281">
        <v>0</v>
      </c>
      <c r="N3281">
        <v>0</v>
      </c>
      <c r="O3281">
        <v>0</v>
      </c>
    </row>
    <row r="3282" spans="1:19" x14ac:dyDescent="0.3">
      <c r="A3282">
        <v>23944</v>
      </c>
      <c r="B3282" t="s">
        <v>162</v>
      </c>
      <c r="C3282" t="s">
        <v>56</v>
      </c>
      <c r="P3282">
        <v>45</v>
      </c>
      <c r="Q3282">
        <v>4</v>
      </c>
      <c r="R3282">
        <v>142</v>
      </c>
      <c r="S3282">
        <v>6</v>
      </c>
    </row>
    <row r="3283" spans="1:19" x14ac:dyDescent="0.3">
      <c r="A3283">
        <v>23944</v>
      </c>
      <c r="B3283" t="s">
        <v>162</v>
      </c>
      <c r="C3283" t="s">
        <v>1148</v>
      </c>
      <c r="P3283">
        <v>45</v>
      </c>
      <c r="Q3283">
        <v>0</v>
      </c>
      <c r="R3283">
        <v>107</v>
      </c>
      <c r="S3283">
        <v>4</v>
      </c>
    </row>
    <row r="3284" spans="1:19" x14ac:dyDescent="0.3">
      <c r="A3284">
        <v>23944</v>
      </c>
      <c r="B3284" t="s">
        <v>162</v>
      </c>
      <c r="C3284" t="s">
        <v>44</v>
      </c>
      <c r="P3284">
        <v>30</v>
      </c>
      <c r="Q3284">
        <v>2</v>
      </c>
      <c r="R3284">
        <v>76</v>
      </c>
      <c r="S3284">
        <v>3</v>
      </c>
    </row>
    <row r="3285" spans="1:19" x14ac:dyDescent="0.3">
      <c r="A3285">
        <v>23944</v>
      </c>
      <c r="B3285" t="s">
        <v>162</v>
      </c>
      <c r="C3285" t="s">
        <v>337</v>
      </c>
      <c r="P3285">
        <v>27</v>
      </c>
      <c r="Q3285">
        <v>0</v>
      </c>
      <c r="R3285">
        <v>60</v>
      </c>
      <c r="S3285">
        <v>4</v>
      </c>
    </row>
    <row r="3286" spans="1:19" x14ac:dyDescent="0.3">
      <c r="A3286">
        <v>23944</v>
      </c>
      <c r="B3286" t="s">
        <v>162</v>
      </c>
      <c r="C3286" t="s">
        <v>174</v>
      </c>
      <c r="P3286">
        <v>17</v>
      </c>
      <c r="Q3286">
        <v>0</v>
      </c>
      <c r="R3286">
        <v>32</v>
      </c>
      <c r="S3286">
        <v>3</v>
      </c>
    </row>
    <row r="3287" spans="1:19" x14ac:dyDescent="0.3">
      <c r="A3287">
        <v>23944</v>
      </c>
      <c r="B3287" t="s">
        <v>162</v>
      </c>
      <c r="C3287" t="s">
        <v>1442</v>
      </c>
      <c r="P3287">
        <v>14</v>
      </c>
      <c r="Q3287">
        <v>0</v>
      </c>
      <c r="R3287">
        <v>26</v>
      </c>
      <c r="S3287">
        <v>2</v>
      </c>
    </row>
    <row r="3288" spans="1:19" x14ac:dyDescent="0.3">
      <c r="A3288">
        <v>23944</v>
      </c>
      <c r="B3288" t="s">
        <v>162</v>
      </c>
      <c r="C3288" t="s">
        <v>1146</v>
      </c>
      <c r="P3288">
        <v>21</v>
      </c>
      <c r="Q3288">
        <v>0</v>
      </c>
      <c r="R3288">
        <v>21</v>
      </c>
      <c r="S3288">
        <v>1</v>
      </c>
    </row>
    <row r="3289" spans="1:19" x14ac:dyDescent="0.3">
      <c r="A3289">
        <v>23944</v>
      </c>
      <c r="B3289" t="s">
        <v>162</v>
      </c>
      <c r="C3289" t="s">
        <v>167</v>
      </c>
      <c r="P3289">
        <v>11</v>
      </c>
      <c r="Q3289">
        <v>0</v>
      </c>
      <c r="R3289">
        <v>17</v>
      </c>
      <c r="S3289">
        <v>2</v>
      </c>
    </row>
    <row r="3290" spans="1:19" x14ac:dyDescent="0.3">
      <c r="A3290">
        <v>23944</v>
      </c>
      <c r="B3290" t="s">
        <v>162</v>
      </c>
      <c r="C3290" t="s">
        <v>1443</v>
      </c>
      <c r="P3290">
        <v>7</v>
      </c>
      <c r="Q3290">
        <v>1</v>
      </c>
      <c r="R3290">
        <v>7</v>
      </c>
      <c r="S3290">
        <v>1</v>
      </c>
    </row>
    <row r="3291" spans="1:19" x14ac:dyDescent="0.3">
      <c r="A3291">
        <v>23944</v>
      </c>
      <c r="B3291" t="s">
        <v>162</v>
      </c>
      <c r="C3291" t="s">
        <v>1440</v>
      </c>
      <c r="P3291">
        <v>9</v>
      </c>
      <c r="Q3291">
        <v>0</v>
      </c>
      <c r="R3291">
        <v>5</v>
      </c>
      <c r="S3291">
        <v>2</v>
      </c>
    </row>
    <row r="3292" spans="1:19" x14ac:dyDescent="0.3">
      <c r="A3292">
        <v>23944</v>
      </c>
      <c r="B3292" t="s">
        <v>189</v>
      </c>
      <c r="C3292" t="s">
        <v>1441</v>
      </c>
      <c r="P3292">
        <v>55</v>
      </c>
      <c r="Q3292">
        <v>1</v>
      </c>
      <c r="R3292">
        <v>155</v>
      </c>
      <c r="S3292">
        <v>5</v>
      </c>
    </row>
    <row r="3293" spans="1:19" x14ac:dyDescent="0.3">
      <c r="A3293">
        <v>23944</v>
      </c>
      <c r="B3293" t="s">
        <v>189</v>
      </c>
      <c r="C3293" t="s">
        <v>983</v>
      </c>
      <c r="P3293">
        <v>35</v>
      </c>
      <c r="Q3293">
        <v>1</v>
      </c>
      <c r="R3293">
        <v>87</v>
      </c>
      <c r="S3293">
        <v>5</v>
      </c>
    </row>
    <row r="3294" spans="1:19" x14ac:dyDescent="0.3">
      <c r="A3294">
        <v>23944</v>
      </c>
      <c r="B3294" t="s">
        <v>189</v>
      </c>
      <c r="C3294" t="s">
        <v>856</v>
      </c>
      <c r="P3294">
        <v>20</v>
      </c>
      <c r="Q3294">
        <v>1</v>
      </c>
      <c r="R3294">
        <v>47</v>
      </c>
      <c r="S3294">
        <v>3</v>
      </c>
    </row>
    <row r="3295" spans="1:19" x14ac:dyDescent="0.3">
      <c r="A3295">
        <v>23944</v>
      </c>
      <c r="B3295" t="s">
        <v>189</v>
      </c>
      <c r="C3295" t="s">
        <v>153</v>
      </c>
      <c r="P3295">
        <v>11</v>
      </c>
      <c r="Q3295">
        <v>0</v>
      </c>
      <c r="R3295">
        <v>45</v>
      </c>
      <c r="S3295">
        <v>5</v>
      </c>
    </row>
    <row r="3296" spans="1:19" x14ac:dyDescent="0.3">
      <c r="A3296">
        <v>23944</v>
      </c>
      <c r="B3296" t="s">
        <v>189</v>
      </c>
      <c r="C3296" t="s">
        <v>198</v>
      </c>
      <c r="P3296">
        <v>23</v>
      </c>
      <c r="Q3296">
        <v>0</v>
      </c>
      <c r="R3296">
        <v>33</v>
      </c>
      <c r="S3296">
        <v>3</v>
      </c>
    </row>
    <row r="3297" spans="1:39" x14ac:dyDescent="0.3">
      <c r="A3297">
        <v>23944</v>
      </c>
      <c r="B3297" t="s">
        <v>189</v>
      </c>
      <c r="C3297" t="s">
        <v>915</v>
      </c>
      <c r="P3297">
        <v>19</v>
      </c>
      <c r="Q3297">
        <v>1</v>
      </c>
      <c r="R3297">
        <v>30</v>
      </c>
      <c r="S3297">
        <v>2</v>
      </c>
    </row>
    <row r="3298" spans="1:39" x14ac:dyDescent="0.3">
      <c r="A3298">
        <v>23944</v>
      </c>
      <c r="B3298" t="s">
        <v>189</v>
      </c>
      <c r="C3298" t="s">
        <v>53</v>
      </c>
      <c r="P3298">
        <v>28</v>
      </c>
      <c r="Q3298">
        <v>0</v>
      </c>
      <c r="R3298">
        <v>28</v>
      </c>
      <c r="S3298">
        <v>1</v>
      </c>
    </row>
    <row r="3299" spans="1:39" x14ac:dyDescent="0.3">
      <c r="A3299">
        <v>23944</v>
      </c>
      <c r="B3299" t="s">
        <v>189</v>
      </c>
      <c r="C3299" t="s">
        <v>1444</v>
      </c>
      <c r="P3299">
        <v>12</v>
      </c>
      <c r="Q3299">
        <v>1</v>
      </c>
      <c r="R3299">
        <v>27</v>
      </c>
      <c r="S3299">
        <v>4</v>
      </c>
    </row>
    <row r="3300" spans="1:39" x14ac:dyDescent="0.3">
      <c r="A3300">
        <v>23944</v>
      </c>
      <c r="B3300" t="s">
        <v>189</v>
      </c>
      <c r="C3300" t="s">
        <v>1445</v>
      </c>
      <c r="P3300">
        <v>18</v>
      </c>
      <c r="Q3300">
        <v>0</v>
      </c>
      <c r="R3300">
        <v>18</v>
      </c>
      <c r="S3300">
        <v>1</v>
      </c>
    </row>
    <row r="3301" spans="1:39" x14ac:dyDescent="0.3">
      <c r="A3301">
        <v>23944</v>
      </c>
      <c r="B3301" t="s">
        <v>189</v>
      </c>
      <c r="C3301" t="s">
        <v>194</v>
      </c>
      <c r="P3301">
        <v>12</v>
      </c>
      <c r="Q3301">
        <v>0</v>
      </c>
      <c r="R3301">
        <v>12</v>
      </c>
      <c r="S3301">
        <v>1</v>
      </c>
    </row>
    <row r="3302" spans="1:39" x14ac:dyDescent="0.3">
      <c r="A3302">
        <v>23944</v>
      </c>
      <c r="B3302" t="s">
        <v>189</v>
      </c>
      <c r="C3302" t="s">
        <v>1446</v>
      </c>
      <c r="P3302">
        <v>4</v>
      </c>
      <c r="Q3302">
        <v>0</v>
      </c>
      <c r="R3302">
        <v>4</v>
      </c>
      <c r="S3302">
        <v>1</v>
      </c>
    </row>
    <row r="3303" spans="1:39" x14ac:dyDescent="0.3">
      <c r="A3303">
        <v>23944</v>
      </c>
      <c r="B3303" t="s">
        <v>162</v>
      </c>
      <c r="C3303" t="s">
        <v>790</v>
      </c>
      <c r="T3303">
        <v>16.5</v>
      </c>
      <c r="U3303">
        <v>21</v>
      </c>
      <c r="V3303">
        <v>0</v>
      </c>
      <c r="W3303">
        <v>33</v>
      </c>
      <c r="X3303">
        <v>2</v>
      </c>
    </row>
    <row r="3304" spans="1:39" x14ac:dyDescent="0.3">
      <c r="A3304">
        <v>23944</v>
      </c>
      <c r="B3304" t="s">
        <v>162</v>
      </c>
      <c r="C3304" t="s">
        <v>44</v>
      </c>
      <c r="T3304">
        <v>14</v>
      </c>
      <c r="U3304">
        <v>18</v>
      </c>
      <c r="V3304">
        <v>0</v>
      </c>
      <c r="W3304">
        <v>28</v>
      </c>
      <c r="X3304">
        <v>2</v>
      </c>
    </row>
    <row r="3305" spans="1:39" x14ac:dyDescent="0.3">
      <c r="A3305">
        <v>23944</v>
      </c>
      <c r="B3305" t="s">
        <v>189</v>
      </c>
      <c r="C3305" t="s">
        <v>1441</v>
      </c>
      <c r="T3305">
        <v>20</v>
      </c>
      <c r="U3305">
        <v>20</v>
      </c>
      <c r="V3305">
        <v>0</v>
      </c>
      <c r="W3305">
        <v>20</v>
      </c>
      <c r="X3305">
        <v>1</v>
      </c>
    </row>
    <row r="3306" spans="1:39" x14ac:dyDescent="0.3">
      <c r="A3306">
        <v>23944</v>
      </c>
      <c r="B3306" t="s">
        <v>162</v>
      </c>
      <c r="C3306" t="s">
        <v>184</v>
      </c>
      <c r="AD3306">
        <v>0</v>
      </c>
      <c r="AE3306" t="s">
        <v>136</v>
      </c>
      <c r="AF3306">
        <v>0</v>
      </c>
      <c r="AG3306" t="s">
        <v>136</v>
      </c>
      <c r="AH3306">
        <v>6</v>
      </c>
      <c r="AI3306">
        <v>6</v>
      </c>
    </row>
    <row r="3307" spans="1:39" x14ac:dyDescent="0.3">
      <c r="A3307">
        <v>23944</v>
      </c>
      <c r="B3307" t="s">
        <v>189</v>
      </c>
      <c r="C3307" t="s">
        <v>986</v>
      </c>
      <c r="AD3307">
        <v>1</v>
      </c>
      <c r="AE3307" t="s">
        <v>136</v>
      </c>
      <c r="AF3307">
        <v>0</v>
      </c>
      <c r="AG3307">
        <v>0</v>
      </c>
      <c r="AH3307">
        <v>7</v>
      </c>
      <c r="AI3307">
        <v>7</v>
      </c>
    </row>
    <row r="3308" spans="1:39" x14ac:dyDescent="0.3">
      <c r="A3308">
        <v>23944</v>
      </c>
      <c r="B3308" t="s">
        <v>162</v>
      </c>
      <c r="C3308" t="s">
        <v>843</v>
      </c>
      <c r="AJ3308">
        <v>25</v>
      </c>
      <c r="AK3308">
        <v>77</v>
      </c>
      <c r="AL3308">
        <v>19.2</v>
      </c>
      <c r="AM3308">
        <v>4</v>
      </c>
    </row>
    <row r="3309" spans="1:39" x14ac:dyDescent="0.3">
      <c r="A3309">
        <v>23944</v>
      </c>
      <c r="B3309" t="s">
        <v>189</v>
      </c>
      <c r="C3309" t="s">
        <v>1447</v>
      </c>
      <c r="AJ3309">
        <v>41</v>
      </c>
      <c r="AK3309">
        <v>84</v>
      </c>
      <c r="AL3309">
        <v>28</v>
      </c>
      <c r="AM3309">
        <v>3</v>
      </c>
    </row>
    <row r="3310" spans="1:39" x14ac:dyDescent="0.3">
      <c r="A3310">
        <v>23945</v>
      </c>
      <c r="B3310" t="s">
        <v>1448</v>
      </c>
      <c r="C3310" t="s">
        <v>1449</v>
      </c>
      <c r="D3310">
        <v>18</v>
      </c>
      <c r="E3310">
        <v>38.9</v>
      </c>
      <c r="F3310">
        <v>7</v>
      </c>
      <c r="G3310">
        <v>0</v>
      </c>
      <c r="H3310">
        <v>0</v>
      </c>
      <c r="I3310">
        <v>49</v>
      </c>
      <c r="J3310">
        <v>61.8</v>
      </c>
    </row>
    <row r="3311" spans="1:39" x14ac:dyDescent="0.3">
      <c r="A3311">
        <v>23945</v>
      </c>
      <c r="B3311" t="s">
        <v>1448</v>
      </c>
      <c r="C3311" t="s">
        <v>1450</v>
      </c>
      <c r="D3311">
        <v>20</v>
      </c>
      <c r="E3311">
        <v>50</v>
      </c>
      <c r="F3311">
        <v>10</v>
      </c>
      <c r="G3311">
        <v>2</v>
      </c>
      <c r="H3311">
        <v>0</v>
      </c>
      <c r="I3311">
        <v>44</v>
      </c>
      <c r="J3311">
        <v>48.5</v>
      </c>
    </row>
    <row r="3312" spans="1:39" x14ac:dyDescent="0.3">
      <c r="A3312">
        <v>23945</v>
      </c>
      <c r="B3312" t="s">
        <v>1451</v>
      </c>
      <c r="C3312" t="s">
        <v>202</v>
      </c>
      <c r="D3312">
        <v>24</v>
      </c>
      <c r="E3312">
        <v>62.5</v>
      </c>
      <c r="F3312">
        <v>15</v>
      </c>
      <c r="G3312">
        <v>0</v>
      </c>
      <c r="H3312">
        <v>3</v>
      </c>
      <c r="I3312">
        <v>318</v>
      </c>
      <c r="J3312">
        <v>215.1</v>
      </c>
    </row>
    <row r="3313" spans="1:19" x14ac:dyDescent="0.3">
      <c r="A3313">
        <v>23945</v>
      </c>
      <c r="B3313" t="s">
        <v>1451</v>
      </c>
      <c r="C3313" t="s">
        <v>266</v>
      </c>
      <c r="D3313">
        <v>2</v>
      </c>
      <c r="E3313">
        <v>50</v>
      </c>
      <c r="F3313">
        <v>1</v>
      </c>
      <c r="G3313">
        <v>0</v>
      </c>
      <c r="H3313">
        <v>0</v>
      </c>
      <c r="I3313">
        <v>8</v>
      </c>
      <c r="J3313">
        <v>83.6</v>
      </c>
    </row>
    <row r="3314" spans="1:19" x14ac:dyDescent="0.3">
      <c r="A3314">
        <v>23945</v>
      </c>
      <c r="B3314" t="s">
        <v>1448</v>
      </c>
      <c r="C3314" t="s">
        <v>1452</v>
      </c>
      <c r="K3314">
        <v>15</v>
      </c>
      <c r="L3314">
        <v>0</v>
      </c>
      <c r="M3314">
        <v>41</v>
      </c>
      <c r="N3314">
        <v>0</v>
      </c>
      <c r="O3314">
        <v>76</v>
      </c>
    </row>
    <row r="3315" spans="1:19" x14ac:dyDescent="0.3">
      <c r="A3315">
        <v>23945</v>
      </c>
      <c r="B3315" t="s">
        <v>1448</v>
      </c>
      <c r="C3315" t="s">
        <v>1453</v>
      </c>
      <c r="K3315">
        <v>12</v>
      </c>
      <c r="L3315">
        <v>0</v>
      </c>
      <c r="M3315">
        <v>21</v>
      </c>
      <c r="N3315">
        <v>0</v>
      </c>
      <c r="O3315">
        <v>52</v>
      </c>
    </row>
    <row r="3316" spans="1:19" x14ac:dyDescent="0.3">
      <c r="A3316">
        <v>23945</v>
      </c>
      <c r="B3316" t="s">
        <v>1448</v>
      </c>
      <c r="C3316" t="s">
        <v>1450</v>
      </c>
      <c r="K3316">
        <v>9</v>
      </c>
      <c r="L3316">
        <v>0</v>
      </c>
      <c r="M3316">
        <v>21</v>
      </c>
      <c r="N3316">
        <v>0</v>
      </c>
      <c r="O3316">
        <v>32</v>
      </c>
    </row>
    <row r="3317" spans="1:19" x14ac:dyDescent="0.3">
      <c r="A3317">
        <v>23945</v>
      </c>
      <c r="B3317" t="s">
        <v>1448</v>
      </c>
      <c r="C3317" t="s">
        <v>1449</v>
      </c>
      <c r="K3317">
        <v>4</v>
      </c>
      <c r="L3317">
        <v>0</v>
      </c>
      <c r="M3317">
        <v>5</v>
      </c>
      <c r="N3317">
        <v>0</v>
      </c>
      <c r="O3317">
        <v>7</v>
      </c>
    </row>
    <row r="3318" spans="1:19" x14ac:dyDescent="0.3">
      <c r="A3318">
        <v>23945</v>
      </c>
      <c r="B3318" t="s">
        <v>1448</v>
      </c>
      <c r="C3318" t="s">
        <v>1328</v>
      </c>
      <c r="K3318">
        <v>1</v>
      </c>
      <c r="L3318">
        <v>0</v>
      </c>
      <c r="M3318">
        <v>1</v>
      </c>
      <c r="N3318">
        <v>0</v>
      </c>
      <c r="O3318">
        <v>1</v>
      </c>
    </row>
    <row r="3319" spans="1:19" x14ac:dyDescent="0.3">
      <c r="A3319">
        <v>23945</v>
      </c>
      <c r="B3319" t="s">
        <v>1448</v>
      </c>
      <c r="C3319" t="s">
        <v>107</v>
      </c>
      <c r="K3319">
        <v>0</v>
      </c>
      <c r="L3319">
        <v>0</v>
      </c>
      <c r="M3319">
        <v>0</v>
      </c>
      <c r="N3319">
        <v>0</v>
      </c>
      <c r="O3319">
        <v>0</v>
      </c>
    </row>
    <row r="3320" spans="1:19" x14ac:dyDescent="0.3">
      <c r="A3320">
        <v>23945</v>
      </c>
      <c r="B3320" t="s">
        <v>1448</v>
      </c>
      <c r="C3320" t="s">
        <v>278</v>
      </c>
      <c r="K3320">
        <v>1</v>
      </c>
      <c r="L3320">
        <v>0</v>
      </c>
      <c r="M3320">
        <v>0</v>
      </c>
      <c r="N3320">
        <v>0</v>
      </c>
      <c r="O3320">
        <v>-6</v>
      </c>
    </row>
    <row r="3321" spans="1:19" x14ac:dyDescent="0.3">
      <c r="A3321">
        <v>23945</v>
      </c>
      <c r="B3321" t="s">
        <v>1451</v>
      </c>
      <c r="C3321" t="s">
        <v>56</v>
      </c>
      <c r="K3321">
        <v>13</v>
      </c>
      <c r="L3321">
        <v>0</v>
      </c>
      <c r="M3321">
        <v>24</v>
      </c>
      <c r="N3321">
        <v>0</v>
      </c>
      <c r="O3321">
        <v>46</v>
      </c>
    </row>
    <row r="3322" spans="1:19" x14ac:dyDescent="0.3">
      <c r="A3322">
        <v>23945</v>
      </c>
      <c r="B3322" t="s">
        <v>1451</v>
      </c>
      <c r="C3322" t="s">
        <v>266</v>
      </c>
      <c r="K3322">
        <v>6</v>
      </c>
      <c r="L3322">
        <v>0</v>
      </c>
      <c r="M3322">
        <v>17</v>
      </c>
      <c r="N3322">
        <v>0</v>
      </c>
      <c r="O3322">
        <v>42</v>
      </c>
    </row>
    <row r="3323" spans="1:19" x14ac:dyDescent="0.3">
      <c r="A3323">
        <v>23945</v>
      </c>
      <c r="B3323" t="s">
        <v>1451</v>
      </c>
      <c r="C3323" t="s">
        <v>202</v>
      </c>
      <c r="K3323">
        <v>13</v>
      </c>
      <c r="L3323">
        <v>0</v>
      </c>
      <c r="M3323">
        <v>15</v>
      </c>
      <c r="N3323">
        <v>0</v>
      </c>
      <c r="O3323">
        <v>41</v>
      </c>
    </row>
    <row r="3324" spans="1:19" x14ac:dyDescent="0.3">
      <c r="A3324">
        <v>23945</v>
      </c>
      <c r="B3324" t="s">
        <v>1451</v>
      </c>
      <c r="C3324" t="s">
        <v>98</v>
      </c>
      <c r="K3324">
        <v>2</v>
      </c>
      <c r="L3324">
        <v>0</v>
      </c>
      <c r="M3324">
        <v>3</v>
      </c>
      <c r="N3324">
        <v>0</v>
      </c>
      <c r="O3324">
        <v>5</v>
      </c>
    </row>
    <row r="3325" spans="1:19" x14ac:dyDescent="0.3">
      <c r="A3325">
        <v>23945</v>
      </c>
      <c r="B3325" t="s">
        <v>1451</v>
      </c>
      <c r="C3325" t="s">
        <v>193</v>
      </c>
      <c r="K3325">
        <v>1</v>
      </c>
      <c r="L3325">
        <v>0</v>
      </c>
      <c r="M3325">
        <v>3</v>
      </c>
      <c r="N3325">
        <v>0</v>
      </c>
      <c r="O3325">
        <v>3</v>
      </c>
    </row>
    <row r="3326" spans="1:19" x14ac:dyDescent="0.3">
      <c r="A3326">
        <v>23945</v>
      </c>
      <c r="B3326" t="s">
        <v>1451</v>
      </c>
      <c r="C3326" t="s">
        <v>177</v>
      </c>
      <c r="K3326">
        <v>1</v>
      </c>
      <c r="L3326">
        <v>0</v>
      </c>
      <c r="M3326">
        <v>2</v>
      </c>
      <c r="N3326">
        <v>0</v>
      </c>
      <c r="O3326">
        <v>2</v>
      </c>
    </row>
    <row r="3327" spans="1:19" x14ac:dyDescent="0.3">
      <c r="A3327">
        <v>23945</v>
      </c>
      <c r="B3327" t="s">
        <v>1451</v>
      </c>
      <c r="C3327" t="s">
        <v>1454</v>
      </c>
      <c r="K3327">
        <v>2</v>
      </c>
      <c r="L3327">
        <v>0</v>
      </c>
      <c r="M3327">
        <v>1</v>
      </c>
      <c r="N3327">
        <v>1</v>
      </c>
      <c r="O3327">
        <v>1</v>
      </c>
    </row>
    <row r="3328" spans="1:19" x14ac:dyDescent="0.3">
      <c r="A3328">
        <v>23945</v>
      </c>
      <c r="B3328" t="s">
        <v>1448</v>
      </c>
      <c r="C3328" t="s">
        <v>278</v>
      </c>
      <c r="P3328">
        <v>8</v>
      </c>
      <c r="Q3328">
        <v>0</v>
      </c>
      <c r="R3328">
        <v>25</v>
      </c>
      <c r="S3328">
        <v>4</v>
      </c>
    </row>
    <row r="3329" spans="1:24" x14ac:dyDescent="0.3">
      <c r="A3329">
        <v>23945</v>
      </c>
      <c r="B3329" t="s">
        <v>1448</v>
      </c>
      <c r="C3329" t="s">
        <v>74</v>
      </c>
      <c r="P3329">
        <v>8</v>
      </c>
      <c r="Q3329">
        <v>0</v>
      </c>
      <c r="R3329">
        <v>15</v>
      </c>
      <c r="S3329">
        <v>2</v>
      </c>
    </row>
    <row r="3330" spans="1:24" x14ac:dyDescent="0.3">
      <c r="A3330">
        <v>23945</v>
      </c>
      <c r="B3330" t="s">
        <v>1448</v>
      </c>
      <c r="C3330" t="s">
        <v>249</v>
      </c>
      <c r="P3330">
        <v>7</v>
      </c>
      <c r="Q3330">
        <v>0</v>
      </c>
      <c r="R3330">
        <v>14</v>
      </c>
      <c r="S3330">
        <v>4</v>
      </c>
    </row>
    <row r="3331" spans="1:24" x14ac:dyDescent="0.3">
      <c r="A3331">
        <v>23945</v>
      </c>
      <c r="B3331" t="s">
        <v>1448</v>
      </c>
      <c r="C3331" t="s">
        <v>930</v>
      </c>
      <c r="P3331">
        <v>14</v>
      </c>
      <c r="Q3331">
        <v>0</v>
      </c>
      <c r="R3331">
        <v>14</v>
      </c>
      <c r="S3331">
        <v>1</v>
      </c>
    </row>
    <row r="3332" spans="1:24" x14ac:dyDescent="0.3">
      <c r="A3332">
        <v>23945</v>
      </c>
      <c r="B3332" t="s">
        <v>1448</v>
      </c>
      <c r="C3332" t="s">
        <v>1455</v>
      </c>
      <c r="P3332">
        <v>8</v>
      </c>
      <c r="Q3332">
        <v>0</v>
      </c>
      <c r="R3332">
        <v>8</v>
      </c>
      <c r="S3332">
        <v>1</v>
      </c>
    </row>
    <row r="3333" spans="1:24" x14ac:dyDescent="0.3">
      <c r="A3333">
        <v>23945</v>
      </c>
      <c r="B3333" t="s">
        <v>1448</v>
      </c>
      <c r="C3333" t="s">
        <v>1456</v>
      </c>
      <c r="P3333">
        <v>7</v>
      </c>
      <c r="Q3333">
        <v>0</v>
      </c>
      <c r="R3333">
        <v>7</v>
      </c>
      <c r="S3333">
        <v>1</v>
      </c>
    </row>
    <row r="3334" spans="1:24" x14ac:dyDescent="0.3">
      <c r="A3334">
        <v>23945</v>
      </c>
      <c r="B3334" t="s">
        <v>1448</v>
      </c>
      <c r="C3334" t="s">
        <v>1453</v>
      </c>
      <c r="P3334">
        <v>4</v>
      </c>
      <c r="Q3334">
        <v>0</v>
      </c>
      <c r="R3334">
        <v>6</v>
      </c>
      <c r="S3334">
        <v>2</v>
      </c>
    </row>
    <row r="3335" spans="1:24" x14ac:dyDescent="0.3">
      <c r="A3335">
        <v>23945</v>
      </c>
      <c r="B3335" t="s">
        <v>1448</v>
      </c>
      <c r="C3335" t="s">
        <v>1457</v>
      </c>
      <c r="P3335">
        <v>4</v>
      </c>
      <c r="Q3335">
        <v>0</v>
      </c>
      <c r="R3335">
        <v>4</v>
      </c>
      <c r="S3335">
        <v>1</v>
      </c>
    </row>
    <row r="3336" spans="1:24" x14ac:dyDescent="0.3">
      <c r="A3336">
        <v>23945</v>
      </c>
      <c r="B3336" t="s">
        <v>1448</v>
      </c>
      <c r="C3336" t="s">
        <v>1452</v>
      </c>
      <c r="P3336">
        <v>0</v>
      </c>
      <c r="Q3336">
        <v>0</v>
      </c>
      <c r="R3336">
        <v>0</v>
      </c>
      <c r="S3336">
        <v>1</v>
      </c>
    </row>
    <row r="3337" spans="1:24" x14ac:dyDescent="0.3">
      <c r="A3337">
        <v>23945</v>
      </c>
      <c r="B3337" t="s">
        <v>1451</v>
      </c>
      <c r="C3337" t="s">
        <v>146</v>
      </c>
      <c r="P3337">
        <v>53</v>
      </c>
      <c r="Q3337">
        <v>1</v>
      </c>
      <c r="R3337">
        <v>109</v>
      </c>
      <c r="S3337">
        <v>5</v>
      </c>
    </row>
    <row r="3338" spans="1:24" x14ac:dyDescent="0.3">
      <c r="A3338">
        <v>23945</v>
      </c>
      <c r="B3338" t="s">
        <v>1451</v>
      </c>
      <c r="C3338" t="s">
        <v>1458</v>
      </c>
      <c r="P3338">
        <v>69</v>
      </c>
      <c r="Q3338">
        <v>1</v>
      </c>
      <c r="R3338">
        <v>82</v>
      </c>
      <c r="S3338">
        <v>3</v>
      </c>
    </row>
    <row r="3339" spans="1:24" x14ac:dyDescent="0.3">
      <c r="A3339">
        <v>23945</v>
      </c>
      <c r="B3339" t="s">
        <v>1451</v>
      </c>
      <c r="C3339" t="s">
        <v>53</v>
      </c>
      <c r="P3339">
        <v>17</v>
      </c>
      <c r="Q3339">
        <v>1</v>
      </c>
      <c r="R3339">
        <v>61</v>
      </c>
      <c r="S3339">
        <v>5</v>
      </c>
    </row>
    <row r="3340" spans="1:24" x14ac:dyDescent="0.3">
      <c r="A3340">
        <v>23945</v>
      </c>
      <c r="B3340" t="s">
        <v>1451</v>
      </c>
      <c r="C3340" t="s">
        <v>1454</v>
      </c>
      <c r="P3340">
        <v>58</v>
      </c>
      <c r="Q3340">
        <v>0</v>
      </c>
      <c r="R3340">
        <v>57</v>
      </c>
      <c r="S3340">
        <v>2</v>
      </c>
    </row>
    <row r="3341" spans="1:24" x14ac:dyDescent="0.3">
      <c r="A3341">
        <v>23945</v>
      </c>
      <c r="B3341" t="s">
        <v>1451</v>
      </c>
      <c r="C3341" t="s">
        <v>113</v>
      </c>
      <c r="P3341">
        <v>17</v>
      </c>
      <c r="Q3341">
        <v>0</v>
      </c>
      <c r="R3341">
        <v>17</v>
      </c>
      <c r="S3341">
        <v>1</v>
      </c>
    </row>
    <row r="3342" spans="1:24" x14ac:dyDescent="0.3">
      <c r="A3342">
        <v>23945</v>
      </c>
      <c r="B3342" t="s">
        <v>1448</v>
      </c>
      <c r="C3342" t="s">
        <v>399</v>
      </c>
      <c r="T3342">
        <v>20</v>
      </c>
      <c r="U3342">
        <v>21</v>
      </c>
      <c r="V3342">
        <v>0</v>
      </c>
      <c r="W3342">
        <v>40</v>
      </c>
      <c r="X3342">
        <v>2</v>
      </c>
    </row>
    <row r="3343" spans="1:24" x14ac:dyDescent="0.3">
      <c r="A3343">
        <v>23945</v>
      </c>
      <c r="B3343" t="s">
        <v>1451</v>
      </c>
      <c r="C3343" t="s">
        <v>98</v>
      </c>
      <c r="T3343">
        <v>23</v>
      </c>
      <c r="U3343">
        <v>23</v>
      </c>
      <c r="V3343">
        <v>0</v>
      </c>
      <c r="W3343">
        <v>23</v>
      </c>
      <c r="X3343">
        <v>1</v>
      </c>
    </row>
    <row r="3344" spans="1:24" x14ac:dyDescent="0.3">
      <c r="A3344">
        <v>23945</v>
      </c>
      <c r="B3344" t="s">
        <v>1451</v>
      </c>
      <c r="C3344" t="s">
        <v>1454</v>
      </c>
      <c r="T3344">
        <v>18</v>
      </c>
      <c r="U3344">
        <v>18</v>
      </c>
      <c r="V3344">
        <v>0</v>
      </c>
      <c r="W3344">
        <v>18</v>
      </c>
      <c r="X3344">
        <v>1</v>
      </c>
    </row>
    <row r="3345" spans="1:39" x14ac:dyDescent="0.3">
      <c r="A3345">
        <v>23945</v>
      </c>
      <c r="B3345" t="s">
        <v>1448</v>
      </c>
      <c r="C3345" t="s">
        <v>107</v>
      </c>
      <c r="Y3345">
        <v>4.5</v>
      </c>
      <c r="Z3345">
        <v>6</v>
      </c>
      <c r="AA3345">
        <v>0</v>
      </c>
      <c r="AB3345">
        <v>9</v>
      </c>
      <c r="AC3345">
        <v>2</v>
      </c>
    </row>
    <row r="3346" spans="1:39" x14ac:dyDescent="0.3">
      <c r="A3346">
        <v>23945</v>
      </c>
      <c r="B3346" t="s">
        <v>1451</v>
      </c>
      <c r="C3346" t="s">
        <v>498</v>
      </c>
      <c r="Y3346">
        <v>6</v>
      </c>
      <c r="Z3346">
        <v>6</v>
      </c>
      <c r="AA3346">
        <v>0</v>
      </c>
      <c r="AB3346">
        <v>6</v>
      </c>
      <c r="AC3346">
        <v>1</v>
      </c>
    </row>
    <row r="3347" spans="1:39" x14ac:dyDescent="0.3">
      <c r="A3347">
        <v>23945</v>
      </c>
      <c r="B3347" t="s">
        <v>1451</v>
      </c>
      <c r="C3347" t="s">
        <v>1458</v>
      </c>
      <c r="Y3347">
        <v>2</v>
      </c>
      <c r="Z3347">
        <v>2</v>
      </c>
      <c r="AA3347">
        <v>0</v>
      </c>
      <c r="AB3347">
        <v>2</v>
      </c>
      <c r="AC3347">
        <v>1</v>
      </c>
    </row>
    <row r="3348" spans="1:39" x14ac:dyDescent="0.3">
      <c r="A3348">
        <v>23945</v>
      </c>
      <c r="B3348" t="s">
        <v>1448</v>
      </c>
      <c r="C3348" t="s">
        <v>1459</v>
      </c>
      <c r="AD3348">
        <v>3</v>
      </c>
      <c r="AE3348">
        <v>44</v>
      </c>
      <c r="AF3348">
        <v>2</v>
      </c>
      <c r="AG3348">
        <v>66.7</v>
      </c>
      <c r="AH3348">
        <v>6</v>
      </c>
      <c r="AI3348">
        <v>0</v>
      </c>
    </row>
    <row r="3349" spans="1:39" x14ac:dyDescent="0.3">
      <c r="A3349">
        <v>23945</v>
      </c>
      <c r="B3349" t="s">
        <v>1451</v>
      </c>
      <c r="C3349" t="s">
        <v>1460</v>
      </c>
      <c r="AD3349">
        <v>1</v>
      </c>
      <c r="AE3349">
        <v>21</v>
      </c>
      <c r="AF3349">
        <v>1</v>
      </c>
      <c r="AG3349">
        <v>100</v>
      </c>
      <c r="AH3349">
        <v>6</v>
      </c>
      <c r="AI3349">
        <v>3</v>
      </c>
    </row>
    <row r="3350" spans="1:39" x14ac:dyDescent="0.3">
      <c r="A3350">
        <v>23945</v>
      </c>
      <c r="B3350" t="s">
        <v>1448</v>
      </c>
      <c r="C3350" t="s">
        <v>132</v>
      </c>
      <c r="AJ3350">
        <v>51</v>
      </c>
      <c r="AK3350">
        <v>261</v>
      </c>
      <c r="AL3350">
        <v>43.5</v>
      </c>
      <c r="AM3350">
        <v>6</v>
      </c>
    </row>
    <row r="3351" spans="1:39" x14ac:dyDescent="0.3">
      <c r="A3351">
        <v>23945</v>
      </c>
      <c r="B3351" t="s">
        <v>1451</v>
      </c>
      <c r="C3351" t="s">
        <v>1461</v>
      </c>
      <c r="AJ3351">
        <v>48</v>
      </c>
      <c r="AK3351">
        <v>324</v>
      </c>
      <c r="AL3351">
        <v>40.5</v>
      </c>
      <c r="AM3351">
        <v>8</v>
      </c>
    </row>
    <row r="3352" spans="1:39" x14ac:dyDescent="0.3">
      <c r="A3352">
        <v>23946</v>
      </c>
      <c r="B3352" t="s">
        <v>1462</v>
      </c>
      <c r="C3352" t="s">
        <v>1363</v>
      </c>
      <c r="D3352">
        <v>39</v>
      </c>
      <c r="E3352">
        <v>61.5</v>
      </c>
      <c r="F3352">
        <v>24</v>
      </c>
      <c r="G3352">
        <v>1</v>
      </c>
      <c r="H3352">
        <v>1</v>
      </c>
      <c r="I3352">
        <v>295</v>
      </c>
      <c r="J3352">
        <v>128.4</v>
      </c>
    </row>
    <row r="3353" spans="1:39" x14ac:dyDescent="0.3">
      <c r="A3353">
        <v>23946</v>
      </c>
      <c r="B3353" t="s">
        <v>1462</v>
      </c>
      <c r="C3353" t="s">
        <v>1463</v>
      </c>
      <c r="D3353">
        <v>8</v>
      </c>
      <c r="E3353">
        <v>50</v>
      </c>
      <c r="F3353">
        <v>4</v>
      </c>
      <c r="G3353">
        <v>0</v>
      </c>
      <c r="H3353">
        <v>0</v>
      </c>
      <c r="I3353">
        <v>34</v>
      </c>
      <c r="J3353">
        <v>85.7</v>
      </c>
    </row>
    <row r="3354" spans="1:39" x14ac:dyDescent="0.3">
      <c r="A3354">
        <v>23946</v>
      </c>
      <c r="B3354" t="s">
        <v>281</v>
      </c>
      <c r="C3354" t="s">
        <v>1464</v>
      </c>
      <c r="D3354">
        <v>28</v>
      </c>
      <c r="E3354">
        <v>50</v>
      </c>
      <c r="F3354">
        <v>14</v>
      </c>
      <c r="G3354">
        <v>0</v>
      </c>
      <c r="H3354">
        <v>1</v>
      </c>
      <c r="I3354">
        <v>247</v>
      </c>
      <c r="J3354">
        <v>135.9</v>
      </c>
    </row>
    <row r="3355" spans="1:39" x14ac:dyDescent="0.3">
      <c r="A3355">
        <v>23946</v>
      </c>
      <c r="B3355" t="s">
        <v>1462</v>
      </c>
      <c r="C3355" t="s">
        <v>187</v>
      </c>
      <c r="K3355">
        <v>7</v>
      </c>
      <c r="L3355">
        <v>0</v>
      </c>
      <c r="M3355">
        <v>17</v>
      </c>
      <c r="N3355">
        <v>0</v>
      </c>
      <c r="O3355">
        <v>50</v>
      </c>
    </row>
    <row r="3356" spans="1:39" x14ac:dyDescent="0.3">
      <c r="A3356">
        <v>23946</v>
      </c>
      <c r="B3356" t="s">
        <v>1462</v>
      </c>
      <c r="C3356" t="s">
        <v>1465</v>
      </c>
      <c r="K3356">
        <v>1</v>
      </c>
      <c r="L3356">
        <v>0</v>
      </c>
      <c r="M3356">
        <v>50</v>
      </c>
      <c r="N3356">
        <v>0</v>
      </c>
      <c r="O3356">
        <v>50</v>
      </c>
    </row>
    <row r="3357" spans="1:39" x14ac:dyDescent="0.3">
      <c r="A3357">
        <v>23946</v>
      </c>
      <c r="B3357" t="s">
        <v>1462</v>
      </c>
      <c r="C3357" t="s">
        <v>346</v>
      </c>
      <c r="K3357">
        <v>6</v>
      </c>
      <c r="L3357">
        <v>0</v>
      </c>
      <c r="M3357">
        <v>11</v>
      </c>
      <c r="N3357">
        <v>1</v>
      </c>
      <c r="O3357">
        <v>18</v>
      </c>
    </row>
    <row r="3358" spans="1:39" x14ac:dyDescent="0.3">
      <c r="A3358">
        <v>23946</v>
      </c>
      <c r="B3358" t="s">
        <v>1462</v>
      </c>
      <c r="C3358" t="s">
        <v>1363</v>
      </c>
      <c r="K3358">
        <v>18</v>
      </c>
      <c r="L3358">
        <v>0</v>
      </c>
      <c r="M3358">
        <v>11</v>
      </c>
      <c r="N3358">
        <v>0</v>
      </c>
      <c r="O3358">
        <v>2</v>
      </c>
    </row>
    <row r="3359" spans="1:39" x14ac:dyDescent="0.3">
      <c r="A3359">
        <v>23946</v>
      </c>
      <c r="B3359" t="s">
        <v>1462</v>
      </c>
      <c r="C3359" t="s">
        <v>56</v>
      </c>
      <c r="K3359">
        <v>1</v>
      </c>
      <c r="L3359">
        <v>0</v>
      </c>
      <c r="M3359">
        <v>2</v>
      </c>
      <c r="N3359">
        <v>0</v>
      </c>
      <c r="O3359">
        <v>2</v>
      </c>
    </row>
    <row r="3360" spans="1:39" x14ac:dyDescent="0.3">
      <c r="A3360">
        <v>23946</v>
      </c>
      <c r="B3360" t="s">
        <v>1462</v>
      </c>
      <c r="C3360" t="s">
        <v>164</v>
      </c>
      <c r="K3360">
        <v>0</v>
      </c>
      <c r="L3360">
        <v>1</v>
      </c>
      <c r="M3360">
        <v>0</v>
      </c>
      <c r="N3360">
        <v>0</v>
      </c>
      <c r="O3360">
        <v>0</v>
      </c>
    </row>
    <row r="3361" spans="1:19" x14ac:dyDescent="0.3">
      <c r="A3361">
        <v>23946</v>
      </c>
      <c r="B3361" t="s">
        <v>281</v>
      </c>
      <c r="C3361" t="s">
        <v>970</v>
      </c>
      <c r="K3361">
        <v>13</v>
      </c>
      <c r="L3361">
        <v>0</v>
      </c>
      <c r="M3361">
        <v>28</v>
      </c>
      <c r="N3361">
        <v>1</v>
      </c>
      <c r="O3361">
        <v>63</v>
      </c>
    </row>
    <row r="3362" spans="1:19" x14ac:dyDescent="0.3">
      <c r="A3362">
        <v>23946</v>
      </c>
      <c r="B3362" t="s">
        <v>281</v>
      </c>
      <c r="C3362" t="s">
        <v>971</v>
      </c>
      <c r="K3362">
        <v>4</v>
      </c>
      <c r="L3362">
        <v>0</v>
      </c>
      <c r="M3362">
        <v>28</v>
      </c>
      <c r="N3362">
        <v>1</v>
      </c>
      <c r="O3362">
        <v>38</v>
      </c>
    </row>
    <row r="3363" spans="1:19" x14ac:dyDescent="0.3">
      <c r="A3363">
        <v>23946</v>
      </c>
      <c r="B3363" t="s">
        <v>281</v>
      </c>
      <c r="C3363" t="s">
        <v>285</v>
      </c>
      <c r="K3363">
        <v>5</v>
      </c>
      <c r="L3363">
        <v>0</v>
      </c>
      <c r="M3363">
        <v>16</v>
      </c>
      <c r="N3363">
        <v>1</v>
      </c>
      <c r="O3363">
        <v>16</v>
      </c>
    </row>
    <row r="3364" spans="1:19" x14ac:dyDescent="0.3">
      <c r="A3364">
        <v>23946</v>
      </c>
      <c r="B3364" t="s">
        <v>281</v>
      </c>
      <c r="C3364" t="s">
        <v>192</v>
      </c>
      <c r="K3364">
        <v>3</v>
      </c>
      <c r="L3364">
        <v>0</v>
      </c>
      <c r="M3364">
        <v>7</v>
      </c>
      <c r="N3364">
        <v>0</v>
      </c>
      <c r="O3364">
        <v>11</v>
      </c>
    </row>
    <row r="3365" spans="1:19" x14ac:dyDescent="0.3">
      <c r="A3365">
        <v>23946</v>
      </c>
      <c r="B3365" t="s">
        <v>281</v>
      </c>
      <c r="C3365" t="s">
        <v>328</v>
      </c>
      <c r="K3365">
        <v>1</v>
      </c>
      <c r="L3365">
        <v>0</v>
      </c>
      <c r="M3365">
        <v>0</v>
      </c>
      <c r="N3365">
        <v>0</v>
      </c>
      <c r="O3365">
        <v>0</v>
      </c>
    </row>
    <row r="3366" spans="1:19" x14ac:dyDescent="0.3">
      <c r="A3366">
        <v>23946</v>
      </c>
      <c r="B3366" t="s">
        <v>281</v>
      </c>
      <c r="C3366" t="s">
        <v>1464</v>
      </c>
      <c r="K3366">
        <v>3</v>
      </c>
      <c r="L3366">
        <v>1</v>
      </c>
      <c r="M3366">
        <v>9</v>
      </c>
      <c r="N3366">
        <v>0</v>
      </c>
      <c r="O3366">
        <v>-10</v>
      </c>
    </row>
    <row r="3367" spans="1:19" x14ac:dyDescent="0.3">
      <c r="A3367">
        <v>23946</v>
      </c>
      <c r="B3367" t="s">
        <v>1462</v>
      </c>
      <c r="C3367" t="s">
        <v>266</v>
      </c>
      <c r="P3367">
        <v>20</v>
      </c>
      <c r="Q3367">
        <v>0</v>
      </c>
      <c r="R3367">
        <v>84</v>
      </c>
      <c r="S3367">
        <v>6</v>
      </c>
    </row>
    <row r="3368" spans="1:19" x14ac:dyDescent="0.3">
      <c r="A3368">
        <v>23946</v>
      </c>
      <c r="B3368" t="s">
        <v>1462</v>
      </c>
      <c r="C3368" t="s">
        <v>1465</v>
      </c>
      <c r="P3368">
        <v>14</v>
      </c>
      <c r="Q3368">
        <v>0</v>
      </c>
      <c r="R3368">
        <v>73</v>
      </c>
      <c r="S3368">
        <v>7</v>
      </c>
    </row>
    <row r="3369" spans="1:19" x14ac:dyDescent="0.3">
      <c r="A3369">
        <v>23946</v>
      </c>
      <c r="B3369" t="s">
        <v>1462</v>
      </c>
      <c r="C3369" t="s">
        <v>1466</v>
      </c>
      <c r="P3369">
        <v>20</v>
      </c>
      <c r="Q3369">
        <v>0</v>
      </c>
      <c r="R3369">
        <v>72</v>
      </c>
      <c r="S3369">
        <v>4</v>
      </c>
    </row>
    <row r="3370" spans="1:19" x14ac:dyDescent="0.3">
      <c r="A3370">
        <v>23946</v>
      </c>
      <c r="B3370" t="s">
        <v>1462</v>
      </c>
      <c r="C3370" t="s">
        <v>187</v>
      </c>
      <c r="P3370">
        <v>21</v>
      </c>
      <c r="Q3370">
        <v>0</v>
      </c>
      <c r="R3370">
        <v>54</v>
      </c>
      <c r="S3370">
        <v>6</v>
      </c>
    </row>
    <row r="3371" spans="1:19" x14ac:dyDescent="0.3">
      <c r="A3371">
        <v>23946</v>
      </c>
      <c r="B3371" t="s">
        <v>1462</v>
      </c>
      <c r="C3371" t="s">
        <v>56</v>
      </c>
      <c r="P3371">
        <v>25</v>
      </c>
      <c r="Q3371">
        <v>1</v>
      </c>
      <c r="R3371">
        <v>38</v>
      </c>
      <c r="S3371">
        <v>2</v>
      </c>
    </row>
    <row r="3372" spans="1:19" x14ac:dyDescent="0.3">
      <c r="A3372">
        <v>23946</v>
      </c>
      <c r="B3372" t="s">
        <v>1462</v>
      </c>
      <c r="C3372" t="s">
        <v>1467</v>
      </c>
      <c r="P3372">
        <v>10</v>
      </c>
      <c r="Q3372">
        <v>0</v>
      </c>
      <c r="R3372">
        <v>10</v>
      </c>
      <c r="S3372">
        <v>1</v>
      </c>
    </row>
    <row r="3373" spans="1:19" x14ac:dyDescent="0.3">
      <c r="A3373">
        <v>23946</v>
      </c>
      <c r="B3373" t="s">
        <v>1462</v>
      </c>
      <c r="C3373" t="s">
        <v>346</v>
      </c>
      <c r="P3373">
        <v>2</v>
      </c>
      <c r="Q3373">
        <v>0</v>
      </c>
      <c r="R3373">
        <v>-2</v>
      </c>
      <c r="S3373">
        <v>2</v>
      </c>
    </row>
    <row r="3374" spans="1:19" x14ac:dyDescent="0.3">
      <c r="A3374">
        <v>23946</v>
      </c>
      <c r="B3374" t="s">
        <v>281</v>
      </c>
      <c r="C3374" t="s">
        <v>192</v>
      </c>
      <c r="P3374">
        <v>70</v>
      </c>
      <c r="Q3374">
        <v>0</v>
      </c>
      <c r="R3374">
        <v>93</v>
      </c>
      <c r="S3374">
        <v>4</v>
      </c>
    </row>
    <row r="3375" spans="1:19" x14ac:dyDescent="0.3">
      <c r="A3375">
        <v>23946</v>
      </c>
      <c r="B3375" t="s">
        <v>281</v>
      </c>
      <c r="C3375" t="s">
        <v>970</v>
      </c>
      <c r="P3375">
        <v>80</v>
      </c>
      <c r="Q3375">
        <v>1</v>
      </c>
      <c r="R3375">
        <v>79</v>
      </c>
      <c r="S3375">
        <v>4</v>
      </c>
    </row>
    <row r="3376" spans="1:19" x14ac:dyDescent="0.3">
      <c r="A3376">
        <v>23946</v>
      </c>
      <c r="B3376" t="s">
        <v>281</v>
      </c>
      <c r="C3376" t="s">
        <v>266</v>
      </c>
      <c r="P3376">
        <v>26</v>
      </c>
      <c r="Q3376">
        <v>0</v>
      </c>
      <c r="R3376">
        <v>38</v>
      </c>
      <c r="S3376">
        <v>3</v>
      </c>
    </row>
    <row r="3377" spans="1:39" x14ac:dyDescent="0.3">
      <c r="A3377">
        <v>23946</v>
      </c>
      <c r="B3377" t="s">
        <v>281</v>
      </c>
      <c r="C3377" t="s">
        <v>53</v>
      </c>
      <c r="P3377">
        <v>14</v>
      </c>
      <c r="Q3377">
        <v>0</v>
      </c>
      <c r="R3377">
        <v>20</v>
      </c>
      <c r="S3377">
        <v>2</v>
      </c>
    </row>
    <row r="3378" spans="1:39" x14ac:dyDescent="0.3">
      <c r="A3378">
        <v>23946</v>
      </c>
      <c r="B3378" t="s">
        <v>281</v>
      </c>
      <c r="C3378" t="s">
        <v>328</v>
      </c>
      <c r="P3378">
        <v>17</v>
      </c>
      <c r="Q3378">
        <v>0</v>
      </c>
      <c r="R3378">
        <v>17</v>
      </c>
      <c r="S3378">
        <v>1</v>
      </c>
    </row>
    <row r="3379" spans="1:39" x14ac:dyDescent="0.3">
      <c r="A3379">
        <v>23946</v>
      </c>
      <c r="B3379" t="s">
        <v>1462</v>
      </c>
      <c r="C3379" t="s">
        <v>594</v>
      </c>
      <c r="T3379">
        <v>22</v>
      </c>
      <c r="U3379">
        <v>26</v>
      </c>
      <c r="V3379">
        <v>0</v>
      </c>
      <c r="W3379">
        <v>66</v>
      </c>
      <c r="X3379">
        <v>3</v>
      </c>
    </row>
    <row r="3380" spans="1:39" x14ac:dyDescent="0.3">
      <c r="A3380">
        <v>23946</v>
      </c>
      <c r="B3380" t="s">
        <v>281</v>
      </c>
      <c r="C3380" t="s">
        <v>192</v>
      </c>
      <c r="T3380">
        <v>19</v>
      </c>
      <c r="U3380">
        <v>37</v>
      </c>
      <c r="V3380">
        <v>0</v>
      </c>
      <c r="W3380">
        <v>76</v>
      </c>
      <c r="X3380">
        <v>4</v>
      </c>
    </row>
    <row r="3381" spans="1:39" x14ac:dyDescent="0.3">
      <c r="A3381">
        <v>23946</v>
      </c>
      <c r="B3381" t="s">
        <v>281</v>
      </c>
      <c r="C3381" t="s">
        <v>266</v>
      </c>
      <c r="Y3381">
        <v>11</v>
      </c>
      <c r="Z3381">
        <v>11</v>
      </c>
      <c r="AA3381">
        <v>0</v>
      </c>
      <c r="AB3381">
        <v>11</v>
      </c>
      <c r="AC3381">
        <v>1</v>
      </c>
    </row>
    <row r="3382" spans="1:39" x14ac:dyDescent="0.3">
      <c r="A3382">
        <v>23946</v>
      </c>
      <c r="B3382" t="s">
        <v>281</v>
      </c>
      <c r="C3382" t="s">
        <v>53</v>
      </c>
      <c r="Y3382">
        <v>0</v>
      </c>
      <c r="Z3382">
        <v>0</v>
      </c>
      <c r="AA3382">
        <v>0</v>
      </c>
      <c r="AB3382">
        <v>0</v>
      </c>
      <c r="AC3382">
        <v>1</v>
      </c>
    </row>
    <row r="3383" spans="1:39" x14ac:dyDescent="0.3">
      <c r="A3383">
        <v>23946</v>
      </c>
      <c r="B3383" t="s">
        <v>1462</v>
      </c>
      <c r="C3383" t="s">
        <v>1468</v>
      </c>
      <c r="AD3383">
        <v>2</v>
      </c>
      <c r="AE3383">
        <v>27</v>
      </c>
      <c r="AF3383">
        <v>1</v>
      </c>
      <c r="AG3383">
        <v>50</v>
      </c>
      <c r="AH3383">
        <v>3</v>
      </c>
      <c r="AI3383">
        <v>0</v>
      </c>
    </row>
    <row r="3384" spans="1:39" x14ac:dyDescent="0.3">
      <c r="A3384">
        <v>23946</v>
      </c>
      <c r="B3384" t="s">
        <v>1462</v>
      </c>
      <c r="C3384" t="s">
        <v>1469</v>
      </c>
      <c r="AD3384">
        <v>2</v>
      </c>
      <c r="AE3384">
        <v>43</v>
      </c>
      <c r="AF3384">
        <v>1</v>
      </c>
      <c r="AG3384">
        <v>50</v>
      </c>
      <c r="AH3384">
        <v>3</v>
      </c>
      <c r="AI3384">
        <v>0</v>
      </c>
    </row>
    <row r="3385" spans="1:39" x14ac:dyDescent="0.3">
      <c r="A3385">
        <v>23946</v>
      </c>
      <c r="B3385" t="s">
        <v>281</v>
      </c>
      <c r="C3385" t="s">
        <v>1470</v>
      </c>
      <c r="AD3385">
        <v>1</v>
      </c>
      <c r="AE3385" t="s">
        <v>136</v>
      </c>
      <c r="AF3385">
        <v>0</v>
      </c>
      <c r="AG3385">
        <v>0</v>
      </c>
      <c r="AH3385">
        <v>0</v>
      </c>
      <c r="AI3385">
        <v>0</v>
      </c>
    </row>
    <row r="3386" spans="1:39" x14ac:dyDescent="0.3">
      <c r="A3386">
        <v>23946</v>
      </c>
      <c r="B3386" t="s">
        <v>281</v>
      </c>
      <c r="C3386" t="s">
        <v>154</v>
      </c>
      <c r="AD3386">
        <v>0</v>
      </c>
      <c r="AE3386" t="s">
        <v>136</v>
      </c>
      <c r="AF3386">
        <v>0</v>
      </c>
      <c r="AG3386" t="s">
        <v>136</v>
      </c>
      <c r="AH3386">
        <v>5</v>
      </c>
      <c r="AI3386">
        <v>5</v>
      </c>
    </row>
    <row r="3387" spans="1:39" x14ac:dyDescent="0.3">
      <c r="A3387">
        <v>23946</v>
      </c>
      <c r="B3387" t="s">
        <v>1462</v>
      </c>
      <c r="C3387" t="s">
        <v>1471</v>
      </c>
      <c r="AJ3387">
        <v>50</v>
      </c>
      <c r="AK3387">
        <v>194</v>
      </c>
      <c r="AL3387">
        <v>38.799999999999997</v>
      </c>
      <c r="AM3387">
        <v>5</v>
      </c>
    </row>
    <row r="3388" spans="1:39" x14ac:dyDescent="0.3">
      <c r="A3388">
        <v>23946</v>
      </c>
      <c r="B3388" t="s">
        <v>281</v>
      </c>
      <c r="C3388" t="s">
        <v>1472</v>
      </c>
      <c r="AJ3388">
        <v>43</v>
      </c>
      <c r="AK3388">
        <v>166</v>
      </c>
      <c r="AL3388">
        <v>33.200000000000003</v>
      </c>
      <c r="AM3388">
        <v>5</v>
      </c>
    </row>
    <row r="3389" spans="1:39" x14ac:dyDescent="0.3">
      <c r="A3389">
        <v>23946</v>
      </c>
      <c r="B3389" t="s">
        <v>281</v>
      </c>
      <c r="C3389" t="s">
        <v>299</v>
      </c>
      <c r="AJ3389">
        <v>58</v>
      </c>
      <c r="AK3389">
        <v>58</v>
      </c>
      <c r="AL3389">
        <v>58</v>
      </c>
      <c r="AM3389">
        <v>1</v>
      </c>
    </row>
    <row r="3390" spans="1:39" x14ac:dyDescent="0.3">
      <c r="A3390">
        <v>23949</v>
      </c>
      <c r="B3390" t="s">
        <v>1473</v>
      </c>
      <c r="C3390" t="s">
        <v>1474</v>
      </c>
      <c r="D3390">
        <v>20</v>
      </c>
      <c r="E3390">
        <v>45</v>
      </c>
      <c r="F3390">
        <v>9</v>
      </c>
      <c r="G3390">
        <v>0</v>
      </c>
      <c r="H3390">
        <v>2</v>
      </c>
      <c r="I3390">
        <v>184</v>
      </c>
      <c r="J3390">
        <v>155.30000000000001</v>
      </c>
    </row>
    <row r="3391" spans="1:39" x14ac:dyDescent="0.3">
      <c r="A3391">
        <v>23949</v>
      </c>
      <c r="B3391" t="s">
        <v>670</v>
      </c>
      <c r="C3391" t="s">
        <v>44</v>
      </c>
      <c r="D3391">
        <v>37</v>
      </c>
      <c r="E3391">
        <v>67.599999999999994</v>
      </c>
      <c r="F3391">
        <v>25</v>
      </c>
      <c r="G3391">
        <v>0</v>
      </c>
      <c r="H3391">
        <v>1</v>
      </c>
      <c r="I3391">
        <v>198</v>
      </c>
      <c r="J3391">
        <v>121.4</v>
      </c>
    </row>
    <row r="3392" spans="1:39" x14ac:dyDescent="0.3">
      <c r="A3392">
        <v>23949</v>
      </c>
      <c r="B3392" t="s">
        <v>670</v>
      </c>
      <c r="C3392" t="s">
        <v>671</v>
      </c>
      <c r="D3392">
        <v>9</v>
      </c>
      <c r="E3392">
        <v>77.8</v>
      </c>
      <c r="F3392">
        <v>7</v>
      </c>
      <c r="G3392">
        <v>0</v>
      </c>
      <c r="H3392">
        <v>1</v>
      </c>
      <c r="I3392">
        <v>65</v>
      </c>
      <c r="J3392">
        <v>175.1</v>
      </c>
    </row>
    <row r="3393" spans="1:19" x14ac:dyDescent="0.3">
      <c r="A3393">
        <v>23949</v>
      </c>
      <c r="B3393" t="s">
        <v>1473</v>
      </c>
      <c r="C3393" t="s">
        <v>657</v>
      </c>
      <c r="K3393">
        <v>19</v>
      </c>
      <c r="L3393">
        <v>0</v>
      </c>
      <c r="M3393">
        <v>49</v>
      </c>
      <c r="N3393">
        <v>1</v>
      </c>
      <c r="O3393">
        <v>202</v>
      </c>
    </row>
    <row r="3394" spans="1:19" x14ac:dyDescent="0.3">
      <c r="A3394">
        <v>23949</v>
      </c>
      <c r="B3394" t="s">
        <v>1473</v>
      </c>
      <c r="C3394" t="s">
        <v>971</v>
      </c>
      <c r="K3394">
        <v>19</v>
      </c>
      <c r="L3394">
        <v>0</v>
      </c>
      <c r="M3394">
        <v>28</v>
      </c>
      <c r="N3394">
        <v>2</v>
      </c>
      <c r="O3394">
        <v>100</v>
      </c>
    </row>
    <row r="3395" spans="1:19" x14ac:dyDescent="0.3">
      <c r="A3395">
        <v>23949</v>
      </c>
      <c r="B3395" t="s">
        <v>1473</v>
      </c>
      <c r="C3395" t="s">
        <v>1474</v>
      </c>
      <c r="K3395">
        <v>2</v>
      </c>
      <c r="L3395">
        <v>0</v>
      </c>
      <c r="M3395">
        <v>15</v>
      </c>
      <c r="N3395">
        <v>0</v>
      </c>
      <c r="O3395">
        <v>30</v>
      </c>
    </row>
    <row r="3396" spans="1:19" x14ac:dyDescent="0.3">
      <c r="A3396">
        <v>23949</v>
      </c>
      <c r="B3396" t="s">
        <v>1473</v>
      </c>
      <c r="C3396" t="s">
        <v>1475</v>
      </c>
      <c r="K3396">
        <v>1</v>
      </c>
      <c r="L3396">
        <v>0</v>
      </c>
      <c r="M3396">
        <v>6</v>
      </c>
      <c r="N3396">
        <v>0</v>
      </c>
      <c r="O3396">
        <v>6</v>
      </c>
    </row>
    <row r="3397" spans="1:19" x14ac:dyDescent="0.3">
      <c r="A3397">
        <v>23949</v>
      </c>
      <c r="B3397" t="s">
        <v>1473</v>
      </c>
      <c r="C3397" t="s">
        <v>584</v>
      </c>
      <c r="K3397">
        <v>1</v>
      </c>
      <c r="L3397">
        <v>0</v>
      </c>
      <c r="M3397">
        <v>2</v>
      </c>
      <c r="N3397">
        <v>0</v>
      </c>
      <c r="O3397">
        <v>2</v>
      </c>
    </row>
    <row r="3398" spans="1:19" x14ac:dyDescent="0.3">
      <c r="A3398">
        <v>23949</v>
      </c>
      <c r="B3398" t="s">
        <v>670</v>
      </c>
      <c r="C3398" t="s">
        <v>676</v>
      </c>
      <c r="K3398">
        <v>14</v>
      </c>
      <c r="L3398">
        <v>0</v>
      </c>
      <c r="M3398">
        <v>20</v>
      </c>
      <c r="N3398">
        <v>0</v>
      </c>
      <c r="O3398">
        <v>110</v>
      </c>
    </row>
    <row r="3399" spans="1:19" x14ac:dyDescent="0.3">
      <c r="A3399">
        <v>23949</v>
      </c>
      <c r="B3399" t="s">
        <v>670</v>
      </c>
      <c r="C3399" t="s">
        <v>1011</v>
      </c>
      <c r="K3399">
        <v>10</v>
      </c>
      <c r="L3399">
        <v>0</v>
      </c>
      <c r="M3399">
        <v>23</v>
      </c>
      <c r="N3399">
        <v>0</v>
      </c>
      <c r="O3399">
        <v>62</v>
      </c>
    </row>
    <row r="3400" spans="1:19" x14ac:dyDescent="0.3">
      <c r="A3400">
        <v>23949</v>
      </c>
      <c r="B3400" t="s">
        <v>670</v>
      </c>
      <c r="C3400" t="s">
        <v>44</v>
      </c>
      <c r="K3400">
        <v>15</v>
      </c>
      <c r="L3400">
        <v>0</v>
      </c>
      <c r="M3400">
        <v>17</v>
      </c>
      <c r="N3400">
        <v>1</v>
      </c>
      <c r="O3400">
        <v>51</v>
      </c>
    </row>
    <row r="3401" spans="1:19" x14ac:dyDescent="0.3">
      <c r="A3401">
        <v>23949</v>
      </c>
      <c r="B3401" t="s">
        <v>670</v>
      </c>
      <c r="C3401" t="s">
        <v>56</v>
      </c>
      <c r="K3401">
        <v>0</v>
      </c>
      <c r="L3401">
        <v>1</v>
      </c>
      <c r="M3401">
        <v>0</v>
      </c>
      <c r="N3401">
        <v>0</v>
      </c>
      <c r="O3401">
        <v>0</v>
      </c>
    </row>
    <row r="3402" spans="1:19" x14ac:dyDescent="0.3">
      <c r="A3402">
        <v>23949</v>
      </c>
      <c r="B3402" t="s">
        <v>670</v>
      </c>
      <c r="C3402" t="s">
        <v>410</v>
      </c>
      <c r="K3402">
        <v>0</v>
      </c>
      <c r="L3402">
        <v>1</v>
      </c>
      <c r="M3402">
        <v>0</v>
      </c>
      <c r="N3402">
        <v>0</v>
      </c>
      <c r="O3402">
        <v>0</v>
      </c>
    </row>
    <row r="3403" spans="1:19" x14ac:dyDescent="0.3">
      <c r="A3403">
        <v>23949</v>
      </c>
      <c r="B3403" t="s">
        <v>670</v>
      </c>
      <c r="C3403" t="s">
        <v>1169</v>
      </c>
      <c r="K3403">
        <v>1</v>
      </c>
      <c r="L3403">
        <v>0</v>
      </c>
      <c r="M3403">
        <v>0</v>
      </c>
      <c r="N3403">
        <v>0</v>
      </c>
      <c r="O3403">
        <v>-4</v>
      </c>
    </row>
    <row r="3404" spans="1:19" x14ac:dyDescent="0.3">
      <c r="A3404">
        <v>23949</v>
      </c>
      <c r="B3404" t="s">
        <v>1473</v>
      </c>
      <c r="C3404" t="s">
        <v>1013</v>
      </c>
      <c r="P3404">
        <v>34</v>
      </c>
      <c r="Q3404">
        <v>1</v>
      </c>
      <c r="R3404">
        <v>67</v>
      </c>
      <c r="S3404">
        <v>3</v>
      </c>
    </row>
    <row r="3405" spans="1:19" x14ac:dyDescent="0.3">
      <c r="A3405">
        <v>23949</v>
      </c>
      <c r="B3405" t="s">
        <v>1473</v>
      </c>
      <c r="C3405" t="s">
        <v>1476</v>
      </c>
      <c r="P3405">
        <v>23</v>
      </c>
      <c r="Q3405">
        <v>0</v>
      </c>
      <c r="R3405">
        <v>43</v>
      </c>
      <c r="S3405">
        <v>2</v>
      </c>
    </row>
    <row r="3406" spans="1:19" x14ac:dyDescent="0.3">
      <c r="A3406">
        <v>23949</v>
      </c>
      <c r="B3406" t="s">
        <v>1473</v>
      </c>
      <c r="C3406" t="s">
        <v>1477</v>
      </c>
      <c r="P3406">
        <v>34</v>
      </c>
      <c r="Q3406">
        <v>1</v>
      </c>
      <c r="R3406">
        <v>34</v>
      </c>
      <c r="S3406">
        <v>1</v>
      </c>
    </row>
    <row r="3407" spans="1:19" x14ac:dyDescent="0.3">
      <c r="A3407">
        <v>23949</v>
      </c>
      <c r="B3407" t="s">
        <v>1473</v>
      </c>
      <c r="C3407" t="s">
        <v>1478</v>
      </c>
      <c r="P3407">
        <v>22</v>
      </c>
      <c r="Q3407">
        <v>0</v>
      </c>
      <c r="R3407">
        <v>22</v>
      </c>
      <c r="S3407">
        <v>1</v>
      </c>
    </row>
    <row r="3408" spans="1:19" x14ac:dyDescent="0.3">
      <c r="A3408">
        <v>23949</v>
      </c>
      <c r="B3408" t="s">
        <v>1473</v>
      </c>
      <c r="C3408" t="s">
        <v>584</v>
      </c>
      <c r="P3408">
        <v>10</v>
      </c>
      <c r="Q3408">
        <v>0</v>
      </c>
      <c r="R3408">
        <v>10</v>
      </c>
      <c r="S3408">
        <v>1</v>
      </c>
    </row>
    <row r="3409" spans="1:29" x14ac:dyDescent="0.3">
      <c r="A3409">
        <v>23949</v>
      </c>
      <c r="B3409" t="s">
        <v>1473</v>
      </c>
      <c r="C3409" t="s">
        <v>1479</v>
      </c>
      <c r="P3409">
        <v>8</v>
      </c>
      <c r="Q3409">
        <v>0</v>
      </c>
      <c r="R3409">
        <v>8</v>
      </c>
      <c r="S3409">
        <v>1</v>
      </c>
    </row>
    <row r="3410" spans="1:29" x14ac:dyDescent="0.3">
      <c r="A3410">
        <v>23949</v>
      </c>
      <c r="B3410" t="s">
        <v>670</v>
      </c>
      <c r="C3410" t="s">
        <v>677</v>
      </c>
      <c r="P3410">
        <v>26</v>
      </c>
      <c r="Q3410">
        <v>0</v>
      </c>
      <c r="R3410">
        <v>54</v>
      </c>
      <c r="S3410">
        <v>6</v>
      </c>
    </row>
    <row r="3411" spans="1:29" x14ac:dyDescent="0.3">
      <c r="A3411">
        <v>23949</v>
      </c>
      <c r="B3411" t="s">
        <v>670</v>
      </c>
      <c r="C3411" t="s">
        <v>1480</v>
      </c>
      <c r="P3411">
        <v>19</v>
      </c>
      <c r="Q3411">
        <v>1</v>
      </c>
      <c r="R3411">
        <v>51</v>
      </c>
      <c r="S3411">
        <v>5</v>
      </c>
    </row>
    <row r="3412" spans="1:29" x14ac:dyDescent="0.3">
      <c r="A3412">
        <v>23949</v>
      </c>
      <c r="B3412" t="s">
        <v>670</v>
      </c>
      <c r="C3412" t="s">
        <v>682</v>
      </c>
      <c r="P3412">
        <v>10</v>
      </c>
      <c r="Q3412">
        <v>0</v>
      </c>
      <c r="R3412">
        <v>32</v>
      </c>
      <c r="S3412">
        <v>5</v>
      </c>
    </row>
    <row r="3413" spans="1:29" x14ac:dyDescent="0.3">
      <c r="A3413">
        <v>23949</v>
      </c>
      <c r="B3413" t="s">
        <v>670</v>
      </c>
      <c r="C3413" t="s">
        <v>56</v>
      </c>
      <c r="P3413">
        <v>16</v>
      </c>
      <c r="Q3413">
        <v>0</v>
      </c>
      <c r="R3413">
        <v>30</v>
      </c>
      <c r="S3413">
        <v>3</v>
      </c>
    </row>
    <row r="3414" spans="1:29" x14ac:dyDescent="0.3">
      <c r="A3414">
        <v>23949</v>
      </c>
      <c r="B3414" t="s">
        <v>670</v>
      </c>
      <c r="C3414" t="s">
        <v>1481</v>
      </c>
      <c r="P3414">
        <v>23</v>
      </c>
      <c r="Q3414">
        <v>0</v>
      </c>
      <c r="R3414">
        <v>23</v>
      </c>
      <c r="S3414">
        <v>1</v>
      </c>
    </row>
    <row r="3415" spans="1:29" x14ac:dyDescent="0.3">
      <c r="A3415">
        <v>23949</v>
      </c>
      <c r="B3415" t="s">
        <v>670</v>
      </c>
      <c r="C3415" t="s">
        <v>565</v>
      </c>
      <c r="P3415">
        <v>14</v>
      </c>
      <c r="Q3415">
        <v>1</v>
      </c>
      <c r="R3415">
        <v>21</v>
      </c>
      <c r="S3415">
        <v>3</v>
      </c>
    </row>
    <row r="3416" spans="1:29" x14ac:dyDescent="0.3">
      <c r="A3416">
        <v>23949</v>
      </c>
      <c r="B3416" t="s">
        <v>670</v>
      </c>
      <c r="C3416" t="s">
        <v>410</v>
      </c>
      <c r="P3416">
        <v>10</v>
      </c>
      <c r="Q3416">
        <v>0</v>
      </c>
      <c r="R3416">
        <v>21</v>
      </c>
      <c r="S3416">
        <v>3</v>
      </c>
    </row>
    <row r="3417" spans="1:29" x14ac:dyDescent="0.3">
      <c r="A3417">
        <v>23949</v>
      </c>
      <c r="B3417" t="s">
        <v>670</v>
      </c>
      <c r="C3417" t="s">
        <v>71</v>
      </c>
      <c r="P3417">
        <v>15</v>
      </c>
      <c r="Q3417">
        <v>0</v>
      </c>
      <c r="R3417">
        <v>15</v>
      </c>
      <c r="S3417">
        <v>1</v>
      </c>
    </row>
    <row r="3418" spans="1:29" x14ac:dyDescent="0.3">
      <c r="A3418">
        <v>23949</v>
      </c>
      <c r="B3418" t="s">
        <v>670</v>
      </c>
      <c r="C3418" t="s">
        <v>676</v>
      </c>
      <c r="P3418">
        <v>3</v>
      </c>
      <c r="Q3418">
        <v>0</v>
      </c>
      <c r="R3418">
        <v>7</v>
      </c>
      <c r="S3418">
        <v>3</v>
      </c>
    </row>
    <row r="3419" spans="1:29" x14ac:dyDescent="0.3">
      <c r="A3419">
        <v>23949</v>
      </c>
      <c r="B3419" t="s">
        <v>670</v>
      </c>
      <c r="C3419" t="s">
        <v>681</v>
      </c>
      <c r="P3419">
        <v>7</v>
      </c>
      <c r="Q3419">
        <v>0</v>
      </c>
      <c r="R3419">
        <v>7</v>
      </c>
      <c r="S3419">
        <v>1</v>
      </c>
    </row>
    <row r="3420" spans="1:29" x14ac:dyDescent="0.3">
      <c r="A3420">
        <v>23949</v>
      </c>
      <c r="B3420" t="s">
        <v>670</v>
      </c>
      <c r="C3420" t="s">
        <v>1167</v>
      </c>
      <c r="P3420">
        <v>2</v>
      </c>
      <c r="Q3420">
        <v>0</v>
      </c>
      <c r="R3420">
        <v>2</v>
      </c>
      <c r="S3420">
        <v>1</v>
      </c>
    </row>
    <row r="3421" spans="1:29" x14ac:dyDescent="0.3">
      <c r="A3421">
        <v>23949</v>
      </c>
      <c r="B3421" t="s">
        <v>670</v>
      </c>
      <c r="C3421" t="s">
        <v>71</v>
      </c>
      <c r="T3421">
        <v>25.2</v>
      </c>
      <c r="U3421">
        <v>32</v>
      </c>
      <c r="V3421">
        <v>0</v>
      </c>
      <c r="W3421">
        <v>151</v>
      </c>
      <c r="X3421">
        <v>6</v>
      </c>
    </row>
    <row r="3422" spans="1:29" x14ac:dyDescent="0.3">
      <c r="A3422">
        <v>23949</v>
      </c>
      <c r="B3422" t="s">
        <v>670</v>
      </c>
      <c r="C3422" t="s">
        <v>410</v>
      </c>
      <c r="T3422">
        <v>18</v>
      </c>
      <c r="U3422">
        <v>18</v>
      </c>
      <c r="V3422">
        <v>0</v>
      </c>
      <c r="W3422">
        <v>18</v>
      </c>
      <c r="X3422">
        <v>1</v>
      </c>
    </row>
    <row r="3423" spans="1:29" x14ac:dyDescent="0.3">
      <c r="A3423">
        <v>23949</v>
      </c>
      <c r="B3423" t="s">
        <v>670</v>
      </c>
      <c r="C3423" t="s">
        <v>677</v>
      </c>
      <c r="Y3423">
        <v>1.7</v>
      </c>
      <c r="Z3423">
        <v>5</v>
      </c>
      <c r="AA3423">
        <v>0</v>
      </c>
      <c r="AB3423">
        <v>5</v>
      </c>
      <c r="AC3423">
        <v>3</v>
      </c>
    </row>
    <row r="3424" spans="1:29" x14ac:dyDescent="0.3">
      <c r="A3424">
        <v>23949</v>
      </c>
      <c r="B3424" t="s">
        <v>670</v>
      </c>
      <c r="C3424" t="s">
        <v>751</v>
      </c>
      <c r="Y3424">
        <v>1</v>
      </c>
      <c r="Z3424">
        <v>1</v>
      </c>
      <c r="AA3424">
        <v>0</v>
      </c>
      <c r="AB3424">
        <v>1</v>
      </c>
      <c r="AC3424">
        <v>1</v>
      </c>
    </row>
    <row r="3425" spans="1:39" x14ac:dyDescent="0.3">
      <c r="A3425">
        <v>23949</v>
      </c>
      <c r="B3425" t="s">
        <v>1473</v>
      </c>
      <c r="C3425" t="s">
        <v>1482</v>
      </c>
      <c r="AD3425">
        <v>2</v>
      </c>
      <c r="AE3425">
        <v>31</v>
      </c>
      <c r="AF3425">
        <v>2</v>
      </c>
      <c r="AG3425">
        <v>100</v>
      </c>
      <c r="AH3425">
        <v>10</v>
      </c>
      <c r="AI3425">
        <v>4</v>
      </c>
    </row>
    <row r="3426" spans="1:39" x14ac:dyDescent="0.3">
      <c r="A3426">
        <v>23949</v>
      </c>
      <c r="B3426" t="s">
        <v>670</v>
      </c>
      <c r="C3426" t="s">
        <v>121</v>
      </c>
      <c r="AD3426">
        <v>1</v>
      </c>
      <c r="AE3426" t="s">
        <v>136</v>
      </c>
      <c r="AF3426">
        <v>0</v>
      </c>
      <c r="AG3426">
        <v>0</v>
      </c>
      <c r="AH3426">
        <v>3</v>
      </c>
      <c r="AI3426">
        <v>3</v>
      </c>
    </row>
    <row r="3427" spans="1:39" x14ac:dyDescent="0.3">
      <c r="A3427">
        <v>23949</v>
      </c>
      <c r="B3427" t="s">
        <v>1473</v>
      </c>
      <c r="C3427" t="s">
        <v>1483</v>
      </c>
      <c r="AJ3427">
        <v>51</v>
      </c>
      <c r="AK3427">
        <v>134</v>
      </c>
      <c r="AL3427">
        <v>44.7</v>
      </c>
      <c r="AM3427">
        <v>3</v>
      </c>
    </row>
    <row r="3428" spans="1:39" x14ac:dyDescent="0.3">
      <c r="A3428">
        <v>23949</v>
      </c>
      <c r="B3428" t="s">
        <v>670</v>
      </c>
      <c r="C3428" t="s">
        <v>687</v>
      </c>
      <c r="AJ3428">
        <v>40</v>
      </c>
      <c r="AK3428">
        <v>107</v>
      </c>
      <c r="AL3428">
        <v>35.700000000000003</v>
      </c>
      <c r="AM3428">
        <v>3</v>
      </c>
    </row>
    <row r="3429" spans="1:39" x14ac:dyDescent="0.3">
      <c r="A3429">
        <v>23949</v>
      </c>
      <c r="B3429" t="s">
        <v>670</v>
      </c>
      <c r="C3429" t="s">
        <v>1169</v>
      </c>
      <c r="AJ3429">
        <v>29</v>
      </c>
      <c r="AK3429">
        <v>49</v>
      </c>
      <c r="AL3429">
        <v>24.5</v>
      </c>
      <c r="AM3429">
        <v>2</v>
      </c>
    </row>
    <row r="3430" spans="1:39" x14ac:dyDescent="0.3">
      <c r="A3430">
        <v>23950</v>
      </c>
      <c r="B3430" t="s">
        <v>380</v>
      </c>
      <c r="C3430" t="s">
        <v>1196</v>
      </c>
      <c r="D3430">
        <v>26</v>
      </c>
      <c r="E3430">
        <v>57.7</v>
      </c>
      <c r="F3430">
        <v>15</v>
      </c>
      <c r="G3430">
        <v>0</v>
      </c>
      <c r="H3430">
        <v>1</v>
      </c>
      <c r="I3430">
        <v>262</v>
      </c>
      <c r="J3430">
        <v>155</v>
      </c>
    </row>
    <row r="3431" spans="1:39" x14ac:dyDescent="0.3">
      <c r="A3431">
        <v>23950</v>
      </c>
      <c r="B3431" t="s">
        <v>380</v>
      </c>
      <c r="C3431" t="s">
        <v>389</v>
      </c>
      <c r="D3431">
        <v>1</v>
      </c>
      <c r="E3431">
        <v>100</v>
      </c>
      <c r="F3431">
        <v>1</v>
      </c>
      <c r="G3431">
        <v>0</v>
      </c>
      <c r="H3431">
        <v>0</v>
      </c>
      <c r="I3431">
        <v>20</v>
      </c>
      <c r="J3431">
        <v>268</v>
      </c>
    </row>
    <row r="3432" spans="1:39" x14ac:dyDescent="0.3">
      <c r="A3432">
        <v>23950</v>
      </c>
      <c r="B3432" t="s">
        <v>380</v>
      </c>
      <c r="C3432" t="s">
        <v>1039</v>
      </c>
      <c r="D3432">
        <v>1</v>
      </c>
      <c r="E3432">
        <v>100</v>
      </c>
      <c r="F3432">
        <v>1</v>
      </c>
      <c r="G3432">
        <v>0</v>
      </c>
      <c r="H3432">
        <v>1</v>
      </c>
      <c r="I3432">
        <v>18</v>
      </c>
      <c r="J3432">
        <v>581.20000000000005</v>
      </c>
    </row>
    <row r="3433" spans="1:39" x14ac:dyDescent="0.3">
      <c r="A3433">
        <v>23950</v>
      </c>
      <c r="B3433" t="s">
        <v>89</v>
      </c>
      <c r="C3433" t="s">
        <v>91</v>
      </c>
      <c r="D3433">
        <v>53</v>
      </c>
      <c r="E3433">
        <v>43.4</v>
      </c>
      <c r="F3433">
        <v>23</v>
      </c>
      <c r="G3433">
        <v>1</v>
      </c>
      <c r="H3433">
        <v>3</v>
      </c>
      <c r="I3433">
        <v>291</v>
      </c>
      <c r="J3433">
        <v>104.4</v>
      </c>
    </row>
    <row r="3434" spans="1:39" x14ac:dyDescent="0.3">
      <c r="A3434">
        <v>23950</v>
      </c>
      <c r="B3434" t="s">
        <v>380</v>
      </c>
      <c r="C3434" t="s">
        <v>1039</v>
      </c>
      <c r="K3434">
        <v>17</v>
      </c>
      <c r="L3434">
        <v>0</v>
      </c>
      <c r="M3434">
        <v>24</v>
      </c>
      <c r="N3434">
        <v>0</v>
      </c>
      <c r="O3434">
        <v>96</v>
      </c>
    </row>
    <row r="3435" spans="1:39" x14ac:dyDescent="0.3">
      <c r="A3435">
        <v>23950</v>
      </c>
      <c r="B3435" t="s">
        <v>380</v>
      </c>
      <c r="C3435" t="s">
        <v>385</v>
      </c>
      <c r="K3435">
        <v>13</v>
      </c>
      <c r="L3435">
        <v>0</v>
      </c>
      <c r="M3435">
        <v>24</v>
      </c>
      <c r="N3435">
        <v>2</v>
      </c>
      <c r="O3435">
        <v>78</v>
      </c>
    </row>
    <row r="3436" spans="1:39" x14ac:dyDescent="0.3">
      <c r="A3436">
        <v>23950</v>
      </c>
      <c r="B3436" t="s">
        <v>380</v>
      </c>
      <c r="C3436" t="s">
        <v>1196</v>
      </c>
      <c r="K3436">
        <v>14</v>
      </c>
      <c r="L3436">
        <v>1</v>
      </c>
      <c r="M3436">
        <v>11</v>
      </c>
      <c r="N3436">
        <v>0</v>
      </c>
      <c r="O3436">
        <v>31</v>
      </c>
    </row>
    <row r="3437" spans="1:39" x14ac:dyDescent="0.3">
      <c r="A3437">
        <v>23950</v>
      </c>
      <c r="B3437" t="s">
        <v>380</v>
      </c>
      <c r="C3437" t="s">
        <v>388</v>
      </c>
      <c r="K3437">
        <v>1</v>
      </c>
      <c r="L3437">
        <v>0</v>
      </c>
      <c r="M3437">
        <v>0</v>
      </c>
      <c r="N3437">
        <v>0</v>
      </c>
      <c r="O3437">
        <v>0</v>
      </c>
    </row>
    <row r="3438" spans="1:39" x14ac:dyDescent="0.3">
      <c r="A3438">
        <v>23950</v>
      </c>
      <c r="B3438" t="s">
        <v>380</v>
      </c>
      <c r="C3438" t="s">
        <v>1484</v>
      </c>
      <c r="K3438">
        <v>1</v>
      </c>
      <c r="L3438">
        <v>0</v>
      </c>
      <c r="M3438">
        <v>0</v>
      </c>
      <c r="N3438">
        <v>0</v>
      </c>
      <c r="O3438">
        <v>-14</v>
      </c>
    </row>
    <row r="3439" spans="1:39" x14ac:dyDescent="0.3">
      <c r="A3439">
        <v>23950</v>
      </c>
      <c r="B3439" t="s">
        <v>89</v>
      </c>
      <c r="C3439" t="s">
        <v>1485</v>
      </c>
      <c r="K3439">
        <v>12</v>
      </c>
      <c r="L3439">
        <v>0</v>
      </c>
      <c r="M3439">
        <v>14</v>
      </c>
      <c r="N3439">
        <v>0</v>
      </c>
      <c r="O3439">
        <v>38</v>
      </c>
    </row>
    <row r="3440" spans="1:39" x14ac:dyDescent="0.3">
      <c r="A3440">
        <v>23950</v>
      </c>
      <c r="B3440" t="s">
        <v>89</v>
      </c>
      <c r="C3440" t="s">
        <v>91</v>
      </c>
      <c r="K3440">
        <v>9</v>
      </c>
      <c r="L3440">
        <v>0</v>
      </c>
      <c r="M3440">
        <v>10</v>
      </c>
      <c r="N3440">
        <v>0</v>
      </c>
      <c r="O3440">
        <v>27</v>
      </c>
    </row>
    <row r="3441" spans="1:19" x14ac:dyDescent="0.3">
      <c r="A3441">
        <v>23950</v>
      </c>
      <c r="B3441" t="s">
        <v>89</v>
      </c>
      <c r="C3441" t="s">
        <v>429</v>
      </c>
      <c r="K3441">
        <v>3</v>
      </c>
      <c r="L3441">
        <v>0</v>
      </c>
      <c r="M3441">
        <v>4</v>
      </c>
      <c r="N3441">
        <v>0</v>
      </c>
      <c r="O3441">
        <v>9</v>
      </c>
    </row>
    <row r="3442" spans="1:19" x14ac:dyDescent="0.3">
      <c r="A3442">
        <v>23950</v>
      </c>
      <c r="B3442" t="s">
        <v>89</v>
      </c>
      <c r="C3442" t="s">
        <v>1486</v>
      </c>
      <c r="K3442">
        <v>1</v>
      </c>
      <c r="L3442">
        <v>0</v>
      </c>
      <c r="M3442">
        <v>6</v>
      </c>
      <c r="N3442">
        <v>0</v>
      </c>
      <c r="O3442">
        <v>6</v>
      </c>
    </row>
    <row r="3443" spans="1:19" x14ac:dyDescent="0.3">
      <c r="A3443">
        <v>23950</v>
      </c>
      <c r="B3443" t="s">
        <v>89</v>
      </c>
      <c r="C3443" t="s">
        <v>215</v>
      </c>
      <c r="K3443">
        <v>3</v>
      </c>
      <c r="L3443">
        <v>0</v>
      </c>
      <c r="M3443">
        <v>10</v>
      </c>
      <c r="N3443">
        <v>0</v>
      </c>
      <c r="O3443">
        <v>2</v>
      </c>
    </row>
    <row r="3444" spans="1:19" x14ac:dyDescent="0.3">
      <c r="A3444">
        <v>23950</v>
      </c>
      <c r="B3444" t="s">
        <v>380</v>
      </c>
      <c r="C3444" t="s">
        <v>389</v>
      </c>
      <c r="P3444">
        <v>45</v>
      </c>
      <c r="Q3444">
        <v>0</v>
      </c>
      <c r="R3444">
        <v>79</v>
      </c>
      <c r="S3444">
        <v>3</v>
      </c>
    </row>
    <row r="3445" spans="1:19" x14ac:dyDescent="0.3">
      <c r="A3445">
        <v>23950</v>
      </c>
      <c r="B3445" t="s">
        <v>380</v>
      </c>
      <c r="C3445" t="s">
        <v>1202</v>
      </c>
      <c r="P3445">
        <v>37</v>
      </c>
      <c r="Q3445">
        <v>1</v>
      </c>
      <c r="R3445">
        <v>58</v>
      </c>
      <c r="S3445">
        <v>3</v>
      </c>
    </row>
    <row r="3446" spans="1:19" x14ac:dyDescent="0.3">
      <c r="A3446">
        <v>23950</v>
      </c>
      <c r="B3446" t="s">
        <v>380</v>
      </c>
      <c r="C3446" t="s">
        <v>388</v>
      </c>
      <c r="P3446">
        <v>18</v>
      </c>
      <c r="Q3446">
        <v>1</v>
      </c>
      <c r="R3446">
        <v>41</v>
      </c>
      <c r="S3446">
        <v>3</v>
      </c>
    </row>
    <row r="3447" spans="1:19" x14ac:dyDescent="0.3">
      <c r="A3447">
        <v>23950</v>
      </c>
      <c r="B3447" t="s">
        <v>380</v>
      </c>
      <c r="C3447" t="s">
        <v>397</v>
      </c>
      <c r="P3447">
        <v>26</v>
      </c>
      <c r="Q3447">
        <v>0</v>
      </c>
      <c r="R3447">
        <v>35</v>
      </c>
      <c r="S3447">
        <v>2</v>
      </c>
    </row>
    <row r="3448" spans="1:19" x14ac:dyDescent="0.3">
      <c r="A3448">
        <v>23950</v>
      </c>
      <c r="B3448" t="s">
        <v>380</v>
      </c>
      <c r="C3448" t="s">
        <v>1201</v>
      </c>
      <c r="P3448">
        <v>18</v>
      </c>
      <c r="Q3448">
        <v>0</v>
      </c>
      <c r="R3448">
        <v>27</v>
      </c>
      <c r="S3448">
        <v>2</v>
      </c>
    </row>
    <row r="3449" spans="1:19" x14ac:dyDescent="0.3">
      <c r="A3449">
        <v>23950</v>
      </c>
      <c r="B3449" t="s">
        <v>380</v>
      </c>
      <c r="C3449" t="s">
        <v>1196</v>
      </c>
      <c r="P3449">
        <v>20</v>
      </c>
      <c r="Q3449">
        <v>0</v>
      </c>
      <c r="R3449">
        <v>20</v>
      </c>
      <c r="S3449">
        <v>1</v>
      </c>
    </row>
    <row r="3450" spans="1:19" x14ac:dyDescent="0.3">
      <c r="A3450">
        <v>23950</v>
      </c>
      <c r="B3450" t="s">
        <v>380</v>
      </c>
      <c r="C3450" t="s">
        <v>385</v>
      </c>
      <c r="P3450">
        <v>18</v>
      </c>
      <c r="Q3450">
        <v>0</v>
      </c>
      <c r="R3450">
        <v>18</v>
      </c>
      <c r="S3450">
        <v>1</v>
      </c>
    </row>
    <row r="3451" spans="1:19" x14ac:dyDescent="0.3">
      <c r="A3451">
        <v>23950</v>
      </c>
      <c r="B3451" t="s">
        <v>380</v>
      </c>
      <c r="C3451" t="s">
        <v>601</v>
      </c>
      <c r="P3451">
        <v>13</v>
      </c>
      <c r="Q3451">
        <v>0</v>
      </c>
      <c r="R3451">
        <v>13</v>
      </c>
      <c r="S3451">
        <v>1</v>
      </c>
    </row>
    <row r="3452" spans="1:19" x14ac:dyDescent="0.3">
      <c r="A3452">
        <v>23950</v>
      </c>
      <c r="B3452" t="s">
        <v>380</v>
      </c>
      <c r="C3452" t="s">
        <v>1487</v>
      </c>
      <c r="P3452">
        <v>9</v>
      </c>
      <c r="Q3452">
        <v>0</v>
      </c>
      <c r="R3452">
        <v>9</v>
      </c>
      <c r="S3452">
        <v>1</v>
      </c>
    </row>
    <row r="3453" spans="1:19" x14ac:dyDescent="0.3">
      <c r="A3453">
        <v>23950</v>
      </c>
      <c r="B3453" t="s">
        <v>89</v>
      </c>
      <c r="C3453" t="s">
        <v>1488</v>
      </c>
      <c r="P3453">
        <v>33</v>
      </c>
      <c r="Q3453">
        <v>0</v>
      </c>
      <c r="R3453">
        <v>138</v>
      </c>
      <c r="S3453">
        <v>9</v>
      </c>
    </row>
    <row r="3454" spans="1:19" x14ac:dyDescent="0.3">
      <c r="A3454">
        <v>23950</v>
      </c>
      <c r="B3454" t="s">
        <v>89</v>
      </c>
      <c r="C3454" t="s">
        <v>215</v>
      </c>
      <c r="P3454">
        <v>34</v>
      </c>
      <c r="Q3454">
        <v>0</v>
      </c>
      <c r="R3454">
        <v>78</v>
      </c>
      <c r="S3454">
        <v>7</v>
      </c>
    </row>
    <row r="3455" spans="1:19" x14ac:dyDescent="0.3">
      <c r="A3455">
        <v>23950</v>
      </c>
      <c r="B3455" t="s">
        <v>89</v>
      </c>
      <c r="C3455" t="s">
        <v>1486</v>
      </c>
      <c r="P3455">
        <v>24</v>
      </c>
      <c r="Q3455">
        <v>3</v>
      </c>
      <c r="R3455">
        <v>75</v>
      </c>
      <c r="S3455">
        <v>6</v>
      </c>
    </row>
    <row r="3456" spans="1:19" x14ac:dyDescent="0.3">
      <c r="A3456">
        <v>23950</v>
      </c>
      <c r="B3456" t="s">
        <v>89</v>
      </c>
      <c r="C3456" t="s">
        <v>1489</v>
      </c>
      <c r="P3456">
        <v>0</v>
      </c>
      <c r="Q3456">
        <v>0</v>
      </c>
      <c r="R3456">
        <v>0</v>
      </c>
      <c r="S3456">
        <v>1</v>
      </c>
    </row>
    <row r="3457" spans="1:39" x14ac:dyDescent="0.3">
      <c r="A3457">
        <v>23950</v>
      </c>
      <c r="B3457" t="s">
        <v>380</v>
      </c>
      <c r="C3457" t="s">
        <v>387</v>
      </c>
      <c r="T3457">
        <v>22</v>
      </c>
      <c r="U3457">
        <v>22</v>
      </c>
      <c r="V3457">
        <v>0</v>
      </c>
      <c r="W3457">
        <v>22</v>
      </c>
      <c r="X3457">
        <v>1</v>
      </c>
    </row>
    <row r="3458" spans="1:39" x14ac:dyDescent="0.3">
      <c r="A3458">
        <v>23950</v>
      </c>
      <c r="B3458" t="s">
        <v>89</v>
      </c>
      <c r="C3458" t="s">
        <v>111</v>
      </c>
      <c r="T3458">
        <v>27</v>
      </c>
      <c r="U3458">
        <v>27</v>
      </c>
      <c r="V3458">
        <v>0</v>
      </c>
      <c r="W3458">
        <v>27</v>
      </c>
      <c r="X3458">
        <v>1</v>
      </c>
    </row>
    <row r="3459" spans="1:39" x14ac:dyDescent="0.3">
      <c r="A3459">
        <v>23950</v>
      </c>
      <c r="B3459" t="s">
        <v>89</v>
      </c>
      <c r="C3459" t="s">
        <v>1486</v>
      </c>
      <c r="Y3459">
        <v>-2</v>
      </c>
      <c r="Z3459">
        <v>0</v>
      </c>
      <c r="AA3459">
        <v>0</v>
      </c>
      <c r="AB3459">
        <v>-2</v>
      </c>
      <c r="AC3459">
        <v>1</v>
      </c>
    </row>
    <row r="3460" spans="1:39" x14ac:dyDescent="0.3">
      <c r="A3460">
        <v>23950</v>
      </c>
      <c r="B3460" t="s">
        <v>380</v>
      </c>
      <c r="C3460" t="s">
        <v>1490</v>
      </c>
      <c r="AD3460">
        <v>3</v>
      </c>
      <c r="AE3460">
        <v>45</v>
      </c>
      <c r="AF3460">
        <v>2</v>
      </c>
      <c r="AG3460">
        <v>66.7</v>
      </c>
      <c r="AH3460">
        <v>10</v>
      </c>
      <c r="AI3460">
        <v>4</v>
      </c>
    </row>
    <row r="3461" spans="1:39" x14ac:dyDescent="0.3">
      <c r="A3461">
        <v>23950</v>
      </c>
      <c r="B3461" t="s">
        <v>89</v>
      </c>
      <c r="C3461" t="s">
        <v>1491</v>
      </c>
      <c r="AD3461">
        <v>2</v>
      </c>
      <c r="AE3461">
        <v>40</v>
      </c>
      <c r="AF3461">
        <v>2</v>
      </c>
      <c r="AG3461">
        <v>100</v>
      </c>
      <c r="AH3461">
        <v>9</v>
      </c>
      <c r="AI3461">
        <v>3</v>
      </c>
    </row>
    <row r="3462" spans="1:39" x14ac:dyDescent="0.3">
      <c r="A3462">
        <v>23950</v>
      </c>
      <c r="B3462" t="s">
        <v>380</v>
      </c>
      <c r="C3462" t="s">
        <v>1492</v>
      </c>
      <c r="AJ3462">
        <v>54</v>
      </c>
      <c r="AK3462">
        <v>186</v>
      </c>
      <c r="AL3462">
        <v>46.5</v>
      </c>
      <c r="AM3462">
        <v>4</v>
      </c>
    </row>
    <row r="3463" spans="1:39" x14ac:dyDescent="0.3">
      <c r="A3463">
        <v>23950</v>
      </c>
      <c r="B3463" t="s">
        <v>89</v>
      </c>
      <c r="C3463" t="s">
        <v>81</v>
      </c>
      <c r="AJ3463">
        <v>47</v>
      </c>
      <c r="AK3463">
        <v>257</v>
      </c>
      <c r="AL3463">
        <v>42.8</v>
      </c>
      <c r="AM3463">
        <v>6</v>
      </c>
    </row>
    <row r="3464" spans="1:39" x14ac:dyDescent="0.3">
      <c r="A3464">
        <v>23951</v>
      </c>
      <c r="B3464" t="s">
        <v>1063</v>
      </c>
      <c r="C3464" t="s">
        <v>1493</v>
      </c>
      <c r="D3464">
        <v>26</v>
      </c>
      <c r="E3464">
        <v>53.8</v>
      </c>
      <c r="F3464">
        <v>14</v>
      </c>
      <c r="G3464">
        <v>2</v>
      </c>
      <c r="H3464">
        <v>1</v>
      </c>
      <c r="I3464">
        <v>244</v>
      </c>
      <c r="J3464">
        <v>130</v>
      </c>
    </row>
    <row r="3465" spans="1:39" x14ac:dyDescent="0.3">
      <c r="A3465">
        <v>23951</v>
      </c>
      <c r="B3465" t="s">
        <v>1063</v>
      </c>
      <c r="C3465" t="s">
        <v>1494</v>
      </c>
      <c r="D3465">
        <v>10</v>
      </c>
      <c r="E3465">
        <v>30</v>
      </c>
      <c r="F3465">
        <v>3</v>
      </c>
      <c r="G3465">
        <v>0</v>
      </c>
      <c r="H3465">
        <v>1</v>
      </c>
      <c r="I3465">
        <v>70</v>
      </c>
      <c r="J3465">
        <v>121.8</v>
      </c>
    </row>
    <row r="3466" spans="1:39" x14ac:dyDescent="0.3">
      <c r="A3466">
        <v>23951</v>
      </c>
      <c r="B3466" t="s">
        <v>1063</v>
      </c>
      <c r="C3466" t="s">
        <v>71</v>
      </c>
      <c r="D3466">
        <v>1</v>
      </c>
      <c r="E3466">
        <v>100</v>
      </c>
      <c r="F3466">
        <v>1</v>
      </c>
      <c r="G3466">
        <v>0</v>
      </c>
      <c r="H3466">
        <v>0</v>
      </c>
      <c r="I3466">
        <v>31</v>
      </c>
      <c r="J3466">
        <v>360.4</v>
      </c>
    </row>
    <row r="3467" spans="1:39" x14ac:dyDescent="0.3">
      <c r="A3467">
        <v>23951</v>
      </c>
      <c r="B3467" t="s">
        <v>611</v>
      </c>
      <c r="C3467" t="s">
        <v>169</v>
      </c>
      <c r="D3467">
        <v>24</v>
      </c>
      <c r="E3467">
        <v>58.3</v>
      </c>
      <c r="F3467">
        <v>14</v>
      </c>
      <c r="G3467">
        <v>1</v>
      </c>
      <c r="H3467">
        <v>1</v>
      </c>
      <c r="I3467">
        <v>94</v>
      </c>
      <c r="J3467">
        <v>96.7</v>
      </c>
    </row>
    <row r="3468" spans="1:39" x14ac:dyDescent="0.3">
      <c r="A3468">
        <v>23951</v>
      </c>
      <c r="B3468" t="s">
        <v>611</v>
      </c>
      <c r="C3468" t="s">
        <v>514</v>
      </c>
      <c r="D3468">
        <v>1</v>
      </c>
      <c r="E3468">
        <v>100</v>
      </c>
      <c r="F3468">
        <v>1</v>
      </c>
      <c r="G3468">
        <v>0</v>
      </c>
      <c r="H3468">
        <v>0</v>
      </c>
      <c r="I3468">
        <v>30</v>
      </c>
      <c r="J3468">
        <v>352</v>
      </c>
    </row>
    <row r="3469" spans="1:39" x14ac:dyDescent="0.3">
      <c r="A3469">
        <v>23951</v>
      </c>
      <c r="B3469" t="s">
        <v>1063</v>
      </c>
      <c r="C3469" t="s">
        <v>1494</v>
      </c>
      <c r="K3469">
        <v>4</v>
      </c>
      <c r="L3469">
        <v>0</v>
      </c>
      <c r="M3469">
        <v>20</v>
      </c>
      <c r="N3469">
        <v>0</v>
      </c>
      <c r="O3469">
        <v>54</v>
      </c>
    </row>
    <row r="3470" spans="1:39" x14ac:dyDescent="0.3">
      <c r="A3470">
        <v>23951</v>
      </c>
      <c r="B3470" t="s">
        <v>1063</v>
      </c>
      <c r="C3470" t="s">
        <v>1067</v>
      </c>
      <c r="K3470">
        <v>10</v>
      </c>
      <c r="L3470">
        <v>0</v>
      </c>
      <c r="M3470">
        <v>31</v>
      </c>
      <c r="N3470">
        <v>0</v>
      </c>
      <c r="O3470">
        <v>49</v>
      </c>
    </row>
    <row r="3471" spans="1:39" x14ac:dyDescent="0.3">
      <c r="A3471">
        <v>23951</v>
      </c>
      <c r="B3471" t="s">
        <v>1063</v>
      </c>
      <c r="C3471" t="s">
        <v>1495</v>
      </c>
      <c r="K3471">
        <v>9</v>
      </c>
      <c r="L3471">
        <v>0</v>
      </c>
      <c r="M3471">
        <v>5</v>
      </c>
      <c r="N3471">
        <v>0</v>
      </c>
      <c r="O3471">
        <v>22</v>
      </c>
    </row>
    <row r="3472" spans="1:39" x14ac:dyDescent="0.3">
      <c r="A3472">
        <v>23951</v>
      </c>
      <c r="B3472" t="s">
        <v>1063</v>
      </c>
      <c r="C3472" t="s">
        <v>71</v>
      </c>
      <c r="K3472">
        <v>4</v>
      </c>
      <c r="L3472">
        <v>0</v>
      </c>
      <c r="M3472">
        <v>9</v>
      </c>
      <c r="N3472">
        <v>0</v>
      </c>
      <c r="O3472">
        <v>13</v>
      </c>
    </row>
    <row r="3473" spans="1:19" x14ac:dyDescent="0.3">
      <c r="A3473">
        <v>23951</v>
      </c>
      <c r="B3473" t="s">
        <v>1063</v>
      </c>
      <c r="C3473" t="s">
        <v>1493</v>
      </c>
      <c r="K3473">
        <v>6</v>
      </c>
      <c r="L3473">
        <v>1</v>
      </c>
      <c r="M3473">
        <v>16</v>
      </c>
      <c r="N3473">
        <v>0</v>
      </c>
      <c r="O3473">
        <v>6</v>
      </c>
    </row>
    <row r="3474" spans="1:19" x14ac:dyDescent="0.3">
      <c r="A3474">
        <v>23951</v>
      </c>
      <c r="B3474" t="s">
        <v>611</v>
      </c>
      <c r="C3474" t="s">
        <v>790</v>
      </c>
      <c r="K3474">
        <v>25</v>
      </c>
      <c r="L3474">
        <v>0</v>
      </c>
      <c r="M3474">
        <v>35</v>
      </c>
      <c r="N3474">
        <v>1</v>
      </c>
      <c r="O3474">
        <v>157</v>
      </c>
    </row>
    <row r="3475" spans="1:19" x14ac:dyDescent="0.3">
      <c r="A3475">
        <v>23951</v>
      </c>
      <c r="B3475" t="s">
        <v>611</v>
      </c>
      <c r="C3475" t="s">
        <v>618</v>
      </c>
      <c r="K3475">
        <v>4</v>
      </c>
      <c r="L3475">
        <v>0</v>
      </c>
      <c r="M3475">
        <v>8</v>
      </c>
      <c r="N3475">
        <v>0</v>
      </c>
      <c r="O3475">
        <v>18</v>
      </c>
    </row>
    <row r="3476" spans="1:19" x14ac:dyDescent="0.3">
      <c r="A3476">
        <v>23951</v>
      </c>
      <c r="B3476" t="s">
        <v>611</v>
      </c>
      <c r="C3476" t="s">
        <v>169</v>
      </c>
      <c r="K3476">
        <v>5</v>
      </c>
      <c r="L3476">
        <v>0</v>
      </c>
      <c r="M3476">
        <v>31</v>
      </c>
      <c r="N3476">
        <v>0</v>
      </c>
      <c r="O3476">
        <v>17</v>
      </c>
    </row>
    <row r="3477" spans="1:19" x14ac:dyDescent="0.3">
      <c r="A3477">
        <v>23951</v>
      </c>
      <c r="B3477" t="s">
        <v>611</v>
      </c>
      <c r="C3477" t="s">
        <v>1496</v>
      </c>
      <c r="K3477">
        <v>4</v>
      </c>
      <c r="L3477">
        <v>0</v>
      </c>
      <c r="M3477">
        <v>5</v>
      </c>
      <c r="N3477">
        <v>0</v>
      </c>
      <c r="O3477">
        <v>11</v>
      </c>
    </row>
    <row r="3478" spans="1:19" x14ac:dyDescent="0.3">
      <c r="A3478">
        <v>23951</v>
      </c>
      <c r="B3478" t="s">
        <v>611</v>
      </c>
      <c r="C3478" t="s">
        <v>617</v>
      </c>
      <c r="K3478">
        <v>2</v>
      </c>
      <c r="L3478">
        <v>0</v>
      </c>
      <c r="M3478">
        <v>4</v>
      </c>
      <c r="N3478">
        <v>0</v>
      </c>
      <c r="O3478">
        <v>6</v>
      </c>
    </row>
    <row r="3479" spans="1:19" x14ac:dyDescent="0.3">
      <c r="A3479">
        <v>23951</v>
      </c>
      <c r="B3479" t="s">
        <v>611</v>
      </c>
      <c r="C3479" t="s">
        <v>1126</v>
      </c>
      <c r="K3479">
        <v>2</v>
      </c>
      <c r="L3479">
        <v>0</v>
      </c>
      <c r="M3479">
        <v>17</v>
      </c>
      <c r="N3479">
        <v>0</v>
      </c>
      <c r="O3479">
        <v>4</v>
      </c>
    </row>
    <row r="3480" spans="1:19" x14ac:dyDescent="0.3">
      <c r="A3480">
        <v>23951</v>
      </c>
      <c r="B3480" t="s">
        <v>611</v>
      </c>
      <c r="C3480" t="s">
        <v>44</v>
      </c>
      <c r="K3480">
        <v>0</v>
      </c>
      <c r="L3480">
        <v>0</v>
      </c>
      <c r="M3480">
        <v>0</v>
      </c>
      <c r="N3480">
        <v>0</v>
      </c>
      <c r="O3480">
        <v>0</v>
      </c>
    </row>
    <row r="3481" spans="1:19" x14ac:dyDescent="0.3">
      <c r="A3481">
        <v>23951</v>
      </c>
      <c r="B3481" t="s">
        <v>611</v>
      </c>
      <c r="C3481" t="s">
        <v>1497</v>
      </c>
      <c r="K3481">
        <v>1</v>
      </c>
      <c r="L3481">
        <v>0</v>
      </c>
      <c r="M3481">
        <v>0</v>
      </c>
      <c r="N3481">
        <v>0</v>
      </c>
      <c r="O3481">
        <v>-1</v>
      </c>
    </row>
    <row r="3482" spans="1:19" x14ac:dyDescent="0.3">
      <c r="A3482">
        <v>23951</v>
      </c>
      <c r="B3482" t="s">
        <v>1063</v>
      </c>
      <c r="C3482" t="s">
        <v>1070</v>
      </c>
      <c r="P3482">
        <v>43</v>
      </c>
      <c r="Q3482">
        <v>2</v>
      </c>
      <c r="R3482">
        <v>103</v>
      </c>
      <c r="S3482">
        <v>4</v>
      </c>
    </row>
    <row r="3483" spans="1:19" x14ac:dyDescent="0.3">
      <c r="A3483">
        <v>23951</v>
      </c>
      <c r="B3483" t="s">
        <v>1063</v>
      </c>
      <c r="C3483" t="s">
        <v>71</v>
      </c>
      <c r="P3483">
        <v>40</v>
      </c>
      <c r="Q3483">
        <v>0</v>
      </c>
      <c r="R3483">
        <v>100</v>
      </c>
      <c r="S3483">
        <v>5</v>
      </c>
    </row>
    <row r="3484" spans="1:19" x14ac:dyDescent="0.3">
      <c r="A3484">
        <v>23951</v>
      </c>
      <c r="B3484" t="s">
        <v>1063</v>
      </c>
      <c r="C3484" t="s">
        <v>1071</v>
      </c>
      <c r="P3484">
        <v>23</v>
      </c>
      <c r="Q3484">
        <v>0</v>
      </c>
      <c r="R3484">
        <v>39</v>
      </c>
      <c r="S3484">
        <v>2</v>
      </c>
    </row>
    <row r="3485" spans="1:19" x14ac:dyDescent="0.3">
      <c r="A3485">
        <v>23951</v>
      </c>
      <c r="B3485" t="s">
        <v>1063</v>
      </c>
      <c r="C3485" t="s">
        <v>1072</v>
      </c>
      <c r="P3485">
        <v>31</v>
      </c>
      <c r="Q3485">
        <v>0</v>
      </c>
      <c r="R3485">
        <v>35</v>
      </c>
      <c r="S3485">
        <v>2</v>
      </c>
    </row>
    <row r="3486" spans="1:19" x14ac:dyDescent="0.3">
      <c r="A3486">
        <v>23951</v>
      </c>
      <c r="B3486" t="s">
        <v>1063</v>
      </c>
      <c r="C3486" t="s">
        <v>1067</v>
      </c>
      <c r="P3486">
        <v>25</v>
      </c>
      <c r="Q3486">
        <v>0</v>
      </c>
      <c r="R3486">
        <v>25</v>
      </c>
      <c r="S3486">
        <v>1</v>
      </c>
    </row>
    <row r="3487" spans="1:19" x14ac:dyDescent="0.3">
      <c r="A3487">
        <v>23951</v>
      </c>
      <c r="B3487" t="s">
        <v>1063</v>
      </c>
      <c r="C3487" t="s">
        <v>1498</v>
      </c>
      <c r="P3487">
        <v>24</v>
      </c>
      <c r="Q3487">
        <v>0</v>
      </c>
      <c r="R3487">
        <v>24</v>
      </c>
      <c r="S3487">
        <v>1</v>
      </c>
    </row>
    <row r="3488" spans="1:19" x14ac:dyDescent="0.3">
      <c r="A3488">
        <v>23951</v>
      </c>
      <c r="B3488" t="s">
        <v>1063</v>
      </c>
      <c r="C3488" t="s">
        <v>1065</v>
      </c>
      <c r="P3488">
        <v>11</v>
      </c>
      <c r="Q3488">
        <v>0</v>
      </c>
      <c r="R3488">
        <v>13</v>
      </c>
      <c r="S3488">
        <v>2</v>
      </c>
    </row>
    <row r="3489" spans="1:29" x14ac:dyDescent="0.3">
      <c r="A3489">
        <v>23951</v>
      </c>
      <c r="B3489" t="s">
        <v>1063</v>
      </c>
      <c r="C3489" t="s">
        <v>1495</v>
      </c>
      <c r="P3489">
        <v>6</v>
      </c>
      <c r="Q3489">
        <v>0</v>
      </c>
      <c r="R3489">
        <v>6</v>
      </c>
      <c r="S3489">
        <v>1</v>
      </c>
    </row>
    <row r="3490" spans="1:29" x14ac:dyDescent="0.3">
      <c r="A3490">
        <v>23951</v>
      </c>
      <c r="B3490" t="s">
        <v>611</v>
      </c>
      <c r="C3490" t="s">
        <v>514</v>
      </c>
      <c r="P3490">
        <v>17</v>
      </c>
      <c r="Q3490">
        <v>0</v>
      </c>
      <c r="R3490">
        <v>44</v>
      </c>
      <c r="S3490">
        <v>3</v>
      </c>
    </row>
    <row r="3491" spans="1:29" x14ac:dyDescent="0.3">
      <c r="A3491">
        <v>23951</v>
      </c>
      <c r="B3491" t="s">
        <v>611</v>
      </c>
      <c r="C3491" t="s">
        <v>169</v>
      </c>
      <c r="P3491">
        <v>30</v>
      </c>
      <c r="Q3491">
        <v>0</v>
      </c>
      <c r="R3491">
        <v>30</v>
      </c>
      <c r="S3491">
        <v>1</v>
      </c>
    </row>
    <row r="3492" spans="1:29" x14ac:dyDescent="0.3">
      <c r="A3492">
        <v>23951</v>
      </c>
      <c r="B3492" t="s">
        <v>611</v>
      </c>
      <c r="C3492" t="s">
        <v>618</v>
      </c>
      <c r="P3492">
        <v>19</v>
      </c>
      <c r="Q3492">
        <v>0</v>
      </c>
      <c r="R3492">
        <v>19</v>
      </c>
      <c r="S3492">
        <v>1</v>
      </c>
    </row>
    <row r="3493" spans="1:29" x14ac:dyDescent="0.3">
      <c r="A3493">
        <v>23951</v>
      </c>
      <c r="B3493" t="s">
        <v>611</v>
      </c>
      <c r="C3493" t="s">
        <v>1499</v>
      </c>
      <c r="P3493">
        <v>7</v>
      </c>
      <c r="Q3493">
        <v>0</v>
      </c>
      <c r="R3493">
        <v>14</v>
      </c>
      <c r="S3493">
        <v>3</v>
      </c>
    </row>
    <row r="3494" spans="1:29" x14ac:dyDescent="0.3">
      <c r="A3494">
        <v>23951</v>
      </c>
      <c r="B3494" t="s">
        <v>611</v>
      </c>
      <c r="C3494" t="s">
        <v>617</v>
      </c>
      <c r="P3494">
        <v>6</v>
      </c>
      <c r="Q3494">
        <v>0</v>
      </c>
      <c r="R3494">
        <v>9</v>
      </c>
      <c r="S3494">
        <v>3</v>
      </c>
    </row>
    <row r="3495" spans="1:29" x14ac:dyDescent="0.3">
      <c r="A3495">
        <v>23951</v>
      </c>
      <c r="B3495" t="s">
        <v>611</v>
      </c>
      <c r="C3495" t="s">
        <v>1126</v>
      </c>
      <c r="P3495">
        <v>6</v>
      </c>
      <c r="Q3495">
        <v>0</v>
      </c>
      <c r="R3495">
        <v>6</v>
      </c>
      <c r="S3495">
        <v>1</v>
      </c>
    </row>
    <row r="3496" spans="1:29" x14ac:dyDescent="0.3">
      <c r="A3496">
        <v>23951</v>
      </c>
      <c r="B3496" t="s">
        <v>611</v>
      </c>
      <c r="C3496" t="s">
        <v>1125</v>
      </c>
      <c r="P3496">
        <v>3</v>
      </c>
      <c r="Q3496">
        <v>1</v>
      </c>
      <c r="R3496">
        <v>4</v>
      </c>
      <c r="S3496">
        <v>2</v>
      </c>
    </row>
    <row r="3497" spans="1:29" x14ac:dyDescent="0.3">
      <c r="A3497">
        <v>23951</v>
      </c>
      <c r="B3497" t="s">
        <v>611</v>
      </c>
      <c r="C3497" t="s">
        <v>1496</v>
      </c>
      <c r="P3497">
        <v>0</v>
      </c>
      <c r="Q3497">
        <v>0</v>
      </c>
      <c r="R3497">
        <v>-2</v>
      </c>
      <c r="S3497">
        <v>1</v>
      </c>
    </row>
    <row r="3498" spans="1:29" x14ac:dyDescent="0.3">
      <c r="A3498">
        <v>23951</v>
      </c>
      <c r="B3498" t="s">
        <v>1063</v>
      </c>
      <c r="C3498" t="s">
        <v>1500</v>
      </c>
      <c r="T3498">
        <v>20.5</v>
      </c>
      <c r="U3498">
        <v>24</v>
      </c>
      <c r="V3498">
        <v>0</v>
      </c>
      <c r="W3498">
        <v>82</v>
      </c>
      <c r="X3498">
        <v>4</v>
      </c>
    </row>
    <row r="3499" spans="1:29" x14ac:dyDescent="0.3">
      <c r="A3499">
        <v>23951</v>
      </c>
      <c r="B3499" t="s">
        <v>1063</v>
      </c>
      <c r="C3499" t="s">
        <v>1498</v>
      </c>
      <c r="T3499">
        <v>18.5</v>
      </c>
      <c r="U3499">
        <v>22</v>
      </c>
      <c r="V3499">
        <v>0</v>
      </c>
      <c r="W3499">
        <v>37</v>
      </c>
      <c r="X3499">
        <v>2</v>
      </c>
    </row>
    <row r="3500" spans="1:29" x14ac:dyDescent="0.3">
      <c r="A3500">
        <v>23951</v>
      </c>
      <c r="B3500" t="s">
        <v>1063</v>
      </c>
      <c r="C3500" t="s">
        <v>1070</v>
      </c>
      <c r="T3500">
        <v>20</v>
      </c>
      <c r="U3500">
        <v>20</v>
      </c>
      <c r="V3500">
        <v>0</v>
      </c>
      <c r="W3500">
        <v>20</v>
      </c>
      <c r="X3500">
        <v>1</v>
      </c>
    </row>
    <row r="3501" spans="1:29" x14ac:dyDescent="0.3">
      <c r="A3501">
        <v>23951</v>
      </c>
      <c r="B3501" t="s">
        <v>611</v>
      </c>
      <c r="C3501" t="s">
        <v>377</v>
      </c>
      <c r="T3501">
        <v>24.3</v>
      </c>
      <c r="U3501">
        <v>46</v>
      </c>
      <c r="V3501">
        <v>0</v>
      </c>
      <c r="W3501">
        <v>73</v>
      </c>
      <c r="X3501">
        <v>3</v>
      </c>
    </row>
    <row r="3502" spans="1:29" x14ac:dyDescent="0.3">
      <c r="A3502">
        <v>23951</v>
      </c>
      <c r="B3502" t="s">
        <v>1063</v>
      </c>
      <c r="C3502" t="s">
        <v>71</v>
      </c>
      <c r="Y3502">
        <v>0</v>
      </c>
      <c r="Z3502">
        <v>0</v>
      </c>
      <c r="AA3502">
        <v>0</v>
      </c>
      <c r="AB3502">
        <v>0</v>
      </c>
      <c r="AC3502">
        <v>1</v>
      </c>
    </row>
    <row r="3503" spans="1:29" x14ac:dyDescent="0.3">
      <c r="A3503">
        <v>23951</v>
      </c>
      <c r="B3503" t="s">
        <v>1063</v>
      </c>
      <c r="C3503" t="s">
        <v>1065</v>
      </c>
      <c r="Y3503">
        <v>0</v>
      </c>
      <c r="Z3503">
        <v>0</v>
      </c>
      <c r="AA3503">
        <v>0</v>
      </c>
      <c r="AB3503">
        <v>0</v>
      </c>
      <c r="AC3503">
        <v>1</v>
      </c>
    </row>
    <row r="3504" spans="1:29" x14ac:dyDescent="0.3">
      <c r="A3504">
        <v>23951</v>
      </c>
      <c r="B3504" t="s">
        <v>611</v>
      </c>
      <c r="C3504" t="s">
        <v>1126</v>
      </c>
      <c r="Y3504">
        <v>10</v>
      </c>
      <c r="Z3504">
        <v>37</v>
      </c>
      <c r="AA3504">
        <v>0</v>
      </c>
      <c r="AB3504">
        <v>30</v>
      </c>
      <c r="AC3504">
        <v>3</v>
      </c>
    </row>
    <row r="3505" spans="1:39" x14ac:dyDescent="0.3">
      <c r="A3505">
        <v>23951</v>
      </c>
      <c r="B3505" t="s">
        <v>1063</v>
      </c>
      <c r="C3505" t="s">
        <v>1068</v>
      </c>
      <c r="AD3505">
        <v>2</v>
      </c>
      <c r="AE3505">
        <v>25</v>
      </c>
      <c r="AF3505">
        <v>1</v>
      </c>
      <c r="AG3505">
        <v>50</v>
      </c>
      <c r="AH3505">
        <v>5</v>
      </c>
      <c r="AI3505">
        <v>2</v>
      </c>
    </row>
    <row r="3506" spans="1:39" x14ac:dyDescent="0.3">
      <c r="A3506">
        <v>23951</v>
      </c>
      <c r="B3506" t="s">
        <v>611</v>
      </c>
      <c r="C3506" t="s">
        <v>624</v>
      </c>
      <c r="AD3506">
        <v>4</v>
      </c>
      <c r="AE3506">
        <v>49</v>
      </c>
      <c r="AF3506">
        <v>4</v>
      </c>
      <c r="AG3506">
        <v>100</v>
      </c>
      <c r="AH3506">
        <v>15</v>
      </c>
      <c r="AI3506">
        <v>3</v>
      </c>
    </row>
    <row r="3507" spans="1:39" x14ac:dyDescent="0.3">
      <c r="A3507">
        <v>23951</v>
      </c>
      <c r="B3507" t="s">
        <v>1063</v>
      </c>
      <c r="C3507" t="s">
        <v>1075</v>
      </c>
      <c r="AJ3507">
        <v>48</v>
      </c>
      <c r="AK3507">
        <v>211</v>
      </c>
      <c r="AL3507">
        <v>42.2</v>
      </c>
      <c r="AM3507">
        <v>5</v>
      </c>
    </row>
    <row r="3508" spans="1:39" x14ac:dyDescent="0.3">
      <c r="A3508">
        <v>23951</v>
      </c>
      <c r="B3508" t="s">
        <v>611</v>
      </c>
      <c r="C3508" t="s">
        <v>1127</v>
      </c>
      <c r="AJ3508">
        <v>50</v>
      </c>
      <c r="AK3508">
        <v>196</v>
      </c>
      <c r="AL3508">
        <v>39.200000000000003</v>
      </c>
      <c r="AM3508">
        <v>5</v>
      </c>
    </row>
    <row r="3509" spans="1:39" x14ac:dyDescent="0.3">
      <c r="A3509">
        <v>23952</v>
      </c>
      <c r="B3509" t="s">
        <v>1349</v>
      </c>
      <c r="C3509" t="s">
        <v>1501</v>
      </c>
      <c r="D3509">
        <v>34</v>
      </c>
      <c r="E3509">
        <v>70.599999999999994</v>
      </c>
      <c r="F3509">
        <v>24</v>
      </c>
      <c r="G3509">
        <v>0</v>
      </c>
      <c r="H3509">
        <v>2</v>
      </c>
      <c r="I3509">
        <v>240</v>
      </c>
      <c r="J3509">
        <v>149.30000000000001</v>
      </c>
    </row>
    <row r="3510" spans="1:39" x14ac:dyDescent="0.3">
      <c r="A3510">
        <v>23952</v>
      </c>
      <c r="B3510" t="s">
        <v>1108</v>
      </c>
      <c r="C3510" t="s">
        <v>1067</v>
      </c>
      <c r="D3510">
        <v>31</v>
      </c>
      <c r="E3510">
        <v>48.4</v>
      </c>
      <c r="F3510">
        <v>15</v>
      </c>
      <c r="G3510">
        <v>1</v>
      </c>
      <c r="H3510">
        <v>2</v>
      </c>
      <c r="I3510">
        <v>193</v>
      </c>
      <c r="J3510">
        <v>115.5</v>
      </c>
    </row>
    <row r="3511" spans="1:39" x14ac:dyDescent="0.3">
      <c r="A3511">
        <v>23952</v>
      </c>
      <c r="B3511" t="s">
        <v>1108</v>
      </c>
      <c r="C3511" t="s">
        <v>1110</v>
      </c>
      <c r="D3511">
        <v>1</v>
      </c>
      <c r="E3511">
        <v>100</v>
      </c>
      <c r="F3511">
        <v>1</v>
      </c>
      <c r="G3511">
        <v>0</v>
      </c>
      <c r="H3511">
        <v>0</v>
      </c>
      <c r="I3511">
        <v>30</v>
      </c>
      <c r="J3511">
        <v>352</v>
      </c>
    </row>
    <row r="3512" spans="1:39" x14ac:dyDescent="0.3">
      <c r="A3512">
        <v>23952</v>
      </c>
      <c r="B3512" t="s">
        <v>1108</v>
      </c>
      <c r="C3512" t="s">
        <v>1502</v>
      </c>
      <c r="D3512">
        <v>1</v>
      </c>
      <c r="E3512">
        <v>100</v>
      </c>
      <c r="F3512">
        <v>1</v>
      </c>
      <c r="G3512">
        <v>0</v>
      </c>
      <c r="H3512">
        <v>1</v>
      </c>
      <c r="I3512">
        <v>12</v>
      </c>
      <c r="J3512">
        <v>530.79999999999995</v>
      </c>
    </row>
    <row r="3513" spans="1:39" x14ac:dyDescent="0.3">
      <c r="A3513">
        <v>23952</v>
      </c>
      <c r="B3513" t="s">
        <v>1349</v>
      </c>
      <c r="C3513" t="s">
        <v>1083</v>
      </c>
      <c r="K3513">
        <v>11</v>
      </c>
      <c r="L3513">
        <v>0</v>
      </c>
      <c r="M3513">
        <v>27</v>
      </c>
      <c r="N3513">
        <v>0</v>
      </c>
      <c r="O3513">
        <v>79</v>
      </c>
    </row>
    <row r="3514" spans="1:39" x14ac:dyDescent="0.3">
      <c r="A3514">
        <v>23952</v>
      </c>
      <c r="B3514" t="s">
        <v>1349</v>
      </c>
      <c r="C3514" t="s">
        <v>1354</v>
      </c>
      <c r="K3514">
        <v>7</v>
      </c>
      <c r="L3514">
        <v>0</v>
      </c>
      <c r="M3514">
        <v>9</v>
      </c>
      <c r="N3514">
        <v>2</v>
      </c>
      <c r="O3514">
        <v>41</v>
      </c>
    </row>
    <row r="3515" spans="1:39" x14ac:dyDescent="0.3">
      <c r="A3515">
        <v>23952</v>
      </c>
      <c r="B3515" t="s">
        <v>1349</v>
      </c>
      <c r="C3515" t="s">
        <v>1501</v>
      </c>
      <c r="K3515">
        <v>9</v>
      </c>
      <c r="L3515">
        <v>0</v>
      </c>
      <c r="M3515">
        <v>16</v>
      </c>
      <c r="N3515">
        <v>0</v>
      </c>
      <c r="O3515">
        <v>24</v>
      </c>
    </row>
    <row r="3516" spans="1:39" x14ac:dyDescent="0.3">
      <c r="A3516">
        <v>23952</v>
      </c>
      <c r="B3516" t="s">
        <v>1349</v>
      </c>
      <c r="C3516" t="s">
        <v>1355</v>
      </c>
      <c r="K3516">
        <v>5</v>
      </c>
      <c r="L3516">
        <v>0</v>
      </c>
      <c r="M3516">
        <v>6</v>
      </c>
      <c r="N3516">
        <v>0</v>
      </c>
      <c r="O3516">
        <v>14</v>
      </c>
    </row>
    <row r="3517" spans="1:39" x14ac:dyDescent="0.3">
      <c r="A3517">
        <v>23952</v>
      </c>
      <c r="B3517" t="s">
        <v>1108</v>
      </c>
      <c r="C3517" t="s">
        <v>474</v>
      </c>
      <c r="K3517">
        <v>29</v>
      </c>
      <c r="L3517">
        <v>0</v>
      </c>
      <c r="M3517">
        <v>9</v>
      </c>
      <c r="N3517">
        <v>0</v>
      </c>
      <c r="O3517">
        <v>117</v>
      </c>
    </row>
    <row r="3518" spans="1:39" x14ac:dyDescent="0.3">
      <c r="A3518">
        <v>23952</v>
      </c>
      <c r="B3518" t="s">
        <v>1108</v>
      </c>
      <c r="C3518" t="s">
        <v>1067</v>
      </c>
      <c r="K3518">
        <v>6</v>
      </c>
      <c r="L3518">
        <v>0</v>
      </c>
      <c r="M3518">
        <v>14</v>
      </c>
      <c r="N3518">
        <v>0</v>
      </c>
      <c r="O3518">
        <v>29</v>
      </c>
    </row>
    <row r="3519" spans="1:39" x14ac:dyDescent="0.3">
      <c r="A3519">
        <v>23952</v>
      </c>
      <c r="B3519" t="s">
        <v>1108</v>
      </c>
      <c r="C3519" t="s">
        <v>429</v>
      </c>
      <c r="K3519">
        <v>4</v>
      </c>
      <c r="L3519">
        <v>0</v>
      </c>
      <c r="M3519">
        <v>5</v>
      </c>
      <c r="N3519">
        <v>0</v>
      </c>
      <c r="O3519">
        <v>8</v>
      </c>
    </row>
    <row r="3520" spans="1:39" x14ac:dyDescent="0.3">
      <c r="A3520">
        <v>23952</v>
      </c>
      <c r="B3520" t="s">
        <v>1108</v>
      </c>
      <c r="C3520" t="s">
        <v>1109</v>
      </c>
      <c r="K3520">
        <v>2</v>
      </c>
      <c r="L3520">
        <v>0</v>
      </c>
      <c r="M3520">
        <v>3</v>
      </c>
      <c r="N3520">
        <v>0</v>
      </c>
      <c r="O3520">
        <v>6</v>
      </c>
    </row>
    <row r="3521" spans="1:19" x14ac:dyDescent="0.3">
      <c r="A3521">
        <v>23952</v>
      </c>
      <c r="B3521" t="s">
        <v>1108</v>
      </c>
      <c r="C3521" t="s">
        <v>1502</v>
      </c>
      <c r="K3521">
        <v>1</v>
      </c>
      <c r="L3521">
        <v>0</v>
      </c>
      <c r="M3521">
        <v>3</v>
      </c>
      <c r="N3521">
        <v>0</v>
      </c>
      <c r="O3521">
        <v>3</v>
      </c>
    </row>
    <row r="3522" spans="1:19" x14ac:dyDescent="0.3">
      <c r="A3522">
        <v>23952</v>
      </c>
      <c r="B3522" t="s">
        <v>1108</v>
      </c>
      <c r="C3522" t="s">
        <v>1503</v>
      </c>
      <c r="K3522">
        <v>2</v>
      </c>
      <c r="L3522">
        <v>0</v>
      </c>
      <c r="M3522">
        <v>2</v>
      </c>
      <c r="N3522">
        <v>0</v>
      </c>
      <c r="O3522">
        <v>2</v>
      </c>
    </row>
    <row r="3523" spans="1:19" x14ac:dyDescent="0.3">
      <c r="A3523">
        <v>23952</v>
      </c>
      <c r="B3523" t="s">
        <v>1108</v>
      </c>
      <c r="C3523" t="s">
        <v>1504</v>
      </c>
      <c r="K3523">
        <v>0</v>
      </c>
      <c r="L3523">
        <v>1</v>
      </c>
      <c r="M3523">
        <v>0</v>
      </c>
      <c r="N3523">
        <v>0</v>
      </c>
      <c r="O3523">
        <v>0</v>
      </c>
    </row>
    <row r="3524" spans="1:19" x14ac:dyDescent="0.3">
      <c r="A3524">
        <v>23952</v>
      </c>
      <c r="B3524" t="s">
        <v>1349</v>
      </c>
      <c r="C3524" t="s">
        <v>1505</v>
      </c>
      <c r="P3524">
        <v>49</v>
      </c>
      <c r="Q3524">
        <v>0</v>
      </c>
      <c r="R3524">
        <v>103</v>
      </c>
      <c r="S3524">
        <v>7</v>
      </c>
    </row>
    <row r="3525" spans="1:19" x14ac:dyDescent="0.3">
      <c r="A3525">
        <v>23952</v>
      </c>
      <c r="B3525" t="s">
        <v>1349</v>
      </c>
      <c r="C3525" t="s">
        <v>1083</v>
      </c>
      <c r="P3525">
        <v>28</v>
      </c>
      <c r="Q3525">
        <v>0</v>
      </c>
      <c r="R3525">
        <v>42</v>
      </c>
      <c r="S3525">
        <v>3</v>
      </c>
    </row>
    <row r="3526" spans="1:19" x14ac:dyDescent="0.3">
      <c r="A3526">
        <v>23952</v>
      </c>
      <c r="B3526" t="s">
        <v>1349</v>
      </c>
      <c r="C3526" t="s">
        <v>1506</v>
      </c>
      <c r="P3526">
        <v>11</v>
      </c>
      <c r="Q3526">
        <v>0</v>
      </c>
      <c r="R3526">
        <v>23</v>
      </c>
      <c r="S3526">
        <v>4</v>
      </c>
    </row>
    <row r="3527" spans="1:19" x14ac:dyDescent="0.3">
      <c r="A3527">
        <v>23952</v>
      </c>
      <c r="B3527" t="s">
        <v>1349</v>
      </c>
      <c r="C3527" t="s">
        <v>1354</v>
      </c>
      <c r="P3527">
        <v>11</v>
      </c>
      <c r="Q3527">
        <v>2</v>
      </c>
      <c r="R3527">
        <v>22</v>
      </c>
      <c r="S3527">
        <v>5</v>
      </c>
    </row>
    <row r="3528" spans="1:19" x14ac:dyDescent="0.3">
      <c r="A3528">
        <v>23952</v>
      </c>
      <c r="B3528" t="s">
        <v>1349</v>
      </c>
      <c r="C3528" t="s">
        <v>1360</v>
      </c>
      <c r="P3528">
        <v>19</v>
      </c>
      <c r="Q3528">
        <v>0</v>
      </c>
      <c r="R3528">
        <v>22</v>
      </c>
      <c r="S3528">
        <v>2</v>
      </c>
    </row>
    <row r="3529" spans="1:19" x14ac:dyDescent="0.3">
      <c r="A3529">
        <v>23952</v>
      </c>
      <c r="B3529" t="s">
        <v>1349</v>
      </c>
      <c r="C3529" t="s">
        <v>1359</v>
      </c>
      <c r="P3529">
        <v>14</v>
      </c>
      <c r="Q3529">
        <v>0</v>
      </c>
      <c r="R3529">
        <v>14</v>
      </c>
      <c r="S3529">
        <v>1</v>
      </c>
    </row>
    <row r="3530" spans="1:19" x14ac:dyDescent="0.3">
      <c r="A3530">
        <v>23952</v>
      </c>
      <c r="B3530" t="s">
        <v>1349</v>
      </c>
      <c r="C3530" t="s">
        <v>1165</v>
      </c>
      <c r="P3530">
        <v>7</v>
      </c>
      <c r="Q3530">
        <v>0</v>
      </c>
      <c r="R3530">
        <v>7</v>
      </c>
      <c r="S3530">
        <v>1</v>
      </c>
    </row>
    <row r="3531" spans="1:19" x14ac:dyDescent="0.3">
      <c r="A3531">
        <v>23952</v>
      </c>
      <c r="B3531" t="s">
        <v>1349</v>
      </c>
      <c r="C3531" t="s">
        <v>696</v>
      </c>
      <c r="P3531">
        <v>7</v>
      </c>
      <c r="Q3531">
        <v>0</v>
      </c>
      <c r="R3531">
        <v>7</v>
      </c>
      <c r="S3531">
        <v>1</v>
      </c>
    </row>
    <row r="3532" spans="1:19" x14ac:dyDescent="0.3">
      <c r="A3532">
        <v>23952</v>
      </c>
      <c r="B3532" t="s">
        <v>1108</v>
      </c>
      <c r="C3532" t="s">
        <v>1502</v>
      </c>
      <c r="P3532">
        <v>43</v>
      </c>
      <c r="Q3532">
        <v>0</v>
      </c>
      <c r="R3532">
        <v>102</v>
      </c>
      <c r="S3532">
        <v>7</v>
      </c>
    </row>
    <row r="3533" spans="1:19" x14ac:dyDescent="0.3">
      <c r="A3533">
        <v>23952</v>
      </c>
      <c r="B3533" t="s">
        <v>1108</v>
      </c>
      <c r="C3533" t="s">
        <v>474</v>
      </c>
      <c r="P3533">
        <v>32</v>
      </c>
      <c r="Q3533">
        <v>1</v>
      </c>
      <c r="R3533">
        <v>52</v>
      </c>
      <c r="S3533">
        <v>3</v>
      </c>
    </row>
    <row r="3534" spans="1:19" x14ac:dyDescent="0.3">
      <c r="A3534">
        <v>23952</v>
      </c>
      <c r="B3534" t="s">
        <v>1108</v>
      </c>
      <c r="C3534" t="s">
        <v>154</v>
      </c>
      <c r="P3534">
        <v>30</v>
      </c>
      <c r="Q3534">
        <v>1</v>
      </c>
      <c r="R3534">
        <v>44</v>
      </c>
      <c r="S3534">
        <v>2</v>
      </c>
    </row>
    <row r="3535" spans="1:19" x14ac:dyDescent="0.3">
      <c r="A3535">
        <v>23952</v>
      </c>
      <c r="B3535" t="s">
        <v>1108</v>
      </c>
      <c r="C3535" t="s">
        <v>1504</v>
      </c>
      <c r="P3535">
        <v>21</v>
      </c>
      <c r="Q3535">
        <v>1</v>
      </c>
      <c r="R3535">
        <v>38</v>
      </c>
      <c r="S3535">
        <v>4</v>
      </c>
    </row>
    <row r="3536" spans="1:19" x14ac:dyDescent="0.3">
      <c r="A3536">
        <v>23952</v>
      </c>
      <c r="B3536" t="s">
        <v>1108</v>
      </c>
      <c r="C3536" t="s">
        <v>1116</v>
      </c>
      <c r="P3536">
        <v>0</v>
      </c>
      <c r="Q3536">
        <v>0</v>
      </c>
      <c r="R3536">
        <v>-1</v>
      </c>
      <c r="S3536">
        <v>1</v>
      </c>
    </row>
    <row r="3537" spans="1:39" x14ac:dyDescent="0.3">
      <c r="A3537">
        <v>23952</v>
      </c>
      <c r="B3537" t="s">
        <v>1349</v>
      </c>
      <c r="C3537" t="s">
        <v>1355</v>
      </c>
      <c r="T3537">
        <v>44.7</v>
      </c>
      <c r="U3537">
        <v>96</v>
      </c>
      <c r="V3537">
        <v>0</v>
      </c>
      <c r="W3537">
        <v>134</v>
      </c>
      <c r="X3537">
        <v>3</v>
      </c>
    </row>
    <row r="3538" spans="1:39" x14ac:dyDescent="0.3">
      <c r="A3538">
        <v>23952</v>
      </c>
      <c r="B3538" t="s">
        <v>1108</v>
      </c>
      <c r="C3538" t="s">
        <v>536</v>
      </c>
      <c r="T3538">
        <v>27</v>
      </c>
      <c r="U3538">
        <v>35</v>
      </c>
      <c r="V3538">
        <v>0</v>
      </c>
      <c r="W3538">
        <v>135</v>
      </c>
      <c r="X3538">
        <v>5</v>
      </c>
    </row>
    <row r="3539" spans="1:39" x14ac:dyDescent="0.3">
      <c r="A3539">
        <v>23952</v>
      </c>
      <c r="B3539" t="s">
        <v>1108</v>
      </c>
      <c r="C3539" t="s">
        <v>154</v>
      </c>
      <c r="T3539">
        <v>20</v>
      </c>
      <c r="U3539">
        <v>20</v>
      </c>
      <c r="V3539">
        <v>0</v>
      </c>
      <c r="W3539">
        <v>20</v>
      </c>
      <c r="X3539">
        <v>1</v>
      </c>
    </row>
    <row r="3540" spans="1:39" x14ac:dyDescent="0.3">
      <c r="A3540">
        <v>23952</v>
      </c>
      <c r="B3540" t="s">
        <v>1108</v>
      </c>
      <c r="C3540" t="s">
        <v>1502</v>
      </c>
      <c r="Y3540">
        <v>68</v>
      </c>
      <c r="Z3540">
        <v>68</v>
      </c>
      <c r="AA3540">
        <v>1</v>
      </c>
      <c r="AB3540">
        <v>68</v>
      </c>
      <c r="AC3540">
        <v>1</v>
      </c>
    </row>
    <row r="3541" spans="1:39" x14ac:dyDescent="0.3">
      <c r="A3541">
        <v>23952</v>
      </c>
      <c r="B3541" t="s">
        <v>1349</v>
      </c>
      <c r="C3541" t="s">
        <v>1362</v>
      </c>
      <c r="AD3541">
        <v>3</v>
      </c>
      <c r="AE3541">
        <v>47</v>
      </c>
      <c r="AF3541">
        <v>3</v>
      </c>
      <c r="AG3541">
        <v>100</v>
      </c>
      <c r="AH3541">
        <v>12</v>
      </c>
      <c r="AI3541">
        <v>3</v>
      </c>
    </row>
    <row r="3542" spans="1:39" x14ac:dyDescent="0.3">
      <c r="A3542">
        <v>23952</v>
      </c>
      <c r="B3542" t="s">
        <v>1108</v>
      </c>
      <c r="C3542" t="s">
        <v>971</v>
      </c>
      <c r="AD3542">
        <v>1</v>
      </c>
      <c r="AE3542">
        <v>40</v>
      </c>
      <c r="AF3542">
        <v>1</v>
      </c>
      <c r="AG3542">
        <v>100</v>
      </c>
      <c r="AH3542">
        <v>6</v>
      </c>
      <c r="AI3542">
        <v>3</v>
      </c>
    </row>
    <row r="3543" spans="1:39" x14ac:dyDescent="0.3">
      <c r="A3543">
        <v>23952</v>
      </c>
      <c r="B3543" t="s">
        <v>1108</v>
      </c>
      <c r="C3543" t="s">
        <v>1110</v>
      </c>
      <c r="AD3543">
        <v>0</v>
      </c>
      <c r="AE3543" t="s">
        <v>136</v>
      </c>
      <c r="AF3543">
        <v>0</v>
      </c>
      <c r="AG3543" t="s">
        <v>136</v>
      </c>
      <c r="AH3543">
        <v>1</v>
      </c>
      <c r="AI3543">
        <v>1</v>
      </c>
    </row>
    <row r="3544" spans="1:39" x14ac:dyDescent="0.3">
      <c r="A3544">
        <v>23952</v>
      </c>
      <c r="B3544" t="s">
        <v>1349</v>
      </c>
      <c r="C3544" t="s">
        <v>1364</v>
      </c>
      <c r="AJ3544">
        <v>43</v>
      </c>
      <c r="AK3544">
        <v>43</v>
      </c>
      <c r="AL3544">
        <v>43</v>
      </c>
      <c r="AM3544">
        <v>1</v>
      </c>
    </row>
    <row r="3545" spans="1:39" x14ac:dyDescent="0.3">
      <c r="A3545">
        <v>23952</v>
      </c>
      <c r="B3545" t="s">
        <v>1108</v>
      </c>
      <c r="C3545" t="s">
        <v>1110</v>
      </c>
      <c r="AJ3545">
        <v>50</v>
      </c>
      <c r="AK3545">
        <v>109</v>
      </c>
      <c r="AL3545">
        <v>36.299999999999997</v>
      </c>
      <c r="AM3545">
        <v>3</v>
      </c>
    </row>
    <row r="3546" spans="1:39" x14ac:dyDescent="0.3">
      <c r="A3546">
        <v>23960</v>
      </c>
      <c r="B3546" t="s">
        <v>529</v>
      </c>
      <c r="C3546" t="s">
        <v>530</v>
      </c>
      <c r="D3546">
        <v>33</v>
      </c>
      <c r="E3546">
        <v>57.6</v>
      </c>
      <c r="F3546">
        <v>19</v>
      </c>
      <c r="G3546">
        <v>1</v>
      </c>
      <c r="H3546">
        <v>1</v>
      </c>
      <c r="I3546">
        <v>236</v>
      </c>
      <c r="J3546">
        <v>121.6</v>
      </c>
    </row>
    <row r="3547" spans="1:39" x14ac:dyDescent="0.3">
      <c r="A3547">
        <v>23960</v>
      </c>
      <c r="B3547" t="s">
        <v>593</v>
      </c>
      <c r="C3547" t="s">
        <v>130</v>
      </c>
      <c r="D3547">
        <v>34</v>
      </c>
      <c r="E3547">
        <v>64.7</v>
      </c>
      <c r="F3547">
        <v>22</v>
      </c>
      <c r="G3547">
        <v>0</v>
      </c>
      <c r="H3547">
        <v>2</v>
      </c>
      <c r="I3547">
        <v>294</v>
      </c>
      <c r="J3547">
        <v>156.80000000000001</v>
      </c>
    </row>
    <row r="3548" spans="1:39" x14ac:dyDescent="0.3">
      <c r="A3548">
        <v>23960</v>
      </c>
      <c r="B3548" t="s">
        <v>529</v>
      </c>
      <c r="C3548" t="s">
        <v>74</v>
      </c>
      <c r="K3548">
        <v>24</v>
      </c>
      <c r="L3548">
        <v>1</v>
      </c>
      <c r="M3548">
        <v>26</v>
      </c>
      <c r="N3548">
        <v>0</v>
      </c>
      <c r="O3548">
        <v>132</v>
      </c>
    </row>
    <row r="3549" spans="1:39" x14ac:dyDescent="0.3">
      <c r="A3549">
        <v>23960</v>
      </c>
      <c r="B3549" t="s">
        <v>529</v>
      </c>
      <c r="C3549" t="s">
        <v>536</v>
      </c>
      <c r="K3549">
        <v>6</v>
      </c>
      <c r="L3549">
        <v>0</v>
      </c>
      <c r="M3549">
        <v>10</v>
      </c>
      <c r="N3549">
        <v>1</v>
      </c>
      <c r="O3549">
        <v>25</v>
      </c>
    </row>
    <row r="3550" spans="1:39" x14ac:dyDescent="0.3">
      <c r="A3550">
        <v>23960</v>
      </c>
      <c r="B3550" t="s">
        <v>529</v>
      </c>
      <c r="C3550" t="s">
        <v>537</v>
      </c>
      <c r="K3550">
        <v>6</v>
      </c>
      <c r="L3550">
        <v>0</v>
      </c>
      <c r="M3550">
        <v>5</v>
      </c>
      <c r="N3550">
        <v>0</v>
      </c>
      <c r="O3550">
        <v>20</v>
      </c>
    </row>
    <row r="3551" spans="1:39" x14ac:dyDescent="0.3">
      <c r="A3551">
        <v>23960</v>
      </c>
      <c r="B3551" t="s">
        <v>529</v>
      </c>
      <c r="C3551" t="s">
        <v>544</v>
      </c>
      <c r="K3551">
        <v>1</v>
      </c>
      <c r="L3551">
        <v>0</v>
      </c>
      <c r="M3551">
        <v>16</v>
      </c>
      <c r="N3551">
        <v>0</v>
      </c>
      <c r="O3551">
        <v>16</v>
      </c>
    </row>
    <row r="3552" spans="1:39" x14ac:dyDescent="0.3">
      <c r="A3552">
        <v>23960</v>
      </c>
      <c r="B3552" t="s">
        <v>529</v>
      </c>
      <c r="C3552" t="s">
        <v>530</v>
      </c>
      <c r="K3552">
        <v>3</v>
      </c>
      <c r="L3552">
        <v>0</v>
      </c>
      <c r="M3552">
        <v>2</v>
      </c>
      <c r="N3552">
        <v>0</v>
      </c>
      <c r="O3552">
        <v>-7</v>
      </c>
    </row>
    <row r="3553" spans="1:19" x14ac:dyDescent="0.3">
      <c r="A3553">
        <v>23960</v>
      </c>
      <c r="B3553" t="s">
        <v>593</v>
      </c>
      <c r="C3553" t="s">
        <v>56</v>
      </c>
      <c r="K3553">
        <v>13</v>
      </c>
      <c r="L3553">
        <v>0</v>
      </c>
      <c r="M3553">
        <v>17</v>
      </c>
      <c r="N3553">
        <v>0</v>
      </c>
      <c r="O3553">
        <v>55</v>
      </c>
    </row>
    <row r="3554" spans="1:19" x14ac:dyDescent="0.3">
      <c r="A3554">
        <v>23960</v>
      </c>
      <c r="B3554" t="s">
        <v>593</v>
      </c>
      <c r="C3554" t="s">
        <v>701</v>
      </c>
      <c r="K3554">
        <v>2</v>
      </c>
      <c r="L3554">
        <v>0</v>
      </c>
      <c r="M3554">
        <v>19</v>
      </c>
      <c r="N3554">
        <v>0</v>
      </c>
      <c r="O3554">
        <v>19</v>
      </c>
    </row>
    <row r="3555" spans="1:19" x14ac:dyDescent="0.3">
      <c r="A3555">
        <v>23960</v>
      </c>
      <c r="B3555" t="s">
        <v>593</v>
      </c>
      <c r="C3555" t="s">
        <v>1507</v>
      </c>
      <c r="K3555">
        <v>5</v>
      </c>
      <c r="L3555">
        <v>0</v>
      </c>
      <c r="M3555">
        <v>4</v>
      </c>
      <c r="N3555">
        <v>0</v>
      </c>
      <c r="O3555">
        <v>3</v>
      </c>
    </row>
    <row r="3556" spans="1:19" x14ac:dyDescent="0.3">
      <c r="A3556">
        <v>23960</v>
      </c>
      <c r="B3556" t="s">
        <v>593</v>
      </c>
      <c r="C3556" t="s">
        <v>1099</v>
      </c>
      <c r="K3556">
        <v>3</v>
      </c>
      <c r="L3556">
        <v>0</v>
      </c>
      <c r="M3556">
        <v>2</v>
      </c>
      <c r="N3556">
        <v>0</v>
      </c>
      <c r="O3556">
        <v>2</v>
      </c>
    </row>
    <row r="3557" spans="1:19" x14ac:dyDescent="0.3">
      <c r="A3557">
        <v>23960</v>
      </c>
      <c r="B3557" t="s">
        <v>593</v>
      </c>
      <c r="C3557" t="s">
        <v>130</v>
      </c>
      <c r="K3557">
        <v>7</v>
      </c>
      <c r="L3557">
        <v>0</v>
      </c>
      <c r="M3557">
        <v>9</v>
      </c>
      <c r="N3557">
        <v>1</v>
      </c>
      <c r="O3557">
        <v>-19</v>
      </c>
    </row>
    <row r="3558" spans="1:19" x14ac:dyDescent="0.3">
      <c r="A3558">
        <v>23960</v>
      </c>
      <c r="B3558" t="s">
        <v>529</v>
      </c>
      <c r="C3558" t="s">
        <v>122</v>
      </c>
      <c r="P3558">
        <v>48</v>
      </c>
      <c r="Q3558">
        <v>0</v>
      </c>
      <c r="R3558">
        <v>56</v>
      </c>
      <c r="S3558">
        <v>2</v>
      </c>
    </row>
    <row r="3559" spans="1:19" x14ac:dyDescent="0.3">
      <c r="A3559">
        <v>23960</v>
      </c>
      <c r="B3559" t="s">
        <v>529</v>
      </c>
      <c r="C3559" t="s">
        <v>74</v>
      </c>
      <c r="P3559">
        <v>26</v>
      </c>
      <c r="Q3559">
        <v>0</v>
      </c>
      <c r="R3559">
        <v>51</v>
      </c>
      <c r="S3559">
        <v>5</v>
      </c>
    </row>
    <row r="3560" spans="1:19" x14ac:dyDescent="0.3">
      <c r="A3560">
        <v>23960</v>
      </c>
      <c r="B3560" t="s">
        <v>529</v>
      </c>
      <c r="C3560" t="s">
        <v>1508</v>
      </c>
      <c r="P3560">
        <v>11</v>
      </c>
      <c r="Q3560">
        <v>1</v>
      </c>
      <c r="R3560">
        <v>45</v>
      </c>
      <c r="S3560">
        <v>5</v>
      </c>
    </row>
    <row r="3561" spans="1:19" x14ac:dyDescent="0.3">
      <c r="A3561">
        <v>23960</v>
      </c>
      <c r="B3561" t="s">
        <v>529</v>
      </c>
      <c r="C3561" t="s">
        <v>1509</v>
      </c>
      <c r="P3561">
        <v>32</v>
      </c>
      <c r="Q3561">
        <v>0</v>
      </c>
      <c r="R3561">
        <v>32</v>
      </c>
      <c r="S3561">
        <v>1</v>
      </c>
    </row>
    <row r="3562" spans="1:19" x14ac:dyDescent="0.3">
      <c r="A3562">
        <v>23960</v>
      </c>
      <c r="B3562" t="s">
        <v>529</v>
      </c>
      <c r="C3562" t="s">
        <v>544</v>
      </c>
      <c r="P3562">
        <v>13</v>
      </c>
      <c r="Q3562">
        <v>0</v>
      </c>
      <c r="R3562">
        <v>31</v>
      </c>
      <c r="S3562">
        <v>4</v>
      </c>
    </row>
    <row r="3563" spans="1:19" x14ac:dyDescent="0.3">
      <c r="A3563">
        <v>23960</v>
      </c>
      <c r="B3563" t="s">
        <v>529</v>
      </c>
      <c r="C3563" t="s">
        <v>543</v>
      </c>
      <c r="P3563">
        <v>14</v>
      </c>
      <c r="Q3563">
        <v>0</v>
      </c>
      <c r="R3563">
        <v>14</v>
      </c>
      <c r="S3563">
        <v>1</v>
      </c>
    </row>
    <row r="3564" spans="1:19" x14ac:dyDescent="0.3">
      <c r="A3564">
        <v>23960</v>
      </c>
      <c r="B3564" t="s">
        <v>529</v>
      </c>
      <c r="C3564" t="s">
        <v>537</v>
      </c>
      <c r="P3564">
        <v>7</v>
      </c>
      <c r="Q3564">
        <v>0</v>
      </c>
      <c r="R3564">
        <v>7</v>
      </c>
      <c r="S3564">
        <v>1</v>
      </c>
    </row>
    <row r="3565" spans="1:19" x14ac:dyDescent="0.3">
      <c r="A3565">
        <v>23960</v>
      </c>
      <c r="B3565" t="s">
        <v>593</v>
      </c>
      <c r="C3565" t="s">
        <v>1099</v>
      </c>
      <c r="P3565">
        <v>78</v>
      </c>
      <c r="Q3565">
        <v>1</v>
      </c>
      <c r="R3565">
        <v>170</v>
      </c>
      <c r="S3565">
        <v>9</v>
      </c>
    </row>
    <row r="3566" spans="1:19" x14ac:dyDescent="0.3">
      <c r="A3566">
        <v>23960</v>
      </c>
      <c r="B3566" t="s">
        <v>593</v>
      </c>
      <c r="C3566" t="s">
        <v>701</v>
      </c>
      <c r="P3566">
        <v>35</v>
      </c>
      <c r="Q3566">
        <v>0</v>
      </c>
      <c r="R3566">
        <v>61</v>
      </c>
      <c r="S3566">
        <v>3</v>
      </c>
    </row>
    <row r="3567" spans="1:19" x14ac:dyDescent="0.3">
      <c r="A3567">
        <v>23960</v>
      </c>
      <c r="B3567" t="s">
        <v>593</v>
      </c>
      <c r="C3567" t="s">
        <v>1510</v>
      </c>
      <c r="P3567">
        <v>11</v>
      </c>
      <c r="Q3567">
        <v>0</v>
      </c>
      <c r="R3567">
        <v>21</v>
      </c>
      <c r="S3567">
        <v>2</v>
      </c>
    </row>
    <row r="3568" spans="1:19" x14ac:dyDescent="0.3">
      <c r="A3568">
        <v>23960</v>
      </c>
      <c r="B3568" t="s">
        <v>593</v>
      </c>
      <c r="C3568" t="s">
        <v>56</v>
      </c>
      <c r="P3568">
        <v>15</v>
      </c>
      <c r="Q3568">
        <v>1</v>
      </c>
      <c r="R3568">
        <v>19</v>
      </c>
      <c r="S3568">
        <v>2</v>
      </c>
    </row>
    <row r="3569" spans="1:39" x14ac:dyDescent="0.3">
      <c r="A3569">
        <v>23960</v>
      </c>
      <c r="B3569" t="s">
        <v>593</v>
      </c>
      <c r="C3569" t="s">
        <v>52</v>
      </c>
      <c r="P3569">
        <v>8</v>
      </c>
      <c r="Q3569">
        <v>0</v>
      </c>
      <c r="R3569">
        <v>14</v>
      </c>
      <c r="S3569">
        <v>3</v>
      </c>
    </row>
    <row r="3570" spans="1:39" x14ac:dyDescent="0.3">
      <c r="A3570">
        <v>23960</v>
      </c>
      <c r="B3570" t="s">
        <v>593</v>
      </c>
      <c r="C3570" t="s">
        <v>595</v>
      </c>
      <c r="P3570">
        <v>5</v>
      </c>
      <c r="Q3570">
        <v>0</v>
      </c>
      <c r="R3570">
        <v>5</v>
      </c>
      <c r="S3570">
        <v>1</v>
      </c>
    </row>
    <row r="3571" spans="1:39" x14ac:dyDescent="0.3">
      <c r="A3571">
        <v>23960</v>
      </c>
      <c r="B3571" t="s">
        <v>593</v>
      </c>
      <c r="C3571" t="s">
        <v>1507</v>
      </c>
      <c r="P3571">
        <v>5</v>
      </c>
      <c r="Q3571">
        <v>0</v>
      </c>
      <c r="R3571">
        <v>4</v>
      </c>
      <c r="S3571">
        <v>2</v>
      </c>
    </row>
    <row r="3572" spans="1:39" x14ac:dyDescent="0.3">
      <c r="A3572">
        <v>23960</v>
      </c>
      <c r="B3572" t="s">
        <v>529</v>
      </c>
      <c r="C3572" t="s">
        <v>1508</v>
      </c>
      <c r="T3572">
        <v>15.5</v>
      </c>
      <c r="U3572">
        <v>16</v>
      </c>
      <c r="V3572">
        <v>0</v>
      </c>
      <c r="W3572">
        <v>31</v>
      </c>
      <c r="X3572">
        <v>2</v>
      </c>
    </row>
    <row r="3573" spans="1:39" x14ac:dyDescent="0.3">
      <c r="A3573">
        <v>23960</v>
      </c>
      <c r="B3573" t="s">
        <v>593</v>
      </c>
      <c r="C3573" t="s">
        <v>628</v>
      </c>
      <c r="T3573">
        <v>27</v>
      </c>
      <c r="U3573">
        <v>27</v>
      </c>
      <c r="V3573">
        <v>0</v>
      </c>
      <c r="W3573">
        <v>27</v>
      </c>
      <c r="X3573">
        <v>1</v>
      </c>
    </row>
    <row r="3574" spans="1:39" x14ac:dyDescent="0.3">
      <c r="A3574">
        <v>23960</v>
      </c>
      <c r="B3574" t="s">
        <v>593</v>
      </c>
      <c r="C3574" t="s">
        <v>1507</v>
      </c>
      <c r="T3574">
        <v>24</v>
      </c>
      <c r="U3574">
        <v>24</v>
      </c>
      <c r="V3574">
        <v>0</v>
      </c>
      <c r="W3574">
        <v>24</v>
      </c>
      <c r="X3574">
        <v>1</v>
      </c>
    </row>
    <row r="3575" spans="1:39" x14ac:dyDescent="0.3">
      <c r="A3575">
        <v>23960</v>
      </c>
      <c r="B3575" t="s">
        <v>593</v>
      </c>
      <c r="C3575" t="s">
        <v>1099</v>
      </c>
      <c r="Y3575">
        <v>-3</v>
      </c>
      <c r="Z3575">
        <v>0</v>
      </c>
      <c r="AA3575">
        <v>0</v>
      </c>
      <c r="AB3575">
        <v>-3</v>
      </c>
      <c r="AC3575">
        <v>1</v>
      </c>
    </row>
    <row r="3576" spans="1:39" x14ac:dyDescent="0.3">
      <c r="A3576">
        <v>23960</v>
      </c>
      <c r="B3576" t="s">
        <v>529</v>
      </c>
      <c r="C3576" t="s">
        <v>548</v>
      </c>
      <c r="AD3576">
        <v>3</v>
      </c>
      <c r="AE3576">
        <v>27</v>
      </c>
      <c r="AF3576">
        <v>2</v>
      </c>
      <c r="AG3576">
        <v>66.7</v>
      </c>
      <c r="AH3576">
        <v>7</v>
      </c>
      <c r="AI3576">
        <v>1</v>
      </c>
    </row>
    <row r="3577" spans="1:39" x14ac:dyDescent="0.3">
      <c r="A3577">
        <v>23960</v>
      </c>
      <c r="B3577" t="s">
        <v>593</v>
      </c>
      <c r="C3577" t="s">
        <v>608</v>
      </c>
      <c r="AD3577">
        <v>3</v>
      </c>
      <c r="AE3577">
        <v>32</v>
      </c>
      <c r="AF3577">
        <v>1</v>
      </c>
      <c r="AG3577">
        <v>33.299999999999997</v>
      </c>
      <c r="AH3577">
        <v>6</v>
      </c>
      <c r="AI3577">
        <v>3</v>
      </c>
    </row>
    <row r="3578" spans="1:39" x14ac:dyDescent="0.3">
      <c r="A3578">
        <v>23960</v>
      </c>
      <c r="B3578" t="s">
        <v>529</v>
      </c>
      <c r="C3578" t="s">
        <v>550</v>
      </c>
      <c r="AJ3578">
        <v>31</v>
      </c>
      <c r="AK3578">
        <v>85</v>
      </c>
      <c r="AL3578">
        <v>28.3</v>
      </c>
      <c r="AM3578">
        <v>3</v>
      </c>
    </row>
    <row r="3579" spans="1:39" x14ac:dyDescent="0.3">
      <c r="A3579">
        <v>23960</v>
      </c>
      <c r="B3579" t="s">
        <v>593</v>
      </c>
      <c r="C3579" t="s">
        <v>1458</v>
      </c>
      <c r="AJ3579">
        <v>47</v>
      </c>
      <c r="AK3579">
        <v>179</v>
      </c>
      <c r="AL3579">
        <v>44.8</v>
      </c>
      <c r="AM3579">
        <v>4</v>
      </c>
    </row>
    <row r="3580" spans="1:39" x14ac:dyDescent="0.3">
      <c r="A3580">
        <v>23947</v>
      </c>
      <c r="B3580" t="s">
        <v>365</v>
      </c>
      <c r="C3580" t="s">
        <v>352</v>
      </c>
      <c r="D3580">
        <v>19</v>
      </c>
      <c r="E3580">
        <v>57.9</v>
      </c>
      <c r="F3580">
        <v>11</v>
      </c>
      <c r="G3580">
        <v>0</v>
      </c>
      <c r="H3580">
        <v>2</v>
      </c>
      <c r="I3580">
        <v>97</v>
      </c>
      <c r="J3580">
        <v>135.5</v>
      </c>
    </row>
    <row r="3581" spans="1:39" x14ac:dyDescent="0.3">
      <c r="A3581">
        <v>23947</v>
      </c>
      <c r="B3581" t="s">
        <v>865</v>
      </c>
      <c r="C3581" t="s">
        <v>1313</v>
      </c>
      <c r="D3581">
        <v>50</v>
      </c>
      <c r="E3581">
        <v>68</v>
      </c>
      <c r="F3581">
        <v>34</v>
      </c>
      <c r="G3581">
        <v>0</v>
      </c>
      <c r="H3581">
        <v>4</v>
      </c>
      <c r="I3581">
        <v>371</v>
      </c>
      <c r="J3581">
        <v>156.69999999999999</v>
      </c>
    </row>
    <row r="3582" spans="1:39" x14ac:dyDescent="0.3">
      <c r="A3582">
        <v>23947</v>
      </c>
      <c r="B3582" t="s">
        <v>365</v>
      </c>
      <c r="C3582" t="s">
        <v>370</v>
      </c>
      <c r="K3582">
        <v>25</v>
      </c>
      <c r="L3582">
        <v>0</v>
      </c>
      <c r="M3582">
        <v>49</v>
      </c>
      <c r="N3582">
        <v>1</v>
      </c>
      <c r="O3582">
        <v>148</v>
      </c>
    </row>
    <row r="3583" spans="1:39" x14ac:dyDescent="0.3">
      <c r="A3583">
        <v>23947</v>
      </c>
      <c r="B3583" t="s">
        <v>365</v>
      </c>
      <c r="C3583" t="s">
        <v>352</v>
      </c>
      <c r="K3583">
        <v>11</v>
      </c>
      <c r="L3583">
        <v>0</v>
      </c>
      <c r="M3583">
        <v>40</v>
      </c>
      <c r="N3583">
        <v>1</v>
      </c>
      <c r="O3583">
        <v>105</v>
      </c>
    </row>
    <row r="3584" spans="1:39" x14ac:dyDescent="0.3">
      <c r="A3584">
        <v>23947</v>
      </c>
      <c r="B3584" t="s">
        <v>365</v>
      </c>
      <c r="C3584" t="s">
        <v>172</v>
      </c>
      <c r="K3584">
        <v>4</v>
      </c>
      <c r="L3584">
        <v>0</v>
      </c>
      <c r="M3584">
        <v>10</v>
      </c>
      <c r="N3584">
        <v>0</v>
      </c>
      <c r="O3584">
        <v>19</v>
      </c>
    </row>
    <row r="3585" spans="1:19" x14ac:dyDescent="0.3">
      <c r="A3585">
        <v>23947</v>
      </c>
      <c r="B3585" t="s">
        <v>365</v>
      </c>
      <c r="C3585" t="s">
        <v>1511</v>
      </c>
      <c r="K3585">
        <v>5</v>
      </c>
      <c r="L3585">
        <v>0</v>
      </c>
      <c r="M3585">
        <v>7</v>
      </c>
      <c r="N3585">
        <v>0</v>
      </c>
      <c r="O3585">
        <v>15</v>
      </c>
    </row>
    <row r="3586" spans="1:19" x14ac:dyDescent="0.3">
      <c r="A3586">
        <v>23947</v>
      </c>
      <c r="B3586" t="s">
        <v>865</v>
      </c>
      <c r="C3586" t="s">
        <v>750</v>
      </c>
      <c r="K3586">
        <v>17</v>
      </c>
      <c r="L3586">
        <v>0</v>
      </c>
      <c r="M3586">
        <v>35</v>
      </c>
      <c r="N3586">
        <v>0</v>
      </c>
      <c r="O3586">
        <v>75</v>
      </c>
    </row>
    <row r="3587" spans="1:19" x14ac:dyDescent="0.3">
      <c r="A3587">
        <v>23947</v>
      </c>
      <c r="B3587" t="s">
        <v>865</v>
      </c>
      <c r="C3587" t="s">
        <v>1512</v>
      </c>
      <c r="K3587">
        <v>3</v>
      </c>
      <c r="L3587">
        <v>0</v>
      </c>
      <c r="M3587">
        <v>6</v>
      </c>
      <c r="N3587">
        <v>0</v>
      </c>
      <c r="O3587">
        <v>8</v>
      </c>
    </row>
    <row r="3588" spans="1:19" x14ac:dyDescent="0.3">
      <c r="A3588">
        <v>23947</v>
      </c>
      <c r="B3588" t="s">
        <v>865</v>
      </c>
      <c r="C3588" t="s">
        <v>1313</v>
      </c>
      <c r="K3588">
        <v>8</v>
      </c>
      <c r="L3588">
        <v>2</v>
      </c>
      <c r="M3588">
        <v>8</v>
      </c>
      <c r="N3588">
        <v>0</v>
      </c>
      <c r="O3588">
        <v>0</v>
      </c>
    </row>
    <row r="3589" spans="1:19" x14ac:dyDescent="0.3">
      <c r="A3589">
        <v>23947</v>
      </c>
      <c r="B3589" t="s">
        <v>865</v>
      </c>
      <c r="C3589" t="s">
        <v>1317</v>
      </c>
      <c r="K3589">
        <v>1</v>
      </c>
      <c r="L3589">
        <v>0</v>
      </c>
      <c r="M3589">
        <v>0</v>
      </c>
      <c r="N3589">
        <v>0</v>
      </c>
      <c r="O3589">
        <v>-1</v>
      </c>
    </row>
    <row r="3590" spans="1:19" x14ac:dyDescent="0.3">
      <c r="A3590">
        <v>23947</v>
      </c>
      <c r="B3590" t="s">
        <v>365</v>
      </c>
      <c r="C3590" t="s">
        <v>567</v>
      </c>
      <c r="P3590">
        <v>19</v>
      </c>
      <c r="Q3590">
        <v>1</v>
      </c>
      <c r="R3590">
        <v>40</v>
      </c>
      <c r="S3590">
        <v>3</v>
      </c>
    </row>
    <row r="3591" spans="1:19" x14ac:dyDescent="0.3">
      <c r="A3591">
        <v>23947</v>
      </c>
      <c r="B3591" t="s">
        <v>365</v>
      </c>
      <c r="C3591" t="s">
        <v>1436</v>
      </c>
      <c r="P3591">
        <v>21</v>
      </c>
      <c r="Q3591">
        <v>1</v>
      </c>
      <c r="R3591">
        <v>21</v>
      </c>
      <c r="S3591">
        <v>1</v>
      </c>
    </row>
    <row r="3592" spans="1:19" x14ac:dyDescent="0.3">
      <c r="A3592">
        <v>23947</v>
      </c>
      <c r="B3592" t="s">
        <v>365</v>
      </c>
      <c r="C3592" t="s">
        <v>1511</v>
      </c>
      <c r="P3592">
        <v>12</v>
      </c>
      <c r="Q3592">
        <v>0</v>
      </c>
      <c r="R3592">
        <v>18</v>
      </c>
      <c r="S3592">
        <v>3</v>
      </c>
    </row>
    <row r="3593" spans="1:19" x14ac:dyDescent="0.3">
      <c r="A3593">
        <v>23947</v>
      </c>
      <c r="B3593" t="s">
        <v>365</v>
      </c>
      <c r="C3593" t="s">
        <v>1513</v>
      </c>
      <c r="P3593">
        <v>5</v>
      </c>
      <c r="Q3593">
        <v>0</v>
      </c>
      <c r="R3593">
        <v>8</v>
      </c>
      <c r="S3593">
        <v>2</v>
      </c>
    </row>
    <row r="3594" spans="1:19" x14ac:dyDescent="0.3">
      <c r="A3594">
        <v>23947</v>
      </c>
      <c r="B3594" t="s">
        <v>365</v>
      </c>
      <c r="C3594" t="s">
        <v>1202</v>
      </c>
      <c r="P3594">
        <v>6</v>
      </c>
      <c r="Q3594">
        <v>0</v>
      </c>
      <c r="R3594">
        <v>6</v>
      </c>
      <c r="S3594">
        <v>1</v>
      </c>
    </row>
    <row r="3595" spans="1:19" x14ac:dyDescent="0.3">
      <c r="A3595">
        <v>23947</v>
      </c>
      <c r="B3595" t="s">
        <v>365</v>
      </c>
      <c r="C3595" t="s">
        <v>1514</v>
      </c>
      <c r="P3595">
        <v>4</v>
      </c>
      <c r="Q3595">
        <v>0</v>
      </c>
      <c r="R3595">
        <v>4</v>
      </c>
      <c r="S3595">
        <v>1</v>
      </c>
    </row>
    <row r="3596" spans="1:19" x14ac:dyDescent="0.3">
      <c r="A3596">
        <v>23947</v>
      </c>
      <c r="B3596" t="s">
        <v>865</v>
      </c>
      <c r="C3596" t="s">
        <v>662</v>
      </c>
      <c r="P3596">
        <v>72</v>
      </c>
      <c r="Q3596">
        <v>1</v>
      </c>
      <c r="R3596">
        <v>140</v>
      </c>
      <c r="S3596">
        <v>7</v>
      </c>
    </row>
    <row r="3597" spans="1:19" x14ac:dyDescent="0.3">
      <c r="A3597">
        <v>23947</v>
      </c>
      <c r="B3597" t="s">
        <v>865</v>
      </c>
      <c r="C3597" t="s">
        <v>122</v>
      </c>
      <c r="P3597">
        <v>32</v>
      </c>
      <c r="Q3597">
        <v>1</v>
      </c>
      <c r="R3597">
        <v>82</v>
      </c>
      <c r="S3597">
        <v>7</v>
      </c>
    </row>
    <row r="3598" spans="1:19" x14ac:dyDescent="0.3">
      <c r="A3598">
        <v>23947</v>
      </c>
      <c r="B3598" t="s">
        <v>865</v>
      </c>
      <c r="C3598" t="s">
        <v>98</v>
      </c>
      <c r="P3598">
        <v>16</v>
      </c>
      <c r="Q3598">
        <v>1</v>
      </c>
      <c r="R3598">
        <v>51</v>
      </c>
      <c r="S3598">
        <v>7</v>
      </c>
    </row>
    <row r="3599" spans="1:19" x14ac:dyDescent="0.3">
      <c r="A3599">
        <v>23947</v>
      </c>
      <c r="B3599" t="s">
        <v>865</v>
      </c>
      <c r="C3599" t="s">
        <v>177</v>
      </c>
      <c r="P3599">
        <v>11</v>
      </c>
      <c r="Q3599">
        <v>1</v>
      </c>
      <c r="R3599">
        <v>30</v>
      </c>
      <c r="S3599">
        <v>3</v>
      </c>
    </row>
    <row r="3600" spans="1:19" x14ac:dyDescent="0.3">
      <c r="A3600">
        <v>23947</v>
      </c>
      <c r="B3600" t="s">
        <v>865</v>
      </c>
      <c r="C3600" t="s">
        <v>323</v>
      </c>
      <c r="P3600">
        <v>17</v>
      </c>
      <c r="Q3600">
        <v>0</v>
      </c>
      <c r="R3600">
        <v>27</v>
      </c>
      <c r="S3600">
        <v>3</v>
      </c>
    </row>
    <row r="3601" spans="1:39" x14ac:dyDescent="0.3">
      <c r="A3601">
        <v>23947</v>
      </c>
      <c r="B3601" t="s">
        <v>865</v>
      </c>
      <c r="C3601" t="s">
        <v>1317</v>
      </c>
      <c r="P3601">
        <v>15</v>
      </c>
      <c r="Q3601">
        <v>0</v>
      </c>
      <c r="R3601">
        <v>15</v>
      </c>
      <c r="S3601">
        <v>1</v>
      </c>
    </row>
    <row r="3602" spans="1:39" x14ac:dyDescent="0.3">
      <c r="A3602">
        <v>23947</v>
      </c>
      <c r="B3602" t="s">
        <v>865</v>
      </c>
      <c r="C3602" t="s">
        <v>1512</v>
      </c>
      <c r="P3602">
        <v>7</v>
      </c>
      <c r="Q3602">
        <v>0</v>
      </c>
      <c r="R3602">
        <v>14</v>
      </c>
      <c r="S3602">
        <v>3</v>
      </c>
    </row>
    <row r="3603" spans="1:39" x14ac:dyDescent="0.3">
      <c r="A3603">
        <v>23947</v>
      </c>
      <c r="B3603" t="s">
        <v>865</v>
      </c>
      <c r="C3603" t="s">
        <v>750</v>
      </c>
      <c r="P3603">
        <v>8</v>
      </c>
      <c r="Q3603">
        <v>0</v>
      </c>
      <c r="R3603">
        <v>12</v>
      </c>
      <c r="S3603">
        <v>3</v>
      </c>
    </row>
    <row r="3604" spans="1:39" x14ac:dyDescent="0.3">
      <c r="A3604">
        <v>23947</v>
      </c>
      <c r="B3604" t="s">
        <v>365</v>
      </c>
      <c r="C3604" t="s">
        <v>172</v>
      </c>
      <c r="T3604">
        <v>37.200000000000003</v>
      </c>
      <c r="U3604">
        <v>75</v>
      </c>
      <c r="V3604">
        <v>0</v>
      </c>
      <c r="W3604">
        <v>149</v>
      </c>
      <c r="X3604">
        <v>4</v>
      </c>
    </row>
    <row r="3605" spans="1:39" x14ac:dyDescent="0.3">
      <c r="A3605">
        <v>23947</v>
      </c>
      <c r="B3605" t="s">
        <v>865</v>
      </c>
      <c r="C3605" t="s">
        <v>1515</v>
      </c>
      <c r="T3605">
        <v>19</v>
      </c>
      <c r="U3605">
        <v>24</v>
      </c>
      <c r="V3605">
        <v>0</v>
      </c>
      <c r="W3605">
        <v>38</v>
      </c>
      <c r="X3605">
        <v>2</v>
      </c>
    </row>
    <row r="3606" spans="1:39" x14ac:dyDescent="0.3">
      <c r="A3606">
        <v>23947</v>
      </c>
      <c r="B3606" t="s">
        <v>865</v>
      </c>
      <c r="C3606" t="s">
        <v>291</v>
      </c>
      <c r="T3606">
        <v>26</v>
      </c>
      <c r="U3606">
        <v>26</v>
      </c>
      <c r="V3606">
        <v>0</v>
      </c>
      <c r="W3606">
        <v>26</v>
      </c>
      <c r="X3606">
        <v>1</v>
      </c>
    </row>
    <row r="3607" spans="1:39" x14ac:dyDescent="0.3">
      <c r="A3607">
        <v>23947</v>
      </c>
      <c r="B3607" t="s">
        <v>365</v>
      </c>
      <c r="C3607" t="s">
        <v>1202</v>
      </c>
      <c r="Y3607">
        <v>12</v>
      </c>
      <c r="Z3607">
        <v>24</v>
      </c>
      <c r="AA3607">
        <v>0</v>
      </c>
      <c r="AB3607">
        <v>24</v>
      </c>
      <c r="AC3607">
        <v>2</v>
      </c>
    </row>
    <row r="3608" spans="1:39" x14ac:dyDescent="0.3">
      <c r="A3608">
        <v>23947</v>
      </c>
      <c r="B3608" t="s">
        <v>865</v>
      </c>
      <c r="C3608" t="s">
        <v>1516</v>
      </c>
      <c r="Y3608">
        <v>2</v>
      </c>
      <c r="Z3608">
        <v>2</v>
      </c>
      <c r="AA3608">
        <v>0</v>
      </c>
      <c r="AB3608">
        <v>2</v>
      </c>
      <c r="AC3608">
        <v>1</v>
      </c>
    </row>
    <row r="3609" spans="1:39" x14ac:dyDescent="0.3">
      <c r="A3609">
        <v>23947</v>
      </c>
      <c r="B3609" t="s">
        <v>365</v>
      </c>
      <c r="C3609" t="s">
        <v>378</v>
      </c>
      <c r="AD3609">
        <v>1</v>
      </c>
      <c r="AE3609">
        <v>20</v>
      </c>
      <c r="AF3609">
        <v>1</v>
      </c>
      <c r="AG3609">
        <v>100</v>
      </c>
      <c r="AH3609">
        <v>6</v>
      </c>
      <c r="AI3609">
        <v>3</v>
      </c>
    </row>
    <row r="3610" spans="1:39" x14ac:dyDescent="0.3">
      <c r="A3610">
        <v>23947</v>
      </c>
      <c r="B3610" t="s">
        <v>865</v>
      </c>
      <c r="C3610" t="s">
        <v>1517</v>
      </c>
      <c r="AD3610">
        <v>1</v>
      </c>
      <c r="AE3610">
        <v>45</v>
      </c>
      <c r="AF3610">
        <v>1</v>
      </c>
      <c r="AG3610">
        <v>100</v>
      </c>
      <c r="AH3610">
        <v>7</v>
      </c>
      <c r="AI3610">
        <v>4</v>
      </c>
    </row>
    <row r="3611" spans="1:39" x14ac:dyDescent="0.3">
      <c r="A3611">
        <v>23947</v>
      </c>
      <c r="B3611" t="s">
        <v>365</v>
      </c>
      <c r="C3611" t="s">
        <v>1518</v>
      </c>
      <c r="AJ3611">
        <v>52</v>
      </c>
      <c r="AK3611">
        <v>230</v>
      </c>
      <c r="AL3611">
        <v>38.299999999999997</v>
      </c>
      <c r="AM3611">
        <v>6</v>
      </c>
    </row>
    <row r="3612" spans="1:39" x14ac:dyDescent="0.3">
      <c r="A3612">
        <v>23947</v>
      </c>
      <c r="B3612" t="s">
        <v>865</v>
      </c>
      <c r="C3612" t="s">
        <v>1320</v>
      </c>
      <c r="AJ3612">
        <v>42</v>
      </c>
      <c r="AK3612">
        <v>207</v>
      </c>
      <c r="AL3612">
        <v>34.5</v>
      </c>
      <c r="AM3612">
        <v>6</v>
      </c>
    </row>
    <row r="3613" spans="1:39" x14ac:dyDescent="0.3">
      <c r="A3613">
        <v>23953</v>
      </c>
      <c r="B3613" t="s">
        <v>689</v>
      </c>
      <c r="C3613" t="s">
        <v>1519</v>
      </c>
      <c r="D3613">
        <v>51</v>
      </c>
      <c r="E3613">
        <v>62.7</v>
      </c>
      <c r="F3613">
        <v>32</v>
      </c>
      <c r="G3613">
        <v>1</v>
      </c>
      <c r="H3613">
        <v>3</v>
      </c>
      <c r="I3613">
        <v>381</v>
      </c>
      <c r="J3613">
        <v>141</v>
      </c>
    </row>
    <row r="3614" spans="1:39" x14ac:dyDescent="0.3">
      <c r="A3614">
        <v>23953</v>
      </c>
      <c r="B3614" t="s">
        <v>863</v>
      </c>
      <c r="C3614" t="s">
        <v>1214</v>
      </c>
      <c r="D3614">
        <v>39</v>
      </c>
      <c r="E3614">
        <v>59</v>
      </c>
      <c r="F3614">
        <v>23</v>
      </c>
      <c r="G3614">
        <v>1</v>
      </c>
      <c r="H3614">
        <v>3</v>
      </c>
      <c r="I3614">
        <v>321</v>
      </c>
      <c r="J3614">
        <v>148.4</v>
      </c>
    </row>
    <row r="3615" spans="1:39" x14ac:dyDescent="0.3">
      <c r="A3615">
        <v>23953</v>
      </c>
      <c r="B3615" t="s">
        <v>689</v>
      </c>
      <c r="C3615" t="s">
        <v>1520</v>
      </c>
      <c r="K3615">
        <v>27</v>
      </c>
      <c r="L3615">
        <v>0</v>
      </c>
      <c r="M3615">
        <v>20</v>
      </c>
      <c r="N3615">
        <v>1</v>
      </c>
      <c r="O3615">
        <v>88</v>
      </c>
    </row>
    <row r="3616" spans="1:39" x14ac:dyDescent="0.3">
      <c r="A3616">
        <v>23953</v>
      </c>
      <c r="B3616" t="s">
        <v>689</v>
      </c>
      <c r="C3616" t="s">
        <v>1519</v>
      </c>
      <c r="K3616">
        <v>12</v>
      </c>
      <c r="L3616">
        <v>0</v>
      </c>
      <c r="M3616">
        <v>15</v>
      </c>
      <c r="N3616">
        <v>1</v>
      </c>
      <c r="O3616">
        <v>41</v>
      </c>
    </row>
    <row r="3617" spans="1:19" x14ac:dyDescent="0.3">
      <c r="A3617">
        <v>23953</v>
      </c>
      <c r="B3617" t="s">
        <v>689</v>
      </c>
      <c r="C3617" t="s">
        <v>694</v>
      </c>
      <c r="K3617">
        <v>4</v>
      </c>
      <c r="L3617">
        <v>0</v>
      </c>
      <c r="M3617">
        <v>8</v>
      </c>
      <c r="N3617">
        <v>0</v>
      </c>
      <c r="O3617">
        <v>15</v>
      </c>
    </row>
    <row r="3618" spans="1:19" x14ac:dyDescent="0.3">
      <c r="A3618">
        <v>23953</v>
      </c>
      <c r="B3618" t="s">
        <v>863</v>
      </c>
      <c r="C3618" t="s">
        <v>153</v>
      </c>
      <c r="K3618">
        <v>26</v>
      </c>
      <c r="L3618">
        <v>0</v>
      </c>
      <c r="M3618">
        <v>44</v>
      </c>
      <c r="N3618">
        <v>2</v>
      </c>
      <c r="O3618">
        <v>152</v>
      </c>
    </row>
    <row r="3619" spans="1:19" x14ac:dyDescent="0.3">
      <c r="A3619">
        <v>23953</v>
      </c>
      <c r="B3619" t="s">
        <v>863</v>
      </c>
      <c r="C3619" t="s">
        <v>56</v>
      </c>
      <c r="K3619">
        <v>4</v>
      </c>
      <c r="L3619">
        <v>0</v>
      </c>
      <c r="M3619">
        <v>28</v>
      </c>
      <c r="N3619">
        <v>0</v>
      </c>
      <c r="O3619">
        <v>45</v>
      </c>
    </row>
    <row r="3620" spans="1:19" x14ac:dyDescent="0.3">
      <c r="A3620">
        <v>23953</v>
      </c>
      <c r="B3620" t="s">
        <v>863</v>
      </c>
      <c r="C3620" t="s">
        <v>1521</v>
      </c>
      <c r="K3620">
        <v>1</v>
      </c>
      <c r="L3620">
        <v>0</v>
      </c>
      <c r="M3620">
        <v>0</v>
      </c>
      <c r="N3620">
        <v>0</v>
      </c>
      <c r="O3620">
        <v>0</v>
      </c>
    </row>
    <row r="3621" spans="1:19" x14ac:dyDescent="0.3">
      <c r="A3621">
        <v>23953</v>
      </c>
      <c r="B3621" t="s">
        <v>863</v>
      </c>
      <c r="C3621" t="s">
        <v>1214</v>
      </c>
      <c r="K3621">
        <v>3</v>
      </c>
      <c r="L3621">
        <v>0</v>
      </c>
      <c r="M3621">
        <v>12</v>
      </c>
      <c r="N3621">
        <v>0</v>
      </c>
      <c r="O3621">
        <v>-3</v>
      </c>
    </row>
    <row r="3622" spans="1:19" x14ac:dyDescent="0.3">
      <c r="A3622">
        <v>23953</v>
      </c>
      <c r="B3622" t="s">
        <v>689</v>
      </c>
      <c r="C3622" t="s">
        <v>697</v>
      </c>
      <c r="P3622">
        <v>21</v>
      </c>
      <c r="Q3622">
        <v>1</v>
      </c>
      <c r="R3622">
        <v>102</v>
      </c>
      <c r="S3622">
        <v>8</v>
      </c>
    </row>
    <row r="3623" spans="1:19" x14ac:dyDescent="0.3">
      <c r="A3623">
        <v>23953</v>
      </c>
      <c r="B3623" t="s">
        <v>689</v>
      </c>
      <c r="C3623" t="s">
        <v>1137</v>
      </c>
      <c r="P3623">
        <v>65</v>
      </c>
      <c r="Q3623">
        <v>1</v>
      </c>
      <c r="R3623">
        <v>81</v>
      </c>
      <c r="S3623">
        <v>3</v>
      </c>
    </row>
    <row r="3624" spans="1:19" x14ac:dyDescent="0.3">
      <c r="A3624">
        <v>23953</v>
      </c>
      <c r="B3624" t="s">
        <v>689</v>
      </c>
      <c r="C3624" t="s">
        <v>1377</v>
      </c>
      <c r="P3624">
        <v>18</v>
      </c>
      <c r="Q3624">
        <v>1</v>
      </c>
      <c r="R3624">
        <v>71</v>
      </c>
      <c r="S3624">
        <v>7</v>
      </c>
    </row>
    <row r="3625" spans="1:19" x14ac:dyDescent="0.3">
      <c r="A3625">
        <v>23953</v>
      </c>
      <c r="B3625" t="s">
        <v>689</v>
      </c>
      <c r="C3625" t="s">
        <v>1520</v>
      </c>
      <c r="P3625">
        <v>33</v>
      </c>
      <c r="Q3625">
        <v>0</v>
      </c>
      <c r="R3625">
        <v>61</v>
      </c>
      <c r="S3625">
        <v>6</v>
      </c>
    </row>
    <row r="3626" spans="1:19" x14ac:dyDescent="0.3">
      <c r="A3626">
        <v>23953</v>
      </c>
      <c r="B3626" t="s">
        <v>689</v>
      </c>
      <c r="C3626" t="s">
        <v>702</v>
      </c>
      <c r="P3626">
        <v>12</v>
      </c>
      <c r="Q3626">
        <v>0</v>
      </c>
      <c r="R3626">
        <v>36</v>
      </c>
      <c r="S3626">
        <v>4</v>
      </c>
    </row>
    <row r="3627" spans="1:19" x14ac:dyDescent="0.3">
      <c r="A3627">
        <v>23953</v>
      </c>
      <c r="B3627" t="s">
        <v>689</v>
      </c>
      <c r="C3627" t="s">
        <v>177</v>
      </c>
      <c r="P3627">
        <v>17</v>
      </c>
      <c r="Q3627">
        <v>0</v>
      </c>
      <c r="R3627">
        <v>25</v>
      </c>
      <c r="S3627">
        <v>2</v>
      </c>
    </row>
    <row r="3628" spans="1:19" x14ac:dyDescent="0.3">
      <c r="A3628">
        <v>23953</v>
      </c>
      <c r="B3628" t="s">
        <v>689</v>
      </c>
      <c r="C3628" t="s">
        <v>694</v>
      </c>
      <c r="P3628">
        <v>3</v>
      </c>
      <c r="Q3628">
        <v>0</v>
      </c>
      <c r="R3628">
        <v>5</v>
      </c>
      <c r="S3628">
        <v>2</v>
      </c>
    </row>
    <row r="3629" spans="1:19" x14ac:dyDescent="0.3">
      <c r="A3629">
        <v>23953</v>
      </c>
      <c r="B3629" t="s">
        <v>863</v>
      </c>
      <c r="C3629" t="s">
        <v>1521</v>
      </c>
      <c r="P3629">
        <v>18</v>
      </c>
      <c r="Q3629">
        <v>1</v>
      </c>
      <c r="R3629">
        <v>90</v>
      </c>
      <c r="S3629">
        <v>7</v>
      </c>
    </row>
    <row r="3630" spans="1:19" x14ac:dyDescent="0.3">
      <c r="A3630">
        <v>23953</v>
      </c>
      <c r="B3630" t="s">
        <v>863</v>
      </c>
      <c r="C3630" t="s">
        <v>202</v>
      </c>
      <c r="P3630">
        <v>71</v>
      </c>
      <c r="Q3630">
        <v>1</v>
      </c>
      <c r="R3630">
        <v>73</v>
      </c>
      <c r="S3630">
        <v>3</v>
      </c>
    </row>
    <row r="3631" spans="1:19" x14ac:dyDescent="0.3">
      <c r="A3631">
        <v>23953</v>
      </c>
      <c r="B3631" t="s">
        <v>863</v>
      </c>
      <c r="C3631" t="s">
        <v>107</v>
      </c>
      <c r="P3631">
        <v>45</v>
      </c>
      <c r="Q3631">
        <v>0</v>
      </c>
      <c r="R3631">
        <v>66</v>
      </c>
      <c r="S3631">
        <v>3</v>
      </c>
    </row>
    <row r="3632" spans="1:19" x14ac:dyDescent="0.3">
      <c r="A3632">
        <v>23953</v>
      </c>
      <c r="B3632" t="s">
        <v>863</v>
      </c>
      <c r="C3632" t="s">
        <v>970</v>
      </c>
      <c r="P3632">
        <v>20</v>
      </c>
      <c r="Q3632">
        <v>1</v>
      </c>
      <c r="R3632">
        <v>44</v>
      </c>
      <c r="S3632">
        <v>4</v>
      </c>
    </row>
    <row r="3633" spans="1:39" x14ac:dyDescent="0.3">
      <c r="A3633">
        <v>23953</v>
      </c>
      <c r="B3633" t="s">
        <v>863</v>
      </c>
      <c r="C3633" t="s">
        <v>1522</v>
      </c>
      <c r="P3633">
        <v>19</v>
      </c>
      <c r="Q3633">
        <v>0</v>
      </c>
      <c r="R3633">
        <v>18</v>
      </c>
      <c r="S3633">
        <v>2</v>
      </c>
    </row>
    <row r="3634" spans="1:39" x14ac:dyDescent="0.3">
      <c r="A3634">
        <v>23953</v>
      </c>
      <c r="B3634" t="s">
        <v>863</v>
      </c>
      <c r="C3634" t="s">
        <v>153</v>
      </c>
      <c r="P3634">
        <v>16</v>
      </c>
      <c r="Q3634">
        <v>0</v>
      </c>
      <c r="R3634">
        <v>16</v>
      </c>
      <c r="S3634">
        <v>1</v>
      </c>
    </row>
    <row r="3635" spans="1:39" x14ac:dyDescent="0.3">
      <c r="A3635">
        <v>23953</v>
      </c>
      <c r="B3635" t="s">
        <v>863</v>
      </c>
      <c r="C3635" t="s">
        <v>618</v>
      </c>
      <c r="P3635">
        <v>12</v>
      </c>
      <c r="Q3635">
        <v>0</v>
      </c>
      <c r="R3635">
        <v>10</v>
      </c>
      <c r="S3635">
        <v>2</v>
      </c>
    </row>
    <row r="3636" spans="1:39" x14ac:dyDescent="0.3">
      <c r="A3636">
        <v>23953</v>
      </c>
      <c r="B3636" t="s">
        <v>863</v>
      </c>
      <c r="C3636" t="s">
        <v>1523</v>
      </c>
      <c r="P3636">
        <v>4</v>
      </c>
      <c r="Q3636">
        <v>0</v>
      </c>
      <c r="R3636">
        <v>4</v>
      </c>
      <c r="S3636">
        <v>1</v>
      </c>
    </row>
    <row r="3637" spans="1:39" x14ac:dyDescent="0.3">
      <c r="A3637">
        <v>23953</v>
      </c>
      <c r="B3637" t="s">
        <v>689</v>
      </c>
      <c r="C3637" t="s">
        <v>1520</v>
      </c>
      <c r="T3637">
        <v>40</v>
      </c>
      <c r="U3637">
        <v>49</v>
      </c>
      <c r="V3637">
        <v>0</v>
      </c>
      <c r="W3637">
        <v>120</v>
      </c>
      <c r="X3637">
        <v>3</v>
      </c>
    </row>
    <row r="3638" spans="1:39" x14ac:dyDescent="0.3">
      <c r="A3638">
        <v>23953</v>
      </c>
      <c r="B3638" t="s">
        <v>689</v>
      </c>
      <c r="C3638" t="s">
        <v>1132</v>
      </c>
      <c r="T3638">
        <v>12.7</v>
      </c>
      <c r="U3638">
        <v>17</v>
      </c>
      <c r="V3638">
        <v>0</v>
      </c>
      <c r="W3638">
        <v>38</v>
      </c>
      <c r="X3638">
        <v>3</v>
      </c>
    </row>
    <row r="3639" spans="1:39" x14ac:dyDescent="0.3">
      <c r="A3639">
        <v>23953</v>
      </c>
      <c r="B3639" t="s">
        <v>689</v>
      </c>
      <c r="C3639" t="s">
        <v>697</v>
      </c>
      <c r="T3639">
        <v>16.5</v>
      </c>
      <c r="U3639">
        <v>20</v>
      </c>
      <c r="V3639">
        <v>0</v>
      </c>
      <c r="W3639">
        <v>33</v>
      </c>
      <c r="X3639">
        <v>2</v>
      </c>
    </row>
    <row r="3640" spans="1:39" x14ac:dyDescent="0.3">
      <c r="A3640">
        <v>23953</v>
      </c>
      <c r="B3640" t="s">
        <v>863</v>
      </c>
      <c r="C3640" t="s">
        <v>107</v>
      </c>
      <c r="T3640">
        <v>16.2</v>
      </c>
      <c r="U3640">
        <v>22</v>
      </c>
      <c r="V3640">
        <v>0</v>
      </c>
      <c r="W3640">
        <v>81</v>
      </c>
      <c r="X3640">
        <v>5</v>
      </c>
    </row>
    <row r="3641" spans="1:39" x14ac:dyDescent="0.3">
      <c r="A3641">
        <v>23953</v>
      </c>
      <c r="B3641" t="s">
        <v>863</v>
      </c>
      <c r="C3641" t="s">
        <v>202</v>
      </c>
      <c r="T3641">
        <v>43.3</v>
      </c>
      <c r="U3641">
        <v>98</v>
      </c>
      <c r="V3641">
        <v>1</v>
      </c>
      <c r="W3641">
        <v>130</v>
      </c>
      <c r="X3641">
        <v>3</v>
      </c>
    </row>
    <row r="3642" spans="1:39" x14ac:dyDescent="0.3">
      <c r="A3642">
        <v>23953</v>
      </c>
      <c r="B3642" t="s">
        <v>689</v>
      </c>
      <c r="C3642" t="s">
        <v>1524</v>
      </c>
      <c r="Y3642">
        <v>17</v>
      </c>
      <c r="Z3642">
        <v>0</v>
      </c>
      <c r="AA3642">
        <v>0</v>
      </c>
      <c r="AB3642">
        <v>17</v>
      </c>
      <c r="AC3642">
        <v>1</v>
      </c>
    </row>
    <row r="3643" spans="1:39" x14ac:dyDescent="0.3">
      <c r="A3643">
        <v>23953</v>
      </c>
      <c r="B3643" t="s">
        <v>689</v>
      </c>
      <c r="C3643" t="s">
        <v>697</v>
      </c>
      <c r="Y3643">
        <v>7</v>
      </c>
      <c r="Z3643">
        <v>7</v>
      </c>
      <c r="AA3643">
        <v>0</v>
      </c>
      <c r="AB3643">
        <v>7</v>
      </c>
      <c r="AC3643">
        <v>1</v>
      </c>
    </row>
    <row r="3644" spans="1:39" x14ac:dyDescent="0.3">
      <c r="A3644">
        <v>23953</v>
      </c>
      <c r="B3644" t="s">
        <v>863</v>
      </c>
      <c r="C3644" t="s">
        <v>1521</v>
      </c>
      <c r="Y3644">
        <v>6</v>
      </c>
      <c r="Z3644">
        <v>6</v>
      </c>
      <c r="AA3644">
        <v>0</v>
      </c>
      <c r="AB3644">
        <v>6</v>
      </c>
      <c r="AC3644">
        <v>1</v>
      </c>
    </row>
    <row r="3645" spans="1:39" x14ac:dyDescent="0.3">
      <c r="A3645">
        <v>23953</v>
      </c>
      <c r="B3645" t="s">
        <v>689</v>
      </c>
      <c r="C3645" t="s">
        <v>320</v>
      </c>
      <c r="AD3645">
        <v>2</v>
      </c>
      <c r="AE3645">
        <v>34</v>
      </c>
      <c r="AF3645">
        <v>2</v>
      </c>
      <c r="AG3645">
        <v>100</v>
      </c>
      <c r="AH3645">
        <v>10</v>
      </c>
      <c r="AI3645">
        <v>4</v>
      </c>
    </row>
    <row r="3646" spans="1:39" x14ac:dyDescent="0.3">
      <c r="A3646">
        <v>23953</v>
      </c>
      <c r="B3646" t="s">
        <v>863</v>
      </c>
      <c r="C3646" t="s">
        <v>1525</v>
      </c>
      <c r="AD3646">
        <v>1</v>
      </c>
      <c r="AE3646">
        <v>42</v>
      </c>
      <c r="AF3646">
        <v>1</v>
      </c>
      <c r="AG3646">
        <v>100</v>
      </c>
      <c r="AH3646">
        <v>9</v>
      </c>
      <c r="AI3646">
        <v>6</v>
      </c>
    </row>
    <row r="3647" spans="1:39" x14ac:dyDescent="0.3">
      <c r="A3647">
        <v>23953</v>
      </c>
      <c r="B3647" t="s">
        <v>689</v>
      </c>
      <c r="C3647" t="s">
        <v>1140</v>
      </c>
      <c r="AJ3647">
        <v>64</v>
      </c>
      <c r="AK3647">
        <v>313</v>
      </c>
      <c r="AL3647">
        <v>44.7</v>
      </c>
      <c r="AM3647">
        <v>7</v>
      </c>
    </row>
    <row r="3648" spans="1:39" x14ac:dyDescent="0.3">
      <c r="A3648">
        <v>23953</v>
      </c>
      <c r="B3648" t="s">
        <v>863</v>
      </c>
      <c r="C3648" t="s">
        <v>1226</v>
      </c>
      <c r="AJ3648">
        <v>53</v>
      </c>
      <c r="AK3648">
        <v>281</v>
      </c>
      <c r="AL3648">
        <v>40.1</v>
      </c>
      <c r="AM3648">
        <v>7</v>
      </c>
    </row>
    <row r="3649" spans="1:19" x14ac:dyDescent="0.3">
      <c r="A3649">
        <v>23954</v>
      </c>
      <c r="B3649" t="s">
        <v>570</v>
      </c>
      <c r="C3649" t="s">
        <v>153</v>
      </c>
      <c r="D3649">
        <v>35</v>
      </c>
      <c r="E3649">
        <v>62.9</v>
      </c>
      <c r="F3649">
        <v>22</v>
      </c>
      <c r="G3649">
        <v>1</v>
      </c>
      <c r="H3649">
        <v>4</v>
      </c>
      <c r="I3649">
        <v>294</v>
      </c>
      <c r="J3649">
        <v>165.4</v>
      </c>
    </row>
    <row r="3650" spans="1:19" x14ac:dyDescent="0.3">
      <c r="A3650">
        <v>23954</v>
      </c>
      <c r="B3650" t="s">
        <v>527</v>
      </c>
      <c r="C3650" t="s">
        <v>682</v>
      </c>
      <c r="D3650">
        <v>45</v>
      </c>
      <c r="E3650">
        <v>44.4</v>
      </c>
      <c r="F3650">
        <v>20</v>
      </c>
      <c r="G3650">
        <v>0</v>
      </c>
      <c r="H3650">
        <v>3</v>
      </c>
      <c r="I3650">
        <v>346</v>
      </c>
      <c r="J3650">
        <v>131</v>
      </c>
    </row>
    <row r="3651" spans="1:19" x14ac:dyDescent="0.3">
      <c r="A3651">
        <v>23954</v>
      </c>
      <c r="B3651" t="s">
        <v>570</v>
      </c>
      <c r="C3651" t="s">
        <v>628</v>
      </c>
      <c r="K3651">
        <v>25</v>
      </c>
      <c r="L3651">
        <v>0</v>
      </c>
      <c r="M3651">
        <v>39</v>
      </c>
      <c r="N3651">
        <v>0</v>
      </c>
      <c r="O3651">
        <v>133</v>
      </c>
    </row>
    <row r="3652" spans="1:19" x14ac:dyDescent="0.3">
      <c r="A3652">
        <v>23954</v>
      </c>
      <c r="B3652" t="s">
        <v>570</v>
      </c>
      <c r="C3652" t="s">
        <v>555</v>
      </c>
      <c r="K3652">
        <v>11</v>
      </c>
      <c r="L3652">
        <v>0</v>
      </c>
      <c r="M3652">
        <v>18</v>
      </c>
      <c r="N3652">
        <v>1</v>
      </c>
      <c r="O3652">
        <v>86</v>
      </c>
    </row>
    <row r="3653" spans="1:19" x14ac:dyDescent="0.3">
      <c r="A3653">
        <v>23954</v>
      </c>
      <c r="B3653" t="s">
        <v>570</v>
      </c>
      <c r="C3653" t="s">
        <v>153</v>
      </c>
      <c r="K3653">
        <v>10</v>
      </c>
      <c r="L3653">
        <v>0</v>
      </c>
      <c r="M3653">
        <v>14</v>
      </c>
      <c r="N3653">
        <v>1</v>
      </c>
      <c r="O3653">
        <v>33</v>
      </c>
    </row>
    <row r="3654" spans="1:19" x14ac:dyDescent="0.3">
      <c r="A3654">
        <v>23954</v>
      </c>
      <c r="B3654" t="s">
        <v>570</v>
      </c>
      <c r="C3654" t="s">
        <v>1526</v>
      </c>
      <c r="K3654">
        <v>1</v>
      </c>
      <c r="L3654">
        <v>0</v>
      </c>
      <c r="M3654">
        <v>0</v>
      </c>
      <c r="N3654">
        <v>0</v>
      </c>
      <c r="O3654">
        <v>5</v>
      </c>
    </row>
    <row r="3655" spans="1:19" x14ac:dyDescent="0.3">
      <c r="A3655">
        <v>23954</v>
      </c>
      <c r="B3655" t="s">
        <v>527</v>
      </c>
      <c r="C3655" t="s">
        <v>1351</v>
      </c>
      <c r="K3655">
        <v>8</v>
      </c>
      <c r="L3655">
        <v>0</v>
      </c>
      <c r="M3655">
        <v>35</v>
      </c>
      <c r="N3655">
        <v>0</v>
      </c>
      <c r="O3655">
        <v>77</v>
      </c>
    </row>
    <row r="3656" spans="1:19" x14ac:dyDescent="0.3">
      <c r="A3656">
        <v>23954</v>
      </c>
      <c r="B3656" t="s">
        <v>527</v>
      </c>
      <c r="C3656" t="s">
        <v>682</v>
      </c>
      <c r="K3656">
        <v>10</v>
      </c>
      <c r="L3656">
        <v>0</v>
      </c>
      <c r="M3656">
        <v>18</v>
      </c>
      <c r="N3656">
        <v>0</v>
      </c>
      <c r="O3656">
        <v>33</v>
      </c>
    </row>
    <row r="3657" spans="1:19" x14ac:dyDescent="0.3">
      <c r="A3657">
        <v>23954</v>
      </c>
      <c r="B3657" t="s">
        <v>527</v>
      </c>
      <c r="C3657" t="s">
        <v>1352</v>
      </c>
      <c r="K3657">
        <v>12</v>
      </c>
      <c r="L3657">
        <v>0</v>
      </c>
      <c r="M3657">
        <v>7</v>
      </c>
      <c r="N3657">
        <v>0</v>
      </c>
      <c r="O3657">
        <v>22</v>
      </c>
    </row>
    <row r="3658" spans="1:19" x14ac:dyDescent="0.3">
      <c r="A3658">
        <v>23954</v>
      </c>
      <c r="B3658" t="s">
        <v>527</v>
      </c>
      <c r="C3658" t="s">
        <v>93</v>
      </c>
      <c r="K3658">
        <v>0</v>
      </c>
      <c r="L3658">
        <v>1</v>
      </c>
      <c r="M3658">
        <v>0</v>
      </c>
      <c r="N3658">
        <v>0</v>
      </c>
      <c r="O3658">
        <v>0</v>
      </c>
    </row>
    <row r="3659" spans="1:19" x14ac:dyDescent="0.3">
      <c r="A3659">
        <v>23954</v>
      </c>
      <c r="B3659" t="s">
        <v>527</v>
      </c>
      <c r="C3659" t="s">
        <v>130</v>
      </c>
      <c r="K3659">
        <v>1</v>
      </c>
      <c r="L3659">
        <v>0</v>
      </c>
      <c r="M3659">
        <v>0</v>
      </c>
      <c r="N3659">
        <v>0</v>
      </c>
      <c r="O3659">
        <v>-3</v>
      </c>
    </row>
    <row r="3660" spans="1:19" x14ac:dyDescent="0.3">
      <c r="A3660">
        <v>23954</v>
      </c>
      <c r="B3660" t="s">
        <v>527</v>
      </c>
      <c r="C3660" t="s">
        <v>107</v>
      </c>
      <c r="K3660">
        <v>1</v>
      </c>
      <c r="L3660">
        <v>0</v>
      </c>
      <c r="M3660">
        <v>0</v>
      </c>
      <c r="N3660">
        <v>0</v>
      </c>
      <c r="O3660">
        <v>-3</v>
      </c>
    </row>
    <row r="3661" spans="1:19" x14ac:dyDescent="0.3">
      <c r="A3661">
        <v>23954</v>
      </c>
      <c r="B3661" t="s">
        <v>570</v>
      </c>
      <c r="C3661" t="s">
        <v>1527</v>
      </c>
      <c r="P3661">
        <v>22</v>
      </c>
      <c r="Q3661">
        <v>2</v>
      </c>
      <c r="R3661">
        <v>82</v>
      </c>
      <c r="S3661">
        <v>7</v>
      </c>
    </row>
    <row r="3662" spans="1:19" x14ac:dyDescent="0.3">
      <c r="A3662">
        <v>23954</v>
      </c>
      <c r="B3662" t="s">
        <v>570</v>
      </c>
      <c r="C3662" t="s">
        <v>578</v>
      </c>
      <c r="P3662">
        <v>44</v>
      </c>
      <c r="Q3662">
        <v>1</v>
      </c>
      <c r="R3662">
        <v>80</v>
      </c>
      <c r="S3662">
        <v>5</v>
      </c>
    </row>
    <row r="3663" spans="1:19" x14ac:dyDescent="0.3">
      <c r="A3663">
        <v>23954</v>
      </c>
      <c r="B3663" t="s">
        <v>570</v>
      </c>
      <c r="C3663" t="s">
        <v>555</v>
      </c>
      <c r="P3663">
        <v>40</v>
      </c>
      <c r="Q3663">
        <v>1</v>
      </c>
      <c r="R3663">
        <v>46</v>
      </c>
      <c r="S3663">
        <v>2</v>
      </c>
    </row>
    <row r="3664" spans="1:19" x14ac:dyDescent="0.3">
      <c r="A3664">
        <v>23954</v>
      </c>
      <c r="B3664" t="s">
        <v>570</v>
      </c>
      <c r="C3664" t="s">
        <v>1528</v>
      </c>
      <c r="P3664">
        <v>12</v>
      </c>
      <c r="Q3664">
        <v>0</v>
      </c>
      <c r="R3664">
        <v>24</v>
      </c>
      <c r="S3664">
        <v>2</v>
      </c>
    </row>
    <row r="3665" spans="1:24" x14ac:dyDescent="0.3">
      <c r="A3665">
        <v>23954</v>
      </c>
      <c r="B3665" t="s">
        <v>570</v>
      </c>
      <c r="C3665" t="s">
        <v>579</v>
      </c>
      <c r="P3665">
        <v>21</v>
      </c>
      <c r="Q3665">
        <v>0</v>
      </c>
      <c r="R3665">
        <v>21</v>
      </c>
      <c r="S3665">
        <v>1</v>
      </c>
    </row>
    <row r="3666" spans="1:24" x14ac:dyDescent="0.3">
      <c r="A3666">
        <v>23954</v>
      </c>
      <c r="B3666" t="s">
        <v>570</v>
      </c>
      <c r="C3666" t="s">
        <v>628</v>
      </c>
      <c r="P3666">
        <v>20</v>
      </c>
      <c r="Q3666">
        <v>0</v>
      </c>
      <c r="R3666">
        <v>20</v>
      </c>
      <c r="S3666">
        <v>1</v>
      </c>
    </row>
    <row r="3667" spans="1:24" x14ac:dyDescent="0.3">
      <c r="A3667">
        <v>23954</v>
      </c>
      <c r="B3667" t="s">
        <v>570</v>
      </c>
      <c r="C3667" t="s">
        <v>1529</v>
      </c>
      <c r="P3667">
        <v>13</v>
      </c>
      <c r="Q3667">
        <v>0</v>
      </c>
      <c r="R3667">
        <v>13</v>
      </c>
      <c r="S3667">
        <v>1</v>
      </c>
    </row>
    <row r="3668" spans="1:24" x14ac:dyDescent="0.3">
      <c r="A3668">
        <v>23954</v>
      </c>
      <c r="B3668" t="s">
        <v>570</v>
      </c>
      <c r="C3668" t="s">
        <v>152</v>
      </c>
      <c r="P3668">
        <v>9</v>
      </c>
      <c r="Q3668">
        <v>0</v>
      </c>
      <c r="R3668">
        <v>8</v>
      </c>
      <c r="S3668">
        <v>2</v>
      </c>
    </row>
    <row r="3669" spans="1:24" x14ac:dyDescent="0.3">
      <c r="A3669">
        <v>23954</v>
      </c>
      <c r="B3669" t="s">
        <v>570</v>
      </c>
      <c r="C3669" t="s">
        <v>580</v>
      </c>
      <c r="P3669">
        <v>0</v>
      </c>
      <c r="Q3669">
        <v>0</v>
      </c>
      <c r="R3669">
        <v>0</v>
      </c>
      <c r="S3669">
        <v>1</v>
      </c>
    </row>
    <row r="3670" spans="1:24" x14ac:dyDescent="0.3">
      <c r="A3670">
        <v>23954</v>
      </c>
      <c r="B3670" t="s">
        <v>527</v>
      </c>
      <c r="C3670" t="s">
        <v>93</v>
      </c>
      <c r="P3670">
        <v>49</v>
      </c>
      <c r="Q3670">
        <v>1</v>
      </c>
      <c r="R3670">
        <v>129</v>
      </c>
      <c r="S3670">
        <v>7</v>
      </c>
    </row>
    <row r="3671" spans="1:24" x14ac:dyDescent="0.3">
      <c r="A3671">
        <v>23954</v>
      </c>
      <c r="B3671" t="s">
        <v>527</v>
      </c>
      <c r="C3671" t="s">
        <v>130</v>
      </c>
      <c r="P3671">
        <v>43</v>
      </c>
      <c r="Q3671">
        <v>0</v>
      </c>
      <c r="R3671">
        <v>84</v>
      </c>
      <c r="S3671">
        <v>3</v>
      </c>
    </row>
    <row r="3672" spans="1:24" x14ac:dyDescent="0.3">
      <c r="A3672">
        <v>23954</v>
      </c>
      <c r="B3672" t="s">
        <v>527</v>
      </c>
      <c r="C3672" t="s">
        <v>1530</v>
      </c>
      <c r="P3672">
        <v>45</v>
      </c>
      <c r="Q3672">
        <v>1</v>
      </c>
      <c r="R3672">
        <v>57</v>
      </c>
      <c r="S3672">
        <v>3</v>
      </c>
    </row>
    <row r="3673" spans="1:24" x14ac:dyDescent="0.3">
      <c r="A3673">
        <v>23954</v>
      </c>
      <c r="B3673" t="s">
        <v>527</v>
      </c>
      <c r="C3673" t="s">
        <v>539</v>
      </c>
      <c r="P3673">
        <v>47</v>
      </c>
      <c r="Q3673">
        <v>0</v>
      </c>
      <c r="R3673">
        <v>47</v>
      </c>
      <c r="S3673">
        <v>1</v>
      </c>
    </row>
    <row r="3674" spans="1:24" x14ac:dyDescent="0.3">
      <c r="A3674">
        <v>23954</v>
      </c>
      <c r="B3674" t="s">
        <v>527</v>
      </c>
      <c r="C3674" t="s">
        <v>1352</v>
      </c>
      <c r="P3674">
        <v>10</v>
      </c>
      <c r="Q3674">
        <v>0</v>
      </c>
      <c r="R3674">
        <v>9</v>
      </c>
      <c r="S3674">
        <v>2</v>
      </c>
    </row>
    <row r="3675" spans="1:24" x14ac:dyDescent="0.3">
      <c r="A3675">
        <v>23954</v>
      </c>
      <c r="B3675" t="s">
        <v>527</v>
      </c>
      <c r="C3675" t="s">
        <v>107</v>
      </c>
      <c r="P3675">
        <v>8</v>
      </c>
      <c r="Q3675">
        <v>0</v>
      </c>
      <c r="R3675">
        <v>8</v>
      </c>
      <c r="S3675">
        <v>1</v>
      </c>
    </row>
    <row r="3676" spans="1:24" x14ac:dyDescent="0.3">
      <c r="A3676">
        <v>23954</v>
      </c>
      <c r="B3676" t="s">
        <v>527</v>
      </c>
      <c r="C3676" t="s">
        <v>1351</v>
      </c>
      <c r="P3676">
        <v>5</v>
      </c>
      <c r="Q3676">
        <v>0</v>
      </c>
      <c r="R3676">
        <v>5</v>
      </c>
      <c r="S3676">
        <v>1</v>
      </c>
    </row>
    <row r="3677" spans="1:24" x14ac:dyDescent="0.3">
      <c r="A3677">
        <v>23954</v>
      </c>
      <c r="B3677" t="s">
        <v>527</v>
      </c>
      <c r="C3677" t="s">
        <v>1353</v>
      </c>
      <c r="P3677">
        <v>4</v>
      </c>
      <c r="Q3677">
        <v>1</v>
      </c>
      <c r="R3677">
        <v>4</v>
      </c>
      <c r="S3677">
        <v>1</v>
      </c>
    </row>
    <row r="3678" spans="1:24" x14ac:dyDescent="0.3">
      <c r="A3678">
        <v>23954</v>
      </c>
      <c r="B3678" t="s">
        <v>527</v>
      </c>
      <c r="C3678" t="s">
        <v>1531</v>
      </c>
      <c r="P3678">
        <v>3</v>
      </c>
      <c r="Q3678">
        <v>0</v>
      </c>
      <c r="R3678">
        <v>3</v>
      </c>
      <c r="S3678">
        <v>1</v>
      </c>
    </row>
    <row r="3679" spans="1:24" x14ac:dyDescent="0.3">
      <c r="A3679">
        <v>23954</v>
      </c>
      <c r="B3679" t="s">
        <v>570</v>
      </c>
      <c r="C3679" t="s">
        <v>555</v>
      </c>
      <c r="T3679">
        <v>25.8</v>
      </c>
      <c r="U3679">
        <v>33</v>
      </c>
      <c r="V3679">
        <v>0</v>
      </c>
      <c r="W3679">
        <v>103</v>
      </c>
      <c r="X3679">
        <v>4</v>
      </c>
    </row>
    <row r="3680" spans="1:24" x14ac:dyDescent="0.3">
      <c r="A3680">
        <v>23954</v>
      </c>
      <c r="B3680" t="s">
        <v>570</v>
      </c>
      <c r="C3680" t="s">
        <v>1528</v>
      </c>
      <c r="T3680">
        <v>23.3</v>
      </c>
      <c r="U3680">
        <v>30</v>
      </c>
      <c r="V3680">
        <v>0</v>
      </c>
      <c r="W3680">
        <v>70</v>
      </c>
      <c r="X3680">
        <v>3</v>
      </c>
    </row>
    <row r="3681" spans="1:39" x14ac:dyDescent="0.3">
      <c r="A3681">
        <v>23954</v>
      </c>
      <c r="B3681" t="s">
        <v>527</v>
      </c>
      <c r="C3681" t="s">
        <v>1530</v>
      </c>
      <c r="T3681">
        <v>33.5</v>
      </c>
      <c r="U3681">
        <v>50</v>
      </c>
      <c r="V3681">
        <v>0</v>
      </c>
      <c r="W3681">
        <v>134</v>
      </c>
      <c r="X3681">
        <v>4</v>
      </c>
    </row>
    <row r="3682" spans="1:39" x14ac:dyDescent="0.3">
      <c r="A3682">
        <v>23954</v>
      </c>
      <c r="B3682" t="s">
        <v>527</v>
      </c>
      <c r="C3682" t="s">
        <v>539</v>
      </c>
      <c r="T3682">
        <v>15</v>
      </c>
      <c r="U3682">
        <v>19</v>
      </c>
      <c r="V3682">
        <v>0</v>
      </c>
      <c r="W3682">
        <v>30</v>
      </c>
      <c r="X3682">
        <v>2</v>
      </c>
    </row>
    <row r="3683" spans="1:39" x14ac:dyDescent="0.3">
      <c r="A3683">
        <v>23954</v>
      </c>
      <c r="B3683" t="s">
        <v>570</v>
      </c>
      <c r="C3683" t="s">
        <v>1528</v>
      </c>
      <c r="Y3683">
        <v>2</v>
      </c>
      <c r="Z3683">
        <v>2</v>
      </c>
      <c r="AA3683">
        <v>0</v>
      </c>
      <c r="AB3683">
        <v>2</v>
      </c>
      <c r="AC3683">
        <v>1</v>
      </c>
    </row>
    <row r="3684" spans="1:39" x14ac:dyDescent="0.3">
      <c r="A3684">
        <v>23954</v>
      </c>
      <c r="B3684" t="s">
        <v>527</v>
      </c>
      <c r="C3684" t="s">
        <v>56</v>
      </c>
      <c r="Y3684">
        <v>-3</v>
      </c>
      <c r="Z3684">
        <v>0</v>
      </c>
      <c r="AA3684">
        <v>0</v>
      </c>
      <c r="AB3684">
        <v>-3</v>
      </c>
      <c r="AC3684">
        <v>1</v>
      </c>
    </row>
    <row r="3685" spans="1:39" x14ac:dyDescent="0.3">
      <c r="A3685">
        <v>23954</v>
      </c>
      <c r="B3685" t="s">
        <v>570</v>
      </c>
      <c r="C3685" t="s">
        <v>1532</v>
      </c>
      <c r="AD3685">
        <v>1</v>
      </c>
      <c r="AE3685">
        <v>26</v>
      </c>
      <c r="AF3685">
        <v>1</v>
      </c>
      <c r="AG3685">
        <v>100</v>
      </c>
      <c r="AH3685">
        <v>9</v>
      </c>
      <c r="AI3685">
        <v>6</v>
      </c>
    </row>
    <row r="3686" spans="1:39" x14ac:dyDescent="0.3">
      <c r="A3686">
        <v>23954</v>
      </c>
      <c r="B3686" t="s">
        <v>527</v>
      </c>
      <c r="C3686" t="s">
        <v>1314</v>
      </c>
      <c r="AD3686">
        <v>3</v>
      </c>
      <c r="AE3686">
        <v>40</v>
      </c>
      <c r="AF3686">
        <v>3</v>
      </c>
      <c r="AG3686">
        <v>100</v>
      </c>
      <c r="AH3686">
        <v>13</v>
      </c>
      <c r="AI3686">
        <v>4</v>
      </c>
    </row>
    <row r="3687" spans="1:39" x14ac:dyDescent="0.3">
      <c r="A3687">
        <v>23954</v>
      </c>
      <c r="B3687" t="s">
        <v>570</v>
      </c>
      <c r="C3687" t="s">
        <v>1213</v>
      </c>
      <c r="AJ3687">
        <v>55</v>
      </c>
      <c r="AK3687">
        <v>245</v>
      </c>
      <c r="AL3687">
        <v>40.799999999999997</v>
      </c>
      <c r="AM3687">
        <v>6</v>
      </c>
    </row>
    <row r="3688" spans="1:39" x14ac:dyDescent="0.3">
      <c r="A3688">
        <v>23954</v>
      </c>
      <c r="B3688" t="s">
        <v>527</v>
      </c>
      <c r="C3688" t="s">
        <v>1363</v>
      </c>
      <c r="AJ3688">
        <v>45</v>
      </c>
      <c r="AK3688">
        <v>173</v>
      </c>
      <c r="AL3688">
        <v>34.6</v>
      </c>
      <c r="AM3688">
        <v>5</v>
      </c>
    </row>
    <row r="3689" spans="1:39" x14ac:dyDescent="0.3">
      <c r="A3689">
        <v>23955</v>
      </c>
      <c r="B3689" t="s">
        <v>886</v>
      </c>
      <c r="C3689" t="s">
        <v>571</v>
      </c>
      <c r="D3689">
        <v>37</v>
      </c>
      <c r="E3689">
        <v>45.9</v>
      </c>
      <c r="F3689">
        <v>17</v>
      </c>
      <c r="G3689">
        <v>3</v>
      </c>
      <c r="H3689">
        <v>0</v>
      </c>
      <c r="I3689">
        <v>103</v>
      </c>
      <c r="J3689">
        <v>53.1</v>
      </c>
    </row>
    <row r="3690" spans="1:39" x14ac:dyDescent="0.3">
      <c r="A3690">
        <v>23955</v>
      </c>
      <c r="B3690" t="s">
        <v>808</v>
      </c>
      <c r="C3690" t="s">
        <v>1533</v>
      </c>
      <c r="D3690">
        <v>36</v>
      </c>
      <c r="E3690">
        <v>72.2</v>
      </c>
      <c r="F3690">
        <v>26</v>
      </c>
      <c r="G3690">
        <v>0</v>
      </c>
      <c r="H3690">
        <v>3</v>
      </c>
      <c r="I3690">
        <v>319</v>
      </c>
      <c r="J3690">
        <v>174.2</v>
      </c>
    </row>
    <row r="3691" spans="1:39" x14ac:dyDescent="0.3">
      <c r="A3691">
        <v>23955</v>
      </c>
      <c r="B3691" t="s">
        <v>808</v>
      </c>
      <c r="C3691" t="s">
        <v>1534</v>
      </c>
      <c r="D3691">
        <v>1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</row>
    <row r="3692" spans="1:39" x14ac:dyDescent="0.3">
      <c r="A3692">
        <v>23955</v>
      </c>
      <c r="B3692" t="s">
        <v>886</v>
      </c>
      <c r="C3692" t="s">
        <v>831</v>
      </c>
      <c r="K3692">
        <v>23</v>
      </c>
      <c r="L3692">
        <v>1</v>
      </c>
      <c r="M3692">
        <v>25</v>
      </c>
      <c r="N3692">
        <v>0</v>
      </c>
      <c r="O3692">
        <v>134</v>
      </c>
    </row>
    <row r="3693" spans="1:39" x14ac:dyDescent="0.3">
      <c r="A3693">
        <v>23955</v>
      </c>
      <c r="B3693" t="s">
        <v>886</v>
      </c>
      <c r="C3693" t="s">
        <v>354</v>
      </c>
      <c r="K3693">
        <v>2</v>
      </c>
      <c r="L3693">
        <v>0</v>
      </c>
      <c r="M3693">
        <v>20</v>
      </c>
      <c r="N3693">
        <v>1</v>
      </c>
      <c r="O3693">
        <v>31</v>
      </c>
    </row>
    <row r="3694" spans="1:39" x14ac:dyDescent="0.3">
      <c r="A3694">
        <v>23955</v>
      </c>
      <c r="B3694" t="s">
        <v>886</v>
      </c>
      <c r="C3694" t="s">
        <v>514</v>
      </c>
      <c r="K3694">
        <v>4</v>
      </c>
      <c r="L3694">
        <v>1</v>
      </c>
      <c r="M3694">
        <v>6</v>
      </c>
      <c r="N3694">
        <v>0</v>
      </c>
      <c r="O3694">
        <v>8</v>
      </c>
    </row>
    <row r="3695" spans="1:39" x14ac:dyDescent="0.3">
      <c r="A3695">
        <v>23955</v>
      </c>
      <c r="B3695" t="s">
        <v>886</v>
      </c>
      <c r="C3695" t="s">
        <v>571</v>
      </c>
      <c r="K3695">
        <v>2</v>
      </c>
      <c r="L3695">
        <v>0</v>
      </c>
      <c r="M3695">
        <v>7</v>
      </c>
      <c r="N3695">
        <v>0</v>
      </c>
      <c r="O3695">
        <v>-1</v>
      </c>
    </row>
    <row r="3696" spans="1:39" x14ac:dyDescent="0.3">
      <c r="A3696">
        <v>23955</v>
      </c>
      <c r="B3696" t="s">
        <v>808</v>
      </c>
      <c r="C3696" t="s">
        <v>811</v>
      </c>
      <c r="K3696">
        <v>19</v>
      </c>
      <c r="L3696">
        <v>0</v>
      </c>
      <c r="M3696">
        <v>14</v>
      </c>
      <c r="N3696">
        <v>0</v>
      </c>
      <c r="O3696">
        <v>55</v>
      </c>
    </row>
    <row r="3697" spans="1:19" x14ac:dyDescent="0.3">
      <c r="A3697">
        <v>23955</v>
      </c>
      <c r="B3697" t="s">
        <v>808</v>
      </c>
      <c r="C3697" t="s">
        <v>922</v>
      </c>
      <c r="K3697">
        <v>6</v>
      </c>
      <c r="L3697">
        <v>0</v>
      </c>
      <c r="M3697">
        <v>4</v>
      </c>
      <c r="N3697">
        <v>0</v>
      </c>
      <c r="O3697">
        <v>13</v>
      </c>
    </row>
    <row r="3698" spans="1:19" x14ac:dyDescent="0.3">
      <c r="A3698">
        <v>23955</v>
      </c>
      <c r="B3698" t="s">
        <v>808</v>
      </c>
      <c r="C3698" t="s">
        <v>399</v>
      </c>
      <c r="K3698">
        <v>1</v>
      </c>
      <c r="L3698">
        <v>0</v>
      </c>
      <c r="M3698">
        <v>6</v>
      </c>
      <c r="N3698">
        <v>0</v>
      </c>
      <c r="O3698">
        <v>6</v>
      </c>
    </row>
    <row r="3699" spans="1:19" x14ac:dyDescent="0.3">
      <c r="A3699">
        <v>23955</v>
      </c>
      <c r="B3699" t="s">
        <v>808</v>
      </c>
      <c r="C3699" t="s">
        <v>415</v>
      </c>
      <c r="K3699">
        <v>2</v>
      </c>
      <c r="L3699">
        <v>0</v>
      </c>
      <c r="M3699">
        <v>3</v>
      </c>
      <c r="N3699">
        <v>0</v>
      </c>
      <c r="O3699">
        <v>3</v>
      </c>
    </row>
    <row r="3700" spans="1:19" x14ac:dyDescent="0.3">
      <c r="A3700">
        <v>23955</v>
      </c>
      <c r="B3700" t="s">
        <v>808</v>
      </c>
      <c r="C3700" t="s">
        <v>997</v>
      </c>
      <c r="K3700">
        <v>0</v>
      </c>
      <c r="L3700">
        <v>0</v>
      </c>
      <c r="M3700">
        <v>0</v>
      </c>
      <c r="N3700">
        <v>0</v>
      </c>
      <c r="O3700">
        <v>3</v>
      </c>
    </row>
    <row r="3701" spans="1:19" x14ac:dyDescent="0.3">
      <c r="A3701">
        <v>23955</v>
      </c>
      <c r="B3701" t="s">
        <v>808</v>
      </c>
      <c r="C3701" t="s">
        <v>1535</v>
      </c>
      <c r="K3701">
        <v>2</v>
      </c>
      <c r="L3701">
        <v>0</v>
      </c>
      <c r="M3701">
        <v>1</v>
      </c>
      <c r="N3701">
        <v>0</v>
      </c>
      <c r="O3701">
        <v>2</v>
      </c>
    </row>
    <row r="3702" spans="1:19" x14ac:dyDescent="0.3">
      <c r="A3702">
        <v>23955</v>
      </c>
      <c r="B3702" t="s">
        <v>808</v>
      </c>
      <c r="C3702" t="s">
        <v>682</v>
      </c>
      <c r="K3702">
        <v>3</v>
      </c>
      <c r="L3702">
        <v>0</v>
      </c>
      <c r="M3702">
        <v>1</v>
      </c>
      <c r="N3702">
        <v>0</v>
      </c>
      <c r="O3702">
        <v>1</v>
      </c>
    </row>
    <row r="3703" spans="1:19" x14ac:dyDescent="0.3">
      <c r="A3703">
        <v>23955</v>
      </c>
      <c r="B3703" t="s">
        <v>808</v>
      </c>
      <c r="C3703" t="s">
        <v>809</v>
      </c>
      <c r="K3703">
        <v>1</v>
      </c>
      <c r="L3703">
        <v>0</v>
      </c>
      <c r="M3703">
        <v>0</v>
      </c>
      <c r="N3703">
        <v>0</v>
      </c>
      <c r="O3703">
        <v>-7</v>
      </c>
    </row>
    <row r="3704" spans="1:19" x14ac:dyDescent="0.3">
      <c r="A3704">
        <v>23955</v>
      </c>
      <c r="B3704" t="s">
        <v>808</v>
      </c>
      <c r="C3704" t="s">
        <v>1533</v>
      </c>
      <c r="K3704">
        <v>8</v>
      </c>
      <c r="L3704">
        <v>0</v>
      </c>
      <c r="M3704">
        <v>9</v>
      </c>
      <c r="N3704">
        <v>1</v>
      </c>
      <c r="O3704">
        <v>-8</v>
      </c>
    </row>
    <row r="3705" spans="1:19" x14ac:dyDescent="0.3">
      <c r="A3705">
        <v>23955</v>
      </c>
      <c r="B3705" t="s">
        <v>886</v>
      </c>
      <c r="C3705" t="s">
        <v>775</v>
      </c>
      <c r="P3705">
        <v>11</v>
      </c>
      <c r="Q3705">
        <v>0</v>
      </c>
      <c r="R3705">
        <v>46</v>
      </c>
      <c r="S3705">
        <v>7</v>
      </c>
    </row>
    <row r="3706" spans="1:19" x14ac:dyDescent="0.3">
      <c r="A3706">
        <v>23955</v>
      </c>
      <c r="B3706" t="s">
        <v>886</v>
      </c>
      <c r="C3706" t="s">
        <v>831</v>
      </c>
      <c r="P3706">
        <v>16</v>
      </c>
      <c r="Q3706">
        <v>0</v>
      </c>
      <c r="R3706">
        <v>22</v>
      </c>
      <c r="S3706">
        <v>3</v>
      </c>
    </row>
    <row r="3707" spans="1:19" x14ac:dyDescent="0.3">
      <c r="A3707">
        <v>23955</v>
      </c>
      <c r="B3707" t="s">
        <v>886</v>
      </c>
      <c r="C3707" t="s">
        <v>592</v>
      </c>
      <c r="P3707">
        <v>13</v>
      </c>
      <c r="Q3707">
        <v>0</v>
      </c>
      <c r="R3707">
        <v>17</v>
      </c>
      <c r="S3707">
        <v>2</v>
      </c>
    </row>
    <row r="3708" spans="1:19" x14ac:dyDescent="0.3">
      <c r="A3708">
        <v>23955</v>
      </c>
      <c r="B3708" t="s">
        <v>886</v>
      </c>
      <c r="C3708" t="s">
        <v>1238</v>
      </c>
      <c r="P3708">
        <v>13</v>
      </c>
      <c r="Q3708">
        <v>0</v>
      </c>
      <c r="R3708">
        <v>13</v>
      </c>
      <c r="S3708">
        <v>1</v>
      </c>
    </row>
    <row r="3709" spans="1:19" x14ac:dyDescent="0.3">
      <c r="A3709">
        <v>23955</v>
      </c>
      <c r="B3709" t="s">
        <v>886</v>
      </c>
      <c r="C3709" t="s">
        <v>956</v>
      </c>
      <c r="P3709">
        <v>4</v>
      </c>
      <c r="Q3709">
        <v>0</v>
      </c>
      <c r="R3709">
        <v>5</v>
      </c>
      <c r="S3709">
        <v>2</v>
      </c>
    </row>
    <row r="3710" spans="1:19" x14ac:dyDescent="0.3">
      <c r="A3710">
        <v>23955</v>
      </c>
      <c r="B3710" t="s">
        <v>886</v>
      </c>
      <c r="C3710" t="s">
        <v>1377</v>
      </c>
      <c r="P3710">
        <v>1</v>
      </c>
      <c r="Q3710">
        <v>0</v>
      </c>
      <c r="R3710">
        <v>1</v>
      </c>
      <c r="S3710">
        <v>1</v>
      </c>
    </row>
    <row r="3711" spans="1:19" x14ac:dyDescent="0.3">
      <c r="A3711">
        <v>23955</v>
      </c>
      <c r="B3711" t="s">
        <v>886</v>
      </c>
      <c r="C3711" t="s">
        <v>354</v>
      </c>
      <c r="P3711">
        <v>0</v>
      </c>
      <c r="Q3711">
        <v>0</v>
      </c>
      <c r="R3711">
        <v>-1</v>
      </c>
      <c r="S3711">
        <v>1</v>
      </c>
    </row>
    <row r="3712" spans="1:19" x14ac:dyDescent="0.3">
      <c r="A3712">
        <v>23955</v>
      </c>
      <c r="B3712" t="s">
        <v>808</v>
      </c>
      <c r="C3712" t="s">
        <v>399</v>
      </c>
      <c r="P3712">
        <v>65</v>
      </c>
      <c r="Q3712">
        <v>1</v>
      </c>
      <c r="R3712">
        <v>114</v>
      </c>
      <c r="S3712">
        <v>8</v>
      </c>
    </row>
    <row r="3713" spans="1:39" x14ac:dyDescent="0.3">
      <c r="A3713">
        <v>23955</v>
      </c>
      <c r="B3713" t="s">
        <v>808</v>
      </c>
      <c r="C3713" t="s">
        <v>44</v>
      </c>
      <c r="P3713">
        <v>31</v>
      </c>
      <c r="Q3713">
        <v>1</v>
      </c>
      <c r="R3713">
        <v>112</v>
      </c>
      <c r="S3713">
        <v>9</v>
      </c>
    </row>
    <row r="3714" spans="1:39" x14ac:dyDescent="0.3">
      <c r="A3714">
        <v>23955</v>
      </c>
      <c r="B3714" t="s">
        <v>808</v>
      </c>
      <c r="C3714" t="s">
        <v>1240</v>
      </c>
      <c r="P3714">
        <v>22</v>
      </c>
      <c r="Q3714">
        <v>0</v>
      </c>
      <c r="R3714">
        <v>40</v>
      </c>
      <c r="S3714">
        <v>2</v>
      </c>
    </row>
    <row r="3715" spans="1:39" x14ac:dyDescent="0.3">
      <c r="A3715">
        <v>23955</v>
      </c>
      <c r="B3715" t="s">
        <v>808</v>
      </c>
      <c r="C3715" t="s">
        <v>1536</v>
      </c>
      <c r="P3715">
        <v>7</v>
      </c>
      <c r="Q3715">
        <v>0</v>
      </c>
      <c r="R3715">
        <v>28</v>
      </c>
      <c r="S3715">
        <v>5</v>
      </c>
    </row>
    <row r="3716" spans="1:39" x14ac:dyDescent="0.3">
      <c r="A3716">
        <v>23955</v>
      </c>
      <c r="B3716" t="s">
        <v>808</v>
      </c>
      <c r="C3716" t="s">
        <v>1537</v>
      </c>
      <c r="P3716">
        <v>24</v>
      </c>
      <c r="Q3716">
        <v>1</v>
      </c>
      <c r="R3716">
        <v>24</v>
      </c>
      <c r="S3716">
        <v>1</v>
      </c>
    </row>
    <row r="3717" spans="1:39" x14ac:dyDescent="0.3">
      <c r="A3717">
        <v>23955</v>
      </c>
      <c r="B3717" t="s">
        <v>808</v>
      </c>
      <c r="C3717" t="s">
        <v>682</v>
      </c>
      <c r="P3717">
        <v>1</v>
      </c>
      <c r="Q3717">
        <v>0</v>
      </c>
      <c r="R3717">
        <v>1</v>
      </c>
      <c r="S3717">
        <v>1</v>
      </c>
    </row>
    <row r="3718" spans="1:39" x14ac:dyDescent="0.3">
      <c r="A3718">
        <v>23955</v>
      </c>
      <c r="B3718" t="s">
        <v>886</v>
      </c>
      <c r="C3718" t="s">
        <v>354</v>
      </c>
      <c r="T3718">
        <v>14</v>
      </c>
      <c r="U3718">
        <v>14</v>
      </c>
      <c r="V3718">
        <v>0</v>
      </c>
      <c r="W3718">
        <v>14</v>
      </c>
      <c r="X3718">
        <v>1</v>
      </c>
    </row>
    <row r="3719" spans="1:39" x14ac:dyDescent="0.3">
      <c r="A3719">
        <v>23955</v>
      </c>
      <c r="B3719" t="s">
        <v>886</v>
      </c>
      <c r="C3719" t="s">
        <v>956</v>
      </c>
      <c r="T3719">
        <v>0</v>
      </c>
      <c r="U3719">
        <v>0</v>
      </c>
      <c r="V3719">
        <v>0</v>
      </c>
      <c r="W3719">
        <v>0</v>
      </c>
      <c r="X3719">
        <v>1</v>
      </c>
    </row>
    <row r="3720" spans="1:39" x14ac:dyDescent="0.3">
      <c r="A3720">
        <v>23955</v>
      </c>
      <c r="B3720" t="s">
        <v>808</v>
      </c>
      <c r="C3720" t="s">
        <v>751</v>
      </c>
      <c r="T3720">
        <v>26</v>
      </c>
      <c r="U3720">
        <v>26</v>
      </c>
      <c r="V3720">
        <v>0</v>
      </c>
      <c r="W3720">
        <v>26</v>
      </c>
      <c r="X3720">
        <v>1</v>
      </c>
    </row>
    <row r="3721" spans="1:39" x14ac:dyDescent="0.3">
      <c r="A3721">
        <v>23955</v>
      </c>
      <c r="B3721" t="s">
        <v>808</v>
      </c>
      <c r="C3721" t="s">
        <v>1536</v>
      </c>
      <c r="Y3721">
        <v>1.7</v>
      </c>
      <c r="Z3721">
        <v>4</v>
      </c>
      <c r="AA3721">
        <v>0</v>
      </c>
      <c r="AB3721">
        <v>5</v>
      </c>
      <c r="AC3721">
        <v>3</v>
      </c>
    </row>
    <row r="3722" spans="1:39" x14ac:dyDescent="0.3">
      <c r="A3722">
        <v>23955</v>
      </c>
      <c r="B3722" t="s">
        <v>886</v>
      </c>
      <c r="C3722" t="s">
        <v>1538</v>
      </c>
      <c r="AD3722">
        <v>0</v>
      </c>
      <c r="AE3722" t="s">
        <v>136</v>
      </c>
      <c r="AF3722">
        <v>0</v>
      </c>
      <c r="AG3722" t="s">
        <v>136</v>
      </c>
      <c r="AH3722">
        <v>0</v>
      </c>
      <c r="AI3722">
        <v>0</v>
      </c>
    </row>
    <row r="3723" spans="1:39" x14ac:dyDescent="0.3">
      <c r="A3723">
        <v>23955</v>
      </c>
      <c r="B3723" t="s">
        <v>808</v>
      </c>
      <c r="C3723" t="s">
        <v>1539</v>
      </c>
      <c r="AD3723">
        <v>3</v>
      </c>
      <c r="AE3723">
        <v>49</v>
      </c>
      <c r="AF3723">
        <v>2</v>
      </c>
      <c r="AG3723">
        <v>66.7</v>
      </c>
      <c r="AH3723">
        <v>10</v>
      </c>
      <c r="AI3723">
        <v>4</v>
      </c>
    </row>
    <row r="3724" spans="1:39" x14ac:dyDescent="0.3">
      <c r="A3724">
        <v>23955</v>
      </c>
      <c r="B3724" t="s">
        <v>886</v>
      </c>
      <c r="C3724" t="s">
        <v>1540</v>
      </c>
      <c r="AJ3724">
        <v>63</v>
      </c>
      <c r="AK3724">
        <v>449</v>
      </c>
      <c r="AL3724">
        <v>49.9</v>
      </c>
      <c r="AM3724">
        <v>9</v>
      </c>
    </row>
    <row r="3725" spans="1:39" x14ac:dyDescent="0.3">
      <c r="A3725">
        <v>23955</v>
      </c>
      <c r="B3725" t="s">
        <v>808</v>
      </c>
      <c r="C3725" t="s">
        <v>1541</v>
      </c>
      <c r="AJ3725">
        <v>51</v>
      </c>
      <c r="AK3725">
        <v>217</v>
      </c>
      <c r="AL3725">
        <v>43.4</v>
      </c>
      <c r="AM3725">
        <v>5</v>
      </c>
    </row>
    <row r="3726" spans="1:39" x14ac:dyDescent="0.3">
      <c r="A3726">
        <v>23955</v>
      </c>
      <c r="B3726" t="s">
        <v>808</v>
      </c>
      <c r="C3726" t="s">
        <v>825</v>
      </c>
      <c r="AJ3726">
        <v>44</v>
      </c>
      <c r="AK3726">
        <v>87</v>
      </c>
      <c r="AL3726">
        <v>43.5</v>
      </c>
      <c r="AM3726">
        <v>2</v>
      </c>
    </row>
    <row r="3727" spans="1:39" x14ac:dyDescent="0.3">
      <c r="A3727">
        <v>23955</v>
      </c>
      <c r="B3727" t="s">
        <v>808</v>
      </c>
      <c r="C3727" t="s">
        <v>1539</v>
      </c>
      <c r="AJ3727">
        <v>25</v>
      </c>
      <c r="AK3727">
        <v>25</v>
      </c>
      <c r="AL3727">
        <v>25</v>
      </c>
      <c r="AM3727">
        <v>1</v>
      </c>
    </row>
    <row r="3728" spans="1:39" x14ac:dyDescent="0.3">
      <c r="A3728">
        <v>23956</v>
      </c>
      <c r="B3728" t="s">
        <v>610</v>
      </c>
      <c r="C3728" t="s">
        <v>153</v>
      </c>
      <c r="D3728">
        <v>23</v>
      </c>
      <c r="E3728">
        <v>52.2</v>
      </c>
      <c r="F3728">
        <v>12</v>
      </c>
      <c r="G3728">
        <v>0</v>
      </c>
      <c r="H3728">
        <v>2</v>
      </c>
      <c r="I3728">
        <v>160</v>
      </c>
      <c r="J3728">
        <v>139.30000000000001</v>
      </c>
    </row>
    <row r="3729" spans="1:19" x14ac:dyDescent="0.3">
      <c r="A3729">
        <v>23956</v>
      </c>
      <c r="B3729" t="s">
        <v>1542</v>
      </c>
      <c r="C3729" t="s">
        <v>1543</v>
      </c>
      <c r="D3729">
        <v>25</v>
      </c>
      <c r="E3729">
        <v>52</v>
      </c>
      <c r="F3729">
        <v>13</v>
      </c>
      <c r="G3729">
        <v>1</v>
      </c>
      <c r="H3729">
        <v>0</v>
      </c>
      <c r="I3729">
        <v>57</v>
      </c>
      <c r="J3729">
        <v>63.2</v>
      </c>
    </row>
    <row r="3730" spans="1:19" x14ac:dyDescent="0.3">
      <c r="A3730">
        <v>23956</v>
      </c>
      <c r="B3730" t="s">
        <v>610</v>
      </c>
      <c r="C3730" t="s">
        <v>44</v>
      </c>
      <c r="K3730">
        <v>23</v>
      </c>
      <c r="L3730">
        <v>0</v>
      </c>
      <c r="M3730">
        <v>25</v>
      </c>
      <c r="N3730">
        <v>1</v>
      </c>
      <c r="O3730">
        <v>105</v>
      </c>
    </row>
    <row r="3731" spans="1:19" x14ac:dyDescent="0.3">
      <c r="A3731">
        <v>23956</v>
      </c>
      <c r="B3731" t="s">
        <v>610</v>
      </c>
      <c r="C3731" t="s">
        <v>209</v>
      </c>
      <c r="K3731">
        <v>17</v>
      </c>
      <c r="L3731">
        <v>0</v>
      </c>
      <c r="M3731">
        <v>10</v>
      </c>
      <c r="N3731">
        <v>0</v>
      </c>
      <c r="O3731">
        <v>76</v>
      </c>
    </row>
    <row r="3732" spans="1:19" x14ac:dyDescent="0.3">
      <c r="A3732">
        <v>23956</v>
      </c>
      <c r="B3732" t="s">
        <v>610</v>
      </c>
      <c r="C3732" t="s">
        <v>153</v>
      </c>
      <c r="K3732">
        <v>6</v>
      </c>
      <c r="L3732">
        <v>0</v>
      </c>
      <c r="M3732">
        <v>10</v>
      </c>
      <c r="N3732">
        <v>0</v>
      </c>
      <c r="O3732">
        <v>13</v>
      </c>
    </row>
    <row r="3733" spans="1:19" x14ac:dyDescent="0.3">
      <c r="A3733">
        <v>23956</v>
      </c>
      <c r="B3733" t="s">
        <v>610</v>
      </c>
      <c r="C3733" t="s">
        <v>613</v>
      </c>
      <c r="K3733">
        <v>1</v>
      </c>
      <c r="L3733">
        <v>0</v>
      </c>
      <c r="M3733">
        <v>2</v>
      </c>
      <c r="N3733">
        <v>0</v>
      </c>
      <c r="O3733">
        <v>2</v>
      </c>
    </row>
    <row r="3734" spans="1:19" x14ac:dyDescent="0.3">
      <c r="A3734">
        <v>23956</v>
      </c>
      <c r="B3734" t="s">
        <v>610</v>
      </c>
      <c r="C3734" t="s">
        <v>1323</v>
      </c>
      <c r="K3734">
        <v>0</v>
      </c>
      <c r="L3734">
        <v>0</v>
      </c>
      <c r="M3734">
        <v>0</v>
      </c>
      <c r="N3734">
        <v>0</v>
      </c>
      <c r="O3734">
        <v>0</v>
      </c>
    </row>
    <row r="3735" spans="1:19" x14ac:dyDescent="0.3">
      <c r="A3735">
        <v>23956</v>
      </c>
      <c r="B3735" t="s">
        <v>1542</v>
      </c>
      <c r="C3735" t="s">
        <v>320</v>
      </c>
      <c r="K3735">
        <v>7</v>
      </c>
      <c r="L3735">
        <v>0</v>
      </c>
      <c r="M3735">
        <v>11</v>
      </c>
      <c r="N3735">
        <v>0</v>
      </c>
      <c r="O3735">
        <v>25</v>
      </c>
    </row>
    <row r="3736" spans="1:19" x14ac:dyDescent="0.3">
      <c r="A3736">
        <v>23956</v>
      </c>
      <c r="B3736" t="s">
        <v>1542</v>
      </c>
      <c r="C3736" t="s">
        <v>427</v>
      </c>
      <c r="K3736">
        <v>6</v>
      </c>
      <c r="L3736">
        <v>1</v>
      </c>
      <c r="M3736">
        <v>9</v>
      </c>
      <c r="N3736">
        <v>0</v>
      </c>
      <c r="O3736">
        <v>9</v>
      </c>
    </row>
    <row r="3737" spans="1:19" x14ac:dyDescent="0.3">
      <c r="A3737">
        <v>23956</v>
      </c>
      <c r="B3737" t="s">
        <v>1542</v>
      </c>
      <c r="C3737" t="s">
        <v>326</v>
      </c>
      <c r="K3737">
        <v>0</v>
      </c>
      <c r="L3737">
        <v>0</v>
      </c>
      <c r="M3737">
        <v>0</v>
      </c>
      <c r="N3737">
        <v>0</v>
      </c>
      <c r="O3737">
        <v>0</v>
      </c>
    </row>
    <row r="3738" spans="1:19" x14ac:dyDescent="0.3">
      <c r="A3738">
        <v>23956</v>
      </c>
      <c r="B3738" t="s">
        <v>1542</v>
      </c>
      <c r="C3738" t="s">
        <v>1543</v>
      </c>
      <c r="K3738">
        <v>5</v>
      </c>
      <c r="L3738">
        <v>0</v>
      </c>
      <c r="M3738">
        <v>9</v>
      </c>
      <c r="N3738">
        <v>1</v>
      </c>
      <c r="O3738">
        <v>-32</v>
      </c>
    </row>
    <row r="3739" spans="1:19" x14ac:dyDescent="0.3">
      <c r="A3739">
        <v>23956</v>
      </c>
      <c r="B3739" t="s">
        <v>610</v>
      </c>
      <c r="C3739" t="s">
        <v>429</v>
      </c>
      <c r="P3739">
        <v>36</v>
      </c>
      <c r="Q3739">
        <v>1</v>
      </c>
      <c r="R3739">
        <v>52</v>
      </c>
      <c r="S3739">
        <v>2</v>
      </c>
    </row>
    <row r="3740" spans="1:19" x14ac:dyDescent="0.3">
      <c r="A3740">
        <v>23956</v>
      </c>
      <c r="B3740" t="s">
        <v>610</v>
      </c>
      <c r="C3740" t="s">
        <v>613</v>
      </c>
      <c r="P3740">
        <v>17</v>
      </c>
      <c r="Q3740">
        <v>1</v>
      </c>
      <c r="R3740">
        <v>41</v>
      </c>
      <c r="S3740">
        <v>4</v>
      </c>
    </row>
    <row r="3741" spans="1:19" x14ac:dyDescent="0.3">
      <c r="A3741">
        <v>23956</v>
      </c>
      <c r="B3741" t="s">
        <v>610</v>
      </c>
      <c r="C3741" t="s">
        <v>369</v>
      </c>
      <c r="P3741">
        <v>24</v>
      </c>
      <c r="Q3741">
        <v>0</v>
      </c>
      <c r="R3741">
        <v>33</v>
      </c>
      <c r="S3741">
        <v>2</v>
      </c>
    </row>
    <row r="3742" spans="1:19" x14ac:dyDescent="0.3">
      <c r="A3742">
        <v>23956</v>
      </c>
      <c r="B3742" t="s">
        <v>610</v>
      </c>
      <c r="C3742" t="s">
        <v>856</v>
      </c>
      <c r="P3742">
        <v>10</v>
      </c>
      <c r="Q3742">
        <v>0</v>
      </c>
      <c r="R3742">
        <v>18</v>
      </c>
      <c r="S3742">
        <v>1</v>
      </c>
    </row>
    <row r="3743" spans="1:19" x14ac:dyDescent="0.3">
      <c r="A3743">
        <v>23956</v>
      </c>
      <c r="B3743" t="s">
        <v>610</v>
      </c>
      <c r="C3743" t="s">
        <v>1323</v>
      </c>
      <c r="P3743">
        <v>11</v>
      </c>
      <c r="Q3743">
        <v>0</v>
      </c>
      <c r="R3743">
        <v>16</v>
      </c>
      <c r="S3743">
        <v>3</v>
      </c>
    </row>
    <row r="3744" spans="1:19" x14ac:dyDescent="0.3">
      <c r="A3744">
        <v>23956</v>
      </c>
      <c r="B3744" t="s">
        <v>1542</v>
      </c>
      <c r="C3744" t="s">
        <v>326</v>
      </c>
      <c r="P3744">
        <v>15</v>
      </c>
      <c r="Q3744">
        <v>0</v>
      </c>
      <c r="R3744">
        <v>36</v>
      </c>
      <c r="S3744">
        <v>4</v>
      </c>
    </row>
    <row r="3745" spans="1:39" x14ac:dyDescent="0.3">
      <c r="A3745">
        <v>23956</v>
      </c>
      <c r="B3745" t="s">
        <v>1542</v>
      </c>
      <c r="C3745" t="s">
        <v>1544</v>
      </c>
      <c r="P3745">
        <v>5</v>
      </c>
      <c r="Q3745">
        <v>0</v>
      </c>
      <c r="R3745">
        <v>13</v>
      </c>
      <c r="S3745">
        <v>3</v>
      </c>
    </row>
    <row r="3746" spans="1:39" x14ac:dyDescent="0.3">
      <c r="A3746">
        <v>23956</v>
      </c>
      <c r="B3746" t="s">
        <v>1542</v>
      </c>
      <c r="C3746" t="s">
        <v>1545</v>
      </c>
      <c r="P3746">
        <v>9</v>
      </c>
      <c r="Q3746">
        <v>0</v>
      </c>
      <c r="R3746">
        <v>9</v>
      </c>
      <c r="S3746">
        <v>1</v>
      </c>
    </row>
    <row r="3747" spans="1:39" x14ac:dyDescent="0.3">
      <c r="A3747">
        <v>23956</v>
      </c>
      <c r="B3747" t="s">
        <v>1542</v>
      </c>
      <c r="C3747" t="s">
        <v>1546</v>
      </c>
      <c r="P3747">
        <v>6</v>
      </c>
      <c r="Q3747">
        <v>0</v>
      </c>
      <c r="R3747">
        <v>6</v>
      </c>
      <c r="S3747">
        <v>1</v>
      </c>
    </row>
    <row r="3748" spans="1:39" x14ac:dyDescent="0.3">
      <c r="A3748">
        <v>23956</v>
      </c>
      <c r="B3748" t="s">
        <v>1542</v>
      </c>
      <c r="C3748" t="s">
        <v>1547</v>
      </c>
      <c r="P3748">
        <v>11</v>
      </c>
      <c r="Q3748">
        <v>0</v>
      </c>
      <c r="R3748">
        <v>0</v>
      </c>
      <c r="S3748">
        <v>3</v>
      </c>
    </row>
    <row r="3749" spans="1:39" x14ac:dyDescent="0.3">
      <c r="A3749">
        <v>23956</v>
      </c>
      <c r="B3749" t="s">
        <v>1542</v>
      </c>
      <c r="C3749" t="s">
        <v>320</v>
      </c>
      <c r="P3749">
        <v>0</v>
      </c>
      <c r="Q3749">
        <v>0</v>
      </c>
      <c r="R3749">
        <v>-7</v>
      </c>
      <c r="S3749">
        <v>1</v>
      </c>
    </row>
    <row r="3750" spans="1:39" x14ac:dyDescent="0.3">
      <c r="A3750">
        <v>23956</v>
      </c>
      <c r="B3750" t="s">
        <v>610</v>
      </c>
      <c r="C3750" t="s">
        <v>209</v>
      </c>
      <c r="T3750">
        <v>30</v>
      </c>
      <c r="U3750">
        <v>39</v>
      </c>
      <c r="V3750">
        <v>0</v>
      </c>
      <c r="W3750">
        <v>60</v>
      </c>
      <c r="X3750">
        <v>2</v>
      </c>
    </row>
    <row r="3751" spans="1:39" x14ac:dyDescent="0.3">
      <c r="A3751">
        <v>23956</v>
      </c>
      <c r="B3751" t="s">
        <v>1542</v>
      </c>
      <c r="C3751" t="s">
        <v>1547</v>
      </c>
      <c r="T3751">
        <v>24.5</v>
      </c>
      <c r="U3751">
        <v>30</v>
      </c>
      <c r="V3751">
        <v>0</v>
      </c>
      <c r="W3751">
        <v>98</v>
      </c>
      <c r="X3751">
        <v>4</v>
      </c>
    </row>
    <row r="3752" spans="1:39" x14ac:dyDescent="0.3">
      <c r="A3752">
        <v>23956</v>
      </c>
      <c r="B3752" t="s">
        <v>1542</v>
      </c>
      <c r="C3752" t="s">
        <v>1544</v>
      </c>
      <c r="T3752">
        <v>30</v>
      </c>
      <c r="U3752">
        <v>30</v>
      </c>
      <c r="V3752">
        <v>0</v>
      </c>
      <c r="W3752">
        <v>30</v>
      </c>
      <c r="X3752">
        <v>1</v>
      </c>
    </row>
    <row r="3753" spans="1:39" x14ac:dyDescent="0.3">
      <c r="A3753">
        <v>23956</v>
      </c>
      <c r="B3753" t="s">
        <v>610</v>
      </c>
      <c r="C3753" t="s">
        <v>1323</v>
      </c>
      <c r="Y3753">
        <v>27</v>
      </c>
      <c r="Z3753">
        <v>27</v>
      </c>
      <c r="AA3753">
        <v>0</v>
      </c>
      <c r="AB3753">
        <v>27</v>
      </c>
      <c r="AC3753">
        <v>1</v>
      </c>
    </row>
    <row r="3754" spans="1:39" x14ac:dyDescent="0.3">
      <c r="A3754">
        <v>23956</v>
      </c>
      <c r="B3754" t="s">
        <v>1542</v>
      </c>
      <c r="C3754" t="s">
        <v>1546</v>
      </c>
      <c r="Y3754">
        <v>4</v>
      </c>
      <c r="Z3754">
        <v>4</v>
      </c>
      <c r="AA3754">
        <v>0</v>
      </c>
      <c r="AB3754">
        <v>4</v>
      </c>
      <c r="AC3754">
        <v>1</v>
      </c>
    </row>
    <row r="3755" spans="1:39" x14ac:dyDescent="0.3">
      <c r="A3755">
        <v>23956</v>
      </c>
      <c r="B3755" t="s">
        <v>610</v>
      </c>
      <c r="C3755" t="s">
        <v>1548</v>
      </c>
      <c r="AD3755">
        <v>2</v>
      </c>
      <c r="AE3755">
        <v>32</v>
      </c>
      <c r="AF3755">
        <v>1</v>
      </c>
      <c r="AG3755">
        <v>50</v>
      </c>
      <c r="AH3755">
        <v>7</v>
      </c>
      <c r="AI3755">
        <v>4</v>
      </c>
    </row>
    <row r="3756" spans="1:39" x14ac:dyDescent="0.3">
      <c r="A3756">
        <v>23956</v>
      </c>
      <c r="B3756" t="s">
        <v>1542</v>
      </c>
      <c r="C3756" t="s">
        <v>1549</v>
      </c>
      <c r="AD3756">
        <v>0</v>
      </c>
      <c r="AE3756" t="s">
        <v>136</v>
      </c>
      <c r="AF3756">
        <v>0</v>
      </c>
      <c r="AG3756" t="s">
        <v>136</v>
      </c>
      <c r="AH3756">
        <v>1</v>
      </c>
      <c r="AI3756">
        <v>1</v>
      </c>
    </row>
    <row r="3757" spans="1:39" x14ac:dyDescent="0.3">
      <c r="A3757">
        <v>23956</v>
      </c>
      <c r="B3757" t="s">
        <v>610</v>
      </c>
      <c r="C3757" t="s">
        <v>1550</v>
      </c>
      <c r="AJ3757">
        <v>48</v>
      </c>
      <c r="AK3757">
        <v>159</v>
      </c>
      <c r="AL3757">
        <v>39.799999999999997</v>
      </c>
      <c r="AM3757">
        <v>4</v>
      </c>
    </row>
    <row r="3758" spans="1:39" x14ac:dyDescent="0.3">
      <c r="A3758">
        <v>23956</v>
      </c>
      <c r="B3758" t="s">
        <v>1542</v>
      </c>
      <c r="C3758" t="s">
        <v>415</v>
      </c>
      <c r="AJ3758">
        <v>47</v>
      </c>
      <c r="AK3758">
        <v>292</v>
      </c>
      <c r="AL3758">
        <v>41.7</v>
      </c>
      <c r="AM3758">
        <v>7</v>
      </c>
    </row>
    <row r="3759" spans="1:39" x14ac:dyDescent="0.3">
      <c r="A3759">
        <v>23957</v>
      </c>
      <c r="B3759" t="s">
        <v>1273</v>
      </c>
      <c r="C3759" t="s">
        <v>1551</v>
      </c>
      <c r="D3759">
        <v>15</v>
      </c>
      <c r="E3759">
        <v>80</v>
      </c>
      <c r="F3759">
        <v>12</v>
      </c>
      <c r="G3759">
        <v>0</v>
      </c>
      <c r="H3759">
        <v>1</v>
      </c>
      <c r="I3759">
        <v>96</v>
      </c>
      <c r="J3759">
        <v>155.80000000000001</v>
      </c>
    </row>
    <row r="3760" spans="1:39" x14ac:dyDescent="0.3">
      <c r="A3760">
        <v>23957</v>
      </c>
      <c r="B3760" t="s">
        <v>1273</v>
      </c>
      <c r="C3760" t="s">
        <v>1552</v>
      </c>
      <c r="D3760">
        <v>11</v>
      </c>
      <c r="E3760">
        <v>54.5</v>
      </c>
      <c r="F3760">
        <v>6</v>
      </c>
      <c r="G3760">
        <v>0</v>
      </c>
      <c r="H3760">
        <v>0</v>
      </c>
      <c r="I3760">
        <v>90</v>
      </c>
      <c r="J3760">
        <v>123.3</v>
      </c>
    </row>
    <row r="3761" spans="1:15" x14ac:dyDescent="0.3">
      <c r="A3761">
        <v>23957</v>
      </c>
      <c r="B3761" t="s">
        <v>767</v>
      </c>
      <c r="C3761" t="s">
        <v>142</v>
      </c>
      <c r="D3761">
        <v>14</v>
      </c>
      <c r="E3761">
        <v>50</v>
      </c>
      <c r="F3761">
        <v>7</v>
      </c>
      <c r="G3761">
        <v>0</v>
      </c>
      <c r="H3761">
        <v>1</v>
      </c>
      <c r="I3761">
        <v>151</v>
      </c>
      <c r="J3761">
        <v>164.2</v>
      </c>
    </row>
    <row r="3762" spans="1:15" x14ac:dyDescent="0.3">
      <c r="A3762">
        <v>23957</v>
      </c>
      <c r="B3762" t="s">
        <v>1273</v>
      </c>
      <c r="C3762" t="s">
        <v>1551</v>
      </c>
      <c r="K3762">
        <v>22</v>
      </c>
      <c r="L3762">
        <v>0</v>
      </c>
      <c r="M3762">
        <v>26</v>
      </c>
      <c r="N3762">
        <v>1</v>
      </c>
      <c r="O3762">
        <v>96</v>
      </c>
    </row>
    <row r="3763" spans="1:15" x14ac:dyDescent="0.3">
      <c r="A3763">
        <v>23957</v>
      </c>
      <c r="B3763" t="s">
        <v>1273</v>
      </c>
      <c r="C3763" t="s">
        <v>1553</v>
      </c>
      <c r="K3763">
        <v>3</v>
      </c>
      <c r="L3763">
        <v>0</v>
      </c>
      <c r="M3763">
        <v>50</v>
      </c>
      <c r="N3763">
        <v>1</v>
      </c>
      <c r="O3763">
        <v>75</v>
      </c>
    </row>
    <row r="3764" spans="1:15" x14ac:dyDescent="0.3">
      <c r="A3764">
        <v>23957</v>
      </c>
      <c r="B3764" t="s">
        <v>1273</v>
      </c>
      <c r="C3764" t="s">
        <v>1554</v>
      </c>
      <c r="K3764">
        <v>21</v>
      </c>
      <c r="L3764">
        <v>0</v>
      </c>
      <c r="M3764">
        <v>11</v>
      </c>
      <c r="N3764">
        <v>1</v>
      </c>
      <c r="O3764">
        <v>73</v>
      </c>
    </row>
    <row r="3765" spans="1:15" x14ac:dyDescent="0.3">
      <c r="A3765">
        <v>23957</v>
      </c>
      <c r="B3765" t="s">
        <v>1273</v>
      </c>
      <c r="C3765" t="s">
        <v>1276</v>
      </c>
      <c r="K3765">
        <v>1</v>
      </c>
      <c r="L3765">
        <v>0</v>
      </c>
      <c r="M3765">
        <v>7</v>
      </c>
      <c r="N3765">
        <v>0</v>
      </c>
      <c r="O3765">
        <v>7</v>
      </c>
    </row>
    <row r="3766" spans="1:15" x14ac:dyDescent="0.3">
      <c r="A3766">
        <v>23957</v>
      </c>
      <c r="B3766" t="s">
        <v>1273</v>
      </c>
      <c r="C3766" t="s">
        <v>1552</v>
      </c>
      <c r="K3766">
        <v>1</v>
      </c>
      <c r="L3766">
        <v>0</v>
      </c>
      <c r="M3766">
        <v>6</v>
      </c>
      <c r="N3766">
        <v>0</v>
      </c>
      <c r="O3766">
        <v>6</v>
      </c>
    </row>
    <row r="3767" spans="1:15" x14ac:dyDescent="0.3">
      <c r="A3767">
        <v>23957</v>
      </c>
      <c r="B3767" t="s">
        <v>1273</v>
      </c>
      <c r="C3767" t="s">
        <v>1555</v>
      </c>
      <c r="K3767">
        <v>1</v>
      </c>
      <c r="L3767">
        <v>0</v>
      </c>
      <c r="M3767">
        <v>4</v>
      </c>
      <c r="N3767">
        <v>0</v>
      </c>
      <c r="O3767">
        <v>4</v>
      </c>
    </row>
    <row r="3768" spans="1:15" x14ac:dyDescent="0.3">
      <c r="A3768">
        <v>23957</v>
      </c>
      <c r="B3768" t="s">
        <v>1273</v>
      </c>
      <c r="C3768" t="s">
        <v>443</v>
      </c>
      <c r="K3768">
        <v>2</v>
      </c>
      <c r="L3768">
        <v>0</v>
      </c>
      <c r="M3768">
        <v>2</v>
      </c>
      <c r="N3768">
        <v>0</v>
      </c>
      <c r="O3768">
        <v>2</v>
      </c>
    </row>
    <row r="3769" spans="1:15" x14ac:dyDescent="0.3">
      <c r="A3769">
        <v>23957</v>
      </c>
      <c r="B3769" t="s">
        <v>767</v>
      </c>
      <c r="C3769" t="s">
        <v>1183</v>
      </c>
      <c r="K3769">
        <v>11</v>
      </c>
      <c r="L3769">
        <v>0</v>
      </c>
      <c r="M3769">
        <v>89</v>
      </c>
      <c r="N3769">
        <v>2</v>
      </c>
      <c r="O3769">
        <v>143</v>
      </c>
    </row>
    <row r="3770" spans="1:15" x14ac:dyDescent="0.3">
      <c r="A3770">
        <v>23957</v>
      </c>
      <c r="B3770" t="s">
        <v>767</v>
      </c>
      <c r="C3770" t="s">
        <v>1556</v>
      </c>
      <c r="K3770">
        <v>4</v>
      </c>
      <c r="L3770">
        <v>0</v>
      </c>
      <c r="M3770">
        <v>24</v>
      </c>
      <c r="N3770">
        <v>0</v>
      </c>
      <c r="O3770">
        <v>61</v>
      </c>
    </row>
    <row r="3771" spans="1:15" x14ac:dyDescent="0.3">
      <c r="A3771">
        <v>23957</v>
      </c>
      <c r="B3771" t="s">
        <v>767</v>
      </c>
      <c r="C3771" t="s">
        <v>720</v>
      </c>
      <c r="K3771">
        <v>7</v>
      </c>
      <c r="L3771">
        <v>0</v>
      </c>
      <c r="M3771">
        <v>14</v>
      </c>
      <c r="N3771">
        <v>0</v>
      </c>
      <c r="O3771">
        <v>26</v>
      </c>
    </row>
    <row r="3772" spans="1:15" x14ac:dyDescent="0.3">
      <c r="A3772">
        <v>23957</v>
      </c>
      <c r="B3772" t="s">
        <v>767</v>
      </c>
      <c r="C3772" t="s">
        <v>44</v>
      </c>
      <c r="K3772">
        <v>3</v>
      </c>
      <c r="L3772">
        <v>0</v>
      </c>
      <c r="M3772">
        <v>13</v>
      </c>
      <c r="N3772">
        <v>0</v>
      </c>
      <c r="O3772">
        <v>22</v>
      </c>
    </row>
    <row r="3773" spans="1:15" x14ac:dyDescent="0.3">
      <c r="A3773">
        <v>23957</v>
      </c>
      <c r="B3773" t="s">
        <v>767</v>
      </c>
      <c r="C3773" t="s">
        <v>1557</v>
      </c>
      <c r="K3773">
        <v>3</v>
      </c>
      <c r="L3773">
        <v>0</v>
      </c>
      <c r="M3773">
        <v>7</v>
      </c>
      <c r="N3773">
        <v>0</v>
      </c>
      <c r="O3773">
        <v>16</v>
      </c>
    </row>
    <row r="3774" spans="1:15" x14ac:dyDescent="0.3">
      <c r="A3774">
        <v>23957</v>
      </c>
      <c r="B3774" t="s">
        <v>767</v>
      </c>
      <c r="C3774" t="s">
        <v>142</v>
      </c>
      <c r="K3774">
        <v>8</v>
      </c>
      <c r="L3774">
        <v>1</v>
      </c>
      <c r="M3774">
        <v>5</v>
      </c>
      <c r="N3774">
        <v>0</v>
      </c>
      <c r="O3774">
        <v>8</v>
      </c>
    </row>
    <row r="3775" spans="1:15" x14ac:dyDescent="0.3">
      <c r="A3775">
        <v>23957</v>
      </c>
      <c r="B3775" t="s">
        <v>767</v>
      </c>
      <c r="C3775" t="s">
        <v>651</v>
      </c>
      <c r="K3775">
        <v>1</v>
      </c>
      <c r="L3775">
        <v>0</v>
      </c>
      <c r="M3775">
        <v>8</v>
      </c>
      <c r="N3775">
        <v>0</v>
      </c>
      <c r="O3775">
        <v>8</v>
      </c>
    </row>
    <row r="3776" spans="1:15" x14ac:dyDescent="0.3">
      <c r="A3776">
        <v>23957</v>
      </c>
      <c r="B3776" t="s">
        <v>767</v>
      </c>
      <c r="C3776" t="s">
        <v>1558</v>
      </c>
      <c r="K3776">
        <v>1</v>
      </c>
      <c r="L3776">
        <v>0</v>
      </c>
      <c r="M3776">
        <v>1</v>
      </c>
      <c r="N3776">
        <v>0</v>
      </c>
      <c r="O3776">
        <v>1</v>
      </c>
    </row>
    <row r="3777" spans="1:29" x14ac:dyDescent="0.3">
      <c r="A3777">
        <v>23957</v>
      </c>
      <c r="B3777" t="s">
        <v>1273</v>
      </c>
      <c r="C3777" t="s">
        <v>795</v>
      </c>
      <c r="P3777">
        <v>17</v>
      </c>
      <c r="Q3777">
        <v>1</v>
      </c>
      <c r="R3777">
        <v>57</v>
      </c>
      <c r="S3777">
        <v>5</v>
      </c>
    </row>
    <row r="3778" spans="1:29" x14ac:dyDescent="0.3">
      <c r="A3778">
        <v>23957</v>
      </c>
      <c r="B3778" t="s">
        <v>1273</v>
      </c>
      <c r="C3778" t="s">
        <v>320</v>
      </c>
      <c r="P3778">
        <v>29</v>
      </c>
      <c r="Q3778">
        <v>0</v>
      </c>
      <c r="R3778">
        <v>49</v>
      </c>
      <c r="S3778">
        <v>4</v>
      </c>
    </row>
    <row r="3779" spans="1:29" x14ac:dyDescent="0.3">
      <c r="A3779">
        <v>23957</v>
      </c>
      <c r="B3779" t="s">
        <v>1273</v>
      </c>
      <c r="C3779" t="s">
        <v>1553</v>
      </c>
      <c r="P3779">
        <v>21</v>
      </c>
      <c r="Q3779">
        <v>0</v>
      </c>
      <c r="R3779">
        <v>34</v>
      </c>
      <c r="S3779">
        <v>3</v>
      </c>
    </row>
    <row r="3780" spans="1:29" x14ac:dyDescent="0.3">
      <c r="A3780">
        <v>23957</v>
      </c>
      <c r="B3780" t="s">
        <v>1273</v>
      </c>
      <c r="C3780" t="s">
        <v>1276</v>
      </c>
      <c r="P3780">
        <v>9</v>
      </c>
      <c r="Q3780">
        <v>0</v>
      </c>
      <c r="R3780">
        <v>22</v>
      </c>
      <c r="S3780">
        <v>3</v>
      </c>
    </row>
    <row r="3781" spans="1:29" x14ac:dyDescent="0.3">
      <c r="A3781">
        <v>23957</v>
      </c>
      <c r="B3781" t="s">
        <v>1273</v>
      </c>
      <c r="C3781" t="s">
        <v>1554</v>
      </c>
      <c r="P3781">
        <v>16</v>
      </c>
      <c r="Q3781">
        <v>0</v>
      </c>
      <c r="R3781">
        <v>12</v>
      </c>
      <c r="S3781">
        <v>2</v>
      </c>
    </row>
    <row r="3782" spans="1:29" x14ac:dyDescent="0.3">
      <c r="A3782">
        <v>23957</v>
      </c>
      <c r="B3782" t="s">
        <v>1273</v>
      </c>
      <c r="C3782" t="s">
        <v>1559</v>
      </c>
      <c r="P3782">
        <v>12</v>
      </c>
      <c r="Q3782">
        <v>0</v>
      </c>
      <c r="R3782">
        <v>12</v>
      </c>
      <c r="S3782">
        <v>1</v>
      </c>
    </row>
    <row r="3783" spans="1:29" x14ac:dyDescent="0.3">
      <c r="A3783">
        <v>23957</v>
      </c>
      <c r="B3783" t="s">
        <v>767</v>
      </c>
      <c r="C3783" t="s">
        <v>651</v>
      </c>
      <c r="P3783">
        <v>75</v>
      </c>
      <c r="Q3783">
        <v>1</v>
      </c>
      <c r="R3783">
        <v>76</v>
      </c>
      <c r="S3783">
        <v>2</v>
      </c>
    </row>
    <row r="3784" spans="1:29" x14ac:dyDescent="0.3">
      <c r="A3784">
        <v>23957</v>
      </c>
      <c r="B3784" t="s">
        <v>767</v>
      </c>
      <c r="C3784" t="s">
        <v>107</v>
      </c>
      <c r="P3784">
        <v>21</v>
      </c>
      <c r="Q3784">
        <v>0</v>
      </c>
      <c r="R3784">
        <v>66</v>
      </c>
      <c r="S3784">
        <v>4</v>
      </c>
    </row>
    <row r="3785" spans="1:29" x14ac:dyDescent="0.3">
      <c r="A3785">
        <v>23957</v>
      </c>
      <c r="B3785" t="s">
        <v>767</v>
      </c>
      <c r="C3785" t="s">
        <v>720</v>
      </c>
      <c r="P3785">
        <v>9</v>
      </c>
      <c r="Q3785">
        <v>0</v>
      </c>
      <c r="R3785">
        <v>9</v>
      </c>
      <c r="S3785">
        <v>1</v>
      </c>
    </row>
    <row r="3786" spans="1:29" x14ac:dyDescent="0.3">
      <c r="A3786">
        <v>23957</v>
      </c>
      <c r="B3786" t="s">
        <v>1273</v>
      </c>
      <c r="C3786" t="s">
        <v>1276</v>
      </c>
      <c r="T3786">
        <v>24</v>
      </c>
      <c r="U3786">
        <v>25</v>
      </c>
      <c r="V3786">
        <v>0</v>
      </c>
      <c r="W3786">
        <v>48</v>
      </c>
      <c r="X3786">
        <v>2</v>
      </c>
    </row>
    <row r="3787" spans="1:29" x14ac:dyDescent="0.3">
      <c r="A3787">
        <v>23957</v>
      </c>
      <c r="B3787" t="s">
        <v>1273</v>
      </c>
      <c r="C3787" t="s">
        <v>1560</v>
      </c>
      <c r="T3787">
        <v>9</v>
      </c>
      <c r="U3787">
        <v>9</v>
      </c>
      <c r="V3787">
        <v>0</v>
      </c>
      <c r="W3787">
        <v>9</v>
      </c>
      <c r="X3787">
        <v>1</v>
      </c>
    </row>
    <row r="3788" spans="1:29" x14ac:dyDescent="0.3">
      <c r="A3788">
        <v>23957</v>
      </c>
      <c r="B3788" t="s">
        <v>1273</v>
      </c>
      <c r="C3788" t="s">
        <v>1561</v>
      </c>
      <c r="T3788">
        <v>6</v>
      </c>
      <c r="U3788">
        <v>6</v>
      </c>
      <c r="V3788">
        <v>0</v>
      </c>
      <c r="W3788">
        <v>6</v>
      </c>
      <c r="X3788">
        <v>1</v>
      </c>
    </row>
    <row r="3789" spans="1:29" x14ac:dyDescent="0.3">
      <c r="A3789">
        <v>23957</v>
      </c>
      <c r="B3789" t="s">
        <v>767</v>
      </c>
      <c r="C3789" t="s">
        <v>1183</v>
      </c>
      <c r="T3789">
        <v>60.5</v>
      </c>
      <c r="U3789">
        <v>100</v>
      </c>
      <c r="V3789">
        <v>1</v>
      </c>
      <c r="W3789">
        <v>121</v>
      </c>
      <c r="X3789">
        <v>2</v>
      </c>
    </row>
    <row r="3790" spans="1:29" x14ac:dyDescent="0.3">
      <c r="A3790">
        <v>23957</v>
      </c>
      <c r="B3790" t="s">
        <v>1273</v>
      </c>
      <c r="C3790" t="s">
        <v>795</v>
      </c>
      <c r="Y3790">
        <v>0</v>
      </c>
      <c r="Z3790">
        <v>0</v>
      </c>
      <c r="AA3790">
        <v>0</v>
      </c>
      <c r="AB3790">
        <v>0</v>
      </c>
      <c r="AC3790">
        <v>1</v>
      </c>
    </row>
    <row r="3791" spans="1:29" x14ac:dyDescent="0.3">
      <c r="A3791">
        <v>23957</v>
      </c>
      <c r="B3791" t="s">
        <v>1273</v>
      </c>
      <c r="C3791" t="s">
        <v>443</v>
      </c>
      <c r="Y3791">
        <v>-1</v>
      </c>
      <c r="Z3791">
        <v>0</v>
      </c>
      <c r="AA3791">
        <v>0</v>
      </c>
      <c r="AB3791">
        <v>-1</v>
      </c>
      <c r="AC3791">
        <v>1</v>
      </c>
    </row>
    <row r="3792" spans="1:29" x14ac:dyDescent="0.3">
      <c r="A3792">
        <v>23957</v>
      </c>
      <c r="B3792" t="s">
        <v>767</v>
      </c>
      <c r="C3792" t="s">
        <v>93</v>
      </c>
      <c r="Y3792">
        <v>9</v>
      </c>
      <c r="Z3792">
        <v>9</v>
      </c>
      <c r="AA3792">
        <v>0</v>
      </c>
      <c r="AB3792">
        <v>9</v>
      </c>
      <c r="AC3792">
        <v>1</v>
      </c>
    </row>
    <row r="3793" spans="1:39" x14ac:dyDescent="0.3">
      <c r="A3793">
        <v>23957</v>
      </c>
      <c r="B3793" t="s">
        <v>1273</v>
      </c>
      <c r="C3793" t="s">
        <v>1562</v>
      </c>
      <c r="AD3793">
        <v>1</v>
      </c>
      <c r="AE3793">
        <v>32</v>
      </c>
      <c r="AF3793">
        <v>1</v>
      </c>
      <c r="AG3793">
        <v>100</v>
      </c>
      <c r="AH3793">
        <v>7</v>
      </c>
      <c r="AI3793">
        <v>4</v>
      </c>
    </row>
    <row r="3794" spans="1:39" x14ac:dyDescent="0.3">
      <c r="A3794">
        <v>23957</v>
      </c>
      <c r="B3794" t="s">
        <v>767</v>
      </c>
      <c r="C3794" t="s">
        <v>1191</v>
      </c>
      <c r="AD3794">
        <v>1</v>
      </c>
      <c r="AE3794" t="s">
        <v>136</v>
      </c>
      <c r="AF3794">
        <v>0</v>
      </c>
      <c r="AG3794">
        <v>0</v>
      </c>
      <c r="AH3794">
        <v>4</v>
      </c>
      <c r="AI3794">
        <v>4</v>
      </c>
    </row>
    <row r="3795" spans="1:39" x14ac:dyDescent="0.3">
      <c r="A3795">
        <v>23957</v>
      </c>
      <c r="B3795" t="s">
        <v>1273</v>
      </c>
      <c r="C3795" t="s">
        <v>1562</v>
      </c>
      <c r="AJ3795">
        <v>45</v>
      </c>
      <c r="AK3795">
        <v>158</v>
      </c>
      <c r="AL3795">
        <v>39.5</v>
      </c>
      <c r="AM3795">
        <v>4</v>
      </c>
    </row>
    <row r="3796" spans="1:39" x14ac:dyDescent="0.3">
      <c r="A3796">
        <v>23957</v>
      </c>
      <c r="B3796" t="s">
        <v>767</v>
      </c>
      <c r="C3796" t="s">
        <v>1192</v>
      </c>
      <c r="AJ3796">
        <v>49</v>
      </c>
      <c r="AK3796">
        <v>128</v>
      </c>
      <c r="AL3796">
        <v>42.7</v>
      </c>
      <c r="AM3796">
        <v>3</v>
      </c>
    </row>
    <row r="3797" spans="1:39" x14ac:dyDescent="0.3">
      <c r="A3797">
        <v>23961</v>
      </c>
      <c r="B3797" t="s">
        <v>648</v>
      </c>
      <c r="C3797" t="s">
        <v>1563</v>
      </c>
      <c r="D3797">
        <v>15</v>
      </c>
      <c r="E3797">
        <v>66.7</v>
      </c>
      <c r="F3797">
        <v>10</v>
      </c>
      <c r="G3797">
        <v>0</v>
      </c>
      <c r="H3797">
        <v>1</v>
      </c>
      <c r="I3797">
        <v>149</v>
      </c>
      <c r="J3797">
        <v>172.1</v>
      </c>
    </row>
    <row r="3798" spans="1:39" x14ac:dyDescent="0.3">
      <c r="A3798">
        <v>23961</v>
      </c>
      <c r="B3798" t="s">
        <v>648</v>
      </c>
      <c r="C3798" t="s">
        <v>654</v>
      </c>
      <c r="D3798">
        <v>9</v>
      </c>
      <c r="E3798">
        <v>44.4</v>
      </c>
      <c r="F3798">
        <v>4</v>
      </c>
      <c r="G3798">
        <v>1</v>
      </c>
      <c r="H3798">
        <v>0</v>
      </c>
      <c r="I3798">
        <v>51</v>
      </c>
      <c r="J3798">
        <v>69.8</v>
      </c>
    </row>
    <row r="3799" spans="1:39" x14ac:dyDescent="0.3">
      <c r="A3799">
        <v>23961</v>
      </c>
      <c r="B3799" t="s">
        <v>769</v>
      </c>
      <c r="C3799" t="s">
        <v>1564</v>
      </c>
      <c r="D3799">
        <v>40</v>
      </c>
      <c r="E3799">
        <v>50</v>
      </c>
      <c r="F3799">
        <v>20</v>
      </c>
      <c r="G3799">
        <v>2</v>
      </c>
      <c r="H3799">
        <v>1</v>
      </c>
      <c r="I3799">
        <v>300</v>
      </c>
      <c r="J3799">
        <v>111.3</v>
      </c>
    </row>
    <row r="3800" spans="1:39" x14ac:dyDescent="0.3">
      <c r="A3800">
        <v>23961</v>
      </c>
      <c r="B3800" t="s">
        <v>769</v>
      </c>
      <c r="C3800" t="s">
        <v>1207</v>
      </c>
      <c r="D3800">
        <v>3</v>
      </c>
      <c r="E3800">
        <v>33.299999999999997</v>
      </c>
      <c r="F3800">
        <v>1</v>
      </c>
      <c r="G3800">
        <v>1</v>
      </c>
      <c r="H3800">
        <v>0</v>
      </c>
      <c r="I3800">
        <v>14</v>
      </c>
      <c r="J3800">
        <v>5.9</v>
      </c>
    </row>
    <row r="3801" spans="1:39" x14ac:dyDescent="0.3">
      <c r="A3801">
        <v>23961</v>
      </c>
      <c r="B3801" t="s">
        <v>769</v>
      </c>
      <c r="C3801" t="s">
        <v>74</v>
      </c>
      <c r="D3801">
        <v>1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</row>
    <row r="3802" spans="1:39" x14ac:dyDescent="0.3">
      <c r="A3802">
        <v>23961</v>
      </c>
      <c r="B3802" t="s">
        <v>648</v>
      </c>
      <c r="C3802" t="s">
        <v>652</v>
      </c>
      <c r="K3802">
        <v>33</v>
      </c>
      <c r="L3802">
        <v>0</v>
      </c>
      <c r="M3802">
        <v>82</v>
      </c>
      <c r="N3802">
        <v>2</v>
      </c>
      <c r="O3802">
        <v>266</v>
      </c>
    </row>
    <row r="3803" spans="1:39" x14ac:dyDescent="0.3">
      <c r="A3803">
        <v>23961</v>
      </c>
      <c r="B3803" t="s">
        <v>648</v>
      </c>
      <c r="C3803" t="s">
        <v>653</v>
      </c>
      <c r="K3803">
        <v>11</v>
      </c>
      <c r="L3803">
        <v>1</v>
      </c>
      <c r="M3803">
        <v>13</v>
      </c>
      <c r="N3803">
        <v>1</v>
      </c>
      <c r="O3803">
        <v>33</v>
      </c>
    </row>
    <row r="3804" spans="1:39" x14ac:dyDescent="0.3">
      <c r="A3804">
        <v>23961</v>
      </c>
      <c r="B3804" t="s">
        <v>648</v>
      </c>
      <c r="C3804" t="s">
        <v>312</v>
      </c>
      <c r="K3804">
        <v>5</v>
      </c>
      <c r="L3804">
        <v>0</v>
      </c>
      <c r="M3804">
        <v>3</v>
      </c>
      <c r="N3804">
        <v>0</v>
      </c>
      <c r="O3804">
        <v>5</v>
      </c>
    </row>
    <row r="3805" spans="1:39" x14ac:dyDescent="0.3">
      <c r="A3805">
        <v>23961</v>
      </c>
      <c r="B3805" t="s">
        <v>648</v>
      </c>
      <c r="C3805" t="s">
        <v>1563</v>
      </c>
      <c r="K3805">
        <v>2</v>
      </c>
      <c r="L3805">
        <v>0</v>
      </c>
      <c r="M3805">
        <v>6</v>
      </c>
      <c r="N3805">
        <v>0</v>
      </c>
      <c r="O3805">
        <v>2</v>
      </c>
    </row>
    <row r="3806" spans="1:39" x14ac:dyDescent="0.3">
      <c r="A3806">
        <v>23961</v>
      </c>
      <c r="B3806" t="s">
        <v>769</v>
      </c>
      <c r="C3806" t="s">
        <v>771</v>
      </c>
      <c r="K3806">
        <v>19</v>
      </c>
      <c r="L3806">
        <v>0</v>
      </c>
      <c r="M3806">
        <v>20</v>
      </c>
      <c r="N3806">
        <v>1</v>
      </c>
      <c r="O3806">
        <v>89</v>
      </c>
    </row>
    <row r="3807" spans="1:39" x14ac:dyDescent="0.3">
      <c r="A3807">
        <v>23961</v>
      </c>
      <c r="B3807" t="s">
        <v>769</v>
      </c>
      <c r="C3807" t="s">
        <v>399</v>
      </c>
      <c r="K3807">
        <v>2</v>
      </c>
      <c r="L3807">
        <v>0</v>
      </c>
      <c r="M3807">
        <v>1</v>
      </c>
      <c r="N3807">
        <v>0</v>
      </c>
      <c r="O3807">
        <v>2</v>
      </c>
    </row>
    <row r="3808" spans="1:39" x14ac:dyDescent="0.3">
      <c r="A3808">
        <v>23961</v>
      </c>
      <c r="B3808" t="s">
        <v>769</v>
      </c>
      <c r="C3808" t="s">
        <v>1207</v>
      </c>
      <c r="K3808">
        <v>1</v>
      </c>
      <c r="L3808">
        <v>0</v>
      </c>
      <c r="M3808">
        <v>0</v>
      </c>
      <c r="N3808">
        <v>0</v>
      </c>
      <c r="O3808">
        <v>-9</v>
      </c>
    </row>
    <row r="3809" spans="1:24" x14ac:dyDescent="0.3">
      <c r="A3809">
        <v>23961</v>
      </c>
      <c r="B3809" t="s">
        <v>769</v>
      </c>
      <c r="C3809" t="s">
        <v>1564</v>
      </c>
      <c r="K3809">
        <v>5</v>
      </c>
      <c r="L3809">
        <v>0</v>
      </c>
      <c r="M3809">
        <v>8</v>
      </c>
      <c r="N3809">
        <v>0</v>
      </c>
      <c r="O3809">
        <v>-20</v>
      </c>
    </row>
    <row r="3810" spans="1:24" x14ac:dyDescent="0.3">
      <c r="A3810">
        <v>23961</v>
      </c>
      <c r="B3810" t="s">
        <v>648</v>
      </c>
      <c r="C3810" t="s">
        <v>1565</v>
      </c>
      <c r="P3810">
        <v>44</v>
      </c>
      <c r="Q3810">
        <v>1</v>
      </c>
      <c r="R3810">
        <v>80</v>
      </c>
      <c r="S3810">
        <v>4</v>
      </c>
    </row>
    <row r="3811" spans="1:24" x14ac:dyDescent="0.3">
      <c r="A3811">
        <v>23961</v>
      </c>
      <c r="B3811" t="s">
        <v>648</v>
      </c>
      <c r="C3811" t="s">
        <v>653</v>
      </c>
      <c r="P3811">
        <v>32</v>
      </c>
      <c r="Q3811">
        <v>0</v>
      </c>
      <c r="R3811">
        <v>32</v>
      </c>
      <c r="S3811">
        <v>1</v>
      </c>
    </row>
    <row r="3812" spans="1:24" x14ac:dyDescent="0.3">
      <c r="A3812">
        <v>23961</v>
      </c>
      <c r="B3812" t="s">
        <v>648</v>
      </c>
      <c r="C3812" t="s">
        <v>1566</v>
      </c>
      <c r="P3812">
        <v>20</v>
      </c>
      <c r="Q3812">
        <v>0</v>
      </c>
      <c r="R3812">
        <v>23</v>
      </c>
      <c r="S3812">
        <v>2</v>
      </c>
    </row>
    <row r="3813" spans="1:24" x14ac:dyDescent="0.3">
      <c r="A3813">
        <v>23961</v>
      </c>
      <c r="B3813" t="s">
        <v>648</v>
      </c>
      <c r="C3813" t="s">
        <v>524</v>
      </c>
      <c r="P3813">
        <v>8</v>
      </c>
      <c r="Q3813">
        <v>0</v>
      </c>
      <c r="R3813">
        <v>19</v>
      </c>
      <c r="S3813">
        <v>3</v>
      </c>
    </row>
    <row r="3814" spans="1:24" x14ac:dyDescent="0.3">
      <c r="A3814">
        <v>23961</v>
      </c>
      <c r="B3814" t="s">
        <v>648</v>
      </c>
      <c r="C3814" t="s">
        <v>1567</v>
      </c>
      <c r="P3814">
        <v>19</v>
      </c>
      <c r="Q3814">
        <v>0</v>
      </c>
      <c r="R3814">
        <v>19</v>
      </c>
      <c r="S3814">
        <v>1</v>
      </c>
    </row>
    <row r="3815" spans="1:24" x14ac:dyDescent="0.3">
      <c r="A3815">
        <v>23961</v>
      </c>
      <c r="B3815" t="s">
        <v>648</v>
      </c>
      <c r="C3815" t="s">
        <v>1568</v>
      </c>
      <c r="P3815">
        <v>14</v>
      </c>
      <c r="Q3815">
        <v>0</v>
      </c>
      <c r="R3815">
        <v>14</v>
      </c>
      <c r="S3815">
        <v>1</v>
      </c>
    </row>
    <row r="3816" spans="1:24" x14ac:dyDescent="0.3">
      <c r="A3816">
        <v>23961</v>
      </c>
      <c r="B3816" t="s">
        <v>648</v>
      </c>
      <c r="C3816" t="s">
        <v>1318</v>
      </c>
      <c r="P3816">
        <v>9</v>
      </c>
      <c r="Q3816">
        <v>0</v>
      </c>
      <c r="R3816">
        <v>13</v>
      </c>
      <c r="S3816">
        <v>2</v>
      </c>
    </row>
    <row r="3817" spans="1:24" x14ac:dyDescent="0.3">
      <c r="A3817">
        <v>23961</v>
      </c>
      <c r="B3817" t="s">
        <v>769</v>
      </c>
      <c r="C3817" t="s">
        <v>1052</v>
      </c>
      <c r="P3817">
        <v>25</v>
      </c>
      <c r="Q3817">
        <v>0</v>
      </c>
      <c r="R3817">
        <v>120</v>
      </c>
      <c r="S3817">
        <v>8</v>
      </c>
    </row>
    <row r="3818" spans="1:24" x14ac:dyDescent="0.3">
      <c r="A3818">
        <v>23961</v>
      </c>
      <c r="B3818" t="s">
        <v>769</v>
      </c>
      <c r="C3818" t="s">
        <v>618</v>
      </c>
      <c r="P3818">
        <v>22</v>
      </c>
      <c r="Q3818">
        <v>0</v>
      </c>
      <c r="R3818">
        <v>81</v>
      </c>
      <c r="S3818">
        <v>5</v>
      </c>
    </row>
    <row r="3819" spans="1:24" x14ac:dyDescent="0.3">
      <c r="A3819">
        <v>23961</v>
      </c>
      <c r="B3819" t="s">
        <v>769</v>
      </c>
      <c r="C3819" t="s">
        <v>775</v>
      </c>
      <c r="P3819">
        <v>29</v>
      </c>
      <c r="Q3819">
        <v>0</v>
      </c>
      <c r="R3819">
        <v>57</v>
      </c>
      <c r="S3819">
        <v>2</v>
      </c>
    </row>
    <row r="3820" spans="1:24" x14ac:dyDescent="0.3">
      <c r="A3820">
        <v>23961</v>
      </c>
      <c r="B3820" t="s">
        <v>769</v>
      </c>
      <c r="C3820" t="s">
        <v>1569</v>
      </c>
      <c r="P3820">
        <v>14</v>
      </c>
      <c r="Q3820">
        <v>1</v>
      </c>
      <c r="R3820">
        <v>25</v>
      </c>
      <c r="S3820">
        <v>2</v>
      </c>
    </row>
    <row r="3821" spans="1:24" x14ac:dyDescent="0.3">
      <c r="A3821">
        <v>23961</v>
      </c>
      <c r="B3821" t="s">
        <v>769</v>
      </c>
      <c r="C3821" t="s">
        <v>778</v>
      </c>
      <c r="P3821">
        <v>11</v>
      </c>
      <c r="Q3821">
        <v>0</v>
      </c>
      <c r="R3821">
        <v>21</v>
      </c>
      <c r="S3821">
        <v>2</v>
      </c>
    </row>
    <row r="3822" spans="1:24" x14ac:dyDescent="0.3">
      <c r="A3822">
        <v>23961</v>
      </c>
      <c r="B3822" t="s">
        <v>769</v>
      </c>
      <c r="C3822" t="s">
        <v>1570</v>
      </c>
      <c r="P3822">
        <v>9</v>
      </c>
      <c r="Q3822">
        <v>0</v>
      </c>
      <c r="R3822">
        <v>9</v>
      </c>
      <c r="S3822">
        <v>1</v>
      </c>
    </row>
    <row r="3823" spans="1:24" x14ac:dyDescent="0.3">
      <c r="A3823">
        <v>23961</v>
      </c>
      <c r="B3823" t="s">
        <v>769</v>
      </c>
      <c r="C3823" t="s">
        <v>771</v>
      </c>
      <c r="P3823">
        <v>1</v>
      </c>
      <c r="Q3823">
        <v>0</v>
      </c>
      <c r="R3823">
        <v>1</v>
      </c>
      <c r="S3823">
        <v>1</v>
      </c>
    </row>
    <row r="3824" spans="1:24" x14ac:dyDescent="0.3">
      <c r="A3824">
        <v>23961</v>
      </c>
      <c r="B3824" t="s">
        <v>648</v>
      </c>
      <c r="C3824" t="s">
        <v>653</v>
      </c>
      <c r="T3824">
        <v>18.5</v>
      </c>
      <c r="U3824">
        <v>20</v>
      </c>
      <c r="V3824">
        <v>0</v>
      </c>
      <c r="W3824">
        <v>37</v>
      </c>
      <c r="X3824">
        <v>2</v>
      </c>
    </row>
    <row r="3825" spans="1:39" x14ac:dyDescent="0.3">
      <c r="A3825">
        <v>23961</v>
      </c>
      <c r="B3825" t="s">
        <v>769</v>
      </c>
      <c r="C3825" t="s">
        <v>775</v>
      </c>
      <c r="T3825">
        <v>20.8</v>
      </c>
      <c r="U3825">
        <v>30</v>
      </c>
      <c r="V3825">
        <v>0</v>
      </c>
      <c r="W3825">
        <v>104</v>
      </c>
      <c r="X3825">
        <v>5</v>
      </c>
    </row>
    <row r="3826" spans="1:39" x14ac:dyDescent="0.3">
      <c r="A3826">
        <v>23961</v>
      </c>
      <c r="B3826" t="s">
        <v>769</v>
      </c>
      <c r="C3826" t="s">
        <v>354</v>
      </c>
      <c r="T3826">
        <v>14</v>
      </c>
      <c r="U3826">
        <v>19</v>
      </c>
      <c r="V3826">
        <v>0</v>
      </c>
      <c r="W3826">
        <v>28</v>
      </c>
      <c r="X3826">
        <v>2</v>
      </c>
    </row>
    <row r="3827" spans="1:39" x14ac:dyDescent="0.3">
      <c r="A3827">
        <v>23961</v>
      </c>
      <c r="B3827" t="s">
        <v>769</v>
      </c>
      <c r="C3827" t="s">
        <v>399</v>
      </c>
      <c r="T3827">
        <v>0</v>
      </c>
      <c r="U3827">
        <v>0</v>
      </c>
      <c r="V3827">
        <v>0</v>
      </c>
      <c r="W3827">
        <v>0</v>
      </c>
      <c r="X3827">
        <v>1</v>
      </c>
    </row>
    <row r="3828" spans="1:39" x14ac:dyDescent="0.3">
      <c r="A3828">
        <v>23961</v>
      </c>
      <c r="B3828" t="s">
        <v>648</v>
      </c>
      <c r="C3828" t="s">
        <v>56</v>
      </c>
      <c r="Y3828">
        <v>0</v>
      </c>
      <c r="Z3828">
        <v>0</v>
      </c>
      <c r="AA3828">
        <v>0</v>
      </c>
      <c r="AB3828">
        <v>0</v>
      </c>
      <c r="AC3828">
        <v>1</v>
      </c>
    </row>
    <row r="3829" spans="1:39" x14ac:dyDescent="0.3">
      <c r="A3829">
        <v>23961</v>
      </c>
      <c r="B3829" t="s">
        <v>648</v>
      </c>
      <c r="C3829" t="s">
        <v>369</v>
      </c>
      <c r="AD3829">
        <v>3</v>
      </c>
      <c r="AE3829">
        <v>41</v>
      </c>
      <c r="AF3829">
        <v>3</v>
      </c>
      <c r="AG3829">
        <v>100</v>
      </c>
      <c r="AH3829">
        <v>13</v>
      </c>
      <c r="AI3829">
        <v>4</v>
      </c>
    </row>
    <row r="3830" spans="1:39" x14ac:dyDescent="0.3">
      <c r="A3830">
        <v>23961</v>
      </c>
      <c r="B3830" t="s">
        <v>769</v>
      </c>
      <c r="C3830" t="s">
        <v>1212</v>
      </c>
      <c r="AD3830">
        <v>0</v>
      </c>
      <c r="AE3830" t="s">
        <v>136</v>
      </c>
      <c r="AF3830">
        <v>0</v>
      </c>
      <c r="AG3830" t="s">
        <v>136</v>
      </c>
      <c r="AH3830">
        <v>2</v>
      </c>
      <c r="AI3830">
        <v>2</v>
      </c>
    </row>
    <row r="3831" spans="1:39" x14ac:dyDescent="0.3">
      <c r="A3831">
        <v>23961</v>
      </c>
      <c r="B3831" t="s">
        <v>648</v>
      </c>
      <c r="C3831" t="s">
        <v>1194</v>
      </c>
      <c r="AJ3831">
        <v>51</v>
      </c>
      <c r="AK3831">
        <v>82</v>
      </c>
      <c r="AL3831">
        <v>41</v>
      </c>
      <c r="AM3831">
        <v>2</v>
      </c>
    </row>
    <row r="3832" spans="1:39" x14ac:dyDescent="0.3">
      <c r="A3832">
        <v>23961</v>
      </c>
      <c r="B3832" t="s">
        <v>769</v>
      </c>
      <c r="C3832" t="s">
        <v>74</v>
      </c>
      <c r="AJ3832">
        <v>43</v>
      </c>
      <c r="AK3832">
        <v>225</v>
      </c>
      <c r="AL3832">
        <v>37.5</v>
      </c>
      <c r="AM3832">
        <v>6</v>
      </c>
    </row>
    <row r="3833" spans="1:39" x14ac:dyDescent="0.3">
      <c r="A3833">
        <v>23958</v>
      </c>
      <c r="B3833" t="s">
        <v>363</v>
      </c>
      <c r="C3833" t="s">
        <v>1571</v>
      </c>
      <c r="D3833">
        <v>27</v>
      </c>
      <c r="E3833">
        <v>55.6</v>
      </c>
      <c r="F3833">
        <v>15</v>
      </c>
      <c r="G3833">
        <v>1</v>
      </c>
      <c r="H3833">
        <v>0</v>
      </c>
      <c r="I3833">
        <v>205</v>
      </c>
      <c r="J3833">
        <v>111.9</v>
      </c>
    </row>
    <row r="3834" spans="1:39" x14ac:dyDescent="0.3">
      <c r="A3834">
        <v>23958</v>
      </c>
      <c r="B3834" t="s">
        <v>668</v>
      </c>
      <c r="C3834" t="s">
        <v>1283</v>
      </c>
      <c r="D3834">
        <v>20</v>
      </c>
      <c r="E3834">
        <v>70</v>
      </c>
      <c r="F3834">
        <v>14</v>
      </c>
      <c r="G3834">
        <v>0</v>
      </c>
      <c r="H3834">
        <v>2</v>
      </c>
      <c r="I3834">
        <v>189</v>
      </c>
      <c r="J3834">
        <v>182.4</v>
      </c>
    </row>
    <row r="3835" spans="1:39" x14ac:dyDescent="0.3">
      <c r="A3835">
        <v>23958</v>
      </c>
      <c r="B3835" t="s">
        <v>668</v>
      </c>
      <c r="C3835" t="s">
        <v>1572</v>
      </c>
      <c r="D3835">
        <v>6</v>
      </c>
      <c r="E3835">
        <v>66.7</v>
      </c>
      <c r="F3835">
        <v>4</v>
      </c>
      <c r="G3835">
        <v>0</v>
      </c>
      <c r="H3835">
        <v>0</v>
      </c>
      <c r="I3835">
        <v>19</v>
      </c>
      <c r="J3835">
        <v>93.3</v>
      </c>
    </row>
    <row r="3836" spans="1:39" x14ac:dyDescent="0.3">
      <c r="A3836">
        <v>23958</v>
      </c>
      <c r="B3836" t="s">
        <v>363</v>
      </c>
      <c r="C3836" t="s">
        <v>354</v>
      </c>
      <c r="K3836">
        <v>8</v>
      </c>
      <c r="L3836">
        <v>0</v>
      </c>
      <c r="M3836">
        <v>9</v>
      </c>
      <c r="N3836">
        <v>0</v>
      </c>
      <c r="O3836">
        <v>32</v>
      </c>
    </row>
    <row r="3837" spans="1:39" x14ac:dyDescent="0.3">
      <c r="A3837">
        <v>23958</v>
      </c>
      <c r="B3837" t="s">
        <v>363</v>
      </c>
      <c r="C3837" t="s">
        <v>1573</v>
      </c>
      <c r="K3837">
        <v>6</v>
      </c>
      <c r="L3837">
        <v>0</v>
      </c>
      <c r="M3837">
        <v>5</v>
      </c>
      <c r="N3837">
        <v>1</v>
      </c>
      <c r="O3837">
        <v>15</v>
      </c>
    </row>
    <row r="3838" spans="1:39" x14ac:dyDescent="0.3">
      <c r="A3838">
        <v>23958</v>
      </c>
      <c r="B3838" t="s">
        <v>363</v>
      </c>
      <c r="C3838" t="s">
        <v>1571</v>
      </c>
      <c r="K3838">
        <v>13</v>
      </c>
      <c r="L3838">
        <v>0</v>
      </c>
      <c r="M3838">
        <v>4</v>
      </c>
      <c r="N3838">
        <v>1</v>
      </c>
      <c r="O3838">
        <v>-30</v>
      </c>
    </row>
    <row r="3839" spans="1:39" x14ac:dyDescent="0.3">
      <c r="A3839">
        <v>23958</v>
      </c>
      <c r="B3839" t="s">
        <v>668</v>
      </c>
      <c r="C3839" t="s">
        <v>1116</v>
      </c>
      <c r="K3839">
        <v>7</v>
      </c>
      <c r="L3839">
        <v>0</v>
      </c>
      <c r="M3839">
        <v>22</v>
      </c>
      <c r="N3839">
        <v>0</v>
      </c>
      <c r="O3839">
        <v>57</v>
      </c>
    </row>
    <row r="3840" spans="1:39" x14ac:dyDescent="0.3">
      <c r="A3840">
        <v>23958</v>
      </c>
      <c r="B3840" t="s">
        <v>668</v>
      </c>
      <c r="C3840" t="s">
        <v>1283</v>
      </c>
      <c r="K3840">
        <v>7</v>
      </c>
      <c r="L3840">
        <v>1</v>
      </c>
      <c r="M3840">
        <v>30</v>
      </c>
      <c r="N3840">
        <v>0</v>
      </c>
      <c r="O3840">
        <v>50</v>
      </c>
    </row>
    <row r="3841" spans="1:19" x14ac:dyDescent="0.3">
      <c r="A3841">
        <v>23958</v>
      </c>
      <c r="B3841" t="s">
        <v>668</v>
      </c>
      <c r="C3841" t="s">
        <v>113</v>
      </c>
      <c r="K3841">
        <v>8</v>
      </c>
      <c r="L3841">
        <v>0</v>
      </c>
      <c r="M3841">
        <v>35</v>
      </c>
      <c r="N3841">
        <v>3</v>
      </c>
      <c r="O3841">
        <v>49</v>
      </c>
    </row>
    <row r="3842" spans="1:19" x14ac:dyDescent="0.3">
      <c r="A3842">
        <v>23958</v>
      </c>
      <c r="B3842" t="s">
        <v>668</v>
      </c>
      <c r="C3842" t="s">
        <v>346</v>
      </c>
      <c r="K3842">
        <v>9</v>
      </c>
      <c r="L3842">
        <v>0</v>
      </c>
      <c r="M3842">
        <v>11</v>
      </c>
      <c r="N3842">
        <v>0</v>
      </c>
      <c r="O3842">
        <v>25</v>
      </c>
    </row>
    <row r="3843" spans="1:19" x14ac:dyDescent="0.3">
      <c r="A3843">
        <v>23958</v>
      </c>
      <c r="B3843" t="s">
        <v>668</v>
      </c>
      <c r="C3843" t="s">
        <v>59</v>
      </c>
      <c r="K3843">
        <v>5</v>
      </c>
      <c r="L3843">
        <v>0</v>
      </c>
      <c r="M3843">
        <v>4</v>
      </c>
      <c r="N3843">
        <v>0</v>
      </c>
      <c r="O3843">
        <v>11</v>
      </c>
    </row>
    <row r="3844" spans="1:19" x14ac:dyDescent="0.3">
      <c r="A3844">
        <v>23958</v>
      </c>
      <c r="B3844" t="s">
        <v>668</v>
      </c>
      <c r="C3844" t="s">
        <v>1574</v>
      </c>
      <c r="K3844">
        <v>4</v>
      </c>
      <c r="L3844">
        <v>0</v>
      </c>
      <c r="M3844">
        <v>7</v>
      </c>
      <c r="N3844">
        <v>1</v>
      </c>
      <c r="O3844">
        <v>11</v>
      </c>
    </row>
    <row r="3845" spans="1:19" x14ac:dyDescent="0.3">
      <c r="A3845">
        <v>23958</v>
      </c>
      <c r="B3845" t="s">
        <v>668</v>
      </c>
      <c r="C3845" t="s">
        <v>675</v>
      </c>
      <c r="K3845">
        <v>2</v>
      </c>
      <c r="L3845">
        <v>0</v>
      </c>
      <c r="M3845">
        <v>5</v>
      </c>
      <c r="N3845">
        <v>0</v>
      </c>
      <c r="O3845">
        <v>6</v>
      </c>
    </row>
    <row r="3846" spans="1:19" x14ac:dyDescent="0.3">
      <c r="A3846">
        <v>23958</v>
      </c>
      <c r="B3846" t="s">
        <v>668</v>
      </c>
      <c r="C3846" t="s">
        <v>1575</v>
      </c>
      <c r="K3846">
        <v>1</v>
      </c>
      <c r="L3846">
        <v>0</v>
      </c>
      <c r="M3846">
        <v>1</v>
      </c>
      <c r="N3846">
        <v>0</v>
      </c>
      <c r="O3846">
        <v>1</v>
      </c>
    </row>
    <row r="3847" spans="1:19" x14ac:dyDescent="0.3">
      <c r="A3847">
        <v>23958</v>
      </c>
      <c r="B3847" t="s">
        <v>668</v>
      </c>
      <c r="C3847" t="s">
        <v>678</v>
      </c>
      <c r="K3847">
        <v>1</v>
      </c>
      <c r="L3847">
        <v>0</v>
      </c>
      <c r="M3847">
        <v>0</v>
      </c>
      <c r="N3847">
        <v>0</v>
      </c>
      <c r="O3847">
        <v>-3</v>
      </c>
    </row>
    <row r="3848" spans="1:19" x14ac:dyDescent="0.3">
      <c r="A3848">
        <v>23958</v>
      </c>
      <c r="B3848" t="s">
        <v>363</v>
      </c>
      <c r="C3848" t="s">
        <v>802</v>
      </c>
      <c r="P3848">
        <v>32</v>
      </c>
      <c r="Q3848">
        <v>0</v>
      </c>
      <c r="R3848">
        <v>138</v>
      </c>
      <c r="S3848">
        <v>10</v>
      </c>
    </row>
    <row r="3849" spans="1:19" x14ac:dyDescent="0.3">
      <c r="A3849">
        <v>23958</v>
      </c>
      <c r="B3849" t="s">
        <v>363</v>
      </c>
      <c r="C3849" t="s">
        <v>1257</v>
      </c>
      <c r="P3849">
        <v>12</v>
      </c>
      <c r="Q3849">
        <v>0</v>
      </c>
      <c r="R3849">
        <v>21</v>
      </c>
      <c r="S3849">
        <v>2</v>
      </c>
    </row>
    <row r="3850" spans="1:19" x14ac:dyDescent="0.3">
      <c r="A3850">
        <v>23958</v>
      </c>
      <c r="B3850" t="s">
        <v>363</v>
      </c>
      <c r="C3850" t="s">
        <v>1576</v>
      </c>
      <c r="P3850">
        <v>18</v>
      </c>
      <c r="Q3850">
        <v>0</v>
      </c>
      <c r="R3850">
        <v>18</v>
      </c>
      <c r="S3850">
        <v>1</v>
      </c>
    </row>
    <row r="3851" spans="1:19" x14ac:dyDescent="0.3">
      <c r="A3851">
        <v>23958</v>
      </c>
      <c r="B3851" t="s">
        <v>363</v>
      </c>
      <c r="C3851" t="s">
        <v>1573</v>
      </c>
      <c r="P3851">
        <v>14</v>
      </c>
      <c r="Q3851">
        <v>0</v>
      </c>
      <c r="R3851">
        <v>14</v>
      </c>
      <c r="S3851">
        <v>1</v>
      </c>
    </row>
    <row r="3852" spans="1:19" x14ac:dyDescent="0.3">
      <c r="A3852">
        <v>23958</v>
      </c>
      <c r="B3852" t="s">
        <v>363</v>
      </c>
      <c r="C3852" t="s">
        <v>1577</v>
      </c>
      <c r="P3852">
        <v>14</v>
      </c>
      <c r="Q3852">
        <v>0</v>
      </c>
      <c r="R3852">
        <v>14</v>
      </c>
      <c r="S3852">
        <v>1</v>
      </c>
    </row>
    <row r="3853" spans="1:19" x14ac:dyDescent="0.3">
      <c r="A3853">
        <v>23958</v>
      </c>
      <c r="B3853" t="s">
        <v>668</v>
      </c>
      <c r="C3853" t="s">
        <v>1285</v>
      </c>
      <c r="P3853">
        <v>37</v>
      </c>
      <c r="Q3853">
        <v>0</v>
      </c>
      <c r="R3853">
        <v>71</v>
      </c>
      <c r="S3853">
        <v>5</v>
      </c>
    </row>
    <row r="3854" spans="1:19" x14ac:dyDescent="0.3">
      <c r="A3854">
        <v>23958</v>
      </c>
      <c r="B3854" t="s">
        <v>668</v>
      </c>
      <c r="C3854" t="s">
        <v>1286</v>
      </c>
      <c r="P3854">
        <v>21</v>
      </c>
      <c r="Q3854">
        <v>2</v>
      </c>
      <c r="R3854">
        <v>47</v>
      </c>
      <c r="S3854">
        <v>4</v>
      </c>
    </row>
    <row r="3855" spans="1:19" x14ac:dyDescent="0.3">
      <c r="A3855">
        <v>23958</v>
      </c>
      <c r="B3855" t="s">
        <v>668</v>
      </c>
      <c r="C3855" t="s">
        <v>1578</v>
      </c>
      <c r="P3855">
        <v>28</v>
      </c>
      <c r="Q3855">
        <v>0</v>
      </c>
      <c r="R3855">
        <v>28</v>
      </c>
      <c r="S3855">
        <v>1</v>
      </c>
    </row>
    <row r="3856" spans="1:19" x14ac:dyDescent="0.3">
      <c r="A3856">
        <v>23958</v>
      </c>
      <c r="B3856" t="s">
        <v>668</v>
      </c>
      <c r="C3856" t="s">
        <v>998</v>
      </c>
      <c r="P3856">
        <v>11</v>
      </c>
      <c r="Q3856">
        <v>0</v>
      </c>
      <c r="R3856">
        <v>17</v>
      </c>
      <c r="S3856">
        <v>2</v>
      </c>
    </row>
    <row r="3857" spans="1:39" x14ac:dyDescent="0.3">
      <c r="A3857">
        <v>23958</v>
      </c>
      <c r="B3857" t="s">
        <v>668</v>
      </c>
      <c r="C3857" t="s">
        <v>59</v>
      </c>
      <c r="P3857">
        <v>16</v>
      </c>
      <c r="Q3857">
        <v>0</v>
      </c>
      <c r="R3857">
        <v>16</v>
      </c>
      <c r="S3857">
        <v>1</v>
      </c>
    </row>
    <row r="3858" spans="1:39" x14ac:dyDescent="0.3">
      <c r="A3858">
        <v>23958</v>
      </c>
      <c r="B3858" t="s">
        <v>668</v>
      </c>
      <c r="C3858" t="s">
        <v>674</v>
      </c>
      <c r="P3858">
        <v>15</v>
      </c>
      <c r="Q3858">
        <v>0</v>
      </c>
      <c r="R3858">
        <v>15</v>
      </c>
      <c r="S3858">
        <v>1</v>
      </c>
    </row>
    <row r="3859" spans="1:39" x14ac:dyDescent="0.3">
      <c r="A3859">
        <v>23958</v>
      </c>
      <c r="B3859" t="s">
        <v>668</v>
      </c>
      <c r="C3859" t="s">
        <v>113</v>
      </c>
      <c r="P3859">
        <v>6</v>
      </c>
      <c r="Q3859">
        <v>0</v>
      </c>
      <c r="R3859">
        <v>6</v>
      </c>
      <c r="S3859">
        <v>1</v>
      </c>
    </row>
    <row r="3860" spans="1:39" x14ac:dyDescent="0.3">
      <c r="A3860">
        <v>23958</v>
      </c>
      <c r="B3860" t="s">
        <v>668</v>
      </c>
      <c r="C3860" t="s">
        <v>42</v>
      </c>
      <c r="P3860">
        <v>5</v>
      </c>
      <c r="Q3860">
        <v>0</v>
      </c>
      <c r="R3860">
        <v>5</v>
      </c>
      <c r="S3860">
        <v>1</v>
      </c>
    </row>
    <row r="3861" spans="1:39" x14ac:dyDescent="0.3">
      <c r="A3861">
        <v>23958</v>
      </c>
      <c r="B3861" t="s">
        <v>668</v>
      </c>
      <c r="C3861" t="s">
        <v>1579</v>
      </c>
      <c r="P3861">
        <v>3</v>
      </c>
      <c r="Q3861">
        <v>0</v>
      </c>
      <c r="R3861">
        <v>3</v>
      </c>
      <c r="S3861">
        <v>1</v>
      </c>
    </row>
    <row r="3862" spans="1:39" x14ac:dyDescent="0.3">
      <c r="A3862">
        <v>23958</v>
      </c>
      <c r="B3862" t="s">
        <v>668</v>
      </c>
      <c r="C3862" t="s">
        <v>1116</v>
      </c>
      <c r="P3862">
        <v>0</v>
      </c>
      <c r="Q3862">
        <v>0</v>
      </c>
      <c r="R3862">
        <v>0</v>
      </c>
      <c r="S3862">
        <v>1</v>
      </c>
    </row>
    <row r="3863" spans="1:39" x14ac:dyDescent="0.3">
      <c r="A3863">
        <v>23958</v>
      </c>
      <c r="B3863" t="s">
        <v>363</v>
      </c>
      <c r="C3863" t="s">
        <v>1580</v>
      </c>
      <c r="T3863">
        <v>40</v>
      </c>
      <c r="U3863">
        <v>100</v>
      </c>
      <c r="V3863">
        <v>1</v>
      </c>
      <c r="W3863">
        <v>160</v>
      </c>
      <c r="X3863">
        <v>4</v>
      </c>
    </row>
    <row r="3864" spans="1:39" x14ac:dyDescent="0.3">
      <c r="A3864">
        <v>23958</v>
      </c>
      <c r="B3864" t="s">
        <v>668</v>
      </c>
      <c r="C3864" t="s">
        <v>1575</v>
      </c>
      <c r="T3864">
        <v>29</v>
      </c>
      <c r="U3864">
        <v>29</v>
      </c>
      <c r="V3864">
        <v>0</v>
      </c>
      <c r="W3864">
        <v>29</v>
      </c>
      <c r="X3864">
        <v>1</v>
      </c>
    </row>
    <row r="3865" spans="1:39" x14ac:dyDescent="0.3">
      <c r="A3865">
        <v>23958</v>
      </c>
      <c r="B3865" t="s">
        <v>668</v>
      </c>
      <c r="C3865" t="s">
        <v>346</v>
      </c>
      <c r="T3865">
        <v>20</v>
      </c>
      <c r="U3865">
        <v>20</v>
      </c>
      <c r="V3865">
        <v>0</v>
      </c>
      <c r="W3865">
        <v>20</v>
      </c>
      <c r="X3865">
        <v>1</v>
      </c>
    </row>
    <row r="3866" spans="1:39" x14ac:dyDescent="0.3">
      <c r="A3866">
        <v>23958</v>
      </c>
      <c r="B3866" t="s">
        <v>363</v>
      </c>
      <c r="C3866" t="s">
        <v>1580</v>
      </c>
      <c r="Y3866">
        <v>7</v>
      </c>
      <c r="Z3866">
        <v>7</v>
      </c>
      <c r="AA3866">
        <v>0</v>
      </c>
      <c r="AB3866">
        <v>7</v>
      </c>
      <c r="AC3866">
        <v>1</v>
      </c>
    </row>
    <row r="3867" spans="1:39" x14ac:dyDescent="0.3">
      <c r="A3867">
        <v>23958</v>
      </c>
      <c r="B3867" t="s">
        <v>668</v>
      </c>
      <c r="C3867" t="s">
        <v>1116</v>
      </c>
      <c r="Y3867">
        <v>20.2</v>
      </c>
      <c r="Z3867">
        <v>31</v>
      </c>
      <c r="AA3867">
        <v>0</v>
      </c>
      <c r="AB3867">
        <v>81</v>
      </c>
      <c r="AC3867">
        <v>4</v>
      </c>
    </row>
    <row r="3868" spans="1:39" x14ac:dyDescent="0.3">
      <c r="A3868">
        <v>23958</v>
      </c>
      <c r="B3868" t="s">
        <v>668</v>
      </c>
      <c r="C3868" t="s">
        <v>1581</v>
      </c>
      <c r="Y3868">
        <v>11</v>
      </c>
      <c r="Z3868">
        <v>0</v>
      </c>
      <c r="AA3868">
        <v>0</v>
      </c>
      <c r="AB3868">
        <v>11</v>
      </c>
      <c r="AC3868">
        <v>1</v>
      </c>
    </row>
    <row r="3869" spans="1:39" x14ac:dyDescent="0.3">
      <c r="A3869">
        <v>23958</v>
      </c>
      <c r="B3869" t="s">
        <v>363</v>
      </c>
      <c r="C3869" t="s">
        <v>1582</v>
      </c>
      <c r="AD3869">
        <v>0</v>
      </c>
      <c r="AE3869" t="s">
        <v>136</v>
      </c>
      <c r="AF3869">
        <v>0</v>
      </c>
      <c r="AG3869" t="s">
        <v>136</v>
      </c>
      <c r="AH3869">
        <v>3</v>
      </c>
      <c r="AI3869">
        <v>3</v>
      </c>
    </row>
    <row r="3870" spans="1:39" x14ac:dyDescent="0.3">
      <c r="A3870">
        <v>23958</v>
      </c>
      <c r="B3870" t="s">
        <v>668</v>
      </c>
      <c r="C3870" t="s">
        <v>1583</v>
      </c>
      <c r="AD3870">
        <v>2</v>
      </c>
      <c r="AE3870">
        <v>29</v>
      </c>
      <c r="AF3870">
        <v>1</v>
      </c>
      <c r="AG3870">
        <v>50</v>
      </c>
      <c r="AH3870">
        <v>9</v>
      </c>
      <c r="AI3870">
        <v>6</v>
      </c>
    </row>
    <row r="3871" spans="1:39" x14ac:dyDescent="0.3">
      <c r="A3871">
        <v>23958</v>
      </c>
      <c r="B3871" t="s">
        <v>363</v>
      </c>
      <c r="C3871" t="s">
        <v>1584</v>
      </c>
      <c r="AJ3871">
        <v>54</v>
      </c>
      <c r="AK3871">
        <v>284</v>
      </c>
      <c r="AL3871">
        <v>47.3</v>
      </c>
      <c r="AM3871">
        <v>6</v>
      </c>
    </row>
    <row r="3872" spans="1:39" x14ac:dyDescent="0.3">
      <c r="A3872">
        <v>23958</v>
      </c>
      <c r="B3872" t="s">
        <v>668</v>
      </c>
      <c r="C3872" t="s">
        <v>1585</v>
      </c>
      <c r="AJ3872">
        <v>39</v>
      </c>
      <c r="AK3872">
        <v>74</v>
      </c>
      <c r="AL3872">
        <v>37</v>
      </c>
      <c r="AM3872">
        <v>2</v>
      </c>
    </row>
    <row r="3873" spans="1:15" x14ac:dyDescent="0.3">
      <c r="A3873">
        <v>23963</v>
      </c>
      <c r="B3873" t="s">
        <v>1292</v>
      </c>
      <c r="C3873" t="s">
        <v>1212</v>
      </c>
      <c r="D3873">
        <v>23</v>
      </c>
      <c r="E3873">
        <v>43.5</v>
      </c>
      <c r="F3873">
        <v>10</v>
      </c>
      <c r="G3873">
        <v>3</v>
      </c>
      <c r="H3873">
        <v>0</v>
      </c>
      <c r="I3873">
        <v>109</v>
      </c>
      <c r="J3873">
        <v>57.2</v>
      </c>
    </row>
    <row r="3874" spans="1:15" x14ac:dyDescent="0.3">
      <c r="A3874">
        <v>23963</v>
      </c>
      <c r="B3874" t="s">
        <v>1292</v>
      </c>
      <c r="C3874" t="s">
        <v>1586</v>
      </c>
      <c r="D3874">
        <v>3</v>
      </c>
      <c r="E3874">
        <v>33.299999999999997</v>
      </c>
      <c r="F3874">
        <v>1</v>
      </c>
      <c r="G3874">
        <v>0</v>
      </c>
      <c r="H3874">
        <v>0</v>
      </c>
      <c r="I3874">
        <v>11</v>
      </c>
      <c r="J3874">
        <v>64.099999999999994</v>
      </c>
    </row>
    <row r="3875" spans="1:15" x14ac:dyDescent="0.3">
      <c r="A3875">
        <v>23963</v>
      </c>
      <c r="B3875" t="s">
        <v>650</v>
      </c>
      <c r="C3875" t="s">
        <v>1587</v>
      </c>
      <c r="D3875">
        <v>31</v>
      </c>
      <c r="E3875">
        <v>71</v>
      </c>
      <c r="F3875">
        <v>22</v>
      </c>
      <c r="G3875">
        <v>3</v>
      </c>
      <c r="H3875">
        <v>3</v>
      </c>
      <c r="I3875">
        <v>187</v>
      </c>
      <c r="J3875">
        <v>134.19999999999999</v>
      </c>
    </row>
    <row r="3876" spans="1:15" x14ac:dyDescent="0.3">
      <c r="A3876">
        <v>23963</v>
      </c>
      <c r="B3876" t="s">
        <v>650</v>
      </c>
      <c r="C3876" t="s">
        <v>1346</v>
      </c>
      <c r="D3876">
        <v>1</v>
      </c>
      <c r="E3876">
        <v>100</v>
      </c>
      <c r="F3876">
        <v>1</v>
      </c>
      <c r="G3876">
        <v>0</v>
      </c>
      <c r="H3876">
        <v>1</v>
      </c>
      <c r="I3876">
        <v>31</v>
      </c>
      <c r="J3876">
        <v>690.4</v>
      </c>
    </row>
    <row r="3877" spans="1:15" x14ac:dyDescent="0.3">
      <c r="A3877">
        <v>23963</v>
      </c>
      <c r="B3877" t="s">
        <v>650</v>
      </c>
      <c r="C3877" t="s">
        <v>1335</v>
      </c>
      <c r="D3877">
        <v>5</v>
      </c>
      <c r="E3877">
        <v>80</v>
      </c>
      <c r="F3877">
        <v>4</v>
      </c>
      <c r="G3877">
        <v>0</v>
      </c>
      <c r="H3877">
        <v>0</v>
      </c>
      <c r="I3877">
        <v>28</v>
      </c>
      <c r="J3877">
        <v>127</v>
      </c>
    </row>
    <row r="3878" spans="1:15" x14ac:dyDescent="0.3">
      <c r="A3878">
        <v>23963</v>
      </c>
      <c r="B3878" t="s">
        <v>1292</v>
      </c>
      <c r="C3878" t="s">
        <v>322</v>
      </c>
      <c r="K3878">
        <v>7</v>
      </c>
      <c r="L3878">
        <v>0</v>
      </c>
      <c r="M3878">
        <v>12</v>
      </c>
      <c r="N3878">
        <v>0</v>
      </c>
      <c r="O3878">
        <v>26</v>
      </c>
    </row>
    <row r="3879" spans="1:15" x14ac:dyDescent="0.3">
      <c r="A3879">
        <v>23963</v>
      </c>
      <c r="B3879" t="s">
        <v>1292</v>
      </c>
      <c r="C3879" t="s">
        <v>1586</v>
      </c>
      <c r="K3879">
        <v>3</v>
      </c>
      <c r="L3879">
        <v>0</v>
      </c>
      <c r="M3879">
        <v>3</v>
      </c>
      <c r="N3879">
        <v>0</v>
      </c>
      <c r="O3879">
        <v>5</v>
      </c>
    </row>
    <row r="3880" spans="1:15" x14ac:dyDescent="0.3">
      <c r="A3880">
        <v>23963</v>
      </c>
      <c r="B3880" t="s">
        <v>1292</v>
      </c>
      <c r="C3880" t="s">
        <v>535</v>
      </c>
      <c r="K3880">
        <v>8</v>
      </c>
      <c r="L3880">
        <v>0</v>
      </c>
      <c r="M3880">
        <v>5</v>
      </c>
      <c r="N3880">
        <v>0</v>
      </c>
      <c r="O3880">
        <v>3</v>
      </c>
    </row>
    <row r="3881" spans="1:15" x14ac:dyDescent="0.3">
      <c r="A3881">
        <v>23963</v>
      </c>
      <c r="B3881" t="s">
        <v>1292</v>
      </c>
      <c r="C3881" t="s">
        <v>1241</v>
      </c>
      <c r="K3881">
        <v>4</v>
      </c>
      <c r="L3881">
        <v>0</v>
      </c>
      <c r="M3881">
        <v>5</v>
      </c>
      <c r="N3881">
        <v>0</v>
      </c>
      <c r="O3881">
        <v>3</v>
      </c>
    </row>
    <row r="3882" spans="1:15" x14ac:dyDescent="0.3">
      <c r="A3882">
        <v>23963</v>
      </c>
      <c r="B3882" t="s">
        <v>1292</v>
      </c>
      <c r="C3882" t="s">
        <v>1212</v>
      </c>
      <c r="K3882">
        <v>14</v>
      </c>
      <c r="L3882">
        <v>1</v>
      </c>
      <c r="M3882">
        <v>4</v>
      </c>
      <c r="N3882">
        <v>0</v>
      </c>
      <c r="O3882">
        <v>-14</v>
      </c>
    </row>
    <row r="3883" spans="1:15" x14ac:dyDescent="0.3">
      <c r="A3883">
        <v>23963</v>
      </c>
      <c r="B3883" t="s">
        <v>650</v>
      </c>
      <c r="C3883" t="s">
        <v>751</v>
      </c>
      <c r="K3883">
        <v>18</v>
      </c>
      <c r="L3883">
        <v>0</v>
      </c>
      <c r="M3883">
        <v>17</v>
      </c>
      <c r="N3883">
        <v>1</v>
      </c>
      <c r="O3883">
        <v>68</v>
      </c>
    </row>
    <row r="3884" spans="1:15" x14ac:dyDescent="0.3">
      <c r="A3884">
        <v>23963</v>
      </c>
      <c r="B3884" t="s">
        <v>650</v>
      </c>
      <c r="C3884" t="s">
        <v>1587</v>
      </c>
      <c r="K3884">
        <v>10</v>
      </c>
      <c r="L3884">
        <v>0</v>
      </c>
      <c r="M3884">
        <v>22</v>
      </c>
      <c r="N3884">
        <v>0</v>
      </c>
      <c r="O3884">
        <v>65</v>
      </c>
    </row>
    <row r="3885" spans="1:15" x14ac:dyDescent="0.3">
      <c r="A3885">
        <v>23963</v>
      </c>
      <c r="B3885" t="s">
        <v>650</v>
      </c>
      <c r="C3885" t="s">
        <v>74</v>
      </c>
      <c r="K3885">
        <v>8</v>
      </c>
      <c r="L3885">
        <v>0</v>
      </c>
      <c r="M3885">
        <v>11</v>
      </c>
      <c r="N3885">
        <v>0</v>
      </c>
      <c r="O3885">
        <v>31</v>
      </c>
    </row>
    <row r="3886" spans="1:15" x14ac:dyDescent="0.3">
      <c r="A3886">
        <v>23963</v>
      </c>
      <c r="B3886" t="s">
        <v>650</v>
      </c>
      <c r="C3886" t="s">
        <v>657</v>
      </c>
      <c r="K3886">
        <v>4</v>
      </c>
      <c r="L3886">
        <v>0</v>
      </c>
      <c r="M3886">
        <v>4</v>
      </c>
      <c r="N3886">
        <v>0</v>
      </c>
      <c r="O3886">
        <v>6</v>
      </c>
    </row>
    <row r="3887" spans="1:15" x14ac:dyDescent="0.3">
      <c r="A3887">
        <v>23963</v>
      </c>
      <c r="B3887" t="s">
        <v>650</v>
      </c>
      <c r="C3887" t="s">
        <v>352</v>
      </c>
      <c r="K3887">
        <v>1</v>
      </c>
      <c r="L3887">
        <v>0</v>
      </c>
      <c r="M3887">
        <v>4</v>
      </c>
      <c r="N3887">
        <v>0</v>
      </c>
      <c r="O3887">
        <v>4</v>
      </c>
    </row>
    <row r="3888" spans="1:15" x14ac:dyDescent="0.3">
      <c r="A3888">
        <v>23963</v>
      </c>
      <c r="B3888" t="s">
        <v>650</v>
      </c>
      <c r="C3888" t="s">
        <v>97</v>
      </c>
      <c r="K3888">
        <v>1</v>
      </c>
      <c r="L3888">
        <v>0</v>
      </c>
      <c r="M3888">
        <v>3</v>
      </c>
      <c r="N3888">
        <v>0</v>
      </c>
      <c r="O3888">
        <v>3</v>
      </c>
    </row>
    <row r="3889" spans="1:19" x14ac:dyDescent="0.3">
      <c r="A3889">
        <v>23963</v>
      </c>
      <c r="B3889" t="s">
        <v>650</v>
      </c>
      <c r="C3889" t="s">
        <v>1588</v>
      </c>
      <c r="K3889">
        <v>0</v>
      </c>
      <c r="L3889">
        <v>1</v>
      </c>
      <c r="M3889">
        <v>0</v>
      </c>
      <c r="N3889">
        <v>0</v>
      </c>
      <c r="O3889">
        <v>0</v>
      </c>
    </row>
    <row r="3890" spans="1:19" x14ac:dyDescent="0.3">
      <c r="A3890">
        <v>23963</v>
      </c>
      <c r="B3890" t="s">
        <v>1292</v>
      </c>
      <c r="C3890" t="s">
        <v>1309</v>
      </c>
      <c r="P3890">
        <v>28</v>
      </c>
      <c r="Q3890">
        <v>0</v>
      </c>
      <c r="R3890">
        <v>55</v>
      </c>
      <c r="S3890">
        <v>4</v>
      </c>
    </row>
    <row r="3891" spans="1:19" x14ac:dyDescent="0.3">
      <c r="A3891">
        <v>23963</v>
      </c>
      <c r="B3891" t="s">
        <v>1292</v>
      </c>
      <c r="C3891" t="s">
        <v>1306</v>
      </c>
      <c r="P3891">
        <v>20</v>
      </c>
      <c r="Q3891">
        <v>0</v>
      </c>
      <c r="R3891">
        <v>28</v>
      </c>
      <c r="S3891">
        <v>3</v>
      </c>
    </row>
    <row r="3892" spans="1:19" x14ac:dyDescent="0.3">
      <c r="A3892">
        <v>23963</v>
      </c>
      <c r="B3892" t="s">
        <v>1292</v>
      </c>
      <c r="C3892" t="s">
        <v>322</v>
      </c>
      <c r="P3892">
        <v>11</v>
      </c>
      <c r="Q3892">
        <v>0</v>
      </c>
      <c r="R3892">
        <v>11</v>
      </c>
      <c r="S3892">
        <v>1</v>
      </c>
    </row>
    <row r="3893" spans="1:19" x14ac:dyDescent="0.3">
      <c r="A3893">
        <v>23963</v>
      </c>
      <c r="B3893" t="s">
        <v>1292</v>
      </c>
      <c r="C3893" t="s">
        <v>1305</v>
      </c>
      <c r="P3893">
        <v>11</v>
      </c>
      <c r="Q3893">
        <v>0</v>
      </c>
      <c r="R3893">
        <v>11</v>
      </c>
      <c r="S3893">
        <v>1</v>
      </c>
    </row>
    <row r="3894" spans="1:19" x14ac:dyDescent="0.3">
      <c r="A3894">
        <v>23963</v>
      </c>
      <c r="B3894" t="s">
        <v>1292</v>
      </c>
      <c r="C3894" t="s">
        <v>1307</v>
      </c>
      <c r="P3894">
        <v>10</v>
      </c>
      <c r="Q3894">
        <v>0</v>
      </c>
      <c r="R3894">
        <v>10</v>
      </c>
      <c r="S3894">
        <v>1</v>
      </c>
    </row>
    <row r="3895" spans="1:19" x14ac:dyDescent="0.3">
      <c r="A3895">
        <v>23963</v>
      </c>
      <c r="B3895" t="s">
        <v>1292</v>
      </c>
      <c r="C3895" t="s">
        <v>535</v>
      </c>
      <c r="P3895">
        <v>5</v>
      </c>
      <c r="Q3895">
        <v>0</v>
      </c>
      <c r="R3895">
        <v>5</v>
      </c>
      <c r="S3895">
        <v>1</v>
      </c>
    </row>
    <row r="3896" spans="1:19" x14ac:dyDescent="0.3">
      <c r="A3896">
        <v>23963</v>
      </c>
      <c r="B3896" t="s">
        <v>650</v>
      </c>
      <c r="C3896" t="s">
        <v>1589</v>
      </c>
      <c r="P3896">
        <v>27</v>
      </c>
      <c r="Q3896">
        <v>2</v>
      </c>
      <c r="R3896">
        <v>59</v>
      </c>
      <c r="S3896">
        <v>6</v>
      </c>
    </row>
    <row r="3897" spans="1:19" x14ac:dyDescent="0.3">
      <c r="A3897">
        <v>23963</v>
      </c>
      <c r="B3897" t="s">
        <v>650</v>
      </c>
      <c r="C3897" t="s">
        <v>751</v>
      </c>
      <c r="P3897">
        <v>31</v>
      </c>
      <c r="Q3897">
        <v>1</v>
      </c>
      <c r="R3897">
        <v>46</v>
      </c>
      <c r="S3897">
        <v>2</v>
      </c>
    </row>
    <row r="3898" spans="1:19" x14ac:dyDescent="0.3">
      <c r="A3898">
        <v>23963</v>
      </c>
      <c r="B3898" t="s">
        <v>650</v>
      </c>
      <c r="C3898" t="s">
        <v>1346</v>
      </c>
      <c r="P3898">
        <v>35</v>
      </c>
      <c r="Q3898">
        <v>1</v>
      </c>
      <c r="R3898">
        <v>44</v>
      </c>
      <c r="S3898">
        <v>3</v>
      </c>
    </row>
    <row r="3899" spans="1:19" x14ac:dyDescent="0.3">
      <c r="A3899">
        <v>23963</v>
      </c>
      <c r="B3899" t="s">
        <v>650</v>
      </c>
      <c r="C3899" t="s">
        <v>1590</v>
      </c>
      <c r="P3899">
        <v>11</v>
      </c>
      <c r="Q3899">
        <v>0</v>
      </c>
      <c r="R3899">
        <v>20</v>
      </c>
      <c r="S3899">
        <v>2</v>
      </c>
    </row>
    <row r="3900" spans="1:19" x14ac:dyDescent="0.3">
      <c r="A3900">
        <v>23963</v>
      </c>
      <c r="B3900" t="s">
        <v>650</v>
      </c>
      <c r="C3900" t="s">
        <v>427</v>
      </c>
      <c r="P3900">
        <v>10</v>
      </c>
      <c r="Q3900">
        <v>0</v>
      </c>
      <c r="R3900">
        <v>18</v>
      </c>
      <c r="S3900">
        <v>2</v>
      </c>
    </row>
    <row r="3901" spans="1:19" x14ac:dyDescent="0.3">
      <c r="A3901">
        <v>23963</v>
      </c>
      <c r="B3901" t="s">
        <v>650</v>
      </c>
      <c r="C3901" t="s">
        <v>663</v>
      </c>
      <c r="P3901">
        <v>6</v>
      </c>
      <c r="Q3901">
        <v>0</v>
      </c>
      <c r="R3901">
        <v>16</v>
      </c>
      <c r="S3901">
        <v>3</v>
      </c>
    </row>
    <row r="3902" spans="1:19" x14ac:dyDescent="0.3">
      <c r="A3902">
        <v>23963</v>
      </c>
      <c r="B3902" t="s">
        <v>650</v>
      </c>
      <c r="C3902" t="s">
        <v>1588</v>
      </c>
      <c r="P3902">
        <v>12</v>
      </c>
      <c r="Q3902">
        <v>0</v>
      </c>
      <c r="R3902">
        <v>15</v>
      </c>
      <c r="S3902">
        <v>3</v>
      </c>
    </row>
    <row r="3903" spans="1:19" x14ac:dyDescent="0.3">
      <c r="A3903">
        <v>23963</v>
      </c>
      <c r="B3903" t="s">
        <v>650</v>
      </c>
      <c r="C3903" t="s">
        <v>121</v>
      </c>
      <c r="P3903">
        <v>6</v>
      </c>
      <c r="Q3903">
        <v>0</v>
      </c>
      <c r="R3903">
        <v>12</v>
      </c>
      <c r="S3903">
        <v>2</v>
      </c>
    </row>
    <row r="3904" spans="1:19" x14ac:dyDescent="0.3">
      <c r="A3904">
        <v>23963</v>
      </c>
      <c r="B3904" t="s">
        <v>650</v>
      </c>
      <c r="C3904" t="s">
        <v>1591</v>
      </c>
      <c r="P3904">
        <v>8</v>
      </c>
      <c r="Q3904">
        <v>0</v>
      </c>
      <c r="R3904">
        <v>8</v>
      </c>
      <c r="S3904">
        <v>1</v>
      </c>
    </row>
    <row r="3905" spans="1:39" x14ac:dyDescent="0.3">
      <c r="A3905">
        <v>23963</v>
      </c>
      <c r="B3905" t="s">
        <v>650</v>
      </c>
      <c r="C3905" t="s">
        <v>93</v>
      </c>
      <c r="P3905">
        <v>8</v>
      </c>
      <c r="Q3905">
        <v>0</v>
      </c>
      <c r="R3905">
        <v>8</v>
      </c>
      <c r="S3905">
        <v>1</v>
      </c>
    </row>
    <row r="3906" spans="1:39" x14ac:dyDescent="0.3">
      <c r="A3906">
        <v>23963</v>
      </c>
      <c r="B3906" t="s">
        <v>650</v>
      </c>
      <c r="C3906" t="s">
        <v>1592</v>
      </c>
      <c r="P3906">
        <v>2</v>
      </c>
      <c r="Q3906">
        <v>0</v>
      </c>
      <c r="R3906">
        <v>2</v>
      </c>
      <c r="S3906">
        <v>1</v>
      </c>
    </row>
    <row r="3907" spans="1:39" x14ac:dyDescent="0.3">
      <c r="A3907">
        <v>23963</v>
      </c>
      <c r="B3907" t="s">
        <v>650</v>
      </c>
      <c r="C3907" t="s">
        <v>1587</v>
      </c>
      <c r="P3907">
        <v>0</v>
      </c>
      <c r="Q3907">
        <v>0</v>
      </c>
      <c r="R3907">
        <v>-2</v>
      </c>
      <c r="S3907">
        <v>1</v>
      </c>
    </row>
    <row r="3908" spans="1:39" x14ac:dyDescent="0.3">
      <c r="A3908">
        <v>23963</v>
      </c>
      <c r="B3908" t="s">
        <v>1292</v>
      </c>
      <c r="C3908" t="s">
        <v>535</v>
      </c>
      <c r="T3908">
        <v>19.5</v>
      </c>
      <c r="U3908">
        <v>26</v>
      </c>
      <c r="V3908">
        <v>0</v>
      </c>
      <c r="W3908">
        <v>78</v>
      </c>
      <c r="X3908">
        <v>4</v>
      </c>
    </row>
    <row r="3909" spans="1:39" x14ac:dyDescent="0.3">
      <c r="A3909">
        <v>23963</v>
      </c>
      <c r="B3909" t="s">
        <v>1292</v>
      </c>
      <c r="C3909" t="s">
        <v>1593</v>
      </c>
      <c r="T3909">
        <v>24.5</v>
      </c>
      <c r="U3909">
        <v>31</v>
      </c>
      <c r="V3909">
        <v>0</v>
      </c>
      <c r="W3909">
        <v>49</v>
      </c>
      <c r="X3909">
        <v>2</v>
      </c>
    </row>
    <row r="3910" spans="1:39" x14ac:dyDescent="0.3">
      <c r="A3910">
        <v>23963</v>
      </c>
      <c r="B3910" t="s">
        <v>650</v>
      </c>
      <c r="C3910" t="s">
        <v>1594</v>
      </c>
      <c r="T3910">
        <v>65</v>
      </c>
      <c r="U3910">
        <v>65</v>
      </c>
      <c r="V3910">
        <v>0</v>
      </c>
      <c r="W3910">
        <v>65</v>
      </c>
      <c r="X3910">
        <v>1</v>
      </c>
    </row>
    <row r="3911" spans="1:39" x14ac:dyDescent="0.3">
      <c r="A3911">
        <v>23963</v>
      </c>
      <c r="B3911" t="s">
        <v>650</v>
      </c>
      <c r="C3911" t="s">
        <v>97</v>
      </c>
      <c r="Y3911">
        <v>3</v>
      </c>
      <c r="Z3911">
        <v>4</v>
      </c>
      <c r="AA3911">
        <v>0</v>
      </c>
      <c r="AB3911">
        <v>6</v>
      </c>
      <c r="AC3911">
        <v>2</v>
      </c>
    </row>
    <row r="3912" spans="1:39" x14ac:dyDescent="0.3">
      <c r="A3912">
        <v>23963</v>
      </c>
      <c r="B3912" t="s">
        <v>1292</v>
      </c>
      <c r="C3912" t="s">
        <v>1311</v>
      </c>
      <c r="AD3912">
        <v>2</v>
      </c>
      <c r="AE3912">
        <v>27</v>
      </c>
      <c r="AF3912">
        <v>1</v>
      </c>
      <c r="AG3912">
        <v>50</v>
      </c>
      <c r="AH3912">
        <v>3</v>
      </c>
      <c r="AI3912">
        <v>0</v>
      </c>
    </row>
    <row r="3913" spans="1:39" x14ac:dyDescent="0.3">
      <c r="A3913">
        <v>23963</v>
      </c>
      <c r="B3913" t="s">
        <v>650</v>
      </c>
      <c r="C3913" t="s">
        <v>1348</v>
      </c>
      <c r="AD3913">
        <v>1</v>
      </c>
      <c r="AE3913" t="s">
        <v>136</v>
      </c>
      <c r="AF3913">
        <v>0</v>
      </c>
      <c r="AG3913">
        <v>0</v>
      </c>
      <c r="AH3913">
        <v>6</v>
      </c>
      <c r="AI3913">
        <v>6</v>
      </c>
    </row>
    <row r="3914" spans="1:39" x14ac:dyDescent="0.3">
      <c r="A3914">
        <v>23963</v>
      </c>
      <c r="B3914" t="s">
        <v>1292</v>
      </c>
      <c r="C3914" t="s">
        <v>1312</v>
      </c>
      <c r="AJ3914">
        <v>65</v>
      </c>
      <c r="AK3914">
        <v>345</v>
      </c>
      <c r="AL3914">
        <v>43.1</v>
      </c>
      <c r="AM3914">
        <v>8</v>
      </c>
    </row>
    <row r="3915" spans="1:39" x14ac:dyDescent="0.3">
      <c r="A3915">
        <v>23963</v>
      </c>
      <c r="B3915" t="s">
        <v>650</v>
      </c>
      <c r="C3915" t="s">
        <v>289</v>
      </c>
      <c r="AJ3915">
        <v>55</v>
      </c>
      <c r="AK3915">
        <v>169</v>
      </c>
      <c r="AL3915">
        <v>42.2</v>
      </c>
      <c r="AM3915">
        <v>4</v>
      </c>
    </row>
    <row r="3916" spans="1:39" x14ac:dyDescent="0.3">
      <c r="A3916">
        <v>23962</v>
      </c>
      <c r="B3916" t="s">
        <v>477</v>
      </c>
      <c r="C3916" t="s">
        <v>1595</v>
      </c>
      <c r="D3916">
        <v>34</v>
      </c>
      <c r="E3916">
        <v>70.599999999999994</v>
      </c>
      <c r="F3916">
        <v>24</v>
      </c>
      <c r="G3916">
        <v>1</v>
      </c>
      <c r="H3916">
        <v>1</v>
      </c>
      <c r="I3916">
        <v>309</v>
      </c>
      <c r="J3916">
        <v>150.80000000000001</v>
      </c>
    </row>
    <row r="3917" spans="1:39" x14ac:dyDescent="0.3">
      <c r="A3917">
        <v>23962</v>
      </c>
      <c r="B3917" t="s">
        <v>477</v>
      </c>
      <c r="C3917" t="s">
        <v>483</v>
      </c>
      <c r="D3917">
        <v>1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</row>
    <row r="3918" spans="1:39" x14ac:dyDescent="0.3">
      <c r="A3918">
        <v>23962</v>
      </c>
      <c r="B3918" t="s">
        <v>901</v>
      </c>
      <c r="C3918" t="s">
        <v>902</v>
      </c>
      <c r="D3918">
        <v>49</v>
      </c>
      <c r="E3918">
        <v>57.1</v>
      </c>
      <c r="F3918">
        <v>28</v>
      </c>
      <c r="G3918">
        <v>2</v>
      </c>
      <c r="H3918">
        <v>1</v>
      </c>
      <c r="I3918">
        <v>335</v>
      </c>
      <c r="J3918">
        <v>113.1</v>
      </c>
    </row>
    <row r="3919" spans="1:39" x14ac:dyDescent="0.3">
      <c r="A3919">
        <v>23962</v>
      </c>
      <c r="B3919" t="s">
        <v>477</v>
      </c>
      <c r="C3919" t="s">
        <v>1596</v>
      </c>
      <c r="K3919">
        <v>22</v>
      </c>
      <c r="L3919">
        <v>1</v>
      </c>
      <c r="M3919">
        <v>56</v>
      </c>
      <c r="N3919">
        <v>3</v>
      </c>
      <c r="O3919">
        <v>134</v>
      </c>
    </row>
    <row r="3920" spans="1:39" x14ac:dyDescent="0.3">
      <c r="A3920">
        <v>23962</v>
      </c>
      <c r="B3920" t="s">
        <v>477</v>
      </c>
      <c r="C3920" t="s">
        <v>1595</v>
      </c>
      <c r="K3920">
        <v>8</v>
      </c>
      <c r="L3920">
        <v>0</v>
      </c>
      <c r="M3920">
        <v>14</v>
      </c>
      <c r="N3920">
        <v>0</v>
      </c>
      <c r="O3920">
        <v>29</v>
      </c>
    </row>
    <row r="3921" spans="1:19" x14ac:dyDescent="0.3">
      <c r="A3921">
        <v>23962</v>
      </c>
      <c r="B3921" t="s">
        <v>477</v>
      </c>
      <c r="C3921" t="s">
        <v>481</v>
      </c>
      <c r="K3921">
        <v>2</v>
      </c>
      <c r="L3921">
        <v>0</v>
      </c>
      <c r="M3921">
        <v>3</v>
      </c>
      <c r="N3921">
        <v>0</v>
      </c>
      <c r="O3921">
        <v>4</v>
      </c>
    </row>
    <row r="3922" spans="1:19" x14ac:dyDescent="0.3">
      <c r="A3922">
        <v>23962</v>
      </c>
      <c r="B3922" t="s">
        <v>477</v>
      </c>
      <c r="C3922" t="s">
        <v>1597</v>
      </c>
      <c r="K3922">
        <v>0</v>
      </c>
      <c r="L3922">
        <v>0</v>
      </c>
      <c r="M3922">
        <v>0</v>
      </c>
      <c r="N3922">
        <v>0</v>
      </c>
      <c r="O3922">
        <v>0</v>
      </c>
    </row>
    <row r="3923" spans="1:19" x14ac:dyDescent="0.3">
      <c r="A3923">
        <v>23962</v>
      </c>
      <c r="B3923" t="s">
        <v>477</v>
      </c>
      <c r="C3923" t="s">
        <v>1020</v>
      </c>
      <c r="K3923">
        <v>2</v>
      </c>
      <c r="L3923">
        <v>0</v>
      </c>
      <c r="M3923">
        <v>2</v>
      </c>
      <c r="N3923">
        <v>0</v>
      </c>
      <c r="O3923">
        <v>-5</v>
      </c>
    </row>
    <row r="3924" spans="1:19" x14ac:dyDescent="0.3">
      <c r="A3924">
        <v>23962</v>
      </c>
      <c r="B3924" t="s">
        <v>901</v>
      </c>
      <c r="C3924" t="s">
        <v>429</v>
      </c>
      <c r="K3924">
        <v>19</v>
      </c>
      <c r="L3924">
        <v>0</v>
      </c>
      <c r="M3924">
        <v>18</v>
      </c>
      <c r="N3924">
        <v>1</v>
      </c>
      <c r="O3924">
        <v>86</v>
      </c>
    </row>
    <row r="3925" spans="1:19" x14ac:dyDescent="0.3">
      <c r="A3925">
        <v>23962</v>
      </c>
      <c r="B3925" t="s">
        <v>901</v>
      </c>
      <c r="C3925" t="s">
        <v>1598</v>
      </c>
      <c r="K3925">
        <v>14</v>
      </c>
      <c r="L3925">
        <v>0</v>
      </c>
      <c r="M3925">
        <v>8</v>
      </c>
      <c r="N3925">
        <v>0</v>
      </c>
      <c r="O3925">
        <v>39</v>
      </c>
    </row>
    <row r="3926" spans="1:19" x14ac:dyDescent="0.3">
      <c r="A3926">
        <v>23962</v>
      </c>
      <c r="B3926" t="s">
        <v>901</v>
      </c>
      <c r="C3926" t="s">
        <v>902</v>
      </c>
      <c r="K3926">
        <v>23</v>
      </c>
      <c r="L3926">
        <v>0</v>
      </c>
      <c r="M3926">
        <v>12</v>
      </c>
      <c r="N3926">
        <v>1</v>
      </c>
      <c r="O3926">
        <v>32</v>
      </c>
    </row>
    <row r="3927" spans="1:19" x14ac:dyDescent="0.3">
      <c r="A3927">
        <v>23962</v>
      </c>
      <c r="B3927" t="s">
        <v>477</v>
      </c>
      <c r="C3927" t="s">
        <v>483</v>
      </c>
      <c r="P3927">
        <v>36</v>
      </c>
      <c r="Q3927">
        <v>0</v>
      </c>
      <c r="R3927">
        <v>199</v>
      </c>
      <c r="S3927">
        <v>12</v>
      </c>
    </row>
    <row r="3928" spans="1:19" x14ac:dyDescent="0.3">
      <c r="A3928">
        <v>23962</v>
      </c>
      <c r="B3928" t="s">
        <v>477</v>
      </c>
      <c r="C3928" t="s">
        <v>183</v>
      </c>
      <c r="P3928">
        <v>57</v>
      </c>
      <c r="Q3928">
        <v>1</v>
      </c>
      <c r="R3928">
        <v>80</v>
      </c>
      <c r="S3928">
        <v>3</v>
      </c>
    </row>
    <row r="3929" spans="1:19" x14ac:dyDescent="0.3">
      <c r="A3929">
        <v>23962</v>
      </c>
      <c r="B3929" t="s">
        <v>477</v>
      </c>
      <c r="C3929" t="s">
        <v>874</v>
      </c>
      <c r="P3929">
        <v>17</v>
      </c>
      <c r="Q3929">
        <v>0</v>
      </c>
      <c r="R3929">
        <v>17</v>
      </c>
      <c r="S3929">
        <v>1</v>
      </c>
    </row>
    <row r="3930" spans="1:19" x14ac:dyDescent="0.3">
      <c r="A3930">
        <v>23962</v>
      </c>
      <c r="B3930" t="s">
        <v>477</v>
      </c>
      <c r="C3930" t="s">
        <v>487</v>
      </c>
      <c r="P3930">
        <v>5</v>
      </c>
      <c r="Q3930">
        <v>0</v>
      </c>
      <c r="R3930">
        <v>9</v>
      </c>
      <c r="S3930">
        <v>2</v>
      </c>
    </row>
    <row r="3931" spans="1:19" x14ac:dyDescent="0.3">
      <c r="A3931">
        <v>23962</v>
      </c>
      <c r="B3931" t="s">
        <v>477</v>
      </c>
      <c r="C3931" t="s">
        <v>205</v>
      </c>
      <c r="P3931">
        <v>5</v>
      </c>
      <c r="Q3931">
        <v>0</v>
      </c>
      <c r="R3931">
        <v>5</v>
      </c>
      <c r="S3931">
        <v>1</v>
      </c>
    </row>
    <row r="3932" spans="1:19" x14ac:dyDescent="0.3">
      <c r="A3932">
        <v>23962</v>
      </c>
      <c r="B3932" t="s">
        <v>477</v>
      </c>
      <c r="C3932" t="s">
        <v>1596</v>
      </c>
      <c r="P3932">
        <v>2</v>
      </c>
      <c r="Q3932">
        <v>0</v>
      </c>
      <c r="R3932">
        <v>-1</v>
      </c>
      <c r="S3932">
        <v>5</v>
      </c>
    </row>
    <row r="3933" spans="1:19" x14ac:dyDescent="0.3">
      <c r="A3933">
        <v>23962</v>
      </c>
      <c r="B3933" t="s">
        <v>901</v>
      </c>
      <c r="C3933" t="s">
        <v>52</v>
      </c>
      <c r="P3933">
        <v>43</v>
      </c>
      <c r="Q3933">
        <v>0</v>
      </c>
      <c r="R3933">
        <v>117</v>
      </c>
      <c r="S3933">
        <v>8</v>
      </c>
    </row>
    <row r="3934" spans="1:19" x14ac:dyDescent="0.3">
      <c r="A3934">
        <v>23962</v>
      </c>
      <c r="B3934" t="s">
        <v>901</v>
      </c>
      <c r="C3934" t="s">
        <v>915</v>
      </c>
      <c r="P3934">
        <v>51</v>
      </c>
      <c r="Q3934">
        <v>1</v>
      </c>
      <c r="R3934">
        <v>69</v>
      </c>
      <c r="S3934">
        <v>4</v>
      </c>
    </row>
    <row r="3935" spans="1:19" x14ac:dyDescent="0.3">
      <c r="A3935">
        <v>23962</v>
      </c>
      <c r="B3935" t="s">
        <v>901</v>
      </c>
      <c r="C3935" t="s">
        <v>913</v>
      </c>
      <c r="P3935">
        <v>18</v>
      </c>
      <c r="Q3935">
        <v>0</v>
      </c>
      <c r="R3935">
        <v>66</v>
      </c>
      <c r="S3935">
        <v>6</v>
      </c>
    </row>
    <row r="3936" spans="1:19" x14ac:dyDescent="0.3">
      <c r="A3936">
        <v>23962</v>
      </c>
      <c r="B3936" t="s">
        <v>901</v>
      </c>
      <c r="C3936" t="s">
        <v>1598</v>
      </c>
      <c r="P3936">
        <v>20</v>
      </c>
      <c r="Q3936">
        <v>0</v>
      </c>
      <c r="R3936">
        <v>40</v>
      </c>
      <c r="S3936">
        <v>4</v>
      </c>
    </row>
    <row r="3937" spans="1:39" x14ac:dyDescent="0.3">
      <c r="A3937">
        <v>23962</v>
      </c>
      <c r="B3937" t="s">
        <v>901</v>
      </c>
      <c r="C3937" t="s">
        <v>216</v>
      </c>
      <c r="P3937">
        <v>14</v>
      </c>
      <c r="Q3937">
        <v>0</v>
      </c>
      <c r="R3937">
        <v>25</v>
      </c>
      <c r="S3937">
        <v>3</v>
      </c>
    </row>
    <row r="3938" spans="1:39" x14ac:dyDescent="0.3">
      <c r="A3938">
        <v>23962</v>
      </c>
      <c r="B3938" t="s">
        <v>901</v>
      </c>
      <c r="C3938" t="s">
        <v>956</v>
      </c>
      <c r="P3938">
        <v>7</v>
      </c>
      <c r="Q3938">
        <v>0</v>
      </c>
      <c r="R3938">
        <v>7</v>
      </c>
      <c r="S3938">
        <v>1</v>
      </c>
    </row>
    <row r="3939" spans="1:39" x14ac:dyDescent="0.3">
      <c r="A3939">
        <v>23962</v>
      </c>
      <c r="B3939" t="s">
        <v>901</v>
      </c>
      <c r="C3939" t="s">
        <v>74</v>
      </c>
      <c r="P3939">
        <v>6</v>
      </c>
      <c r="Q3939">
        <v>0</v>
      </c>
      <c r="R3939">
        <v>6</v>
      </c>
      <c r="S3939">
        <v>1</v>
      </c>
    </row>
    <row r="3940" spans="1:39" x14ac:dyDescent="0.3">
      <c r="A3940">
        <v>23962</v>
      </c>
      <c r="B3940" t="s">
        <v>901</v>
      </c>
      <c r="C3940" t="s">
        <v>1599</v>
      </c>
      <c r="P3940">
        <v>5</v>
      </c>
      <c r="Q3940">
        <v>0</v>
      </c>
      <c r="R3940">
        <v>5</v>
      </c>
      <c r="S3940">
        <v>1</v>
      </c>
    </row>
    <row r="3941" spans="1:39" x14ac:dyDescent="0.3">
      <c r="A3941">
        <v>23962</v>
      </c>
      <c r="B3941" t="s">
        <v>477</v>
      </c>
      <c r="C3941" t="s">
        <v>481</v>
      </c>
      <c r="T3941">
        <v>19.7</v>
      </c>
      <c r="U3941">
        <v>24</v>
      </c>
      <c r="V3941">
        <v>0</v>
      </c>
      <c r="W3941">
        <v>59</v>
      </c>
      <c r="X3941">
        <v>3</v>
      </c>
    </row>
    <row r="3942" spans="1:39" x14ac:dyDescent="0.3">
      <c r="A3942">
        <v>23962</v>
      </c>
      <c r="B3942" t="s">
        <v>477</v>
      </c>
      <c r="C3942" t="s">
        <v>312</v>
      </c>
      <c r="T3942">
        <v>19</v>
      </c>
      <c r="U3942">
        <v>20</v>
      </c>
      <c r="V3942">
        <v>0</v>
      </c>
      <c r="W3942">
        <v>38</v>
      </c>
      <c r="X3942">
        <v>2</v>
      </c>
    </row>
    <row r="3943" spans="1:39" x14ac:dyDescent="0.3">
      <c r="A3943">
        <v>23962</v>
      </c>
      <c r="B3943" t="s">
        <v>477</v>
      </c>
      <c r="C3943" t="s">
        <v>1597</v>
      </c>
      <c r="T3943">
        <v>-5</v>
      </c>
      <c r="U3943">
        <v>0</v>
      </c>
      <c r="V3943">
        <v>0</v>
      </c>
      <c r="W3943">
        <v>-5</v>
      </c>
      <c r="X3943">
        <v>1</v>
      </c>
    </row>
    <row r="3944" spans="1:39" x14ac:dyDescent="0.3">
      <c r="A3944">
        <v>23962</v>
      </c>
      <c r="B3944" t="s">
        <v>901</v>
      </c>
      <c r="C3944" t="s">
        <v>74</v>
      </c>
      <c r="T3944">
        <v>25.5</v>
      </c>
      <c r="U3944">
        <v>43</v>
      </c>
      <c r="V3944">
        <v>0</v>
      </c>
      <c r="W3944">
        <v>102</v>
      </c>
      <c r="X3944">
        <v>4</v>
      </c>
    </row>
    <row r="3945" spans="1:39" x14ac:dyDescent="0.3">
      <c r="A3945">
        <v>23962</v>
      </c>
      <c r="B3945" t="s">
        <v>901</v>
      </c>
      <c r="C3945" t="s">
        <v>751</v>
      </c>
      <c r="T3945">
        <v>5</v>
      </c>
      <c r="U3945">
        <v>5</v>
      </c>
      <c r="V3945">
        <v>0</v>
      </c>
      <c r="W3945">
        <v>5</v>
      </c>
      <c r="X3945">
        <v>1</v>
      </c>
    </row>
    <row r="3946" spans="1:39" x14ac:dyDescent="0.3">
      <c r="A3946">
        <v>23962</v>
      </c>
      <c r="B3946" t="s">
        <v>477</v>
      </c>
      <c r="C3946" t="s">
        <v>1030</v>
      </c>
      <c r="Y3946">
        <v>2.8</v>
      </c>
      <c r="Z3946">
        <v>8</v>
      </c>
      <c r="AA3946">
        <v>0</v>
      </c>
      <c r="AB3946">
        <v>11</v>
      </c>
      <c r="AC3946">
        <v>4</v>
      </c>
    </row>
    <row r="3947" spans="1:39" x14ac:dyDescent="0.3">
      <c r="A3947">
        <v>23962</v>
      </c>
      <c r="B3947" t="s">
        <v>901</v>
      </c>
      <c r="C3947" t="s">
        <v>956</v>
      </c>
      <c r="Y3947">
        <v>2</v>
      </c>
      <c r="Z3947">
        <v>2</v>
      </c>
      <c r="AA3947">
        <v>0</v>
      </c>
      <c r="AB3947">
        <v>2</v>
      </c>
      <c r="AC3947">
        <v>1</v>
      </c>
    </row>
    <row r="3948" spans="1:39" x14ac:dyDescent="0.3">
      <c r="A3948">
        <v>23962</v>
      </c>
      <c r="B3948" t="s">
        <v>477</v>
      </c>
      <c r="C3948" t="s">
        <v>1600</v>
      </c>
      <c r="AD3948">
        <v>1</v>
      </c>
      <c r="AE3948">
        <v>36</v>
      </c>
      <c r="AF3948">
        <v>1</v>
      </c>
      <c r="AG3948">
        <v>100</v>
      </c>
      <c r="AH3948">
        <v>8</v>
      </c>
      <c r="AI3948">
        <v>5</v>
      </c>
    </row>
    <row r="3949" spans="1:39" x14ac:dyDescent="0.3">
      <c r="A3949">
        <v>23962</v>
      </c>
      <c r="B3949" t="s">
        <v>901</v>
      </c>
      <c r="C3949" t="s">
        <v>920</v>
      </c>
      <c r="AD3949">
        <v>3</v>
      </c>
      <c r="AE3949">
        <v>42</v>
      </c>
      <c r="AF3949">
        <v>3</v>
      </c>
      <c r="AG3949">
        <v>100</v>
      </c>
      <c r="AH3949">
        <v>12</v>
      </c>
      <c r="AI3949">
        <v>3</v>
      </c>
    </row>
    <row r="3950" spans="1:39" x14ac:dyDescent="0.3">
      <c r="A3950">
        <v>23962</v>
      </c>
      <c r="B3950" t="s">
        <v>477</v>
      </c>
      <c r="C3950" t="s">
        <v>499</v>
      </c>
      <c r="AJ3950">
        <v>61</v>
      </c>
      <c r="AK3950">
        <v>396</v>
      </c>
      <c r="AL3950">
        <v>49.5</v>
      </c>
      <c r="AM3950">
        <v>8</v>
      </c>
    </row>
    <row r="3951" spans="1:39" x14ac:dyDescent="0.3">
      <c r="A3951">
        <v>23962</v>
      </c>
      <c r="B3951" t="s">
        <v>477</v>
      </c>
      <c r="C3951" t="s">
        <v>1595</v>
      </c>
      <c r="AJ3951">
        <v>32</v>
      </c>
      <c r="AK3951">
        <v>32</v>
      </c>
      <c r="AL3951">
        <v>32</v>
      </c>
      <c r="AM3951">
        <v>1</v>
      </c>
    </row>
    <row r="3952" spans="1:39" x14ac:dyDescent="0.3">
      <c r="A3952">
        <v>23962</v>
      </c>
      <c r="B3952" t="s">
        <v>901</v>
      </c>
      <c r="C3952" t="s">
        <v>906</v>
      </c>
      <c r="AJ3952">
        <v>57</v>
      </c>
      <c r="AK3952">
        <v>302</v>
      </c>
      <c r="AL3952">
        <v>43.1</v>
      </c>
      <c r="AM3952">
        <v>7</v>
      </c>
    </row>
    <row r="3953" spans="1:19" x14ac:dyDescent="0.3">
      <c r="A3953">
        <v>23959</v>
      </c>
      <c r="B3953" t="s">
        <v>343</v>
      </c>
      <c r="C3953" t="s">
        <v>1197</v>
      </c>
      <c r="D3953">
        <v>51</v>
      </c>
      <c r="E3953">
        <v>64.7</v>
      </c>
      <c r="F3953">
        <v>33</v>
      </c>
      <c r="G3953">
        <v>1</v>
      </c>
      <c r="H3953">
        <v>3</v>
      </c>
      <c r="I3953">
        <v>453</v>
      </c>
      <c r="J3953">
        <v>154.80000000000001</v>
      </c>
    </row>
    <row r="3954" spans="1:19" x14ac:dyDescent="0.3">
      <c r="A3954">
        <v>23959</v>
      </c>
      <c r="B3954" t="s">
        <v>746</v>
      </c>
      <c r="C3954" t="s">
        <v>180</v>
      </c>
      <c r="D3954">
        <v>12</v>
      </c>
      <c r="E3954">
        <v>58.3</v>
      </c>
      <c r="F3954">
        <v>7</v>
      </c>
      <c r="G3954">
        <v>1</v>
      </c>
      <c r="H3954">
        <v>1</v>
      </c>
      <c r="I3954">
        <v>125</v>
      </c>
      <c r="J3954">
        <v>156.69999999999999</v>
      </c>
    </row>
    <row r="3955" spans="1:19" x14ac:dyDescent="0.3">
      <c r="A3955">
        <v>23959</v>
      </c>
      <c r="B3955" t="s">
        <v>343</v>
      </c>
      <c r="C3955" t="s">
        <v>870</v>
      </c>
      <c r="K3955">
        <v>13</v>
      </c>
      <c r="L3955">
        <v>0</v>
      </c>
      <c r="M3955">
        <v>18</v>
      </c>
      <c r="N3955">
        <v>0</v>
      </c>
      <c r="O3955">
        <v>75</v>
      </c>
    </row>
    <row r="3956" spans="1:19" x14ac:dyDescent="0.3">
      <c r="A3956">
        <v>23959</v>
      </c>
      <c r="B3956" t="s">
        <v>343</v>
      </c>
      <c r="C3956" t="s">
        <v>1197</v>
      </c>
      <c r="K3956">
        <v>15</v>
      </c>
      <c r="L3956">
        <v>1</v>
      </c>
      <c r="M3956">
        <v>15</v>
      </c>
      <c r="N3956">
        <v>1</v>
      </c>
      <c r="O3956">
        <v>47</v>
      </c>
    </row>
    <row r="3957" spans="1:19" x14ac:dyDescent="0.3">
      <c r="A3957">
        <v>23959</v>
      </c>
      <c r="B3957" t="s">
        <v>343</v>
      </c>
      <c r="C3957" t="s">
        <v>349</v>
      </c>
      <c r="K3957">
        <v>4</v>
      </c>
      <c r="L3957">
        <v>0</v>
      </c>
      <c r="M3957">
        <v>13</v>
      </c>
      <c r="N3957">
        <v>0</v>
      </c>
      <c r="O3957">
        <v>25</v>
      </c>
    </row>
    <row r="3958" spans="1:19" x14ac:dyDescent="0.3">
      <c r="A3958">
        <v>23959</v>
      </c>
      <c r="B3958" t="s">
        <v>343</v>
      </c>
      <c r="C3958" t="s">
        <v>122</v>
      </c>
      <c r="K3958">
        <v>1</v>
      </c>
      <c r="L3958">
        <v>0</v>
      </c>
      <c r="M3958">
        <v>5</v>
      </c>
      <c r="N3958">
        <v>0</v>
      </c>
      <c r="O3958">
        <v>5</v>
      </c>
    </row>
    <row r="3959" spans="1:19" x14ac:dyDescent="0.3">
      <c r="A3959">
        <v>23959</v>
      </c>
      <c r="B3959" t="s">
        <v>746</v>
      </c>
      <c r="C3959" t="s">
        <v>1601</v>
      </c>
      <c r="K3959">
        <v>21</v>
      </c>
      <c r="L3959">
        <v>0</v>
      </c>
      <c r="M3959">
        <v>69</v>
      </c>
      <c r="N3959">
        <v>3</v>
      </c>
      <c r="O3959">
        <v>171</v>
      </c>
    </row>
    <row r="3960" spans="1:19" x14ac:dyDescent="0.3">
      <c r="A3960">
        <v>23959</v>
      </c>
      <c r="B3960" t="s">
        <v>746</v>
      </c>
      <c r="C3960" t="s">
        <v>180</v>
      </c>
      <c r="K3960">
        <v>14</v>
      </c>
      <c r="L3960">
        <v>0</v>
      </c>
      <c r="M3960">
        <v>32</v>
      </c>
      <c r="N3960">
        <v>3</v>
      </c>
      <c r="O3960">
        <v>121</v>
      </c>
    </row>
    <row r="3961" spans="1:19" x14ac:dyDescent="0.3">
      <c r="A3961">
        <v>23959</v>
      </c>
      <c r="B3961" t="s">
        <v>746</v>
      </c>
      <c r="C3961" t="s">
        <v>1602</v>
      </c>
      <c r="K3961">
        <v>10</v>
      </c>
      <c r="L3961">
        <v>0</v>
      </c>
      <c r="M3961">
        <v>20</v>
      </c>
      <c r="N3961">
        <v>0</v>
      </c>
      <c r="O3961">
        <v>63</v>
      </c>
    </row>
    <row r="3962" spans="1:19" x14ac:dyDescent="0.3">
      <c r="A3962">
        <v>23959</v>
      </c>
      <c r="B3962" t="s">
        <v>746</v>
      </c>
      <c r="C3962" t="s">
        <v>1101</v>
      </c>
      <c r="K3962">
        <v>7</v>
      </c>
      <c r="L3962">
        <v>0</v>
      </c>
      <c r="M3962">
        <v>23</v>
      </c>
      <c r="N3962">
        <v>0</v>
      </c>
      <c r="O3962">
        <v>59</v>
      </c>
    </row>
    <row r="3963" spans="1:19" x14ac:dyDescent="0.3">
      <c r="A3963">
        <v>23959</v>
      </c>
      <c r="B3963" t="s">
        <v>746</v>
      </c>
      <c r="C3963" t="s">
        <v>216</v>
      </c>
      <c r="K3963">
        <v>5</v>
      </c>
      <c r="L3963">
        <v>0</v>
      </c>
      <c r="M3963">
        <v>14</v>
      </c>
      <c r="N3963">
        <v>0</v>
      </c>
      <c r="O3963">
        <v>23</v>
      </c>
    </row>
    <row r="3964" spans="1:19" x14ac:dyDescent="0.3">
      <c r="A3964">
        <v>23959</v>
      </c>
      <c r="B3964" t="s">
        <v>746</v>
      </c>
      <c r="C3964" t="s">
        <v>1603</v>
      </c>
      <c r="K3964">
        <v>2</v>
      </c>
      <c r="L3964">
        <v>0</v>
      </c>
      <c r="M3964">
        <v>10</v>
      </c>
      <c r="N3964">
        <v>0</v>
      </c>
      <c r="O3964">
        <v>15</v>
      </c>
    </row>
    <row r="3965" spans="1:19" x14ac:dyDescent="0.3">
      <c r="A3965">
        <v>23959</v>
      </c>
      <c r="B3965" t="s">
        <v>746</v>
      </c>
      <c r="C3965" t="s">
        <v>324</v>
      </c>
      <c r="K3965">
        <v>1</v>
      </c>
      <c r="L3965">
        <v>0</v>
      </c>
      <c r="M3965">
        <v>1</v>
      </c>
      <c r="N3965">
        <v>0</v>
      </c>
      <c r="O3965">
        <v>1</v>
      </c>
    </row>
    <row r="3966" spans="1:19" x14ac:dyDescent="0.3">
      <c r="A3966">
        <v>23959</v>
      </c>
      <c r="B3966" t="s">
        <v>343</v>
      </c>
      <c r="C3966" t="s">
        <v>461</v>
      </c>
      <c r="P3966">
        <v>35</v>
      </c>
      <c r="Q3966">
        <v>0</v>
      </c>
      <c r="R3966">
        <v>117</v>
      </c>
      <c r="S3966">
        <v>6</v>
      </c>
    </row>
    <row r="3967" spans="1:19" x14ac:dyDescent="0.3">
      <c r="A3967">
        <v>23959</v>
      </c>
      <c r="B3967" t="s">
        <v>343</v>
      </c>
      <c r="C3967" t="s">
        <v>429</v>
      </c>
      <c r="P3967">
        <v>18</v>
      </c>
      <c r="Q3967">
        <v>2</v>
      </c>
      <c r="R3967">
        <v>105</v>
      </c>
      <c r="S3967">
        <v>9</v>
      </c>
    </row>
    <row r="3968" spans="1:19" x14ac:dyDescent="0.3">
      <c r="A3968">
        <v>23959</v>
      </c>
      <c r="B3968" t="s">
        <v>343</v>
      </c>
      <c r="C3968" t="s">
        <v>354</v>
      </c>
      <c r="P3968">
        <v>42</v>
      </c>
      <c r="Q3968">
        <v>1</v>
      </c>
      <c r="R3968">
        <v>102</v>
      </c>
      <c r="S3968">
        <v>6</v>
      </c>
    </row>
    <row r="3969" spans="1:39" x14ac:dyDescent="0.3">
      <c r="A3969">
        <v>23959</v>
      </c>
      <c r="B3969" t="s">
        <v>343</v>
      </c>
      <c r="C3969" t="s">
        <v>122</v>
      </c>
      <c r="P3969">
        <v>18</v>
      </c>
      <c r="Q3969">
        <v>0</v>
      </c>
      <c r="R3969">
        <v>63</v>
      </c>
      <c r="S3969">
        <v>5</v>
      </c>
    </row>
    <row r="3970" spans="1:39" x14ac:dyDescent="0.3">
      <c r="A3970">
        <v>23959</v>
      </c>
      <c r="B3970" t="s">
        <v>343</v>
      </c>
      <c r="C3970" t="s">
        <v>1545</v>
      </c>
      <c r="P3970">
        <v>14</v>
      </c>
      <c r="Q3970">
        <v>0</v>
      </c>
      <c r="R3970">
        <v>36</v>
      </c>
      <c r="S3970">
        <v>3</v>
      </c>
    </row>
    <row r="3971" spans="1:39" x14ac:dyDescent="0.3">
      <c r="A3971">
        <v>23959</v>
      </c>
      <c r="B3971" t="s">
        <v>343</v>
      </c>
      <c r="C3971" t="s">
        <v>1604</v>
      </c>
      <c r="P3971">
        <v>9</v>
      </c>
      <c r="Q3971">
        <v>0</v>
      </c>
      <c r="R3971">
        <v>17</v>
      </c>
      <c r="S3971">
        <v>2</v>
      </c>
    </row>
    <row r="3972" spans="1:39" x14ac:dyDescent="0.3">
      <c r="A3972">
        <v>23959</v>
      </c>
      <c r="B3972" t="s">
        <v>343</v>
      </c>
      <c r="C3972" t="s">
        <v>1605</v>
      </c>
      <c r="P3972">
        <v>7</v>
      </c>
      <c r="Q3972">
        <v>0</v>
      </c>
      <c r="R3972">
        <v>7</v>
      </c>
      <c r="S3972">
        <v>1</v>
      </c>
    </row>
    <row r="3973" spans="1:39" x14ac:dyDescent="0.3">
      <c r="A3973">
        <v>23959</v>
      </c>
      <c r="B3973" t="s">
        <v>343</v>
      </c>
      <c r="C3973" t="s">
        <v>1198</v>
      </c>
      <c r="P3973">
        <v>6</v>
      </c>
      <c r="Q3973">
        <v>0</v>
      </c>
      <c r="R3973">
        <v>6</v>
      </c>
      <c r="S3973">
        <v>1</v>
      </c>
    </row>
    <row r="3974" spans="1:39" x14ac:dyDescent="0.3">
      <c r="A3974">
        <v>23959</v>
      </c>
      <c r="B3974" t="s">
        <v>746</v>
      </c>
      <c r="C3974" t="s">
        <v>1452</v>
      </c>
      <c r="P3974">
        <v>41</v>
      </c>
      <c r="Q3974">
        <v>1</v>
      </c>
      <c r="R3974">
        <v>114</v>
      </c>
      <c r="S3974">
        <v>5</v>
      </c>
    </row>
    <row r="3975" spans="1:39" x14ac:dyDescent="0.3">
      <c r="A3975">
        <v>23959</v>
      </c>
      <c r="B3975" t="s">
        <v>746</v>
      </c>
      <c r="C3975" t="s">
        <v>1606</v>
      </c>
      <c r="P3975">
        <v>6</v>
      </c>
      <c r="Q3975">
        <v>0</v>
      </c>
      <c r="R3975">
        <v>11</v>
      </c>
      <c r="S3975">
        <v>2</v>
      </c>
    </row>
    <row r="3976" spans="1:39" x14ac:dyDescent="0.3">
      <c r="A3976">
        <v>23959</v>
      </c>
      <c r="B3976" t="s">
        <v>343</v>
      </c>
      <c r="C3976" t="s">
        <v>1604</v>
      </c>
      <c r="T3976">
        <v>16.5</v>
      </c>
      <c r="U3976">
        <v>18</v>
      </c>
      <c r="V3976">
        <v>0</v>
      </c>
      <c r="W3976">
        <v>33</v>
      </c>
      <c r="X3976">
        <v>2</v>
      </c>
    </row>
    <row r="3977" spans="1:39" x14ac:dyDescent="0.3">
      <c r="A3977">
        <v>23959</v>
      </c>
      <c r="B3977" t="s">
        <v>343</v>
      </c>
      <c r="C3977" t="s">
        <v>358</v>
      </c>
      <c r="T3977">
        <v>19</v>
      </c>
      <c r="U3977">
        <v>19</v>
      </c>
      <c r="V3977">
        <v>0</v>
      </c>
      <c r="W3977">
        <v>19</v>
      </c>
      <c r="X3977">
        <v>1</v>
      </c>
    </row>
    <row r="3978" spans="1:39" x14ac:dyDescent="0.3">
      <c r="A3978">
        <v>23959</v>
      </c>
      <c r="B3978" t="s">
        <v>746</v>
      </c>
      <c r="C3978" t="s">
        <v>1379</v>
      </c>
      <c r="T3978">
        <v>17</v>
      </c>
      <c r="U3978">
        <v>25</v>
      </c>
      <c r="V3978">
        <v>0</v>
      </c>
      <c r="W3978">
        <v>34</v>
      </c>
      <c r="X3978">
        <v>2</v>
      </c>
    </row>
    <row r="3979" spans="1:39" x14ac:dyDescent="0.3">
      <c r="A3979">
        <v>23959</v>
      </c>
      <c r="B3979" t="s">
        <v>343</v>
      </c>
      <c r="C3979" t="s">
        <v>354</v>
      </c>
      <c r="Y3979">
        <v>25.5</v>
      </c>
      <c r="Z3979">
        <v>34</v>
      </c>
      <c r="AA3979">
        <v>0</v>
      </c>
      <c r="AB3979">
        <v>51</v>
      </c>
      <c r="AC3979">
        <v>2</v>
      </c>
    </row>
    <row r="3980" spans="1:39" x14ac:dyDescent="0.3">
      <c r="A3980">
        <v>23959</v>
      </c>
      <c r="B3980" t="s">
        <v>343</v>
      </c>
      <c r="C3980" t="s">
        <v>1607</v>
      </c>
      <c r="AD3980">
        <v>2</v>
      </c>
      <c r="AE3980">
        <v>32</v>
      </c>
      <c r="AF3980">
        <v>2</v>
      </c>
      <c r="AG3980">
        <v>100</v>
      </c>
      <c r="AH3980">
        <v>10</v>
      </c>
      <c r="AI3980">
        <v>4</v>
      </c>
    </row>
    <row r="3981" spans="1:39" x14ac:dyDescent="0.3">
      <c r="A3981">
        <v>23959</v>
      </c>
      <c r="B3981" t="s">
        <v>746</v>
      </c>
      <c r="C3981" t="s">
        <v>763</v>
      </c>
      <c r="AD3981">
        <v>0</v>
      </c>
      <c r="AE3981" t="s">
        <v>136</v>
      </c>
      <c r="AF3981">
        <v>0</v>
      </c>
      <c r="AG3981" t="s">
        <v>136</v>
      </c>
      <c r="AH3981">
        <v>7</v>
      </c>
      <c r="AI3981">
        <v>7</v>
      </c>
    </row>
    <row r="3982" spans="1:39" x14ac:dyDescent="0.3">
      <c r="A3982">
        <v>23959</v>
      </c>
      <c r="B3982" t="s">
        <v>343</v>
      </c>
      <c r="C3982" t="s">
        <v>1377</v>
      </c>
      <c r="AJ3982">
        <v>51</v>
      </c>
      <c r="AK3982">
        <v>51</v>
      </c>
      <c r="AL3982">
        <v>51</v>
      </c>
      <c r="AM3982">
        <v>1</v>
      </c>
    </row>
    <row r="3983" spans="1:39" x14ac:dyDescent="0.3">
      <c r="A3983">
        <v>23959</v>
      </c>
      <c r="B3983" t="s">
        <v>746</v>
      </c>
      <c r="C3983" t="s">
        <v>765</v>
      </c>
      <c r="AJ3983">
        <v>48</v>
      </c>
      <c r="AK3983">
        <v>101</v>
      </c>
      <c r="AL3983">
        <v>33.700000000000003</v>
      </c>
      <c r="AM3983">
        <v>3</v>
      </c>
    </row>
    <row r="3984" spans="1:39" x14ac:dyDescent="0.3">
      <c r="A3984">
        <v>23965</v>
      </c>
      <c r="B3984" t="s">
        <v>882</v>
      </c>
      <c r="C3984" t="s">
        <v>1277</v>
      </c>
      <c r="D3984">
        <v>22</v>
      </c>
      <c r="E3984">
        <v>68.2</v>
      </c>
      <c r="F3984">
        <v>15</v>
      </c>
      <c r="G3984">
        <v>0</v>
      </c>
      <c r="H3984">
        <v>2</v>
      </c>
      <c r="I3984">
        <v>217</v>
      </c>
      <c r="J3984">
        <v>181</v>
      </c>
    </row>
    <row r="3985" spans="1:19" x14ac:dyDescent="0.3">
      <c r="A3985">
        <v>23965</v>
      </c>
      <c r="B3985" t="s">
        <v>882</v>
      </c>
      <c r="C3985" t="s">
        <v>1608</v>
      </c>
      <c r="D3985">
        <v>1</v>
      </c>
      <c r="E3985">
        <v>100</v>
      </c>
      <c r="F3985">
        <v>1</v>
      </c>
      <c r="G3985">
        <v>0</v>
      </c>
      <c r="H3985">
        <v>0</v>
      </c>
      <c r="I3985">
        <v>-1</v>
      </c>
      <c r="J3985">
        <v>91.6</v>
      </c>
    </row>
    <row r="3986" spans="1:19" x14ac:dyDescent="0.3">
      <c r="A3986">
        <v>23965</v>
      </c>
      <c r="B3986" t="s">
        <v>846</v>
      </c>
      <c r="C3986" t="s">
        <v>1215</v>
      </c>
      <c r="D3986">
        <v>27</v>
      </c>
      <c r="E3986">
        <v>51.9</v>
      </c>
      <c r="F3986">
        <v>14</v>
      </c>
      <c r="G3986">
        <v>3</v>
      </c>
      <c r="H3986">
        <v>1</v>
      </c>
      <c r="I3986">
        <v>121</v>
      </c>
      <c r="J3986">
        <v>79.5</v>
      </c>
    </row>
    <row r="3987" spans="1:19" x14ac:dyDescent="0.3">
      <c r="A3987">
        <v>23965</v>
      </c>
      <c r="B3987" t="s">
        <v>882</v>
      </c>
      <c r="C3987" t="s">
        <v>1609</v>
      </c>
      <c r="K3987">
        <v>26</v>
      </c>
      <c r="L3987">
        <v>0</v>
      </c>
      <c r="M3987">
        <v>21</v>
      </c>
      <c r="N3987">
        <v>2</v>
      </c>
      <c r="O3987">
        <v>126</v>
      </c>
    </row>
    <row r="3988" spans="1:19" x14ac:dyDescent="0.3">
      <c r="A3988">
        <v>23965</v>
      </c>
      <c r="B3988" t="s">
        <v>882</v>
      </c>
      <c r="C3988" t="s">
        <v>391</v>
      </c>
      <c r="K3988">
        <v>3</v>
      </c>
      <c r="L3988">
        <v>0</v>
      </c>
      <c r="M3988">
        <v>17</v>
      </c>
      <c r="N3988">
        <v>0</v>
      </c>
      <c r="O3988">
        <v>41</v>
      </c>
    </row>
    <row r="3989" spans="1:19" x14ac:dyDescent="0.3">
      <c r="A3989">
        <v>23965</v>
      </c>
      <c r="B3989" t="s">
        <v>882</v>
      </c>
      <c r="C3989" t="s">
        <v>915</v>
      </c>
      <c r="K3989">
        <v>5</v>
      </c>
      <c r="L3989">
        <v>0</v>
      </c>
      <c r="M3989">
        <v>21</v>
      </c>
      <c r="N3989">
        <v>0</v>
      </c>
      <c r="O3989">
        <v>30</v>
      </c>
    </row>
    <row r="3990" spans="1:19" x14ac:dyDescent="0.3">
      <c r="A3990">
        <v>23965</v>
      </c>
      <c r="B3990" t="s">
        <v>882</v>
      </c>
      <c r="C3990" t="s">
        <v>1277</v>
      </c>
      <c r="K3990">
        <v>7</v>
      </c>
      <c r="L3990">
        <v>0</v>
      </c>
      <c r="M3990">
        <v>15</v>
      </c>
      <c r="N3990">
        <v>0</v>
      </c>
      <c r="O3990">
        <v>18</v>
      </c>
    </row>
    <row r="3991" spans="1:19" x14ac:dyDescent="0.3">
      <c r="A3991">
        <v>23965</v>
      </c>
      <c r="B3991" t="s">
        <v>882</v>
      </c>
      <c r="C3991" t="s">
        <v>1610</v>
      </c>
      <c r="K3991">
        <v>1</v>
      </c>
      <c r="L3991">
        <v>0</v>
      </c>
      <c r="M3991">
        <v>5</v>
      </c>
      <c r="N3991">
        <v>0</v>
      </c>
      <c r="O3991">
        <v>5</v>
      </c>
    </row>
    <row r="3992" spans="1:19" x14ac:dyDescent="0.3">
      <c r="A3992">
        <v>23965</v>
      </c>
      <c r="B3992" t="s">
        <v>846</v>
      </c>
      <c r="C3992" t="s">
        <v>969</v>
      </c>
      <c r="K3992">
        <v>34</v>
      </c>
      <c r="L3992">
        <v>0</v>
      </c>
      <c r="M3992">
        <v>53</v>
      </c>
      <c r="N3992">
        <v>3</v>
      </c>
      <c r="O3992">
        <v>251</v>
      </c>
    </row>
    <row r="3993" spans="1:19" x14ac:dyDescent="0.3">
      <c r="A3993">
        <v>23965</v>
      </c>
      <c r="B3993" t="s">
        <v>846</v>
      </c>
      <c r="C3993" t="s">
        <v>850</v>
      </c>
      <c r="K3993">
        <v>15</v>
      </c>
      <c r="L3993">
        <v>0</v>
      </c>
      <c r="M3993">
        <v>43</v>
      </c>
      <c r="N3993">
        <v>0</v>
      </c>
      <c r="O3993">
        <v>105</v>
      </c>
    </row>
    <row r="3994" spans="1:19" x14ac:dyDescent="0.3">
      <c r="A3994">
        <v>23965</v>
      </c>
      <c r="B3994" t="s">
        <v>846</v>
      </c>
      <c r="C3994" t="s">
        <v>1611</v>
      </c>
      <c r="K3994">
        <v>2</v>
      </c>
      <c r="L3994">
        <v>0</v>
      </c>
      <c r="M3994">
        <v>25</v>
      </c>
      <c r="N3994">
        <v>0</v>
      </c>
      <c r="O3994">
        <v>39</v>
      </c>
    </row>
    <row r="3995" spans="1:19" x14ac:dyDescent="0.3">
      <c r="A3995">
        <v>23965</v>
      </c>
      <c r="B3995" t="s">
        <v>846</v>
      </c>
      <c r="C3995" t="s">
        <v>858</v>
      </c>
      <c r="K3995">
        <v>1</v>
      </c>
      <c r="L3995">
        <v>0</v>
      </c>
      <c r="M3995">
        <v>16</v>
      </c>
      <c r="N3995">
        <v>0</v>
      </c>
      <c r="O3995">
        <v>16</v>
      </c>
    </row>
    <row r="3996" spans="1:19" x14ac:dyDescent="0.3">
      <c r="A3996">
        <v>23965</v>
      </c>
      <c r="B3996" t="s">
        <v>846</v>
      </c>
      <c r="C3996" t="s">
        <v>1612</v>
      </c>
      <c r="K3996">
        <v>1</v>
      </c>
      <c r="L3996">
        <v>0</v>
      </c>
      <c r="M3996">
        <v>2</v>
      </c>
      <c r="N3996">
        <v>0</v>
      </c>
      <c r="O3996">
        <v>2</v>
      </c>
    </row>
    <row r="3997" spans="1:19" x14ac:dyDescent="0.3">
      <c r="A3997">
        <v>23965</v>
      </c>
      <c r="B3997" t="s">
        <v>846</v>
      </c>
      <c r="C3997" t="s">
        <v>1215</v>
      </c>
      <c r="K3997">
        <v>1</v>
      </c>
      <c r="L3997">
        <v>0</v>
      </c>
      <c r="M3997">
        <v>0</v>
      </c>
      <c r="N3997">
        <v>0</v>
      </c>
      <c r="O3997">
        <v>-13</v>
      </c>
    </row>
    <row r="3998" spans="1:19" x14ac:dyDescent="0.3">
      <c r="A3998">
        <v>23965</v>
      </c>
      <c r="B3998" t="s">
        <v>882</v>
      </c>
      <c r="C3998" t="s">
        <v>391</v>
      </c>
      <c r="P3998">
        <v>66</v>
      </c>
      <c r="Q3998">
        <v>1</v>
      </c>
      <c r="R3998">
        <v>66</v>
      </c>
      <c r="S3998">
        <v>1</v>
      </c>
    </row>
    <row r="3999" spans="1:19" x14ac:dyDescent="0.3">
      <c r="A3999">
        <v>23965</v>
      </c>
      <c r="B3999" t="s">
        <v>882</v>
      </c>
      <c r="C3999" t="s">
        <v>1610</v>
      </c>
      <c r="P3999">
        <v>23</v>
      </c>
      <c r="Q3999">
        <v>0</v>
      </c>
      <c r="R3999">
        <v>63</v>
      </c>
      <c r="S3999">
        <v>5</v>
      </c>
    </row>
    <row r="4000" spans="1:19" x14ac:dyDescent="0.3">
      <c r="A4000">
        <v>23965</v>
      </c>
      <c r="B4000" t="s">
        <v>882</v>
      </c>
      <c r="C4000" t="s">
        <v>1613</v>
      </c>
      <c r="P4000">
        <v>9</v>
      </c>
      <c r="Q4000">
        <v>0</v>
      </c>
      <c r="R4000">
        <v>24</v>
      </c>
      <c r="S4000">
        <v>4</v>
      </c>
    </row>
    <row r="4001" spans="1:29" x14ac:dyDescent="0.3">
      <c r="A4001">
        <v>23965</v>
      </c>
      <c r="B4001" t="s">
        <v>882</v>
      </c>
      <c r="C4001" t="s">
        <v>56</v>
      </c>
      <c r="P4001">
        <v>13</v>
      </c>
      <c r="Q4001">
        <v>0</v>
      </c>
      <c r="R4001">
        <v>21</v>
      </c>
      <c r="S4001">
        <v>2</v>
      </c>
    </row>
    <row r="4002" spans="1:29" x14ac:dyDescent="0.3">
      <c r="A4002">
        <v>23965</v>
      </c>
      <c r="B4002" t="s">
        <v>882</v>
      </c>
      <c r="C4002" t="s">
        <v>1608</v>
      </c>
      <c r="P4002">
        <v>20</v>
      </c>
      <c r="Q4002">
        <v>1</v>
      </c>
      <c r="R4002">
        <v>20</v>
      </c>
      <c r="S4002">
        <v>1</v>
      </c>
    </row>
    <row r="4003" spans="1:29" x14ac:dyDescent="0.3">
      <c r="A4003">
        <v>23965</v>
      </c>
      <c r="B4003" t="s">
        <v>882</v>
      </c>
      <c r="C4003" t="s">
        <v>1609</v>
      </c>
      <c r="P4003">
        <v>18</v>
      </c>
      <c r="Q4003">
        <v>0</v>
      </c>
      <c r="R4003">
        <v>18</v>
      </c>
      <c r="S4003">
        <v>1</v>
      </c>
    </row>
    <row r="4004" spans="1:29" x14ac:dyDescent="0.3">
      <c r="A4004">
        <v>23965</v>
      </c>
      <c r="B4004" t="s">
        <v>882</v>
      </c>
      <c r="C4004" t="s">
        <v>144</v>
      </c>
      <c r="P4004">
        <v>5</v>
      </c>
      <c r="Q4004">
        <v>0</v>
      </c>
      <c r="R4004">
        <v>5</v>
      </c>
      <c r="S4004">
        <v>1</v>
      </c>
    </row>
    <row r="4005" spans="1:29" x14ac:dyDescent="0.3">
      <c r="A4005">
        <v>23965</v>
      </c>
      <c r="B4005" t="s">
        <v>882</v>
      </c>
      <c r="C4005" t="s">
        <v>1277</v>
      </c>
      <c r="P4005">
        <v>0</v>
      </c>
      <c r="Q4005">
        <v>0</v>
      </c>
      <c r="R4005">
        <v>-1</v>
      </c>
      <c r="S4005">
        <v>1</v>
      </c>
    </row>
    <row r="4006" spans="1:29" x14ac:dyDescent="0.3">
      <c r="A4006">
        <v>23965</v>
      </c>
      <c r="B4006" t="s">
        <v>846</v>
      </c>
      <c r="C4006" t="s">
        <v>1222</v>
      </c>
      <c r="P4006">
        <v>17</v>
      </c>
      <c r="Q4006">
        <v>0</v>
      </c>
      <c r="R4006">
        <v>38</v>
      </c>
      <c r="S4006">
        <v>4</v>
      </c>
    </row>
    <row r="4007" spans="1:29" x14ac:dyDescent="0.3">
      <c r="A4007">
        <v>23965</v>
      </c>
      <c r="B4007" t="s">
        <v>846</v>
      </c>
      <c r="C4007" t="s">
        <v>1614</v>
      </c>
      <c r="P4007">
        <v>26</v>
      </c>
      <c r="Q4007">
        <v>0</v>
      </c>
      <c r="R4007">
        <v>33</v>
      </c>
      <c r="S4007">
        <v>2</v>
      </c>
    </row>
    <row r="4008" spans="1:29" x14ac:dyDescent="0.3">
      <c r="A4008">
        <v>23965</v>
      </c>
      <c r="B4008" t="s">
        <v>846</v>
      </c>
      <c r="C4008" t="s">
        <v>857</v>
      </c>
      <c r="P4008">
        <v>14</v>
      </c>
      <c r="Q4008">
        <v>0</v>
      </c>
      <c r="R4008">
        <v>18</v>
      </c>
      <c r="S4008">
        <v>2</v>
      </c>
    </row>
    <row r="4009" spans="1:29" x14ac:dyDescent="0.3">
      <c r="A4009">
        <v>23965</v>
      </c>
      <c r="B4009" t="s">
        <v>846</v>
      </c>
      <c r="C4009" t="s">
        <v>850</v>
      </c>
      <c r="P4009">
        <v>7</v>
      </c>
      <c r="Q4009">
        <v>1</v>
      </c>
      <c r="R4009">
        <v>11</v>
      </c>
      <c r="S4009">
        <v>2</v>
      </c>
    </row>
    <row r="4010" spans="1:29" x14ac:dyDescent="0.3">
      <c r="A4010">
        <v>23965</v>
      </c>
      <c r="B4010" t="s">
        <v>846</v>
      </c>
      <c r="C4010" t="s">
        <v>1611</v>
      </c>
      <c r="P4010">
        <v>10</v>
      </c>
      <c r="Q4010">
        <v>0</v>
      </c>
      <c r="R4010">
        <v>10</v>
      </c>
      <c r="S4010">
        <v>1</v>
      </c>
    </row>
    <row r="4011" spans="1:29" x14ac:dyDescent="0.3">
      <c r="A4011">
        <v>23965</v>
      </c>
      <c r="B4011" t="s">
        <v>846</v>
      </c>
      <c r="C4011" t="s">
        <v>1615</v>
      </c>
      <c r="P4011">
        <v>9</v>
      </c>
      <c r="Q4011">
        <v>0</v>
      </c>
      <c r="R4011">
        <v>9</v>
      </c>
      <c r="S4011">
        <v>1</v>
      </c>
    </row>
    <row r="4012" spans="1:29" x14ac:dyDescent="0.3">
      <c r="A4012">
        <v>23965</v>
      </c>
      <c r="B4012" t="s">
        <v>846</v>
      </c>
      <c r="C4012" t="s">
        <v>969</v>
      </c>
      <c r="P4012">
        <v>5</v>
      </c>
      <c r="Q4012">
        <v>0</v>
      </c>
      <c r="R4012">
        <v>2</v>
      </c>
      <c r="S4012">
        <v>2</v>
      </c>
    </row>
    <row r="4013" spans="1:29" x14ac:dyDescent="0.3">
      <c r="A4013">
        <v>23965</v>
      </c>
      <c r="B4013" t="s">
        <v>882</v>
      </c>
      <c r="C4013" t="s">
        <v>915</v>
      </c>
      <c r="T4013">
        <v>17.7</v>
      </c>
      <c r="U4013">
        <v>23</v>
      </c>
      <c r="V4013">
        <v>0</v>
      </c>
      <c r="W4013">
        <v>53</v>
      </c>
      <c r="X4013">
        <v>3</v>
      </c>
    </row>
    <row r="4014" spans="1:29" x14ac:dyDescent="0.3">
      <c r="A4014">
        <v>23965</v>
      </c>
      <c r="B4014" t="s">
        <v>846</v>
      </c>
      <c r="C4014" t="s">
        <v>1611</v>
      </c>
      <c r="T4014">
        <v>24</v>
      </c>
      <c r="U4014">
        <v>24</v>
      </c>
      <c r="V4014">
        <v>0</v>
      </c>
      <c r="W4014">
        <v>24</v>
      </c>
      <c r="X4014">
        <v>1</v>
      </c>
    </row>
    <row r="4015" spans="1:29" x14ac:dyDescent="0.3">
      <c r="A4015">
        <v>23965</v>
      </c>
      <c r="B4015" t="s">
        <v>846</v>
      </c>
      <c r="C4015" t="s">
        <v>853</v>
      </c>
      <c r="T4015">
        <v>19</v>
      </c>
      <c r="U4015">
        <v>19</v>
      </c>
      <c r="V4015">
        <v>0</v>
      </c>
      <c r="W4015">
        <v>19</v>
      </c>
      <c r="X4015">
        <v>1</v>
      </c>
    </row>
    <row r="4016" spans="1:29" x14ac:dyDescent="0.3">
      <c r="A4016">
        <v>23965</v>
      </c>
      <c r="B4016" t="s">
        <v>846</v>
      </c>
      <c r="C4016" t="s">
        <v>1611</v>
      </c>
      <c r="Y4016">
        <v>0</v>
      </c>
      <c r="Z4016">
        <v>0</v>
      </c>
      <c r="AA4016">
        <v>0</v>
      </c>
      <c r="AB4016">
        <v>0</v>
      </c>
      <c r="AC4016">
        <v>1</v>
      </c>
    </row>
    <row r="4017" spans="1:39" x14ac:dyDescent="0.3">
      <c r="A4017">
        <v>23965</v>
      </c>
      <c r="B4017" t="s">
        <v>882</v>
      </c>
      <c r="C4017" t="s">
        <v>898</v>
      </c>
      <c r="AD4017">
        <v>3</v>
      </c>
      <c r="AE4017">
        <v>51</v>
      </c>
      <c r="AF4017">
        <v>1</v>
      </c>
      <c r="AG4017">
        <v>33.299999999999997</v>
      </c>
      <c r="AH4017">
        <v>7</v>
      </c>
      <c r="AI4017">
        <v>4</v>
      </c>
    </row>
    <row r="4018" spans="1:39" x14ac:dyDescent="0.3">
      <c r="A4018">
        <v>23965</v>
      </c>
      <c r="B4018" t="s">
        <v>846</v>
      </c>
      <c r="C4018" t="s">
        <v>1225</v>
      </c>
      <c r="AD4018">
        <v>2</v>
      </c>
      <c r="AE4018">
        <v>29</v>
      </c>
      <c r="AF4018">
        <v>2</v>
      </c>
      <c r="AG4018">
        <v>100</v>
      </c>
      <c r="AH4018">
        <v>10</v>
      </c>
      <c r="AI4018">
        <v>4</v>
      </c>
    </row>
    <row r="4019" spans="1:39" x14ac:dyDescent="0.3">
      <c r="A4019">
        <v>23965</v>
      </c>
      <c r="B4019" t="s">
        <v>882</v>
      </c>
      <c r="C4019" t="s">
        <v>898</v>
      </c>
      <c r="AJ4019">
        <v>55</v>
      </c>
      <c r="AK4019">
        <v>183</v>
      </c>
      <c r="AL4019">
        <v>45.8</v>
      </c>
      <c r="AM4019">
        <v>4</v>
      </c>
    </row>
    <row r="4020" spans="1:39" x14ac:dyDescent="0.3">
      <c r="A4020">
        <v>23965</v>
      </c>
      <c r="B4020" t="s">
        <v>846</v>
      </c>
      <c r="C4020" t="s">
        <v>1227</v>
      </c>
      <c r="AJ4020">
        <v>32</v>
      </c>
      <c r="AK4020">
        <v>79</v>
      </c>
      <c r="AL4020">
        <v>26.3</v>
      </c>
      <c r="AM4020">
        <v>3</v>
      </c>
    </row>
    <row r="4021" spans="1:39" x14ac:dyDescent="0.3">
      <c r="A4021">
        <v>23964</v>
      </c>
      <c r="B4021" t="s">
        <v>1242</v>
      </c>
      <c r="C4021" t="s">
        <v>735</v>
      </c>
      <c r="D4021">
        <v>42</v>
      </c>
      <c r="E4021">
        <v>57.1</v>
      </c>
      <c r="F4021">
        <v>24</v>
      </c>
      <c r="G4021">
        <v>2</v>
      </c>
      <c r="H4021">
        <v>2</v>
      </c>
      <c r="I4021">
        <v>314</v>
      </c>
      <c r="J4021">
        <v>126.1</v>
      </c>
    </row>
    <row r="4022" spans="1:39" x14ac:dyDescent="0.3">
      <c r="A4022">
        <v>23964</v>
      </c>
      <c r="B4022" t="s">
        <v>479</v>
      </c>
      <c r="C4022" t="s">
        <v>1616</v>
      </c>
      <c r="D4022">
        <v>51</v>
      </c>
      <c r="E4022">
        <v>70.599999999999994</v>
      </c>
      <c r="F4022">
        <v>36</v>
      </c>
      <c r="G4022">
        <v>1</v>
      </c>
      <c r="H4022">
        <v>3</v>
      </c>
      <c r="I4022">
        <v>550</v>
      </c>
      <c r="J4022">
        <v>176.7</v>
      </c>
    </row>
    <row r="4023" spans="1:39" x14ac:dyDescent="0.3">
      <c r="A4023">
        <v>23964</v>
      </c>
      <c r="B4023" t="s">
        <v>479</v>
      </c>
      <c r="C4023" t="s">
        <v>328</v>
      </c>
      <c r="D4023">
        <v>1</v>
      </c>
      <c r="E4023">
        <v>100</v>
      </c>
      <c r="F4023">
        <v>1</v>
      </c>
      <c r="G4023">
        <v>0</v>
      </c>
      <c r="H4023">
        <v>1</v>
      </c>
      <c r="I4023">
        <v>53</v>
      </c>
      <c r="J4023">
        <v>875.2</v>
      </c>
    </row>
    <row r="4024" spans="1:39" x14ac:dyDescent="0.3">
      <c r="A4024">
        <v>23964</v>
      </c>
      <c r="B4024" t="s">
        <v>1242</v>
      </c>
      <c r="C4024" t="s">
        <v>1617</v>
      </c>
      <c r="K4024">
        <v>27</v>
      </c>
      <c r="L4024">
        <v>0</v>
      </c>
      <c r="M4024">
        <v>65</v>
      </c>
      <c r="N4024">
        <v>3</v>
      </c>
      <c r="O4024">
        <v>162</v>
      </c>
    </row>
    <row r="4025" spans="1:39" x14ac:dyDescent="0.3">
      <c r="A4025">
        <v>23964</v>
      </c>
      <c r="B4025" t="s">
        <v>1242</v>
      </c>
      <c r="C4025" t="s">
        <v>216</v>
      </c>
      <c r="K4025">
        <v>7</v>
      </c>
      <c r="L4025">
        <v>0</v>
      </c>
      <c r="M4025">
        <v>12</v>
      </c>
      <c r="N4025">
        <v>0</v>
      </c>
      <c r="O4025">
        <v>26</v>
      </c>
    </row>
    <row r="4026" spans="1:39" x14ac:dyDescent="0.3">
      <c r="A4026">
        <v>23964</v>
      </c>
      <c r="B4026" t="s">
        <v>1242</v>
      </c>
      <c r="C4026" t="s">
        <v>1618</v>
      </c>
      <c r="K4026">
        <v>1</v>
      </c>
      <c r="L4026">
        <v>0</v>
      </c>
      <c r="M4026">
        <v>19</v>
      </c>
      <c r="N4026">
        <v>0</v>
      </c>
      <c r="O4026">
        <v>19</v>
      </c>
    </row>
    <row r="4027" spans="1:39" x14ac:dyDescent="0.3">
      <c r="A4027">
        <v>23964</v>
      </c>
      <c r="B4027" t="s">
        <v>1242</v>
      </c>
      <c r="C4027" t="s">
        <v>735</v>
      </c>
      <c r="K4027">
        <v>6</v>
      </c>
      <c r="L4027">
        <v>0</v>
      </c>
      <c r="M4027">
        <v>10</v>
      </c>
      <c r="N4027">
        <v>0</v>
      </c>
      <c r="O4027">
        <v>11</v>
      </c>
    </row>
    <row r="4028" spans="1:39" x14ac:dyDescent="0.3">
      <c r="A4028">
        <v>23964</v>
      </c>
      <c r="B4028" t="s">
        <v>1242</v>
      </c>
      <c r="C4028" t="s">
        <v>933</v>
      </c>
      <c r="K4028">
        <v>2</v>
      </c>
      <c r="L4028">
        <v>0</v>
      </c>
      <c r="M4028">
        <v>11</v>
      </c>
      <c r="N4028">
        <v>1</v>
      </c>
      <c r="O4028">
        <v>11</v>
      </c>
    </row>
    <row r="4029" spans="1:39" x14ac:dyDescent="0.3">
      <c r="A4029">
        <v>23964</v>
      </c>
      <c r="B4029" t="s">
        <v>1242</v>
      </c>
      <c r="C4029" t="s">
        <v>1619</v>
      </c>
      <c r="K4029">
        <v>1</v>
      </c>
      <c r="L4029">
        <v>0</v>
      </c>
      <c r="M4029">
        <v>6</v>
      </c>
      <c r="N4029">
        <v>0</v>
      </c>
      <c r="O4029">
        <v>6</v>
      </c>
    </row>
    <row r="4030" spans="1:39" x14ac:dyDescent="0.3">
      <c r="A4030">
        <v>23964</v>
      </c>
      <c r="B4030" t="s">
        <v>1242</v>
      </c>
      <c r="C4030" t="s">
        <v>1249</v>
      </c>
      <c r="K4030">
        <v>1</v>
      </c>
      <c r="L4030">
        <v>0</v>
      </c>
      <c r="M4030">
        <v>4</v>
      </c>
      <c r="N4030">
        <v>0</v>
      </c>
      <c r="O4030">
        <v>4</v>
      </c>
    </row>
    <row r="4031" spans="1:39" x14ac:dyDescent="0.3">
      <c r="A4031">
        <v>23964</v>
      </c>
      <c r="B4031" t="s">
        <v>479</v>
      </c>
      <c r="C4031" t="s">
        <v>1620</v>
      </c>
      <c r="K4031">
        <v>11</v>
      </c>
      <c r="L4031">
        <v>0</v>
      </c>
      <c r="M4031">
        <v>10</v>
      </c>
      <c r="N4031">
        <v>0</v>
      </c>
      <c r="O4031">
        <v>26</v>
      </c>
    </row>
    <row r="4032" spans="1:39" x14ac:dyDescent="0.3">
      <c r="A4032">
        <v>23964</v>
      </c>
      <c r="B4032" t="s">
        <v>479</v>
      </c>
      <c r="C4032" t="s">
        <v>1165</v>
      </c>
      <c r="K4032">
        <v>2</v>
      </c>
      <c r="L4032">
        <v>0</v>
      </c>
      <c r="M4032">
        <v>2</v>
      </c>
      <c r="N4032">
        <v>0</v>
      </c>
      <c r="O4032">
        <v>-2</v>
      </c>
    </row>
    <row r="4033" spans="1:19" x14ac:dyDescent="0.3">
      <c r="A4033">
        <v>23964</v>
      </c>
      <c r="B4033" t="s">
        <v>479</v>
      </c>
      <c r="C4033" t="s">
        <v>1166</v>
      </c>
      <c r="K4033">
        <v>1</v>
      </c>
      <c r="L4033">
        <v>0</v>
      </c>
      <c r="M4033">
        <v>0</v>
      </c>
      <c r="N4033">
        <v>0</v>
      </c>
      <c r="O4033">
        <v>-2</v>
      </c>
    </row>
    <row r="4034" spans="1:19" x14ac:dyDescent="0.3">
      <c r="A4034">
        <v>23964</v>
      </c>
      <c r="B4034" t="s">
        <v>479</v>
      </c>
      <c r="C4034" t="s">
        <v>1616</v>
      </c>
      <c r="K4034">
        <v>7</v>
      </c>
      <c r="L4034">
        <v>0</v>
      </c>
      <c r="M4034">
        <v>3</v>
      </c>
      <c r="N4034">
        <v>1</v>
      </c>
      <c r="O4034">
        <v>-36</v>
      </c>
    </row>
    <row r="4035" spans="1:19" x14ac:dyDescent="0.3">
      <c r="A4035">
        <v>23964</v>
      </c>
      <c r="B4035" t="s">
        <v>1242</v>
      </c>
      <c r="C4035" t="s">
        <v>1621</v>
      </c>
      <c r="P4035">
        <v>50</v>
      </c>
      <c r="Q4035">
        <v>1</v>
      </c>
      <c r="R4035">
        <v>87</v>
      </c>
      <c r="S4035">
        <v>4</v>
      </c>
    </row>
    <row r="4036" spans="1:19" x14ac:dyDescent="0.3">
      <c r="A4036">
        <v>23964</v>
      </c>
      <c r="B4036" t="s">
        <v>1242</v>
      </c>
      <c r="C4036" t="s">
        <v>1618</v>
      </c>
      <c r="P4036">
        <v>24</v>
      </c>
      <c r="Q4036">
        <v>0</v>
      </c>
      <c r="R4036">
        <v>74</v>
      </c>
      <c r="S4036">
        <v>5</v>
      </c>
    </row>
    <row r="4037" spans="1:19" x14ac:dyDescent="0.3">
      <c r="A4037">
        <v>23964</v>
      </c>
      <c r="B4037" t="s">
        <v>1242</v>
      </c>
      <c r="C4037" t="s">
        <v>1246</v>
      </c>
      <c r="P4037">
        <v>39</v>
      </c>
      <c r="Q4037">
        <v>0</v>
      </c>
      <c r="R4037">
        <v>57</v>
      </c>
      <c r="S4037">
        <v>4</v>
      </c>
    </row>
    <row r="4038" spans="1:19" x14ac:dyDescent="0.3">
      <c r="A4038">
        <v>23964</v>
      </c>
      <c r="B4038" t="s">
        <v>1242</v>
      </c>
      <c r="C4038" t="s">
        <v>1066</v>
      </c>
      <c r="P4038">
        <v>10</v>
      </c>
      <c r="Q4038">
        <v>1</v>
      </c>
      <c r="R4038">
        <v>27</v>
      </c>
      <c r="S4038">
        <v>3</v>
      </c>
    </row>
    <row r="4039" spans="1:19" x14ac:dyDescent="0.3">
      <c r="A4039">
        <v>23964</v>
      </c>
      <c r="B4039" t="s">
        <v>1242</v>
      </c>
      <c r="C4039" t="s">
        <v>1622</v>
      </c>
      <c r="P4039">
        <v>21</v>
      </c>
      <c r="Q4039">
        <v>0</v>
      </c>
      <c r="R4039">
        <v>21</v>
      </c>
      <c r="S4039">
        <v>1</v>
      </c>
    </row>
    <row r="4040" spans="1:19" x14ac:dyDescent="0.3">
      <c r="A4040">
        <v>23964</v>
      </c>
      <c r="B4040" t="s">
        <v>1242</v>
      </c>
      <c r="C4040" t="s">
        <v>1249</v>
      </c>
      <c r="P4040">
        <v>9</v>
      </c>
      <c r="Q4040">
        <v>0</v>
      </c>
      <c r="R4040">
        <v>19</v>
      </c>
      <c r="S4040">
        <v>3</v>
      </c>
    </row>
    <row r="4041" spans="1:19" x14ac:dyDescent="0.3">
      <c r="A4041">
        <v>23964</v>
      </c>
      <c r="B4041" t="s">
        <v>1242</v>
      </c>
      <c r="C4041" t="s">
        <v>933</v>
      </c>
      <c r="P4041">
        <v>17</v>
      </c>
      <c r="Q4041">
        <v>0</v>
      </c>
      <c r="R4041">
        <v>17</v>
      </c>
      <c r="S4041">
        <v>1</v>
      </c>
    </row>
    <row r="4042" spans="1:19" x14ac:dyDescent="0.3">
      <c r="A4042">
        <v>23964</v>
      </c>
      <c r="B4042" t="s">
        <v>1242</v>
      </c>
      <c r="C4042" t="s">
        <v>1617</v>
      </c>
      <c r="P4042">
        <v>4</v>
      </c>
      <c r="Q4042">
        <v>0</v>
      </c>
      <c r="R4042">
        <v>7</v>
      </c>
      <c r="S4042">
        <v>2</v>
      </c>
    </row>
    <row r="4043" spans="1:19" x14ac:dyDescent="0.3">
      <c r="A4043">
        <v>23964</v>
      </c>
      <c r="B4043" t="s">
        <v>1242</v>
      </c>
      <c r="C4043" t="s">
        <v>44</v>
      </c>
      <c r="P4043">
        <v>5</v>
      </c>
      <c r="Q4043">
        <v>0</v>
      </c>
      <c r="R4043">
        <v>5</v>
      </c>
      <c r="S4043">
        <v>1</v>
      </c>
    </row>
    <row r="4044" spans="1:19" x14ac:dyDescent="0.3">
      <c r="A4044">
        <v>23964</v>
      </c>
      <c r="B4044" t="s">
        <v>479</v>
      </c>
      <c r="C4044" t="s">
        <v>491</v>
      </c>
      <c r="P4044">
        <v>74</v>
      </c>
      <c r="Q4044">
        <v>2</v>
      </c>
      <c r="R4044">
        <v>197</v>
      </c>
      <c r="S4044">
        <v>8</v>
      </c>
    </row>
    <row r="4045" spans="1:19" x14ac:dyDescent="0.3">
      <c r="A4045">
        <v>23964</v>
      </c>
      <c r="B4045" t="s">
        <v>479</v>
      </c>
      <c r="C4045" t="s">
        <v>790</v>
      </c>
      <c r="P4045">
        <v>53</v>
      </c>
      <c r="Q4045">
        <v>1</v>
      </c>
      <c r="R4045">
        <v>150</v>
      </c>
      <c r="S4045">
        <v>7</v>
      </c>
    </row>
    <row r="4046" spans="1:19" x14ac:dyDescent="0.3">
      <c r="A4046">
        <v>23964</v>
      </c>
      <c r="B4046" t="s">
        <v>479</v>
      </c>
      <c r="C4046" t="s">
        <v>1623</v>
      </c>
      <c r="P4046">
        <v>37</v>
      </c>
      <c r="Q4046">
        <v>0</v>
      </c>
      <c r="R4046">
        <v>93</v>
      </c>
      <c r="S4046">
        <v>9</v>
      </c>
    </row>
    <row r="4047" spans="1:19" x14ac:dyDescent="0.3">
      <c r="A4047">
        <v>23964</v>
      </c>
      <c r="B4047" t="s">
        <v>479</v>
      </c>
      <c r="C4047" t="s">
        <v>1624</v>
      </c>
      <c r="P4047">
        <v>31</v>
      </c>
      <c r="Q4047">
        <v>0</v>
      </c>
      <c r="R4047">
        <v>64</v>
      </c>
      <c r="S4047">
        <v>6</v>
      </c>
    </row>
    <row r="4048" spans="1:19" x14ac:dyDescent="0.3">
      <c r="A4048">
        <v>23964</v>
      </c>
      <c r="B4048" t="s">
        <v>479</v>
      </c>
      <c r="C4048" t="s">
        <v>328</v>
      </c>
      <c r="P4048">
        <v>26</v>
      </c>
      <c r="Q4048">
        <v>0</v>
      </c>
      <c r="R4048">
        <v>37</v>
      </c>
      <c r="S4048">
        <v>2</v>
      </c>
    </row>
    <row r="4049" spans="1:39" x14ac:dyDescent="0.3">
      <c r="A4049">
        <v>23964</v>
      </c>
      <c r="B4049" t="s">
        <v>479</v>
      </c>
      <c r="C4049" t="s">
        <v>795</v>
      </c>
      <c r="P4049">
        <v>15</v>
      </c>
      <c r="Q4049">
        <v>0</v>
      </c>
      <c r="R4049">
        <v>25</v>
      </c>
      <c r="S4049">
        <v>2</v>
      </c>
    </row>
    <row r="4050" spans="1:39" x14ac:dyDescent="0.3">
      <c r="A4050">
        <v>23964</v>
      </c>
      <c r="B4050" t="s">
        <v>479</v>
      </c>
      <c r="C4050" t="s">
        <v>112</v>
      </c>
      <c r="P4050">
        <v>18</v>
      </c>
      <c r="Q4050">
        <v>1</v>
      </c>
      <c r="R4050">
        <v>18</v>
      </c>
      <c r="S4050">
        <v>1</v>
      </c>
    </row>
    <row r="4051" spans="1:39" x14ac:dyDescent="0.3">
      <c r="A4051">
        <v>23964</v>
      </c>
      <c r="B4051" t="s">
        <v>479</v>
      </c>
      <c r="C4051" t="s">
        <v>1620</v>
      </c>
      <c r="P4051">
        <v>14</v>
      </c>
      <c r="Q4051">
        <v>0</v>
      </c>
      <c r="R4051">
        <v>14</v>
      </c>
      <c r="S4051">
        <v>1</v>
      </c>
    </row>
    <row r="4052" spans="1:39" x14ac:dyDescent="0.3">
      <c r="A4052">
        <v>23964</v>
      </c>
      <c r="B4052" t="s">
        <v>479</v>
      </c>
      <c r="C4052" t="s">
        <v>437</v>
      </c>
      <c r="P4052">
        <v>5</v>
      </c>
      <c r="Q4052">
        <v>0</v>
      </c>
      <c r="R4052">
        <v>5</v>
      </c>
      <c r="S4052">
        <v>1</v>
      </c>
    </row>
    <row r="4053" spans="1:39" x14ac:dyDescent="0.3">
      <c r="A4053">
        <v>23964</v>
      </c>
      <c r="B4053" t="s">
        <v>1242</v>
      </c>
      <c r="C4053" t="s">
        <v>933</v>
      </c>
      <c r="T4053">
        <v>29.7</v>
      </c>
      <c r="U4053">
        <v>37</v>
      </c>
      <c r="V4053">
        <v>0</v>
      </c>
      <c r="W4053">
        <v>89</v>
      </c>
      <c r="X4053">
        <v>3</v>
      </c>
    </row>
    <row r="4054" spans="1:39" x14ac:dyDescent="0.3">
      <c r="A4054">
        <v>23964</v>
      </c>
      <c r="B4054" t="s">
        <v>1242</v>
      </c>
      <c r="C4054" t="s">
        <v>216</v>
      </c>
      <c r="T4054">
        <v>15</v>
      </c>
      <c r="U4054">
        <v>17</v>
      </c>
      <c r="V4054">
        <v>0</v>
      </c>
      <c r="W4054">
        <v>30</v>
      </c>
      <c r="X4054">
        <v>2</v>
      </c>
    </row>
    <row r="4055" spans="1:39" x14ac:dyDescent="0.3">
      <c r="A4055">
        <v>23964</v>
      </c>
      <c r="B4055" t="s">
        <v>479</v>
      </c>
      <c r="C4055" t="s">
        <v>795</v>
      </c>
      <c r="T4055">
        <v>19</v>
      </c>
      <c r="U4055">
        <v>19</v>
      </c>
      <c r="V4055">
        <v>0</v>
      </c>
      <c r="W4055">
        <v>19</v>
      </c>
      <c r="X4055">
        <v>1</v>
      </c>
    </row>
    <row r="4056" spans="1:39" x14ac:dyDescent="0.3">
      <c r="A4056">
        <v>23964</v>
      </c>
      <c r="B4056" t="s">
        <v>479</v>
      </c>
      <c r="C4056" t="s">
        <v>1624</v>
      </c>
      <c r="T4056">
        <v>7</v>
      </c>
      <c r="U4056">
        <v>7</v>
      </c>
      <c r="V4056">
        <v>0</v>
      </c>
      <c r="W4056">
        <v>7</v>
      </c>
      <c r="X4056">
        <v>1</v>
      </c>
    </row>
    <row r="4057" spans="1:39" x14ac:dyDescent="0.3">
      <c r="A4057">
        <v>23964</v>
      </c>
      <c r="B4057" t="s">
        <v>479</v>
      </c>
      <c r="C4057" t="s">
        <v>1624</v>
      </c>
      <c r="Y4057">
        <v>10</v>
      </c>
      <c r="Z4057">
        <v>10</v>
      </c>
      <c r="AA4057">
        <v>0</v>
      </c>
      <c r="AB4057">
        <v>10</v>
      </c>
      <c r="AC4057">
        <v>1</v>
      </c>
    </row>
    <row r="4058" spans="1:39" x14ac:dyDescent="0.3">
      <c r="A4058">
        <v>23964</v>
      </c>
      <c r="B4058" t="s">
        <v>1242</v>
      </c>
      <c r="C4058" t="s">
        <v>1619</v>
      </c>
      <c r="AD4058">
        <v>0</v>
      </c>
      <c r="AE4058" t="s">
        <v>136</v>
      </c>
      <c r="AF4058">
        <v>0</v>
      </c>
      <c r="AG4058" t="s">
        <v>136</v>
      </c>
      <c r="AH4058">
        <v>6</v>
      </c>
      <c r="AI4058">
        <v>6</v>
      </c>
    </row>
    <row r="4059" spans="1:39" x14ac:dyDescent="0.3">
      <c r="A4059">
        <v>23964</v>
      </c>
      <c r="B4059" t="s">
        <v>479</v>
      </c>
      <c r="C4059" t="s">
        <v>498</v>
      </c>
      <c r="AD4059">
        <v>4</v>
      </c>
      <c r="AE4059">
        <v>46</v>
      </c>
      <c r="AF4059">
        <v>2</v>
      </c>
      <c r="AG4059">
        <v>50</v>
      </c>
      <c r="AH4059">
        <v>11</v>
      </c>
      <c r="AI4059">
        <v>5</v>
      </c>
    </row>
    <row r="4060" spans="1:39" x14ac:dyDescent="0.3">
      <c r="A4060">
        <v>23964</v>
      </c>
      <c r="B4060" t="s">
        <v>1242</v>
      </c>
      <c r="C4060" t="s">
        <v>1189</v>
      </c>
      <c r="AJ4060">
        <v>46</v>
      </c>
      <c r="AK4060">
        <v>119</v>
      </c>
      <c r="AL4060">
        <v>39.700000000000003</v>
      </c>
      <c r="AM4060">
        <v>3</v>
      </c>
    </row>
    <row r="4061" spans="1:39" x14ac:dyDescent="0.3">
      <c r="A4061">
        <v>23964</v>
      </c>
      <c r="B4061" t="s">
        <v>479</v>
      </c>
      <c r="C4061" t="s">
        <v>1483</v>
      </c>
      <c r="AJ4061">
        <v>48</v>
      </c>
      <c r="AK4061">
        <v>48</v>
      </c>
      <c r="AL4061">
        <v>48</v>
      </c>
      <c r="AM4061">
        <v>1</v>
      </c>
    </row>
    <row r="4062" spans="1:39" x14ac:dyDescent="0.3">
      <c r="A4062">
        <v>23966</v>
      </c>
      <c r="B4062" t="s">
        <v>1625</v>
      </c>
      <c r="C4062" t="s">
        <v>1626</v>
      </c>
      <c r="D4062">
        <v>19</v>
      </c>
      <c r="E4062">
        <v>63.2</v>
      </c>
      <c r="F4062">
        <v>12</v>
      </c>
      <c r="G4062">
        <v>2</v>
      </c>
      <c r="H4062">
        <v>2</v>
      </c>
      <c r="I4062">
        <v>97</v>
      </c>
      <c r="J4062">
        <v>119.7</v>
      </c>
    </row>
    <row r="4063" spans="1:39" x14ac:dyDescent="0.3">
      <c r="A4063">
        <v>23966</v>
      </c>
      <c r="B4063" t="s">
        <v>455</v>
      </c>
      <c r="C4063" t="s">
        <v>456</v>
      </c>
      <c r="D4063">
        <v>31</v>
      </c>
      <c r="E4063">
        <v>67.7</v>
      </c>
      <c r="F4063">
        <v>21</v>
      </c>
      <c r="G4063">
        <v>0</v>
      </c>
      <c r="H4063">
        <v>1</v>
      </c>
      <c r="I4063">
        <v>258</v>
      </c>
      <c r="J4063">
        <v>148.30000000000001</v>
      </c>
    </row>
    <row r="4064" spans="1:39" x14ac:dyDescent="0.3">
      <c r="A4064">
        <v>23966</v>
      </c>
      <c r="B4064" t="s">
        <v>455</v>
      </c>
      <c r="C4064" t="s">
        <v>1627</v>
      </c>
      <c r="D4064">
        <v>1</v>
      </c>
      <c r="E4064">
        <v>100</v>
      </c>
      <c r="F4064">
        <v>1</v>
      </c>
      <c r="G4064">
        <v>0</v>
      </c>
      <c r="H4064">
        <v>0</v>
      </c>
      <c r="I4064">
        <v>9</v>
      </c>
      <c r="J4064">
        <v>175.6</v>
      </c>
    </row>
    <row r="4065" spans="1:19" x14ac:dyDescent="0.3">
      <c r="A4065">
        <v>23966</v>
      </c>
      <c r="B4065" t="s">
        <v>455</v>
      </c>
      <c r="C4065" t="s">
        <v>1149</v>
      </c>
      <c r="D4065">
        <v>1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</row>
    <row r="4066" spans="1:19" x14ac:dyDescent="0.3">
      <c r="A4066">
        <v>23966</v>
      </c>
      <c r="B4066" t="s">
        <v>1625</v>
      </c>
      <c r="C4066" t="s">
        <v>352</v>
      </c>
      <c r="K4066">
        <v>12</v>
      </c>
      <c r="L4066">
        <v>0</v>
      </c>
      <c r="M4066">
        <v>69</v>
      </c>
      <c r="N4066">
        <v>0</v>
      </c>
      <c r="O4066">
        <v>157</v>
      </c>
    </row>
    <row r="4067" spans="1:19" x14ac:dyDescent="0.3">
      <c r="A4067">
        <v>23966</v>
      </c>
      <c r="B4067" t="s">
        <v>1625</v>
      </c>
      <c r="C4067" t="s">
        <v>1628</v>
      </c>
      <c r="K4067">
        <v>15</v>
      </c>
      <c r="L4067">
        <v>0</v>
      </c>
      <c r="M4067">
        <v>78</v>
      </c>
      <c r="N4067">
        <v>1</v>
      </c>
      <c r="O4067">
        <v>114</v>
      </c>
    </row>
    <row r="4068" spans="1:19" x14ac:dyDescent="0.3">
      <c r="A4068">
        <v>23966</v>
      </c>
      <c r="B4068" t="s">
        <v>1625</v>
      </c>
      <c r="C4068" t="s">
        <v>1626</v>
      </c>
      <c r="K4068">
        <v>11</v>
      </c>
      <c r="L4068">
        <v>0</v>
      </c>
      <c r="M4068">
        <v>20</v>
      </c>
      <c r="N4068">
        <v>1</v>
      </c>
      <c r="O4068">
        <v>38</v>
      </c>
    </row>
    <row r="4069" spans="1:19" x14ac:dyDescent="0.3">
      <c r="A4069">
        <v>23966</v>
      </c>
      <c r="B4069" t="s">
        <v>1625</v>
      </c>
      <c r="C4069" t="s">
        <v>243</v>
      </c>
      <c r="K4069">
        <v>1</v>
      </c>
      <c r="L4069">
        <v>0</v>
      </c>
      <c r="M4069">
        <v>19</v>
      </c>
      <c r="N4069">
        <v>0</v>
      </c>
      <c r="O4069">
        <v>19</v>
      </c>
    </row>
    <row r="4070" spans="1:19" x14ac:dyDescent="0.3">
      <c r="A4070">
        <v>23966</v>
      </c>
      <c r="B4070" t="s">
        <v>1625</v>
      </c>
      <c r="C4070" t="s">
        <v>1629</v>
      </c>
      <c r="K4070">
        <v>2</v>
      </c>
      <c r="L4070">
        <v>0</v>
      </c>
      <c r="M4070">
        <v>12</v>
      </c>
      <c r="N4070">
        <v>0</v>
      </c>
      <c r="O4070">
        <v>12</v>
      </c>
    </row>
    <row r="4071" spans="1:19" x14ac:dyDescent="0.3">
      <c r="A4071">
        <v>23966</v>
      </c>
      <c r="B4071" t="s">
        <v>1625</v>
      </c>
      <c r="C4071" t="s">
        <v>392</v>
      </c>
      <c r="K4071">
        <v>1</v>
      </c>
      <c r="L4071">
        <v>0</v>
      </c>
      <c r="M4071">
        <v>0</v>
      </c>
      <c r="N4071">
        <v>0</v>
      </c>
      <c r="O4071">
        <v>0</v>
      </c>
    </row>
    <row r="4072" spans="1:19" x14ac:dyDescent="0.3">
      <c r="A4072">
        <v>23966</v>
      </c>
      <c r="B4072" t="s">
        <v>455</v>
      </c>
      <c r="C4072" t="s">
        <v>1627</v>
      </c>
      <c r="K4072">
        <v>21</v>
      </c>
      <c r="L4072">
        <v>0</v>
      </c>
      <c r="M4072">
        <v>18</v>
      </c>
      <c r="N4072">
        <v>0</v>
      </c>
      <c r="O4072">
        <v>81</v>
      </c>
    </row>
    <row r="4073" spans="1:19" x14ac:dyDescent="0.3">
      <c r="A4073">
        <v>23966</v>
      </c>
      <c r="B4073" t="s">
        <v>455</v>
      </c>
      <c r="C4073" t="s">
        <v>1630</v>
      </c>
      <c r="K4073">
        <v>1</v>
      </c>
      <c r="L4073">
        <v>0</v>
      </c>
      <c r="M4073">
        <v>20</v>
      </c>
      <c r="N4073">
        <v>1</v>
      </c>
      <c r="O4073">
        <v>20</v>
      </c>
    </row>
    <row r="4074" spans="1:19" x14ac:dyDescent="0.3">
      <c r="A4074">
        <v>23966</v>
      </c>
      <c r="B4074" t="s">
        <v>455</v>
      </c>
      <c r="C4074" t="s">
        <v>1149</v>
      </c>
      <c r="K4074">
        <v>2</v>
      </c>
      <c r="L4074">
        <v>0</v>
      </c>
      <c r="M4074">
        <v>18</v>
      </c>
      <c r="N4074">
        <v>0</v>
      </c>
      <c r="O4074">
        <v>15</v>
      </c>
    </row>
    <row r="4075" spans="1:19" x14ac:dyDescent="0.3">
      <c r="A4075">
        <v>23966</v>
      </c>
      <c r="B4075" t="s">
        <v>455</v>
      </c>
      <c r="C4075" t="s">
        <v>52</v>
      </c>
      <c r="K4075">
        <v>0</v>
      </c>
      <c r="L4075">
        <v>1</v>
      </c>
      <c r="M4075">
        <v>0</v>
      </c>
      <c r="N4075">
        <v>0</v>
      </c>
      <c r="O4075">
        <v>0</v>
      </c>
    </row>
    <row r="4076" spans="1:19" x14ac:dyDescent="0.3">
      <c r="A4076">
        <v>23966</v>
      </c>
      <c r="B4076" t="s">
        <v>455</v>
      </c>
      <c r="C4076" t="s">
        <v>456</v>
      </c>
      <c r="K4076">
        <v>9</v>
      </c>
      <c r="L4076">
        <v>2</v>
      </c>
      <c r="M4076">
        <v>6</v>
      </c>
      <c r="N4076">
        <v>0</v>
      </c>
      <c r="O4076">
        <v>-10</v>
      </c>
    </row>
    <row r="4077" spans="1:19" x14ac:dyDescent="0.3">
      <c r="A4077">
        <v>23966</v>
      </c>
      <c r="B4077" t="s">
        <v>1625</v>
      </c>
      <c r="C4077" t="s">
        <v>1631</v>
      </c>
      <c r="P4077">
        <v>25</v>
      </c>
      <c r="Q4077">
        <v>2</v>
      </c>
      <c r="R4077">
        <v>68</v>
      </c>
      <c r="S4077">
        <v>7</v>
      </c>
    </row>
    <row r="4078" spans="1:19" x14ac:dyDescent="0.3">
      <c r="A4078">
        <v>23966</v>
      </c>
      <c r="B4078" t="s">
        <v>1625</v>
      </c>
      <c r="C4078" t="s">
        <v>352</v>
      </c>
      <c r="P4078">
        <v>9</v>
      </c>
      <c r="Q4078">
        <v>0</v>
      </c>
      <c r="R4078">
        <v>16</v>
      </c>
      <c r="S4078">
        <v>2</v>
      </c>
    </row>
    <row r="4079" spans="1:19" x14ac:dyDescent="0.3">
      <c r="A4079">
        <v>23966</v>
      </c>
      <c r="B4079" t="s">
        <v>1625</v>
      </c>
      <c r="C4079" t="s">
        <v>320</v>
      </c>
      <c r="P4079">
        <v>14</v>
      </c>
      <c r="Q4079">
        <v>0</v>
      </c>
      <c r="R4079">
        <v>14</v>
      </c>
      <c r="S4079">
        <v>1</v>
      </c>
    </row>
    <row r="4080" spans="1:19" x14ac:dyDescent="0.3">
      <c r="A4080">
        <v>23966</v>
      </c>
      <c r="B4080" t="s">
        <v>1625</v>
      </c>
      <c r="C4080" t="s">
        <v>1632</v>
      </c>
      <c r="P4080">
        <v>1</v>
      </c>
      <c r="Q4080">
        <v>0</v>
      </c>
      <c r="R4080">
        <v>1</v>
      </c>
      <c r="S4080">
        <v>1</v>
      </c>
    </row>
    <row r="4081" spans="1:35" x14ac:dyDescent="0.3">
      <c r="A4081">
        <v>23966</v>
      </c>
      <c r="B4081" t="s">
        <v>1625</v>
      </c>
      <c r="C4081" t="s">
        <v>93</v>
      </c>
      <c r="P4081">
        <v>0</v>
      </c>
      <c r="Q4081">
        <v>0</v>
      </c>
      <c r="R4081">
        <v>-2</v>
      </c>
      <c r="S4081">
        <v>1</v>
      </c>
    </row>
    <row r="4082" spans="1:35" x14ac:dyDescent="0.3">
      <c r="A4082">
        <v>23966</v>
      </c>
      <c r="B4082" t="s">
        <v>455</v>
      </c>
      <c r="C4082" t="s">
        <v>44</v>
      </c>
      <c r="P4082">
        <v>54</v>
      </c>
      <c r="Q4082">
        <v>1</v>
      </c>
      <c r="R4082">
        <v>98</v>
      </c>
      <c r="S4082">
        <v>7</v>
      </c>
    </row>
    <row r="4083" spans="1:35" x14ac:dyDescent="0.3">
      <c r="A4083">
        <v>23966</v>
      </c>
      <c r="B4083" t="s">
        <v>455</v>
      </c>
      <c r="C4083" t="s">
        <v>1149</v>
      </c>
      <c r="P4083">
        <v>35</v>
      </c>
      <c r="Q4083">
        <v>0</v>
      </c>
      <c r="R4083">
        <v>75</v>
      </c>
      <c r="S4083">
        <v>3</v>
      </c>
    </row>
    <row r="4084" spans="1:35" x14ac:dyDescent="0.3">
      <c r="A4084">
        <v>23966</v>
      </c>
      <c r="B4084" t="s">
        <v>455</v>
      </c>
      <c r="C4084" t="s">
        <v>1627</v>
      </c>
      <c r="P4084">
        <v>15</v>
      </c>
      <c r="Q4084">
        <v>0</v>
      </c>
      <c r="R4084">
        <v>33</v>
      </c>
      <c r="S4084">
        <v>4</v>
      </c>
    </row>
    <row r="4085" spans="1:35" x14ac:dyDescent="0.3">
      <c r="A4085">
        <v>23966</v>
      </c>
      <c r="B4085" t="s">
        <v>455</v>
      </c>
      <c r="C4085" t="s">
        <v>536</v>
      </c>
      <c r="P4085">
        <v>21</v>
      </c>
      <c r="Q4085">
        <v>0</v>
      </c>
      <c r="R4085">
        <v>21</v>
      </c>
      <c r="S4085">
        <v>1</v>
      </c>
    </row>
    <row r="4086" spans="1:35" x14ac:dyDescent="0.3">
      <c r="A4086">
        <v>23966</v>
      </c>
      <c r="B4086" t="s">
        <v>455</v>
      </c>
      <c r="C4086" t="s">
        <v>1633</v>
      </c>
      <c r="P4086">
        <v>5</v>
      </c>
      <c r="Q4086">
        <v>0</v>
      </c>
      <c r="R4086">
        <v>14</v>
      </c>
      <c r="S4086">
        <v>3</v>
      </c>
    </row>
    <row r="4087" spans="1:35" x14ac:dyDescent="0.3">
      <c r="A4087">
        <v>23966</v>
      </c>
      <c r="B4087" t="s">
        <v>455</v>
      </c>
      <c r="C4087" t="s">
        <v>1634</v>
      </c>
      <c r="P4087">
        <v>9</v>
      </c>
      <c r="Q4087">
        <v>0</v>
      </c>
      <c r="R4087">
        <v>13</v>
      </c>
      <c r="S4087">
        <v>2</v>
      </c>
    </row>
    <row r="4088" spans="1:35" x14ac:dyDescent="0.3">
      <c r="A4088">
        <v>23966</v>
      </c>
      <c r="B4088" t="s">
        <v>455</v>
      </c>
      <c r="C4088" t="s">
        <v>456</v>
      </c>
      <c r="P4088">
        <v>9</v>
      </c>
      <c r="Q4088">
        <v>0</v>
      </c>
      <c r="R4088">
        <v>9</v>
      </c>
      <c r="S4088">
        <v>1</v>
      </c>
    </row>
    <row r="4089" spans="1:35" x14ac:dyDescent="0.3">
      <c r="A4089">
        <v>23966</v>
      </c>
      <c r="B4089" t="s">
        <v>455</v>
      </c>
      <c r="C4089" t="s">
        <v>180</v>
      </c>
      <c r="P4089">
        <v>4</v>
      </c>
      <c r="Q4089">
        <v>0</v>
      </c>
      <c r="R4089">
        <v>4</v>
      </c>
      <c r="S4089">
        <v>1</v>
      </c>
    </row>
    <row r="4090" spans="1:35" x14ac:dyDescent="0.3">
      <c r="A4090">
        <v>23966</v>
      </c>
      <c r="B4090" t="s">
        <v>1625</v>
      </c>
      <c r="C4090" t="s">
        <v>352</v>
      </c>
      <c r="T4090">
        <v>26</v>
      </c>
      <c r="U4090">
        <v>26</v>
      </c>
      <c r="V4090">
        <v>0</v>
      </c>
      <c r="W4090">
        <v>26</v>
      </c>
      <c r="X4090">
        <v>1</v>
      </c>
    </row>
    <row r="4091" spans="1:35" x14ac:dyDescent="0.3">
      <c r="A4091">
        <v>23966</v>
      </c>
      <c r="B4091" t="s">
        <v>455</v>
      </c>
      <c r="C4091" t="s">
        <v>471</v>
      </c>
      <c r="T4091">
        <v>57</v>
      </c>
      <c r="U4091">
        <v>57</v>
      </c>
      <c r="V4091">
        <v>0</v>
      </c>
      <c r="W4091">
        <v>57</v>
      </c>
      <c r="X4091">
        <v>1</v>
      </c>
    </row>
    <row r="4092" spans="1:35" x14ac:dyDescent="0.3">
      <c r="A4092">
        <v>23966</v>
      </c>
      <c r="B4092" t="s">
        <v>455</v>
      </c>
      <c r="C4092" t="s">
        <v>1150</v>
      </c>
      <c r="T4092">
        <v>11</v>
      </c>
      <c r="U4092">
        <v>11</v>
      </c>
      <c r="V4092">
        <v>0</v>
      </c>
      <c r="W4092">
        <v>11</v>
      </c>
      <c r="X4092">
        <v>1</v>
      </c>
    </row>
    <row r="4093" spans="1:35" x14ac:dyDescent="0.3">
      <c r="A4093">
        <v>23966</v>
      </c>
      <c r="B4093" t="s">
        <v>1625</v>
      </c>
      <c r="C4093" t="s">
        <v>352</v>
      </c>
      <c r="Y4093">
        <v>2.7</v>
      </c>
      <c r="Z4093">
        <v>9</v>
      </c>
      <c r="AA4093">
        <v>0</v>
      </c>
      <c r="AB4093">
        <v>8</v>
      </c>
      <c r="AC4093">
        <v>3</v>
      </c>
    </row>
    <row r="4094" spans="1:35" x14ac:dyDescent="0.3">
      <c r="A4094">
        <v>23966</v>
      </c>
      <c r="B4094" t="s">
        <v>455</v>
      </c>
      <c r="C4094" t="s">
        <v>323</v>
      </c>
      <c r="Y4094">
        <v>10</v>
      </c>
      <c r="Z4094">
        <v>10</v>
      </c>
      <c r="AA4094">
        <v>0</v>
      </c>
      <c r="AB4094">
        <v>10</v>
      </c>
      <c r="AC4094">
        <v>1</v>
      </c>
    </row>
    <row r="4095" spans="1:35" x14ac:dyDescent="0.3">
      <c r="A4095">
        <v>23966</v>
      </c>
      <c r="B4095" t="s">
        <v>455</v>
      </c>
      <c r="C4095" t="s">
        <v>52</v>
      </c>
      <c r="Y4095">
        <v>3</v>
      </c>
      <c r="Z4095">
        <v>0</v>
      </c>
      <c r="AA4095">
        <v>0</v>
      </c>
      <c r="AB4095">
        <v>3</v>
      </c>
      <c r="AC4095">
        <v>1</v>
      </c>
    </row>
    <row r="4096" spans="1:35" x14ac:dyDescent="0.3">
      <c r="A4096">
        <v>23966</v>
      </c>
      <c r="B4096" t="s">
        <v>1625</v>
      </c>
      <c r="C4096" t="s">
        <v>1635</v>
      </c>
      <c r="AD4096">
        <v>2</v>
      </c>
      <c r="AE4096">
        <v>33</v>
      </c>
      <c r="AF4096">
        <v>2</v>
      </c>
      <c r="AG4096">
        <v>100</v>
      </c>
      <c r="AH4096">
        <v>9</v>
      </c>
      <c r="AI4096">
        <v>3</v>
      </c>
    </row>
    <row r="4097" spans="1:39" x14ac:dyDescent="0.3">
      <c r="A4097">
        <v>23966</v>
      </c>
      <c r="B4097" t="s">
        <v>455</v>
      </c>
      <c r="C4097" t="s">
        <v>475</v>
      </c>
      <c r="AD4097">
        <v>1</v>
      </c>
      <c r="AE4097">
        <v>38</v>
      </c>
      <c r="AF4097">
        <v>1</v>
      </c>
      <c r="AG4097">
        <v>100</v>
      </c>
      <c r="AH4097">
        <v>5</v>
      </c>
      <c r="AI4097">
        <v>2</v>
      </c>
    </row>
    <row r="4098" spans="1:39" x14ac:dyDescent="0.3">
      <c r="A4098">
        <v>23966</v>
      </c>
      <c r="B4098" t="s">
        <v>1625</v>
      </c>
      <c r="C4098" t="s">
        <v>1636</v>
      </c>
      <c r="AJ4098">
        <v>53</v>
      </c>
      <c r="AK4098">
        <v>162</v>
      </c>
      <c r="AL4098">
        <v>40.5</v>
      </c>
      <c r="AM4098">
        <v>4</v>
      </c>
    </row>
    <row r="4099" spans="1:39" x14ac:dyDescent="0.3">
      <c r="A4099">
        <v>23966</v>
      </c>
      <c r="B4099" t="s">
        <v>455</v>
      </c>
      <c r="C4099" t="s">
        <v>1152</v>
      </c>
      <c r="AJ4099">
        <v>48</v>
      </c>
      <c r="AK4099">
        <v>204</v>
      </c>
      <c r="AL4099">
        <v>40.799999999999997</v>
      </c>
      <c r="AM4099">
        <v>5</v>
      </c>
    </row>
    <row r="4100" spans="1:39" x14ac:dyDescent="0.3">
      <c r="A4100">
        <v>23940</v>
      </c>
      <c r="B4100" t="s">
        <v>730</v>
      </c>
      <c r="C4100" t="s">
        <v>1637</v>
      </c>
      <c r="D4100">
        <v>45</v>
      </c>
      <c r="E4100">
        <v>64.400000000000006</v>
      </c>
      <c r="F4100">
        <v>29</v>
      </c>
      <c r="G4100">
        <v>1</v>
      </c>
      <c r="H4100">
        <v>1</v>
      </c>
      <c r="I4100">
        <v>348</v>
      </c>
      <c r="J4100">
        <v>132.30000000000001</v>
      </c>
    </row>
    <row r="4101" spans="1:39" x14ac:dyDescent="0.3">
      <c r="A4101">
        <v>23940</v>
      </c>
      <c r="B4101" t="s">
        <v>730</v>
      </c>
      <c r="C4101" t="s">
        <v>1230</v>
      </c>
      <c r="D4101">
        <v>3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</row>
    <row r="4102" spans="1:39" x14ac:dyDescent="0.3">
      <c r="A4102">
        <v>23940</v>
      </c>
      <c r="B4102" t="s">
        <v>1331</v>
      </c>
      <c r="C4102" t="s">
        <v>1638</v>
      </c>
      <c r="D4102">
        <v>36</v>
      </c>
      <c r="E4102">
        <v>72.2</v>
      </c>
      <c r="F4102">
        <v>26</v>
      </c>
      <c r="G4102">
        <v>1</v>
      </c>
      <c r="H4102">
        <v>2</v>
      </c>
      <c r="I4102">
        <v>338</v>
      </c>
      <c r="J4102">
        <v>163.9</v>
      </c>
    </row>
    <row r="4103" spans="1:39" x14ac:dyDescent="0.3">
      <c r="A4103">
        <v>23940</v>
      </c>
      <c r="B4103" t="s">
        <v>730</v>
      </c>
      <c r="C4103" t="s">
        <v>735</v>
      </c>
      <c r="K4103">
        <v>15</v>
      </c>
      <c r="L4103">
        <v>2</v>
      </c>
      <c r="M4103">
        <v>20</v>
      </c>
      <c r="N4103">
        <v>0</v>
      </c>
      <c r="O4103">
        <v>103</v>
      </c>
    </row>
    <row r="4104" spans="1:39" x14ac:dyDescent="0.3">
      <c r="A4104">
        <v>23940</v>
      </c>
      <c r="B4104" t="s">
        <v>730</v>
      </c>
      <c r="C4104" t="s">
        <v>44</v>
      </c>
      <c r="K4104">
        <v>12</v>
      </c>
      <c r="L4104">
        <v>0</v>
      </c>
      <c r="M4104">
        <v>21</v>
      </c>
      <c r="N4104">
        <v>1</v>
      </c>
      <c r="O4104">
        <v>80</v>
      </c>
    </row>
    <row r="4105" spans="1:39" x14ac:dyDescent="0.3">
      <c r="A4105">
        <v>23940</v>
      </c>
      <c r="B4105" t="s">
        <v>730</v>
      </c>
      <c r="C4105" t="s">
        <v>751</v>
      </c>
      <c r="K4105">
        <v>2</v>
      </c>
      <c r="L4105">
        <v>0</v>
      </c>
      <c r="M4105">
        <v>6</v>
      </c>
      <c r="N4105">
        <v>0</v>
      </c>
      <c r="O4105">
        <v>7</v>
      </c>
    </row>
    <row r="4106" spans="1:39" x14ac:dyDescent="0.3">
      <c r="A4106">
        <v>23940</v>
      </c>
      <c r="B4106" t="s">
        <v>730</v>
      </c>
      <c r="C4106" t="s">
        <v>1639</v>
      </c>
      <c r="K4106">
        <v>2</v>
      </c>
      <c r="L4106">
        <v>0</v>
      </c>
      <c r="M4106">
        <v>3</v>
      </c>
      <c r="N4106">
        <v>0</v>
      </c>
      <c r="O4106">
        <v>5</v>
      </c>
    </row>
    <row r="4107" spans="1:39" x14ac:dyDescent="0.3">
      <c r="A4107">
        <v>23940</v>
      </c>
      <c r="B4107" t="s">
        <v>730</v>
      </c>
      <c r="C4107" t="s">
        <v>742</v>
      </c>
      <c r="K4107">
        <v>0</v>
      </c>
      <c r="L4107">
        <v>0</v>
      </c>
      <c r="M4107">
        <v>0</v>
      </c>
      <c r="N4107">
        <v>0</v>
      </c>
      <c r="O4107">
        <v>0</v>
      </c>
    </row>
    <row r="4108" spans="1:39" x14ac:dyDescent="0.3">
      <c r="A4108">
        <v>23940</v>
      </c>
      <c r="B4108" t="s">
        <v>730</v>
      </c>
      <c r="C4108" t="s">
        <v>429</v>
      </c>
      <c r="K4108">
        <v>0</v>
      </c>
      <c r="L4108">
        <v>1</v>
      </c>
      <c r="M4108">
        <v>0</v>
      </c>
      <c r="N4108">
        <v>0</v>
      </c>
      <c r="O4108">
        <v>0</v>
      </c>
    </row>
    <row r="4109" spans="1:39" x14ac:dyDescent="0.3">
      <c r="A4109">
        <v>23940</v>
      </c>
      <c r="B4109" t="s">
        <v>730</v>
      </c>
      <c r="C4109" t="s">
        <v>1637</v>
      </c>
      <c r="K4109">
        <v>8</v>
      </c>
      <c r="L4109">
        <v>1</v>
      </c>
      <c r="M4109">
        <v>6</v>
      </c>
      <c r="N4109">
        <v>0</v>
      </c>
      <c r="O4109">
        <v>-15</v>
      </c>
    </row>
    <row r="4110" spans="1:39" x14ac:dyDescent="0.3">
      <c r="A4110">
        <v>23940</v>
      </c>
      <c r="B4110" t="s">
        <v>1331</v>
      </c>
      <c r="C4110" t="s">
        <v>1640</v>
      </c>
      <c r="K4110">
        <v>13</v>
      </c>
      <c r="L4110">
        <v>0</v>
      </c>
      <c r="M4110">
        <v>23</v>
      </c>
      <c r="N4110">
        <v>2</v>
      </c>
      <c r="O4110">
        <v>124</v>
      </c>
    </row>
    <row r="4111" spans="1:39" x14ac:dyDescent="0.3">
      <c r="A4111">
        <v>23940</v>
      </c>
      <c r="B4111" t="s">
        <v>1331</v>
      </c>
      <c r="C4111" t="s">
        <v>1638</v>
      </c>
      <c r="K4111">
        <v>8</v>
      </c>
      <c r="L4111">
        <v>0</v>
      </c>
      <c r="M4111">
        <v>23</v>
      </c>
      <c r="N4111">
        <v>1</v>
      </c>
      <c r="O4111">
        <v>62</v>
      </c>
    </row>
    <row r="4112" spans="1:39" x14ac:dyDescent="0.3">
      <c r="A4112">
        <v>23940</v>
      </c>
      <c r="B4112" t="s">
        <v>1331</v>
      </c>
      <c r="C4112" t="s">
        <v>960</v>
      </c>
      <c r="K4112">
        <v>12</v>
      </c>
      <c r="L4112">
        <v>0</v>
      </c>
      <c r="M4112">
        <v>8</v>
      </c>
      <c r="N4112">
        <v>2</v>
      </c>
      <c r="O4112">
        <v>44</v>
      </c>
    </row>
    <row r="4113" spans="1:19" x14ac:dyDescent="0.3">
      <c r="A4113">
        <v>23940</v>
      </c>
      <c r="B4113" t="s">
        <v>1331</v>
      </c>
      <c r="C4113" t="s">
        <v>1338</v>
      </c>
      <c r="K4113">
        <v>4</v>
      </c>
      <c r="L4113">
        <v>0</v>
      </c>
      <c r="M4113">
        <v>35</v>
      </c>
      <c r="N4113">
        <v>0</v>
      </c>
      <c r="O4113">
        <v>40</v>
      </c>
    </row>
    <row r="4114" spans="1:19" x14ac:dyDescent="0.3">
      <c r="A4114">
        <v>23940</v>
      </c>
      <c r="B4114" t="s">
        <v>1331</v>
      </c>
      <c r="C4114" t="s">
        <v>1641</v>
      </c>
      <c r="K4114">
        <v>4</v>
      </c>
      <c r="L4114">
        <v>0</v>
      </c>
      <c r="M4114">
        <v>18</v>
      </c>
      <c r="N4114">
        <v>0</v>
      </c>
      <c r="O4114">
        <v>25</v>
      </c>
    </row>
    <row r="4115" spans="1:19" x14ac:dyDescent="0.3">
      <c r="A4115">
        <v>23940</v>
      </c>
      <c r="B4115" t="s">
        <v>1331</v>
      </c>
      <c r="C4115" t="s">
        <v>696</v>
      </c>
      <c r="K4115">
        <v>0</v>
      </c>
      <c r="L4115">
        <v>0</v>
      </c>
      <c r="M4115">
        <v>0</v>
      </c>
      <c r="N4115">
        <v>0</v>
      </c>
      <c r="O4115">
        <v>14</v>
      </c>
    </row>
    <row r="4116" spans="1:19" x14ac:dyDescent="0.3">
      <c r="A4116">
        <v>23940</v>
      </c>
      <c r="B4116" t="s">
        <v>1331</v>
      </c>
      <c r="C4116" t="s">
        <v>1277</v>
      </c>
      <c r="K4116">
        <v>1</v>
      </c>
      <c r="L4116">
        <v>0</v>
      </c>
      <c r="M4116">
        <v>0</v>
      </c>
      <c r="N4116">
        <v>0</v>
      </c>
      <c r="O4116">
        <v>0</v>
      </c>
    </row>
    <row r="4117" spans="1:19" x14ac:dyDescent="0.3">
      <c r="A4117">
        <v>23940</v>
      </c>
      <c r="B4117" t="s">
        <v>1331</v>
      </c>
      <c r="C4117" t="s">
        <v>1333</v>
      </c>
      <c r="K4117">
        <v>2</v>
      </c>
      <c r="L4117">
        <v>1</v>
      </c>
      <c r="M4117">
        <v>0</v>
      </c>
      <c r="N4117">
        <v>0</v>
      </c>
      <c r="O4117">
        <v>-6</v>
      </c>
    </row>
    <row r="4118" spans="1:19" x14ac:dyDescent="0.3">
      <c r="A4118">
        <v>23940</v>
      </c>
      <c r="B4118" t="s">
        <v>730</v>
      </c>
      <c r="C4118" t="s">
        <v>627</v>
      </c>
      <c r="P4118">
        <v>20</v>
      </c>
      <c r="Q4118">
        <v>1</v>
      </c>
      <c r="R4118">
        <v>96</v>
      </c>
      <c r="S4118">
        <v>6</v>
      </c>
    </row>
    <row r="4119" spans="1:19" x14ac:dyDescent="0.3">
      <c r="A4119">
        <v>23940</v>
      </c>
      <c r="B4119" t="s">
        <v>730</v>
      </c>
      <c r="C4119" t="s">
        <v>429</v>
      </c>
      <c r="P4119">
        <v>23</v>
      </c>
      <c r="Q4119">
        <v>0</v>
      </c>
      <c r="R4119">
        <v>72</v>
      </c>
      <c r="S4119">
        <v>5</v>
      </c>
    </row>
    <row r="4120" spans="1:19" x14ac:dyDescent="0.3">
      <c r="A4120">
        <v>23940</v>
      </c>
      <c r="B4120" t="s">
        <v>730</v>
      </c>
      <c r="C4120" t="s">
        <v>377</v>
      </c>
      <c r="P4120">
        <v>18</v>
      </c>
      <c r="Q4120">
        <v>0</v>
      </c>
      <c r="R4120">
        <v>59</v>
      </c>
      <c r="S4120">
        <v>6</v>
      </c>
    </row>
    <row r="4121" spans="1:19" x14ac:dyDescent="0.3">
      <c r="A4121">
        <v>23940</v>
      </c>
      <c r="B4121" t="s">
        <v>730</v>
      </c>
      <c r="C4121" t="s">
        <v>44</v>
      </c>
      <c r="P4121">
        <v>24</v>
      </c>
      <c r="Q4121">
        <v>0</v>
      </c>
      <c r="R4121">
        <v>59</v>
      </c>
      <c r="S4121">
        <v>5</v>
      </c>
    </row>
    <row r="4122" spans="1:19" x14ac:dyDescent="0.3">
      <c r="A4122">
        <v>23940</v>
      </c>
      <c r="B4122" t="s">
        <v>730</v>
      </c>
      <c r="C4122" t="s">
        <v>735</v>
      </c>
      <c r="P4122">
        <v>11</v>
      </c>
      <c r="Q4122">
        <v>0</v>
      </c>
      <c r="R4122">
        <v>24</v>
      </c>
      <c r="S4122">
        <v>3</v>
      </c>
    </row>
    <row r="4123" spans="1:19" x14ac:dyDescent="0.3">
      <c r="A4123">
        <v>23940</v>
      </c>
      <c r="B4123" t="s">
        <v>730</v>
      </c>
      <c r="C4123" t="s">
        <v>1000</v>
      </c>
      <c r="P4123">
        <v>17</v>
      </c>
      <c r="Q4123">
        <v>0</v>
      </c>
      <c r="R4123">
        <v>22</v>
      </c>
      <c r="S4123">
        <v>2</v>
      </c>
    </row>
    <row r="4124" spans="1:19" x14ac:dyDescent="0.3">
      <c r="A4124">
        <v>23940</v>
      </c>
      <c r="B4124" t="s">
        <v>730</v>
      </c>
      <c r="C4124" t="s">
        <v>736</v>
      </c>
      <c r="P4124">
        <v>12</v>
      </c>
      <c r="Q4124">
        <v>0</v>
      </c>
      <c r="R4124">
        <v>12</v>
      </c>
      <c r="S4124">
        <v>1</v>
      </c>
    </row>
    <row r="4125" spans="1:19" x14ac:dyDescent="0.3">
      <c r="A4125">
        <v>23940</v>
      </c>
      <c r="B4125" t="s">
        <v>730</v>
      </c>
      <c r="C4125" t="s">
        <v>1642</v>
      </c>
      <c r="P4125">
        <v>4</v>
      </c>
      <c r="Q4125">
        <v>0</v>
      </c>
      <c r="R4125">
        <v>4</v>
      </c>
      <c r="S4125">
        <v>1</v>
      </c>
    </row>
    <row r="4126" spans="1:19" x14ac:dyDescent="0.3">
      <c r="A4126">
        <v>23940</v>
      </c>
      <c r="B4126" t="s">
        <v>1331</v>
      </c>
      <c r="C4126" t="s">
        <v>1339</v>
      </c>
      <c r="P4126">
        <v>56</v>
      </c>
      <c r="Q4126">
        <v>2</v>
      </c>
      <c r="R4126">
        <v>165</v>
      </c>
      <c r="S4126">
        <v>7</v>
      </c>
    </row>
    <row r="4127" spans="1:19" x14ac:dyDescent="0.3">
      <c r="A4127">
        <v>23940</v>
      </c>
      <c r="B4127" t="s">
        <v>1331</v>
      </c>
      <c r="C4127" t="s">
        <v>1341</v>
      </c>
      <c r="P4127">
        <v>30</v>
      </c>
      <c r="Q4127">
        <v>0</v>
      </c>
      <c r="R4127">
        <v>73</v>
      </c>
      <c r="S4127">
        <v>6</v>
      </c>
    </row>
    <row r="4128" spans="1:19" x14ac:dyDescent="0.3">
      <c r="A4128">
        <v>23940</v>
      </c>
      <c r="B4128" t="s">
        <v>1331</v>
      </c>
      <c r="C4128" t="s">
        <v>696</v>
      </c>
      <c r="P4128">
        <v>15</v>
      </c>
      <c r="Q4128">
        <v>0</v>
      </c>
      <c r="R4128">
        <v>40</v>
      </c>
      <c r="S4128">
        <v>4</v>
      </c>
    </row>
    <row r="4129" spans="1:39" x14ac:dyDescent="0.3">
      <c r="A4129">
        <v>23940</v>
      </c>
      <c r="B4129" t="s">
        <v>1331</v>
      </c>
      <c r="C4129" t="s">
        <v>1340</v>
      </c>
      <c r="P4129">
        <v>14</v>
      </c>
      <c r="Q4129">
        <v>0</v>
      </c>
      <c r="R4129">
        <v>21</v>
      </c>
      <c r="S4129">
        <v>2</v>
      </c>
    </row>
    <row r="4130" spans="1:39" x14ac:dyDescent="0.3">
      <c r="A4130">
        <v>23940</v>
      </c>
      <c r="B4130" t="s">
        <v>1331</v>
      </c>
      <c r="C4130" t="s">
        <v>1277</v>
      </c>
      <c r="P4130">
        <v>13</v>
      </c>
      <c r="Q4130">
        <v>0</v>
      </c>
      <c r="R4130">
        <v>20</v>
      </c>
      <c r="S4130">
        <v>5</v>
      </c>
    </row>
    <row r="4131" spans="1:39" x14ac:dyDescent="0.3">
      <c r="A4131">
        <v>23940</v>
      </c>
      <c r="B4131" t="s">
        <v>1331</v>
      </c>
      <c r="C4131" t="s">
        <v>960</v>
      </c>
      <c r="P4131">
        <v>15</v>
      </c>
      <c r="Q4131">
        <v>0</v>
      </c>
      <c r="R4131">
        <v>19</v>
      </c>
      <c r="S4131">
        <v>2</v>
      </c>
    </row>
    <row r="4132" spans="1:39" x14ac:dyDescent="0.3">
      <c r="A4132">
        <v>23940</v>
      </c>
      <c r="B4132" t="s">
        <v>730</v>
      </c>
      <c r="C4132" t="s">
        <v>742</v>
      </c>
      <c r="T4132">
        <v>21.8</v>
      </c>
      <c r="U4132">
        <v>35</v>
      </c>
      <c r="V4132">
        <v>0</v>
      </c>
      <c r="W4132">
        <v>131</v>
      </c>
      <c r="X4132">
        <v>6</v>
      </c>
    </row>
    <row r="4133" spans="1:39" x14ac:dyDescent="0.3">
      <c r="A4133">
        <v>23940</v>
      </c>
      <c r="B4133" t="s">
        <v>730</v>
      </c>
      <c r="C4133" t="s">
        <v>429</v>
      </c>
      <c r="T4133">
        <v>18.3</v>
      </c>
      <c r="U4133">
        <v>22</v>
      </c>
      <c r="V4133">
        <v>0</v>
      </c>
      <c r="W4133">
        <v>55</v>
      </c>
      <c r="X4133">
        <v>3</v>
      </c>
    </row>
    <row r="4134" spans="1:39" x14ac:dyDescent="0.3">
      <c r="A4134">
        <v>23940</v>
      </c>
      <c r="B4134" t="s">
        <v>1331</v>
      </c>
      <c r="C4134" t="s">
        <v>1277</v>
      </c>
      <c r="T4134">
        <v>14</v>
      </c>
      <c r="U4134">
        <v>14</v>
      </c>
      <c r="V4134">
        <v>0</v>
      </c>
      <c r="W4134">
        <v>28</v>
      </c>
      <c r="X4134">
        <v>2</v>
      </c>
    </row>
    <row r="4135" spans="1:39" x14ac:dyDescent="0.3">
      <c r="A4135">
        <v>23940</v>
      </c>
      <c r="B4135" t="s">
        <v>1331</v>
      </c>
      <c r="C4135" t="s">
        <v>153</v>
      </c>
      <c r="T4135">
        <v>20</v>
      </c>
      <c r="U4135">
        <v>20</v>
      </c>
      <c r="V4135">
        <v>0</v>
      </c>
      <c r="W4135">
        <v>20</v>
      </c>
      <c r="X4135">
        <v>1</v>
      </c>
    </row>
    <row r="4136" spans="1:39" x14ac:dyDescent="0.3">
      <c r="A4136">
        <v>23940</v>
      </c>
      <c r="B4136" t="s">
        <v>730</v>
      </c>
      <c r="C4136" t="s">
        <v>744</v>
      </c>
      <c r="AD4136">
        <v>3</v>
      </c>
      <c r="AE4136">
        <v>28</v>
      </c>
      <c r="AF4136">
        <v>2</v>
      </c>
      <c r="AG4136">
        <v>66.7</v>
      </c>
      <c r="AH4136">
        <v>8</v>
      </c>
      <c r="AI4136">
        <v>2</v>
      </c>
    </row>
    <row r="4137" spans="1:39" x14ac:dyDescent="0.3">
      <c r="A4137">
        <v>23940</v>
      </c>
      <c r="B4137" t="s">
        <v>1331</v>
      </c>
      <c r="C4137" t="s">
        <v>1117</v>
      </c>
      <c r="AD4137">
        <v>1</v>
      </c>
      <c r="AE4137">
        <v>28</v>
      </c>
      <c r="AF4137">
        <v>1</v>
      </c>
      <c r="AG4137">
        <v>100</v>
      </c>
      <c r="AH4137">
        <v>9</v>
      </c>
      <c r="AI4137">
        <v>6</v>
      </c>
    </row>
    <row r="4138" spans="1:39" x14ac:dyDescent="0.3">
      <c r="A4138">
        <v>23940</v>
      </c>
      <c r="B4138" t="s">
        <v>730</v>
      </c>
      <c r="C4138" t="s">
        <v>1236</v>
      </c>
      <c r="AJ4138">
        <v>38</v>
      </c>
      <c r="AK4138">
        <v>134</v>
      </c>
      <c r="AL4138">
        <v>33.5</v>
      </c>
      <c r="AM4138">
        <v>4</v>
      </c>
    </row>
    <row r="4139" spans="1:39" x14ac:dyDescent="0.3">
      <c r="A4139">
        <v>23940</v>
      </c>
      <c r="B4139" t="s">
        <v>1331</v>
      </c>
      <c r="C4139" t="s">
        <v>1334</v>
      </c>
      <c r="AJ4139">
        <v>40</v>
      </c>
      <c r="AK4139">
        <v>77</v>
      </c>
      <c r="AL4139">
        <v>38.5</v>
      </c>
      <c r="AM4139">
        <v>2</v>
      </c>
    </row>
    <row r="4140" spans="1:39" x14ac:dyDescent="0.3">
      <c r="A4140">
        <v>23941</v>
      </c>
      <c r="B4140" t="s">
        <v>806</v>
      </c>
      <c r="C4140" t="s">
        <v>52</v>
      </c>
      <c r="D4140">
        <v>35</v>
      </c>
      <c r="E4140">
        <v>51.4</v>
      </c>
      <c r="F4140">
        <v>18</v>
      </c>
      <c r="G4140">
        <v>1</v>
      </c>
      <c r="H4140">
        <v>1</v>
      </c>
      <c r="I4140">
        <v>243</v>
      </c>
      <c r="J4140">
        <v>113.5</v>
      </c>
    </row>
    <row r="4141" spans="1:39" x14ac:dyDescent="0.3">
      <c r="A4141">
        <v>23941</v>
      </c>
      <c r="B4141" t="s">
        <v>806</v>
      </c>
      <c r="C4141" t="s">
        <v>1643</v>
      </c>
      <c r="D4141">
        <v>1</v>
      </c>
      <c r="E4141">
        <v>100</v>
      </c>
      <c r="F4141">
        <v>1</v>
      </c>
      <c r="G4141">
        <v>0</v>
      </c>
      <c r="H4141">
        <v>1</v>
      </c>
      <c r="I4141">
        <v>13</v>
      </c>
      <c r="J4141">
        <v>539.20000000000005</v>
      </c>
    </row>
    <row r="4142" spans="1:39" x14ac:dyDescent="0.3">
      <c r="A4142">
        <v>23941</v>
      </c>
      <c r="B4142" t="s">
        <v>787</v>
      </c>
      <c r="C4142" t="s">
        <v>394</v>
      </c>
      <c r="D4142">
        <v>36</v>
      </c>
      <c r="E4142">
        <v>61.1</v>
      </c>
      <c r="F4142">
        <v>22</v>
      </c>
      <c r="G4142">
        <v>3</v>
      </c>
      <c r="H4142">
        <v>2</v>
      </c>
      <c r="I4142">
        <v>237</v>
      </c>
      <c r="J4142">
        <v>118.1</v>
      </c>
    </row>
    <row r="4143" spans="1:39" x14ac:dyDescent="0.3">
      <c r="A4143">
        <v>23941</v>
      </c>
      <c r="B4143" t="s">
        <v>806</v>
      </c>
      <c r="C4143" t="s">
        <v>206</v>
      </c>
      <c r="K4143">
        <v>20</v>
      </c>
      <c r="L4143">
        <v>1</v>
      </c>
      <c r="M4143">
        <v>85</v>
      </c>
      <c r="N4143">
        <v>2</v>
      </c>
      <c r="O4143">
        <v>230</v>
      </c>
    </row>
    <row r="4144" spans="1:39" x14ac:dyDescent="0.3">
      <c r="A4144">
        <v>23941</v>
      </c>
      <c r="B4144" t="s">
        <v>806</v>
      </c>
      <c r="C4144" t="s">
        <v>52</v>
      </c>
      <c r="K4144">
        <v>17</v>
      </c>
      <c r="L4144">
        <v>0</v>
      </c>
      <c r="M4144">
        <v>27</v>
      </c>
      <c r="N4144">
        <v>0</v>
      </c>
      <c r="O4144">
        <v>43</v>
      </c>
    </row>
    <row r="4145" spans="1:19" x14ac:dyDescent="0.3">
      <c r="A4145">
        <v>23941</v>
      </c>
      <c r="B4145" t="s">
        <v>806</v>
      </c>
      <c r="C4145" t="s">
        <v>1277</v>
      </c>
      <c r="K4145">
        <v>3</v>
      </c>
      <c r="L4145">
        <v>0</v>
      </c>
      <c r="M4145">
        <v>13</v>
      </c>
      <c r="N4145">
        <v>0</v>
      </c>
      <c r="O4145">
        <v>11</v>
      </c>
    </row>
    <row r="4146" spans="1:19" x14ac:dyDescent="0.3">
      <c r="A4146">
        <v>23941</v>
      </c>
      <c r="B4146" t="s">
        <v>806</v>
      </c>
      <c r="C4146" t="s">
        <v>598</v>
      </c>
      <c r="K4146">
        <v>1</v>
      </c>
      <c r="L4146">
        <v>0</v>
      </c>
      <c r="M4146">
        <v>1</v>
      </c>
      <c r="N4146">
        <v>0</v>
      </c>
      <c r="O4146">
        <v>1</v>
      </c>
    </row>
    <row r="4147" spans="1:19" x14ac:dyDescent="0.3">
      <c r="A4147">
        <v>23941</v>
      </c>
      <c r="B4147" t="s">
        <v>806</v>
      </c>
      <c r="C4147" t="s">
        <v>320</v>
      </c>
      <c r="K4147">
        <v>1</v>
      </c>
      <c r="L4147">
        <v>0</v>
      </c>
      <c r="M4147">
        <v>0</v>
      </c>
      <c r="N4147">
        <v>0</v>
      </c>
      <c r="O4147">
        <v>-4</v>
      </c>
    </row>
    <row r="4148" spans="1:19" x14ac:dyDescent="0.3">
      <c r="A4148">
        <v>23941</v>
      </c>
      <c r="B4148" t="s">
        <v>787</v>
      </c>
      <c r="C4148" t="s">
        <v>856</v>
      </c>
      <c r="K4148">
        <v>13</v>
      </c>
      <c r="L4148">
        <v>0</v>
      </c>
      <c r="M4148">
        <v>25</v>
      </c>
      <c r="N4148">
        <v>1</v>
      </c>
      <c r="O4148">
        <v>95</v>
      </c>
    </row>
    <row r="4149" spans="1:19" x14ac:dyDescent="0.3">
      <c r="A4149">
        <v>23941</v>
      </c>
      <c r="B4149" t="s">
        <v>787</v>
      </c>
      <c r="C4149" t="s">
        <v>1644</v>
      </c>
      <c r="K4149">
        <v>10</v>
      </c>
      <c r="L4149">
        <v>0</v>
      </c>
      <c r="M4149">
        <v>10</v>
      </c>
      <c r="N4149">
        <v>1</v>
      </c>
      <c r="O4149">
        <v>47</v>
      </c>
    </row>
    <row r="4150" spans="1:19" x14ac:dyDescent="0.3">
      <c r="A4150">
        <v>23941</v>
      </c>
      <c r="B4150" t="s">
        <v>787</v>
      </c>
      <c r="C4150" t="s">
        <v>394</v>
      </c>
      <c r="K4150">
        <v>10</v>
      </c>
      <c r="L4150">
        <v>0</v>
      </c>
      <c r="M4150">
        <v>18</v>
      </c>
      <c r="N4150">
        <v>1</v>
      </c>
      <c r="O4150">
        <v>29</v>
      </c>
    </row>
    <row r="4151" spans="1:19" x14ac:dyDescent="0.3">
      <c r="A4151">
        <v>23941</v>
      </c>
      <c r="B4151" t="s">
        <v>806</v>
      </c>
      <c r="C4151" t="s">
        <v>1645</v>
      </c>
      <c r="P4151">
        <v>47</v>
      </c>
      <c r="Q4151">
        <v>1</v>
      </c>
      <c r="R4151">
        <v>87</v>
      </c>
      <c r="S4151">
        <v>2</v>
      </c>
    </row>
    <row r="4152" spans="1:19" x14ac:dyDescent="0.3">
      <c r="A4152">
        <v>23941</v>
      </c>
      <c r="B4152" t="s">
        <v>806</v>
      </c>
      <c r="C4152" t="s">
        <v>180</v>
      </c>
      <c r="P4152">
        <v>14</v>
      </c>
      <c r="Q4152">
        <v>1</v>
      </c>
      <c r="R4152">
        <v>66</v>
      </c>
      <c r="S4152">
        <v>7</v>
      </c>
    </row>
    <row r="4153" spans="1:19" x14ac:dyDescent="0.3">
      <c r="A4153">
        <v>23941</v>
      </c>
      <c r="B4153" t="s">
        <v>806</v>
      </c>
      <c r="C4153" t="s">
        <v>1277</v>
      </c>
      <c r="P4153">
        <v>26</v>
      </c>
      <c r="Q4153">
        <v>0</v>
      </c>
      <c r="R4153">
        <v>55</v>
      </c>
      <c r="S4153">
        <v>5</v>
      </c>
    </row>
    <row r="4154" spans="1:19" x14ac:dyDescent="0.3">
      <c r="A4154">
        <v>23941</v>
      </c>
      <c r="B4154" t="s">
        <v>806</v>
      </c>
      <c r="C4154" t="s">
        <v>1280</v>
      </c>
      <c r="P4154">
        <v>18</v>
      </c>
      <c r="Q4154">
        <v>0</v>
      </c>
      <c r="R4154">
        <v>23</v>
      </c>
      <c r="S4154">
        <v>2</v>
      </c>
    </row>
    <row r="4155" spans="1:19" x14ac:dyDescent="0.3">
      <c r="A4155">
        <v>23941</v>
      </c>
      <c r="B4155" t="s">
        <v>806</v>
      </c>
      <c r="C4155" t="s">
        <v>206</v>
      </c>
      <c r="P4155">
        <v>13</v>
      </c>
      <c r="Q4155">
        <v>0</v>
      </c>
      <c r="R4155">
        <v>13</v>
      </c>
      <c r="S4155">
        <v>1</v>
      </c>
    </row>
    <row r="4156" spans="1:19" x14ac:dyDescent="0.3">
      <c r="A4156">
        <v>23941</v>
      </c>
      <c r="B4156" t="s">
        <v>806</v>
      </c>
      <c r="C4156" t="s">
        <v>1643</v>
      </c>
      <c r="P4156">
        <v>7</v>
      </c>
      <c r="Q4156">
        <v>0</v>
      </c>
      <c r="R4156">
        <v>7</v>
      </c>
      <c r="S4156">
        <v>1</v>
      </c>
    </row>
    <row r="4157" spans="1:19" x14ac:dyDescent="0.3">
      <c r="A4157">
        <v>23941</v>
      </c>
      <c r="B4157" t="s">
        <v>806</v>
      </c>
      <c r="C4157" t="s">
        <v>292</v>
      </c>
      <c r="P4157">
        <v>5</v>
      </c>
      <c r="Q4157">
        <v>0</v>
      </c>
      <c r="R4157">
        <v>5</v>
      </c>
      <c r="S4157">
        <v>1</v>
      </c>
    </row>
    <row r="4158" spans="1:19" x14ac:dyDescent="0.3">
      <c r="A4158">
        <v>23941</v>
      </c>
      <c r="B4158" t="s">
        <v>787</v>
      </c>
      <c r="C4158" t="s">
        <v>1099</v>
      </c>
      <c r="P4158">
        <v>15</v>
      </c>
      <c r="Q4158">
        <v>2</v>
      </c>
      <c r="R4158">
        <v>71</v>
      </c>
      <c r="S4158">
        <v>9</v>
      </c>
    </row>
    <row r="4159" spans="1:19" x14ac:dyDescent="0.3">
      <c r="A4159">
        <v>23941</v>
      </c>
      <c r="B4159" t="s">
        <v>787</v>
      </c>
      <c r="C4159" t="s">
        <v>93</v>
      </c>
      <c r="P4159">
        <v>51</v>
      </c>
      <c r="Q4159">
        <v>0</v>
      </c>
      <c r="R4159">
        <v>65</v>
      </c>
      <c r="S4159">
        <v>3</v>
      </c>
    </row>
    <row r="4160" spans="1:19" x14ac:dyDescent="0.3">
      <c r="A4160">
        <v>23941</v>
      </c>
      <c r="B4160" t="s">
        <v>787</v>
      </c>
      <c r="C4160" t="s">
        <v>856</v>
      </c>
      <c r="P4160">
        <v>52</v>
      </c>
      <c r="Q4160">
        <v>0</v>
      </c>
      <c r="R4160">
        <v>54</v>
      </c>
      <c r="S4160">
        <v>2</v>
      </c>
    </row>
    <row r="4161" spans="1:39" x14ac:dyDescent="0.3">
      <c r="A4161">
        <v>23941</v>
      </c>
      <c r="B4161" t="s">
        <v>787</v>
      </c>
      <c r="C4161" t="s">
        <v>1646</v>
      </c>
      <c r="P4161">
        <v>10</v>
      </c>
      <c r="Q4161">
        <v>0</v>
      </c>
      <c r="R4161">
        <v>14</v>
      </c>
      <c r="S4161">
        <v>2</v>
      </c>
    </row>
    <row r="4162" spans="1:39" x14ac:dyDescent="0.3">
      <c r="A4162">
        <v>23941</v>
      </c>
      <c r="B4162" t="s">
        <v>787</v>
      </c>
      <c r="C4162" t="s">
        <v>682</v>
      </c>
      <c r="P4162">
        <v>8</v>
      </c>
      <c r="Q4162">
        <v>0</v>
      </c>
      <c r="R4162">
        <v>14</v>
      </c>
      <c r="S4162">
        <v>2</v>
      </c>
    </row>
    <row r="4163" spans="1:39" x14ac:dyDescent="0.3">
      <c r="A4163">
        <v>23941</v>
      </c>
      <c r="B4163" t="s">
        <v>787</v>
      </c>
      <c r="C4163" t="s">
        <v>1647</v>
      </c>
      <c r="P4163">
        <v>8</v>
      </c>
      <c r="Q4163">
        <v>0</v>
      </c>
      <c r="R4163">
        <v>10</v>
      </c>
      <c r="S4163">
        <v>2</v>
      </c>
    </row>
    <row r="4164" spans="1:39" x14ac:dyDescent="0.3">
      <c r="A4164">
        <v>23941</v>
      </c>
      <c r="B4164" t="s">
        <v>787</v>
      </c>
      <c r="C4164" t="s">
        <v>1648</v>
      </c>
      <c r="P4164">
        <v>5</v>
      </c>
      <c r="Q4164">
        <v>0</v>
      </c>
      <c r="R4164">
        <v>9</v>
      </c>
      <c r="S4164">
        <v>2</v>
      </c>
    </row>
    <row r="4165" spans="1:39" x14ac:dyDescent="0.3">
      <c r="A4165">
        <v>23941</v>
      </c>
      <c r="B4165" t="s">
        <v>806</v>
      </c>
      <c r="C4165" t="s">
        <v>598</v>
      </c>
      <c r="T4165">
        <v>11.5</v>
      </c>
      <c r="U4165">
        <v>13</v>
      </c>
      <c r="V4165">
        <v>0</v>
      </c>
      <c r="W4165">
        <v>23</v>
      </c>
      <c r="X4165">
        <v>2</v>
      </c>
    </row>
    <row r="4166" spans="1:39" x14ac:dyDescent="0.3">
      <c r="A4166">
        <v>23941</v>
      </c>
      <c r="B4166" t="s">
        <v>787</v>
      </c>
      <c r="C4166" t="s">
        <v>1649</v>
      </c>
      <c r="T4166">
        <v>14.6</v>
      </c>
      <c r="U4166">
        <v>34</v>
      </c>
      <c r="V4166">
        <v>0</v>
      </c>
      <c r="W4166">
        <v>102</v>
      </c>
      <c r="X4166">
        <v>7</v>
      </c>
    </row>
    <row r="4167" spans="1:39" x14ac:dyDescent="0.3">
      <c r="A4167">
        <v>23941</v>
      </c>
      <c r="B4167" t="s">
        <v>806</v>
      </c>
      <c r="C4167" t="s">
        <v>1277</v>
      </c>
      <c r="Y4167">
        <v>5</v>
      </c>
      <c r="Z4167">
        <v>10</v>
      </c>
      <c r="AA4167">
        <v>0</v>
      </c>
      <c r="AB4167">
        <v>10</v>
      </c>
      <c r="AC4167">
        <v>2</v>
      </c>
    </row>
    <row r="4168" spans="1:39" x14ac:dyDescent="0.3">
      <c r="A4168">
        <v>23941</v>
      </c>
      <c r="B4168" t="s">
        <v>787</v>
      </c>
      <c r="C4168" t="s">
        <v>1649</v>
      </c>
      <c r="Y4168">
        <v>5</v>
      </c>
      <c r="Z4168">
        <v>10</v>
      </c>
      <c r="AA4168">
        <v>0</v>
      </c>
      <c r="AB4168">
        <v>10</v>
      </c>
      <c r="AC4168">
        <v>2</v>
      </c>
    </row>
    <row r="4169" spans="1:39" x14ac:dyDescent="0.3">
      <c r="A4169">
        <v>23941</v>
      </c>
      <c r="B4169" t="s">
        <v>806</v>
      </c>
      <c r="C4169" t="s">
        <v>1282</v>
      </c>
      <c r="AD4169">
        <v>2</v>
      </c>
      <c r="AE4169">
        <v>22</v>
      </c>
      <c r="AF4169">
        <v>2</v>
      </c>
      <c r="AG4169">
        <v>100</v>
      </c>
      <c r="AH4169">
        <v>10</v>
      </c>
      <c r="AI4169">
        <v>4</v>
      </c>
    </row>
    <row r="4170" spans="1:39" x14ac:dyDescent="0.3">
      <c r="A4170">
        <v>23941</v>
      </c>
      <c r="B4170" t="s">
        <v>787</v>
      </c>
      <c r="C4170" t="s">
        <v>804</v>
      </c>
      <c r="AD4170">
        <v>0</v>
      </c>
      <c r="AE4170" t="s">
        <v>136</v>
      </c>
      <c r="AF4170">
        <v>0</v>
      </c>
      <c r="AG4170" t="s">
        <v>136</v>
      </c>
      <c r="AH4170">
        <v>5</v>
      </c>
      <c r="AI4170">
        <v>5</v>
      </c>
    </row>
    <row r="4171" spans="1:39" x14ac:dyDescent="0.3">
      <c r="A4171">
        <v>23941</v>
      </c>
      <c r="B4171" t="s">
        <v>806</v>
      </c>
      <c r="C4171" t="s">
        <v>824</v>
      </c>
      <c r="AJ4171">
        <v>60</v>
      </c>
      <c r="AK4171">
        <v>279</v>
      </c>
      <c r="AL4171">
        <v>46.5</v>
      </c>
      <c r="AM4171">
        <v>6</v>
      </c>
    </row>
    <row r="4172" spans="1:39" x14ac:dyDescent="0.3">
      <c r="A4172">
        <v>23941</v>
      </c>
      <c r="B4172" t="s">
        <v>787</v>
      </c>
      <c r="C4172" t="s">
        <v>399</v>
      </c>
      <c r="AJ4172">
        <v>73</v>
      </c>
      <c r="AK4172">
        <v>385</v>
      </c>
      <c r="AL4172">
        <v>55</v>
      </c>
      <c r="AM4172">
        <v>7</v>
      </c>
    </row>
    <row r="4173" spans="1:39" x14ac:dyDescent="0.3">
      <c r="A4173">
        <v>23967</v>
      </c>
      <c r="B4173" t="s">
        <v>62</v>
      </c>
      <c r="C4173" t="s">
        <v>164</v>
      </c>
      <c r="D4173">
        <v>24</v>
      </c>
      <c r="E4173">
        <v>62.5</v>
      </c>
      <c r="F4173">
        <v>15</v>
      </c>
      <c r="G4173">
        <v>0</v>
      </c>
      <c r="H4173">
        <v>3</v>
      </c>
      <c r="I4173">
        <v>274</v>
      </c>
      <c r="J4173">
        <v>199.7</v>
      </c>
    </row>
    <row r="4174" spans="1:39" x14ac:dyDescent="0.3">
      <c r="A4174">
        <v>23967</v>
      </c>
      <c r="B4174" t="s">
        <v>62</v>
      </c>
      <c r="C4174" t="s">
        <v>1232</v>
      </c>
      <c r="D4174">
        <v>1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</row>
    <row r="4175" spans="1:39" x14ac:dyDescent="0.3">
      <c r="A4175">
        <v>23967</v>
      </c>
      <c r="B4175" t="s">
        <v>501</v>
      </c>
      <c r="C4175" t="s">
        <v>96</v>
      </c>
      <c r="D4175">
        <v>35</v>
      </c>
      <c r="E4175">
        <v>51.4</v>
      </c>
      <c r="F4175">
        <v>18</v>
      </c>
      <c r="G4175">
        <v>0</v>
      </c>
      <c r="H4175">
        <v>1</v>
      </c>
      <c r="I4175">
        <v>222</v>
      </c>
      <c r="J4175">
        <v>114.1</v>
      </c>
    </row>
    <row r="4176" spans="1:39" x14ac:dyDescent="0.3">
      <c r="A4176">
        <v>23967</v>
      </c>
      <c r="B4176" t="s">
        <v>62</v>
      </c>
      <c r="C4176" t="s">
        <v>1232</v>
      </c>
      <c r="K4176">
        <v>22</v>
      </c>
      <c r="L4176">
        <v>0</v>
      </c>
      <c r="M4176">
        <v>17</v>
      </c>
      <c r="N4176">
        <v>2</v>
      </c>
      <c r="O4176">
        <v>103</v>
      </c>
    </row>
    <row r="4177" spans="1:19" x14ac:dyDescent="0.3">
      <c r="A4177">
        <v>23967</v>
      </c>
      <c r="B4177" t="s">
        <v>62</v>
      </c>
      <c r="C4177" t="s">
        <v>164</v>
      </c>
      <c r="K4177">
        <v>14</v>
      </c>
      <c r="L4177">
        <v>0</v>
      </c>
      <c r="M4177">
        <v>31</v>
      </c>
      <c r="N4177">
        <v>0</v>
      </c>
      <c r="O4177">
        <v>92</v>
      </c>
    </row>
    <row r="4178" spans="1:19" x14ac:dyDescent="0.3">
      <c r="A4178">
        <v>23967</v>
      </c>
      <c r="B4178" t="s">
        <v>62</v>
      </c>
      <c r="C4178" t="s">
        <v>202</v>
      </c>
      <c r="K4178">
        <v>2</v>
      </c>
      <c r="L4178">
        <v>0</v>
      </c>
      <c r="M4178">
        <v>10</v>
      </c>
      <c r="N4178">
        <v>0</v>
      </c>
      <c r="O4178">
        <v>13</v>
      </c>
    </row>
    <row r="4179" spans="1:19" x14ac:dyDescent="0.3">
      <c r="A4179">
        <v>23967</v>
      </c>
      <c r="B4179" t="s">
        <v>62</v>
      </c>
      <c r="C4179" t="s">
        <v>1228</v>
      </c>
      <c r="K4179">
        <v>1</v>
      </c>
      <c r="L4179">
        <v>0</v>
      </c>
      <c r="M4179">
        <v>5</v>
      </c>
      <c r="N4179">
        <v>0</v>
      </c>
      <c r="O4179">
        <v>5</v>
      </c>
    </row>
    <row r="4180" spans="1:19" x14ac:dyDescent="0.3">
      <c r="A4180">
        <v>23967</v>
      </c>
      <c r="B4180" t="s">
        <v>501</v>
      </c>
      <c r="C4180" t="s">
        <v>507</v>
      </c>
      <c r="K4180">
        <v>21</v>
      </c>
      <c r="L4180">
        <v>0</v>
      </c>
      <c r="M4180">
        <v>20</v>
      </c>
      <c r="N4180">
        <v>2</v>
      </c>
      <c r="O4180">
        <v>90</v>
      </c>
    </row>
    <row r="4181" spans="1:19" x14ac:dyDescent="0.3">
      <c r="A4181">
        <v>23967</v>
      </c>
      <c r="B4181" t="s">
        <v>501</v>
      </c>
      <c r="C4181" t="s">
        <v>521</v>
      </c>
      <c r="K4181">
        <v>5</v>
      </c>
      <c r="L4181">
        <v>0</v>
      </c>
      <c r="M4181">
        <v>14</v>
      </c>
      <c r="N4181">
        <v>0</v>
      </c>
      <c r="O4181">
        <v>42</v>
      </c>
    </row>
    <row r="4182" spans="1:19" x14ac:dyDescent="0.3">
      <c r="A4182">
        <v>23967</v>
      </c>
      <c r="B4182" t="s">
        <v>501</v>
      </c>
      <c r="C4182" t="s">
        <v>96</v>
      </c>
      <c r="K4182">
        <v>6</v>
      </c>
      <c r="L4182">
        <v>0</v>
      </c>
      <c r="M4182">
        <v>16</v>
      </c>
      <c r="N4182">
        <v>0</v>
      </c>
      <c r="O4182">
        <v>40</v>
      </c>
    </row>
    <row r="4183" spans="1:19" x14ac:dyDescent="0.3">
      <c r="A4183">
        <v>23967</v>
      </c>
      <c r="B4183" t="s">
        <v>501</v>
      </c>
      <c r="C4183" t="s">
        <v>323</v>
      </c>
      <c r="K4183">
        <v>5</v>
      </c>
      <c r="L4183">
        <v>0</v>
      </c>
      <c r="M4183">
        <v>17</v>
      </c>
      <c r="N4183">
        <v>0</v>
      </c>
      <c r="O4183">
        <v>33</v>
      </c>
    </row>
    <row r="4184" spans="1:19" x14ac:dyDescent="0.3">
      <c r="A4184">
        <v>23967</v>
      </c>
      <c r="B4184" t="s">
        <v>501</v>
      </c>
      <c r="C4184" t="s">
        <v>1566</v>
      </c>
      <c r="K4184">
        <v>3</v>
      </c>
      <c r="L4184">
        <v>0</v>
      </c>
      <c r="M4184">
        <v>12</v>
      </c>
      <c r="N4184">
        <v>1</v>
      </c>
      <c r="O4184">
        <v>17</v>
      </c>
    </row>
    <row r="4185" spans="1:19" x14ac:dyDescent="0.3">
      <c r="A4185">
        <v>23967</v>
      </c>
      <c r="B4185" t="s">
        <v>501</v>
      </c>
      <c r="C4185" t="s">
        <v>1650</v>
      </c>
      <c r="K4185">
        <v>1</v>
      </c>
      <c r="L4185">
        <v>0</v>
      </c>
      <c r="M4185">
        <v>5</v>
      </c>
      <c r="N4185">
        <v>0</v>
      </c>
      <c r="O4185">
        <v>5</v>
      </c>
    </row>
    <row r="4186" spans="1:19" x14ac:dyDescent="0.3">
      <c r="A4186">
        <v>23967</v>
      </c>
      <c r="B4186" t="s">
        <v>62</v>
      </c>
      <c r="C4186" t="s">
        <v>1651</v>
      </c>
      <c r="P4186">
        <v>38</v>
      </c>
      <c r="Q4186">
        <v>2</v>
      </c>
      <c r="R4186">
        <v>85</v>
      </c>
      <c r="S4186">
        <v>4</v>
      </c>
    </row>
    <row r="4187" spans="1:19" x14ac:dyDescent="0.3">
      <c r="A4187">
        <v>23967</v>
      </c>
      <c r="B4187" t="s">
        <v>62</v>
      </c>
      <c r="C4187" t="s">
        <v>1652</v>
      </c>
      <c r="P4187">
        <v>32</v>
      </c>
      <c r="Q4187">
        <v>0</v>
      </c>
      <c r="R4187">
        <v>68</v>
      </c>
      <c r="S4187">
        <v>3</v>
      </c>
    </row>
    <row r="4188" spans="1:19" x14ac:dyDescent="0.3">
      <c r="A4188">
        <v>23967</v>
      </c>
      <c r="B4188" t="s">
        <v>62</v>
      </c>
      <c r="C4188" t="s">
        <v>1232</v>
      </c>
      <c r="P4188">
        <v>43</v>
      </c>
      <c r="Q4188">
        <v>0</v>
      </c>
      <c r="R4188">
        <v>42</v>
      </c>
      <c r="S4188">
        <v>2</v>
      </c>
    </row>
    <row r="4189" spans="1:19" x14ac:dyDescent="0.3">
      <c r="A4189">
        <v>23967</v>
      </c>
      <c r="B4189" t="s">
        <v>62</v>
      </c>
      <c r="C4189" t="s">
        <v>202</v>
      </c>
      <c r="P4189">
        <v>21</v>
      </c>
      <c r="Q4189">
        <v>0</v>
      </c>
      <c r="R4189">
        <v>37</v>
      </c>
      <c r="S4189">
        <v>3</v>
      </c>
    </row>
    <row r="4190" spans="1:19" x14ac:dyDescent="0.3">
      <c r="A4190">
        <v>23967</v>
      </c>
      <c r="B4190" t="s">
        <v>62</v>
      </c>
      <c r="C4190" t="s">
        <v>1228</v>
      </c>
      <c r="P4190">
        <v>29</v>
      </c>
      <c r="Q4190">
        <v>1</v>
      </c>
      <c r="R4190">
        <v>29</v>
      </c>
      <c r="S4190">
        <v>2</v>
      </c>
    </row>
    <row r="4191" spans="1:19" x14ac:dyDescent="0.3">
      <c r="A4191">
        <v>23967</v>
      </c>
      <c r="B4191" t="s">
        <v>62</v>
      </c>
      <c r="C4191" t="s">
        <v>75</v>
      </c>
      <c r="P4191">
        <v>13</v>
      </c>
      <c r="Q4191">
        <v>0</v>
      </c>
      <c r="R4191">
        <v>13</v>
      </c>
      <c r="S4191">
        <v>1</v>
      </c>
    </row>
    <row r="4192" spans="1:19" x14ac:dyDescent="0.3">
      <c r="A4192">
        <v>23967</v>
      </c>
      <c r="B4192" t="s">
        <v>501</v>
      </c>
      <c r="C4192" t="s">
        <v>962</v>
      </c>
      <c r="P4192">
        <v>24</v>
      </c>
      <c r="Q4192">
        <v>0</v>
      </c>
      <c r="R4192">
        <v>112</v>
      </c>
      <c r="S4192">
        <v>9</v>
      </c>
    </row>
    <row r="4193" spans="1:39" x14ac:dyDescent="0.3">
      <c r="A4193">
        <v>23967</v>
      </c>
      <c r="B4193" t="s">
        <v>501</v>
      </c>
      <c r="C4193" t="s">
        <v>1653</v>
      </c>
      <c r="P4193">
        <v>17</v>
      </c>
      <c r="Q4193">
        <v>0</v>
      </c>
      <c r="R4193">
        <v>46</v>
      </c>
      <c r="S4193">
        <v>3</v>
      </c>
    </row>
    <row r="4194" spans="1:39" x14ac:dyDescent="0.3">
      <c r="A4194">
        <v>23967</v>
      </c>
      <c r="B4194" t="s">
        <v>501</v>
      </c>
      <c r="C4194" t="s">
        <v>1654</v>
      </c>
      <c r="P4194">
        <v>16</v>
      </c>
      <c r="Q4194">
        <v>1</v>
      </c>
      <c r="R4194">
        <v>33</v>
      </c>
      <c r="S4194">
        <v>3</v>
      </c>
    </row>
    <row r="4195" spans="1:39" x14ac:dyDescent="0.3">
      <c r="A4195">
        <v>23967</v>
      </c>
      <c r="B4195" t="s">
        <v>501</v>
      </c>
      <c r="C4195" t="s">
        <v>521</v>
      </c>
      <c r="P4195">
        <v>15</v>
      </c>
      <c r="Q4195">
        <v>0</v>
      </c>
      <c r="R4195">
        <v>22</v>
      </c>
      <c r="S4195">
        <v>2</v>
      </c>
    </row>
    <row r="4196" spans="1:39" x14ac:dyDescent="0.3">
      <c r="A4196">
        <v>23967</v>
      </c>
      <c r="B4196" t="s">
        <v>501</v>
      </c>
      <c r="C4196" t="s">
        <v>516</v>
      </c>
      <c r="P4196">
        <v>9</v>
      </c>
      <c r="Q4196">
        <v>0</v>
      </c>
      <c r="R4196">
        <v>9</v>
      </c>
      <c r="S4196">
        <v>1</v>
      </c>
    </row>
    <row r="4197" spans="1:39" x14ac:dyDescent="0.3">
      <c r="A4197">
        <v>23967</v>
      </c>
      <c r="B4197" t="s">
        <v>62</v>
      </c>
      <c r="C4197" t="s">
        <v>1228</v>
      </c>
      <c r="T4197">
        <v>12.5</v>
      </c>
      <c r="U4197">
        <v>16</v>
      </c>
      <c r="V4197">
        <v>0</v>
      </c>
      <c r="W4197">
        <v>50</v>
      </c>
      <c r="X4197">
        <v>4</v>
      </c>
    </row>
    <row r="4198" spans="1:39" x14ac:dyDescent="0.3">
      <c r="A4198">
        <v>23967</v>
      </c>
      <c r="B4198" t="s">
        <v>62</v>
      </c>
      <c r="C4198" t="s">
        <v>1652</v>
      </c>
      <c r="T4198">
        <v>13</v>
      </c>
      <c r="U4198">
        <v>13</v>
      </c>
      <c r="V4198">
        <v>0</v>
      </c>
      <c r="W4198">
        <v>13</v>
      </c>
      <c r="X4198">
        <v>1</v>
      </c>
    </row>
    <row r="4199" spans="1:39" x14ac:dyDescent="0.3">
      <c r="A4199">
        <v>23967</v>
      </c>
      <c r="B4199" t="s">
        <v>501</v>
      </c>
      <c r="C4199" t="s">
        <v>962</v>
      </c>
      <c r="T4199">
        <v>23</v>
      </c>
      <c r="U4199">
        <v>28</v>
      </c>
      <c r="V4199">
        <v>0</v>
      </c>
      <c r="W4199">
        <v>69</v>
      </c>
      <c r="X4199">
        <v>3</v>
      </c>
    </row>
    <row r="4200" spans="1:39" x14ac:dyDescent="0.3">
      <c r="A4200">
        <v>23967</v>
      </c>
      <c r="B4200" t="s">
        <v>501</v>
      </c>
      <c r="C4200" t="s">
        <v>1655</v>
      </c>
      <c r="T4200">
        <v>18</v>
      </c>
      <c r="U4200">
        <v>18</v>
      </c>
      <c r="V4200">
        <v>0</v>
      </c>
      <c r="W4200">
        <v>18</v>
      </c>
      <c r="X4200">
        <v>1</v>
      </c>
    </row>
    <row r="4201" spans="1:39" x14ac:dyDescent="0.3">
      <c r="A4201">
        <v>23967</v>
      </c>
      <c r="B4201" t="s">
        <v>501</v>
      </c>
      <c r="C4201" t="s">
        <v>962</v>
      </c>
      <c r="Y4201">
        <v>0</v>
      </c>
      <c r="Z4201">
        <v>0</v>
      </c>
      <c r="AA4201">
        <v>0</v>
      </c>
      <c r="AB4201">
        <v>0</v>
      </c>
      <c r="AC4201">
        <v>1</v>
      </c>
    </row>
    <row r="4202" spans="1:39" x14ac:dyDescent="0.3">
      <c r="A4202">
        <v>23967</v>
      </c>
      <c r="B4202" t="s">
        <v>62</v>
      </c>
      <c r="C4202" t="s">
        <v>1656</v>
      </c>
      <c r="AD4202">
        <v>0</v>
      </c>
      <c r="AE4202" t="s">
        <v>136</v>
      </c>
      <c r="AF4202">
        <v>0</v>
      </c>
      <c r="AG4202" t="s">
        <v>136</v>
      </c>
      <c r="AH4202">
        <v>3</v>
      </c>
      <c r="AI4202">
        <v>3</v>
      </c>
    </row>
    <row r="4203" spans="1:39" x14ac:dyDescent="0.3">
      <c r="A4203">
        <v>23967</v>
      </c>
      <c r="B4203" t="s">
        <v>501</v>
      </c>
      <c r="C4203" t="s">
        <v>523</v>
      </c>
      <c r="AD4203">
        <v>2</v>
      </c>
      <c r="AE4203">
        <v>52</v>
      </c>
      <c r="AF4203">
        <v>2</v>
      </c>
      <c r="AG4203">
        <v>100</v>
      </c>
      <c r="AH4203">
        <v>10</v>
      </c>
      <c r="AI4203">
        <v>4</v>
      </c>
    </row>
    <row r="4204" spans="1:39" x14ac:dyDescent="0.3">
      <c r="A4204">
        <v>23967</v>
      </c>
      <c r="B4204" t="s">
        <v>62</v>
      </c>
      <c r="C4204" t="s">
        <v>1235</v>
      </c>
      <c r="AJ4204">
        <v>60</v>
      </c>
      <c r="AK4204">
        <v>204</v>
      </c>
      <c r="AL4204">
        <v>40.799999999999997</v>
      </c>
      <c r="AM4204">
        <v>5</v>
      </c>
    </row>
    <row r="4205" spans="1:39" x14ac:dyDescent="0.3">
      <c r="A4205">
        <v>23967</v>
      </c>
      <c r="B4205" t="s">
        <v>501</v>
      </c>
      <c r="C4205" t="s">
        <v>525</v>
      </c>
      <c r="AJ4205">
        <v>44</v>
      </c>
      <c r="AK4205">
        <v>87</v>
      </c>
      <c r="AL4205">
        <v>43.5</v>
      </c>
      <c r="AM4205">
        <v>2</v>
      </c>
    </row>
    <row r="4206" spans="1:39" x14ac:dyDescent="0.3">
      <c r="A4206">
        <v>23968</v>
      </c>
      <c r="B4206" t="s">
        <v>828</v>
      </c>
      <c r="C4206" t="s">
        <v>829</v>
      </c>
      <c r="D4206">
        <v>23</v>
      </c>
      <c r="E4206">
        <v>56.5</v>
      </c>
      <c r="F4206">
        <v>13</v>
      </c>
      <c r="G4206">
        <v>1</v>
      </c>
      <c r="H4206">
        <v>2</v>
      </c>
      <c r="I4206">
        <v>145</v>
      </c>
      <c r="J4206">
        <v>129.5</v>
      </c>
    </row>
    <row r="4207" spans="1:39" x14ac:dyDescent="0.3">
      <c r="A4207">
        <v>23968</v>
      </c>
      <c r="B4207" t="s">
        <v>828</v>
      </c>
      <c r="C4207" t="s">
        <v>1266</v>
      </c>
      <c r="D4207">
        <v>8</v>
      </c>
      <c r="E4207">
        <v>25</v>
      </c>
      <c r="F4207">
        <v>2</v>
      </c>
      <c r="G4207">
        <v>0</v>
      </c>
      <c r="H4207">
        <v>0</v>
      </c>
      <c r="I4207">
        <v>32</v>
      </c>
      <c r="J4207">
        <v>58.6</v>
      </c>
    </row>
    <row r="4208" spans="1:39" x14ac:dyDescent="0.3">
      <c r="A4208">
        <v>23968</v>
      </c>
      <c r="B4208" t="s">
        <v>692</v>
      </c>
      <c r="C4208" t="s">
        <v>402</v>
      </c>
      <c r="D4208">
        <v>21</v>
      </c>
      <c r="E4208">
        <v>76.2</v>
      </c>
      <c r="F4208">
        <v>16</v>
      </c>
      <c r="G4208">
        <v>1</v>
      </c>
      <c r="H4208">
        <v>1</v>
      </c>
      <c r="I4208">
        <v>129</v>
      </c>
      <c r="J4208">
        <v>134</v>
      </c>
    </row>
    <row r="4209" spans="1:15" x14ac:dyDescent="0.3">
      <c r="A4209">
        <v>23968</v>
      </c>
      <c r="B4209" t="s">
        <v>692</v>
      </c>
      <c r="C4209" t="s">
        <v>1000</v>
      </c>
      <c r="D4209">
        <v>1</v>
      </c>
      <c r="E4209">
        <v>100</v>
      </c>
      <c r="F4209">
        <v>1</v>
      </c>
      <c r="G4209">
        <v>0</v>
      </c>
      <c r="H4209">
        <v>1</v>
      </c>
      <c r="I4209">
        <v>49</v>
      </c>
      <c r="J4209">
        <v>841.6</v>
      </c>
    </row>
    <row r="4210" spans="1:15" x14ac:dyDescent="0.3">
      <c r="A4210">
        <v>23968</v>
      </c>
      <c r="B4210" t="s">
        <v>828</v>
      </c>
      <c r="C4210" t="s">
        <v>1284</v>
      </c>
      <c r="K4210">
        <v>12</v>
      </c>
      <c r="L4210">
        <v>0</v>
      </c>
      <c r="M4210">
        <v>32</v>
      </c>
      <c r="N4210">
        <v>0</v>
      </c>
      <c r="O4210">
        <v>120</v>
      </c>
    </row>
    <row r="4211" spans="1:15" x14ac:dyDescent="0.3">
      <c r="A4211">
        <v>23968</v>
      </c>
      <c r="B4211" t="s">
        <v>828</v>
      </c>
      <c r="C4211" t="s">
        <v>829</v>
      </c>
      <c r="K4211">
        <v>8</v>
      </c>
      <c r="L4211">
        <v>1</v>
      </c>
      <c r="M4211">
        <v>33</v>
      </c>
      <c r="N4211">
        <v>0</v>
      </c>
      <c r="O4211">
        <v>82</v>
      </c>
    </row>
    <row r="4212" spans="1:15" x14ac:dyDescent="0.3">
      <c r="A4212">
        <v>23968</v>
      </c>
      <c r="B4212" t="s">
        <v>828</v>
      </c>
      <c r="C4212" t="s">
        <v>1266</v>
      </c>
      <c r="K4212">
        <v>2</v>
      </c>
      <c r="L4212">
        <v>0</v>
      </c>
      <c r="M4212">
        <v>12</v>
      </c>
      <c r="N4212">
        <v>0</v>
      </c>
      <c r="O4212">
        <v>22</v>
      </c>
    </row>
    <row r="4213" spans="1:15" x14ac:dyDescent="0.3">
      <c r="A4213">
        <v>23968</v>
      </c>
      <c r="B4213" t="s">
        <v>828</v>
      </c>
      <c r="C4213" t="s">
        <v>1657</v>
      </c>
      <c r="K4213">
        <v>7</v>
      </c>
      <c r="L4213">
        <v>0</v>
      </c>
      <c r="M4213">
        <v>4</v>
      </c>
      <c r="N4213">
        <v>2</v>
      </c>
      <c r="O4213">
        <v>10</v>
      </c>
    </row>
    <row r="4214" spans="1:15" x14ac:dyDescent="0.3">
      <c r="A4214">
        <v>23968</v>
      </c>
      <c r="B4214" t="s">
        <v>828</v>
      </c>
      <c r="C4214" t="s">
        <v>1658</v>
      </c>
      <c r="K4214">
        <v>1</v>
      </c>
      <c r="L4214">
        <v>0</v>
      </c>
      <c r="M4214">
        <v>7</v>
      </c>
      <c r="N4214">
        <v>0</v>
      </c>
      <c r="O4214">
        <v>7</v>
      </c>
    </row>
    <row r="4215" spans="1:15" x14ac:dyDescent="0.3">
      <c r="A4215">
        <v>23968</v>
      </c>
      <c r="B4215" t="s">
        <v>828</v>
      </c>
      <c r="C4215" t="s">
        <v>834</v>
      </c>
      <c r="K4215">
        <v>3</v>
      </c>
      <c r="L4215">
        <v>0</v>
      </c>
      <c r="M4215">
        <v>3</v>
      </c>
      <c r="N4215">
        <v>0</v>
      </c>
      <c r="O4215">
        <v>1</v>
      </c>
    </row>
    <row r="4216" spans="1:15" x14ac:dyDescent="0.3">
      <c r="A4216">
        <v>23968</v>
      </c>
      <c r="B4216" t="s">
        <v>828</v>
      </c>
      <c r="C4216" t="s">
        <v>1659</v>
      </c>
      <c r="K4216">
        <v>1</v>
      </c>
      <c r="L4216">
        <v>0</v>
      </c>
      <c r="M4216">
        <v>1</v>
      </c>
      <c r="N4216">
        <v>0</v>
      </c>
      <c r="O4216">
        <v>1</v>
      </c>
    </row>
    <row r="4217" spans="1:15" x14ac:dyDescent="0.3">
      <c r="A4217">
        <v>23968</v>
      </c>
      <c r="B4217" t="s">
        <v>828</v>
      </c>
      <c r="C4217" t="s">
        <v>1052</v>
      </c>
      <c r="K4217">
        <v>1</v>
      </c>
      <c r="L4217">
        <v>0</v>
      </c>
      <c r="M4217">
        <v>1</v>
      </c>
      <c r="N4217">
        <v>0</v>
      </c>
      <c r="O4217">
        <v>1</v>
      </c>
    </row>
    <row r="4218" spans="1:15" x14ac:dyDescent="0.3">
      <c r="A4218">
        <v>23968</v>
      </c>
      <c r="B4218" t="s">
        <v>692</v>
      </c>
      <c r="C4218" t="s">
        <v>200</v>
      </c>
      <c r="K4218">
        <v>16</v>
      </c>
      <c r="L4218">
        <v>0</v>
      </c>
      <c r="M4218">
        <v>29</v>
      </c>
      <c r="N4218">
        <v>2</v>
      </c>
      <c r="O4218">
        <v>122</v>
      </c>
    </row>
    <row r="4219" spans="1:15" x14ac:dyDescent="0.3">
      <c r="A4219">
        <v>23968</v>
      </c>
      <c r="B4219" t="s">
        <v>692</v>
      </c>
      <c r="C4219" t="s">
        <v>402</v>
      </c>
      <c r="K4219">
        <v>13</v>
      </c>
      <c r="L4219">
        <v>0</v>
      </c>
      <c r="M4219">
        <v>20</v>
      </c>
      <c r="N4219">
        <v>2</v>
      </c>
      <c r="O4219">
        <v>76</v>
      </c>
    </row>
    <row r="4220" spans="1:15" x14ac:dyDescent="0.3">
      <c r="A4220">
        <v>23968</v>
      </c>
      <c r="B4220" t="s">
        <v>692</v>
      </c>
      <c r="C4220" t="s">
        <v>346</v>
      </c>
      <c r="K4220">
        <v>4</v>
      </c>
      <c r="L4220">
        <v>0</v>
      </c>
      <c r="M4220">
        <v>9</v>
      </c>
      <c r="N4220">
        <v>0</v>
      </c>
      <c r="O4220">
        <v>25</v>
      </c>
    </row>
    <row r="4221" spans="1:15" x14ac:dyDescent="0.3">
      <c r="A4221">
        <v>23968</v>
      </c>
      <c r="B4221" t="s">
        <v>692</v>
      </c>
      <c r="C4221" t="s">
        <v>682</v>
      </c>
      <c r="K4221">
        <v>2</v>
      </c>
      <c r="L4221">
        <v>0</v>
      </c>
      <c r="M4221">
        <v>16</v>
      </c>
      <c r="N4221">
        <v>0</v>
      </c>
      <c r="O4221">
        <v>24</v>
      </c>
    </row>
    <row r="4222" spans="1:15" x14ac:dyDescent="0.3">
      <c r="A4222">
        <v>23968</v>
      </c>
      <c r="B4222" t="s">
        <v>692</v>
      </c>
      <c r="C4222" t="s">
        <v>1000</v>
      </c>
      <c r="K4222">
        <v>9</v>
      </c>
      <c r="L4222">
        <v>0</v>
      </c>
      <c r="M4222">
        <v>6</v>
      </c>
      <c r="N4222">
        <v>0</v>
      </c>
      <c r="O4222">
        <v>21</v>
      </c>
    </row>
    <row r="4223" spans="1:15" x14ac:dyDescent="0.3">
      <c r="A4223">
        <v>23968</v>
      </c>
      <c r="B4223" t="s">
        <v>692</v>
      </c>
      <c r="C4223" t="s">
        <v>1660</v>
      </c>
      <c r="K4223">
        <v>4</v>
      </c>
      <c r="L4223">
        <v>0</v>
      </c>
      <c r="M4223">
        <v>5</v>
      </c>
      <c r="N4223">
        <v>0</v>
      </c>
      <c r="O4223">
        <v>9</v>
      </c>
    </row>
    <row r="4224" spans="1:15" x14ac:dyDescent="0.3">
      <c r="A4224">
        <v>23968</v>
      </c>
      <c r="B4224" t="s">
        <v>692</v>
      </c>
      <c r="C4224" t="s">
        <v>220</v>
      </c>
      <c r="K4224">
        <v>2</v>
      </c>
      <c r="L4224">
        <v>0</v>
      </c>
      <c r="M4224">
        <v>6</v>
      </c>
      <c r="N4224">
        <v>0</v>
      </c>
      <c r="O4224">
        <v>8</v>
      </c>
    </row>
    <row r="4225" spans="1:24" x14ac:dyDescent="0.3">
      <c r="A4225">
        <v>23968</v>
      </c>
      <c r="B4225" t="s">
        <v>828</v>
      </c>
      <c r="C4225" t="s">
        <v>98</v>
      </c>
      <c r="P4225">
        <v>31</v>
      </c>
      <c r="Q4225">
        <v>1</v>
      </c>
      <c r="R4225">
        <v>51</v>
      </c>
      <c r="S4225">
        <v>3</v>
      </c>
    </row>
    <row r="4226" spans="1:24" x14ac:dyDescent="0.3">
      <c r="A4226">
        <v>23968</v>
      </c>
      <c r="B4226" t="s">
        <v>828</v>
      </c>
      <c r="C4226" t="s">
        <v>107</v>
      </c>
      <c r="P4226">
        <v>31</v>
      </c>
      <c r="Q4226">
        <v>0</v>
      </c>
      <c r="R4226">
        <v>37</v>
      </c>
      <c r="S4226">
        <v>2</v>
      </c>
    </row>
    <row r="4227" spans="1:24" x14ac:dyDescent="0.3">
      <c r="A4227">
        <v>23968</v>
      </c>
      <c r="B4227" t="s">
        <v>828</v>
      </c>
      <c r="C4227" t="s">
        <v>1287</v>
      </c>
      <c r="P4227">
        <v>18</v>
      </c>
      <c r="Q4227">
        <v>1</v>
      </c>
      <c r="R4227">
        <v>34</v>
      </c>
      <c r="S4227">
        <v>2</v>
      </c>
    </row>
    <row r="4228" spans="1:24" x14ac:dyDescent="0.3">
      <c r="A4228">
        <v>23968</v>
      </c>
      <c r="B4228" t="s">
        <v>828</v>
      </c>
      <c r="C4228" t="s">
        <v>1661</v>
      </c>
      <c r="P4228">
        <v>9</v>
      </c>
      <c r="Q4228">
        <v>0</v>
      </c>
      <c r="R4228">
        <v>23</v>
      </c>
      <c r="S4228">
        <v>3</v>
      </c>
    </row>
    <row r="4229" spans="1:24" x14ac:dyDescent="0.3">
      <c r="A4229">
        <v>23968</v>
      </c>
      <c r="B4229" t="s">
        <v>828</v>
      </c>
      <c r="C4229" t="s">
        <v>1662</v>
      </c>
      <c r="P4229">
        <v>15</v>
      </c>
      <c r="Q4229">
        <v>0</v>
      </c>
      <c r="R4229">
        <v>15</v>
      </c>
      <c r="S4229">
        <v>1</v>
      </c>
    </row>
    <row r="4230" spans="1:24" x14ac:dyDescent="0.3">
      <c r="A4230">
        <v>23968</v>
      </c>
      <c r="B4230" t="s">
        <v>828</v>
      </c>
      <c r="C4230" t="s">
        <v>1284</v>
      </c>
      <c r="P4230">
        <v>12</v>
      </c>
      <c r="Q4230">
        <v>0</v>
      </c>
      <c r="R4230">
        <v>13</v>
      </c>
      <c r="S4230">
        <v>2</v>
      </c>
    </row>
    <row r="4231" spans="1:24" x14ac:dyDescent="0.3">
      <c r="A4231">
        <v>23968</v>
      </c>
      <c r="B4231" t="s">
        <v>828</v>
      </c>
      <c r="C4231" t="s">
        <v>1289</v>
      </c>
      <c r="P4231">
        <v>8</v>
      </c>
      <c r="Q4231">
        <v>0</v>
      </c>
      <c r="R4231">
        <v>8</v>
      </c>
      <c r="S4231">
        <v>1</v>
      </c>
    </row>
    <row r="4232" spans="1:24" x14ac:dyDescent="0.3">
      <c r="A4232">
        <v>23968</v>
      </c>
      <c r="B4232" t="s">
        <v>828</v>
      </c>
      <c r="C4232" t="s">
        <v>474</v>
      </c>
      <c r="P4232">
        <v>0</v>
      </c>
      <c r="Q4232">
        <v>0</v>
      </c>
      <c r="R4232">
        <v>-4</v>
      </c>
      <c r="S4232">
        <v>1</v>
      </c>
    </row>
    <row r="4233" spans="1:24" x14ac:dyDescent="0.3">
      <c r="A4233">
        <v>23968</v>
      </c>
      <c r="B4233" t="s">
        <v>692</v>
      </c>
      <c r="C4233" t="s">
        <v>220</v>
      </c>
      <c r="P4233">
        <v>19</v>
      </c>
      <c r="Q4233">
        <v>1</v>
      </c>
      <c r="R4233">
        <v>75</v>
      </c>
      <c r="S4233">
        <v>7</v>
      </c>
    </row>
    <row r="4234" spans="1:24" x14ac:dyDescent="0.3">
      <c r="A4234">
        <v>23968</v>
      </c>
      <c r="B4234" t="s">
        <v>692</v>
      </c>
      <c r="C4234" t="s">
        <v>1663</v>
      </c>
      <c r="P4234">
        <v>49</v>
      </c>
      <c r="Q4234">
        <v>1</v>
      </c>
      <c r="R4234">
        <v>49</v>
      </c>
      <c r="S4234">
        <v>1</v>
      </c>
    </row>
    <row r="4235" spans="1:24" x14ac:dyDescent="0.3">
      <c r="A4235">
        <v>23968</v>
      </c>
      <c r="B4235" t="s">
        <v>692</v>
      </c>
      <c r="C4235" t="s">
        <v>682</v>
      </c>
      <c r="P4235">
        <v>18</v>
      </c>
      <c r="Q4235">
        <v>0</v>
      </c>
      <c r="R4235">
        <v>29</v>
      </c>
      <c r="S4235">
        <v>2</v>
      </c>
    </row>
    <row r="4236" spans="1:24" x14ac:dyDescent="0.3">
      <c r="A4236">
        <v>23968</v>
      </c>
      <c r="B4236" t="s">
        <v>692</v>
      </c>
      <c r="C4236" t="s">
        <v>706</v>
      </c>
      <c r="P4236">
        <v>5</v>
      </c>
      <c r="Q4236">
        <v>0</v>
      </c>
      <c r="R4236">
        <v>9</v>
      </c>
      <c r="S4236">
        <v>2</v>
      </c>
    </row>
    <row r="4237" spans="1:24" x14ac:dyDescent="0.3">
      <c r="A4237">
        <v>23968</v>
      </c>
      <c r="B4237" t="s">
        <v>692</v>
      </c>
      <c r="C4237" t="s">
        <v>74</v>
      </c>
      <c r="P4237">
        <v>6</v>
      </c>
      <c r="Q4237">
        <v>0</v>
      </c>
      <c r="R4237">
        <v>8</v>
      </c>
      <c r="S4237">
        <v>2</v>
      </c>
    </row>
    <row r="4238" spans="1:24" x14ac:dyDescent="0.3">
      <c r="A4238">
        <v>23968</v>
      </c>
      <c r="B4238" t="s">
        <v>692</v>
      </c>
      <c r="C4238" t="s">
        <v>200</v>
      </c>
      <c r="P4238">
        <v>5</v>
      </c>
      <c r="Q4238">
        <v>0</v>
      </c>
      <c r="R4238">
        <v>4</v>
      </c>
      <c r="S4238">
        <v>2</v>
      </c>
    </row>
    <row r="4239" spans="1:24" x14ac:dyDescent="0.3">
      <c r="A4239">
        <v>23968</v>
      </c>
      <c r="B4239" t="s">
        <v>692</v>
      </c>
      <c r="C4239" t="s">
        <v>704</v>
      </c>
      <c r="P4239">
        <v>4</v>
      </c>
      <c r="Q4239">
        <v>0</v>
      </c>
      <c r="R4239">
        <v>4</v>
      </c>
      <c r="S4239">
        <v>1</v>
      </c>
    </row>
    <row r="4240" spans="1:24" x14ac:dyDescent="0.3">
      <c r="A4240">
        <v>23968</v>
      </c>
      <c r="B4240" t="s">
        <v>828</v>
      </c>
      <c r="C4240" t="s">
        <v>1052</v>
      </c>
      <c r="T4240">
        <v>14</v>
      </c>
      <c r="U4240">
        <v>19</v>
      </c>
      <c r="V4240">
        <v>0</v>
      </c>
      <c r="W4240">
        <v>56</v>
      </c>
      <c r="X4240">
        <v>4</v>
      </c>
    </row>
    <row r="4241" spans="1:39" x14ac:dyDescent="0.3">
      <c r="A4241">
        <v>23968</v>
      </c>
      <c r="B4241" t="s">
        <v>828</v>
      </c>
      <c r="C4241" t="s">
        <v>1284</v>
      </c>
      <c r="T4241">
        <v>15</v>
      </c>
      <c r="U4241">
        <v>15</v>
      </c>
      <c r="V4241">
        <v>0</v>
      </c>
      <c r="W4241">
        <v>15</v>
      </c>
      <c r="X4241">
        <v>1</v>
      </c>
    </row>
    <row r="4242" spans="1:39" x14ac:dyDescent="0.3">
      <c r="A4242">
        <v>23968</v>
      </c>
      <c r="B4242" t="s">
        <v>828</v>
      </c>
      <c r="C4242" t="s">
        <v>1659</v>
      </c>
      <c r="T4242">
        <v>5</v>
      </c>
      <c r="U4242">
        <v>5</v>
      </c>
      <c r="V4242">
        <v>0</v>
      </c>
      <c r="W4242">
        <v>5</v>
      </c>
      <c r="X4242">
        <v>1</v>
      </c>
    </row>
    <row r="4243" spans="1:39" x14ac:dyDescent="0.3">
      <c r="A4243">
        <v>23968</v>
      </c>
      <c r="B4243" t="s">
        <v>692</v>
      </c>
      <c r="C4243" t="s">
        <v>1664</v>
      </c>
      <c r="T4243">
        <v>3.3</v>
      </c>
      <c r="U4243">
        <v>10</v>
      </c>
      <c r="V4243">
        <v>0</v>
      </c>
      <c r="W4243">
        <v>10</v>
      </c>
      <c r="X4243">
        <v>3</v>
      </c>
    </row>
    <row r="4244" spans="1:39" x14ac:dyDescent="0.3">
      <c r="A4244">
        <v>23968</v>
      </c>
      <c r="B4244" t="s">
        <v>692</v>
      </c>
      <c r="C4244" t="s">
        <v>1665</v>
      </c>
      <c r="T4244">
        <v>18</v>
      </c>
      <c r="U4244">
        <v>18</v>
      </c>
      <c r="V4244">
        <v>0</v>
      </c>
      <c r="W4244">
        <v>18</v>
      </c>
      <c r="X4244">
        <v>1</v>
      </c>
    </row>
    <row r="4245" spans="1:39" x14ac:dyDescent="0.3">
      <c r="A4245">
        <v>23968</v>
      </c>
      <c r="B4245" t="s">
        <v>828</v>
      </c>
      <c r="C4245" t="s">
        <v>1287</v>
      </c>
      <c r="Y4245">
        <v>5</v>
      </c>
      <c r="Z4245">
        <v>5</v>
      </c>
      <c r="AA4245">
        <v>0</v>
      </c>
      <c r="AB4245">
        <v>5</v>
      </c>
      <c r="AC4245">
        <v>1</v>
      </c>
    </row>
    <row r="4246" spans="1:39" x14ac:dyDescent="0.3">
      <c r="A4246">
        <v>23968</v>
      </c>
      <c r="B4246" t="s">
        <v>692</v>
      </c>
      <c r="C4246" t="s">
        <v>708</v>
      </c>
      <c r="Y4246">
        <v>12</v>
      </c>
      <c r="Z4246">
        <v>12</v>
      </c>
      <c r="AA4246">
        <v>0</v>
      </c>
      <c r="AB4246">
        <v>12</v>
      </c>
      <c r="AC4246">
        <v>1</v>
      </c>
    </row>
    <row r="4247" spans="1:39" x14ac:dyDescent="0.3">
      <c r="A4247">
        <v>23968</v>
      </c>
      <c r="B4247" t="s">
        <v>828</v>
      </c>
      <c r="C4247" t="s">
        <v>1290</v>
      </c>
      <c r="AD4247">
        <v>0</v>
      </c>
      <c r="AE4247" t="s">
        <v>136</v>
      </c>
      <c r="AF4247">
        <v>0</v>
      </c>
      <c r="AG4247" t="s">
        <v>136</v>
      </c>
      <c r="AH4247">
        <v>4</v>
      </c>
      <c r="AI4247">
        <v>4</v>
      </c>
    </row>
    <row r="4248" spans="1:39" x14ac:dyDescent="0.3">
      <c r="A4248">
        <v>23968</v>
      </c>
      <c r="B4248" t="s">
        <v>692</v>
      </c>
      <c r="C4248" t="s">
        <v>710</v>
      </c>
      <c r="AD4248">
        <v>1</v>
      </c>
      <c r="AE4248">
        <v>28</v>
      </c>
      <c r="AF4248">
        <v>1</v>
      </c>
      <c r="AG4248">
        <v>100</v>
      </c>
      <c r="AH4248">
        <v>9</v>
      </c>
      <c r="AI4248">
        <v>6</v>
      </c>
    </row>
    <row r="4249" spans="1:39" x14ac:dyDescent="0.3">
      <c r="A4249">
        <v>23968</v>
      </c>
      <c r="B4249" t="s">
        <v>828</v>
      </c>
      <c r="C4249" t="s">
        <v>1291</v>
      </c>
      <c r="AJ4249">
        <v>38</v>
      </c>
      <c r="AK4249">
        <v>128</v>
      </c>
      <c r="AL4249">
        <v>32</v>
      </c>
      <c r="AM4249">
        <v>4</v>
      </c>
    </row>
    <row r="4250" spans="1:39" x14ac:dyDescent="0.3">
      <c r="A4250">
        <v>23968</v>
      </c>
      <c r="B4250" t="s">
        <v>828</v>
      </c>
      <c r="C4250" t="s">
        <v>1666</v>
      </c>
      <c r="AJ4250">
        <v>48</v>
      </c>
      <c r="AK4250">
        <v>87</v>
      </c>
      <c r="AL4250">
        <v>43.5</v>
      </c>
      <c r="AM4250">
        <v>2</v>
      </c>
    </row>
    <row r="4251" spans="1:39" x14ac:dyDescent="0.3">
      <c r="A4251">
        <v>23968</v>
      </c>
      <c r="B4251" t="s">
        <v>692</v>
      </c>
      <c r="C4251" t="s">
        <v>1667</v>
      </c>
      <c r="AJ4251">
        <v>46</v>
      </c>
      <c r="AK4251">
        <v>149</v>
      </c>
      <c r="AL4251">
        <v>37.200000000000003</v>
      </c>
      <c r="AM4251">
        <v>4</v>
      </c>
    </row>
    <row r="4252" spans="1:39" x14ac:dyDescent="0.3">
      <c r="A4252">
        <v>23969</v>
      </c>
      <c r="B4252" t="s">
        <v>572</v>
      </c>
      <c r="C4252" t="s">
        <v>1096</v>
      </c>
      <c r="D4252">
        <v>48</v>
      </c>
      <c r="E4252">
        <v>64.599999999999994</v>
      </c>
      <c r="F4252">
        <v>31</v>
      </c>
      <c r="G4252">
        <v>1</v>
      </c>
      <c r="H4252">
        <v>2</v>
      </c>
      <c r="I4252">
        <v>338</v>
      </c>
      <c r="J4252">
        <v>133.30000000000001</v>
      </c>
    </row>
    <row r="4253" spans="1:39" x14ac:dyDescent="0.3">
      <c r="A4253">
        <v>23969</v>
      </c>
      <c r="B4253" t="s">
        <v>572</v>
      </c>
      <c r="C4253" t="s">
        <v>1668</v>
      </c>
      <c r="D4253">
        <v>1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</row>
    <row r="4254" spans="1:39" x14ac:dyDescent="0.3">
      <c r="A4254">
        <v>23969</v>
      </c>
      <c r="B4254" t="s">
        <v>1128</v>
      </c>
      <c r="C4254" t="s">
        <v>994</v>
      </c>
      <c r="D4254">
        <v>24</v>
      </c>
      <c r="E4254">
        <v>50</v>
      </c>
      <c r="F4254">
        <v>12</v>
      </c>
      <c r="G4254">
        <v>0</v>
      </c>
      <c r="H4254">
        <v>1</v>
      </c>
      <c r="I4254">
        <v>136</v>
      </c>
      <c r="J4254">
        <v>111.4</v>
      </c>
    </row>
    <row r="4255" spans="1:39" x14ac:dyDescent="0.3">
      <c r="A4255">
        <v>23969</v>
      </c>
      <c r="B4255" t="s">
        <v>572</v>
      </c>
      <c r="C4255" t="s">
        <v>912</v>
      </c>
      <c r="K4255">
        <v>9</v>
      </c>
      <c r="L4255">
        <v>0</v>
      </c>
      <c r="M4255">
        <v>6</v>
      </c>
      <c r="N4255">
        <v>0</v>
      </c>
      <c r="O4255">
        <v>19</v>
      </c>
    </row>
    <row r="4256" spans="1:39" x14ac:dyDescent="0.3">
      <c r="A4256">
        <v>23969</v>
      </c>
      <c r="B4256" t="s">
        <v>572</v>
      </c>
      <c r="C4256" t="s">
        <v>1096</v>
      </c>
      <c r="K4256">
        <v>15</v>
      </c>
      <c r="L4256">
        <v>1</v>
      </c>
      <c r="M4256">
        <v>25</v>
      </c>
      <c r="N4256">
        <v>1</v>
      </c>
      <c r="O4256">
        <v>13</v>
      </c>
    </row>
    <row r="4257" spans="1:19" x14ac:dyDescent="0.3">
      <c r="A4257">
        <v>23969</v>
      </c>
      <c r="B4257" t="s">
        <v>572</v>
      </c>
      <c r="C4257" t="s">
        <v>870</v>
      </c>
      <c r="K4257">
        <v>7</v>
      </c>
      <c r="L4257">
        <v>0</v>
      </c>
      <c r="M4257">
        <v>6</v>
      </c>
      <c r="N4257">
        <v>1</v>
      </c>
      <c r="O4257">
        <v>1</v>
      </c>
    </row>
    <row r="4258" spans="1:19" x14ac:dyDescent="0.3">
      <c r="A4258">
        <v>23969</v>
      </c>
      <c r="B4258" t="s">
        <v>1128</v>
      </c>
      <c r="C4258" t="s">
        <v>1101</v>
      </c>
      <c r="K4258">
        <v>20</v>
      </c>
      <c r="L4258">
        <v>1</v>
      </c>
      <c r="M4258">
        <v>67</v>
      </c>
      <c r="N4258">
        <v>2</v>
      </c>
      <c r="O4258">
        <v>194</v>
      </c>
    </row>
    <row r="4259" spans="1:19" x14ac:dyDescent="0.3">
      <c r="A4259">
        <v>23969</v>
      </c>
      <c r="B4259" t="s">
        <v>1128</v>
      </c>
      <c r="C4259" t="s">
        <v>994</v>
      </c>
      <c r="K4259">
        <v>11</v>
      </c>
      <c r="L4259">
        <v>0</v>
      </c>
      <c r="M4259">
        <v>40</v>
      </c>
      <c r="N4259">
        <v>2</v>
      </c>
      <c r="O4259">
        <v>96</v>
      </c>
    </row>
    <row r="4260" spans="1:19" x14ac:dyDescent="0.3">
      <c r="A4260">
        <v>23969</v>
      </c>
      <c r="B4260" t="s">
        <v>1128</v>
      </c>
      <c r="C4260" t="s">
        <v>1358</v>
      </c>
      <c r="K4260">
        <v>1</v>
      </c>
      <c r="L4260">
        <v>0</v>
      </c>
      <c r="M4260">
        <v>34</v>
      </c>
      <c r="N4260">
        <v>0</v>
      </c>
      <c r="O4260">
        <v>34</v>
      </c>
    </row>
    <row r="4261" spans="1:19" x14ac:dyDescent="0.3">
      <c r="A4261">
        <v>23969</v>
      </c>
      <c r="B4261" t="s">
        <v>1128</v>
      </c>
      <c r="C4261" t="s">
        <v>1130</v>
      </c>
      <c r="K4261">
        <v>3</v>
      </c>
      <c r="L4261">
        <v>0</v>
      </c>
      <c r="M4261">
        <v>4</v>
      </c>
      <c r="N4261">
        <v>0</v>
      </c>
      <c r="O4261">
        <v>9</v>
      </c>
    </row>
    <row r="4262" spans="1:19" x14ac:dyDescent="0.3">
      <c r="A4262">
        <v>23969</v>
      </c>
      <c r="B4262" t="s">
        <v>1128</v>
      </c>
      <c r="C4262" t="s">
        <v>323</v>
      </c>
      <c r="K4262">
        <v>1</v>
      </c>
      <c r="L4262">
        <v>0</v>
      </c>
      <c r="M4262">
        <v>1</v>
      </c>
      <c r="N4262">
        <v>0</v>
      </c>
      <c r="O4262">
        <v>1</v>
      </c>
    </row>
    <row r="4263" spans="1:19" x14ac:dyDescent="0.3">
      <c r="A4263">
        <v>23969</v>
      </c>
      <c r="B4263" t="s">
        <v>572</v>
      </c>
      <c r="C4263" t="s">
        <v>1668</v>
      </c>
      <c r="P4263">
        <v>29</v>
      </c>
      <c r="Q4263">
        <v>2</v>
      </c>
      <c r="R4263">
        <v>164</v>
      </c>
      <c r="S4263">
        <v>13</v>
      </c>
    </row>
    <row r="4264" spans="1:19" x14ac:dyDescent="0.3">
      <c r="A4264">
        <v>23969</v>
      </c>
      <c r="B4264" t="s">
        <v>572</v>
      </c>
      <c r="C4264" t="s">
        <v>1669</v>
      </c>
      <c r="P4264">
        <v>23</v>
      </c>
      <c r="Q4264">
        <v>0</v>
      </c>
      <c r="R4264">
        <v>104</v>
      </c>
      <c r="S4264">
        <v>10</v>
      </c>
    </row>
    <row r="4265" spans="1:19" x14ac:dyDescent="0.3">
      <c r="A4265">
        <v>23969</v>
      </c>
      <c r="B4265" t="s">
        <v>572</v>
      </c>
      <c r="C4265" t="s">
        <v>735</v>
      </c>
      <c r="P4265">
        <v>13</v>
      </c>
      <c r="Q4265">
        <v>0</v>
      </c>
      <c r="R4265">
        <v>26</v>
      </c>
      <c r="S4265">
        <v>3</v>
      </c>
    </row>
    <row r="4266" spans="1:19" x14ac:dyDescent="0.3">
      <c r="A4266">
        <v>23969</v>
      </c>
      <c r="B4266" t="s">
        <v>572</v>
      </c>
      <c r="C4266" t="s">
        <v>912</v>
      </c>
      <c r="P4266">
        <v>12</v>
      </c>
      <c r="Q4266">
        <v>0</v>
      </c>
      <c r="R4266">
        <v>20</v>
      </c>
      <c r="S4266">
        <v>2</v>
      </c>
    </row>
    <row r="4267" spans="1:19" x14ac:dyDescent="0.3">
      <c r="A4267">
        <v>23969</v>
      </c>
      <c r="B4267" t="s">
        <v>572</v>
      </c>
      <c r="C4267" t="s">
        <v>1670</v>
      </c>
      <c r="P4267">
        <v>10</v>
      </c>
      <c r="Q4267">
        <v>0</v>
      </c>
      <c r="R4267">
        <v>10</v>
      </c>
      <c r="S4267">
        <v>1</v>
      </c>
    </row>
    <row r="4268" spans="1:19" x14ac:dyDescent="0.3">
      <c r="A4268">
        <v>23969</v>
      </c>
      <c r="B4268" t="s">
        <v>572</v>
      </c>
      <c r="C4268" t="s">
        <v>870</v>
      </c>
      <c r="P4268">
        <v>7</v>
      </c>
      <c r="Q4268">
        <v>0</v>
      </c>
      <c r="R4268">
        <v>7</v>
      </c>
      <c r="S4268">
        <v>1</v>
      </c>
    </row>
    <row r="4269" spans="1:19" x14ac:dyDescent="0.3">
      <c r="A4269">
        <v>23969</v>
      </c>
      <c r="B4269" t="s">
        <v>572</v>
      </c>
      <c r="C4269" t="s">
        <v>1671</v>
      </c>
      <c r="P4269">
        <v>7</v>
      </c>
      <c r="Q4269">
        <v>0</v>
      </c>
      <c r="R4269">
        <v>7</v>
      </c>
      <c r="S4269">
        <v>1</v>
      </c>
    </row>
    <row r="4270" spans="1:19" x14ac:dyDescent="0.3">
      <c r="A4270">
        <v>23969</v>
      </c>
      <c r="B4270" t="s">
        <v>1128</v>
      </c>
      <c r="C4270" t="s">
        <v>101</v>
      </c>
      <c r="P4270">
        <v>37</v>
      </c>
      <c r="Q4270">
        <v>0</v>
      </c>
      <c r="R4270">
        <v>58</v>
      </c>
      <c r="S4270">
        <v>4</v>
      </c>
    </row>
    <row r="4271" spans="1:19" x14ac:dyDescent="0.3">
      <c r="A4271">
        <v>23969</v>
      </c>
      <c r="B4271" t="s">
        <v>1128</v>
      </c>
      <c r="C4271" t="s">
        <v>1358</v>
      </c>
      <c r="P4271">
        <v>13</v>
      </c>
      <c r="Q4271">
        <v>1</v>
      </c>
      <c r="R4271">
        <v>29</v>
      </c>
      <c r="S4271">
        <v>3</v>
      </c>
    </row>
    <row r="4272" spans="1:19" x14ac:dyDescent="0.3">
      <c r="A4272">
        <v>23969</v>
      </c>
      <c r="B4272" t="s">
        <v>1128</v>
      </c>
      <c r="C4272" t="s">
        <v>795</v>
      </c>
      <c r="P4272">
        <v>12</v>
      </c>
      <c r="Q4272">
        <v>0</v>
      </c>
      <c r="R4272">
        <v>19</v>
      </c>
      <c r="S4272">
        <v>2</v>
      </c>
    </row>
    <row r="4273" spans="1:39" x14ac:dyDescent="0.3">
      <c r="A4273">
        <v>23969</v>
      </c>
      <c r="B4273" t="s">
        <v>1128</v>
      </c>
      <c r="C4273" t="s">
        <v>1133</v>
      </c>
      <c r="P4273">
        <v>19</v>
      </c>
      <c r="Q4273">
        <v>0</v>
      </c>
      <c r="R4273">
        <v>19</v>
      </c>
      <c r="S4273">
        <v>1</v>
      </c>
    </row>
    <row r="4274" spans="1:39" x14ac:dyDescent="0.3">
      <c r="A4274">
        <v>23969</v>
      </c>
      <c r="B4274" t="s">
        <v>1128</v>
      </c>
      <c r="C4274" t="s">
        <v>74</v>
      </c>
      <c r="P4274">
        <v>8</v>
      </c>
      <c r="Q4274">
        <v>0</v>
      </c>
      <c r="R4274">
        <v>11</v>
      </c>
      <c r="S4274">
        <v>2</v>
      </c>
    </row>
    <row r="4275" spans="1:39" x14ac:dyDescent="0.3">
      <c r="A4275">
        <v>23969</v>
      </c>
      <c r="B4275" t="s">
        <v>572</v>
      </c>
      <c r="C4275" t="s">
        <v>1668</v>
      </c>
      <c r="T4275">
        <v>14.7</v>
      </c>
      <c r="U4275">
        <v>19</v>
      </c>
      <c r="V4275">
        <v>0</v>
      </c>
      <c r="W4275">
        <v>44</v>
      </c>
      <c r="X4275">
        <v>3</v>
      </c>
    </row>
    <row r="4276" spans="1:39" x14ac:dyDescent="0.3">
      <c r="A4276">
        <v>23969</v>
      </c>
      <c r="B4276" t="s">
        <v>1128</v>
      </c>
      <c r="C4276" t="s">
        <v>595</v>
      </c>
      <c r="T4276">
        <v>20.3</v>
      </c>
      <c r="U4276">
        <v>22</v>
      </c>
      <c r="V4276">
        <v>0</v>
      </c>
      <c r="W4276">
        <v>61</v>
      </c>
      <c r="X4276">
        <v>3</v>
      </c>
    </row>
    <row r="4277" spans="1:39" x14ac:dyDescent="0.3">
      <c r="A4277">
        <v>23969</v>
      </c>
      <c r="B4277" t="s">
        <v>1128</v>
      </c>
      <c r="C4277" t="s">
        <v>1672</v>
      </c>
      <c r="T4277">
        <v>21</v>
      </c>
      <c r="U4277">
        <v>21</v>
      </c>
      <c r="V4277">
        <v>0</v>
      </c>
      <c r="W4277">
        <v>21</v>
      </c>
      <c r="X4277">
        <v>1</v>
      </c>
    </row>
    <row r="4278" spans="1:39" x14ac:dyDescent="0.3">
      <c r="A4278">
        <v>23969</v>
      </c>
      <c r="B4278" t="s">
        <v>572</v>
      </c>
      <c r="C4278" t="s">
        <v>1668</v>
      </c>
      <c r="Y4278">
        <v>20.5</v>
      </c>
      <c r="Z4278">
        <v>41</v>
      </c>
      <c r="AA4278">
        <v>0</v>
      </c>
      <c r="AB4278">
        <v>41</v>
      </c>
      <c r="AC4278">
        <v>2</v>
      </c>
    </row>
    <row r="4279" spans="1:39" x14ac:dyDescent="0.3">
      <c r="A4279">
        <v>23969</v>
      </c>
      <c r="B4279" t="s">
        <v>1128</v>
      </c>
      <c r="C4279" t="s">
        <v>595</v>
      </c>
      <c r="Y4279">
        <v>4.5</v>
      </c>
      <c r="Z4279">
        <v>9</v>
      </c>
      <c r="AA4279">
        <v>0</v>
      </c>
      <c r="AB4279">
        <v>9</v>
      </c>
      <c r="AC4279">
        <v>2</v>
      </c>
    </row>
    <row r="4280" spans="1:39" x14ac:dyDescent="0.3">
      <c r="A4280">
        <v>23969</v>
      </c>
      <c r="B4280" t="s">
        <v>572</v>
      </c>
      <c r="C4280" t="s">
        <v>1330</v>
      </c>
      <c r="AD4280">
        <v>2</v>
      </c>
      <c r="AE4280">
        <v>47</v>
      </c>
      <c r="AF4280">
        <v>2</v>
      </c>
      <c r="AG4280">
        <v>100</v>
      </c>
      <c r="AH4280">
        <v>9</v>
      </c>
      <c r="AI4280">
        <v>3</v>
      </c>
    </row>
    <row r="4281" spans="1:39" x14ac:dyDescent="0.3">
      <c r="A4281">
        <v>23969</v>
      </c>
      <c r="B4281" t="s">
        <v>1128</v>
      </c>
      <c r="C4281" t="s">
        <v>1138</v>
      </c>
      <c r="AD4281">
        <v>2</v>
      </c>
      <c r="AE4281">
        <v>44</v>
      </c>
      <c r="AF4281">
        <v>2</v>
      </c>
      <c r="AG4281">
        <v>100</v>
      </c>
      <c r="AH4281">
        <v>10</v>
      </c>
      <c r="AI4281">
        <v>4</v>
      </c>
    </row>
    <row r="4282" spans="1:39" x14ac:dyDescent="0.3">
      <c r="A4282">
        <v>23969</v>
      </c>
      <c r="B4282" t="s">
        <v>572</v>
      </c>
      <c r="C4282" t="s">
        <v>590</v>
      </c>
      <c r="AJ4282">
        <v>54</v>
      </c>
      <c r="AK4282">
        <v>197</v>
      </c>
      <c r="AL4282">
        <v>49.2</v>
      </c>
      <c r="AM4282">
        <v>4</v>
      </c>
    </row>
    <row r="4283" spans="1:39" x14ac:dyDescent="0.3">
      <c r="A4283">
        <v>23969</v>
      </c>
      <c r="B4283" t="s">
        <v>1128</v>
      </c>
      <c r="C4283" t="s">
        <v>1139</v>
      </c>
      <c r="AJ4283">
        <v>53</v>
      </c>
      <c r="AK4283">
        <v>186</v>
      </c>
      <c r="AL4283">
        <v>46.5</v>
      </c>
      <c r="AM4283">
        <v>4</v>
      </c>
    </row>
    <row r="4284" spans="1:39" x14ac:dyDescent="0.3">
      <c r="A4284">
        <v>23970</v>
      </c>
      <c r="B4284" t="s">
        <v>786</v>
      </c>
      <c r="C4284" t="s">
        <v>1673</v>
      </c>
      <c r="D4284">
        <v>38</v>
      </c>
      <c r="E4284">
        <v>65.8</v>
      </c>
      <c r="F4284">
        <v>25</v>
      </c>
      <c r="G4284">
        <v>1</v>
      </c>
      <c r="H4284">
        <v>1</v>
      </c>
      <c r="I4284">
        <v>268</v>
      </c>
      <c r="J4284">
        <v>128.5</v>
      </c>
    </row>
    <row r="4285" spans="1:39" x14ac:dyDescent="0.3">
      <c r="A4285">
        <v>23970</v>
      </c>
      <c r="B4285" t="s">
        <v>786</v>
      </c>
      <c r="C4285" t="s">
        <v>1674</v>
      </c>
      <c r="D4285">
        <v>1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</row>
    <row r="4286" spans="1:39" x14ac:dyDescent="0.3">
      <c r="A4286">
        <v>23970</v>
      </c>
      <c r="B4286" t="s">
        <v>626</v>
      </c>
      <c r="C4286" t="s">
        <v>627</v>
      </c>
      <c r="D4286">
        <v>26</v>
      </c>
      <c r="E4286">
        <v>65.400000000000006</v>
      </c>
      <c r="F4286">
        <v>17</v>
      </c>
      <c r="G4286">
        <v>1</v>
      </c>
      <c r="H4286">
        <v>2</v>
      </c>
      <c r="I4286">
        <v>299</v>
      </c>
      <c r="J4286">
        <v>179.7</v>
      </c>
    </row>
    <row r="4287" spans="1:39" x14ac:dyDescent="0.3">
      <c r="A4287">
        <v>23970</v>
      </c>
      <c r="B4287" t="s">
        <v>626</v>
      </c>
      <c r="C4287" t="s">
        <v>1302</v>
      </c>
      <c r="D4287">
        <v>1</v>
      </c>
      <c r="E4287">
        <v>100</v>
      </c>
      <c r="F4287">
        <v>1</v>
      </c>
      <c r="G4287">
        <v>0</v>
      </c>
      <c r="H4287">
        <v>0</v>
      </c>
      <c r="I4287">
        <v>22</v>
      </c>
      <c r="J4287">
        <v>284.8</v>
      </c>
    </row>
    <row r="4288" spans="1:39" x14ac:dyDescent="0.3">
      <c r="A4288">
        <v>23970</v>
      </c>
      <c r="B4288" t="s">
        <v>786</v>
      </c>
      <c r="C4288" t="s">
        <v>71</v>
      </c>
      <c r="K4288">
        <v>13</v>
      </c>
      <c r="L4288">
        <v>0</v>
      </c>
      <c r="M4288">
        <v>18</v>
      </c>
      <c r="N4288">
        <v>0</v>
      </c>
      <c r="O4288">
        <v>42</v>
      </c>
    </row>
    <row r="4289" spans="1:19" x14ac:dyDescent="0.3">
      <c r="A4289">
        <v>23970</v>
      </c>
      <c r="B4289" t="s">
        <v>786</v>
      </c>
      <c r="C4289" t="s">
        <v>1098</v>
      </c>
      <c r="K4289">
        <v>1</v>
      </c>
      <c r="L4289">
        <v>0</v>
      </c>
      <c r="M4289">
        <v>31</v>
      </c>
      <c r="N4289">
        <v>1</v>
      </c>
      <c r="O4289">
        <v>31</v>
      </c>
    </row>
    <row r="4290" spans="1:19" x14ac:dyDescent="0.3">
      <c r="A4290">
        <v>23970</v>
      </c>
      <c r="B4290" t="s">
        <v>786</v>
      </c>
      <c r="C4290" t="s">
        <v>1673</v>
      </c>
      <c r="K4290">
        <v>9</v>
      </c>
      <c r="L4290">
        <v>0</v>
      </c>
      <c r="M4290">
        <v>13</v>
      </c>
      <c r="N4290">
        <v>0</v>
      </c>
      <c r="O4290">
        <v>27</v>
      </c>
    </row>
    <row r="4291" spans="1:19" x14ac:dyDescent="0.3">
      <c r="A4291">
        <v>23970</v>
      </c>
      <c r="B4291" t="s">
        <v>786</v>
      </c>
      <c r="C4291" t="s">
        <v>1099</v>
      </c>
      <c r="K4291">
        <v>2</v>
      </c>
      <c r="L4291">
        <v>0</v>
      </c>
      <c r="M4291">
        <v>1</v>
      </c>
      <c r="N4291">
        <v>0</v>
      </c>
      <c r="O4291">
        <v>1</v>
      </c>
    </row>
    <row r="4292" spans="1:19" x14ac:dyDescent="0.3">
      <c r="A4292">
        <v>23970</v>
      </c>
      <c r="B4292" t="s">
        <v>786</v>
      </c>
      <c r="C4292" t="s">
        <v>1675</v>
      </c>
      <c r="K4292">
        <v>0</v>
      </c>
      <c r="L4292">
        <v>1</v>
      </c>
      <c r="M4292">
        <v>0</v>
      </c>
      <c r="N4292">
        <v>0</v>
      </c>
      <c r="O4292">
        <v>0</v>
      </c>
    </row>
    <row r="4293" spans="1:19" x14ac:dyDescent="0.3">
      <c r="A4293">
        <v>23970</v>
      </c>
      <c r="B4293" t="s">
        <v>626</v>
      </c>
      <c r="C4293" t="s">
        <v>1676</v>
      </c>
      <c r="K4293">
        <v>32</v>
      </c>
      <c r="L4293">
        <v>0</v>
      </c>
      <c r="M4293">
        <v>23</v>
      </c>
      <c r="N4293">
        <v>0</v>
      </c>
      <c r="O4293">
        <v>123</v>
      </c>
    </row>
    <row r="4294" spans="1:19" x14ac:dyDescent="0.3">
      <c r="A4294">
        <v>23970</v>
      </c>
      <c r="B4294" t="s">
        <v>626</v>
      </c>
      <c r="C4294" t="s">
        <v>632</v>
      </c>
      <c r="K4294">
        <v>9</v>
      </c>
      <c r="L4294">
        <v>0</v>
      </c>
      <c r="M4294">
        <v>9</v>
      </c>
      <c r="N4294">
        <v>0</v>
      </c>
      <c r="O4294">
        <v>33</v>
      </c>
    </row>
    <row r="4295" spans="1:19" x14ac:dyDescent="0.3">
      <c r="A4295">
        <v>23970</v>
      </c>
      <c r="B4295" t="s">
        <v>626</v>
      </c>
      <c r="C4295" t="s">
        <v>1302</v>
      </c>
      <c r="K4295">
        <v>2</v>
      </c>
      <c r="L4295">
        <v>0</v>
      </c>
      <c r="M4295">
        <v>9</v>
      </c>
      <c r="N4295">
        <v>0</v>
      </c>
      <c r="O4295">
        <v>11</v>
      </c>
    </row>
    <row r="4296" spans="1:19" x14ac:dyDescent="0.3">
      <c r="A4296">
        <v>23970</v>
      </c>
      <c r="B4296" t="s">
        <v>626</v>
      </c>
      <c r="C4296" t="s">
        <v>1677</v>
      </c>
      <c r="K4296">
        <v>1</v>
      </c>
      <c r="L4296">
        <v>0</v>
      </c>
      <c r="M4296">
        <v>1</v>
      </c>
      <c r="N4296">
        <v>1</v>
      </c>
      <c r="O4296">
        <v>1</v>
      </c>
    </row>
    <row r="4297" spans="1:19" x14ac:dyDescent="0.3">
      <c r="A4297">
        <v>23970</v>
      </c>
      <c r="B4297" t="s">
        <v>626</v>
      </c>
      <c r="C4297" t="s">
        <v>627</v>
      </c>
      <c r="K4297">
        <v>4</v>
      </c>
      <c r="L4297">
        <v>1</v>
      </c>
      <c r="M4297">
        <v>5</v>
      </c>
      <c r="N4297">
        <v>0</v>
      </c>
      <c r="O4297">
        <v>-15</v>
      </c>
    </row>
    <row r="4298" spans="1:19" x14ac:dyDescent="0.3">
      <c r="A4298">
        <v>23970</v>
      </c>
      <c r="B4298" t="s">
        <v>786</v>
      </c>
      <c r="C4298" t="s">
        <v>1098</v>
      </c>
      <c r="P4298">
        <v>23</v>
      </c>
      <c r="Q4298">
        <v>1</v>
      </c>
      <c r="R4298">
        <v>82</v>
      </c>
      <c r="S4298">
        <v>7</v>
      </c>
    </row>
    <row r="4299" spans="1:19" x14ac:dyDescent="0.3">
      <c r="A4299">
        <v>23970</v>
      </c>
      <c r="B4299" t="s">
        <v>786</v>
      </c>
      <c r="C4299" t="s">
        <v>44</v>
      </c>
      <c r="P4299">
        <v>19</v>
      </c>
      <c r="Q4299">
        <v>0</v>
      </c>
      <c r="R4299">
        <v>73</v>
      </c>
      <c r="S4299">
        <v>5</v>
      </c>
    </row>
    <row r="4300" spans="1:19" x14ac:dyDescent="0.3">
      <c r="A4300">
        <v>23970</v>
      </c>
      <c r="B4300" t="s">
        <v>786</v>
      </c>
      <c r="C4300" t="s">
        <v>835</v>
      </c>
      <c r="P4300">
        <v>19</v>
      </c>
      <c r="Q4300">
        <v>0</v>
      </c>
      <c r="R4300">
        <v>34</v>
      </c>
      <c r="S4300">
        <v>2</v>
      </c>
    </row>
    <row r="4301" spans="1:19" x14ac:dyDescent="0.3">
      <c r="A4301">
        <v>23970</v>
      </c>
      <c r="B4301" t="s">
        <v>786</v>
      </c>
      <c r="C4301" t="s">
        <v>796</v>
      </c>
      <c r="P4301">
        <v>17</v>
      </c>
      <c r="Q4301">
        <v>0</v>
      </c>
      <c r="R4301">
        <v>26</v>
      </c>
      <c r="S4301">
        <v>2</v>
      </c>
    </row>
    <row r="4302" spans="1:19" x14ac:dyDescent="0.3">
      <c r="A4302">
        <v>23970</v>
      </c>
      <c r="B4302" t="s">
        <v>786</v>
      </c>
      <c r="C4302" t="s">
        <v>71</v>
      </c>
      <c r="P4302">
        <v>9</v>
      </c>
      <c r="Q4302">
        <v>0</v>
      </c>
      <c r="R4302">
        <v>21</v>
      </c>
      <c r="S4302">
        <v>4</v>
      </c>
    </row>
    <row r="4303" spans="1:19" x14ac:dyDescent="0.3">
      <c r="A4303">
        <v>23970</v>
      </c>
      <c r="B4303" t="s">
        <v>786</v>
      </c>
      <c r="C4303" t="s">
        <v>1101</v>
      </c>
      <c r="P4303">
        <v>12</v>
      </c>
      <c r="Q4303">
        <v>0</v>
      </c>
      <c r="R4303">
        <v>18</v>
      </c>
      <c r="S4303">
        <v>2</v>
      </c>
    </row>
    <row r="4304" spans="1:19" x14ac:dyDescent="0.3">
      <c r="A4304">
        <v>23970</v>
      </c>
      <c r="B4304" t="s">
        <v>786</v>
      </c>
      <c r="C4304" t="s">
        <v>53</v>
      </c>
      <c r="P4304">
        <v>11</v>
      </c>
      <c r="Q4304">
        <v>0</v>
      </c>
      <c r="R4304">
        <v>11</v>
      </c>
      <c r="S4304">
        <v>1</v>
      </c>
    </row>
    <row r="4305" spans="1:35" x14ac:dyDescent="0.3">
      <c r="A4305">
        <v>23970</v>
      </c>
      <c r="B4305" t="s">
        <v>786</v>
      </c>
      <c r="C4305" t="s">
        <v>215</v>
      </c>
      <c r="P4305">
        <v>6</v>
      </c>
      <c r="Q4305">
        <v>0</v>
      </c>
      <c r="R4305">
        <v>3</v>
      </c>
      <c r="S4305">
        <v>2</v>
      </c>
    </row>
    <row r="4306" spans="1:35" x14ac:dyDescent="0.3">
      <c r="A4306">
        <v>23970</v>
      </c>
      <c r="B4306" t="s">
        <v>626</v>
      </c>
      <c r="C4306" t="s">
        <v>1302</v>
      </c>
      <c r="P4306">
        <v>47</v>
      </c>
      <c r="Q4306">
        <v>1</v>
      </c>
      <c r="R4306">
        <v>98</v>
      </c>
      <c r="S4306">
        <v>5</v>
      </c>
    </row>
    <row r="4307" spans="1:35" x14ac:dyDescent="0.3">
      <c r="A4307">
        <v>23970</v>
      </c>
      <c r="B4307" t="s">
        <v>626</v>
      </c>
      <c r="C4307" t="s">
        <v>1677</v>
      </c>
      <c r="P4307">
        <v>48</v>
      </c>
      <c r="Q4307">
        <v>0</v>
      </c>
      <c r="R4307">
        <v>48</v>
      </c>
      <c r="S4307">
        <v>1</v>
      </c>
    </row>
    <row r="4308" spans="1:35" x14ac:dyDescent="0.3">
      <c r="A4308">
        <v>23970</v>
      </c>
      <c r="B4308" t="s">
        <v>626</v>
      </c>
      <c r="C4308" t="s">
        <v>1303</v>
      </c>
      <c r="P4308">
        <v>18</v>
      </c>
      <c r="Q4308">
        <v>0</v>
      </c>
      <c r="R4308">
        <v>40</v>
      </c>
      <c r="S4308">
        <v>4</v>
      </c>
    </row>
    <row r="4309" spans="1:35" x14ac:dyDescent="0.3">
      <c r="A4309">
        <v>23970</v>
      </c>
      <c r="B4309" t="s">
        <v>626</v>
      </c>
      <c r="C4309" t="s">
        <v>71</v>
      </c>
      <c r="P4309">
        <v>28</v>
      </c>
      <c r="Q4309">
        <v>1</v>
      </c>
      <c r="R4309">
        <v>33</v>
      </c>
      <c r="S4309">
        <v>2</v>
      </c>
    </row>
    <row r="4310" spans="1:35" x14ac:dyDescent="0.3">
      <c r="A4310">
        <v>23970</v>
      </c>
      <c r="B4310" t="s">
        <v>626</v>
      </c>
      <c r="C4310" t="s">
        <v>1301</v>
      </c>
      <c r="P4310">
        <v>30</v>
      </c>
      <c r="Q4310">
        <v>0</v>
      </c>
      <c r="R4310">
        <v>30</v>
      </c>
      <c r="S4310">
        <v>2</v>
      </c>
    </row>
    <row r="4311" spans="1:35" x14ac:dyDescent="0.3">
      <c r="A4311">
        <v>23970</v>
      </c>
      <c r="B4311" t="s">
        <v>626</v>
      </c>
      <c r="C4311" t="s">
        <v>627</v>
      </c>
      <c r="P4311">
        <v>22</v>
      </c>
      <c r="Q4311">
        <v>0</v>
      </c>
      <c r="R4311">
        <v>22</v>
      </c>
      <c r="S4311">
        <v>1</v>
      </c>
    </row>
    <row r="4312" spans="1:35" x14ac:dyDescent="0.3">
      <c r="A4312">
        <v>23970</v>
      </c>
      <c r="B4312" t="s">
        <v>626</v>
      </c>
      <c r="C4312" t="s">
        <v>633</v>
      </c>
      <c r="P4312">
        <v>20</v>
      </c>
      <c r="Q4312">
        <v>0</v>
      </c>
      <c r="R4312">
        <v>20</v>
      </c>
      <c r="S4312">
        <v>1</v>
      </c>
    </row>
    <row r="4313" spans="1:35" x14ac:dyDescent="0.3">
      <c r="A4313">
        <v>23970</v>
      </c>
      <c r="B4313" t="s">
        <v>626</v>
      </c>
      <c r="C4313" t="s">
        <v>632</v>
      </c>
      <c r="P4313">
        <v>16</v>
      </c>
      <c r="Q4313">
        <v>0</v>
      </c>
      <c r="R4313">
        <v>16</v>
      </c>
      <c r="S4313">
        <v>1</v>
      </c>
    </row>
    <row r="4314" spans="1:35" x14ac:dyDescent="0.3">
      <c r="A4314">
        <v>23970</v>
      </c>
      <c r="B4314" t="s">
        <v>626</v>
      </c>
      <c r="C4314" t="s">
        <v>639</v>
      </c>
      <c r="P4314">
        <v>14</v>
      </c>
      <c r="Q4314">
        <v>0</v>
      </c>
      <c r="R4314">
        <v>14</v>
      </c>
      <c r="S4314">
        <v>1</v>
      </c>
    </row>
    <row r="4315" spans="1:35" x14ac:dyDescent="0.3">
      <c r="A4315">
        <v>23970</v>
      </c>
      <c r="B4315" t="s">
        <v>786</v>
      </c>
      <c r="C4315" t="s">
        <v>354</v>
      </c>
      <c r="T4315">
        <v>29.3</v>
      </c>
      <c r="U4315">
        <v>96</v>
      </c>
      <c r="V4315">
        <v>1</v>
      </c>
      <c r="W4315">
        <v>176</v>
      </c>
      <c r="X4315">
        <v>6</v>
      </c>
    </row>
    <row r="4316" spans="1:35" x14ac:dyDescent="0.3">
      <c r="A4316">
        <v>23970</v>
      </c>
      <c r="B4316" t="s">
        <v>786</v>
      </c>
      <c r="C4316" t="s">
        <v>1099</v>
      </c>
      <c r="T4316">
        <v>7</v>
      </c>
      <c r="U4316">
        <v>7</v>
      </c>
      <c r="V4316">
        <v>0</v>
      </c>
      <c r="W4316">
        <v>7</v>
      </c>
      <c r="X4316">
        <v>1</v>
      </c>
    </row>
    <row r="4317" spans="1:35" x14ac:dyDescent="0.3">
      <c r="A4317">
        <v>23970</v>
      </c>
      <c r="B4317" t="s">
        <v>626</v>
      </c>
      <c r="C4317" t="s">
        <v>1302</v>
      </c>
      <c r="T4317">
        <v>20.8</v>
      </c>
      <c r="U4317">
        <v>31</v>
      </c>
      <c r="V4317">
        <v>0</v>
      </c>
      <c r="W4317">
        <v>83</v>
      </c>
      <c r="X4317">
        <v>4</v>
      </c>
    </row>
    <row r="4318" spans="1:35" x14ac:dyDescent="0.3">
      <c r="A4318">
        <v>23970</v>
      </c>
      <c r="B4318" t="s">
        <v>786</v>
      </c>
      <c r="C4318" t="s">
        <v>1675</v>
      </c>
      <c r="Y4318">
        <v>0</v>
      </c>
      <c r="Z4318">
        <v>0</v>
      </c>
      <c r="AA4318">
        <v>0</v>
      </c>
      <c r="AB4318">
        <v>0</v>
      </c>
      <c r="AC4318">
        <v>1</v>
      </c>
    </row>
    <row r="4319" spans="1:35" x14ac:dyDescent="0.3">
      <c r="A4319">
        <v>23970</v>
      </c>
      <c r="B4319" t="s">
        <v>626</v>
      </c>
      <c r="C4319" t="s">
        <v>1302</v>
      </c>
      <c r="Y4319">
        <v>7</v>
      </c>
      <c r="Z4319">
        <v>7</v>
      </c>
      <c r="AA4319">
        <v>0</v>
      </c>
      <c r="AB4319">
        <v>7</v>
      </c>
      <c r="AC4319">
        <v>1</v>
      </c>
    </row>
    <row r="4320" spans="1:35" x14ac:dyDescent="0.3">
      <c r="A4320">
        <v>23970</v>
      </c>
      <c r="B4320" t="s">
        <v>786</v>
      </c>
      <c r="C4320" t="s">
        <v>803</v>
      </c>
      <c r="AD4320">
        <v>1</v>
      </c>
      <c r="AE4320" t="s">
        <v>136</v>
      </c>
      <c r="AF4320">
        <v>0</v>
      </c>
      <c r="AG4320">
        <v>0</v>
      </c>
      <c r="AH4320">
        <v>2</v>
      </c>
      <c r="AI4320">
        <v>2</v>
      </c>
    </row>
    <row r="4321" spans="1:39" x14ac:dyDescent="0.3">
      <c r="A4321">
        <v>23970</v>
      </c>
      <c r="B4321" t="s">
        <v>626</v>
      </c>
      <c r="C4321" t="s">
        <v>645</v>
      </c>
      <c r="AD4321">
        <v>4</v>
      </c>
      <c r="AE4321">
        <v>40</v>
      </c>
      <c r="AF4321">
        <v>3</v>
      </c>
      <c r="AG4321">
        <v>75</v>
      </c>
      <c r="AH4321">
        <v>12</v>
      </c>
      <c r="AI4321">
        <v>3</v>
      </c>
    </row>
    <row r="4322" spans="1:39" x14ac:dyDescent="0.3">
      <c r="A4322">
        <v>23970</v>
      </c>
      <c r="B4322" t="s">
        <v>786</v>
      </c>
      <c r="C4322" t="s">
        <v>1106</v>
      </c>
      <c r="AJ4322">
        <v>50</v>
      </c>
      <c r="AK4322">
        <v>142</v>
      </c>
      <c r="AL4322">
        <v>47.3</v>
      </c>
      <c r="AM4322">
        <v>3</v>
      </c>
    </row>
    <row r="4323" spans="1:39" x14ac:dyDescent="0.3">
      <c r="A4323">
        <v>23970</v>
      </c>
      <c r="B4323" t="s">
        <v>786</v>
      </c>
      <c r="C4323" t="s">
        <v>1673</v>
      </c>
      <c r="AJ4323">
        <v>25</v>
      </c>
      <c r="AK4323">
        <v>46</v>
      </c>
      <c r="AL4323">
        <v>23</v>
      </c>
      <c r="AM4323">
        <v>2</v>
      </c>
    </row>
    <row r="4324" spans="1:39" x14ac:dyDescent="0.3">
      <c r="A4324">
        <v>23970</v>
      </c>
      <c r="B4324" t="s">
        <v>626</v>
      </c>
      <c r="C4324" t="s">
        <v>107</v>
      </c>
      <c r="AJ4324">
        <v>44</v>
      </c>
      <c r="AK4324">
        <v>151</v>
      </c>
      <c r="AL4324">
        <v>37.799999999999997</v>
      </c>
      <c r="AM4324">
        <v>4</v>
      </c>
    </row>
    <row r="4325" spans="1:39" x14ac:dyDescent="0.3">
      <c r="A4325">
        <v>23971</v>
      </c>
      <c r="B4325" t="s">
        <v>1678</v>
      </c>
      <c r="C4325" t="s">
        <v>1679</v>
      </c>
      <c r="D4325">
        <v>66</v>
      </c>
      <c r="E4325">
        <v>51.5</v>
      </c>
      <c r="F4325">
        <v>34</v>
      </c>
      <c r="G4325">
        <v>2</v>
      </c>
      <c r="H4325">
        <v>2</v>
      </c>
      <c r="I4325">
        <v>427</v>
      </c>
      <c r="J4325">
        <v>109.8</v>
      </c>
    </row>
    <row r="4326" spans="1:39" x14ac:dyDescent="0.3">
      <c r="A4326">
        <v>23971</v>
      </c>
      <c r="B4326" t="s">
        <v>1678</v>
      </c>
      <c r="C4326" t="s">
        <v>306</v>
      </c>
      <c r="D4326">
        <v>1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</row>
    <row r="4327" spans="1:39" x14ac:dyDescent="0.3">
      <c r="A4327">
        <v>23971</v>
      </c>
      <c r="B4327" t="s">
        <v>1678</v>
      </c>
      <c r="C4327" t="s">
        <v>52</v>
      </c>
      <c r="D4327">
        <v>1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</row>
    <row r="4328" spans="1:39" x14ac:dyDescent="0.3">
      <c r="A4328">
        <v>23971</v>
      </c>
      <c r="B4328" t="s">
        <v>826</v>
      </c>
      <c r="C4328" t="s">
        <v>326</v>
      </c>
      <c r="D4328">
        <v>11</v>
      </c>
      <c r="E4328">
        <v>45.5</v>
      </c>
      <c r="F4328">
        <v>5</v>
      </c>
      <c r="G4328">
        <v>1</v>
      </c>
      <c r="H4328">
        <v>2</v>
      </c>
      <c r="I4328">
        <v>123</v>
      </c>
      <c r="J4328">
        <v>181.2</v>
      </c>
    </row>
    <row r="4329" spans="1:39" x14ac:dyDescent="0.3">
      <c r="A4329">
        <v>23971</v>
      </c>
      <c r="B4329" t="s">
        <v>826</v>
      </c>
      <c r="C4329" t="s">
        <v>968</v>
      </c>
      <c r="D4329">
        <v>17</v>
      </c>
      <c r="E4329">
        <v>47.1</v>
      </c>
      <c r="F4329">
        <v>8</v>
      </c>
      <c r="G4329">
        <v>0</v>
      </c>
      <c r="H4329">
        <v>0</v>
      </c>
      <c r="I4329">
        <v>48</v>
      </c>
      <c r="J4329">
        <v>70.8</v>
      </c>
    </row>
    <row r="4330" spans="1:39" x14ac:dyDescent="0.3">
      <c r="A4330">
        <v>23971</v>
      </c>
      <c r="B4330" t="s">
        <v>1678</v>
      </c>
      <c r="C4330" t="s">
        <v>1460</v>
      </c>
      <c r="K4330">
        <v>17</v>
      </c>
      <c r="L4330">
        <v>0</v>
      </c>
      <c r="M4330">
        <v>17</v>
      </c>
      <c r="N4330">
        <v>0</v>
      </c>
      <c r="O4330">
        <v>73</v>
      </c>
    </row>
    <row r="4331" spans="1:39" x14ac:dyDescent="0.3">
      <c r="A4331">
        <v>23971</v>
      </c>
      <c r="B4331" t="s">
        <v>1678</v>
      </c>
      <c r="C4331" t="s">
        <v>399</v>
      </c>
      <c r="K4331">
        <v>5</v>
      </c>
      <c r="L4331">
        <v>0</v>
      </c>
      <c r="M4331">
        <v>24</v>
      </c>
      <c r="N4331">
        <v>0</v>
      </c>
      <c r="O4331">
        <v>44</v>
      </c>
    </row>
    <row r="4332" spans="1:39" x14ac:dyDescent="0.3">
      <c r="A4332">
        <v>23971</v>
      </c>
      <c r="B4332" t="s">
        <v>1678</v>
      </c>
      <c r="C4332" t="s">
        <v>1680</v>
      </c>
      <c r="K4332">
        <v>2</v>
      </c>
      <c r="L4332">
        <v>1</v>
      </c>
      <c r="M4332">
        <v>6</v>
      </c>
      <c r="N4332">
        <v>0</v>
      </c>
      <c r="O4332">
        <v>6</v>
      </c>
    </row>
    <row r="4333" spans="1:39" x14ac:dyDescent="0.3">
      <c r="A4333">
        <v>23971</v>
      </c>
      <c r="B4333" t="s">
        <v>1678</v>
      </c>
      <c r="C4333" t="s">
        <v>52</v>
      </c>
      <c r="K4333">
        <v>0</v>
      </c>
      <c r="L4333">
        <v>0</v>
      </c>
      <c r="M4333">
        <v>0</v>
      </c>
      <c r="N4333">
        <v>0</v>
      </c>
      <c r="O4333">
        <v>0</v>
      </c>
    </row>
    <row r="4334" spans="1:39" x14ac:dyDescent="0.3">
      <c r="A4334">
        <v>23971</v>
      </c>
      <c r="B4334" t="s">
        <v>1678</v>
      </c>
      <c r="C4334" t="s">
        <v>1679</v>
      </c>
      <c r="K4334">
        <v>9</v>
      </c>
      <c r="L4334">
        <v>0</v>
      </c>
      <c r="M4334">
        <v>5</v>
      </c>
      <c r="N4334">
        <v>0</v>
      </c>
      <c r="O4334">
        <v>-14</v>
      </c>
    </row>
    <row r="4335" spans="1:39" x14ac:dyDescent="0.3">
      <c r="A4335">
        <v>23971</v>
      </c>
      <c r="B4335" t="s">
        <v>826</v>
      </c>
      <c r="C4335" t="s">
        <v>1000</v>
      </c>
      <c r="K4335">
        <v>16</v>
      </c>
      <c r="L4335">
        <v>1</v>
      </c>
      <c r="M4335">
        <v>48</v>
      </c>
      <c r="N4335">
        <v>1</v>
      </c>
      <c r="O4335">
        <v>109</v>
      </c>
    </row>
    <row r="4336" spans="1:39" x14ac:dyDescent="0.3">
      <c r="A4336">
        <v>23971</v>
      </c>
      <c r="B4336" t="s">
        <v>826</v>
      </c>
      <c r="C4336" t="s">
        <v>326</v>
      </c>
      <c r="K4336">
        <v>10</v>
      </c>
      <c r="L4336">
        <v>0</v>
      </c>
      <c r="M4336">
        <v>24</v>
      </c>
      <c r="N4336">
        <v>0</v>
      </c>
      <c r="O4336">
        <v>41</v>
      </c>
    </row>
    <row r="4337" spans="1:19" x14ac:dyDescent="0.3">
      <c r="A4337">
        <v>23971</v>
      </c>
      <c r="B4337" t="s">
        <v>826</v>
      </c>
      <c r="C4337" t="s">
        <v>320</v>
      </c>
      <c r="K4337">
        <v>8</v>
      </c>
      <c r="L4337">
        <v>0</v>
      </c>
      <c r="M4337">
        <v>8</v>
      </c>
      <c r="N4337">
        <v>0</v>
      </c>
      <c r="O4337">
        <v>21</v>
      </c>
    </row>
    <row r="4338" spans="1:19" x14ac:dyDescent="0.3">
      <c r="A4338">
        <v>23971</v>
      </c>
      <c r="B4338" t="s">
        <v>826</v>
      </c>
      <c r="C4338" t="s">
        <v>968</v>
      </c>
      <c r="K4338">
        <v>3</v>
      </c>
      <c r="L4338">
        <v>0</v>
      </c>
      <c r="M4338">
        <v>9</v>
      </c>
      <c r="N4338">
        <v>0</v>
      </c>
      <c r="O4338">
        <v>7</v>
      </c>
    </row>
    <row r="4339" spans="1:19" x14ac:dyDescent="0.3">
      <c r="A4339">
        <v>23971</v>
      </c>
      <c r="B4339" t="s">
        <v>826</v>
      </c>
      <c r="C4339" t="s">
        <v>53</v>
      </c>
      <c r="K4339">
        <v>4</v>
      </c>
      <c r="L4339">
        <v>0</v>
      </c>
      <c r="M4339">
        <v>5</v>
      </c>
      <c r="N4339">
        <v>0</v>
      </c>
      <c r="O4339">
        <v>0</v>
      </c>
    </row>
    <row r="4340" spans="1:19" x14ac:dyDescent="0.3">
      <c r="A4340">
        <v>23971</v>
      </c>
      <c r="B4340" t="s">
        <v>826</v>
      </c>
      <c r="C4340" t="s">
        <v>130</v>
      </c>
      <c r="K4340">
        <v>0</v>
      </c>
      <c r="L4340">
        <v>1</v>
      </c>
      <c r="M4340">
        <v>0</v>
      </c>
      <c r="N4340">
        <v>0</v>
      </c>
      <c r="O4340">
        <v>0</v>
      </c>
    </row>
    <row r="4341" spans="1:19" x14ac:dyDescent="0.3">
      <c r="A4341">
        <v>23971</v>
      </c>
      <c r="B4341" t="s">
        <v>1678</v>
      </c>
      <c r="C4341" t="s">
        <v>306</v>
      </c>
      <c r="P4341">
        <v>66</v>
      </c>
      <c r="Q4341">
        <v>1</v>
      </c>
      <c r="R4341">
        <v>160</v>
      </c>
      <c r="S4341">
        <v>11</v>
      </c>
    </row>
    <row r="4342" spans="1:19" x14ac:dyDescent="0.3">
      <c r="A4342">
        <v>23971</v>
      </c>
      <c r="B4342" t="s">
        <v>1678</v>
      </c>
      <c r="C4342" t="s">
        <v>1681</v>
      </c>
      <c r="P4342">
        <v>27</v>
      </c>
      <c r="Q4342">
        <v>1</v>
      </c>
      <c r="R4342">
        <v>130</v>
      </c>
      <c r="S4342">
        <v>8</v>
      </c>
    </row>
    <row r="4343" spans="1:19" x14ac:dyDescent="0.3">
      <c r="A4343">
        <v>23971</v>
      </c>
      <c r="B4343" t="s">
        <v>1678</v>
      </c>
      <c r="C4343" t="s">
        <v>52</v>
      </c>
      <c r="P4343">
        <v>18</v>
      </c>
      <c r="Q4343">
        <v>0</v>
      </c>
      <c r="R4343">
        <v>64</v>
      </c>
      <c r="S4343">
        <v>6</v>
      </c>
    </row>
    <row r="4344" spans="1:19" x14ac:dyDescent="0.3">
      <c r="A4344">
        <v>23971</v>
      </c>
      <c r="B4344" t="s">
        <v>1678</v>
      </c>
      <c r="C4344" t="s">
        <v>1387</v>
      </c>
      <c r="P4344">
        <v>30</v>
      </c>
      <c r="Q4344">
        <v>0</v>
      </c>
      <c r="R4344">
        <v>36</v>
      </c>
      <c r="S4344">
        <v>2</v>
      </c>
    </row>
    <row r="4345" spans="1:19" x14ac:dyDescent="0.3">
      <c r="A4345">
        <v>23971</v>
      </c>
      <c r="B4345" t="s">
        <v>1678</v>
      </c>
      <c r="C4345" t="s">
        <v>559</v>
      </c>
      <c r="P4345">
        <v>13</v>
      </c>
      <c r="Q4345">
        <v>0</v>
      </c>
      <c r="R4345">
        <v>24</v>
      </c>
      <c r="S4345">
        <v>3</v>
      </c>
    </row>
    <row r="4346" spans="1:19" x14ac:dyDescent="0.3">
      <c r="A4346">
        <v>23971</v>
      </c>
      <c r="B4346" t="s">
        <v>1678</v>
      </c>
      <c r="C4346" t="s">
        <v>1526</v>
      </c>
      <c r="P4346">
        <v>5</v>
      </c>
      <c r="Q4346">
        <v>0</v>
      </c>
      <c r="R4346">
        <v>5</v>
      </c>
      <c r="S4346">
        <v>1</v>
      </c>
    </row>
    <row r="4347" spans="1:19" x14ac:dyDescent="0.3">
      <c r="A4347">
        <v>23971</v>
      </c>
      <c r="B4347" t="s">
        <v>1678</v>
      </c>
      <c r="C4347" t="s">
        <v>74</v>
      </c>
      <c r="P4347">
        <v>5</v>
      </c>
      <c r="Q4347">
        <v>0</v>
      </c>
      <c r="R4347">
        <v>5</v>
      </c>
      <c r="S4347">
        <v>1</v>
      </c>
    </row>
    <row r="4348" spans="1:19" x14ac:dyDescent="0.3">
      <c r="A4348">
        <v>23971</v>
      </c>
      <c r="B4348" t="s">
        <v>1678</v>
      </c>
      <c r="C4348" t="s">
        <v>1635</v>
      </c>
      <c r="P4348">
        <v>2</v>
      </c>
      <c r="Q4348">
        <v>0</v>
      </c>
      <c r="R4348">
        <v>2</v>
      </c>
      <c r="S4348">
        <v>1</v>
      </c>
    </row>
    <row r="4349" spans="1:19" x14ac:dyDescent="0.3">
      <c r="A4349">
        <v>23971</v>
      </c>
      <c r="B4349" t="s">
        <v>1678</v>
      </c>
      <c r="C4349" t="s">
        <v>399</v>
      </c>
      <c r="P4349">
        <v>1</v>
      </c>
      <c r="Q4349">
        <v>0</v>
      </c>
      <c r="R4349">
        <v>1</v>
      </c>
      <c r="S4349">
        <v>1</v>
      </c>
    </row>
    <row r="4350" spans="1:19" x14ac:dyDescent="0.3">
      <c r="A4350">
        <v>23971</v>
      </c>
      <c r="B4350" t="s">
        <v>826</v>
      </c>
      <c r="C4350" t="s">
        <v>1682</v>
      </c>
      <c r="P4350">
        <v>86</v>
      </c>
      <c r="Q4350">
        <v>1</v>
      </c>
      <c r="R4350">
        <v>86</v>
      </c>
      <c r="S4350">
        <v>1</v>
      </c>
    </row>
    <row r="4351" spans="1:19" x14ac:dyDescent="0.3">
      <c r="A4351">
        <v>23971</v>
      </c>
      <c r="B4351" t="s">
        <v>826</v>
      </c>
      <c r="C4351" t="s">
        <v>870</v>
      </c>
      <c r="P4351">
        <v>12</v>
      </c>
      <c r="Q4351">
        <v>0</v>
      </c>
      <c r="R4351">
        <v>36</v>
      </c>
      <c r="S4351">
        <v>6</v>
      </c>
    </row>
    <row r="4352" spans="1:19" x14ac:dyDescent="0.3">
      <c r="A4352">
        <v>23971</v>
      </c>
      <c r="B4352" t="s">
        <v>826</v>
      </c>
      <c r="C4352" t="s">
        <v>474</v>
      </c>
      <c r="P4352">
        <v>13</v>
      </c>
      <c r="Q4352">
        <v>1</v>
      </c>
      <c r="R4352">
        <v>20</v>
      </c>
      <c r="S4352">
        <v>3</v>
      </c>
    </row>
    <row r="4353" spans="1:39" x14ac:dyDescent="0.3">
      <c r="A4353">
        <v>23971</v>
      </c>
      <c r="B4353" t="s">
        <v>826</v>
      </c>
      <c r="C4353" t="s">
        <v>584</v>
      </c>
      <c r="P4353">
        <v>18</v>
      </c>
      <c r="Q4353">
        <v>0</v>
      </c>
      <c r="R4353">
        <v>18</v>
      </c>
      <c r="S4353">
        <v>1</v>
      </c>
    </row>
    <row r="4354" spans="1:39" x14ac:dyDescent="0.3">
      <c r="A4354">
        <v>23971</v>
      </c>
      <c r="B4354" t="s">
        <v>826</v>
      </c>
      <c r="C4354" t="s">
        <v>75</v>
      </c>
      <c r="P4354">
        <v>6</v>
      </c>
      <c r="Q4354">
        <v>0</v>
      </c>
      <c r="R4354">
        <v>6</v>
      </c>
      <c r="S4354">
        <v>1</v>
      </c>
    </row>
    <row r="4355" spans="1:39" x14ac:dyDescent="0.3">
      <c r="A4355">
        <v>23971</v>
      </c>
      <c r="B4355" t="s">
        <v>826</v>
      </c>
      <c r="C4355" t="s">
        <v>130</v>
      </c>
      <c r="P4355">
        <v>5</v>
      </c>
      <c r="Q4355">
        <v>0</v>
      </c>
      <c r="R4355">
        <v>5</v>
      </c>
      <c r="S4355">
        <v>1</v>
      </c>
    </row>
    <row r="4356" spans="1:39" x14ac:dyDescent="0.3">
      <c r="A4356">
        <v>23971</v>
      </c>
      <c r="B4356" t="s">
        <v>1678</v>
      </c>
      <c r="C4356" t="s">
        <v>320</v>
      </c>
      <c r="T4356">
        <v>28.5</v>
      </c>
      <c r="U4356">
        <v>31</v>
      </c>
      <c r="V4356">
        <v>0</v>
      </c>
      <c r="W4356">
        <v>57</v>
      </c>
      <c r="X4356">
        <v>2</v>
      </c>
    </row>
    <row r="4357" spans="1:39" x14ac:dyDescent="0.3">
      <c r="A4357">
        <v>23971</v>
      </c>
      <c r="B4357" t="s">
        <v>1678</v>
      </c>
      <c r="C4357" t="s">
        <v>52</v>
      </c>
      <c r="T4357">
        <v>18</v>
      </c>
      <c r="U4357">
        <v>18</v>
      </c>
      <c r="V4357">
        <v>0</v>
      </c>
      <c r="W4357">
        <v>18</v>
      </c>
      <c r="X4357">
        <v>1</v>
      </c>
    </row>
    <row r="4358" spans="1:39" x14ac:dyDescent="0.3">
      <c r="A4358">
        <v>23971</v>
      </c>
      <c r="B4358" t="s">
        <v>826</v>
      </c>
      <c r="C4358" t="s">
        <v>130</v>
      </c>
      <c r="T4358">
        <v>24</v>
      </c>
      <c r="U4358">
        <v>28</v>
      </c>
      <c r="V4358">
        <v>0</v>
      </c>
      <c r="W4358">
        <v>72</v>
      </c>
      <c r="X4358">
        <v>3</v>
      </c>
    </row>
    <row r="4359" spans="1:39" x14ac:dyDescent="0.3">
      <c r="A4359">
        <v>23971</v>
      </c>
      <c r="B4359" t="s">
        <v>826</v>
      </c>
      <c r="C4359" t="s">
        <v>474</v>
      </c>
      <c r="T4359">
        <v>37</v>
      </c>
      <c r="U4359">
        <v>37</v>
      </c>
      <c r="V4359">
        <v>0</v>
      </c>
      <c r="W4359">
        <v>37</v>
      </c>
      <c r="X4359">
        <v>1</v>
      </c>
    </row>
    <row r="4360" spans="1:39" x14ac:dyDescent="0.3">
      <c r="A4360">
        <v>23971</v>
      </c>
      <c r="B4360" t="s">
        <v>1678</v>
      </c>
      <c r="C4360" t="s">
        <v>306</v>
      </c>
      <c r="Y4360">
        <v>6</v>
      </c>
      <c r="Z4360">
        <v>7</v>
      </c>
      <c r="AA4360">
        <v>0</v>
      </c>
      <c r="AB4360">
        <v>18</v>
      </c>
      <c r="AC4360">
        <v>3</v>
      </c>
    </row>
    <row r="4361" spans="1:39" x14ac:dyDescent="0.3">
      <c r="A4361">
        <v>23971</v>
      </c>
      <c r="B4361" t="s">
        <v>826</v>
      </c>
      <c r="C4361" t="s">
        <v>870</v>
      </c>
      <c r="Y4361">
        <v>0.5</v>
      </c>
      <c r="Z4361">
        <v>3</v>
      </c>
      <c r="AA4361">
        <v>0</v>
      </c>
      <c r="AB4361">
        <v>1</v>
      </c>
      <c r="AC4361">
        <v>2</v>
      </c>
    </row>
    <row r="4362" spans="1:39" x14ac:dyDescent="0.3">
      <c r="A4362">
        <v>23971</v>
      </c>
      <c r="B4362" t="s">
        <v>1678</v>
      </c>
      <c r="C4362" t="s">
        <v>1361</v>
      </c>
      <c r="AD4362">
        <v>3</v>
      </c>
      <c r="AE4362">
        <v>24</v>
      </c>
      <c r="AF4362">
        <v>2</v>
      </c>
      <c r="AG4362">
        <v>66.7</v>
      </c>
      <c r="AH4362">
        <v>8</v>
      </c>
      <c r="AI4362">
        <v>2</v>
      </c>
    </row>
    <row r="4363" spans="1:39" x14ac:dyDescent="0.3">
      <c r="A4363">
        <v>23971</v>
      </c>
      <c r="B4363" t="s">
        <v>826</v>
      </c>
      <c r="C4363" t="s">
        <v>1151</v>
      </c>
      <c r="AD4363">
        <v>0</v>
      </c>
      <c r="AE4363" t="s">
        <v>136</v>
      </c>
      <c r="AF4363">
        <v>0</v>
      </c>
      <c r="AG4363" t="s">
        <v>136</v>
      </c>
      <c r="AH4363">
        <v>4</v>
      </c>
      <c r="AI4363">
        <v>4</v>
      </c>
    </row>
    <row r="4364" spans="1:39" x14ac:dyDescent="0.3">
      <c r="A4364">
        <v>23971</v>
      </c>
      <c r="B4364" t="s">
        <v>1678</v>
      </c>
      <c r="C4364" t="s">
        <v>1683</v>
      </c>
      <c r="AJ4364">
        <v>58</v>
      </c>
      <c r="AK4364">
        <v>267</v>
      </c>
      <c r="AL4364">
        <v>44.5</v>
      </c>
      <c r="AM4364">
        <v>6</v>
      </c>
    </row>
    <row r="4365" spans="1:39" x14ac:dyDescent="0.3">
      <c r="A4365">
        <v>23971</v>
      </c>
      <c r="B4365" t="s">
        <v>826</v>
      </c>
      <c r="C4365" t="s">
        <v>1684</v>
      </c>
      <c r="AJ4365">
        <v>54</v>
      </c>
      <c r="AK4365">
        <v>343</v>
      </c>
      <c r="AL4365">
        <v>42.9</v>
      </c>
      <c r="AM4365">
        <v>8</v>
      </c>
    </row>
    <row r="4366" spans="1:39" x14ac:dyDescent="0.3">
      <c r="A4366">
        <v>23972</v>
      </c>
      <c r="B4366" t="s">
        <v>118</v>
      </c>
      <c r="C4366" t="s">
        <v>119</v>
      </c>
      <c r="D4366">
        <v>27</v>
      </c>
      <c r="E4366">
        <v>77.8</v>
      </c>
      <c r="F4366">
        <v>21</v>
      </c>
      <c r="G4366">
        <v>1</v>
      </c>
      <c r="H4366">
        <v>0</v>
      </c>
      <c r="I4366">
        <v>176</v>
      </c>
      <c r="J4366">
        <v>125.1</v>
      </c>
    </row>
    <row r="4367" spans="1:39" x14ac:dyDescent="0.3">
      <c r="A4367">
        <v>23972</v>
      </c>
      <c r="B4367" t="s">
        <v>87</v>
      </c>
      <c r="C4367" t="s">
        <v>966</v>
      </c>
      <c r="D4367">
        <v>31</v>
      </c>
      <c r="E4367">
        <v>74.2</v>
      </c>
      <c r="F4367">
        <v>23</v>
      </c>
      <c r="G4367">
        <v>0</v>
      </c>
      <c r="H4367">
        <v>5</v>
      </c>
      <c r="I4367">
        <v>403</v>
      </c>
      <c r="J4367">
        <v>236.6</v>
      </c>
    </row>
    <row r="4368" spans="1:39" x14ac:dyDescent="0.3">
      <c r="A4368">
        <v>23972</v>
      </c>
      <c r="B4368" t="s">
        <v>118</v>
      </c>
      <c r="C4368" t="s">
        <v>123</v>
      </c>
      <c r="K4368">
        <v>32</v>
      </c>
      <c r="L4368">
        <v>0</v>
      </c>
      <c r="M4368">
        <v>44</v>
      </c>
      <c r="N4368">
        <v>5</v>
      </c>
      <c r="O4368">
        <v>271</v>
      </c>
    </row>
    <row r="4369" spans="1:19" x14ac:dyDescent="0.3">
      <c r="A4369">
        <v>23972</v>
      </c>
      <c r="B4369" t="s">
        <v>118</v>
      </c>
      <c r="C4369" t="s">
        <v>124</v>
      </c>
      <c r="K4369">
        <v>15</v>
      </c>
      <c r="L4369">
        <v>0</v>
      </c>
      <c r="M4369">
        <v>29</v>
      </c>
      <c r="N4369">
        <v>2</v>
      </c>
      <c r="O4369">
        <v>103</v>
      </c>
    </row>
    <row r="4370" spans="1:19" x14ac:dyDescent="0.3">
      <c r="A4370">
        <v>23972</v>
      </c>
      <c r="B4370" t="s">
        <v>118</v>
      </c>
      <c r="C4370" t="s">
        <v>1685</v>
      </c>
      <c r="K4370">
        <v>1</v>
      </c>
      <c r="L4370">
        <v>0</v>
      </c>
      <c r="M4370">
        <v>1</v>
      </c>
      <c r="N4370">
        <v>0</v>
      </c>
      <c r="O4370">
        <v>1</v>
      </c>
    </row>
    <row r="4371" spans="1:19" x14ac:dyDescent="0.3">
      <c r="A4371">
        <v>23972</v>
      </c>
      <c r="B4371" t="s">
        <v>118</v>
      </c>
      <c r="C4371" t="s">
        <v>1686</v>
      </c>
      <c r="K4371">
        <v>0</v>
      </c>
      <c r="L4371">
        <v>0</v>
      </c>
      <c r="M4371">
        <v>0</v>
      </c>
      <c r="N4371">
        <v>0</v>
      </c>
      <c r="O4371">
        <v>0</v>
      </c>
    </row>
    <row r="4372" spans="1:19" x14ac:dyDescent="0.3">
      <c r="A4372">
        <v>23972</v>
      </c>
      <c r="B4372" t="s">
        <v>118</v>
      </c>
      <c r="C4372" t="s">
        <v>1017</v>
      </c>
      <c r="K4372">
        <v>0</v>
      </c>
      <c r="L4372">
        <v>0</v>
      </c>
      <c r="M4372">
        <v>0</v>
      </c>
      <c r="N4372">
        <v>0</v>
      </c>
      <c r="O4372">
        <v>0</v>
      </c>
    </row>
    <row r="4373" spans="1:19" x14ac:dyDescent="0.3">
      <c r="A4373">
        <v>23972</v>
      </c>
      <c r="B4373" t="s">
        <v>118</v>
      </c>
      <c r="C4373" t="s">
        <v>119</v>
      </c>
      <c r="K4373">
        <v>5</v>
      </c>
      <c r="L4373">
        <v>0</v>
      </c>
      <c r="M4373">
        <v>3</v>
      </c>
      <c r="N4373">
        <v>0</v>
      </c>
      <c r="O4373">
        <v>-10</v>
      </c>
    </row>
    <row r="4374" spans="1:19" x14ac:dyDescent="0.3">
      <c r="A4374">
        <v>23972</v>
      </c>
      <c r="B4374" t="s">
        <v>87</v>
      </c>
      <c r="C4374" t="s">
        <v>969</v>
      </c>
      <c r="K4374">
        <v>10</v>
      </c>
      <c r="L4374">
        <v>0</v>
      </c>
      <c r="M4374">
        <v>12</v>
      </c>
      <c r="N4374">
        <v>0</v>
      </c>
      <c r="O4374">
        <v>36</v>
      </c>
    </row>
    <row r="4375" spans="1:19" x14ac:dyDescent="0.3">
      <c r="A4375">
        <v>23972</v>
      </c>
      <c r="B4375" t="s">
        <v>87</v>
      </c>
      <c r="C4375" t="s">
        <v>93</v>
      </c>
      <c r="K4375">
        <v>5</v>
      </c>
      <c r="L4375">
        <v>0</v>
      </c>
      <c r="M4375">
        <v>12</v>
      </c>
      <c r="N4375">
        <v>0</v>
      </c>
      <c r="O4375">
        <v>16</v>
      </c>
    </row>
    <row r="4376" spans="1:19" x14ac:dyDescent="0.3">
      <c r="A4376">
        <v>23972</v>
      </c>
      <c r="B4376" t="s">
        <v>87</v>
      </c>
      <c r="C4376" t="s">
        <v>967</v>
      </c>
      <c r="K4376">
        <v>1</v>
      </c>
      <c r="L4376">
        <v>0</v>
      </c>
      <c r="M4376">
        <v>9</v>
      </c>
      <c r="N4376">
        <v>0</v>
      </c>
      <c r="O4376">
        <v>9</v>
      </c>
    </row>
    <row r="4377" spans="1:19" x14ac:dyDescent="0.3">
      <c r="A4377">
        <v>23972</v>
      </c>
      <c r="B4377" t="s">
        <v>87</v>
      </c>
      <c r="C4377" t="s">
        <v>966</v>
      </c>
      <c r="K4377">
        <v>16</v>
      </c>
      <c r="L4377">
        <v>2</v>
      </c>
      <c r="M4377">
        <v>11</v>
      </c>
      <c r="N4377">
        <v>0</v>
      </c>
      <c r="O4377">
        <v>4</v>
      </c>
    </row>
    <row r="4378" spans="1:19" x14ac:dyDescent="0.3">
      <c r="A4378">
        <v>23972</v>
      </c>
      <c r="B4378" t="s">
        <v>118</v>
      </c>
      <c r="C4378" t="s">
        <v>1017</v>
      </c>
      <c r="P4378">
        <v>23</v>
      </c>
      <c r="Q4378">
        <v>0</v>
      </c>
      <c r="R4378">
        <v>49</v>
      </c>
      <c r="S4378">
        <v>4</v>
      </c>
    </row>
    <row r="4379" spans="1:19" x14ac:dyDescent="0.3">
      <c r="A4379">
        <v>23972</v>
      </c>
      <c r="B4379" t="s">
        <v>118</v>
      </c>
      <c r="C4379" t="s">
        <v>1687</v>
      </c>
      <c r="P4379">
        <v>17</v>
      </c>
      <c r="Q4379">
        <v>0</v>
      </c>
      <c r="R4379">
        <v>47</v>
      </c>
      <c r="S4379">
        <v>6</v>
      </c>
    </row>
    <row r="4380" spans="1:19" x14ac:dyDescent="0.3">
      <c r="A4380">
        <v>23972</v>
      </c>
      <c r="B4380" t="s">
        <v>118</v>
      </c>
      <c r="C4380" t="s">
        <v>52</v>
      </c>
      <c r="P4380">
        <v>19</v>
      </c>
      <c r="Q4380">
        <v>0</v>
      </c>
      <c r="R4380">
        <v>30</v>
      </c>
      <c r="S4380">
        <v>2</v>
      </c>
    </row>
    <row r="4381" spans="1:19" x14ac:dyDescent="0.3">
      <c r="A4381">
        <v>23972</v>
      </c>
      <c r="B4381" t="s">
        <v>118</v>
      </c>
      <c r="C4381" t="s">
        <v>1686</v>
      </c>
      <c r="P4381">
        <v>9</v>
      </c>
      <c r="Q4381">
        <v>0</v>
      </c>
      <c r="R4381">
        <v>23</v>
      </c>
      <c r="S4381">
        <v>5</v>
      </c>
    </row>
    <row r="4382" spans="1:19" x14ac:dyDescent="0.3">
      <c r="A4382">
        <v>23972</v>
      </c>
      <c r="B4382" t="s">
        <v>118</v>
      </c>
      <c r="C4382" t="s">
        <v>1685</v>
      </c>
      <c r="P4382">
        <v>21</v>
      </c>
      <c r="Q4382">
        <v>0</v>
      </c>
      <c r="R4382">
        <v>21</v>
      </c>
      <c r="S4382">
        <v>1</v>
      </c>
    </row>
    <row r="4383" spans="1:19" x14ac:dyDescent="0.3">
      <c r="A4383">
        <v>23972</v>
      </c>
      <c r="B4383" t="s">
        <v>118</v>
      </c>
      <c r="C4383" t="s">
        <v>124</v>
      </c>
      <c r="P4383">
        <v>6</v>
      </c>
      <c r="Q4383">
        <v>0</v>
      </c>
      <c r="R4383">
        <v>11</v>
      </c>
      <c r="S4383">
        <v>2</v>
      </c>
    </row>
    <row r="4384" spans="1:19" x14ac:dyDescent="0.3">
      <c r="A4384">
        <v>23972</v>
      </c>
      <c r="B4384" t="s">
        <v>118</v>
      </c>
      <c r="C4384" t="s">
        <v>123</v>
      </c>
      <c r="P4384">
        <v>0</v>
      </c>
      <c r="Q4384">
        <v>0</v>
      </c>
      <c r="R4384">
        <v>-5</v>
      </c>
      <c r="S4384">
        <v>1</v>
      </c>
    </row>
    <row r="4385" spans="1:39" x14ac:dyDescent="0.3">
      <c r="A4385">
        <v>23972</v>
      </c>
      <c r="B4385" t="s">
        <v>87</v>
      </c>
      <c r="C4385" t="s">
        <v>996</v>
      </c>
      <c r="P4385">
        <v>55</v>
      </c>
      <c r="Q4385">
        <v>3</v>
      </c>
      <c r="R4385">
        <v>138</v>
      </c>
      <c r="S4385">
        <v>5</v>
      </c>
    </row>
    <row r="4386" spans="1:39" x14ac:dyDescent="0.3">
      <c r="A4386">
        <v>23972</v>
      </c>
      <c r="B4386" t="s">
        <v>87</v>
      </c>
      <c r="C4386" t="s">
        <v>967</v>
      </c>
      <c r="P4386">
        <v>65</v>
      </c>
      <c r="Q4386">
        <v>0</v>
      </c>
      <c r="R4386">
        <v>99</v>
      </c>
      <c r="S4386">
        <v>7</v>
      </c>
    </row>
    <row r="4387" spans="1:39" x14ac:dyDescent="0.3">
      <c r="A4387">
        <v>23972</v>
      </c>
      <c r="B4387" t="s">
        <v>87</v>
      </c>
      <c r="C4387" t="s">
        <v>81</v>
      </c>
      <c r="P4387">
        <v>66</v>
      </c>
      <c r="Q4387">
        <v>1</v>
      </c>
      <c r="R4387">
        <v>78</v>
      </c>
      <c r="S4387">
        <v>2</v>
      </c>
    </row>
    <row r="4388" spans="1:39" x14ac:dyDescent="0.3">
      <c r="A4388">
        <v>23972</v>
      </c>
      <c r="B4388" t="s">
        <v>87</v>
      </c>
      <c r="C4388" t="s">
        <v>103</v>
      </c>
      <c r="P4388">
        <v>27</v>
      </c>
      <c r="Q4388">
        <v>0</v>
      </c>
      <c r="R4388">
        <v>36</v>
      </c>
      <c r="S4388">
        <v>2</v>
      </c>
    </row>
    <row r="4389" spans="1:39" x14ac:dyDescent="0.3">
      <c r="A4389">
        <v>23972</v>
      </c>
      <c r="B4389" t="s">
        <v>87</v>
      </c>
      <c r="C4389" t="s">
        <v>1688</v>
      </c>
      <c r="P4389">
        <v>20</v>
      </c>
      <c r="Q4389">
        <v>0</v>
      </c>
      <c r="R4389">
        <v>23</v>
      </c>
      <c r="S4389">
        <v>2</v>
      </c>
    </row>
    <row r="4390" spans="1:39" x14ac:dyDescent="0.3">
      <c r="A4390">
        <v>23972</v>
      </c>
      <c r="B4390" t="s">
        <v>87</v>
      </c>
      <c r="C4390" t="s">
        <v>969</v>
      </c>
      <c r="P4390">
        <v>13</v>
      </c>
      <c r="Q4390">
        <v>0</v>
      </c>
      <c r="R4390">
        <v>11</v>
      </c>
      <c r="S4390">
        <v>2</v>
      </c>
    </row>
    <row r="4391" spans="1:39" x14ac:dyDescent="0.3">
      <c r="A4391">
        <v>23972</v>
      </c>
      <c r="B4391" t="s">
        <v>87</v>
      </c>
      <c r="C4391" t="s">
        <v>976</v>
      </c>
      <c r="P4391">
        <v>6</v>
      </c>
      <c r="Q4391">
        <v>1</v>
      </c>
      <c r="R4391">
        <v>9</v>
      </c>
      <c r="S4391">
        <v>2</v>
      </c>
    </row>
    <row r="4392" spans="1:39" x14ac:dyDescent="0.3">
      <c r="A4392">
        <v>23972</v>
      </c>
      <c r="B4392" t="s">
        <v>87</v>
      </c>
      <c r="C4392" t="s">
        <v>1689</v>
      </c>
      <c r="P4392">
        <v>9</v>
      </c>
      <c r="Q4392">
        <v>0</v>
      </c>
      <c r="R4392">
        <v>9</v>
      </c>
      <c r="S4392">
        <v>1</v>
      </c>
    </row>
    <row r="4393" spans="1:39" x14ac:dyDescent="0.3">
      <c r="A4393">
        <v>23972</v>
      </c>
      <c r="B4393" t="s">
        <v>118</v>
      </c>
      <c r="C4393" t="s">
        <v>1686</v>
      </c>
      <c r="T4393">
        <v>6</v>
      </c>
      <c r="U4393">
        <v>11</v>
      </c>
      <c r="V4393">
        <v>0</v>
      </c>
      <c r="W4393">
        <v>12</v>
      </c>
      <c r="X4393">
        <v>2</v>
      </c>
    </row>
    <row r="4394" spans="1:39" x14ac:dyDescent="0.3">
      <c r="A4394">
        <v>23972</v>
      </c>
      <c r="B4394" t="s">
        <v>87</v>
      </c>
      <c r="C4394" t="s">
        <v>53</v>
      </c>
      <c r="T4394">
        <v>15.5</v>
      </c>
      <c r="U4394">
        <v>19</v>
      </c>
      <c r="V4394">
        <v>0</v>
      </c>
      <c r="W4394">
        <v>62</v>
      </c>
      <c r="X4394">
        <v>4</v>
      </c>
    </row>
    <row r="4395" spans="1:39" x14ac:dyDescent="0.3">
      <c r="A4395">
        <v>23972</v>
      </c>
      <c r="B4395" t="s">
        <v>87</v>
      </c>
      <c r="C4395" t="s">
        <v>168</v>
      </c>
      <c r="T4395">
        <v>36.5</v>
      </c>
      <c r="U4395">
        <v>37</v>
      </c>
      <c r="V4395">
        <v>0</v>
      </c>
      <c r="W4395">
        <v>73</v>
      </c>
      <c r="X4395">
        <v>2</v>
      </c>
    </row>
    <row r="4396" spans="1:39" x14ac:dyDescent="0.3">
      <c r="A4396">
        <v>23972</v>
      </c>
      <c r="B4396" t="s">
        <v>118</v>
      </c>
      <c r="C4396" t="s">
        <v>52</v>
      </c>
      <c r="Y4396">
        <v>-1</v>
      </c>
      <c r="Z4396">
        <v>0</v>
      </c>
      <c r="AA4396">
        <v>0</v>
      </c>
      <c r="AB4396">
        <v>-1</v>
      </c>
      <c r="AC4396">
        <v>1</v>
      </c>
    </row>
    <row r="4397" spans="1:39" x14ac:dyDescent="0.3">
      <c r="A4397">
        <v>23972</v>
      </c>
      <c r="B4397" t="s">
        <v>87</v>
      </c>
      <c r="C4397" t="s">
        <v>53</v>
      </c>
      <c r="Y4397">
        <v>9</v>
      </c>
      <c r="Z4397">
        <v>9</v>
      </c>
      <c r="AA4397">
        <v>0</v>
      </c>
      <c r="AB4397">
        <v>9</v>
      </c>
      <c r="AC4397">
        <v>1</v>
      </c>
    </row>
    <row r="4398" spans="1:39" x14ac:dyDescent="0.3">
      <c r="A4398">
        <v>23972</v>
      </c>
      <c r="B4398" t="s">
        <v>118</v>
      </c>
      <c r="C4398" t="s">
        <v>1690</v>
      </c>
      <c r="AD4398">
        <v>0</v>
      </c>
      <c r="AE4398" t="s">
        <v>136</v>
      </c>
      <c r="AF4398">
        <v>0</v>
      </c>
      <c r="AG4398" t="s">
        <v>136</v>
      </c>
      <c r="AH4398">
        <v>9</v>
      </c>
      <c r="AI4398">
        <v>9</v>
      </c>
    </row>
    <row r="4399" spans="1:39" x14ac:dyDescent="0.3">
      <c r="A4399">
        <v>23972</v>
      </c>
      <c r="B4399" t="s">
        <v>87</v>
      </c>
      <c r="C4399" t="s">
        <v>1691</v>
      </c>
      <c r="AD4399">
        <v>1</v>
      </c>
      <c r="AE4399">
        <v>31</v>
      </c>
      <c r="AF4399">
        <v>1</v>
      </c>
      <c r="AG4399">
        <v>100</v>
      </c>
      <c r="AH4399">
        <v>8</v>
      </c>
      <c r="AI4399">
        <v>5</v>
      </c>
    </row>
    <row r="4400" spans="1:39" x14ac:dyDescent="0.3">
      <c r="A4400">
        <v>23972</v>
      </c>
      <c r="B4400" t="s">
        <v>118</v>
      </c>
      <c r="C4400" t="s">
        <v>137</v>
      </c>
      <c r="AJ4400">
        <v>43</v>
      </c>
      <c r="AK4400">
        <v>145</v>
      </c>
      <c r="AL4400">
        <v>36.200000000000003</v>
      </c>
      <c r="AM4400">
        <v>4</v>
      </c>
    </row>
    <row r="4401" spans="1:39" x14ac:dyDescent="0.3">
      <c r="A4401">
        <v>23972</v>
      </c>
      <c r="B4401" t="s">
        <v>87</v>
      </c>
      <c r="C4401" t="s">
        <v>187</v>
      </c>
      <c r="AJ4401">
        <v>44</v>
      </c>
      <c r="AK4401">
        <v>160</v>
      </c>
      <c r="AL4401">
        <v>40</v>
      </c>
      <c r="AM4401">
        <v>4</v>
      </c>
    </row>
    <row r="4402" spans="1:39" x14ac:dyDescent="0.3">
      <c r="A4402">
        <v>23948</v>
      </c>
      <c r="B4402" t="s">
        <v>806</v>
      </c>
      <c r="C4402" t="s">
        <v>52</v>
      </c>
      <c r="D4402">
        <v>23</v>
      </c>
      <c r="E4402">
        <v>69.599999999999994</v>
      </c>
      <c r="F4402">
        <v>16</v>
      </c>
      <c r="G4402">
        <v>1</v>
      </c>
      <c r="H4402">
        <v>1</v>
      </c>
      <c r="I4402">
        <v>242</v>
      </c>
      <c r="J4402">
        <v>163.6</v>
      </c>
    </row>
    <row r="4403" spans="1:39" x14ac:dyDescent="0.3">
      <c r="A4403">
        <v>23948</v>
      </c>
      <c r="B4403" t="s">
        <v>1331</v>
      </c>
      <c r="C4403" t="s">
        <v>1638</v>
      </c>
      <c r="D4403">
        <v>37</v>
      </c>
      <c r="E4403">
        <v>64.900000000000006</v>
      </c>
      <c r="F4403">
        <v>24</v>
      </c>
      <c r="G4403">
        <v>1</v>
      </c>
      <c r="H4403">
        <v>2</v>
      </c>
      <c r="I4403">
        <v>333</v>
      </c>
      <c r="J4403">
        <v>152.9</v>
      </c>
    </row>
    <row r="4404" spans="1:39" x14ac:dyDescent="0.3">
      <c r="A4404">
        <v>23948</v>
      </c>
      <c r="B4404" t="s">
        <v>1331</v>
      </c>
      <c r="C4404" t="s">
        <v>1333</v>
      </c>
      <c r="D4404">
        <v>1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</row>
    <row r="4405" spans="1:39" x14ac:dyDescent="0.3">
      <c r="A4405">
        <v>23948</v>
      </c>
      <c r="B4405" t="s">
        <v>806</v>
      </c>
      <c r="C4405" t="s">
        <v>206</v>
      </c>
      <c r="K4405">
        <v>36</v>
      </c>
      <c r="L4405">
        <v>0</v>
      </c>
      <c r="M4405">
        <v>33</v>
      </c>
      <c r="N4405">
        <v>4</v>
      </c>
      <c r="O4405">
        <v>246</v>
      </c>
    </row>
    <row r="4406" spans="1:39" x14ac:dyDescent="0.3">
      <c r="A4406">
        <v>23948</v>
      </c>
      <c r="B4406" t="s">
        <v>806</v>
      </c>
      <c r="C4406" t="s">
        <v>52</v>
      </c>
      <c r="K4406">
        <v>21</v>
      </c>
      <c r="L4406">
        <v>2</v>
      </c>
      <c r="M4406">
        <v>17</v>
      </c>
      <c r="N4406">
        <v>1</v>
      </c>
      <c r="O4406">
        <v>38</v>
      </c>
    </row>
    <row r="4407" spans="1:39" x14ac:dyDescent="0.3">
      <c r="A4407">
        <v>23948</v>
      </c>
      <c r="B4407" t="s">
        <v>806</v>
      </c>
      <c r="C4407" t="s">
        <v>598</v>
      </c>
      <c r="K4407">
        <v>1</v>
      </c>
      <c r="L4407">
        <v>0</v>
      </c>
      <c r="M4407">
        <v>6</v>
      </c>
      <c r="N4407">
        <v>0</v>
      </c>
      <c r="O4407">
        <v>6</v>
      </c>
    </row>
    <row r="4408" spans="1:39" x14ac:dyDescent="0.3">
      <c r="A4408">
        <v>23948</v>
      </c>
      <c r="B4408" t="s">
        <v>806</v>
      </c>
      <c r="C4408" t="s">
        <v>1277</v>
      </c>
      <c r="K4408">
        <v>2</v>
      </c>
      <c r="L4408">
        <v>0</v>
      </c>
      <c r="M4408">
        <v>5</v>
      </c>
      <c r="N4408">
        <v>0</v>
      </c>
      <c r="O4408">
        <v>3</v>
      </c>
    </row>
    <row r="4409" spans="1:39" x14ac:dyDescent="0.3">
      <c r="A4409">
        <v>23948</v>
      </c>
      <c r="B4409" t="s">
        <v>806</v>
      </c>
      <c r="C4409" t="s">
        <v>292</v>
      </c>
      <c r="K4409">
        <v>1</v>
      </c>
      <c r="L4409">
        <v>1</v>
      </c>
      <c r="M4409">
        <v>3</v>
      </c>
      <c r="N4409">
        <v>0</v>
      </c>
      <c r="O4409">
        <v>3</v>
      </c>
    </row>
    <row r="4410" spans="1:39" x14ac:dyDescent="0.3">
      <c r="A4410">
        <v>23948</v>
      </c>
      <c r="B4410" t="s">
        <v>1331</v>
      </c>
      <c r="C4410" t="s">
        <v>1640</v>
      </c>
      <c r="K4410">
        <v>12</v>
      </c>
      <c r="L4410">
        <v>0</v>
      </c>
      <c r="M4410">
        <v>11</v>
      </c>
      <c r="N4410">
        <v>0</v>
      </c>
      <c r="O4410">
        <v>62</v>
      </c>
    </row>
    <row r="4411" spans="1:39" x14ac:dyDescent="0.3">
      <c r="A4411">
        <v>23948</v>
      </c>
      <c r="B4411" t="s">
        <v>1331</v>
      </c>
      <c r="C4411" t="s">
        <v>1638</v>
      </c>
      <c r="K4411">
        <v>10</v>
      </c>
      <c r="L4411">
        <v>0</v>
      </c>
      <c r="M4411">
        <v>8</v>
      </c>
      <c r="N4411">
        <v>0</v>
      </c>
      <c r="O4411">
        <v>39</v>
      </c>
    </row>
    <row r="4412" spans="1:39" x14ac:dyDescent="0.3">
      <c r="A4412">
        <v>23948</v>
      </c>
      <c r="B4412" t="s">
        <v>1331</v>
      </c>
      <c r="C4412" t="s">
        <v>960</v>
      </c>
      <c r="K4412">
        <v>10</v>
      </c>
      <c r="L4412">
        <v>0</v>
      </c>
      <c r="M4412">
        <v>8</v>
      </c>
      <c r="N4412">
        <v>0</v>
      </c>
      <c r="O4412">
        <v>22</v>
      </c>
    </row>
    <row r="4413" spans="1:39" x14ac:dyDescent="0.3">
      <c r="A4413">
        <v>23948</v>
      </c>
      <c r="B4413" t="s">
        <v>1331</v>
      </c>
      <c r="C4413" t="s">
        <v>1277</v>
      </c>
      <c r="K4413">
        <v>1</v>
      </c>
      <c r="L4413">
        <v>0</v>
      </c>
      <c r="M4413">
        <v>9</v>
      </c>
      <c r="N4413">
        <v>0</v>
      </c>
      <c r="O4413">
        <v>9</v>
      </c>
    </row>
    <row r="4414" spans="1:39" x14ac:dyDescent="0.3">
      <c r="A4414">
        <v>23948</v>
      </c>
      <c r="B4414" t="s">
        <v>806</v>
      </c>
      <c r="C4414" t="s">
        <v>292</v>
      </c>
      <c r="P4414">
        <v>47</v>
      </c>
      <c r="Q4414">
        <v>0</v>
      </c>
      <c r="R4414">
        <v>76</v>
      </c>
      <c r="S4414">
        <v>2</v>
      </c>
    </row>
    <row r="4415" spans="1:39" x14ac:dyDescent="0.3">
      <c r="A4415">
        <v>23948</v>
      </c>
      <c r="B4415" t="s">
        <v>806</v>
      </c>
      <c r="C4415" t="s">
        <v>180</v>
      </c>
      <c r="P4415">
        <v>23</v>
      </c>
      <c r="Q4415">
        <v>0</v>
      </c>
      <c r="R4415">
        <v>53</v>
      </c>
      <c r="S4415">
        <v>4</v>
      </c>
    </row>
    <row r="4416" spans="1:39" x14ac:dyDescent="0.3">
      <c r="A4416">
        <v>23948</v>
      </c>
      <c r="B4416" t="s">
        <v>806</v>
      </c>
      <c r="C4416" t="s">
        <v>1277</v>
      </c>
      <c r="P4416">
        <v>26</v>
      </c>
      <c r="Q4416">
        <v>0</v>
      </c>
      <c r="R4416">
        <v>52</v>
      </c>
      <c r="S4416">
        <v>5</v>
      </c>
    </row>
    <row r="4417" spans="1:39" x14ac:dyDescent="0.3">
      <c r="A4417">
        <v>23948</v>
      </c>
      <c r="B4417" t="s">
        <v>806</v>
      </c>
      <c r="C4417" t="s">
        <v>1645</v>
      </c>
      <c r="P4417">
        <v>45</v>
      </c>
      <c r="Q4417">
        <v>0</v>
      </c>
      <c r="R4417">
        <v>45</v>
      </c>
      <c r="S4417">
        <v>1</v>
      </c>
    </row>
    <row r="4418" spans="1:39" x14ac:dyDescent="0.3">
      <c r="A4418">
        <v>23948</v>
      </c>
      <c r="B4418" t="s">
        <v>806</v>
      </c>
      <c r="C4418" t="s">
        <v>1280</v>
      </c>
      <c r="P4418">
        <v>8</v>
      </c>
      <c r="Q4418">
        <v>1</v>
      </c>
      <c r="R4418">
        <v>9</v>
      </c>
      <c r="S4418">
        <v>2</v>
      </c>
    </row>
    <row r="4419" spans="1:39" x14ac:dyDescent="0.3">
      <c r="A4419">
        <v>23948</v>
      </c>
      <c r="B4419" t="s">
        <v>806</v>
      </c>
      <c r="C4419" t="s">
        <v>598</v>
      </c>
      <c r="P4419">
        <v>8</v>
      </c>
      <c r="Q4419">
        <v>0</v>
      </c>
      <c r="R4419">
        <v>8</v>
      </c>
      <c r="S4419">
        <v>1</v>
      </c>
    </row>
    <row r="4420" spans="1:39" x14ac:dyDescent="0.3">
      <c r="A4420">
        <v>23948</v>
      </c>
      <c r="B4420" t="s">
        <v>806</v>
      </c>
      <c r="C4420" t="s">
        <v>206</v>
      </c>
      <c r="P4420">
        <v>0</v>
      </c>
      <c r="Q4420">
        <v>0</v>
      </c>
      <c r="R4420">
        <v>-1</v>
      </c>
      <c r="S4420">
        <v>1</v>
      </c>
    </row>
    <row r="4421" spans="1:39" x14ac:dyDescent="0.3">
      <c r="A4421">
        <v>23948</v>
      </c>
      <c r="B4421" t="s">
        <v>1331</v>
      </c>
      <c r="C4421" t="s">
        <v>1277</v>
      </c>
      <c r="P4421">
        <v>70</v>
      </c>
      <c r="Q4421">
        <v>1</v>
      </c>
      <c r="R4421">
        <v>169</v>
      </c>
      <c r="S4421">
        <v>8</v>
      </c>
    </row>
    <row r="4422" spans="1:39" x14ac:dyDescent="0.3">
      <c r="A4422">
        <v>23948</v>
      </c>
      <c r="B4422" t="s">
        <v>1331</v>
      </c>
      <c r="C4422" t="s">
        <v>1340</v>
      </c>
      <c r="P4422">
        <v>28</v>
      </c>
      <c r="Q4422">
        <v>0</v>
      </c>
      <c r="R4422">
        <v>61</v>
      </c>
      <c r="S4422">
        <v>4</v>
      </c>
    </row>
    <row r="4423" spans="1:39" x14ac:dyDescent="0.3">
      <c r="A4423">
        <v>23948</v>
      </c>
      <c r="B4423" t="s">
        <v>1331</v>
      </c>
      <c r="C4423" t="s">
        <v>1692</v>
      </c>
      <c r="P4423">
        <v>28</v>
      </c>
      <c r="Q4423">
        <v>1</v>
      </c>
      <c r="R4423">
        <v>55</v>
      </c>
      <c r="S4423">
        <v>3</v>
      </c>
    </row>
    <row r="4424" spans="1:39" x14ac:dyDescent="0.3">
      <c r="A4424">
        <v>23948</v>
      </c>
      <c r="B4424" t="s">
        <v>1331</v>
      </c>
      <c r="C4424" t="s">
        <v>1341</v>
      </c>
      <c r="P4424">
        <v>9</v>
      </c>
      <c r="Q4424">
        <v>0</v>
      </c>
      <c r="R4424">
        <v>25</v>
      </c>
      <c r="S4424">
        <v>5</v>
      </c>
    </row>
    <row r="4425" spans="1:39" x14ac:dyDescent="0.3">
      <c r="A4425">
        <v>23948</v>
      </c>
      <c r="B4425" t="s">
        <v>1331</v>
      </c>
      <c r="C4425" t="s">
        <v>696</v>
      </c>
      <c r="P4425">
        <v>14</v>
      </c>
      <c r="Q4425">
        <v>0</v>
      </c>
      <c r="R4425">
        <v>21</v>
      </c>
      <c r="S4425">
        <v>2</v>
      </c>
    </row>
    <row r="4426" spans="1:39" x14ac:dyDescent="0.3">
      <c r="A4426">
        <v>23948</v>
      </c>
      <c r="B4426" t="s">
        <v>1331</v>
      </c>
      <c r="C4426" t="s">
        <v>1640</v>
      </c>
      <c r="P4426">
        <v>3</v>
      </c>
      <c r="Q4426">
        <v>0</v>
      </c>
      <c r="R4426">
        <v>2</v>
      </c>
      <c r="S4426">
        <v>2</v>
      </c>
    </row>
    <row r="4427" spans="1:39" x14ac:dyDescent="0.3">
      <c r="A4427">
        <v>23948</v>
      </c>
      <c r="B4427" t="s">
        <v>806</v>
      </c>
      <c r="C4427" t="s">
        <v>598</v>
      </c>
      <c r="T4427">
        <v>23</v>
      </c>
      <c r="U4427">
        <v>23</v>
      </c>
      <c r="V4427">
        <v>0</v>
      </c>
      <c r="W4427">
        <v>23</v>
      </c>
      <c r="X4427">
        <v>1</v>
      </c>
    </row>
    <row r="4428" spans="1:39" x14ac:dyDescent="0.3">
      <c r="A4428">
        <v>23948</v>
      </c>
      <c r="B4428" t="s">
        <v>1331</v>
      </c>
      <c r="C4428" t="s">
        <v>696</v>
      </c>
      <c r="T4428">
        <v>13</v>
      </c>
      <c r="U4428">
        <v>20</v>
      </c>
      <c r="V4428">
        <v>0</v>
      </c>
      <c r="W4428">
        <v>52</v>
      </c>
      <c r="X4428">
        <v>4</v>
      </c>
    </row>
    <row r="4429" spans="1:39" x14ac:dyDescent="0.3">
      <c r="A4429">
        <v>23948</v>
      </c>
      <c r="B4429" t="s">
        <v>806</v>
      </c>
      <c r="C4429" t="s">
        <v>1277</v>
      </c>
      <c r="Y4429">
        <v>10.7</v>
      </c>
      <c r="Z4429">
        <v>17</v>
      </c>
      <c r="AA4429">
        <v>0</v>
      </c>
      <c r="AB4429">
        <v>32</v>
      </c>
      <c r="AC4429">
        <v>3</v>
      </c>
    </row>
    <row r="4430" spans="1:39" x14ac:dyDescent="0.3">
      <c r="A4430">
        <v>23948</v>
      </c>
      <c r="B4430" t="s">
        <v>806</v>
      </c>
      <c r="C4430" t="s">
        <v>1282</v>
      </c>
      <c r="AD4430">
        <v>0</v>
      </c>
      <c r="AE4430" t="s">
        <v>136</v>
      </c>
      <c r="AF4430">
        <v>0</v>
      </c>
      <c r="AG4430" t="s">
        <v>136</v>
      </c>
      <c r="AH4430">
        <v>6</v>
      </c>
      <c r="AI4430">
        <v>6</v>
      </c>
    </row>
    <row r="4431" spans="1:39" x14ac:dyDescent="0.3">
      <c r="A4431">
        <v>23948</v>
      </c>
      <c r="B4431" t="s">
        <v>1331</v>
      </c>
      <c r="C4431" t="s">
        <v>1117</v>
      </c>
      <c r="AD4431">
        <v>2</v>
      </c>
      <c r="AE4431">
        <v>26</v>
      </c>
      <c r="AF4431">
        <v>2</v>
      </c>
      <c r="AG4431">
        <v>100</v>
      </c>
      <c r="AH4431">
        <v>8</v>
      </c>
      <c r="AI4431">
        <v>2</v>
      </c>
    </row>
    <row r="4432" spans="1:39" x14ac:dyDescent="0.3">
      <c r="A4432">
        <v>23948</v>
      </c>
      <c r="B4432" t="s">
        <v>806</v>
      </c>
      <c r="C4432" t="s">
        <v>824</v>
      </c>
      <c r="AJ4432">
        <v>48</v>
      </c>
      <c r="AK4432">
        <v>126</v>
      </c>
      <c r="AL4432">
        <v>42</v>
      </c>
      <c r="AM4432">
        <v>3</v>
      </c>
    </row>
    <row r="4433" spans="1:39" x14ac:dyDescent="0.3">
      <c r="A4433">
        <v>23948</v>
      </c>
      <c r="B4433" t="s">
        <v>1331</v>
      </c>
      <c r="C4433" t="s">
        <v>1334</v>
      </c>
      <c r="AJ4433">
        <v>52</v>
      </c>
      <c r="AK4433">
        <v>240</v>
      </c>
      <c r="AL4433">
        <v>40</v>
      </c>
      <c r="AM4433">
        <v>6</v>
      </c>
    </row>
    <row r="4434" spans="1:39" x14ac:dyDescent="0.3">
      <c r="A4434">
        <v>20806</v>
      </c>
      <c r="B4434" t="s">
        <v>457</v>
      </c>
      <c r="C4434" t="s">
        <v>1693</v>
      </c>
      <c r="D4434">
        <v>58</v>
      </c>
      <c r="E4434">
        <v>63.8</v>
      </c>
      <c r="F4434">
        <v>37</v>
      </c>
      <c r="G4434">
        <v>1</v>
      </c>
      <c r="H4434">
        <v>6</v>
      </c>
      <c r="I4434">
        <v>410</v>
      </c>
      <c r="J4434">
        <v>153.9</v>
      </c>
    </row>
    <row r="4435" spans="1:39" x14ac:dyDescent="0.3">
      <c r="A4435">
        <v>20806</v>
      </c>
      <c r="B4435" t="s">
        <v>238</v>
      </c>
      <c r="C4435" t="s">
        <v>1387</v>
      </c>
      <c r="D4435">
        <v>50</v>
      </c>
      <c r="E4435">
        <v>62</v>
      </c>
      <c r="F4435">
        <v>31</v>
      </c>
      <c r="G4435">
        <v>1</v>
      </c>
      <c r="H4435">
        <v>2</v>
      </c>
      <c r="I4435">
        <v>369</v>
      </c>
      <c r="J4435">
        <v>133.19999999999999</v>
      </c>
    </row>
    <row r="4436" spans="1:39" x14ac:dyDescent="0.3">
      <c r="A4436">
        <v>20806</v>
      </c>
      <c r="B4436" t="s">
        <v>457</v>
      </c>
      <c r="C4436" t="s">
        <v>330</v>
      </c>
      <c r="K4436">
        <v>3</v>
      </c>
      <c r="L4436">
        <v>0</v>
      </c>
      <c r="M4436">
        <v>7</v>
      </c>
      <c r="N4436">
        <v>0</v>
      </c>
      <c r="O4436">
        <v>17</v>
      </c>
    </row>
    <row r="4437" spans="1:39" x14ac:dyDescent="0.3">
      <c r="A4437">
        <v>20806</v>
      </c>
      <c r="B4437" t="s">
        <v>457</v>
      </c>
      <c r="C4437" t="s">
        <v>1694</v>
      </c>
      <c r="K4437">
        <v>3</v>
      </c>
      <c r="L4437">
        <v>1</v>
      </c>
      <c r="M4437">
        <v>7</v>
      </c>
      <c r="N4437">
        <v>0</v>
      </c>
      <c r="O4437">
        <v>14</v>
      </c>
    </row>
    <row r="4438" spans="1:39" x14ac:dyDescent="0.3">
      <c r="A4438">
        <v>20806</v>
      </c>
      <c r="B4438" t="s">
        <v>457</v>
      </c>
      <c r="C4438" t="s">
        <v>1563</v>
      </c>
      <c r="K4438">
        <v>4</v>
      </c>
      <c r="L4438">
        <v>0</v>
      </c>
      <c r="M4438">
        <v>5</v>
      </c>
      <c r="N4438">
        <v>0</v>
      </c>
      <c r="O4438">
        <v>5</v>
      </c>
    </row>
    <row r="4439" spans="1:39" x14ac:dyDescent="0.3">
      <c r="A4439">
        <v>20806</v>
      </c>
      <c r="B4439" t="s">
        <v>457</v>
      </c>
      <c r="C4439" t="s">
        <v>1381</v>
      </c>
      <c r="K4439">
        <v>1</v>
      </c>
      <c r="L4439">
        <v>1</v>
      </c>
      <c r="M4439">
        <v>2</v>
      </c>
      <c r="N4439">
        <v>0</v>
      </c>
      <c r="O4439">
        <v>2</v>
      </c>
    </row>
    <row r="4440" spans="1:39" x14ac:dyDescent="0.3">
      <c r="A4440">
        <v>20806</v>
      </c>
      <c r="B4440" t="s">
        <v>457</v>
      </c>
      <c r="C4440" t="s">
        <v>1044</v>
      </c>
      <c r="K4440">
        <v>1</v>
      </c>
      <c r="L4440">
        <v>0</v>
      </c>
      <c r="M4440">
        <v>1</v>
      </c>
      <c r="N4440">
        <v>0</v>
      </c>
      <c r="O4440">
        <v>1</v>
      </c>
    </row>
    <row r="4441" spans="1:39" x14ac:dyDescent="0.3">
      <c r="A4441">
        <v>20806</v>
      </c>
      <c r="B4441" t="s">
        <v>457</v>
      </c>
      <c r="C4441" t="s">
        <v>1693</v>
      </c>
      <c r="K4441">
        <v>7</v>
      </c>
      <c r="L4441">
        <v>0</v>
      </c>
      <c r="M4441">
        <v>3</v>
      </c>
      <c r="N4441">
        <v>0</v>
      </c>
      <c r="O4441">
        <v>-49</v>
      </c>
    </row>
    <row r="4442" spans="1:39" x14ac:dyDescent="0.3">
      <c r="A4442">
        <v>20806</v>
      </c>
      <c r="B4442" t="s">
        <v>238</v>
      </c>
      <c r="C4442" t="s">
        <v>1695</v>
      </c>
      <c r="K4442">
        <v>27</v>
      </c>
      <c r="L4442">
        <v>0</v>
      </c>
      <c r="M4442">
        <v>75</v>
      </c>
      <c r="N4442">
        <v>3</v>
      </c>
      <c r="O4442">
        <v>169</v>
      </c>
    </row>
    <row r="4443" spans="1:39" x14ac:dyDescent="0.3">
      <c r="A4443">
        <v>20806</v>
      </c>
      <c r="B4443" t="s">
        <v>238</v>
      </c>
      <c r="C4443" t="s">
        <v>781</v>
      </c>
      <c r="K4443">
        <v>7</v>
      </c>
      <c r="L4443">
        <v>0</v>
      </c>
      <c r="M4443">
        <v>8</v>
      </c>
      <c r="N4443">
        <v>0</v>
      </c>
      <c r="O4443">
        <v>31</v>
      </c>
    </row>
    <row r="4444" spans="1:39" x14ac:dyDescent="0.3">
      <c r="A4444">
        <v>20806</v>
      </c>
      <c r="B4444" t="s">
        <v>238</v>
      </c>
      <c r="C4444" t="s">
        <v>1387</v>
      </c>
      <c r="K4444">
        <v>8</v>
      </c>
      <c r="L4444">
        <v>0</v>
      </c>
      <c r="M4444">
        <v>10</v>
      </c>
      <c r="N4444">
        <v>0</v>
      </c>
      <c r="O4444">
        <v>10</v>
      </c>
    </row>
    <row r="4445" spans="1:39" x14ac:dyDescent="0.3">
      <c r="A4445">
        <v>20806</v>
      </c>
      <c r="B4445" t="s">
        <v>238</v>
      </c>
      <c r="C4445" t="s">
        <v>369</v>
      </c>
      <c r="K4445">
        <v>1</v>
      </c>
      <c r="L4445">
        <v>0</v>
      </c>
      <c r="M4445">
        <v>8</v>
      </c>
      <c r="N4445">
        <v>0</v>
      </c>
      <c r="O4445">
        <v>8</v>
      </c>
    </row>
    <row r="4446" spans="1:39" x14ac:dyDescent="0.3">
      <c r="A4446">
        <v>20806</v>
      </c>
      <c r="B4446" t="s">
        <v>238</v>
      </c>
      <c r="C4446" t="s">
        <v>1696</v>
      </c>
      <c r="K4446">
        <v>1</v>
      </c>
      <c r="L4446">
        <v>0</v>
      </c>
      <c r="M4446">
        <v>4</v>
      </c>
      <c r="N4446">
        <v>0</v>
      </c>
      <c r="O4446">
        <v>4</v>
      </c>
    </row>
    <row r="4447" spans="1:39" x14ac:dyDescent="0.3">
      <c r="A4447">
        <v>20806</v>
      </c>
      <c r="B4447" t="s">
        <v>238</v>
      </c>
      <c r="C4447" t="s">
        <v>1697</v>
      </c>
      <c r="K4447">
        <v>1</v>
      </c>
      <c r="L4447">
        <v>0</v>
      </c>
      <c r="M4447">
        <v>4</v>
      </c>
      <c r="N4447">
        <v>0</v>
      </c>
      <c r="O4447">
        <v>4</v>
      </c>
    </row>
    <row r="4448" spans="1:39" x14ac:dyDescent="0.3">
      <c r="A4448">
        <v>20806</v>
      </c>
      <c r="B4448" t="s">
        <v>238</v>
      </c>
      <c r="C4448" t="s">
        <v>1175</v>
      </c>
      <c r="K4448">
        <v>1</v>
      </c>
      <c r="L4448">
        <v>0</v>
      </c>
      <c r="M4448">
        <v>0</v>
      </c>
      <c r="N4448">
        <v>0</v>
      </c>
      <c r="O4448">
        <v>0</v>
      </c>
    </row>
    <row r="4449" spans="1:19" x14ac:dyDescent="0.3">
      <c r="A4449">
        <v>20806</v>
      </c>
      <c r="B4449" t="s">
        <v>238</v>
      </c>
      <c r="C4449" t="s">
        <v>1176</v>
      </c>
      <c r="K4449">
        <v>0</v>
      </c>
      <c r="L4449">
        <v>1</v>
      </c>
      <c r="M4449">
        <v>0</v>
      </c>
      <c r="N4449">
        <v>0</v>
      </c>
      <c r="O4449">
        <v>0</v>
      </c>
    </row>
    <row r="4450" spans="1:19" x14ac:dyDescent="0.3">
      <c r="A4450">
        <v>20806</v>
      </c>
      <c r="B4450" t="s">
        <v>238</v>
      </c>
      <c r="C4450" t="s">
        <v>282</v>
      </c>
      <c r="K4450">
        <v>0</v>
      </c>
      <c r="L4450">
        <v>1</v>
      </c>
      <c r="M4450">
        <v>0</v>
      </c>
      <c r="N4450">
        <v>0</v>
      </c>
      <c r="O4450">
        <v>0</v>
      </c>
    </row>
    <row r="4451" spans="1:19" x14ac:dyDescent="0.3">
      <c r="A4451">
        <v>20806</v>
      </c>
      <c r="B4451" t="s">
        <v>457</v>
      </c>
      <c r="C4451" t="s">
        <v>1097</v>
      </c>
      <c r="P4451">
        <v>25</v>
      </c>
      <c r="Q4451">
        <v>1</v>
      </c>
      <c r="R4451">
        <v>125</v>
      </c>
      <c r="S4451">
        <v>9</v>
      </c>
    </row>
    <row r="4452" spans="1:19" x14ac:dyDescent="0.3">
      <c r="A4452">
        <v>20806</v>
      </c>
      <c r="B4452" t="s">
        <v>457</v>
      </c>
      <c r="C4452" t="s">
        <v>1044</v>
      </c>
      <c r="P4452">
        <v>27</v>
      </c>
      <c r="Q4452">
        <v>0</v>
      </c>
      <c r="R4452">
        <v>72</v>
      </c>
      <c r="S4452">
        <v>7</v>
      </c>
    </row>
    <row r="4453" spans="1:19" x14ac:dyDescent="0.3">
      <c r="A4453">
        <v>20806</v>
      </c>
      <c r="B4453" t="s">
        <v>457</v>
      </c>
      <c r="C4453" t="s">
        <v>330</v>
      </c>
      <c r="P4453">
        <v>28</v>
      </c>
      <c r="Q4453">
        <v>1</v>
      </c>
      <c r="R4453">
        <v>50</v>
      </c>
      <c r="S4453">
        <v>3</v>
      </c>
    </row>
    <row r="4454" spans="1:19" x14ac:dyDescent="0.3">
      <c r="A4454">
        <v>20806</v>
      </c>
      <c r="B4454" t="s">
        <v>457</v>
      </c>
      <c r="C4454" t="s">
        <v>992</v>
      </c>
      <c r="P4454">
        <v>22</v>
      </c>
      <c r="Q4454">
        <v>1</v>
      </c>
      <c r="R4454">
        <v>45</v>
      </c>
      <c r="S4454">
        <v>3</v>
      </c>
    </row>
    <row r="4455" spans="1:19" x14ac:dyDescent="0.3">
      <c r="A4455">
        <v>20806</v>
      </c>
      <c r="B4455" t="s">
        <v>457</v>
      </c>
      <c r="C4455" t="s">
        <v>1698</v>
      </c>
      <c r="P4455">
        <v>28</v>
      </c>
      <c r="Q4455">
        <v>1</v>
      </c>
      <c r="R4455">
        <v>38</v>
      </c>
      <c r="S4455">
        <v>2</v>
      </c>
    </row>
    <row r="4456" spans="1:19" x14ac:dyDescent="0.3">
      <c r="A4456">
        <v>20806</v>
      </c>
      <c r="B4456" t="s">
        <v>457</v>
      </c>
      <c r="C4456" t="s">
        <v>467</v>
      </c>
      <c r="P4456">
        <v>14</v>
      </c>
      <c r="Q4456">
        <v>1</v>
      </c>
      <c r="R4456">
        <v>37</v>
      </c>
      <c r="S4456">
        <v>5</v>
      </c>
    </row>
    <row r="4457" spans="1:19" x14ac:dyDescent="0.3">
      <c r="A4457">
        <v>20806</v>
      </c>
      <c r="B4457" t="s">
        <v>457</v>
      </c>
      <c r="C4457" t="s">
        <v>1699</v>
      </c>
      <c r="P4457">
        <v>12</v>
      </c>
      <c r="Q4457">
        <v>1</v>
      </c>
      <c r="R4457">
        <v>24</v>
      </c>
      <c r="S4457">
        <v>3</v>
      </c>
    </row>
    <row r="4458" spans="1:19" x14ac:dyDescent="0.3">
      <c r="A4458">
        <v>20806</v>
      </c>
      <c r="B4458" t="s">
        <v>457</v>
      </c>
      <c r="C4458" t="s">
        <v>1563</v>
      </c>
      <c r="P4458">
        <v>13</v>
      </c>
      <c r="Q4458">
        <v>0</v>
      </c>
      <c r="R4458">
        <v>18</v>
      </c>
      <c r="S4458">
        <v>3</v>
      </c>
    </row>
    <row r="4459" spans="1:19" x14ac:dyDescent="0.3">
      <c r="A4459">
        <v>20806</v>
      </c>
      <c r="B4459" t="s">
        <v>457</v>
      </c>
      <c r="C4459" t="s">
        <v>345</v>
      </c>
      <c r="P4459">
        <v>3</v>
      </c>
      <c r="Q4459">
        <v>0</v>
      </c>
      <c r="R4459">
        <v>3</v>
      </c>
      <c r="S4459">
        <v>1</v>
      </c>
    </row>
    <row r="4460" spans="1:19" x14ac:dyDescent="0.3">
      <c r="A4460">
        <v>20806</v>
      </c>
      <c r="B4460" t="s">
        <v>457</v>
      </c>
      <c r="C4460" t="s">
        <v>1694</v>
      </c>
      <c r="P4460">
        <v>0</v>
      </c>
      <c r="Q4460">
        <v>0</v>
      </c>
      <c r="R4460">
        <v>-2</v>
      </c>
      <c r="S4460">
        <v>1</v>
      </c>
    </row>
    <row r="4461" spans="1:19" x14ac:dyDescent="0.3">
      <c r="A4461">
        <v>20806</v>
      </c>
      <c r="B4461" t="s">
        <v>238</v>
      </c>
      <c r="C4461" t="s">
        <v>1388</v>
      </c>
      <c r="P4461">
        <v>63</v>
      </c>
      <c r="Q4461">
        <v>1</v>
      </c>
      <c r="R4461">
        <v>93</v>
      </c>
      <c r="S4461">
        <v>5</v>
      </c>
    </row>
    <row r="4462" spans="1:19" x14ac:dyDescent="0.3">
      <c r="A4462">
        <v>20806</v>
      </c>
      <c r="B4462" t="s">
        <v>238</v>
      </c>
      <c r="C4462" t="s">
        <v>1176</v>
      </c>
      <c r="P4462">
        <v>17</v>
      </c>
      <c r="Q4462">
        <v>1</v>
      </c>
      <c r="R4462">
        <v>60</v>
      </c>
      <c r="S4462">
        <v>8</v>
      </c>
    </row>
    <row r="4463" spans="1:19" x14ac:dyDescent="0.3">
      <c r="A4463">
        <v>20806</v>
      </c>
      <c r="B4463" t="s">
        <v>238</v>
      </c>
      <c r="C4463" t="s">
        <v>1175</v>
      </c>
      <c r="P4463">
        <v>17</v>
      </c>
      <c r="Q4463">
        <v>0</v>
      </c>
      <c r="R4463">
        <v>56</v>
      </c>
      <c r="S4463">
        <v>4</v>
      </c>
    </row>
    <row r="4464" spans="1:19" x14ac:dyDescent="0.3">
      <c r="A4464">
        <v>20806</v>
      </c>
      <c r="B4464" t="s">
        <v>238</v>
      </c>
      <c r="C4464" t="s">
        <v>1696</v>
      </c>
      <c r="P4464">
        <v>51</v>
      </c>
      <c r="Q4464">
        <v>0</v>
      </c>
      <c r="R4464">
        <v>51</v>
      </c>
      <c r="S4464">
        <v>2</v>
      </c>
    </row>
    <row r="4465" spans="1:39" x14ac:dyDescent="0.3">
      <c r="A4465">
        <v>20806</v>
      </c>
      <c r="B4465" t="s">
        <v>238</v>
      </c>
      <c r="C4465" t="s">
        <v>1700</v>
      </c>
      <c r="P4465">
        <v>25</v>
      </c>
      <c r="Q4465">
        <v>0</v>
      </c>
      <c r="R4465">
        <v>44</v>
      </c>
      <c r="S4465">
        <v>4</v>
      </c>
    </row>
    <row r="4466" spans="1:39" x14ac:dyDescent="0.3">
      <c r="A4466">
        <v>20806</v>
      </c>
      <c r="B4466" t="s">
        <v>238</v>
      </c>
      <c r="C4466" t="s">
        <v>282</v>
      </c>
      <c r="P4466">
        <v>22</v>
      </c>
      <c r="Q4466">
        <v>0</v>
      </c>
      <c r="R4466">
        <v>42</v>
      </c>
      <c r="S4466">
        <v>4</v>
      </c>
    </row>
    <row r="4467" spans="1:39" x14ac:dyDescent="0.3">
      <c r="A4467">
        <v>20806</v>
      </c>
      <c r="B4467" t="s">
        <v>238</v>
      </c>
      <c r="C4467" t="s">
        <v>781</v>
      </c>
      <c r="P4467">
        <v>9</v>
      </c>
      <c r="Q4467">
        <v>0</v>
      </c>
      <c r="R4467">
        <v>17</v>
      </c>
      <c r="S4467">
        <v>3</v>
      </c>
    </row>
    <row r="4468" spans="1:39" x14ac:dyDescent="0.3">
      <c r="A4468">
        <v>20806</v>
      </c>
      <c r="B4468" t="s">
        <v>238</v>
      </c>
      <c r="C4468" t="s">
        <v>1695</v>
      </c>
      <c r="P4468">
        <v>6</v>
      </c>
      <c r="Q4468">
        <v>0</v>
      </c>
      <c r="R4468">
        <v>6</v>
      </c>
      <c r="S4468">
        <v>1</v>
      </c>
    </row>
    <row r="4469" spans="1:39" x14ac:dyDescent="0.3">
      <c r="A4469">
        <v>20806</v>
      </c>
      <c r="B4469" t="s">
        <v>457</v>
      </c>
      <c r="C4469" t="s">
        <v>1044</v>
      </c>
      <c r="T4469">
        <v>17</v>
      </c>
      <c r="U4469">
        <v>25</v>
      </c>
      <c r="V4469">
        <v>0</v>
      </c>
      <c r="W4469">
        <v>34</v>
      </c>
      <c r="X4469">
        <v>2</v>
      </c>
    </row>
    <row r="4470" spans="1:39" x14ac:dyDescent="0.3">
      <c r="A4470">
        <v>20806</v>
      </c>
      <c r="B4470" t="s">
        <v>457</v>
      </c>
      <c r="C4470" t="s">
        <v>1694</v>
      </c>
      <c r="T4470">
        <v>16</v>
      </c>
      <c r="U4470">
        <v>23</v>
      </c>
      <c r="V4470">
        <v>0</v>
      </c>
      <c r="W4470">
        <v>32</v>
      </c>
      <c r="X4470">
        <v>2</v>
      </c>
    </row>
    <row r="4471" spans="1:39" x14ac:dyDescent="0.3">
      <c r="A4471">
        <v>20806</v>
      </c>
      <c r="B4471" t="s">
        <v>238</v>
      </c>
      <c r="C4471" t="s">
        <v>1701</v>
      </c>
      <c r="T4471">
        <v>13.7</v>
      </c>
      <c r="U4471">
        <v>20</v>
      </c>
      <c r="V4471">
        <v>0</v>
      </c>
      <c r="W4471">
        <v>41</v>
      </c>
      <c r="X4471">
        <v>3</v>
      </c>
    </row>
    <row r="4472" spans="1:39" x14ac:dyDescent="0.3">
      <c r="A4472">
        <v>20806</v>
      </c>
      <c r="B4472" t="s">
        <v>238</v>
      </c>
      <c r="C4472" t="s">
        <v>781</v>
      </c>
      <c r="T4472">
        <v>11</v>
      </c>
      <c r="U4472">
        <v>11</v>
      </c>
      <c r="V4472">
        <v>0</v>
      </c>
      <c r="W4472">
        <v>11</v>
      </c>
      <c r="X4472">
        <v>1</v>
      </c>
    </row>
    <row r="4473" spans="1:39" x14ac:dyDescent="0.3">
      <c r="A4473">
        <v>20806</v>
      </c>
      <c r="B4473" t="s">
        <v>457</v>
      </c>
      <c r="C4473" t="s">
        <v>459</v>
      </c>
      <c r="Y4473">
        <v>12</v>
      </c>
      <c r="Z4473">
        <v>19</v>
      </c>
      <c r="AA4473">
        <v>0</v>
      </c>
      <c r="AB4473">
        <v>24</v>
      </c>
      <c r="AC4473">
        <v>2</v>
      </c>
    </row>
    <row r="4474" spans="1:39" x14ac:dyDescent="0.3">
      <c r="A4474">
        <v>20806</v>
      </c>
      <c r="B4474" t="s">
        <v>457</v>
      </c>
      <c r="C4474" t="s">
        <v>1702</v>
      </c>
      <c r="AD4474">
        <v>1</v>
      </c>
      <c r="AE4474">
        <v>33</v>
      </c>
      <c r="AF4474">
        <v>1</v>
      </c>
      <c r="AG4474">
        <v>100</v>
      </c>
      <c r="AH4474">
        <v>9</v>
      </c>
      <c r="AI4474">
        <v>6</v>
      </c>
    </row>
    <row r="4475" spans="1:39" x14ac:dyDescent="0.3">
      <c r="A4475">
        <v>20806</v>
      </c>
      <c r="B4475" t="s">
        <v>238</v>
      </c>
      <c r="C4475" t="s">
        <v>131</v>
      </c>
      <c r="AD4475">
        <v>4</v>
      </c>
      <c r="AE4475">
        <v>41</v>
      </c>
      <c r="AF4475">
        <v>4</v>
      </c>
      <c r="AG4475">
        <v>100</v>
      </c>
      <c r="AH4475">
        <v>16</v>
      </c>
      <c r="AI4475">
        <v>4</v>
      </c>
    </row>
    <row r="4476" spans="1:39" x14ac:dyDescent="0.3">
      <c r="A4476">
        <v>20806</v>
      </c>
      <c r="B4476" t="s">
        <v>457</v>
      </c>
      <c r="C4476" t="s">
        <v>1703</v>
      </c>
      <c r="AJ4476">
        <v>54</v>
      </c>
      <c r="AK4476">
        <v>164</v>
      </c>
      <c r="AL4476">
        <v>41</v>
      </c>
      <c r="AM4476">
        <v>4</v>
      </c>
    </row>
    <row r="4477" spans="1:39" x14ac:dyDescent="0.3">
      <c r="A4477">
        <v>20806</v>
      </c>
      <c r="B4477" t="s">
        <v>457</v>
      </c>
      <c r="C4477" t="s">
        <v>1704</v>
      </c>
      <c r="AJ4477">
        <v>53</v>
      </c>
      <c r="AK4477">
        <v>79</v>
      </c>
      <c r="AL4477">
        <v>39.5</v>
      </c>
      <c r="AM4477">
        <v>2</v>
      </c>
    </row>
    <row r="4478" spans="1:39" x14ac:dyDescent="0.3">
      <c r="A4478">
        <v>20806</v>
      </c>
      <c r="B4478" t="s">
        <v>238</v>
      </c>
      <c r="C4478" t="s">
        <v>123</v>
      </c>
      <c r="AJ4478">
        <v>57</v>
      </c>
      <c r="AK4478">
        <v>164</v>
      </c>
      <c r="AL4478">
        <v>41</v>
      </c>
      <c r="AM4478">
        <v>4</v>
      </c>
    </row>
    <row r="4479" spans="1:39" x14ac:dyDescent="0.3">
      <c r="A4479">
        <v>20807</v>
      </c>
      <c r="B4479" t="s">
        <v>1448</v>
      </c>
      <c r="C4479" t="s">
        <v>1705</v>
      </c>
      <c r="D4479">
        <v>54</v>
      </c>
      <c r="E4479">
        <v>55.6</v>
      </c>
      <c r="F4479">
        <v>30</v>
      </c>
      <c r="G4479">
        <v>1</v>
      </c>
      <c r="H4479">
        <v>2</v>
      </c>
      <c r="I4479">
        <v>217</v>
      </c>
      <c r="J4479">
        <v>97.8</v>
      </c>
    </row>
    <row r="4480" spans="1:39" x14ac:dyDescent="0.3">
      <c r="A4480">
        <v>20807</v>
      </c>
      <c r="B4480" t="s">
        <v>1448</v>
      </c>
      <c r="C4480" t="s">
        <v>107</v>
      </c>
      <c r="D4480">
        <v>1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</row>
    <row r="4481" spans="1:19" x14ac:dyDescent="0.3">
      <c r="A4481">
        <v>20807</v>
      </c>
      <c r="B4481" t="s">
        <v>863</v>
      </c>
      <c r="C4481" t="s">
        <v>1214</v>
      </c>
      <c r="D4481">
        <v>30</v>
      </c>
      <c r="E4481">
        <v>73.3</v>
      </c>
      <c r="F4481">
        <v>22</v>
      </c>
      <c r="G4481">
        <v>1</v>
      </c>
      <c r="H4481">
        <v>4</v>
      </c>
      <c r="I4481">
        <v>344</v>
      </c>
      <c r="J4481">
        <v>207</v>
      </c>
    </row>
    <row r="4482" spans="1:19" x14ac:dyDescent="0.3">
      <c r="A4482">
        <v>20807</v>
      </c>
      <c r="B4482" t="s">
        <v>1448</v>
      </c>
      <c r="C4482" t="s">
        <v>1453</v>
      </c>
      <c r="K4482">
        <v>2</v>
      </c>
      <c r="L4482">
        <v>0</v>
      </c>
      <c r="M4482">
        <v>18</v>
      </c>
      <c r="N4482">
        <v>0</v>
      </c>
      <c r="O4482">
        <v>20</v>
      </c>
    </row>
    <row r="4483" spans="1:19" x14ac:dyDescent="0.3">
      <c r="A4483">
        <v>20807</v>
      </c>
      <c r="B4483" t="s">
        <v>1448</v>
      </c>
      <c r="C4483" t="s">
        <v>1452</v>
      </c>
      <c r="K4483">
        <v>4</v>
      </c>
      <c r="L4483">
        <v>0</v>
      </c>
      <c r="M4483">
        <v>7</v>
      </c>
      <c r="N4483">
        <v>0</v>
      </c>
      <c r="O4483">
        <v>17</v>
      </c>
    </row>
    <row r="4484" spans="1:19" x14ac:dyDescent="0.3">
      <c r="A4484">
        <v>20807</v>
      </c>
      <c r="B4484" t="s">
        <v>863</v>
      </c>
      <c r="C4484" t="s">
        <v>153</v>
      </c>
      <c r="K4484">
        <v>26</v>
      </c>
      <c r="L4484">
        <v>0</v>
      </c>
      <c r="M4484">
        <v>24</v>
      </c>
      <c r="N4484">
        <v>2</v>
      </c>
      <c r="O4484">
        <v>75</v>
      </c>
    </row>
    <row r="4485" spans="1:19" x14ac:dyDescent="0.3">
      <c r="A4485">
        <v>20807</v>
      </c>
      <c r="B4485" t="s">
        <v>863</v>
      </c>
      <c r="C4485" t="s">
        <v>1706</v>
      </c>
      <c r="K4485">
        <v>8</v>
      </c>
      <c r="L4485">
        <v>0</v>
      </c>
      <c r="M4485">
        <v>19</v>
      </c>
      <c r="N4485">
        <v>0</v>
      </c>
      <c r="O4485">
        <v>44</v>
      </c>
    </row>
    <row r="4486" spans="1:19" x14ac:dyDescent="0.3">
      <c r="A4486">
        <v>20807</v>
      </c>
      <c r="B4486" t="s">
        <v>863</v>
      </c>
      <c r="C4486" t="s">
        <v>1707</v>
      </c>
      <c r="K4486">
        <v>3</v>
      </c>
      <c r="L4486">
        <v>0</v>
      </c>
      <c r="M4486">
        <v>9</v>
      </c>
      <c r="N4486">
        <v>0</v>
      </c>
      <c r="O4486">
        <v>8</v>
      </c>
    </row>
    <row r="4487" spans="1:19" x14ac:dyDescent="0.3">
      <c r="A4487">
        <v>20807</v>
      </c>
      <c r="B4487" t="s">
        <v>863</v>
      </c>
      <c r="C4487" t="s">
        <v>1708</v>
      </c>
      <c r="K4487">
        <v>2</v>
      </c>
      <c r="L4487">
        <v>0</v>
      </c>
      <c r="M4487">
        <v>4</v>
      </c>
      <c r="N4487">
        <v>0</v>
      </c>
      <c r="O4487">
        <v>6</v>
      </c>
    </row>
    <row r="4488" spans="1:19" x14ac:dyDescent="0.3">
      <c r="A4488">
        <v>20807</v>
      </c>
      <c r="B4488" t="s">
        <v>863</v>
      </c>
      <c r="C4488" t="s">
        <v>328</v>
      </c>
      <c r="K4488">
        <v>1</v>
      </c>
      <c r="L4488">
        <v>0</v>
      </c>
      <c r="M4488">
        <v>6</v>
      </c>
      <c r="N4488">
        <v>0</v>
      </c>
      <c r="O4488">
        <v>6</v>
      </c>
    </row>
    <row r="4489" spans="1:19" x14ac:dyDescent="0.3">
      <c r="A4489">
        <v>20807</v>
      </c>
      <c r="B4489" t="s">
        <v>863</v>
      </c>
      <c r="C4489" t="s">
        <v>1709</v>
      </c>
      <c r="K4489">
        <v>1</v>
      </c>
      <c r="L4489">
        <v>0</v>
      </c>
      <c r="M4489">
        <v>4</v>
      </c>
      <c r="N4489">
        <v>0</v>
      </c>
      <c r="O4489">
        <v>4</v>
      </c>
    </row>
    <row r="4490" spans="1:19" x14ac:dyDescent="0.3">
      <c r="A4490">
        <v>20807</v>
      </c>
      <c r="B4490" t="s">
        <v>863</v>
      </c>
      <c r="C4490" t="s">
        <v>1214</v>
      </c>
      <c r="K4490">
        <v>3</v>
      </c>
      <c r="L4490">
        <v>0</v>
      </c>
      <c r="M4490">
        <v>17</v>
      </c>
      <c r="N4490">
        <v>0</v>
      </c>
      <c r="O4490">
        <v>2</v>
      </c>
    </row>
    <row r="4491" spans="1:19" x14ac:dyDescent="0.3">
      <c r="A4491">
        <v>20807</v>
      </c>
      <c r="B4491" t="s">
        <v>863</v>
      </c>
      <c r="C4491" t="s">
        <v>1710</v>
      </c>
      <c r="K4491">
        <v>0</v>
      </c>
      <c r="L4491">
        <v>1</v>
      </c>
      <c r="M4491">
        <v>0</v>
      </c>
      <c r="N4491">
        <v>0</v>
      </c>
      <c r="O4491">
        <v>0</v>
      </c>
    </row>
    <row r="4492" spans="1:19" x14ac:dyDescent="0.3">
      <c r="A4492">
        <v>20807</v>
      </c>
      <c r="B4492" t="s">
        <v>1448</v>
      </c>
      <c r="C4492" t="s">
        <v>595</v>
      </c>
      <c r="P4492">
        <v>23</v>
      </c>
      <c r="Q4492">
        <v>1</v>
      </c>
      <c r="R4492">
        <v>74</v>
      </c>
      <c r="S4492">
        <v>9</v>
      </c>
    </row>
    <row r="4493" spans="1:19" x14ac:dyDescent="0.3">
      <c r="A4493">
        <v>20807</v>
      </c>
      <c r="B4493" t="s">
        <v>1448</v>
      </c>
      <c r="C4493" t="s">
        <v>930</v>
      </c>
      <c r="P4493">
        <v>11</v>
      </c>
      <c r="Q4493">
        <v>0</v>
      </c>
      <c r="R4493">
        <v>47</v>
      </c>
      <c r="S4493">
        <v>6</v>
      </c>
    </row>
    <row r="4494" spans="1:19" x14ac:dyDescent="0.3">
      <c r="A4494">
        <v>20807</v>
      </c>
      <c r="B4494" t="s">
        <v>1448</v>
      </c>
      <c r="C4494" t="s">
        <v>1711</v>
      </c>
      <c r="P4494">
        <v>16</v>
      </c>
      <c r="Q4494">
        <v>1</v>
      </c>
      <c r="R4494">
        <v>39</v>
      </c>
      <c r="S4494">
        <v>6</v>
      </c>
    </row>
    <row r="4495" spans="1:19" x14ac:dyDescent="0.3">
      <c r="A4495">
        <v>20807</v>
      </c>
      <c r="B4495" t="s">
        <v>1448</v>
      </c>
      <c r="C4495" t="s">
        <v>1452</v>
      </c>
      <c r="P4495">
        <v>19</v>
      </c>
      <c r="Q4495">
        <v>0</v>
      </c>
      <c r="R4495">
        <v>25</v>
      </c>
      <c r="S4495">
        <v>2</v>
      </c>
    </row>
    <row r="4496" spans="1:19" x14ac:dyDescent="0.3">
      <c r="A4496">
        <v>20807</v>
      </c>
      <c r="B4496" t="s">
        <v>1448</v>
      </c>
      <c r="C4496" t="s">
        <v>74</v>
      </c>
      <c r="P4496">
        <v>15</v>
      </c>
      <c r="Q4496">
        <v>0</v>
      </c>
      <c r="R4496">
        <v>15</v>
      </c>
      <c r="S4496">
        <v>1</v>
      </c>
    </row>
    <row r="4497" spans="1:35" x14ac:dyDescent="0.3">
      <c r="A4497">
        <v>20807</v>
      </c>
      <c r="B4497" t="s">
        <v>1448</v>
      </c>
      <c r="C4497" t="s">
        <v>1712</v>
      </c>
      <c r="P4497">
        <v>5</v>
      </c>
      <c r="Q4497">
        <v>0</v>
      </c>
      <c r="R4497">
        <v>9</v>
      </c>
      <c r="S4497">
        <v>2</v>
      </c>
    </row>
    <row r="4498" spans="1:35" x14ac:dyDescent="0.3">
      <c r="A4498">
        <v>20807</v>
      </c>
      <c r="B4498" t="s">
        <v>1448</v>
      </c>
      <c r="C4498" t="s">
        <v>1453</v>
      </c>
      <c r="P4498">
        <v>7</v>
      </c>
      <c r="Q4498">
        <v>0</v>
      </c>
      <c r="R4498">
        <v>7</v>
      </c>
      <c r="S4498">
        <v>3</v>
      </c>
    </row>
    <row r="4499" spans="1:35" x14ac:dyDescent="0.3">
      <c r="A4499">
        <v>20807</v>
      </c>
      <c r="B4499" t="s">
        <v>1448</v>
      </c>
      <c r="C4499" t="s">
        <v>249</v>
      </c>
      <c r="P4499">
        <v>1</v>
      </c>
      <c r="Q4499">
        <v>0</v>
      </c>
      <c r="R4499">
        <v>1</v>
      </c>
      <c r="S4499">
        <v>1</v>
      </c>
    </row>
    <row r="4500" spans="1:35" x14ac:dyDescent="0.3">
      <c r="A4500">
        <v>20807</v>
      </c>
      <c r="B4500" t="s">
        <v>863</v>
      </c>
      <c r="C4500" t="s">
        <v>328</v>
      </c>
      <c r="P4500">
        <v>40</v>
      </c>
      <c r="Q4500">
        <v>2</v>
      </c>
      <c r="R4500">
        <v>118</v>
      </c>
      <c r="S4500">
        <v>7</v>
      </c>
    </row>
    <row r="4501" spans="1:35" x14ac:dyDescent="0.3">
      <c r="A4501">
        <v>20807</v>
      </c>
      <c r="B4501" t="s">
        <v>863</v>
      </c>
      <c r="C4501" t="s">
        <v>1521</v>
      </c>
      <c r="P4501">
        <v>40</v>
      </c>
      <c r="Q4501">
        <v>2</v>
      </c>
      <c r="R4501">
        <v>94</v>
      </c>
      <c r="S4501">
        <v>5</v>
      </c>
    </row>
    <row r="4502" spans="1:35" x14ac:dyDescent="0.3">
      <c r="A4502">
        <v>20807</v>
      </c>
      <c r="B4502" t="s">
        <v>863</v>
      </c>
      <c r="C4502" t="s">
        <v>1706</v>
      </c>
      <c r="P4502">
        <v>35</v>
      </c>
      <c r="Q4502">
        <v>0</v>
      </c>
      <c r="R4502">
        <v>35</v>
      </c>
      <c r="S4502">
        <v>1</v>
      </c>
    </row>
    <row r="4503" spans="1:35" x14ac:dyDescent="0.3">
      <c r="A4503">
        <v>20807</v>
      </c>
      <c r="B4503" t="s">
        <v>863</v>
      </c>
      <c r="C4503" t="s">
        <v>153</v>
      </c>
      <c r="P4503">
        <v>17</v>
      </c>
      <c r="Q4503">
        <v>0</v>
      </c>
      <c r="R4503">
        <v>33</v>
      </c>
      <c r="S4503">
        <v>4</v>
      </c>
    </row>
    <row r="4504" spans="1:35" x14ac:dyDescent="0.3">
      <c r="A4504">
        <v>20807</v>
      </c>
      <c r="B4504" t="s">
        <v>863</v>
      </c>
      <c r="C4504" t="s">
        <v>618</v>
      </c>
      <c r="P4504">
        <v>20</v>
      </c>
      <c r="Q4504">
        <v>0</v>
      </c>
      <c r="R4504">
        <v>31</v>
      </c>
      <c r="S4504">
        <v>2</v>
      </c>
    </row>
    <row r="4505" spans="1:35" x14ac:dyDescent="0.3">
      <c r="A4505">
        <v>20807</v>
      </c>
      <c r="B4505" t="s">
        <v>863</v>
      </c>
      <c r="C4505" t="s">
        <v>1713</v>
      </c>
      <c r="P4505">
        <v>17</v>
      </c>
      <c r="Q4505">
        <v>0</v>
      </c>
      <c r="R4505">
        <v>22</v>
      </c>
      <c r="S4505">
        <v>2</v>
      </c>
    </row>
    <row r="4506" spans="1:35" x14ac:dyDescent="0.3">
      <c r="A4506">
        <v>20807</v>
      </c>
      <c r="B4506" t="s">
        <v>863</v>
      </c>
      <c r="C4506" t="s">
        <v>1522</v>
      </c>
      <c r="P4506">
        <v>11</v>
      </c>
      <c r="Q4506">
        <v>0</v>
      </c>
      <c r="R4506">
        <v>11</v>
      </c>
      <c r="S4506">
        <v>1</v>
      </c>
    </row>
    <row r="4507" spans="1:35" x14ac:dyDescent="0.3">
      <c r="A4507">
        <v>20807</v>
      </c>
      <c r="B4507" t="s">
        <v>1448</v>
      </c>
      <c r="C4507" t="s">
        <v>399</v>
      </c>
      <c r="T4507">
        <v>19.8</v>
      </c>
      <c r="U4507">
        <v>24</v>
      </c>
      <c r="V4507">
        <v>0</v>
      </c>
      <c r="W4507">
        <v>119</v>
      </c>
      <c r="X4507">
        <v>6</v>
      </c>
    </row>
    <row r="4508" spans="1:35" x14ac:dyDescent="0.3">
      <c r="A4508">
        <v>20807</v>
      </c>
      <c r="B4508" t="s">
        <v>863</v>
      </c>
      <c r="C4508" t="s">
        <v>328</v>
      </c>
      <c r="T4508">
        <v>6.5</v>
      </c>
      <c r="U4508">
        <v>13</v>
      </c>
      <c r="V4508">
        <v>0</v>
      </c>
      <c r="W4508">
        <v>13</v>
      </c>
      <c r="X4508">
        <v>2</v>
      </c>
    </row>
    <row r="4509" spans="1:35" x14ac:dyDescent="0.3">
      <c r="A4509">
        <v>20807</v>
      </c>
      <c r="B4509" t="s">
        <v>863</v>
      </c>
      <c r="C4509" t="s">
        <v>1714</v>
      </c>
      <c r="T4509">
        <v>1</v>
      </c>
      <c r="U4509">
        <v>1</v>
      </c>
      <c r="V4509">
        <v>0</v>
      </c>
      <c r="W4509">
        <v>1</v>
      </c>
      <c r="X4509">
        <v>1</v>
      </c>
    </row>
    <row r="4510" spans="1:35" x14ac:dyDescent="0.3">
      <c r="A4510">
        <v>20807</v>
      </c>
      <c r="B4510" t="s">
        <v>863</v>
      </c>
      <c r="C4510" t="s">
        <v>1521</v>
      </c>
      <c r="Y4510">
        <v>5</v>
      </c>
      <c r="Z4510">
        <v>5</v>
      </c>
      <c r="AA4510">
        <v>0</v>
      </c>
      <c r="AB4510">
        <v>5</v>
      </c>
      <c r="AC4510">
        <v>1</v>
      </c>
    </row>
    <row r="4511" spans="1:35" x14ac:dyDescent="0.3">
      <c r="A4511">
        <v>20807</v>
      </c>
      <c r="B4511" t="s">
        <v>863</v>
      </c>
      <c r="C4511" t="s">
        <v>1710</v>
      </c>
      <c r="Y4511">
        <v>-8</v>
      </c>
      <c r="Z4511">
        <v>0</v>
      </c>
      <c r="AA4511">
        <v>0</v>
      </c>
      <c r="AB4511">
        <v>-8</v>
      </c>
      <c r="AC4511">
        <v>1</v>
      </c>
    </row>
    <row r="4512" spans="1:35" x14ac:dyDescent="0.3">
      <c r="A4512">
        <v>20807</v>
      </c>
      <c r="B4512" t="s">
        <v>1448</v>
      </c>
      <c r="C4512" t="s">
        <v>148</v>
      </c>
      <c r="AD4512">
        <v>0</v>
      </c>
      <c r="AE4512" t="s">
        <v>136</v>
      </c>
      <c r="AF4512">
        <v>0</v>
      </c>
      <c r="AG4512" t="s">
        <v>136</v>
      </c>
      <c r="AH4512">
        <v>2</v>
      </c>
      <c r="AI4512">
        <v>2</v>
      </c>
    </row>
    <row r="4513" spans="1:39" x14ac:dyDescent="0.3">
      <c r="A4513">
        <v>20807</v>
      </c>
      <c r="B4513" t="s">
        <v>863</v>
      </c>
      <c r="C4513" t="s">
        <v>1525</v>
      </c>
      <c r="AD4513">
        <v>1</v>
      </c>
      <c r="AE4513">
        <v>39</v>
      </c>
      <c r="AF4513">
        <v>1</v>
      </c>
      <c r="AG4513">
        <v>100</v>
      </c>
      <c r="AH4513">
        <v>9</v>
      </c>
      <c r="AI4513">
        <v>6</v>
      </c>
    </row>
    <row r="4514" spans="1:39" x14ac:dyDescent="0.3">
      <c r="A4514">
        <v>20807</v>
      </c>
      <c r="B4514" t="s">
        <v>1448</v>
      </c>
      <c r="C4514" t="s">
        <v>132</v>
      </c>
      <c r="AJ4514">
        <v>69</v>
      </c>
      <c r="AK4514">
        <v>320</v>
      </c>
      <c r="AL4514">
        <v>45.7</v>
      </c>
      <c r="AM4514">
        <v>7</v>
      </c>
    </row>
    <row r="4515" spans="1:39" x14ac:dyDescent="0.3">
      <c r="A4515">
        <v>20807</v>
      </c>
      <c r="B4515" t="s">
        <v>1448</v>
      </c>
      <c r="C4515" t="s">
        <v>148</v>
      </c>
      <c r="AJ4515">
        <v>39</v>
      </c>
      <c r="AK4515">
        <v>39</v>
      </c>
      <c r="AL4515">
        <v>39</v>
      </c>
      <c r="AM4515">
        <v>1</v>
      </c>
    </row>
    <row r="4516" spans="1:39" x14ac:dyDescent="0.3">
      <c r="A4516">
        <v>20807</v>
      </c>
      <c r="B4516" t="s">
        <v>863</v>
      </c>
      <c r="C4516" t="s">
        <v>1226</v>
      </c>
      <c r="AJ4516">
        <v>40</v>
      </c>
      <c r="AK4516">
        <v>144</v>
      </c>
      <c r="AL4516">
        <v>36</v>
      </c>
      <c r="AM4516">
        <v>4</v>
      </c>
    </row>
    <row r="4517" spans="1:39" x14ac:dyDescent="0.3">
      <c r="A4517">
        <v>20808</v>
      </c>
      <c r="B4517" t="s">
        <v>1715</v>
      </c>
      <c r="C4517" t="s">
        <v>1716</v>
      </c>
      <c r="D4517">
        <v>30</v>
      </c>
      <c r="E4517">
        <v>43.3</v>
      </c>
      <c r="F4517">
        <v>13</v>
      </c>
      <c r="G4517">
        <v>1</v>
      </c>
      <c r="H4517">
        <v>3</v>
      </c>
      <c r="I4517">
        <v>196</v>
      </c>
      <c r="J4517">
        <v>124.6</v>
      </c>
    </row>
    <row r="4518" spans="1:39" x14ac:dyDescent="0.3">
      <c r="A4518">
        <v>20808</v>
      </c>
      <c r="B4518" t="s">
        <v>64</v>
      </c>
      <c r="C4518" t="s">
        <v>1432</v>
      </c>
      <c r="D4518">
        <v>28</v>
      </c>
      <c r="E4518">
        <v>53.6</v>
      </c>
      <c r="F4518">
        <v>15</v>
      </c>
      <c r="G4518">
        <v>0</v>
      </c>
      <c r="H4518">
        <v>2</v>
      </c>
      <c r="I4518">
        <v>211</v>
      </c>
      <c r="J4518">
        <v>140.4</v>
      </c>
    </row>
    <row r="4519" spans="1:39" x14ac:dyDescent="0.3">
      <c r="A4519">
        <v>20808</v>
      </c>
      <c r="B4519" t="s">
        <v>64</v>
      </c>
      <c r="C4519" t="s">
        <v>1717</v>
      </c>
      <c r="D4519">
        <v>1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</row>
    <row r="4520" spans="1:39" x14ac:dyDescent="0.3">
      <c r="A4520">
        <v>20808</v>
      </c>
      <c r="B4520" t="s">
        <v>1715</v>
      </c>
      <c r="C4520" t="s">
        <v>636</v>
      </c>
      <c r="K4520">
        <v>28</v>
      </c>
      <c r="L4520">
        <v>0</v>
      </c>
      <c r="M4520">
        <v>22</v>
      </c>
      <c r="N4520">
        <v>0</v>
      </c>
      <c r="O4520">
        <v>114</v>
      </c>
    </row>
    <row r="4521" spans="1:39" x14ac:dyDescent="0.3">
      <c r="A4521">
        <v>20808</v>
      </c>
      <c r="B4521" t="s">
        <v>1715</v>
      </c>
      <c r="C4521" t="s">
        <v>53</v>
      </c>
      <c r="K4521">
        <v>5</v>
      </c>
      <c r="L4521">
        <v>0</v>
      </c>
      <c r="M4521">
        <v>6</v>
      </c>
      <c r="N4521">
        <v>0</v>
      </c>
      <c r="O4521">
        <v>14</v>
      </c>
    </row>
    <row r="4522" spans="1:39" x14ac:dyDescent="0.3">
      <c r="A4522">
        <v>20808</v>
      </c>
      <c r="B4522" t="s">
        <v>1715</v>
      </c>
      <c r="C4522" t="s">
        <v>354</v>
      </c>
      <c r="K4522">
        <v>0</v>
      </c>
      <c r="L4522">
        <v>1</v>
      </c>
      <c r="M4522">
        <v>0</v>
      </c>
      <c r="N4522">
        <v>0</v>
      </c>
      <c r="O4522">
        <v>0</v>
      </c>
    </row>
    <row r="4523" spans="1:39" x14ac:dyDescent="0.3">
      <c r="A4523">
        <v>20808</v>
      </c>
      <c r="B4523" t="s">
        <v>1715</v>
      </c>
      <c r="C4523" t="s">
        <v>1716</v>
      </c>
      <c r="K4523">
        <v>5</v>
      </c>
      <c r="L4523">
        <v>1</v>
      </c>
      <c r="M4523">
        <v>5</v>
      </c>
      <c r="N4523">
        <v>0</v>
      </c>
      <c r="O4523">
        <v>-15</v>
      </c>
    </row>
    <row r="4524" spans="1:39" x14ac:dyDescent="0.3">
      <c r="A4524">
        <v>20808</v>
      </c>
      <c r="B4524" t="s">
        <v>64</v>
      </c>
      <c r="C4524" t="s">
        <v>1718</v>
      </c>
      <c r="K4524">
        <v>28</v>
      </c>
      <c r="L4524">
        <v>0</v>
      </c>
      <c r="M4524">
        <v>30</v>
      </c>
      <c r="N4524">
        <v>3</v>
      </c>
      <c r="O4524">
        <v>229</v>
      </c>
    </row>
    <row r="4525" spans="1:39" x14ac:dyDescent="0.3">
      <c r="A4525">
        <v>20808</v>
      </c>
      <c r="B4525" t="s">
        <v>64</v>
      </c>
      <c r="C4525" t="s">
        <v>1432</v>
      </c>
      <c r="K4525">
        <v>3</v>
      </c>
      <c r="L4525">
        <v>2</v>
      </c>
      <c r="M4525">
        <v>29</v>
      </c>
      <c r="N4525">
        <v>1</v>
      </c>
      <c r="O4525">
        <v>8</v>
      </c>
    </row>
    <row r="4526" spans="1:39" x14ac:dyDescent="0.3">
      <c r="A4526">
        <v>20808</v>
      </c>
      <c r="B4526" t="s">
        <v>64</v>
      </c>
      <c r="C4526" t="s">
        <v>1719</v>
      </c>
      <c r="K4526">
        <v>3</v>
      </c>
      <c r="L4526">
        <v>0</v>
      </c>
      <c r="M4526">
        <v>8</v>
      </c>
      <c r="N4526">
        <v>0</v>
      </c>
      <c r="O4526">
        <v>7</v>
      </c>
    </row>
    <row r="4527" spans="1:39" x14ac:dyDescent="0.3">
      <c r="A4527">
        <v>20808</v>
      </c>
      <c r="B4527" t="s">
        <v>64</v>
      </c>
      <c r="C4527" t="s">
        <v>346</v>
      </c>
      <c r="K4527">
        <v>4</v>
      </c>
      <c r="L4527">
        <v>0</v>
      </c>
      <c r="M4527">
        <v>4</v>
      </c>
      <c r="N4527">
        <v>1</v>
      </c>
      <c r="O4527">
        <v>6</v>
      </c>
    </row>
    <row r="4528" spans="1:39" x14ac:dyDescent="0.3">
      <c r="A4528">
        <v>20808</v>
      </c>
      <c r="B4528" t="s">
        <v>64</v>
      </c>
      <c r="C4528" t="s">
        <v>69</v>
      </c>
      <c r="K4528">
        <v>2</v>
      </c>
      <c r="L4528">
        <v>0</v>
      </c>
      <c r="M4528">
        <v>2</v>
      </c>
      <c r="N4528">
        <v>0</v>
      </c>
      <c r="O4528">
        <v>2</v>
      </c>
    </row>
    <row r="4529" spans="1:24" x14ac:dyDescent="0.3">
      <c r="A4529">
        <v>20808</v>
      </c>
      <c r="B4529" t="s">
        <v>64</v>
      </c>
      <c r="C4529" t="s">
        <v>1066</v>
      </c>
      <c r="K4529">
        <v>2</v>
      </c>
      <c r="L4529">
        <v>0</v>
      </c>
      <c r="M4529">
        <v>0</v>
      </c>
      <c r="N4529">
        <v>0</v>
      </c>
      <c r="O4529">
        <v>-2</v>
      </c>
    </row>
    <row r="4530" spans="1:24" x14ac:dyDescent="0.3">
      <c r="A4530">
        <v>20808</v>
      </c>
      <c r="B4530" t="s">
        <v>1715</v>
      </c>
      <c r="C4530" t="s">
        <v>1720</v>
      </c>
      <c r="P4530">
        <v>51</v>
      </c>
      <c r="Q4530">
        <v>1</v>
      </c>
      <c r="R4530">
        <v>77</v>
      </c>
      <c r="S4530">
        <v>3</v>
      </c>
    </row>
    <row r="4531" spans="1:24" x14ac:dyDescent="0.3">
      <c r="A4531">
        <v>20808</v>
      </c>
      <c r="B4531" t="s">
        <v>1715</v>
      </c>
      <c r="C4531" t="s">
        <v>328</v>
      </c>
      <c r="P4531">
        <v>15</v>
      </c>
      <c r="Q4531">
        <v>1</v>
      </c>
      <c r="R4531">
        <v>48</v>
      </c>
      <c r="S4531">
        <v>4</v>
      </c>
    </row>
    <row r="4532" spans="1:24" x14ac:dyDescent="0.3">
      <c r="A4532">
        <v>20808</v>
      </c>
      <c r="B4532" t="s">
        <v>1715</v>
      </c>
      <c r="C4532" t="s">
        <v>636</v>
      </c>
      <c r="P4532">
        <v>10</v>
      </c>
      <c r="Q4532">
        <v>1</v>
      </c>
      <c r="R4532">
        <v>22</v>
      </c>
      <c r="S4532">
        <v>3</v>
      </c>
    </row>
    <row r="4533" spans="1:24" x14ac:dyDescent="0.3">
      <c r="A4533">
        <v>20808</v>
      </c>
      <c r="B4533" t="s">
        <v>1715</v>
      </c>
      <c r="C4533" t="s">
        <v>969</v>
      </c>
      <c r="P4533">
        <v>22</v>
      </c>
      <c r="Q4533">
        <v>0</v>
      </c>
      <c r="R4533">
        <v>22</v>
      </c>
      <c r="S4533">
        <v>1</v>
      </c>
    </row>
    <row r="4534" spans="1:24" x14ac:dyDescent="0.3">
      <c r="A4534">
        <v>20808</v>
      </c>
      <c r="B4534" t="s">
        <v>1715</v>
      </c>
      <c r="C4534" t="s">
        <v>1721</v>
      </c>
      <c r="P4534">
        <v>21</v>
      </c>
      <c r="Q4534">
        <v>0</v>
      </c>
      <c r="R4534">
        <v>21</v>
      </c>
      <c r="S4534">
        <v>1</v>
      </c>
    </row>
    <row r="4535" spans="1:24" x14ac:dyDescent="0.3">
      <c r="A4535">
        <v>20808</v>
      </c>
      <c r="B4535" t="s">
        <v>1715</v>
      </c>
      <c r="C4535" t="s">
        <v>1722</v>
      </c>
      <c r="P4535">
        <v>6</v>
      </c>
      <c r="Q4535">
        <v>0</v>
      </c>
      <c r="R4535">
        <v>6</v>
      </c>
      <c r="S4535">
        <v>1</v>
      </c>
    </row>
    <row r="4536" spans="1:24" x14ac:dyDescent="0.3">
      <c r="A4536">
        <v>20808</v>
      </c>
      <c r="B4536" t="s">
        <v>64</v>
      </c>
      <c r="C4536" t="s">
        <v>1719</v>
      </c>
      <c r="P4536">
        <v>39</v>
      </c>
      <c r="Q4536">
        <v>0</v>
      </c>
      <c r="R4536">
        <v>75</v>
      </c>
      <c r="S4536">
        <v>5</v>
      </c>
    </row>
    <row r="4537" spans="1:24" x14ac:dyDescent="0.3">
      <c r="A4537">
        <v>20808</v>
      </c>
      <c r="B4537" t="s">
        <v>64</v>
      </c>
      <c r="C4537" t="s">
        <v>1135</v>
      </c>
      <c r="P4537">
        <v>37</v>
      </c>
      <c r="Q4537">
        <v>0</v>
      </c>
      <c r="R4537">
        <v>45</v>
      </c>
      <c r="S4537">
        <v>2</v>
      </c>
    </row>
    <row r="4538" spans="1:24" x14ac:dyDescent="0.3">
      <c r="A4538">
        <v>20808</v>
      </c>
      <c r="B4538" t="s">
        <v>64</v>
      </c>
      <c r="C4538" t="s">
        <v>1668</v>
      </c>
      <c r="P4538">
        <v>19</v>
      </c>
      <c r="Q4538">
        <v>0</v>
      </c>
      <c r="R4538">
        <v>40</v>
      </c>
      <c r="S4538">
        <v>3</v>
      </c>
    </row>
    <row r="4539" spans="1:24" x14ac:dyDescent="0.3">
      <c r="A4539">
        <v>20808</v>
      </c>
      <c r="B4539" t="s">
        <v>64</v>
      </c>
      <c r="C4539" t="s">
        <v>1723</v>
      </c>
      <c r="P4539">
        <v>25</v>
      </c>
      <c r="Q4539">
        <v>1</v>
      </c>
      <c r="R4539">
        <v>25</v>
      </c>
      <c r="S4539">
        <v>1</v>
      </c>
    </row>
    <row r="4540" spans="1:24" x14ac:dyDescent="0.3">
      <c r="A4540">
        <v>20808</v>
      </c>
      <c r="B4540" t="s">
        <v>64</v>
      </c>
      <c r="C4540" t="s">
        <v>131</v>
      </c>
      <c r="P4540">
        <v>11</v>
      </c>
      <c r="Q4540">
        <v>1</v>
      </c>
      <c r="R4540">
        <v>11</v>
      </c>
      <c r="S4540">
        <v>1</v>
      </c>
    </row>
    <row r="4541" spans="1:24" x14ac:dyDescent="0.3">
      <c r="A4541">
        <v>20808</v>
      </c>
      <c r="B4541" t="s">
        <v>64</v>
      </c>
      <c r="C4541" t="s">
        <v>1724</v>
      </c>
      <c r="P4541">
        <v>7</v>
      </c>
      <c r="Q4541">
        <v>0</v>
      </c>
      <c r="R4541">
        <v>7</v>
      </c>
      <c r="S4541">
        <v>1</v>
      </c>
    </row>
    <row r="4542" spans="1:24" x14ac:dyDescent="0.3">
      <c r="A4542">
        <v>20808</v>
      </c>
      <c r="B4542" t="s">
        <v>64</v>
      </c>
      <c r="C4542" t="s">
        <v>346</v>
      </c>
      <c r="P4542">
        <v>4</v>
      </c>
      <c r="Q4542">
        <v>0</v>
      </c>
      <c r="R4542">
        <v>4</v>
      </c>
      <c r="S4542">
        <v>1</v>
      </c>
    </row>
    <row r="4543" spans="1:24" x14ac:dyDescent="0.3">
      <c r="A4543">
        <v>20808</v>
      </c>
      <c r="B4543" t="s">
        <v>64</v>
      </c>
      <c r="C4543" t="s">
        <v>1718</v>
      </c>
      <c r="P4543">
        <v>4</v>
      </c>
      <c r="Q4543">
        <v>0</v>
      </c>
      <c r="R4543">
        <v>4</v>
      </c>
      <c r="S4543">
        <v>1</v>
      </c>
    </row>
    <row r="4544" spans="1:24" x14ac:dyDescent="0.3">
      <c r="A4544">
        <v>20808</v>
      </c>
      <c r="B4544" t="s">
        <v>1715</v>
      </c>
      <c r="C4544" t="s">
        <v>354</v>
      </c>
      <c r="T4544">
        <v>22.3</v>
      </c>
      <c r="U4544">
        <v>25</v>
      </c>
      <c r="V4544">
        <v>0</v>
      </c>
      <c r="W4544">
        <v>67</v>
      </c>
      <c r="X4544">
        <v>3</v>
      </c>
    </row>
    <row r="4545" spans="1:39" x14ac:dyDescent="0.3">
      <c r="A4545">
        <v>20808</v>
      </c>
      <c r="B4545" t="s">
        <v>1715</v>
      </c>
      <c r="C4545" t="s">
        <v>53</v>
      </c>
      <c r="T4545">
        <v>10</v>
      </c>
      <c r="U4545">
        <v>0</v>
      </c>
      <c r="V4545">
        <v>0</v>
      </c>
      <c r="W4545">
        <v>10</v>
      </c>
      <c r="X4545">
        <v>1</v>
      </c>
    </row>
    <row r="4546" spans="1:39" x14ac:dyDescent="0.3">
      <c r="A4546">
        <v>20808</v>
      </c>
      <c r="B4546" t="s">
        <v>64</v>
      </c>
      <c r="C4546" t="s">
        <v>1668</v>
      </c>
      <c r="T4546">
        <v>21</v>
      </c>
      <c r="U4546">
        <v>21</v>
      </c>
      <c r="V4546">
        <v>0</v>
      </c>
      <c r="W4546">
        <v>21</v>
      </c>
      <c r="X4546">
        <v>1</v>
      </c>
    </row>
    <row r="4547" spans="1:39" x14ac:dyDescent="0.3">
      <c r="A4547">
        <v>20808</v>
      </c>
      <c r="B4547" t="s">
        <v>64</v>
      </c>
      <c r="C4547" t="s">
        <v>1345</v>
      </c>
      <c r="T4547">
        <v>7</v>
      </c>
      <c r="U4547">
        <v>7</v>
      </c>
      <c r="V4547">
        <v>0</v>
      </c>
      <c r="W4547">
        <v>7</v>
      </c>
      <c r="X4547">
        <v>1</v>
      </c>
    </row>
    <row r="4548" spans="1:39" x14ac:dyDescent="0.3">
      <c r="A4548">
        <v>20808</v>
      </c>
      <c r="B4548" t="s">
        <v>1715</v>
      </c>
      <c r="C4548" t="s">
        <v>354</v>
      </c>
      <c r="Y4548">
        <v>8</v>
      </c>
      <c r="Z4548">
        <v>8</v>
      </c>
      <c r="AA4548">
        <v>0</v>
      </c>
      <c r="AB4548">
        <v>8</v>
      </c>
      <c r="AC4548">
        <v>1</v>
      </c>
    </row>
    <row r="4549" spans="1:39" x14ac:dyDescent="0.3">
      <c r="A4549">
        <v>20808</v>
      </c>
      <c r="B4549" t="s">
        <v>64</v>
      </c>
      <c r="C4549" t="s">
        <v>1724</v>
      </c>
      <c r="Y4549">
        <v>14</v>
      </c>
      <c r="Z4549">
        <v>14</v>
      </c>
      <c r="AA4549">
        <v>0</v>
      </c>
      <c r="AB4549">
        <v>14</v>
      </c>
      <c r="AC4549">
        <v>1</v>
      </c>
    </row>
    <row r="4550" spans="1:39" x14ac:dyDescent="0.3">
      <c r="A4550">
        <v>20808</v>
      </c>
      <c r="B4550" t="s">
        <v>1715</v>
      </c>
      <c r="C4550" t="s">
        <v>1725</v>
      </c>
      <c r="AD4550">
        <v>1</v>
      </c>
      <c r="AE4550">
        <v>38</v>
      </c>
      <c r="AF4550">
        <v>1</v>
      </c>
      <c r="AG4550">
        <v>100</v>
      </c>
      <c r="AH4550">
        <v>6</v>
      </c>
      <c r="AI4550">
        <v>3</v>
      </c>
    </row>
    <row r="4551" spans="1:39" x14ac:dyDescent="0.3">
      <c r="A4551">
        <v>20808</v>
      </c>
      <c r="B4551" t="s">
        <v>64</v>
      </c>
      <c r="C4551" t="s">
        <v>1726</v>
      </c>
      <c r="AD4551">
        <v>1</v>
      </c>
      <c r="AE4551" t="s">
        <v>136</v>
      </c>
      <c r="AF4551">
        <v>0</v>
      </c>
      <c r="AG4551">
        <v>0</v>
      </c>
      <c r="AH4551">
        <v>7</v>
      </c>
      <c r="AI4551">
        <v>7</v>
      </c>
    </row>
    <row r="4552" spans="1:39" x14ac:dyDescent="0.3">
      <c r="A4552">
        <v>20808</v>
      </c>
      <c r="B4552" t="s">
        <v>1715</v>
      </c>
      <c r="C4552" t="s">
        <v>1727</v>
      </c>
      <c r="AJ4552">
        <v>48</v>
      </c>
      <c r="AK4552">
        <v>113</v>
      </c>
      <c r="AL4552">
        <v>37.700000000000003</v>
      </c>
      <c r="AM4552">
        <v>3</v>
      </c>
    </row>
    <row r="4553" spans="1:39" x14ac:dyDescent="0.3">
      <c r="A4553">
        <v>20808</v>
      </c>
      <c r="B4553" t="s">
        <v>64</v>
      </c>
      <c r="C4553" t="s">
        <v>1439</v>
      </c>
      <c r="AJ4553">
        <v>37</v>
      </c>
      <c r="AK4553">
        <v>37</v>
      </c>
      <c r="AL4553">
        <v>37</v>
      </c>
      <c r="AM4553">
        <v>1</v>
      </c>
    </row>
    <row r="4554" spans="1:39" x14ac:dyDescent="0.3">
      <c r="A4554">
        <v>20809</v>
      </c>
      <c r="B4554" t="s">
        <v>1728</v>
      </c>
      <c r="C4554" t="s">
        <v>474</v>
      </c>
      <c r="D4554">
        <v>21</v>
      </c>
      <c r="E4554">
        <v>47.6</v>
      </c>
      <c r="F4554">
        <v>10</v>
      </c>
      <c r="G4554">
        <v>1</v>
      </c>
      <c r="H4554">
        <v>0</v>
      </c>
      <c r="I4554">
        <v>223</v>
      </c>
      <c r="J4554">
        <v>127.3</v>
      </c>
    </row>
    <row r="4555" spans="1:39" x14ac:dyDescent="0.3">
      <c r="A4555">
        <v>20809</v>
      </c>
      <c r="B4555" t="s">
        <v>1728</v>
      </c>
      <c r="C4555" t="s">
        <v>1729</v>
      </c>
      <c r="D4555">
        <v>8</v>
      </c>
      <c r="E4555">
        <v>62.5</v>
      </c>
      <c r="F4555">
        <v>5</v>
      </c>
      <c r="G4555">
        <v>1</v>
      </c>
      <c r="H4555">
        <v>0</v>
      </c>
      <c r="I4555">
        <v>63</v>
      </c>
      <c r="J4555">
        <v>103.7</v>
      </c>
    </row>
    <row r="4556" spans="1:39" x14ac:dyDescent="0.3">
      <c r="A4556">
        <v>20809</v>
      </c>
      <c r="B4556" t="s">
        <v>1728</v>
      </c>
      <c r="C4556" t="s">
        <v>915</v>
      </c>
      <c r="D4556">
        <v>1</v>
      </c>
      <c r="E4556">
        <v>0</v>
      </c>
      <c r="F4556">
        <v>0</v>
      </c>
      <c r="G4556">
        <v>1</v>
      </c>
      <c r="H4556">
        <v>0</v>
      </c>
      <c r="I4556">
        <v>0</v>
      </c>
      <c r="J4556">
        <v>-200</v>
      </c>
    </row>
    <row r="4557" spans="1:39" x14ac:dyDescent="0.3">
      <c r="A4557">
        <v>20809</v>
      </c>
      <c r="B4557" t="s">
        <v>1730</v>
      </c>
      <c r="C4557" t="s">
        <v>1366</v>
      </c>
      <c r="D4557">
        <v>19</v>
      </c>
      <c r="E4557">
        <v>63.2</v>
      </c>
      <c r="F4557">
        <v>12</v>
      </c>
      <c r="G4557">
        <v>2</v>
      </c>
      <c r="H4557">
        <v>0</v>
      </c>
      <c r="I4557">
        <v>143</v>
      </c>
      <c r="J4557">
        <v>105.3</v>
      </c>
    </row>
    <row r="4558" spans="1:39" x14ac:dyDescent="0.3">
      <c r="A4558">
        <v>20809</v>
      </c>
      <c r="B4558" t="s">
        <v>1730</v>
      </c>
      <c r="C4558" t="s">
        <v>1343</v>
      </c>
      <c r="D4558">
        <v>2</v>
      </c>
      <c r="E4558">
        <v>100</v>
      </c>
      <c r="F4558">
        <v>2</v>
      </c>
      <c r="G4558">
        <v>0</v>
      </c>
      <c r="H4558">
        <v>0</v>
      </c>
      <c r="I4558">
        <v>14</v>
      </c>
      <c r="J4558">
        <v>158.80000000000001</v>
      </c>
    </row>
    <row r="4559" spans="1:39" x14ac:dyDescent="0.3">
      <c r="A4559">
        <v>20809</v>
      </c>
      <c r="B4559" t="s">
        <v>1728</v>
      </c>
      <c r="C4559" t="s">
        <v>1731</v>
      </c>
      <c r="K4559">
        <v>16</v>
      </c>
      <c r="L4559">
        <v>0</v>
      </c>
      <c r="M4559">
        <v>22</v>
      </c>
      <c r="N4559">
        <v>3</v>
      </c>
      <c r="O4559">
        <v>83</v>
      </c>
    </row>
    <row r="4560" spans="1:39" x14ac:dyDescent="0.3">
      <c r="A4560">
        <v>20809</v>
      </c>
      <c r="B4560" t="s">
        <v>1728</v>
      </c>
      <c r="C4560" t="s">
        <v>474</v>
      </c>
      <c r="K4560">
        <v>5</v>
      </c>
      <c r="L4560">
        <v>0</v>
      </c>
      <c r="M4560">
        <v>9</v>
      </c>
      <c r="N4560">
        <v>0</v>
      </c>
      <c r="O4560">
        <v>14</v>
      </c>
    </row>
    <row r="4561" spans="1:19" x14ac:dyDescent="0.3">
      <c r="A4561">
        <v>20809</v>
      </c>
      <c r="B4561" t="s">
        <v>1728</v>
      </c>
      <c r="C4561" t="s">
        <v>337</v>
      </c>
      <c r="K4561">
        <v>3</v>
      </c>
      <c r="L4561">
        <v>0</v>
      </c>
      <c r="M4561">
        <v>6</v>
      </c>
      <c r="N4561">
        <v>0</v>
      </c>
      <c r="O4561">
        <v>7</v>
      </c>
    </row>
    <row r="4562" spans="1:19" x14ac:dyDescent="0.3">
      <c r="A4562">
        <v>20809</v>
      </c>
      <c r="B4562" t="s">
        <v>1728</v>
      </c>
      <c r="C4562" t="s">
        <v>1732</v>
      </c>
      <c r="K4562">
        <v>1</v>
      </c>
      <c r="L4562">
        <v>0</v>
      </c>
      <c r="M4562">
        <v>5</v>
      </c>
      <c r="N4562">
        <v>0</v>
      </c>
      <c r="O4562">
        <v>5</v>
      </c>
    </row>
    <row r="4563" spans="1:19" x14ac:dyDescent="0.3">
      <c r="A4563">
        <v>20809</v>
      </c>
      <c r="B4563" t="s">
        <v>1728</v>
      </c>
      <c r="C4563" t="s">
        <v>1729</v>
      </c>
      <c r="K4563">
        <v>1</v>
      </c>
      <c r="L4563">
        <v>0</v>
      </c>
      <c r="M4563">
        <v>4</v>
      </c>
      <c r="N4563">
        <v>0</v>
      </c>
      <c r="O4563">
        <v>4</v>
      </c>
    </row>
    <row r="4564" spans="1:19" x14ac:dyDescent="0.3">
      <c r="A4564">
        <v>20809</v>
      </c>
      <c r="B4564" t="s">
        <v>1728</v>
      </c>
      <c r="C4564" t="s">
        <v>1733</v>
      </c>
      <c r="K4564">
        <v>1</v>
      </c>
      <c r="L4564">
        <v>0</v>
      </c>
      <c r="M4564">
        <v>0</v>
      </c>
      <c r="N4564">
        <v>0</v>
      </c>
      <c r="O4564">
        <v>-2</v>
      </c>
    </row>
    <row r="4565" spans="1:19" x14ac:dyDescent="0.3">
      <c r="A4565">
        <v>20809</v>
      </c>
      <c r="B4565" t="s">
        <v>1730</v>
      </c>
      <c r="C4565" t="s">
        <v>326</v>
      </c>
      <c r="K4565">
        <v>13</v>
      </c>
      <c r="L4565">
        <v>0</v>
      </c>
      <c r="M4565">
        <v>17</v>
      </c>
      <c r="N4565">
        <v>1</v>
      </c>
      <c r="O4565">
        <v>74</v>
      </c>
    </row>
    <row r="4566" spans="1:19" x14ac:dyDescent="0.3">
      <c r="A4566">
        <v>20809</v>
      </c>
      <c r="B4566" t="s">
        <v>1730</v>
      </c>
      <c r="C4566" t="s">
        <v>148</v>
      </c>
      <c r="K4566">
        <v>11</v>
      </c>
      <c r="L4566">
        <v>0</v>
      </c>
      <c r="M4566">
        <v>27</v>
      </c>
      <c r="N4566">
        <v>1</v>
      </c>
      <c r="O4566">
        <v>45</v>
      </c>
    </row>
    <row r="4567" spans="1:19" x14ac:dyDescent="0.3">
      <c r="A4567">
        <v>20809</v>
      </c>
      <c r="B4567" t="s">
        <v>1730</v>
      </c>
      <c r="C4567" t="s">
        <v>1343</v>
      </c>
      <c r="K4567">
        <v>7</v>
      </c>
      <c r="L4567">
        <v>0</v>
      </c>
      <c r="M4567">
        <v>11</v>
      </c>
      <c r="N4567">
        <v>0</v>
      </c>
      <c r="O4567">
        <v>29</v>
      </c>
    </row>
    <row r="4568" spans="1:19" x14ac:dyDescent="0.3">
      <c r="A4568">
        <v>20809</v>
      </c>
      <c r="B4568" t="s">
        <v>1730</v>
      </c>
      <c r="C4568" t="s">
        <v>1366</v>
      </c>
      <c r="K4568">
        <v>14</v>
      </c>
      <c r="L4568">
        <v>0</v>
      </c>
      <c r="M4568">
        <v>20</v>
      </c>
      <c r="N4568">
        <v>0</v>
      </c>
      <c r="O4568">
        <v>21</v>
      </c>
    </row>
    <row r="4569" spans="1:19" x14ac:dyDescent="0.3">
      <c r="A4569">
        <v>20809</v>
      </c>
      <c r="B4569" t="s">
        <v>1728</v>
      </c>
      <c r="C4569" t="s">
        <v>915</v>
      </c>
      <c r="P4569">
        <v>49</v>
      </c>
      <c r="Q4569">
        <v>0</v>
      </c>
      <c r="R4569">
        <v>113</v>
      </c>
      <c r="S4569">
        <v>7</v>
      </c>
    </row>
    <row r="4570" spans="1:19" x14ac:dyDescent="0.3">
      <c r="A4570">
        <v>20809</v>
      </c>
      <c r="B4570" t="s">
        <v>1728</v>
      </c>
      <c r="C4570" t="s">
        <v>1734</v>
      </c>
      <c r="P4570">
        <v>34</v>
      </c>
      <c r="Q4570">
        <v>0</v>
      </c>
      <c r="R4570">
        <v>63</v>
      </c>
      <c r="S4570">
        <v>2</v>
      </c>
    </row>
    <row r="4571" spans="1:19" x14ac:dyDescent="0.3">
      <c r="A4571">
        <v>20809</v>
      </c>
      <c r="B4571" t="s">
        <v>1728</v>
      </c>
      <c r="C4571" t="s">
        <v>1735</v>
      </c>
      <c r="P4571">
        <v>42</v>
      </c>
      <c r="Q4571">
        <v>0</v>
      </c>
      <c r="R4571">
        <v>42</v>
      </c>
      <c r="S4571">
        <v>1</v>
      </c>
    </row>
    <row r="4572" spans="1:19" x14ac:dyDescent="0.3">
      <c r="A4572">
        <v>20809</v>
      </c>
      <c r="B4572" t="s">
        <v>1728</v>
      </c>
      <c r="C4572" t="s">
        <v>1733</v>
      </c>
      <c r="P4572">
        <v>28</v>
      </c>
      <c r="Q4572">
        <v>0</v>
      </c>
      <c r="R4572">
        <v>28</v>
      </c>
      <c r="S4572">
        <v>1</v>
      </c>
    </row>
    <row r="4573" spans="1:19" x14ac:dyDescent="0.3">
      <c r="A4573">
        <v>20809</v>
      </c>
      <c r="B4573" t="s">
        <v>1728</v>
      </c>
      <c r="C4573" t="s">
        <v>604</v>
      </c>
      <c r="P4573">
        <v>10</v>
      </c>
      <c r="Q4573">
        <v>0</v>
      </c>
      <c r="R4573">
        <v>19</v>
      </c>
      <c r="S4573">
        <v>2</v>
      </c>
    </row>
    <row r="4574" spans="1:19" x14ac:dyDescent="0.3">
      <c r="A4574">
        <v>20809</v>
      </c>
      <c r="B4574" t="s">
        <v>1728</v>
      </c>
      <c r="C4574" t="s">
        <v>337</v>
      </c>
      <c r="P4574">
        <v>11</v>
      </c>
      <c r="Q4574">
        <v>0</v>
      </c>
      <c r="R4574">
        <v>11</v>
      </c>
      <c r="S4574">
        <v>1</v>
      </c>
    </row>
    <row r="4575" spans="1:19" x14ac:dyDescent="0.3">
      <c r="A4575">
        <v>20809</v>
      </c>
      <c r="B4575" t="s">
        <v>1728</v>
      </c>
      <c r="C4575" t="s">
        <v>1736</v>
      </c>
      <c r="P4575">
        <v>10</v>
      </c>
      <c r="Q4575">
        <v>0</v>
      </c>
      <c r="R4575">
        <v>10</v>
      </c>
      <c r="S4575">
        <v>1</v>
      </c>
    </row>
    <row r="4576" spans="1:19" x14ac:dyDescent="0.3">
      <c r="A4576">
        <v>20809</v>
      </c>
      <c r="B4576" t="s">
        <v>1730</v>
      </c>
      <c r="C4576" t="s">
        <v>148</v>
      </c>
      <c r="P4576">
        <v>29</v>
      </c>
      <c r="Q4576">
        <v>0</v>
      </c>
      <c r="R4576">
        <v>94</v>
      </c>
      <c r="S4576">
        <v>7</v>
      </c>
    </row>
    <row r="4577" spans="1:39" x14ac:dyDescent="0.3">
      <c r="A4577">
        <v>20809</v>
      </c>
      <c r="B4577" t="s">
        <v>1730</v>
      </c>
      <c r="C4577" t="s">
        <v>870</v>
      </c>
      <c r="P4577">
        <v>16</v>
      </c>
      <c r="Q4577">
        <v>0</v>
      </c>
      <c r="R4577">
        <v>50</v>
      </c>
      <c r="S4577">
        <v>4</v>
      </c>
    </row>
    <row r="4578" spans="1:39" x14ac:dyDescent="0.3">
      <c r="A4578">
        <v>20809</v>
      </c>
      <c r="B4578" t="s">
        <v>1730</v>
      </c>
      <c r="C4578" t="s">
        <v>326</v>
      </c>
      <c r="P4578">
        <v>11</v>
      </c>
      <c r="Q4578">
        <v>0</v>
      </c>
      <c r="R4578">
        <v>11</v>
      </c>
      <c r="S4578">
        <v>1</v>
      </c>
    </row>
    <row r="4579" spans="1:39" x14ac:dyDescent="0.3">
      <c r="A4579">
        <v>20809</v>
      </c>
      <c r="B4579" t="s">
        <v>1730</v>
      </c>
      <c r="C4579" t="s">
        <v>1737</v>
      </c>
      <c r="P4579">
        <v>2</v>
      </c>
      <c r="Q4579">
        <v>0</v>
      </c>
      <c r="R4579">
        <v>2</v>
      </c>
      <c r="S4579">
        <v>2</v>
      </c>
    </row>
    <row r="4580" spans="1:39" x14ac:dyDescent="0.3">
      <c r="A4580">
        <v>20809</v>
      </c>
      <c r="B4580" t="s">
        <v>1728</v>
      </c>
      <c r="C4580" t="s">
        <v>1738</v>
      </c>
      <c r="T4580">
        <v>16</v>
      </c>
      <c r="U4580">
        <v>16</v>
      </c>
      <c r="V4580">
        <v>0</v>
      </c>
      <c r="W4580">
        <v>16</v>
      </c>
      <c r="X4580">
        <v>1</v>
      </c>
    </row>
    <row r="4581" spans="1:39" x14ac:dyDescent="0.3">
      <c r="A4581">
        <v>20809</v>
      </c>
      <c r="B4581" t="s">
        <v>1730</v>
      </c>
      <c r="C4581" t="s">
        <v>1737</v>
      </c>
      <c r="T4581">
        <v>13</v>
      </c>
      <c r="U4581">
        <v>13</v>
      </c>
      <c r="V4581">
        <v>0</v>
      </c>
      <c r="W4581">
        <v>13</v>
      </c>
      <c r="X4581">
        <v>1</v>
      </c>
    </row>
    <row r="4582" spans="1:39" x14ac:dyDescent="0.3">
      <c r="A4582">
        <v>20809</v>
      </c>
      <c r="B4582" t="s">
        <v>1728</v>
      </c>
      <c r="C4582" t="s">
        <v>1738</v>
      </c>
      <c r="Y4582">
        <v>3.3</v>
      </c>
      <c r="Z4582">
        <v>9</v>
      </c>
      <c r="AA4582">
        <v>0</v>
      </c>
      <c r="AB4582">
        <v>10</v>
      </c>
      <c r="AC4582">
        <v>3</v>
      </c>
    </row>
    <row r="4583" spans="1:39" x14ac:dyDescent="0.3">
      <c r="A4583">
        <v>20809</v>
      </c>
      <c r="B4583" t="s">
        <v>1730</v>
      </c>
      <c r="C4583" t="s">
        <v>1737</v>
      </c>
      <c r="Y4583">
        <v>14.7</v>
      </c>
      <c r="Z4583">
        <v>29</v>
      </c>
      <c r="AA4583">
        <v>0</v>
      </c>
      <c r="AB4583">
        <v>44</v>
      </c>
      <c r="AC4583">
        <v>3</v>
      </c>
    </row>
    <row r="4584" spans="1:39" x14ac:dyDescent="0.3">
      <c r="A4584">
        <v>20809</v>
      </c>
      <c r="B4584" t="s">
        <v>1728</v>
      </c>
      <c r="C4584" t="s">
        <v>1739</v>
      </c>
      <c r="AD4584">
        <v>1</v>
      </c>
      <c r="AE4584" t="s">
        <v>136</v>
      </c>
      <c r="AF4584">
        <v>0</v>
      </c>
      <c r="AG4584">
        <v>0</v>
      </c>
      <c r="AH4584">
        <v>3</v>
      </c>
      <c r="AI4584">
        <v>3</v>
      </c>
    </row>
    <row r="4585" spans="1:39" x14ac:dyDescent="0.3">
      <c r="A4585">
        <v>20809</v>
      </c>
      <c r="B4585" t="s">
        <v>1730</v>
      </c>
      <c r="C4585" t="s">
        <v>1370</v>
      </c>
      <c r="AD4585">
        <v>1</v>
      </c>
      <c r="AE4585">
        <v>27</v>
      </c>
      <c r="AF4585">
        <v>1</v>
      </c>
      <c r="AG4585">
        <v>100</v>
      </c>
      <c r="AH4585">
        <v>5</v>
      </c>
      <c r="AI4585">
        <v>2</v>
      </c>
    </row>
    <row r="4586" spans="1:39" x14ac:dyDescent="0.3">
      <c r="A4586">
        <v>20809</v>
      </c>
      <c r="B4586" t="s">
        <v>1730</v>
      </c>
      <c r="C4586" t="s">
        <v>1105</v>
      </c>
      <c r="AD4586">
        <v>0</v>
      </c>
      <c r="AE4586" t="s">
        <v>136</v>
      </c>
      <c r="AF4586">
        <v>0</v>
      </c>
      <c r="AG4586" t="s">
        <v>136</v>
      </c>
      <c r="AH4586">
        <v>1</v>
      </c>
      <c r="AI4586">
        <v>1</v>
      </c>
    </row>
    <row r="4587" spans="1:39" x14ac:dyDescent="0.3">
      <c r="A4587">
        <v>20809</v>
      </c>
      <c r="B4587" t="s">
        <v>1728</v>
      </c>
      <c r="C4587" t="s">
        <v>1740</v>
      </c>
      <c r="AJ4587">
        <v>62</v>
      </c>
      <c r="AK4587">
        <v>339</v>
      </c>
      <c r="AL4587">
        <v>48.4</v>
      </c>
      <c r="AM4587">
        <v>7</v>
      </c>
    </row>
    <row r="4588" spans="1:39" x14ac:dyDescent="0.3">
      <c r="A4588">
        <v>20809</v>
      </c>
      <c r="B4588" t="s">
        <v>1730</v>
      </c>
      <c r="C4588" t="s">
        <v>1371</v>
      </c>
      <c r="AJ4588">
        <v>45</v>
      </c>
      <c r="AK4588">
        <v>286</v>
      </c>
      <c r="AL4588">
        <v>40.9</v>
      </c>
      <c r="AM4588">
        <v>7</v>
      </c>
    </row>
    <row r="4589" spans="1:39" x14ac:dyDescent="0.3">
      <c r="A4589">
        <v>20839</v>
      </c>
      <c r="B4589" t="s">
        <v>301</v>
      </c>
      <c r="C4589" t="s">
        <v>1741</v>
      </c>
      <c r="D4589">
        <v>40</v>
      </c>
      <c r="E4589">
        <v>52.5</v>
      </c>
      <c r="F4589">
        <v>21</v>
      </c>
      <c r="G4589">
        <v>3</v>
      </c>
      <c r="H4589">
        <v>1</v>
      </c>
      <c r="I4589">
        <v>228</v>
      </c>
      <c r="J4589">
        <v>93.6</v>
      </c>
    </row>
    <row r="4590" spans="1:39" x14ac:dyDescent="0.3">
      <c r="A4590">
        <v>20839</v>
      </c>
      <c r="B4590" t="s">
        <v>301</v>
      </c>
      <c r="C4590" t="s">
        <v>1742</v>
      </c>
      <c r="D4590">
        <v>3</v>
      </c>
      <c r="E4590">
        <v>100</v>
      </c>
      <c r="F4590">
        <v>3</v>
      </c>
      <c r="G4590">
        <v>0</v>
      </c>
      <c r="H4590">
        <v>1</v>
      </c>
      <c r="I4590">
        <v>100</v>
      </c>
      <c r="J4590">
        <v>490</v>
      </c>
    </row>
    <row r="4591" spans="1:39" x14ac:dyDescent="0.3">
      <c r="A4591">
        <v>20839</v>
      </c>
      <c r="B4591" t="s">
        <v>301</v>
      </c>
      <c r="C4591" t="s">
        <v>107</v>
      </c>
      <c r="D4591">
        <v>1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</row>
    <row r="4592" spans="1:39" x14ac:dyDescent="0.3">
      <c r="A4592">
        <v>20839</v>
      </c>
      <c r="B4592" t="s">
        <v>1678</v>
      </c>
      <c r="C4592" t="s">
        <v>1679</v>
      </c>
      <c r="D4592">
        <v>45</v>
      </c>
      <c r="E4592">
        <v>64.400000000000006</v>
      </c>
      <c r="F4592">
        <v>29</v>
      </c>
      <c r="G4592">
        <v>0</v>
      </c>
      <c r="H4592">
        <v>1</v>
      </c>
      <c r="I4592">
        <v>273</v>
      </c>
      <c r="J4592">
        <v>122.7</v>
      </c>
    </row>
    <row r="4593" spans="1:19" x14ac:dyDescent="0.3">
      <c r="A4593">
        <v>20839</v>
      </c>
      <c r="B4593" t="s">
        <v>1678</v>
      </c>
      <c r="C4593" t="s">
        <v>1681</v>
      </c>
      <c r="D4593">
        <v>1</v>
      </c>
      <c r="E4593">
        <v>100</v>
      </c>
      <c r="F4593">
        <v>1</v>
      </c>
      <c r="G4593">
        <v>0</v>
      </c>
      <c r="H4593">
        <v>1</v>
      </c>
      <c r="I4593">
        <v>14</v>
      </c>
      <c r="J4593">
        <v>547.6</v>
      </c>
    </row>
    <row r="4594" spans="1:19" x14ac:dyDescent="0.3">
      <c r="A4594">
        <v>20839</v>
      </c>
      <c r="B4594" t="s">
        <v>301</v>
      </c>
      <c r="C4594" t="s">
        <v>665</v>
      </c>
      <c r="K4594">
        <v>21</v>
      </c>
      <c r="L4594">
        <v>0</v>
      </c>
      <c r="M4594">
        <v>7</v>
      </c>
      <c r="N4594">
        <v>0</v>
      </c>
      <c r="O4594">
        <v>66</v>
      </c>
    </row>
    <row r="4595" spans="1:19" x14ac:dyDescent="0.3">
      <c r="A4595">
        <v>20839</v>
      </c>
      <c r="B4595" t="s">
        <v>301</v>
      </c>
      <c r="C4595" t="s">
        <v>588</v>
      </c>
      <c r="K4595">
        <v>10</v>
      </c>
      <c r="L4595">
        <v>0</v>
      </c>
      <c r="M4595">
        <v>9</v>
      </c>
      <c r="N4595">
        <v>0</v>
      </c>
      <c r="O4595">
        <v>28</v>
      </c>
    </row>
    <row r="4596" spans="1:19" x14ac:dyDescent="0.3">
      <c r="A4596">
        <v>20839</v>
      </c>
      <c r="B4596" t="s">
        <v>301</v>
      </c>
      <c r="C4596" t="s">
        <v>1741</v>
      </c>
      <c r="K4596">
        <v>4</v>
      </c>
      <c r="L4596">
        <v>0</v>
      </c>
      <c r="M4596">
        <v>17</v>
      </c>
      <c r="N4596">
        <v>0</v>
      </c>
      <c r="O4596">
        <v>14</v>
      </c>
    </row>
    <row r="4597" spans="1:19" x14ac:dyDescent="0.3">
      <c r="A4597">
        <v>20839</v>
      </c>
      <c r="B4597" t="s">
        <v>301</v>
      </c>
      <c r="C4597" t="s">
        <v>1743</v>
      </c>
      <c r="K4597">
        <v>0</v>
      </c>
      <c r="L4597">
        <v>0</v>
      </c>
      <c r="M4597">
        <v>0</v>
      </c>
      <c r="N4597">
        <v>0</v>
      </c>
      <c r="O4597">
        <v>0</v>
      </c>
    </row>
    <row r="4598" spans="1:19" x14ac:dyDescent="0.3">
      <c r="A4598">
        <v>20839</v>
      </c>
      <c r="B4598" t="s">
        <v>301</v>
      </c>
      <c r="C4598" t="s">
        <v>1742</v>
      </c>
      <c r="K4598">
        <v>2</v>
      </c>
      <c r="L4598">
        <v>0</v>
      </c>
      <c r="M4598">
        <v>1</v>
      </c>
      <c r="N4598">
        <v>0</v>
      </c>
      <c r="O4598">
        <v>-1</v>
      </c>
    </row>
    <row r="4599" spans="1:19" x14ac:dyDescent="0.3">
      <c r="A4599">
        <v>20839</v>
      </c>
      <c r="B4599" t="s">
        <v>1678</v>
      </c>
      <c r="C4599" t="s">
        <v>1099</v>
      </c>
      <c r="K4599">
        <v>25</v>
      </c>
      <c r="L4599">
        <v>0</v>
      </c>
      <c r="M4599">
        <v>39</v>
      </c>
      <c r="N4599">
        <v>2</v>
      </c>
      <c r="O4599">
        <v>198</v>
      </c>
    </row>
    <row r="4600" spans="1:19" x14ac:dyDescent="0.3">
      <c r="A4600">
        <v>20839</v>
      </c>
      <c r="B4600" t="s">
        <v>1678</v>
      </c>
      <c r="C4600" t="s">
        <v>153</v>
      </c>
      <c r="K4600">
        <v>6</v>
      </c>
      <c r="L4600">
        <v>0</v>
      </c>
      <c r="M4600">
        <v>17</v>
      </c>
      <c r="N4600">
        <v>1</v>
      </c>
      <c r="O4600">
        <v>43</v>
      </c>
    </row>
    <row r="4601" spans="1:19" x14ac:dyDescent="0.3">
      <c r="A4601">
        <v>20839</v>
      </c>
      <c r="B4601" t="s">
        <v>1678</v>
      </c>
      <c r="C4601" t="s">
        <v>1679</v>
      </c>
      <c r="K4601">
        <v>10</v>
      </c>
      <c r="L4601">
        <v>0</v>
      </c>
      <c r="M4601">
        <v>14</v>
      </c>
      <c r="N4601">
        <v>0</v>
      </c>
      <c r="O4601">
        <v>40</v>
      </c>
    </row>
    <row r="4602" spans="1:19" x14ac:dyDescent="0.3">
      <c r="A4602">
        <v>20839</v>
      </c>
      <c r="B4602" t="s">
        <v>301</v>
      </c>
      <c r="C4602" t="s">
        <v>1083</v>
      </c>
      <c r="P4602">
        <v>80</v>
      </c>
      <c r="Q4602">
        <v>1</v>
      </c>
      <c r="R4602">
        <v>160</v>
      </c>
      <c r="S4602">
        <v>6</v>
      </c>
    </row>
    <row r="4603" spans="1:19" x14ac:dyDescent="0.3">
      <c r="A4603">
        <v>20839</v>
      </c>
      <c r="B4603" t="s">
        <v>301</v>
      </c>
      <c r="C4603" t="s">
        <v>588</v>
      </c>
      <c r="P4603">
        <v>26</v>
      </c>
      <c r="Q4603">
        <v>1</v>
      </c>
      <c r="R4603">
        <v>77</v>
      </c>
      <c r="S4603">
        <v>6</v>
      </c>
    </row>
    <row r="4604" spans="1:19" x14ac:dyDescent="0.3">
      <c r="A4604">
        <v>20839</v>
      </c>
      <c r="B4604" t="s">
        <v>301</v>
      </c>
      <c r="C4604" t="s">
        <v>107</v>
      </c>
      <c r="P4604">
        <v>23</v>
      </c>
      <c r="Q4604">
        <v>0</v>
      </c>
      <c r="R4604">
        <v>37</v>
      </c>
      <c r="S4604">
        <v>2</v>
      </c>
    </row>
    <row r="4605" spans="1:19" x14ac:dyDescent="0.3">
      <c r="A4605">
        <v>20839</v>
      </c>
      <c r="B4605" t="s">
        <v>301</v>
      </c>
      <c r="C4605" t="s">
        <v>1744</v>
      </c>
      <c r="P4605">
        <v>12</v>
      </c>
      <c r="Q4605">
        <v>0</v>
      </c>
      <c r="R4605">
        <v>33</v>
      </c>
      <c r="S4605">
        <v>5</v>
      </c>
    </row>
    <row r="4606" spans="1:19" x14ac:dyDescent="0.3">
      <c r="A4606">
        <v>20839</v>
      </c>
      <c r="B4606" t="s">
        <v>301</v>
      </c>
      <c r="C4606" t="s">
        <v>970</v>
      </c>
      <c r="P4606">
        <v>6</v>
      </c>
      <c r="Q4606">
        <v>0</v>
      </c>
      <c r="R4606">
        <v>6</v>
      </c>
      <c r="S4606">
        <v>1</v>
      </c>
    </row>
    <row r="4607" spans="1:19" x14ac:dyDescent="0.3">
      <c r="A4607">
        <v>20839</v>
      </c>
      <c r="B4607" t="s">
        <v>301</v>
      </c>
      <c r="C4607" t="s">
        <v>1745</v>
      </c>
      <c r="P4607">
        <v>6</v>
      </c>
      <c r="Q4607">
        <v>0</v>
      </c>
      <c r="R4607">
        <v>6</v>
      </c>
      <c r="S4607">
        <v>1</v>
      </c>
    </row>
    <row r="4608" spans="1:19" x14ac:dyDescent="0.3">
      <c r="A4608">
        <v>20839</v>
      </c>
      <c r="B4608" t="s">
        <v>301</v>
      </c>
      <c r="C4608" t="s">
        <v>310</v>
      </c>
      <c r="P4608">
        <v>6</v>
      </c>
      <c r="Q4608">
        <v>0</v>
      </c>
      <c r="R4608">
        <v>5</v>
      </c>
      <c r="S4608">
        <v>2</v>
      </c>
    </row>
    <row r="4609" spans="1:29" x14ac:dyDescent="0.3">
      <c r="A4609">
        <v>20839</v>
      </c>
      <c r="B4609" t="s">
        <v>301</v>
      </c>
      <c r="C4609" t="s">
        <v>216</v>
      </c>
      <c r="P4609">
        <v>4</v>
      </c>
      <c r="Q4609">
        <v>0</v>
      </c>
      <c r="R4609">
        <v>4</v>
      </c>
      <c r="S4609">
        <v>1</v>
      </c>
    </row>
    <row r="4610" spans="1:29" x14ac:dyDescent="0.3">
      <c r="A4610">
        <v>20839</v>
      </c>
      <c r="B4610" t="s">
        <v>1678</v>
      </c>
      <c r="C4610" t="s">
        <v>306</v>
      </c>
      <c r="P4610">
        <v>15</v>
      </c>
      <c r="Q4610">
        <v>0</v>
      </c>
      <c r="R4610">
        <v>66</v>
      </c>
      <c r="S4610">
        <v>9</v>
      </c>
    </row>
    <row r="4611" spans="1:29" x14ac:dyDescent="0.3">
      <c r="A4611">
        <v>20839</v>
      </c>
      <c r="B4611" t="s">
        <v>1678</v>
      </c>
      <c r="C4611" t="s">
        <v>52</v>
      </c>
      <c r="P4611">
        <v>13</v>
      </c>
      <c r="Q4611">
        <v>0</v>
      </c>
      <c r="R4611">
        <v>48</v>
      </c>
      <c r="S4611">
        <v>8</v>
      </c>
    </row>
    <row r="4612" spans="1:29" x14ac:dyDescent="0.3">
      <c r="A4612">
        <v>20839</v>
      </c>
      <c r="B4612" t="s">
        <v>1678</v>
      </c>
      <c r="C4612" t="s">
        <v>1681</v>
      </c>
      <c r="P4612">
        <v>37</v>
      </c>
      <c r="Q4612">
        <v>1</v>
      </c>
      <c r="R4612">
        <v>42</v>
      </c>
      <c r="S4612">
        <v>2</v>
      </c>
    </row>
    <row r="4613" spans="1:29" x14ac:dyDescent="0.3">
      <c r="A4613">
        <v>20839</v>
      </c>
      <c r="B4613" t="s">
        <v>1678</v>
      </c>
      <c r="C4613" t="s">
        <v>1746</v>
      </c>
      <c r="P4613">
        <v>27</v>
      </c>
      <c r="Q4613">
        <v>0</v>
      </c>
      <c r="R4613">
        <v>27</v>
      </c>
      <c r="S4613">
        <v>2</v>
      </c>
    </row>
    <row r="4614" spans="1:29" x14ac:dyDescent="0.3">
      <c r="A4614">
        <v>20839</v>
      </c>
      <c r="B4614" t="s">
        <v>1678</v>
      </c>
      <c r="C4614" t="s">
        <v>153</v>
      </c>
      <c r="P4614">
        <v>25</v>
      </c>
      <c r="Q4614">
        <v>0</v>
      </c>
      <c r="R4614">
        <v>25</v>
      </c>
      <c r="S4614">
        <v>1</v>
      </c>
    </row>
    <row r="4615" spans="1:29" x14ac:dyDescent="0.3">
      <c r="A4615">
        <v>20839</v>
      </c>
      <c r="B4615" t="s">
        <v>1678</v>
      </c>
      <c r="C4615" t="s">
        <v>1747</v>
      </c>
      <c r="P4615">
        <v>12</v>
      </c>
      <c r="Q4615">
        <v>0</v>
      </c>
      <c r="R4615">
        <v>23</v>
      </c>
      <c r="S4615">
        <v>2</v>
      </c>
    </row>
    <row r="4616" spans="1:29" x14ac:dyDescent="0.3">
      <c r="A4616">
        <v>20839</v>
      </c>
      <c r="B4616" t="s">
        <v>1678</v>
      </c>
      <c r="C4616" t="s">
        <v>1099</v>
      </c>
      <c r="P4616">
        <v>14</v>
      </c>
      <c r="Q4616">
        <v>0</v>
      </c>
      <c r="R4616">
        <v>22</v>
      </c>
      <c r="S4616">
        <v>3</v>
      </c>
    </row>
    <row r="4617" spans="1:29" x14ac:dyDescent="0.3">
      <c r="A4617">
        <v>20839</v>
      </c>
      <c r="B4617" t="s">
        <v>1678</v>
      </c>
      <c r="C4617" t="s">
        <v>919</v>
      </c>
      <c r="P4617">
        <v>14</v>
      </c>
      <c r="Q4617">
        <v>0</v>
      </c>
      <c r="R4617">
        <v>20</v>
      </c>
      <c r="S4617">
        <v>2</v>
      </c>
    </row>
    <row r="4618" spans="1:29" x14ac:dyDescent="0.3">
      <c r="A4618">
        <v>20839</v>
      </c>
      <c r="B4618" t="s">
        <v>1678</v>
      </c>
      <c r="C4618" t="s">
        <v>1679</v>
      </c>
      <c r="P4618">
        <v>14</v>
      </c>
      <c r="Q4618">
        <v>1</v>
      </c>
      <c r="R4618">
        <v>14</v>
      </c>
      <c r="S4618">
        <v>1</v>
      </c>
    </row>
    <row r="4619" spans="1:29" x14ac:dyDescent="0.3">
      <c r="A4619">
        <v>20839</v>
      </c>
      <c r="B4619" t="s">
        <v>301</v>
      </c>
      <c r="C4619" t="s">
        <v>588</v>
      </c>
      <c r="T4619">
        <v>17</v>
      </c>
      <c r="U4619">
        <v>19</v>
      </c>
      <c r="V4619">
        <v>0</v>
      </c>
      <c r="W4619">
        <v>51</v>
      </c>
      <c r="X4619">
        <v>3</v>
      </c>
    </row>
    <row r="4620" spans="1:29" x14ac:dyDescent="0.3">
      <c r="A4620">
        <v>20839</v>
      </c>
      <c r="B4620" t="s">
        <v>301</v>
      </c>
      <c r="C4620" t="s">
        <v>1743</v>
      </c>
      <c r="T4620">
        <v>25</v>
      </c>
      <c r="U4620">
        <v>25</v>
      </c>
      <c r="V4620">
        <v>0</v>
      </c>
      <c r="W4620">
        <v>25</v>
      </c>
      <c r="X4620">
        <v>1</v>
      </c>
    </row>
    <row r="4621" spans="1:29" x14ac:dyDescent="0.3">
      <c r="A4621">
        <v>20839</v>
      </c>
      <c r="B4621" t="s">
        <v>301</v>
      </c>
      <c r="C4621" t="s">
        <v>107</v>
      </c>
      <c r="T4621">
        <v>19</v>
      </c>
      <c r="U4621">
        <v>19</v>
      </c>
      <c r="V4621">
        <v>0</v>
      </c>
      <c r="W4621">
        <v>19</v>
      </c>
      <c r="X4621">
        <v>1</v>
      </c>
    </row>
    <row r="4622" spans="1:29" x14ac:dyDescent="0.3">
      <c r="A4622">
        <v>20839</v>
      </c>
      <c r="B4622" t="s">
        <v>1678</v>
      </c>
      <c r="C4622" t="s">
        <v>52</v>
      </c>
      <c r="T4622">
        <v>23.5</v>
      </c>
      <c r="U4622">
        <v>27</v>
      </c>
      <c r="V4622">
        <v>0</v>
      </c>
      <c r="W4622">
        <v>47</v>
      </c>
      <c r="X4622">
        <v>2</v>
      </c>
    </row>
    <row r="4623" spans="1:29" x14ac:dyDescent="0.3">
      <c r="A4623">
        <v>20839</v>
      </c>
      <c r="B4623" t="s">
        <v>301</v>
      </c>
      <c r="C4623" t="s">
        <v>1743</v>
      </c>
      <c r="Y4623">
        <v>0.7</v>
      </c>
      <c r="Z4623">
        <v>4</v>
      </c>
      <c r="AA4623">
        <v>0</v>
      </c>
      <c r="AB4623">
        <v>2</v>
      </c>
      <c r="AC4623">
        <v>3</v>
      </c>
    </row>
    <row r="4624" spans="1:29" x14ac:dyDescent="0.3">
      <c r="A4624">
        <v>20839</v>
      </c>
      <c r="B4624" t="s">
        <v>1678</v>
      </c>
      <c r="C4624" t="s">
        <v>153</v>
      </c>
      <c r="Y4624">
        <v>0.3</v>
      </c>
      <c r="Z4624">
        <v>6</v>
      </c>
      <c r="AA4624">
        <v>0</v>
      </c>
      <c r="AB4624">
        <v>1</v>
      </c>
      <c r="AC4624">
        <v>3</v>
      </c>
    </row>
    <row r="4625" spans="1:39" x14ac:dyDescent="0.3">
      <c r="A4625">
        <v>20839</v>
      </c>
      <c r="B4625" t="s">
        <v>301</v>
      </c>
      <c r="C4625" t="s">
        <v>946</v>
      </c>
      <c r="AD4625">
        <v>3</v>
      </c>
      <c r="AE4625">
        <v>29</v>
      </c>
      <c r="AF4625">
        <v>2</v>
      </c>
      <c r="AG4625">
        <v>66.7</v>
      </c>
      <c r="AH4625">
        <v>8</v>
      </c>
      <c r="AI4625">
        <v>2</v>
      </c>
    </row>
    <row r="4626" spans="1:39" x14ac:dyDescent="0.3">
      <c r="A4626">
        <v>20839</v>
      </c>
      <c r="B4626" t="s">
        <v>1678</v>
      </c>
      <c r="C4626" t="s">
        <v>1361</v>
      </c>
      <c r="AD4626">
        <v>2</v>
      </c>
      <c r="AE4626">
        <v>41</v>
      </c>
      <c r="AF4626">
        <v>1</v>
      </c>
      <c r="AG4626">
        <v>50</v>
      </c>
      <c r="AH4626">
        <v>7</v>
      </c>
      <c r="AI4626">
        <v>4</v>
      </c>
    </row>
    <row r="4627" spans="1:39" x14ac:dyDescent="0.3">
      <c r="A4627">
        <v>20839</v>
      </c>
      <c r="B4627" t="s">
        <v>301</v>
      </c>
      <c r="C4627" t="s">
        <v>751</v>
      </c>
      <c r="AJ4627">
        <v>59</v>
      </c>
      <c r="AK4627">
        <v>255</v>
      </c>
      <c r="AL4627">
        <v>42.5</v>
      </c>
      <c r="AM4627">
        <v>6</v>
      </c>
    </row>
    <row r="4628" spans="1:39" x14ac:dyDescent="0.3">
      <c r="A4628">
        <v>20839</v>
      </c>
      <c r="B4628" t="s">
        <v>1678</v>
      </c>
      <c r="C4628" t="s">
        <v>1748</v>
      </c>
      <c r="AJ4628">
        <v>51</v>
      </c>
      <c r="AK4628">
        <v>219</v>
      </c>
      <c r="AL4628">
        <v>43.8</v>
      </c>
      <c r="AM4628">
        <v>5</v>
      </c>
    </row>
    <row r="4629" spans="1:39" x14ac:dyDescent="0.3">
      <c r="A4629">
        <v>20810</v>
      </c>
      <c r="B4629" t="s">
        <v>477</v>
      </c>
      <c r="C4629" t="s">
        <v>1595</v>
      </c>
      <c r="D4629">
        <v>44</v>
      </c>
      <c r="E4629">
        <v>72.7</v>
      </c>
      <c r="F4629">
        <v>32</v>
      </c>
      <c r="G4629">
        <v>0</v>
      </c>
      <c r="H4629">
        <v>1</v>
      </c>
      <c r="I4629">
        <v>382</v>
      </c>
      <c r="J4629">
        <v>153.19999999999999</v>
      </c>
    </row>
    <row r="4630" spans="1:39" x14ac:dyDescent="0.3">
      <c r="A4630">
        <v>20810</v>
      </c>
      <c r="B4630" t="s">
        <v>1749</v>
      </c>
      <c r="C4630" t="s">
        <v>1750</v>
      </c>
      <c r="D4630">
        <v>33</v>
      </c>
      <c r="E4630">
        <v>72.7</v>
      </c>
      <c r="F4630">
        <v>24</v>
      </c>
      <c r="G4630">
        <v>1</v>
      </c>
      <c r="H4630">
        <v>1</v>
      </c>
      <c r="I4630">
        <v>259</v>
      </c>
      <c r="J4630">
        <v>142.6</v>
      </c>
    </row>
    <row r="4631" spans="1:39" x14ac:dyDescent="0.3">
      <c r="A4631">
        <v>20810</v>
      </c>
      <c r="B4631" t="s">
        <v>1749</v>
      </c>
      <c r="C4631" t="s">
        <v>1751</v>
      </c>
      <c r="D4631">
        <v>1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</row>
    <row r="4632" spans="1:39" x14ac:dyDescent="0.3">
      <c r="A4632">
        <v>20810</v>
      </c>
      <c r="B4632" t="s">
        <v>477</v>
      </c>
      <c r="C4632" t="s">
        <v>1596</v>
      </c>
      <c r="K4632">
        <v>23</v>
      </c>
      <c r="L4632">
        <v>0</v>
      </c>
      <c r="M4632">
        <v>17</v>
      </c>
      <c r="N4632">
        <v>1</v>
      </c>
      <c r="O4632">
        <v>97</v>
      </c>
    </row>
    <row r="4633" spans="1:39" x14ac:dyDescent="0.3">
      <c r="A4633">
        <v>20810</v>
      </c>
      <c r="B4633" t="s">
        <v>477</v>
      </c>
      <c r="C4633" t="s">
        <v>1752</v>
      </c>
      <c r="K4633">
        <v>2</v>
      </c>
      <c r="L4633">
        <v>0</v>
      </c>
      <c r="M4633">
        <v>26</v>
      </c>
      <c r="N4633">
        <v>0</v>
      </c>
      <c r="O4633">
        <v>23</v>
      </c>
    </row>
    <row r="4634" spans="1:39" x14ac:dyDescent="0.3">
      <c r="A4634">
        <v>20810</v>
      </c>
      <c r="B4634" t="s">
        <v>477</v>
      </c>
      <c r="C4634" t="s">
        <v>1595</v>
      </c>
      <c r="K4634">
        <v>11</v>
      </c>
      <c r="L4634">
        <v>1</v>
      </c>
      <c r="M4634">
        <v>12</v>
      </c>
      <c r="N4634">
        <v>0</v>
      </c>
      <c r="O4634">
        <v>20</v>
      </c>
    </row>
    <row r="4635" spans="1:39" x14ac:dyDescent="0.3">
      <c r="A4635">
        <v>20810</v>
      </c>
      <c r="B4635" t="s">
        <v>477</v>
      </c>
      <c r="C4635" t="s">
        <v>1753</v>
      </c>
      <c r="K4635">
        <v>1</v>
      </c>
      <c r="L4635">
        <v>0</v>
      </c>
      <c r="M4635">
        <v>12</v>
      </c>
      <c r="N4635">
        <v>0</v>
      </c>
      <c r="O4635">
        <v>12</v>
      </c>
    </row>
    <row r="4636" spans="1:39" x14ac:dyDescent="0.3">
      <c r="A4636">
        <v>20810</v>
      </c>
      <c r="B4636" t="s">
        <v>477</v>
      </c>
      <c r="C4636" t="s">
        <v>1597</v>
      </c>
      <c r="K4636">
        <v>1</v>
      </c>
      <c r="L4636">
        <v>0</v>
      </c>
      <c r="M4636">
        <v>4</v>
      </c>
      <c r="N4636">
        <v>0</v>
      </c>
      <c r="O4636">
        <v>4</v>
      </c>
    </row>
    <row r="4637" spans="1:39" x14ac:dyDescent="0.3">
      <c r="A4637">
        <v>20810</v>
      </c>
      <c r="B4637" t="s">
        <v>477</v>
      </c>
      <c r="C4637" t="s">
        <v>874</v>
      </c>
      <c r="K4637">
        <v>0</v>
      </c>
      <c r="L4637">
        <v>1</v>
      </c>
      <c r="M4637">
        <v>0</v>
      </c>
      <c r="N4637">
        <v>0</v>
      </c>
      <c r="O4637">
        <v>0</v>
      </c>
    </row>
    <row r="4638" spans="1:39" x14ac:dyDescent="0.3">
      <c r="A4638">
        <v>20810</v>
      </c>
      <c r="B4638" t="s">
        <v>1749</v>
      </c>
      <c r="C4638" t="s">
        <v>1751</v>
      </c>
      <c r="K4638">
        <v>16</v>
      </c>
      <c r="L4638">
        <v>0</v>
      </c>
      <c r="M4638">
        <v>17</v>
      </c>
      <c r="N4638">
        <v>1</v>
      </c>
      <c r="O4638">
        <v>107</v>
      </c>
    </row>
    <row r="4639" spans="1:39" x14ac:dyDescent="0.3">
      <c r="A4639">
        <v>20810</v>
      </c>
      <c r="B4639" t="s">
        <v>1749</v>
      </c>
      <c r="C4639" t="s">
        <v>164</v>
      </c>
      <c r="K4639">
        <v>9</v>
      </c>
      <c r="L4639">
        <v>0</v>
      </c>
      <c r="M4639">
        <v>14</v>
      </c>
      <c r="N4639">
        <v>1</v>
      </c>
      <c r="O4639">
        <v>54</v>
      </c>
    </row>
    <row r="4640" spans="1:39" x14ac:dyDescent="0.3">
      <c r="A4640">
        <v>20810</v>
      </c>
      <c r="B4640" t="s">
        <v>1749</v>
      </c>
      <c r="C4640" t="s">
        <v>1754</v>
      </c>
      <c r="K4640">
        <v>4</v>
      </c>
      <c r="L4640">
        <v>0</v>
      </c>
      <c r="M4640">
        <v>29</v>
      </c>
      <c r="N4640">
        <v>0</v>
      </c>
      <c r="O4640">
        <v>29</v>
      </c>
    </row>
    <row r="4641" spans="1:19" x14ac:dyDescent="0.3">
      <c r="A4641">
        <v>20810</v>
      </c>
      <c r="B4641" t="s">
        <v>1749</v>
      </c>
      <c r="C4641" t="s">
        <v>1755</v>
      </c>
      <c r="K4641">
        <v>1</v>
      </c>
      <c r="L4641">
        <v>0</v>
      </c>
      <c r="M4641">
        <v>9</v>
      </c>
      <c r="N4641">
        <v>0</v>
      </c>
      <c r="O4641">
        <v>9</v>
      </c>
    </row>
    <row r="4642" spans="1:19" x14ac:dyDescent="0.3">
      <c r="A4642">
        <v>20810</v>
      </c>
      <c r="B4642" t="s">
        <v>1749</v>
      </c>
      <c r="C4642" t="s">
        <v>183</v>
      </c>
      <c r="K4642">
        <v>1</v>
      </c>
      <c r="L4642">
        <v>0</v>
      </c>
      <c r="M4642">
        <v>0</v>
      </c>
      <c r="N4642">
        <v>0</v>
      </c>
      <c r="O4642">
        <v>0</v>
      </c>
    </row>
    <row r="4643" spans="1:19" x14ac:dyDescent="0.3">
      <c r="A4643">
        <v>20810</v>
      </c>
      <c r="B4643" t="s">
        <v>477</v>
      </c>
      <c r="C4643" t="s">
        <v>199</v>
      </c>
      <c r="P4643">
        <v>85</v>
      </c>
      <c r="Q4643">
        <v>1</v>
      </c>
      <c r="R4643">
        <v>206</v>
      </c>
      <c r="S4643">
        <v>11</v>
      </c>
    </row>
    <row r="4644" spans="1:19" x14ac:dyDescent="0.3">
      <c r="A4644">
        <v>20810</v>
      </c>
      <c r="B4644" t="s">
        <v>477</v>
      </c>
      <c r="C4644" t="s">
        <v>121</v>
      </c>
      <c r="P4644">
        <v>19</v>
      </c>
      <c r="Q4644">
        <v>0</v>
      </c>
      <c r="R4644">
        <v>74</v>
      </c>
      <c r="S4644">
        <v>7</v>
      </c>
    </row>
    <row r="4645" spans="1:19" x14ac:dyDescent="0.3">
      <c r="A4645">
        <v>20810</v>
      </c>
      <c r="B4645" t="s">
        <v>477</v>
      </c>
      <c r="C4645" t="s">
        <v>1596</v>
      </c>
      <c r="P4645">
        <v>10</v>
      </c>
      <c r="Q4645">
        <v>0</v>
      </c>
      <c r="R4645">
        <v>33</v>
      </c>
      <c r="S4645">
        <v>6</v>
      </c>
    </row>
    <row r="4646" spans="1:19" x14ac:dyDescent="0.3">
      <c r="A4646">
        <v>20810</v>
      </c>
      <c r="B4646" t="s">
        <v>477</v>
      </c>
      <c r="C4646" t="s">
        <v>1753</v>
      </c>
      <c r="P4646">
        <v>13</v>
      </c>
      <c r="Q4646">
        <v>0</v>
      </c>
      <c r="R4646">
        <v>23</v>
      </c>
      <c r="S4646">
        <v>2</v>
      </c>
    </row>
    <row r="4647" spans="1:19" x14ac:dyDescent="0.3">
      <c r="A4647">
        <v>20810</v>
      </c>
      <c r="B4647" t="s">
        <v>477</v>
      </c>
      <c r="C4647" t="s">
        <v>1756</v>
      </c>
      <c r="P4647">
        <v>10</v>
      </c>
      <c r="Q4647">
        <v>0</v>
      </c>
      <c r="R4647">
        <v>18</v>
      </c>
      <c r="S4647">
        <v>2</v>
      </c>
    </row>
    <row r="4648" spans="1:19" x14ac:dyDescent="0.3">
      <c r="A4648">
        <v>20810</v>
      </c>
      <c r="B4648" t="s">
        <v>477</v>
      </c>
      <c r="C4648" t="s">
        <v>483</v>
      </c>
      <c r="P4648">
        <v>17</v>
      </c>
      <c r="Q4648">
        <v>0</v>
      </c>
      <c r="R4648">
        <v>17</v>
      </c>
      <c r="S4648">
        <v>1</v>
      </c>
    </row>
    <row r="4649" spans="1:19" x14ac:dyDescent="0.3">
      <c r="A4649">
        <v>20810</v>
      </c>
      <c r="B4649" t="s">
        <v>477</v>
      </c>
      <c r="C4649" t="s">
        <v>874</v>
      </c>
      <c r="P4649">
        <v>9</v>
      </c>
      <c r="Q4649">
        <v>0</v>
      </c>
      <c r="R4649">
        <v>12</v>
      </c>
      <c r="S4649">
        <v>2</v>
      </c>
    </row>
    <row r="4650" spans="1:19" x14ac:dyDescent="0.3">
      <c r="A4650">
        <v>20810</v>
      </c>
      <c r="B4650" t="s">
        <v>477</v>
      </c>
      <c r="C4650" t="s">
        <v>205</v>
      </c>
      <c r="P4650">
        <v>0</v>
      </c>
      <c r="Q4650">
        <v>0</v>
      </c>
      <c r="R4650">
        <v>-1</v>
      </c>
      <c r="S4650">
        <v>1</v>
      </c>
    </row>
    <row r="4651" spans="1:19" x14ac:dyDescent="0.3">
      <c r="A4651">
        <v>20810</v>
      </c>
      <c r="B4651" t="s">
        <v>1749</v>
      </c>
      <c r="C4651" t="s">
        <v>1754</v>
      </c>
      <c r="P4651">
        <v>21</v>
      </c>
      <c r="Q4651">
        <v>1</v>
      </c>
      <c r="R4651">
        <v>60</v>
      </c>
      <c r="S4651">
        <v>8</v>
      </c>
    </row>
    <row r="4652" spans="1:19" x14ac:dyDescent="0.3">
      <c r="A4652">
        <v>20810</v>
      </c>
      <c r="B4652" t="s">
        <v>1749</v>
      </c>
      <c r="C4652" t="s">
        <v>1252</v>
      </c>
      <c r="P4652">
        <v>27</v>
      </c>
      <c r="Q4652">
        <v>0</v>
      </c>
      <c r="R4652">
        <v>52</v>
      </c>
      <c r="S4652">
        <v>3</v>
      </c>
    </row>
    <row r="4653" spans="1:19" x14ac:dyDescent="0.3">
      <c r="A4653">
        <v>20810</v>
      </c>
      <c r="B4653" t="s">
        <v>1749</v>
      </c>
      <c r="C4653" t="s">
        <v>83</v>
      </c>
      <c r="P4653">
        <v>26</v>
      </c>
      <c r="Q4653">
        <v>0</v>
      </c>
      <c r="R4653">
        <v>45</v>
      </c>
      <c r="S4653">
        <v>2</v>
      </c>
    </row>
    <row r="4654" spans="1:19" x14ac:dyDescent="0.3">
      <c r="A4654">
        <v>20810</v>
      </c>
      <c r="B4654" t="s">
        <v>1749</v>
      </c>
      <c r="C4654" t="s">
        <v>1757</v>
      </c>
      <c r="P4654">
        <v>11</v>
      </c>
      <c r="Q4654">
        <v>0</v>
      </c>
      <c r="R4654">
        <v>35</v>
      </c>
      <c r="S4654">
        <v>4</v>
      </c>
    </row>
    <row r="4655" spans="1:19" x14ac:dyDescent="0.3">
      <c r="A4655">
        <v>20810</v>
      </c>
      <c r="B4655" t="s">
        <v>1749</v>
      </c>
      <c r="C4655" t="s">
        <v>1751</v>
      </c>
      <c r="P4655">
        <v>23</v>
      </c>
      <c r="Q4655">
        <v>0</v>
      </c>
      <c r="R4655">
        <v>21</v>
      </c>
      <c r="S4655">
        <v>2</v>
      </c>
    </row>
    <row r="4656" spans="1:19" x14ac:dyDescent="0.3">
      <c r="A4656">
        <v>20810</v>
      </c>
      <c r="B4656" t="s">
        <v>1749</v>
      </c>
      <c r="C4656" t="s">
        <v>164</v>
      </c>
      <c r="P4656">
        <v>7</v>
      </c>
      <c r="Q4656">
        <v>0</v>
      </c>
      <c r="R4656">
        <v>18</v>
      </c>
      <c r="S4656">
        <v>3</v>
      </c>
    </row>
    <row r="4657" spans="1:39" x14ac:dyDescent="0.3">
      <c r="A4657">
        <v>20810</v>
      </c>
      <c r="B4657" t="s">
        <v>1749</v>
      </c>
      <c r="C4657" t="s">
        <v>107</v>
      </c>
      <c r="P4657">
        <v>16</v>
      </c>
      <c r="Q4657">
        <v>0</v>
      </c>
      <c r="R4657">
        <v>16</v>
      </c>
      <c r="S4657">
        <v>1</v>
      </c>
    </row>
    <row r="4658" spans="1:39" x14ac:dyDescent="0.3">
      <c r="A4658">
        <v>20810</v>
      </c>
      <c r="B4658" t="s">
        <v>1749</v>
      </c>
      <c r="C4658" t="s">
        <v>183</v>
      </c>
      <c r="P4658">
        <v>12</v>
      </c>
      <c r="Q4658">
        <v>0</v>
      </c>
      <c r="R4658">
        <v>12</v>
      </c>
      <c r="S4658">
        <v>1</v>
      </c>
    </row>
    <row r="4659" spans="1:39" x14ac:dyDescent="0.3">
      <c r="A4659">
        <v>20810</v>
      </c>
      <c r="B4659" t="s">
        <v>477</v>
      </c>
      <c r="C4659" t="s">
        <v>312</v>
      </c>
      <c r="T4659">
        <v>20.399999999999999</v>
      </c>
      <c r="U4659">
        <v>29</v>
      </c>
      <c r="V4659">
        <v>0</v>
      </c>
      <c r="W4659">
        <v>102</v>
      </c>
      <c r="X4659">
        <v>5</v>
      </c>
    </row>
    <row r="4660" spans="1:39" x14ac:dyDescent="0.3">
      <c r="A4660">
        <v>20810</v>
      </c>
      <c r="B4660" t="s">
        <v>477</v>
      </c>
      <c r="C4660" t="s">
        <v>1597</v>
      </c>
      <c r="T4660">
        <v>21.5</v>
      </c>
      <c r="U4660">
        <v>22</v>
      </c>
      <c r="V4660">
        <v>0</v>
      </c>
      <c r="W4660">
        <v>43</v>
      </c>
      <c r="X4660">
        <v>2</v>
      </c>
    </row>
    <row r="4661" spans="1:39" x14ac:dyDescent="0.3">
      <c r="A4661">
        <v>20810</v>
      </c>
      <c r="B4661" t="s">
        <v>1749</v>
      </c>
      <c r="C4661" t="s">
        <v>1755</v>
      </c>
      <c r="T4661">
        <v>25</v>
      </c>
      <c r="U4661">
        <v>29</v>
      </c>
      <c r="V4661">
        <v>0</v>
      </c>
      <c r="W4661">
        <v>75</v>
      </c>
      <c r="X4661">
        <v>3</v>
      </c>
    </row>
    <row r="4662" spans="1:39" x14ac:dyDescent="0.3">
      <c r="A4662">
        <v>20810</v>
      </c>
      <c r="B4662" t="s">
        <v>1749</v>
      </c>
      <c r="C4662" t="s">
        <v>320</v>
      </c>
      <c r="T4662">
        <v>7</v>
      </c>
      <c r="U4662">
        <v>7</v>
      </c>
      <c r="V4662">
        <v>0</v>
      </c>
      <c r="W4662">
        <v>7</v>
      </c>
      <c r="X4662">
        <v>1</v>
      </c>
    </row>
    <row r="4663" spans="1:39" x14ac:dyDescent="0.3">
      <c r="A4663">
        <v>20810</v>
      </c>
      <c r="B4663" t="s">
        <v>477</v>
      </c>
      <c r="C4663" t="s">
        <v>1600</v>
      </c>
      <c r="AD4663">
        <v>3</v>
      </c>
      <c r="AE4663">
        <v>42</v>
      </c>
      <c r="AF4663">
        <v>3</v>
      </c>
      <c r="AG4663">
        <v>100</v>
      </c>
      <c r="AH4663">
        <v>11</v>
      </c>
      <c r="AI4663">
        <v>2</v>
      </c>
    </row>
    <row r="4664" spans="1:39" x14ac:dyDescent="0.3">
      <c r="A4664">
        <v>20810</v>
      </c>
      <c r="B4664" t="s">
        <v>1749</v>
      </c>
      <c r="C4664" t="s">
        <v>1758</v>
      </c>
      <c r="AD4664">
        <v>1</v>
      </c>
      <c r="AE4664">
        <v>27</v>
      </c>
      <c r="AF4664">
        <v>1</v>
      </c>
      <c r="AG4664">
        <v>100</v>
      </c>
      <c r="AH4664">
        <v>8</v>
      </c>
      <c r="AI4664">
        <v>5</v>
      </c>
    </row>
    <row r="4665" spans="1:39" x14ac:dyDescent="0.3">
      <c r="A4665">
        <v>20810</v>
      </c>
      <c r="B4665" t="s">
        <v>477</v>
      </c>
      <c r="C4665" t="s">
        <v>499</v>
      </c>
      <c r="AJ4665">
        <v>59</v>
      </c>
      <c r="AK4665">
        <v>106</v>
      </c>
      <c r="AL4665">
        <v>53</v>
      </c>
      <c r="AM4665">
        <v>2</v>
      </c>
    </row>
    <row r="4666" spans="1:39" x14ac:dyDescent="0.3">
      <c r="A4666">
        <v>20810</v>
      </c>
      <c r="B4666" t="s">
        <v>1749</v>
      </c>
      <c r="C4666" t="s">
        <v>1759</v>
      </c>
      <c r="AJ4666">
        <v>45</v>
      </c>
      <c r="AK4666">
        <v>116</v>
      </c>
      <c r="AL4666">
        <v>38.700000000000003</v>
      </c>
      <c r="AM4666">
        <v>3</v>
      </c>
    </row>
    <row r="4667" spans="1:39" x14ac:dyDescent="0.3">
      <c r="A4667">
        <v>20836</v>
      </c>
      <c r="B4667" t="s">
        <v>501</v>
      </c>
      <c r="C4667" t="s">
        <v>1760</v>
      </c>
      <c r="D4667">
        <v>13</v>
      </c>
      <c r="E4667">
        <v>61.5</v>
      </c>
      <c r="F4667">
        <v>8</v>
      </c>
      <c r="G4667">
        <v>0</v>
      </c>
      <c r="H4667">
        <v>0</v>
      </c>
      <c r="I4667">
        <v>124</v>
      </c>
      <c r="J4667">
        <v>141.69999999999999</v>
      </c>
    </row>
    <row r="4668" spans="1:39" x14ac:dyDescent="0.3">
      <c r="A4668">
        <v>20836</v>
      </c>
      <c r="B4668" t="s">
        <v>501</v>
      </c>
      <c r="C4668" t="s">
        <v>96</v>
      </c>
      <c r="D4668">
        <v>9</v>
      </c>
      <c r="E4668">
        <v>55.6</v>
      </c>
      <c r="F4668">
        <v>5</v>
      </c>
      <c r="G4668">
        <v>0</v>
      </c>
      <c r="H4668">
        <v>0</v>
      </c>
      <c r="I4668">
        <v>108</v>
      </c>
      <c r="J4668">
        <v>156.4</v>
      </c>
    </row>
    <row r="4669" spans="1:39" x14ac:dyDescent="0.3">
      <c r="A4669">
        <v>20836</v>
      </c>
      <c r="B4669" t="s">
        <v>1035</v>
      </c>
      <c r="C4669" t="s">
        <v>74</v>
      </c>
      <c r="D4669">
        <v>32</v>
      </c>
      <c r="E4669">
        <v>62.5</v>
      </c>
      <c r="F4669">
        <v>20</v>
      </c>
      <c r="G4669">
        <v>0</v>
      </c>
      <c r="H4669">
        <v>2</v>
      </c>
      <c r="I4669">
        <v>272</v>
      </c>
      <c r="J4669">
        <v>154.5</v>
      </c>
    </row>
    <row r="4670" spans="1:39" x14ac:dyDescent="0.3">
      <c r="A4670">
        <v>20836</v>
      </c>
      <c r="B4670" t="s">
        <v>1035</v>
      </c>
      <c r="C4670" t="s">
        <v>202</v>
      </c>
      <c r="D4670">
        <v>1</v>
      </c>
      <c r="E4670">
        <v>100</v>
      </c>
      <c r="F4670">
        <v>1</v>
      </c>
      <c r="G4670">
        <v>0</v>
      </c>
      <c r="H4670">
        <v>0</v>
      </c>
      <c r="I4670">
        <v>7</v>
      </c>
      <c r="J4670">
        <v>158.80000000000001</v>
      </c>
    </row>
    <row r="4671" spans="1:39" x14ac:dyDescent="0.3">
      <c r="A4671">
        <v>20836</v>
      </c>
      <c r="B4671" t="s">
        <v>501</v>
      </c>
      <c r="C4671" t="s">
        <v>507</v>
      </c>
      <c r="K4671">
        <v>26</v>
      </c>
      <c r="L4671">
        <v>0</v>
      </c>
      <c r="M4671">
        <v>45</v>
      </c>
      <c r="N4671">
        <v>1</v>
      </c>
      <c r="O4671">
        <v>229</v>
      </c>
    </row>
    <row r="4672" spans="1:39" x14ac:dyDescent="0.3">
      <c r="A4672">
        <v>20836</v>
      </c>
      <c r="B4672" t="s">
        <v>501</v>
      </c>
      <c r="C4672" t="s">
        <v>96</v>
      </c>
      <c r="K4672">
        <v>2</v>
      </c>
      <c r="L4672">
        <v>0</v>
      </c>
      <c r="M4672">
        <v>19</v>
      </c>
      <c r="N4672">
        <v>1</v>
      </c>
      <c r="O4672">
        <v>24</v>
      </c>
    </row>
    <row r="4673" spans="1:19" x14ac:dyDescent="0.3">
      <c r="A4673">
        <v>20836</v>
      </c>
      <c r="B4673" t="s">
        <v>501</v>
      </c>
      <c r="C4673" t="s">
        <v>1566</v>
      </c>
      <c r="K4673">
        <v>5</v>
      </c>
      <c r="L4673">
        <v>0</v>
      </c>
      <c r="M4673">
        <v>3</v>
      </c>
      <c r="N4673">
        <v>0</v>
      </c>
      <c r="O4673">
        <v>2</v>
      </c>
    </row>
    <row r="4674" spans="1:19" x14ac:dyDescent="0.3">
      <c r="A4674">
        <v>20836</v>
      </c>
      <c r="B4674" t="s">
        <v>501</v>
      </c>
      <c r="C4674" t="s">
        <v>1761</v>
      </c>
      <c r="K4674">
        <v>1</v>
      </c>
      <c r="L4674">
        <v>0</v>
      </c>
      <c r="M4674">
        <v>2</v>
      </c>
      <c r="N4674">
        <v>0</v>
      </c>
      <c r="O4674">
        <v>2</v>
      </c>
    </row>
    <row r="4675" spans="1:19" x14ac:dyDescent="0.3">
      <c r="A4675">
        <v>20836</v>
      </c>
      <c r="B4675" t="s">
        <v>501</v>
      </c>
      <c r="C4675" t="s">
        <v>1760</v>
      </c>
      <c r="K4675">
        <v>4</v>
      </c>
      <c r="L4675">
        <v>0</v>
      </c>
      <c r="M4675">
        <v>9</v>
      </c>
      <c r="N4675">
        <v>0</v>
      </c>
      <c r="O4675">
        <v>0</v>
      </c>
    </row>
    <row r="4676" spans="1:19" x14ac:dyDescent="0.3">
      <c r="A4676">
        <v>20836</v>
      </c>
      <c r="B4676" t="s">
        <v>1035</v>
      </c>
      <c r="C4676" t="s">
        <v>377</v>
      </c>
      <c r="K4676">
        <v>18</v>
      </c>
      <c r="L4676">
        <v>0</v>
      </c>
      <c r="M4676">
        <v>8</v>
      </c>
      <c r="N4676">
        <v>0</v>
      </c>
      <c r="O4676">
        <v>39</v>
      </c>
    </row>
    <row r="4677" spans="1:19" x14ac:dyDescent="0.3">
      <c r="A4677">
        <v>20836</v>
      </c>
      <c r="B4677" t="s">
        <v>1035</v>
      </c>
      <c r="C4677" t="s">
        <v>1041</v>
      </c>
      <c r="K4677">
        <v>5</v>
      </c>
      <c r="L4677">
        <v>0</v>
      </c>
      <c r="M4677">
        <v>3</v>
      </c>
      <c r="N4677">
        <v>0</v>
      </c>
      <c r="O4677">
        <v>2</v>
      </c>
    </row>
    <row r="4678" spans="1:19" x14ac:dyDescent="0.3">
      <c r="A4678">
        <v>20836</v>
      </c>
      <c r="B4678" t="s">
        <v>1035</v>
      </c>
      <c r="C4678" t="s">
        <v>1762</v>
      </c>
      <c r="K4678">
        <v>0</v>
      </c>
      <c r="L4678">
        <v>0</v>
      </c>
      <c r="M4678">
        <v>0</v>
      </c>
      <c r="N4678">
        <v>0</v>
      </c>
      <c r="O4678">
        <v>0</v>
      </c>
    </row>
    <row r="4679" spans="1:19" x14ac:dyDescent="0.3">
      <c r="A4679">
        <v>20836</v>
      </c>
      <c r="B4679" t="s">
        <v>1035</v>
      </c>
      <c r="C4679" t="s">
        <v>74</v>
      </c>
      <c r="K4679">
        <v>11</v>
      </c>
      <c r="L4679">
        <v>0</v>
      </c>
      <c r="M4679">
        <v>13</v>
      </c>
      <c r="N4679">
        <v>0</v>
      </c>
      <c r="O4679">
        <v>-31</v>
      </c>
    </row>
    <row r="4680" spans="1:19" x14ac:dyDescent="0.3">
      <c r="A4680">
        <v>20836</v>
      </c>
      <c r="B4680" t="s">
        <v>501</v>
      </c>
      <c r="C4680" t="s">
        <v>962</v>
      </c>
      <c r="P4680">
        <v>62</v>
      </c>
      <c r="Q4680">
        <v>0</v>
      </c>
      <c r="R4680">
        <v>173</v>
      </c>
      <c r="S4680">
        <v>8</v>
      </c>
    </row>
    <row r="4681" spans="1:19" x14ac:dyDescent="0.3">
      <c r="A4681">
        <v>20836</v>
      </c>
      <c r="B4681" t="s">
        <v>501</v>
      </c>
      <c r="C4681" t="s">
        <v>1654</v>
      </c>
      <c r="P4681">
        <v>13</v>
      </c>
      <c r="Q4681">
        <v>0</v>
      </c>
      <c r="R4681">
        <v>21</v>
      </c>
      <c r="S4681">
        <v>2</v>
      </c>
    </row>
    <row r="4682" spans="1:19" x14ac:dyDescent="0.3">
      <c r="A4682">
        <v>20836</v>
      </c>
      <c r="B4682" t="s">
        <v>501</v>
      </c>
      <c r="C4682" t="s">
        <v>1763</v>
      </c>
      <c r="P4682">
        <v>20</v>
      </c>
      <c r="Q4682">
        <v>0</v>
      </c>
      <c r="R4682">
        <v>20</v>
      </c>
      <c r="S4682">
        <v>1</v>
      </c>
    </row>
    <row r="4683" spans="1:19" x14ac:dyDescent="0.3">
      <c r="A4683">
        <v>20836</v>
      </c>
      <c r="B4683" t="s">
        <v>501</v>
      </c>
      <c r="C4683" t="s">
        <v>1655</v>
      </c>
      <c r="P4683">
        <v>13</v>
      </c>
      <c r="Q4683">
        <v>0</v>
      </c>
      <c r="R4683">
        <v>13</v>
      </c>
      <c r="S4683">
        <v>1</v>
      </c>
    </row>
    <row r="4684" spans="1:19" x14ac:dyDescent="0.3">
      <c r="A4684">
        <v>20836</v>
      </c>
      <c r="B4684" t="s">
        <v>501</v>
      </c>
      <c r="C4684" t="s">
        <v>1566</v>
      </c>
      <c r="P4684">
        <v>5</v>
      </c>
      <c r="Q4684">
        <v>0</v>
      </c>
      <c r="R4684">
        <v>5</v>
      </c>
      <c r="S4684">
        <v>1</v>
      </c>
    </row>
    <row r="4685" spans="1:19" x14ac:dyDescent="0.3">
      <c r="A4685">
        <v>20836</v>
      </c>
      <c r="B4685" t="s">
        <v>1035</v>
      </c>
      <c r="C4685" t="s">
        <v>1764</v>
      </c>
      <c r="P4685">
        <v>22</v>
      </c>
      <c r="Q4685">
        <v>0</v>
      </c>
      <c r="R4685">
        <v>86</v>
      </c>
      <c r="S4685">
        <v>6</v>
      </c>
    </row>
    <row r="4686" spans="1:19" x14ac:dyDescent="0.3">
      <c r="A4686">
        <v>20836</v>
      </c>
      <c r="B4686" t="s">
        <v>1035</v>
      </c>
      <c r="C4686" t="s">
        <v>202</v>
      </c>
      <c r="P4686">
        <v>21</v>
      </c>
      <c r="Q4686">
        <v>0</v>
      </c>
      <c r="R4686">
        <v>78</v>
      </c>
      <c r="S4686">
        <v>5</v>
      </c>
    </row>
    <row r="4687" spans="1:19" x14ac:dyDescent="0.3">
      <c r="A4687">
        <v>20836</v>
      </c>
      <c r="B4687" t="s">
        <v>1035</v>
      </c>
      <c r="C4687" t="s">
        <v>1762</v>
      </c>
      <c r="P4687">
        <v>29</v>
      </c>
      <c r="Q4687">
        <v>1</v>
      </c>
      <c r="R4687">
        <v>57</v>
      </c>
      <c r="S4687">
        <v>3</v>
      </c>
    </row>
    <row r="4688" spans="1:19" x14ac:dyDescent="0.3">
      <c r="A4688">
        <v>20836</v>
      </c>
      <c r="B4688" t="s">
        <v>1035</v>
      </c>
      <c r="C4688" t="s">
        <v>1408</v>
      </c>
      <c r="P4688">
        <v>16</v>
      </c>
      <c r="Q4688">
        <v>1</v>
      </c>
      <c r="R4688">
        <v>44</v>
      </c>
      <c r="S4688">
        <v>3</v>
      </c>
    </row>
    <row r="4689" spans="1:39" x14ac:dyDescent="0.3">
      <c r="A4689">
        <v>20836</v>
      </c>
      <c r="B4689" t="s">
        <v>1035</v>
      </c>
      <c r="C4689" t="s">
        <v>121</v>
      </c>
      <c r="P4689">
        <v>7</v>
      </c>
      <c r="Q4689">
        <v>0</v>
      </c>
      <c r="R4689">
        <v>12</v>
      </c>
      <c r="S4689">
        <v>2</v>
      </c>
    </row>
    <row r="4690" spans="1:39" x14ac:dyDescent="0.3">
      <c r="A4690">
        <v>20836</v>
      </c>
      <c r="B4690" t="s">
        <v>1035</v>
      </c>
      <c r="C4690" t="s">
        <v>377</v>
      </c>
      <c r="P4690">
        <v>9</v>
      </c>
      <c r="Q4690">
        <v>0</v>
      </c>
      <c r="R4690">
        <v>10</v>
      </c>
      <c r="S4690">
        <v>2</v>
      </c>
    </row>
    <row r="4691" spans="1:39" x14ac:dyDescent="0.3">
      <c r="A4691">
        <v>20836</v>
      </c>
      <c r="B4691" t="s">
        <v>1035</v>
      </c>
      <c r="C4691" t="s">
        <v>74</v>
      </c>
      <c r="P4691">
        <v>0</v>
      </c>
      <c r="Q4691">
        <v>0</v>
      </c>
      <c r="R4691">
        <v>-8</v>
      </c>
      <c r="S4691">
        <v>0</v>
      </c>
    </row>
    <row r="4692" spans="1:39" x14ac:dyDescent="0.3">
      <c r="A4692">
        <v>20836</v>
      </c>
      <c r="B4692" t="s">
        <v>501</v>
      </c>
      <c r="C4692" t="s">
        <v>1765</v>
      </c>
      <c r="T4692">
        <v>28</v>
      </c>
      <c r="U4692">
        <v>43</v>
      </c>
      <c r="V4692">
        <v>0</v>
      </c>
      <c r="W4692">
        <v>84</v>
      </c>
      <c r="X4692">
        <v>3</v>
      </c>
    </row>
    <row r="4693" spans="1:39" x14ac:dyDescent="0.3">
      <c r="A4693">
        <v>20836</v>
      </c>
      <c r="B4693" t="s">
        <v>501</v>
      </c>
      <c r="C4693" t="s">
        <v>521</v>
      </c>
      <c r="T4693">
        <v>23</v>
      </c>
      <c r="U4693">
        <v>23</v>
      </c>
      <c r="V4693">
        <v>0</v>
      </c>
      <c r="W4693">
        <v>23</v>
      </c>
      <c r="X4693">
        <v>1</v>
      </c>
    </row>
    <row r="4694" spans="1:39" x14ac:dyDescent="0.3">
      <c r="A4694">
        <v>20836</v>
      </c>
      <c r="B4694" t="s">
        <v>1035</v>
      </c>
      <c r="C4694" t="s">
        <v>1766</v>
      </c>
      <c r="T4694">
        <v>41.2</v>
      </c>
      <c r="U4694">
        <v>94</v>
      </c>
      <c r="V4694">
        <v>1</v>
      </c>
      <c r="W4694">
        <v>165</v>
      </c>
      <c r="X4694">
        <v>4</v>
      </c>
    </row>
    <row r="4695" spans="1:39" x14ac:dyDescent="0.3">
      <c r="A4695">
        <v>20836</v>
      </c>
      <c r="B4695" t="s">
        <v>1035</v>
      </c>
      <c r="C4695" t="s">
        <v>121</v>
      </c>
      <c r="T4695">
        <v>18</v>
      </c>
      <c r="U4695">
        <v>18</v>
      </c>
      <c r="V4695">
        <v>0</v>
      </c>
      <c r="W4695">
        <v>18</v>
      </c>
      <c r="X4695">
        <v>1</v>
      </c>
    </row>
    <row r="4696" spans="1:39" x14ac:dyDescent="0.3">
      <c r="A4696">
        <v>20836</v>
      </c>
      <c r="B4696" t="s">
        <v>501</v>
      </c>
      <c r="C4696" t="s">
        <v>962</v>
      </c>
      <c r="Y4696">
        <v>23</v>
      </c>
      <c r="Z4696">
        <v>54</v>
      </c>
      <c r="AA4696">
        <v>1</v>
      </c>
      <c r="AB4696">
        <v>69</v>
      </c>
      <c r="AC4696">
        <v>3</v>
      </c>
    </row>
    <row r="4697" spans="1:39" x14ac:dyDescent="0.3">
      <c r="A4697">
        <v>20836</v>
      </c>
      <c r="B4697" t="s">
        <v>501</v>
      </c>
      <c r="C4697" t="s">
        <v>523</v>
      </c>
      <c r="AD4697">
        <v>4</v>
      </c>
      <c r="AE4697">
        <v>39</v>
      </c>
      <c r="AF4697">
        <v>3</v>
      </c>
      <c r="AG4697">
        <v>75</v>
      </c>
      <c r="AH4697">
        <v>12</v>
      </c>
      <c r="AI4697">
        <v>3</v>
      </c>
    </row>
    <row r="4698" spans="1:39" x14ac:dyDescent="0.3">
      <c r="A4698">
        <v>20836</v>
      </c>
      <c r="B4698" t="s">
        <v>1035</v>
      </c>
      <c r="C4698" t="s">
        <v>1049</v>
      </c>
      <c r="AD4698">
        <v>2</v>
      </c>
      <c r="AE4698">
        <v>46</v>
      </c>
      <c r="AF4698">
        <v>2</v>
      </c>
      <c r="AG4698">
        <v>100</v>
      </c>
      <c r="AH4698">
        <v>9</v>
      </c>
      <c r="AI4698">
        <v>3</v>
      </c>
    </row>
    <row r="4699" spans="1:39" x14ac:dyDescent="0.3">
      <c r="A4699">
        <v>20836</v>
      </c>
      <c r="B4699" t="s">
        <v>501</v>
      </c>
      <c r="C4699" t="s">
        <v>1767</v>
      </c>
      <c r="AJ4699">
        <v>52</v>
      </c>
      <c r="AK4699">
        <v>164</v>
      </c>
      <c r="AL4699">
        <v>41</v>
      </c>
      <c r="AM4699">
        <v>4</v>
      </c>
    </row>
    <row r="4700" spans="1:39" x14ac:dyDescent="0.3">
      <c r="A4700">
        <v>20836</v>
      </c>
      <c r="B4700" t="s">
        <v>1035</v>
      </c>
      <c r="C4700" t="s">
        <v>1768</v>
      </c>
      <c r="AJ4700">
        <v>67</v>
      </c>
      <c r="AK4700">
        <v>273</v>
      </c>
      <c r="AL4700">
        <v>54.6</v>
      </c>
      <c r="AM4700">
        <v>5</v>
      </c>
    </row>
    <row r="4701" spans="1:39" x14ac:dyDescent="0.3">
      <c r="A4701">
        <v>20811</v>
      </c>
      <c r="B4701" t="s">
        <v>991</v>
      </c>
      <c r="C4701" t="s">
        <v>1769</v>
      </c>
      <c r="D4701">
        <v>29</v>
      </c>
      <c r="E4701">
        <v>58.6</v>
      </c>
      <c r="F4701">
        <v>17</v>
      </c>
      <c r="G4701">
        <v>2</v>
      </c>
      <c r="H4701">
        <v>1</v>
      </c>
      <c r="I4701">
        <v>121</v>
      </c>
      <c r="J4701">
        <v>91.3</v>
      </c>
    </row>
    <row r="4702" spans="1:39" x14ac:dyDescent="0.3">
      <c r="A4702">
        <v>20811</v>
      </c>
      <c r="B4702" t="s">
        <v>1021</v>
      </c>
      <c r="C4702" t="s">
        <v>750</v>
      </c>
      <c r="D4702">
        <v>35</v>
      </c>
      <c r="E4702">
        <v>57.1</v>
      </c>
      <c r="F4702">
        <v>20</v>
      </c>
      <c r="G4702">
        <v>1</v>
      </c>
      <c r="H4702">
        <v>1</v>
      </c>
      <c r="I4702">
        <v>216</v>
      </c>
      <c r="J4702">
        <v>112.7</v>
      </c>
    </row>
    <row r="4703" spans="1:39" x14ac:dyDescent="0.3">
      <c r="A4703">
        <v>20811</v>
      </c>
      <c r="B4703" t="s">
        <v>991</v>
      </c>
      <c r="C4703" t="s">
        <v>1770</v>
      </c>
      <c r="K4703">
        <v>23</v>
      </c>
      <c r="L4703">
        <v>0</v>
      </c>
      <c r="M4703">
        <v>58</v>
      </c>
      <c r="N4703">
        <v>1</v>
      </c>
      <c r="O4703">
        <v>143</v>
      </c>
    </row>
    <row r="4704" spans="1:39" x14ac:dyDescent="0.3">
      <c r="A4704">
        <v>20811</v>
      </c>
      <c r="B4704" t="s">
        <v>991</v>
      </c>
      <c r="C4704" t="s">
        <v>1277</v>
      </c>
      <c r="K4704">
        <v>6</v>
      </c>
      <c r="L4704">
        <v>0</v>
      </c>
      <c r="M4704">
        <v>24</v>
      </c>
      <c r="N4704">
        <v>0</v>
      </c>
      <c r="O4704">
        <v>40</v>
      </c>
    </row>
    <row r="4705" spans="1:19" x14ac:dyDescent="0.3">
      <c r="A4705">
        <v>20811</v>
      </c>
      <c r="B4705" t="s">
        <v>991</v>
      </c>
      <c r="C4705" t="s">
        <v>1374</v>
      </c>
      <c r="K4705">
        <v>5</v>
      </c>
      <c r="L4705">
        <v>0</v>
      </c>
      <c r="M4705">
        <v>3</v>
      </c>
      <c r="N4705">
        <v>0</v>
      </c>
      <c r="O4705">
        <v>3</v>
      </c>
    </row>
    <row r="4706" spans="1:19" x14ac:dyDescent="0.3">
      <c r="A4706">
        <v>20811</v>
      </c>
      <c r="B4706" t="s">
        <v>991</v>
      </c>
      <c r="C4706" t="s">
        <v>1771</v>
      </c>
      <c r="K4706">
        <v>1</v>
      </c>
      <c r="L4706">
        <v>0</v>
      </c>
      <c r="M4706">
        <v>3</v>
      </c>
      <c r="N4706">
        <v>0</v>
      </c>
      <c r="O4706">
        <v>3</v>
      </c>
    </row>
    <row r="4707" spans="1:19" x14ac:dyDescent="0.3">
      <c r="A4707">
        <v>20811</v>
      </c>
      <c r="B4707" t="s">
        <v>991</v>
      </c>
      <c r="C4707" t="s">
        <v>337</v>
      </c>
      <c r="K4707">
        <v>0</v>
      </c>
      <c r="L4707">
        <v>0</v>
      </c>
      <c r="M4707">
        <v>0</v>
      </c>
      <c r="N4707">
        <v>0</v>
      </c>
      <c r="O4707">
        <v>0</v>
      </c>
    </row>
    <row r="4708" spans="1:19" x14ac:dyDescent="0.3">
      <c r="A4708">
        <v>20811</v>
      </c>
      <c r="B4708" t="s">
        <v>991</v>
      </c>
      <c r="C4708" t="s">
        <v>1769</v>
      </c>
      <c r="K4708">
        <v>6</v>
      </c>
      <c r="L4708">
        <v>0</v>
      </c>
      <c r="M4708">
        <v>6</v>
      </c>
      <c r="N4708">
        <v>0</v>
      </c>
      <c r="O4708">
        <v>-6</v>
      </c>
    </row>
    <row r="4709" spans="1:19" x14ac:dyDescent="0.3">
      <c r="A4709">
        <v>20811</v>
      </c>
      <c r="B4709" t="s">
        <v>1021</v>
      </c>
      <c r="C4709" t="s">
        <v>750</v>
      </c>
      <c r="K4709">
        <v>18</v>
      </c>
      <c r="L4709">
        <v>1</v>
      </c>
      <c r="M4709">
        <v>8</v>
      </c>
      <c r="N4709">
        <v>1</v>
      </c>
      <c r="O4709">
        <v>39</v>
      </c>
    </row>
    <row r="4710" spans="1:19" x14ac:dyDescent="0.3">
      <c r="A4710">
        <v>20811</v>
      </c>
      <c r="B4710" t="s">
        <v>1021</v>
      </c>
      <c r="C4710" t="s">
        <v>1425</v>
      </c>
      <c r="K4710">
        <v>11</v>
      </c>
      <c r="L4710">
        <v>0</v>
      </c>
      <c r="M4710">
        <v>10</v>
      </c>
      <c r="N4710">
        <v>0</v>
      </c>
      <c r="O4710">
        <v>38</v>
      </c>
    </row>
    <row r="4711" spans="1:19" x14ac:dyDescent="0.3">
      <c r="A4711">
        <v>20811</v>
      </c>
      <c r="B4711" t="s">
        <v>1021</v>
      </c>
      <c r="C4711" t="s">
        <v>1029</v>
      </c>
      <c r="K4711">
        <v>1</v>
      </c>
      <c r="L4711">
        <v>0</v>
      </c>
      <c r="M4711">
        <v>10</v>
      </c>
      <c r="N4711">
        <v>0</v>
      </c>
      <c r="O4711">
        <v>10</v>
      </c>
    </row>
    <row r="4712" spans="1:19" x14ac:dyDescent="0.3">
      <c r="A4712">
        <v>20811</v>
      </c>
      <c r="B4712" t="s">
        <v>1021</v>
      </c>
      <c r="C4712" t="s">
        <v>1643</v>
      </c>
      <c r="K4712">
        <v>2</v>
      </c>
      <c r="L4712">
        <v>0</v>
      </c>
      <c r="M4712">
        <v>6</v>
      </c>
      <c r="N4712">
        <v>0</v>
      </c>
      <c r="O4712">
        <v>6</v>
      </c>
    </row>
    <row r="4713" spans="1:19" x14ac:dyDescent="0.3">
      <c r="A4713">
        <v>20811</v>
      </c>
      <c r="B4713" t="s">
        <v>1021</v>
      </c>
      <c r="C4713" t="s">
        <v>320</v>
      </c>
      <c r="K4713">
        <v>3</v>
      </c>
      <c r="L4713">
        <v>0</v>
      </c>
      <c r="M4713">
        <v>5</v>
      </c>
      <c r="N4713">
        <v>0</v>
      </c>
      <c r="O4713">
        <v>5</v>
      </c>
    </row>
    <row r="4714" spans="1:19" x14ac:dyDescent="0.3">
      <c r="A4714">
        <v>20811</v>
      </c>
      <c r="B4714" t="s">
        <v>1021</v>
      </c>
      <c r="C4714" t="s">
        <v>266</v>
      </c>
      <c r="K4714">
        <v>1</v>
      </c>
      <c r="L4714">
        <v>0</v>
      </c>
      <c r="M4714">
        <v>1</v>
      </c>
      <c r="N4714">
        <v>0</v>
      </c>
      <c r="O4714">
        <v>1</v>
      </c>
    </row>
    <row r="4715" spans="1:19" x14ac:dyDescent="0.3">
      <c r="A4715">
        <v>20811</v>
      </c>
      <c r="B4715" t="s">
        <v>1021</v>
      </c>
      <c r="C4715" t="s">
        <v>122</v>
      </c>
      <c r="K4715">
        <v>2</v>
      </c>
      <c r="L4715">
        <v>0</v>
      </c>
      <c r="M4715">
        <v>3</v>
      </c>
      <c r="N4715">
        <v>0</v>
      </c>
      <c r="O4715">
        <v>0</v>
      </c>
    </row>
    <row r="4716" spans="1:19" x14ac:dyDescent="0.3">
      <c r="A4716">
        <v>20811</v>
      </c>
      <c r="B4716" t="s">
        <v>991</v>
      </c>
      <c r="C4716" t="s">
        <v>337</v>
      </c>
      <c r="P4716">
        <v>12</v>
      </c>
      <c r="Q4716">
        <v>0</v>
      </c>
      <c r="R4716">
        <v>33</v>
      </c>
      <c r="S4716">
        <v>4</v>
      </c>
    </row>
    <row r="4717" spans="1:19" x14ac:dyDescent="0.3">
      <c r="A4717">
        <v>20811</v>
      </c>
      <c r="B4717" t="s">
        <v>991</v>
      </c>
      <c r="C4717" t="s">
        <v>1002</v>
      </c>
      <c r="P4717">
        <v>11</v>
      </c>
      <c r="Q4717">
        <v>1</v>
      </c>
      <c r="R4717">
        <v>28</v>
      </c>
      <c r="S4717">
        <v>4</v>
      </c>
    </row>
    <row r="4718" spans="1:19" x14ac:dyDescent="0.3">
      <c r="A4718">
        <v>20811</v>
      </c>
      <c r="B4718" t="s">
        <v>991</v>
      </c>
      <c r="C4718" t="s">
        <v>1772</v>
      </c>
      <c r="P4718">
        <v>13</v>
      </c>
      <c r="Q4718">
        <v>0</v>
      </c>
      <c r="R4718">
        <v>23</v>
      </c>
      <c r="S4718">
        <v>2</v>
      </c>
    </row>
    <row r="4719" spans="1:19" x14ac:dyDescent="0.3">
      <c r="A4719">
        <v>20811</v>
      </c>
      <c r="B4719" t="s">
        <v>991</v>
      </c>
      <c r="C4719" t="s">
        <v>1374</v>
      </c>
      <c r="P4719">
        <v>5</v>
      </c>
      <c r="Q4719">
        <v>0</v>
      </c>
      <c r="R4719">
        <v>11</v>
      </c>
      <c r="S4719">
        <v>3</v>
      </c>
    </row>
    <row r="4720" spans="1:19" x14ac:dyDescent="0.3">
      <c r="A4720">
        <v>20811</v>
      </c>
      <c r="B4720" t="s">
        <v>991</v>
      </c>
      <c r="C4720" t="s">
        <v>81</v>
      </c>
      <c r="P4720">
        <v>11</v>
      </c>
      <c r="Q4720">
        <v>0</v>
      </c>
      <c r="R4720">
        <v>11</v>
      </c>
      <c r="S4720">
        <v>1</v>
      </c>
    </row>
    <row r="4721" spans="1:35" x14ac:dyDescent="0.3">
      <c r="A4721">
        <v>20811</v>
      </c>
      <c r="B4721" t="s">
        <v>991</v>
      </c>
      <c r="C4721" t="s">
        <v>1770</v>
      </c>
      <c r="P4721">
        <v>8</v>
      </c>
      <c r="Q4721">
        <v>0</v>
      </c>
      <c r="R4721">
        <v>8</v>
      </c>
      <c r="S4721">
        <v>1</v>
      </c>
    </row>
    <row r="4722" spans="1:35" x14ac:dyDescent="0.3">
      <c r="A4722">
        <v>20811</v>
      </c>
      <c r="B4722" t="s">
        <v>991</v>
      </c>
      <c r="C4722" t="s">
        <v>1277</v>
      </c>
      <c r="P4722">
        <v>4</v>
      </c>
      <c r="Q4722">
        <v>0</v>
      </c>
      <c r="R4722">
        <v>4</v>
      </c>
      <c r="S4722">
        <v>1</v>
      </c>
    </row>
    <row r="4723" spans="1:35" x14ac:dyDescent="0.3">
      <c r="A4723">
        <v>20811</v>
      </c>
      <c r="B4723" t="s">
        <v>991</v>
      </c>
      <c r="C4723" t="s">
        <v>1004</v>
      </c>
      <c r="P4723">
        <v>3</v>
      </c>
      <c r="Q4723">
        <v>0</v>
      </c>
      <c r="R4723">
        <v>3</v>
      </c>
      <c r="S4723">
        <v>1</v>
      </c>
    </row>
    <row r="4724" spans="1:35" x14ac:dyDescent="0.3">
      <c r="A4724">
        <v>20811</v>
      </c>
      <c r="B4724" t="s">
        <v>1021</v>
      </c>
      <c r="C4724" t="s">
        <v>320</v>
      </c>
      <c r="P4724">
        <v>24</v>
      </c>
      <c r="Q4724">
        <v>0</v>
      </c>
      <c r="R4724">
        <v>63</v>
      </c>
      <c r="S4724">
        <v>4</v>
      </c>
    </row>
    <row r="4725" spans="1:35" x14ac:dyDescent="0.3">
      <c r="A4725">
        <v>20811</v>
      </c>
      <c r="B4725" t="s">
        <v>1021</v>
      </c>
      <c r="C4725" t="s">
        <v>122</v>
      </c>
      <c r="P4725">
        <v>16</v>
      </c>
      <c r="Q4725">
        <v>0</v>
      </c>
      <c r="R4725">
        <v>55</v>
      </c>
      <c r="S4725">
        <v>6</v>
      </c>
    </row>
    <row r="4726" spans="1:35" x14ac:dyDescent="0.3">
      <c r="A4726">
        <v>20811</v>
      </c>
      <c r="B4726" t="s">
        <v>1021</v>
      </c>
      <c r="C4726" t="s">
        <v>1028</v>
      </c>
      <c r="P4726">
        <v>15</v>
      </c>
      <c r="Q4726">
        <v>1</v>
      </c>
      <c r="R4726">
        <v>30</v>
      </c>
      <c r="S4726">
        <v>3</v>
      </c>
    </row>
    <row r="4727" spans="1:35" x14ac:dyDescent="0.3">
      <c r="A4727">
        <v>20811</v>
      </c>
      <c r="B4727" t="s">
        <v>1021</v>
      </c>
      <c r="C4727" t="s">
        <v>1429</v>
      </c>
      <c r="P4727">
        <v>12</v>
      </c>
      <c r="Q4727">
        <v>0</v>
      </c>
      <c r="R4727">
        <v>29</v>
      </c>
      <c r="S4727">
        <v>3</v>
      </c>
    </row>
    <row r="4728" spans="1:35" x14ac:dyDescent="0.3">
      <c r="A4728">
        <v>20811</v>
      </c>
      <c r="B4728" t="s">
        <v>1021</v>
      </c>
      <c r="C4728" t="s">
        <v>1029</v>
      </c>
      <c r="P4728">
        <v>17</v>
      </c>
      <c r="Q4728">
        <v>0</v>
      </c>
      <c r="R4728">
        <v>23</v>
      </c>
      <c r="S4728">
        <v>2</v>
      </c>
    </row>
    <row r="4729" spans="1:35" x14ac:dyDescent="0.3">
      <c r="A4729">
        <v>20811</v>
      </c>
      <c r="B4729" t="s">
        <v>1021</v>
      </c>
      <c r="C4729" t="s">
        <v>1643</v>
      </c>
      <c r="P4729">
        <v>10</v>
      </c>
      <c r="Q4729">
        <v>0</v>
      </c>
      <c r="R4729">
        <v>10</v>
      </c>
      <c r="S4729">
        <v>1</v>
      </c>
    </row>
    <row r="4730" spans="1:35" x14ac:dyDescent="0.3">
      <c r="A4730">
        <v>20811</v>
      </c>
      <c r="B4730" t="s">
        <v>1021</v>
      </c>
      <c r="C4730" t="s">
        <v>1425</v>
      </c>
      <c r="P4730">
        <v>6</v>
      </c>
      <c r="Q4730">
        <v>0</v>
      </c>
      <c r="R4730">
        <v>6</v>
      </c>
      <c r="S4730">
        <v>1</v>
      </c>
    </row>
    <row r="4731" spans="1:35" x14ac:dyDescent="0.3">
      <c r="A4731">
        <v>20811</v>
      </c>
      <c r="B4731" t="s">
        <v>991</v>
      </c>
      <c r="C4731" t="s">
        <v>1771</v>
      </c>
      <c r="T4731">
        <v>19</v>
      </c>
      <c r="U4731">
        <v>21</v>
      </c>
      <c r="V4731">
        <v>0</v>
      </c>
      <c r="W4731">
        <v>38</v>
      </c>
      <c r="X4731">
        <v>2</v>
      </c>
    </row>
    <row r="4732" spans="1:35" x14ac:dyDescent="0.3">
      <c r="A4732">
        <v>20811</v>
      </c>
      <c r="B4732" t="s">
        <v>1021</v>
      </c>
      <c r="C4732" t="s">
        <v>676</v>
      </c>
      <c r="T4732">
        <v>26.7</v>
      </c>
      <c r="U4732">
        <v>42</v>
      </c>
      <c r="V4732">
        <v>0</v>
      </c>
      <c r="W4732">
        <v>80</v>
      </c>
      <c r="X4732">
        <v>3</v>
      </c>
    </row>
    <row r="4733" spans="1:35" x14ac:dyDescent="0.3">
      <c r="A4733">
        <v>20811</v>
      </c>
      <c r="B4733" t="s">
        <v>1021</v>
      </c>
      <c r="C4733" t="s">
        <v>266</v>
      </c>
      <c r="T4733">
        <v>22</v>
      </c>
      <c r="U4733">
        <v>22</v>
      </c>
      <c r="V4733">
        <v>0</v>
      </c>
      <c r="W4733">
        <v>22</v>
      </c>
      <c r="X4733">
        <v>1</v>
      </c>
    </row>
    <row r="4734" spans="1:35" x14ac:dyDescent="0.3">
      <c r="A4734">
        <v>20811</v>
      </c>
      <c r="B4734" t="s">
        <v>991</v>
      </c>
      <c r="C4734" t="s">
        <v>1383</v>
      </c>
      <c r="AD4734">
        <v>2</v>
      </c>
      <c r="AE4734">
        <v>39</v>
      </c>
      <c r="AF4734">
        <v>2</v>
      </c>
      <c r="AG4734">
        <v>100</v>
      </c>
      <c r="AH4734">
        <v>7</v>
      </c>
      <c r="AI4734">
        <v>1</v>
      </c>
    </row>
    <row r="4735" spans="1:35" x14ac:dyDescent="0.3">
      <c r="A4735">
        <v>20811</v>
      </c>
      <c r="B4735" t="s">
        <v>991</v>
      </c>
      <c r="C4735" t="s">
        <v>130</v>
      </c>
      <c r="AD4735">
        <v>1</v>
      </c>
      <c r="AE4735" t="s">
        <v>136</v>
      </c>
      <c r="AF4735">
        <v>0</v>
      </c>
      <c r="AG4735">
        <v>0</v>
      </c>
      <c r="AH4735">
        <v>0</v>
      </c>
      <c r="AI4735">
        <v>0</v>
      </c>
    </row>
    <row r="4736" spans="1:35" x14ac:dyDescent="0.3">
      <c r="A4736">
        <v>20811</v>
      </c>
      <c r="B4736" t="s">
        <v>1021</v>
      </c>
      <c r="C4736" t="s">
        <v>394</v>
      </c>
      <c r="AD4736">
        <v>2</v>
      </c>
      <c r="AE4736" t="s">
        <v>136</v>
      </c>
      <c r="AF4736">
        <v>0</v>
      </c>
      <c r="AG4736">
        <v>0</v>
      </c>
      <c r="AH4736">
        <v>2</v>
      </c>
      <c r="AI4736">
        <v>2</v>
      </c>
    </row>
    <row r="4737" spans="1:39" x14ac:dyDescent="0.3">
      <c r="A4737">
        <v>20811</v>
      </c>
      <c r="B4737" t="s">
        <v>991</v>
      </c>
      <c r="C4737" t="s">
        <v>1385</v>
      </c>
      <c r="AJ4737">
        <v>57</v>
      </c>
      <c r="AK4737">
        <v>135</v>
      </c>
      <c r="AL4737">
        <v>45</v>
      </c>
      <c r="AM4737">
        <v>3</v>
      </c>
    </row>
    <row r="4738" spans="1:39" x14ac:dyDescent="0.3">
      <c r="A4738">
        <v>20811</v>
      </c>
      <c r="B4738" t="s">
        <v>1021</v>
      </c>
      <c r="C4738" t="s">
        <v>1431</v>
      </c>
      <c r="AJ4738">
        <v>51</v>
      </c>
      <c r="AK4738">
        <v>142</v>
      </c>
      <c r="AL4738">
        <v>35.5</v>
      </c>
      <c r="AM4738">
        <v>4</v>
      </c>
    </row>
    <row r="4739" spans="1:39" x14ac:dyDescent="0.3">
      <c r="A4739">
        <v>20812</v>
      </c>
      <c r="B4739" t="s">
        <v>1078</v>
      </c>
      <c r="C4739" t="s">
        <v>1422</v>
      </c>
      <c r="D4739">
        <v>44</v>
      </c>
      <c r="E4739">
        <v>63.6</v>
      </c>
      <c r="F4739">
        <v>28</v>
      </c>
      <c r="G4739">
        <v>0</v>
      </c>
      <c r="H4739">
        <v>3</v>
      </c>
      <c r="I4739">
        <v>337</v>
      </c>
      <c r="J4739">
        <v>150.5</v>
      </c>
    </row>
    <row r="4740" spans="1:39" x14ac:dyDescent="0.3">
      <c r="A4740">
        <v>20812</v>
      </c>
      <c r="B4740" t="s">
        <v>363</v>
      </c>
      <c r="C4740" t="s">
        <v>320</v>
      </c>
      <c r="D4740">
        <v>24</v>
      </c>
      <c r="E4740">
        <v>58.3</v>
      </c>
      <c r="F4740">
        <v>14</v>
      </c>
      <c r="G4740">
        <v>1</v>
      </c>
      <c r="H4740">
        <v>2</v>
      </c>
      <c r="I4740">
        <v>197</v>
      </c>
      <c r="J4740">
        <v>146.5</v>
      </c>
    </row>
    <row r="4741" spans="1:39" x14ac:dyDescent="0.3">
      <c r="A4741">
        <v>20812</v>
      </c>
      <c r="B4741" t="s">
        <v>1078</v>
      </c>
      <c r="C4741" t="s">
        <v>1773</v>
      </c>
      <c r="K4741">
        <v>19</v>
      </c>
      <c r="L4741">
        <v>0</v>
      </c>
      <c r="M4741">
        <v>14</v>
      </c>
      <c r="N4741">
        <v>1</v>
      </c>
      <c r="O4741">
        <v>81</v>
      </c>
    </row>
    <row r="4742" spans="1:39" x14ac:dyDescent="0.3">
      <c r="A4742">
        <v>20812</v>
      </c>
      <c r="B4742" t="s">
        <v>1078</v>
      </c>
      <c r="C4742" t="s">
        <v>249</v>
      </c>
      <c r="K4742">
        <v>6</v>
      </c>
      <c r="L4742">
        <v>0</v>
      </c>
      <c r="M4742">
        <v>19</v>
      </c>
      <c r="N4742">
        <v>0</v>
      </c>
      <c r="O4742">
        <v>42</v>
      </c>
    </row>
    <row r="4743" spans="1:39" x14ac:dyDescent="0.3">
      <c r="A4743">
        <v>20812</v>
      </c>
      <c r="B4743" t="s">
        <v>1078</v>
      </c>
      <c r="C4743" t="s">
        <v>1422</v>
      </c>
      <c r="K4743">
        <v>7</v>
      </c>
      <c r="L4743">
        <v>0</v>
      </c>
      <c r="M4743">
        <v>11</v>
      </c>
      <c r="N4743">
        <v>0</v>
      </c>
      <c r="O4743">
        <v>15</v>
      </c>
    </row>
    <row r="4744" spans="1:39" x14ac:dyDescent="0.3">
      <c r="A4744">
        <v>20812</v>
      </c>
      <c r="B4744" t="s">
        <v>1078</v>
      </c>
      <c r="C4744" t="s">
        <v>337</v>
      </c>
      <c r="K4744">
        <v>1</v>
      </c>
      <c r="L4744">
        <v>0</v>
      </c>
      <c r="M4744">
        <v>3</v>
      </c>
      <c r="N4744">
        <v>0</v>
      </c>
      <c r="O4744">
        <v>3</v>
      </c>
    </row>
    <row r="4745" spans="1:39" x14ac:dyDescent="0.3">
      <c r="A4745">
        <v>20812</v>
      </c>
      <c r="B4745" t="s">
        <v>363</v>
      </c>
      <c r="C4745" t="s">
        <v>354</v>
      </c>
      <c r="K4745">
        <v>20</v>
      </c>
      <c r="L4745">
        <v>0</v>
      </c>
      <c r="M4745">
        <v>20</v>
      </c>
      <c r="N4745">
        <v>0</v>
      </c>
      <c r="O4745">
        <v>116</v>
      </c>
    </row>
    <row r="4746" spans="1:39" x14ac:dyDescent="0.3">
      <c r="A4746">
        <v>20812</v>
      </c>
      <c r="B4746" t="s">
        <v>363</v>
      </c>
      <c r="C4746" t="s">
        <v>320</v>
      </c>
      <c r="K4746">
        <v>19</v>
      </c>
      <c r="L4746">
        <v>0</v>
      </c>
      <c r="M4746">
        <v>12</v>
      </c>
      <c r="N4746">
        <v>0</v>
      </c>
      <c r="O4746">
        <v>38</v>
      </c>
    </row>
    <row r="4747" spans="1:39" x14ac:dyDescent="0.3">
      <c r="A4747">
        <v>20812</v>
      </c>
      <c r="B4747" t="s">
        <v>363</v>
      </c>
      <c r="C4747" t="s">
        <v>208</v>
      </c>
      <c r="K4747">
        <v>4</v>
      </c>
      <c r="L4747">
        <v>0</v>
      </c>
      <c r="M4747">
        <v>16</v>
      </c>
      <c r="N4747">
        <v>0</v>
      </c>
      <c r="O4747">
        <v>26</v>
      </c>
    </row>
    <row r="4748" spans="1:39" x14ac:dyDescent="0.3">
      <c r="A4748">
        <v>20812</v>
      </c>
      <c r="B4748" t="s">
        <v>363</v>
      </c>
      <c r="C4748" t="s">
        <v>310</v>
      </c>
      <c r="K4748">
        <v>3</v>
      </c>
      <c r="L4748">
        <v>0</v>
      </c>
      <c r="M4748">
        <v>7</v>
      </c>
      <c r="N4748">
        <v>0</v>
      </c>
      <c r="O4748">
        <v>8</v>
      </c>
    </row>
    <row r="4749" spans="1:39" x14ac:dyDescent="0.3">
      <c r="A4749">
        <v>20812</v>
      </c>
      <c r="B4749" t="s">
        <v>363</v>
      </c>
      <c r="C4749" t="s">
        <v>1774</v>
      </c>
      <c r="K4749">
        <v>2</v>
      </c>
      <c r="L4749">
        <v>0</v>
      </c>
      <c r="M4749">
        <v>4</v>
      </c>
      <c r="N4749">
        <v>0</v>
      </c>
      <c r="O4749">
        <v>3</v>
      </c>
    </row>
    <row r="4750" spans="1:39" x14ac:dyDescent="0.3">
      <c r="A4750">
        <v>20812</v>
      </c>
      <c r="B4750" t="s">
        <v>363</v>
      </c>
      <c r="C4750" t="s">
        <v>368</v>
      </c>
      <c r="K4750">
        <v>1</v>
      </c>
      <c r="L4750">
        <v>0</v>
      </c>
      <c r="M4750">
        <v>3</v>
      </c>
      <c r="N4750">
        <v>0</v>
      </c>
      <c r="O4750">
        <v>3</v>
      </c>
    </row>
    <row r="4751" spans="1:39" x14ac:dyDescent="0.3">
      <c r="A4751">
        <v>20812</v>
      </c>
      <c r="B4751" t="s">
        <v>1078</v>
      </c>
      <c r="C4751" t="s">
        <v>1775</v>
      </c>
      <c r="P4751">
        <v>28</v>
      </c>
      <c r="Q4751">
        <v>2</v>
      </c>
      <c r="R4751">
        <v>104</v>
      </c>
      <c r="S4751">
        <v>6</v>
      </c>
    </row>
    <row r="4752" spans="1:39" x14ac:dyDescent="0.3">
      <c r="A4752">
        <v>20812</v>
      </c>
      <c r="B4752" t="s">
        <v>1078</v>
      </c>
      <c r="C4752" t="s">
        <v>1261</v>
      </c>
      <c r="P4752">
        <v>11</v>
      </c>
      <c r="Q4752">
        <v>1</v>
      </c>
      <c r="R4752">
        <v>68</v>
      </c>
      <c r="S4752">
        <v>9</v>
      </c>
    </row>
    <row r="4753" spans="1:35" x14ac:dyDescent="0.3">
      <c r="A4753">
        <v>20812</v>
      </c>
      <c r="B4753" t="s">
        <v>1078</v>
      </c>
      <c r="C4753" t="s">
        <v>107</v>
      </c>
      <c r="P4753">
        <v>18</v>
      </c>
      <c r="Q4753">
        <v>0</v>
      </c>
      <c r="R4753">
        <v>54</v>
      </c>
      <c r="S4753">
        <v>5</v>
      </c>
    </row>
    <row r="4754" spans="1:35" x14ac:dyDescent="0.3">
      <c r="A4754">
        <v>20812</v>
      </c>
      <c r="B4754" t="s">
        <v>1078</v>
      </c>
      <c r="C4754" t="s">
        <v>1241</v>
      </c>
      <c r="P4754">
        <v>23</v>
      </c>
      <c r="Q4754">
        <v>0</v>
      </c>
      <c r="R4754">
        <v>35</v>
      </c>
      <c r="S4754">
        <v>3</v>
      </c>
    </row>
    <row r="4755" spans="1:35" x14ac:dyDescent="0.3">
      <c r="A4755">
        <v>20812</v>
      </c>
      <c r="B4755" t="s">
        <v>1078</v>
      </c>
      <c r="C4755" t="s">
        <v>1427</v>
      </c>
      <c r="P4755">
        <v>19</v>
      </c>
      <c r="Q4755">
        <v>0</v>
      </c>
      <c r="R4755">
        <v>32</v>
      </c>
      <c r="S4755">
        <v>2</v>
      </c>
    </row>
    <row r="4756" spans="1:35" x14ac:dyDescent="0.3">
      <c r="A4756">
        <v>20812</v>
      </c>
      <c r="B4756" t="s">
        <v>1078</v>
      </c>
      <c r="C4756" t="s">
        <v>153</v>
      </c>
      <c r="P4756">
        <v>26</v>
      </c>
      <c r="Q4756">
        <v>0</v>
      </c>
      <c r="R4756">
        <v>26</v>
      </c>
      <c r="S4756">
        <v>1</v>
      </c>
    </row>
    <row r="4757" spans="1:35" x14ac:dyDescent="0.3">
      <c r="A4757">
        <v>20812</v>
      </c>
      <c r="B4757" t="s">
        <v>1078</v>
      </c>
      <c r="C4757" t="s">
        <v>1773</v>
      </c>
      <c r="P4757">
        <v>10</v>
      </c>
      <c r="Q4757">
        <v>0</v>
      </c>
      <c r="R4757">
        <v>10</v>
      </c>
      <c r="S4757">
        <v>1</v>
      </c>
    </row>
    <row r="4758" spans="1:35" x14ac:dyDescent="0.3">
      <c r="A4758">
        <v>20812</v>
      </c>
      <c r="B4758" t="s">
        <v>1078</v>
      </c>
      <c r="C4758" t="s">
        <v>74</v>
      </c>
      <c r="P4758">
        <v>8</v>
      </c>
      <c r="Q4758">
        <v>0</v>
      </c>
      <c r="R4758">
        <v>8</v>
      </c>
      <c r="S4758">
        <v>1</v>
      </c>
    </row>
    <row r="4759" spans="1:35" x14ac:dyDescent="0.3">
      <c r="A4759">
        <v>20812</v>
      </c>
      <c r="B4759" t="s">
        <v>363</v>
      </c>
      <c r="C4759" t="s">
        <v>208</v>
      </c>
      <c r="P4759">
        <v>33</v>
      </c>
      <c r="Q4759">
        <v>1</v>
      </c>
      <c r="R4759">
        <v>100</v>
      </c>
      <c r="S4759">
        <v>7</v>
      </c>
    </row>
    <row r="4760" spans="1:35" x14ac:dyDescent="0.3">
      <c r="A4760">
        <v>20812</v>
      </c>
      <c r="B4760" t="s">
        <v>363</v>
      </c>
      <c r="C4760" t="s">
        <v>1576</v>
      </c>
      <c r="P4760">
        <v>37</v>
      </c>
      <c r="Q4760">
        <v>0</v>
      </c>
      <c r="R4760">
        <v>51</v>
      </c>
      <c r="S4760">
        <v>2</v>
      </c>
    </row>
    <row r="4761" spans="1:35" x14ac:dyDescent="0.3">
      <c r="A4761">
        <v>20812</v>
      </c>
      <c r="B4761" t="s">
        <v>363</v>
      </c>
      <c r="C4761" t="s">
        <v>785</v>
      </c>
      <c r="P4761">
        <v>18</v>
      </c>
      <c r="Q4761">
        <v>0</v>
      </c>
      <c r="R4761">
        <v>22</v>
      </c>
      <c r="S4761">
        <v>2</v>
      </c>
    </row>
    <row r="4762" spans="1:35" x14ac:dyDescent="0.3">
      <c r="A4762">
        <v>20812</v>
      </c>
      <c r="B4762" t="s">
        <v>363</v>
      </c>
      <c r="C4762" t="s">
        <v>1776</v>
      </c>
      <c r="P4762">
        <v>14</v>
      </c>
      <c r="Q4762">
        <v>1</v>
      </c>
      <c r="R4762">
        <v>16</v>
      </c>
      <c r="S4762">
        <v>2</v>
      </c>
    </row>
    <row r="4763" spans="1:35" x14ac:dyDescent="0.3">
      <c r="A4763">
        <v>20812</v>
      </c>
      <c r="B4763" t="s">
        <v>363</v>
      </c>
      <c r="C4763" t="s">
        <v>354</v>
      </c>
      <c r="P4763">
        <v>8</v>
      </c>
      <c r="Q4763">
        <v>0</v>
      </c>
      <c r="R4763">
        <v>8</v>
      </c>
      <c r="S4763">
        <v>1</v>
      </c>
    </row>
    <row r="4764" spans="1:35" x14ac:dyDescent="0.3">
      <c r="A4764">
        <v>20812</v>
      </c>
      <c r="B4764" t="s">
        <v>1078</v>
      </c>
      <c r="C4764" t="s">
        <v>1088</v>
      </c>
      <c r="T4764">
        <v>24.8</v>
      </c>
      <c r="U4764">
        <v>31</v>
      </c>
      <c r="V4764">
        <v>0</v>
      </c>
      <c r="W4764">
        <v>124</v>
      </c>
      <c r="X4764">
        <v>5</v>
      </c>
    </row>
    <row r="4765" spans="1:35" x14ac:dyDescent="0.3">
      <c r="A4765">
        <v>20812</v>
      </c>
      <c r="B4765" t="s">
        <v>363</v>
      </c>
      <c r="C4765" t="s">
        <v>1580</v>
      </c>
      <c r="T4765">
        <v>20</v>
      </c>
      <c r="U4765">
        <v>25</v>
      </c>
      <c r="V4765">
        <v>0</v>
      </c>
      <c r="W4765">
        <v>80</v>
      </c>
      <c r="X4765">
        <v>4</v>
      </c>
    </row>
    <row r="4766" spans="1:35" x14ac:dyDescent="0.3">
      <c r="A4766">
        <v>20812</v>
      </c>
      <c r="B4766" t="s">
        <v>1078</v>
      </c>
      <c r="C4766" t="s">
        <v>107</v>
      </c>
      <c r="Y4766">
        <v>8</v>
      </c>
      <c r="Z4766">
        <v>16</v>
      </c>
      <c r="AA4766">
        <v>0</v>
      </c>
      <c r="AB4766">
        <v>24</v>
      </c>
      <c r="AC4766">
        <v>3</v>
      </c>
    </row>
    <row r="4767" spans="1:35" x14ac:dyDescent="0.3">
      <c r="A4767">
        <v>20812</v>
      </c>
      <c r="B4767" t="s">
        <v>1078</v>
      </c>
      <c r="C4767" t="s">
        <v>1430</v>
      </c>
      <c r="AD4767">
        <v>1</v>
      </c>
      <c r="AE4767">
        <v>27</v>
      </c>
      <c r="AF4767">
        <v>1</v>
      </c>
      <c r="AG4767">
        <v>100</v>
      </c>
      <c r="AH4767">
        <v>7</v>
      </c>
      <c r="AI4767">
        <v>4</v>
      </c>
    </row>
    <row r="4768" spans="1:35" x14ac:dyDescent="0.3">
      <c r="A4768">
        <v>20812</v>
      </c>
      <c r="B4768" t="s">
        <v>363</v>
      </c>
      <c r="C4768" t="s">
        <v>1582</v>
      </c>
      <c r="AD4768">
        <v>2</v>
      </c>
      <c r="AE4768">
        <v>33</v>
      </c>
      <c r="AF4768">
        <v>2</v>
      </c>
      <c r="AG4768">
        <v>100</v>
      </c>
      <c r="AH4768">
        <v>8</v>
      </c>
      <c r="AI4768">
        <v>2</v>
      </c>
    </row>
    <row r="4769" spans="1:39" x14ac:dyDescent="0.3">
      <c r="A4769">
        <v>20812</v>
      </c>
      <c r="B4769" t="s">
        <v>1078</v>
      </c>
      <c r="C4769" t="s">
        <v>44</v>
      </c>
      <c r="AJ4769">
        <v>47</v>
      </c>
      <c r="AK4769">
        <v>284</v>
      </c>
      <c r="AL4769">
        <v>40.6</v>
      </c>
      <c r="AM4769">
        <v>7</v>
      </c>
    </row>
    <row r="4770" spans="1:39" x14ac:dyDescent="0.3">
      <c r="A4770">
        <v>20812</v>
      </c>
      <c r="B4770" t="s">
        <v>363</v>
      </c>
      <c r="C4770" t="s">
        <v>1584</v>
      </c>
      <c r="AJ4770">
        <v>47</v>
      </c>
      <c r="AK4770">
        <v>280</v>
      </c>
      <c r="AL4770">
        <v>40</v>
      </c>
      <c r="AM4770">
        <v>7</v>
      </c>
    </row>
    <row r="4771" spans="1:39" x14ac:dyDescent="0.3">
      <c r="A4771">
        <v>20813</v>
      </c>
      <c r="B4771" t="s">
        <v>1777</v>
      </c>
      <c r="C4771" t="s">
        <v>123</v>
      </c>
      <c r="D4771">
        <v>29</v>
      </c>
      <c r="E4771">
        <v>65.5</v>
      </c>
      <c r="F4771">
        <v>19</v>
      </c>
      <c r="G4771">
        <v>0</v>
      </c>
      <c r="H4771">
        <v>0</v>
      </c>
      <c r="I4771">
        <v>188</v>
      </c>
      <c r="J4771">
        <v>120</v>
      </c>
    </row>
    <row r="4772" spans="1:39" x14ac:dyDescent="0.3">
      <c r="A4772">
        <v>20813</v>
      </c>
      <c r="B4772" t="s">
        <v>455</v>
      </c>
      <c r="C4772" t="s">
        <v>456</v>
      </c>
      <c r="D4772">
        <v>22</v>
      </c>
      <c r="E4772">
        <v>50</v>
      </c>
      <c r="F4772">
        <v>11</v>
      </c>
      <c r="G4772">
        <v>0</v>
      </c>
      <c r="H4772">
        <v>2</v>
      </c>
      <c r="I4772">
        <v>205</v>
      </c>
      <c r="J4772">
        <v>158.30000000000001</v>
      </c>
    </row>
    <row r="4773" spans="1:39" x14ac:dyDescent="0.3">
      <c r="A4773">
        <v>20813</v>
      </c>
      <c r="B4773" t="s">
        <v>455</v>
      </c>
      <c r="C4773" t="s">
        <v>696</v>
      </c>
      <c r="D4773">
        <v>7</v>
      </c>
      <c r="E4773">
        <v>28.6</v>
      </c>
      <c r="F4773">
        <v>2</v>
      </c>
      <c r="G4773">
        <v>0</v>
      </c>
      <c r="H4773">
        <v>0</v>
      </c>
      <c r="I4773">
        <v>18</v>
      </c>
      <c r="J4773">
        <v>50.2</v>
      </c>
    </row>
    <row r="4774" spans="1:39" x14ac:dyDescent="0.3">
      <c r="A4774">
        <v>20813</v>
      </c>
      <c r="B4774" t="s">
        <v>1777</v>
      </c>
      <c r="C4774" t="s">
        <v>107</v>
      </c>
      <c r="K4774">
        <v>16</v>
      </c>
      <c r="L4774">
        <v>0</v>
      </c>
      <c r="M4774">
        <v>19</v>
      </c>
      <c r="N4774">
        <v>1</v>
      </c>
      <c r="O4774">
        <v>74</v>
      </c>
    </row>
    <row r="4775" spans="1:39" x14ac:dyDescent="0.3">
      <c r="A4775">
        <v>20813</v>
      </c>
      <c r="B4775" t="s">
        <v>1777</v>
      </c>
      <c r="C4775" t="s">
        <v>123</v>
      </c>
      <c r="K4775">
        <v>15</v>
      </c>
      <c r="L4775">
        <v>0</v>
      </c>
      <c r="M4775">
        <v>22</v>
      </c>
      <c r="N4775">
        <v>2</v>
      </c>
      <c r="O4775">
        <v>74</v>
      </c>
    </row>
    <row r="4776" spans="1:39" x14ac:dyDescent="0.3">
      <c r="A4776">
        <v>20813</v>
      </c>
      <c r="B4776" t="s">
        <v>1777</v>
      </c>
      <c r="C4776" t="s">
        <v>1778</v>
      </c>
      <c r="K4776">
        <v>8</v>
      </c>
      <c r="L4776">
        <v>0</v>
      </c>
      <c r="M4776">
        <v>17</v>
      </c>
      <c r="N4776">
        <v>0</v>
      </c>
      <c r="O4776">
        <v>33</v>
      </c>
    </row>
    <row r="4777" spans="1:39" x14ac:dyDescent="0.3">
      <c r="A4777">
        <v>20813</v>
      </c>
      <c r="B4777" t="s">
        <v>1777</v>
      </c>
      <c r="C4777" t="s">
        <v>1141</v>
      </c>
      <c r="K4777">
        <v>4</v>
      </c>
      <c r="L4777">
        <v>0</v>
      </c>
      <c r="M4777">
        <v>7</v>
      </c>
      <c r="N4777">
        <v>0</v>
      </c>
      <c r="O4777">
        <v>16</v>
      </c>
    </row>
    <row r="4778" spans="1:39" x14ac:dyDescent="0.3">
      <c r="A4778">
        <v>20813</v>
      </c>
      <c r="B4778" t="s">
        <v>1777</v>
      </c>
      <c r="C4778" t="s">
        <v>1779</v>
      </c>
      <c r="K4778">
        <v>1</v>
      </c>
      <c r="L4778">
        <v>1</v>
      </c>
      <c r="M4778">
        <v>6</v>
      </c>
      <c r="N4778">
        <v>0</v>
      </c>
      <c r="O4778">
        <v>9</v>
      </c>
    </row>
    <row r="4779" spans="1:39" x14ac:dyDescent="0.3">
      <c r="A4779">
        <v>20813</v>
      </c>
      <c r="B4779" t="s">
        <v>1777</v>
      </c>
      <c r="C4779" t="s">
        <v>1780</v>
      </c>
      <c r="K4779">
        <v>1</v>
      </c>
      <c r="L4779">
        <v>0</v>
      </c>
      <c r="M4779">
        <v>5</v>
      </c>
      <c r="N4779">
        <v>0</v>
      </c>
      <c r="O4779">
        <v>5</v>
      </c>
    </row>
    <row r="4780" spans="1:39" x14ac:dyDescent="0.3">
      <c r="A4780">
        <v>20813</v>
      </c>
      <c r="B4780" t="s">
        <v>1777</v>
      </c>
      <c r="C4780" t="s">
        <v>1781</v>
      </c>
      <c r="K4780">
        <v>0</v>
      </c>
      <c r="L4780">
        <v>0</v>
      </c>
      <c r="M4780">
        <v>0</v>
      </c>
      <c r="N4780">
        <v>0</v>
      </c>
      <c r="O4780">
        <v>0</v>
      </c>
    </row>
    <row r="4781" spans="1:39" x14ac:dyDescent="0.3">
      <c r="A4781">
        <v>20813</v>
      </c>
      <c r="B4781" t="s">
        <v>1777</v>
      </c>
      <c r="C4781" t="s">
        <v>1782</v>
      </c>
      <c r="K4781">
        <v>1</v>
      </c>
      <c r="L4781">
        <v>0</v>
      </c>
      <c r="M4781">
        <v>0</v>
      </c>
      <c r="N4781">
        <v>0</v>
      </c>
      <c r="O4781">
        <v>-3</v>
      </c>
    </row>
    <row r="4782" spans="1:39" x14ac:dyDescent="0.3">
      <c r="A4782">
        <v>20813</v>
      </c>
      <c r="B4782" t="s">
        <v>455</v>
      </c>
      <c r="C4782" t="s">
        <v>1627</v>
      </c>
      <c r="K4782">
        <v>18</v>
      </c>
      <c r="L4782">
        <v>0</v>
      </c>
      <c r="M4782">
        <v>17</v>
      </c>
      <c r="N4782">
        <v>0</v>
      </c>
      <c r="O4782">
        <v>91</v>
      </c>
    </row>
    <row r="4783" spans="1:39" x14ac:dyDescent="0.3">
      <c r="A4783">
        <v>20813</v>
      </c>
      <c r="B4783" t="s">
        <v>455</v>
      </c>
      <c r="C4783" t="s">
        <v>456</v>
      </c>
      <c r="K4783">
        <v>13</v>
      </c>
      <c r="L4783">
        <v>0</v>
      </c>
      <c r="M4783">
        <v>17</v>
      </c>
      <c r="N4783">
        <v>0</v>
      </c>
      <c r="O4783">
        <v>24</v>
      </c>
    </row>
    <row r="4784" spans="1:39" x14ac:dyDescent="0.3">
      <c r="A4784">
        <v>20813</v>
      </c>
      <c r="B4784" t="s">
        <v>455</v>
      </c>
      <c r="C4784" t="s">
        <v>696</v>
      </c>
      <c r="K4784">
        <v>2</v>
      </c>
      <c r="L4784">
        <v>0</v>
      </c>
      <c r="M4784">
        <v>11</v>
      </c>
      <c r="N4784">
        <v>0</v>
      </c>
      <c r="O4784">
        <v>14</v>
      </c>
    </row>
    <row r="4785" spans="1:29" x14ac:dyDescent="0.3">
      <c r="A4785">
        <v>20813</v>
      </c>
      <c r="B4785" t="s">
        <v>455</v>
      </c>
      <c r="C4785" t="s">
        <v>444</v>
      </c>
      <c r="K4785">
        <v>4</v>
      </c>
      <c r="L4785">
        <v>0</v>
      </c>
      <c r="M4785">
        <v>5</v>
      </c>
      <c r="N4785">
        <v>0</v>
      </c>
      <c r="O4785">
        <v>6</v>
      </c>
    </row>
    <row r="4786" spans="1:29" x14ac:dyDescent="0.3">
      <c r="A4786">
        <v>20813</v>
      </c>
      <c r="B4786" t="s">
        <v>455</v>
      </c>
      <c r="C4786" t="s">
        <v>1633</v>
      </c>
      <c r="K4786">
        <v>1</v>
      </c>
      <c r="L4786">
        <v>1</v>
      </c>
      <c r="M4786">
        <v>0</v>
      </c>
      <c r="N4786">
        <v>0</v>
      </c>
      <c r="O4786">
        <v>-8</v>
      </c>
    </row>
    <row r="4787" spans="1:29" x14ac:dyDescent="0.3">
      <c r="A4787">
        <v>20813</v>
      </c>
      <c r="B4787" t="s">
        <v>1777</v>
      </c>
      <c r="C4787" t="s">
        <v>1779</v>
      </c>
      <c r="P4787">
        <v>21</v>
      </c>
      <c r="Q4787">
        <v>0</v>
      </c>
      <c r="R4787">
        <v>47</v>
      </c>
      <c r="S4787">
        <v>5</v>
      </c>
    </row>
    <row r="4788" spans="1:29" x14ac:dyDescent="0.3">
      <c r="A4788">
        <v>20813</v>
      </c>
      <c r="B4788" t="s">
        <v>1777</v>
      </c>
      <c r="C4788" t="s">
        <v>1781</v>
      </c>
      <c r="P4788">
        <v>22</v>
      </c>
      <c r="Q4788">
        <v>0</v>
      </c>
      <c r="R4788">
        <v>41</v>
      </c>
      <c r="S4788">
        <v>4</v>
      </c>
    </row>
    <row r="4789" spans="1:29" x14ac:dyDescent="0.3">
      <c r="A4789">
        <v>20813</v>
      </c>
      <c r="B4789" t="s">
        <v>1777</v>
      </c>
      <c r="C4789" t="s">
        <v>330</v>
      </c>
      <c r="P4789">
        <v>25</v>
      </c>
      <c r="Q4789">
        <v>0</v>
      </c>
      <c r="R4789">
        <v>38</v>
      </c>
      <c r="S4789">
        <v>5</v>
      </c>
    </row>
    <row r="4790" spans="1:29" x14ac:dyDescent="0.3">
      <c r="A4790">
        <v>20813</v>
      </c>
      <c r="B4790" t="s">
        <v>1777</v>
      </c>
      <c r="C4790" t="s">
        <v>247</v>
      </c>
      <c r="P4790">
        <v>20</v>
      </c>
      <c r="Q4790">
        <v>0</v>
      </c>
      <c r="R4790">
        <v>36</v>
      </c>
      <c r="S4790">
        <v>3</v>
      </c>
    </row>
    <row r="4791" spans="1:29" x14ac:dyDescent="0.3">
      <c r="A4791">
        <v>20813</v>
      </c>
      <c r="B4791" t="s">
        <v>1777</v>
      </c>
      <c r="C4791" t="s">
        <v>107</v>
      </c>
      <c r="P4791">
        <v>18</v>
      </c>
      <c r="Q4791">
        <v>0</v>
      </c>
      <c r="R4791">
        <v>18</v>
      </c>
      <c r="S4791">
        <v>1</v>
      </c>
    </row>
    <row r="4792" spans="1:29" x14ac:dyDescent="0.3">
      <c r="A4792">
        <v>20813</v>
      </c>
      <c r="B4792" t="s">
        <v>1777</v>
      </c>
      <c r="C4792" t="s">
        <v>1141</v>
      </c>
      <c r="P4792">
        <v>8</v>
      </c>
      <c r="Q4792">
        <v>0</v>
      </c>
      <c r="R4792">
        <v>8</v>
      </c>
      <c r="S4792">
        <v>1</v>
      </c>
    </row>
    <row r="4793" spans="1:29" x14ac:dyDescent="0.3">
      <c r="A4793">
        <v>20813</v>
      </c>
      <c r="B4793" t="s">
        <v>455</v>
      </c>
      <c r="C4793" t="s">
        <v>462</v>
      </c>
      <c r="P4793">
        <v>55</v>
      </c>
      <c r="Q4793">
        <v>1</v>
      </c>
      <c r="R4793">
        <v>94</v>
      </c>
      <c r="S4793">
        <v>4</v>
      </c>
    </row>
    <row r="4794" spans="1:29" x14ac:dyDescent="0.3">
      <c r="A4794">
        <v>20813</v>
      </c>
      <c r="B4794" t="s">
        <v>455</v>
      </c>
      <c r="C4794" t="s">
        <v>44</v>
      </c>
      <c r="P4794">
        <v>20</v>
      </c>
      <c r="Q4794">
        <v>1</v>
      </c>
      <c r="R4794">
        <v>76</v>
      </c>
      <c r="S4794">
        <v>5</v>
      </c>
    </row>
    <row r="4795" spans="1:29" x14ac:dyDescent="0.3">
      <c r="A4795">
        <v>20813</v>
      </c>
      <c r="B4795" t="s">
        <v>455</v>
      </c>
      <c r="C4795" t="s">
        <v>1633</v>
      </c>
      <c r="P4795">
        <v>28</v>
      </c>
      <c r="Q4795">
        <v>0</v>
      </c>
      <c r="R4795">
        <v>41</v>
      </c>
      <c r="S4795">
        <v>3</v>
      </c>
    </row>
    <row r="4796" spans="1:29" x14ac:dyDescent="0.3">
      <c r="A4796">
        <v>20813</v>
      </c>
      <c r="B4796" t="s">
        <v>455</v>
      </c>
      <c r="C4796" t="s">
        <v>1627</v>
      </c>
      <c r="P4796">
        <v>12</v>
      </c>
      <c r="Q4796">
        <v>0</v>
      </c>
      <c r="R4796">
        <v>12</v>
      </c>
      <c r="S4796">
        <v>1</v>
      </c>
    </row>
    <row r="4797" spans="1:29" x14ac:dyDescent="0.3">
      <c r="A4797">
        <v>20813</v>
      </c>
      <c r="B4797" t="s">
        <v>1777</v>
      </c>
      <c r="C4797" t="s">
        <v>1779</v>
      </c>
      <c r="T4797">
        <v>18.7</v>
      </c>
      <c r="U4797">
        <v>21</v>
      </c>
      <c r="V4797">
        <v>0</v>
      </c>
      <c r="W4797">
        <v>56</v>
      </c>
      <c r="X4797">
        <v>3</v>
      </c>
    </row>
    <row r="4798" spans="1:29" x14ac:dyDescent="0.3">
      <c r="A4798">
        <v>20813</v>
      </c>
      <c r="B4798" t="s">
        <v>455</v>
      </c>
      <c r="C4798" t="s">
        <v>52</v>
      </c>
      <c r="T4798">
        <v>15</v>
      </c>
      <c r="U4798">
        <v>24</v>
      </c>
      <c r="V4798">
        <v>0</v>
      </c>
      <c r="W4798">
        <v>30</v>
      </c>
      <c r="X4798">
        <v>2</v>
      </c>
    </row>
    <row r="4799" spans="1:29" x14ac:dyDescent="0.3">
      <c r="A4799">
        <v>20813</v>
      </c>
      <c r="B4799" t="s">
        <v>455</v>
      </c>
      <c r="C4799" t="s">
        <v>1149</v>
      </c>
      <c r="T4799">
        <v>18</v>
      </c>
      <c r="U4799">
        <v>18</v>
      </c>
      <c r="V4799">
        <v>0</v>
      </c>
      <c r="W4799">
        <v>18</v>
      </c>
      <c r="X4799">
        <v>1</v>
      </c>
    </row>
    <row r="4800" spans="1:29" x14ac:dyDescent="0.3">
      <c r="A4800">
        <v>20813</v>
      </c>
      <c r="B4800" t="s">
        <v>1777</v>
      </c>
      <c r="C4800" t="s">
        <v>1779</v>
      </c>
      <c r="Y4800">
        <v>41</v>
      </c>
      <c r="Z4800">
        <v>70</v>
      </c>
      <c r="AA4800">
        <v>0</v>
      </c>
      <c r="AB4800">
        <v>82</v>
      </c>
      <c r="AC4800">
        <v>2</v>
      </c>
    </row>
    <row r="4801" spans="1:39" x14ac:dyDescent="0.3">
      <c r="A4801">
        <v>20813</v>
      </c>
      <c r="B4801" t="s">
        <v>1777</v>
      </c>
      <c r="C4801" t="s">
        <v>1783</v>
      </c>
      <c r="Y4801">
        <v>0.5</v>
      </c>
      <c r="Z4801">
        <v>1</v>
      </c>
      <c r="AA4801">
        <v>0</v>
      </c>
      <c r="AB4801">
        <v>1</v>
      </c>
      <c r="AC4801">
        <v>2</v>
      </c>
    </row>
    <row r="4802" spans="1:39" x14ac:dyDescent="0.3">
      <c r="A4802">
        <v>20813</v>
      </c>
      <c r="B4802" t="s">
        <v>455</v>
      </c>
      <c r="C4802" t="s">
        <v>52</v>
      </c>
      <c r="Y4802">
        <v>-1</v>
      </c>
      <c r="Z4802">
        <v>3</v>
      </c>
      <c r="AA4802">
        <v>0</v>
      </c>
      <c r="AB4802">
        <v>-2</v>
      </c>
      <c r="AC4802">
        <v>2</v>
      </c>
    </row>
    <row r="4803" spans="1:39" x14ac:dyDescent="0.3">
      <c r="A4803">
        <v>20813</v>
      </c>
      <c r="B4803" t="s">
        <v>1777</v>
      </c>
      <c r="C4803" t="s">
        <v>1784</v>
      </c>
      <c r="AD4803">
        <v>1</v>
      </c>
      <c r="AE4803" t="s">
        <v>136</v>
      </c>
      <c r="AF4803">
        <v>0</v>
      </c>
      <c r="AG4803">
        <v>0</v>
      </c>
      <c r="AH4803">
        <v>3</v>
      </c>
      <c r="AI4803">
        <v>3</v>
      </c>
    </row>
    <row r="4804" spans="1:39" x14ac:dyDescent="0.3">
      <c r="A4804">
        <v>20813</v>
      </c>
      <c r="B4804" t="s">
        <v>455</v>
      </c>
      <c r="C4804" t="s">
        <v>486</v>
      </c>
      <c r="AD4804">
        <v>1</v>
      </c>
      <c r="AE4804">
        <v>41</v>
      </c>
      <c r="AF4804">
        <v>1</v>
      </c>
      <c r="AG4804">
        <v>100</v>
      </c>
      <c r="AH4804">
        <v>3</v>
      </c>
      <c r="AI4804">
        <v>0</v>
      </c>
    </row>
    <row r="4805" spans="1:39" x14ac:dyDescent="0.3">
      <c r="A4805">
        <v>20813</v>
      </c>
      <c r="B4805" t="s">
        <v>1777</v>
      </c>
      <c r="C4805" t="s">
        <v>970</v>
      </c>
      <c r="AJ4805">
        <v>47</v>
      </c>
      <c r="AK4805">
        <v>172</v>
      </c>
      <c r="AL4805">
        <v>43</v>
      </c>
      <c r="AM4805">
        <v>4</v>
      </c>
    </row>
    <row r="4806" spans="1:39" x14ac:dyDescent="0.3">
      <c r="A4806">
        <v>20813</v>
      </c>
      <c r="B4806" t="s">
        <v>455</v>
      </c>
      <c r="C4806" t="s">
        <v>1152</v>
      </c>
      <c r="AJ4806">
        <v>57</v>
      </c>
      <c r="AK4806">
        <v>286</v>
      </c>
      <c r="AL4806">
        <v>47.7</v>
      </c>
      <c r="AM4806">
        <v>6</v>
      </c>
    </row>
    <row r="4807" spans="1:39" x14ac:dyDescent="0.3">
      <c r="A4807">
        <v>20837</v>
      </c>
      <c r="B4807" t="s">
        <v>210</v>
      </c>
      <c r="C4807" t="s">
        <v>216</v>
      </c>
      <c r="D4807">
        <v>48</v>
      </c>
      <c r="E4807">
        <v>52.1</v>
      </c>
      <c r="F4807">
        <v>25</v>
      </c>
      <c r="G4807">
        <v>1</v>
      </c>
      <c r="H4807">
        <v>0</v>
      </c>
      <c r="I4807">
        <v>293</v>
      </c>
      <c r="J4807">
        <v>99.2</v>
      </c>
    </row>
    <row r="4808" spans="1:39" x14ac:dyDescent="0.3">
      <c r="A4808">
        <v>20837</v>
      </c>
      <c r="B4808" t="s">
        <v>210</v>
      </c>
      <c r="C4808" t="s">
        <v>1785</v>
      </c>
      <c r="D4808">
        <v>1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</row>
    <row r="4809" spans="1:39" x14ac:dyDescent="0.3">
      <c r="A4809">
        <v>20837</v>
      </c>
      <c r="B4809" t="s">
        <v>786</v>
      </c>
      <c r="C4809" t="s">
        <v>1066</v>
      </c>
      <c r="D4809">
        <v>22</v>
      </c>
      <c r="E4809">
        <v>77.3</v>
      </c>
      <c r="F4809">
        <v>17</v>
      </c>
      <c r="G4809">
        <v>1</v>
      </c>
      <c r="H4809">
        <v>1</v>
      </c>
      <c r="I4809">
        <v>123</v>
      </c>
      <c r="J4809">
        <v>130.19999999999999</v>
      </c>
    </row>
    <row r="4810" spans="1:39" x14ac:dyDescent="0.3">
      <c r="A4810">
        <v>20837</v>
      </c>
      <c r="B4810" t="s">
        <v>786</v>
      </c>
      <c r="C4810" t="s">
        <v>1673</v>
      </c>
      <c r="D4810">
        <v>5</v>
      </c>
      <c r="E4810">
        <v>20</v>
      </c>
      <c r="F4810">
        <v>1</v>
      </c>
      <c r="G4810">
        <v>0</v>
      </c>
      <c r="H4810">
        <v>0</v>
      </c>
      <c r="I4810">
        <v>6</v>
      </c>
      <c r="J4810">
        <v>30.1</v>
      </c>
    </row>
    <row r="4811" spans="1:39" x14ac:dyDescent="0.3">
      <c r="A4811">
        <v>20837</v>
      </c>
      <c r="B4811" t="s">
        <v>210</v>
      </c>
      <c r="C4811" t="s">
        <v>216</v>
      </c>
      <c r="K4811">
        <v>31</v>
      </c>
      <c r="L4811">
        <v>0</v>
      </c>
      <c r="M4811">
        <v>19</v>
      </c>
      <c r="N4811">
        <v>1</v>
      </c>
      <c r="O4811">
        <v>133</v>
      </c>
    </row>
    <row r="4812" spans="1:39" x14ac:dyDescent="0.3">
      <c r="A4812">
        <v>20837</v>
      </c>
      <c r="B4812" t="s">
        <v>210</v>
      </c>
      <c r="C4812" t="s">
        <v>44</v>
      </c>
      <c r="K4812">
        <v>12</v>
      </c>
      <c r="L4812">
        <v>0</v>
      </c>
      <c r="M4812">
        <v>8</v>
      </c>
      <c r="N4812">
        <v>0</v>
      </c>
      <c r="O4812">
        <v>31</v>
      </c>
    </row>
    <row r="4813" spans="1:39" x14ac:dyDescent="0.3">
      <c r="A4813">
        <v>20837</v>
      </c>
      <c r="B4813" t="s">
        <v>210</v>
      </c>
      <c r="C4813" t="s">
        <v>1414</v>
      </c>
      <c r="K4813">
        <v>1</v>
      </c>
      <c r="L4813">
        <v>0</v>
      </c>
      <c r="M4813">
        <v>9</v>
      </c>
      <c r="N4813">
        <v>0</v>
      </c>
      <c r="O4813">
        <v>9</v>
      </c>
    </row>
    <row r="4814" spans="1:39" x14ac:dyDescent="0.3">
      <c r="A4814">
        <v>20837</v>
      </c>
      <c r="B4814" t="s">
        <v>210</v>
      </c>
      <c r="C4814" t="s">
        <v>1415</v>
      </c>
      <c r="K4814">
        <v>1</v>
      </c>
      <c r="L4814">
        <v>0</v>
      </c>
      <c r="M4814">
        <v>5</v>
      </c>
      <c r="N4814">
        <v>0</v>
      </c>
      <c r="O4814">
        <v>5</v>
      </c>
    </row>
    <row r="4815" spans="1:39" x14ac:dyDescent="0.3">
      <c r="A4815">
        <v>20837</v>
      </c>
      <c r="B4815" t="s">
        <v>210</v>
      </c>
      <c r="C4815" t="s">
        <v>1786</v>
      </c>
      <c r="K4815">
        <v>1</v>
      </c>
      <c r="L4815">
        <v>0</v>
      </c>
      <c r="M4815">
        <v>4</v>
      </c>
      <c r="N4815">
        <v>0</v>
      </c>
      <c r="O4815">
        <v>4</v>
      </c>
    </row>
    <row r="4816" spans="1:39" x14ac:dyDescent="0.3">
      <c r="A4816">
        <v>20837</v>
      </c>
      <c r="B4816" t="s">
        <v>210</v>
      </c>
      <c r="C4816" t="s">
        <v>1421</v>
      </c>
      <c r="K4816">
        <v>1</v>
      </c>
      <c r="L4816">
        <v>0</v>
      </c>
      <c r="M4816">
        <v>0</v>
      </c>
      <c r="N4816">
        <v>0</v>
      </c>
      <c r="O4816">
        <v>-2</v>
      </c>
    </row>
    <row r="4817" spans="1:19" x14ac:dyDescent="0.3">
      <c r="A4817">
        <v>20837</v>
      </c>
      <c r="B4817" t="s">
        <v>786</v>
      </c>
      <c r="C4817" t="s">
        <v>1787</v>
      </c>
      <c r="K4817">
        <v>21</v>
      </c>
      <c r="L4817">
        <v>0</v>
      </c>
      <c r="M4817">
        <v>17</v>
      </c>
      <c r="N4817">
        <v>2</v>
      </c>
      <c r="O4817">
        <v>95</v>
      </c>
    </row>
    <row r="4818" spans="1:19" x14ac:dyDescent="0.3">
      <c r="A4818">
        <v>20837</v>
      </c>
      <c r="B4818" t="s">
        <v>786</v>
      </c>
      <c r="C4818" t="s">
        <v>1066</v>
      </c>
      <c r="K4818">
        <v>7</v>
      </c>
      <c r="L4818">
        <v>0</v>
      </c>
      <c r="M4818">
        <v>20</v>
      </c>
      <c r="N4818">
        <v>0</v>
      </c>
      <c r="O4818">
        <v>30</v>
      </c>
    </row>
    <row r="4819" spans="1:19" x14ac:dyDescent="0.3">
      <c r="A4819">
        <v>20837</v>
      </c>
      <c r="B4819" t="s">
        <v>786</v>
      </c>
      <c r="C4819" t="s">
        <v>1673</v>
      </c>
      <c r="K4819">
        <v>2</v>
      </c>
      <c r="L4819">
        <v>0</v>
      </c>
      <c r="M4819">
        <v>32</v>
      </c>
      <c r="N4819">
        <v>0</v>
      </c>
      <c r="O4819">
        <v>30</v>
      </c>
    </row>
    <row r="4820" spans="1:19" x14ac:dyDescent="0.3">
      <c r="A4820">
        <v>20837</v>
      </c>
      <c r="B4820" t="s">
        <v>786</v>
      </c>
      <c r="C4820" t="s">
        <v>1788</v>
      </c>
      <c r="K4820">
        <v>12</v>
      </c>
      <c r="L4820">
        <v>0</v>
      </c>
      <c r="M4820">
        <v>9</v>
      </c>
      <c r="N4820">
        <v>0</v>
      </c>
      <c r="O4820">
        <v>24</v>
      </c>
    </row>
    <row r="4821" spans="1:19" x14ac:dyDescent="0.3">
      <c r="A4821">
        <v>20837</v>
      </c>
      <c r="B4821" t="s">
        <v>786</v>
      </c>
      <c r="C4821" t="s">
        <v>354</v>
      </c>
      <c r="K4821">
        <v>1</v>
      </c>
      <c r="L4821">
        <v>0</v>
      </c>
      <c r="M4821">
        <v>11</v>
      </c>
      <c r="N4821">
        <v>0</v>
      </c>
      <c r="O4821">
        <v>11</v>
      </c>
    </row>
    <row r="4822" spans="1:19" x14ac:dyDescent="0.3">
      <c r="A4822">
        <v>20837</v>
      </c>
      <c r="B4822" t="s">
        <v>210</v>
      </c>
      <c r="C4822" t="s">
        <v>1785</v>
      </c>
      <c r="P4822">
        <v>23</v>
      </c>
      <c r="Q4822">
        <v>0</v>
      </c>
      <c r="R4822">
        <v>167</v>
      </c>
      <c r="S4822">
        <v>12</v>
      </c>
    </row>
    <row r="4823" spans="1:19" x14ac:dyDescent="0.3">
      <c r="A4823">
        <v>20837</v>
      </c>
      <c r="B4823" t="s">
        <v>210</v>
      </c>
      <c r="C4823" t="s">
        <v>801</v>
      </c>
      <c r="P4823">
        <v>23</v>
      </c>
      <c r="Q4823">
        <v>0</v>
      </c>
      <c r="R4823">
        <v>57</v>
      </c>
      <c r="S4823">
        <v>4</v>
      </c>
    </row>
    <row r="4824" spans="1:19" x14ac:dyDescent="0.3">
      <c r="A4824">
        <v>20837</v>
      </c>
      <c r="B4824" t="s">
        <v>210</v>
      </c>
      <c r="C4824" t="s">
        <v>1789</v>
      </c>
      <c r="P4824">
        <v>16</v>
      </c>
      <c r="Q4824">
        <v>0</v>
      </c>
      <c r="R4824">
        <v>33</v>
      </c>
      <c r="S4824">
        <v>4</v>
      </c>
    </row>
    <row r="4825" spans="1:19" x14ac:dyDescent="0.3">
      <c r="A4825">
        <v>20837</v>
      </c>
      <c r="B4825" t="s">
        <v>210</v>
      </c>
      <c r="C4825" t="s">
        <v>130</v>
      </c>
      <c r="P4825">
        <v>10</v>
      </c>
      <c r="Q4825">
        <v>0</v>
      </c>
      <c r="R4825">
        <v>21</v>
      </c>
      <c r="S4825">
        <v>3</v>
      </c>
    </row>
    <row r="4826" spans="1:19" x14ac:dyDescent="0.3">
      <c r="A4826">
        <v>20837</v>
      </c>
      <c r="B4826" t="s">
        <v>210</v>
      </c>
      <c r="C4826" t="s">
        <v>192</v>
      </c>
      <c r="P4826">
        <v>12</v>
      </c>
      <c r="Q4826">
        <v>0</v>
      </c>
      <c r="R4826">
        <v>12</v>
      </c>
      <c r="S4826">
        <v>1</v>
      </c>
    </row>
    <row r="4827" spans="1:19" x14ac:dyDescent="0.3">
      <c r="A4827">
        <v>20837</v>
      </c>
      <c r="B4827" t="s">
        <v>210</v>
      </c>
      <c r="C4827" t="s">
        <v>1414</v>
      </c>
      <c r="P4827">
        <v>3</v>
      </c>
      <c r="Q4827">
        <v>0</v>
      </c>
      <c r="R4827">
        <v>3</v>
      </c>
      <c r="S4827">
        <v>1</v>
      </c>
    </row>
    <row r="4828" spans="1:19" x14ac:dyDescent="0.3">
      <c r="A4828">
        <v>20837</v>
      </c>
      <c r="B4828" t="s">
        <v>786</v>
      </c>
      <c r="C4828" t="s">
        <v>107</v>
      </c>
      <c r="P4828">
        <v>14</v>
      </c>
      <c r="Q4828">
        <v>0</v>
      </c>
      <c r="R4828">
        <v>43</v>
      </c>
      <c r="S4828">
        <v>5</v>
      </c>
    </row>
    <row r="4829" spans="1:19" x14ac:dyDescent="0.3">
      <c r="A4829">
        <v>20837</v>
      </c>
      <c r="B4829" t="s">
        <v>786</v>
      </c>
      <c r="C4829" t="s">
        <v>1790</v>
      </c>
      <c r="P4829">
        <v>17</v>
      </c>
      <c r="Q4829">
        <v>1</v>
      </c>
      <c r="R4829">
        <v>37</v>
      </c>
      <c r="S4829">
        <v>3</v>
      </c>
    </row>
    <row r="4830" spans="1:19" x14ac:dyDescent="0.3">
      <c r="A4830">
        <v>20837</v>
      </c>
      <c r="B4830" t="s">
        <v>786</v>
      </c>
      <c r="C4830" t="s">
        <v>1791</v>
      </c>
      <c r="P4830">
        <v>15</v>
      </c>
      <c r="Q4830">
        <v>0</v>
      </c>
      <c r="R4830">
        <v>36</v>
      </c>
      <c r="S4830">
        <v>4</v>
      </c>
    </row>
    <row r="4831" spans="1:19" x14ac:dyDescent="0.3">
      <c r="A4831">
        <v>20837</v>
      </c>
      <c r="B4831" t="s">
        <v>786</v>
      </c>
      <c r="C4831" t="s">
        <v>1098</v>
      </c>
      <c r="P4831">
        <v>5</v>
      </c>
      <c r="Q4831">
        <v>0</v>
      </c>
      <c r="R4831">
        <v>7</v>
      </c>
      <c r="S4831">
        <v>3</v>
      </c>
    </row>
    <row r="4832" spans="1:19" x14ac:dyDescent="0.3">
      <c r="A4832">
        <v>20837</v>
      </c>
      <c r="B4832" t="s">
        <v>786</v>
      </c>
      <c r="C4832" t="s">
        <v>1787</v>
      </c>
      <c r="P4832">
        <v>5</v>
      </c>
      <c r="Q4832">
        <v>0</v>
      </c>
      <c r="R4832">
        <v>6</v>
      </c>
      <c r="S4832">
        <v>3</v>
      </c>
    </row>
    <row r="4833" spans="1:39" x14ac:dyDescent="0.3">
      <c r="A4833">
        <v>20837</v>
      </c>
      <c r="B4833" t="s">
        <v>210</v>
      </c>
      <c r="C4833" t="s">
        <v>1415</v>
      </c>
      <c r="T4833">
        <v>24</v>
      </c>
      <c r="U4833">
        <v>29</v>
      </c>
      <c r="V4833">
        <v>0</v>
      </c>
      <c r="W4833">
        <v>120</v>
      </c>
      <c r="X4833">
        <v>5</v>
      </c>
    </row>
    <row r="4834" spans="1:39" x14ac:dyDescent="0.3">
      <c r="A4834">
        <v>20837</v>
      </c>
      <c r="B4834" t="s">
        <v>786</v>
      </c>
      <c r="C4834" t="s">
        <v>354</v>
      </c>
      <c r="T4834">
        <v>60.5</v>
      </c>
      <c r="U4834">
        <v>100</v>
      </c>
      <c r="V4834">
        <v>1</v>
      </c>
      <c r="W4834">
        <v>121</v>
      </c>
      <c r="X4834">
        <v>2</v>
      </c>
    </row>
    <row r="4835" spans="1:39" x14ac:dyDescent="0.3">
      <c r="A4835">
        <v>20837</v>
      </c>
      <c r="B4835" t="s">
        <v>786</v>
      </c>
      <c r="C4835" t="s">
        <v>1788</v>
      </c>
      <c r="T4835">
        <v>47</v>
      </c>
      <c r="U4835">
        <v>47</v>
      </c>
      <c r="V4835">
        <v>0</v>
      </c>
      <c r="W4835">
        <v>47</v>
      </c>
      <c r="X4835">
        <v>1</v>
      </c>
    </row>
    <row r="4836" spans="1:39" x14ac:dyDescent="0.3">
      <c r="A4836">
        <v>20837</v>
      </c>
      <c r="B4836" t="s">
        <v>210</v>
      </c>
      <c r="C4836" t="s">
        <v>1789</v>
      </c>
      <c r="Y4836">
        <v>4</v>
      </c>
      <c r="Z4836">
        <v>5</v>
      </c>
      <c r="AA4836">
        <v>0</v>
      </c>
      <c r="AB4836">
        <v>8</v>
      </c>
      <c r="AC4836">
        <v>2</v>
      </c>
    </row>
    <row r="4837" spans="1:39" x14ac:dyDescent="0.3">
      <c r="A4837">
        <v>20837</v>
      </c>
      <c r="B4837" t="s">
        <v>210</v>
      </c>
      <c r="C4837" t="s">
        <v>1792</v>
      </c>
      <c r="AD4837">
        <v>4</v>
      </c>
      <c r="AE4837">
        <v>45</v>
      </c>
      <c r="AF4837">
        <v>3</v>
      </c>
      <c r="AG4837">
        <v>75</v>
      </c>
      <c r="AH4837">
        <v>10</v>
      </c>
      <c r="AI4837">
        <v>1</v>
      </c>
    </row>
    <row r="4838" spans="1:39" x14ac:dyDescent="0.3">
      <c r="A4838">
        <v>20837</v>
      </c>
      <c r="B4838" t="s">
        <v>786</v>
      </c>
      <c r="C4838" t="s">
        <v>1793</v>
      </c>
      <c r="AD4838">
        <v>1</v>
      </c>
      <c r="AE4838">
        <v>45</v>
      </c>
      <c r="AF4838">
        <v>1</v>
      </c>
      <c r="AG4838">
        <v>100</v>
      </c>
      <c r="AH4838">
        <v>7</v>
      </c>
      <c r="AI4838">
        <v>4</v>
      </c>
    </row>
    <row r="4839" spans="1:39" x14ac:dyDescent="0.3">
      <c r="A4839">
        <v>20837</v>
      </c>
      <c r="B4839" t="s">
        <v>210</v>
      </c>
      <c r="C4839" t="s">
        <v>1421</v>
      </c>
      <c r="AJ4839">
        <v>52</v>
      </c>
      <c r="AK4839">
        <v>197</v>
      </c>
      <c r="AL4839">
        <v>32.799999999999997</v>
      </c>
      <c r="AM4839">
        <v>6</v>
      </c>
    </row>
    <row r="4840" spans="1:39" x14ac:dyDescent="0.3">
      <c r="A4840">
        <v>20837</v>
      </c>
      <c r="B4840" t="s">
        <v>786</v>
      </c>
      <c r="C4840" t="s">
        <v>1793</v>
      </c>
      <c r="AJ4840">
        <v>49</v>
      </c>
      <c r="AK4840">
        <v>227</v>
      </c>
      <c r="AL4840">
        <v>37.799999999999997</v>
      </c>
      <c r="AM4840">
        <v>6</v>
      </c>
    </row>
    <row r="4841" spans="1:39" x14ac:dyDescent="0.3">
      <c r="A4841">
        <v>20840</v>
      </c>
      <c r="B4841" t="s">
        <v>1473</v>
      </c>
      <c r="C4841" t="s">
        <v>1794</v>
      </c>
      <c r="D4841">
        <v>28</v>
      </c>
      <c r="E4841">
        <v>35.700000000000003</v>
      </c>
      <c r="F4841">
        <v>10</v>
      </c>
      <c r="G4841">
        <v>3</v>
      </c>
      <c r="H4841">
        <v>1</v>
      </c>
      <c r="I4841">
        <v>156</v>
      </c>
      <c r="J4841">
        <v>72.900000000000006</v>
      </c>
    </row>
    <row r="4842" spans="1:39" x14ac:dyDescent="0.3">
      <c r="A4842">
        <v>20840</v>
      </c>
      <c r="B4842" t="s">
        <v>1473</v>
      </c>
      <c r="C4842" t="s">
        <v>1475</v>
      </c>
      <c r="D4842">
        <v>1</v>
      </c>
      <c r="E4842">
        <v>0</v>
      </c>
      <c r="F4842">
        <v>0</v>
      </c>
      <c r="G4842">
        <v>1</v>
      </c>
      <c r="H4842">
        <v>0</v>
      </c>
      <c r="I4842">
        <v>0</v>
      </c>
      <c r="J4842">
        <v>-200</v>
      </c>
    </row>
    <row r="4843" spans="1:39" x14ac:dyDescent="0.3">
      <c r="A4843">
        <v>20840</v>
      </c>
      <c r="B4843" t="s">
        <v>1273</v>
      </c>
      <c r="C4843" t="s">
        <v>1795</v>
      </c>
      <c r="D4843">
        <v>47</v>
      </c>
      <c r="E4843">
        <v>57.4</v>
      </c>
      <c r="F4843">
        <v>27</v>
      </c>
      <c r="G4843">
        <v>0</v>
      </c>
      <c r="H4843">
        <v>0</v>
      </c>
      <c r="I4843">
        <v>319</v>
      </c>
      <c r="J4843">
        <v>114.5</v>
      </c>
    </row>
    <row r="4844" spans="1:39" x14ac:dyDescent="0.3">
      <c r="A4844">
        <v>20840</v>
      </c>
      <c r="B4844" t="s">
        <v>1473</v>
      </c>
      <c r="C4844" t="s">
        <v>323</v>
      </c>
      <c r="K4844">
        <v>10</v>
      </c>
      <c r="L4844">
        <v>0</v>
      </c>
      <c r="M4844">
        <v>13</v>
      </c>
      <c r="N4844">
        <v>0</v>
      </c>
      <c r="O4844">
        <v>48</v>
      </c>
    </row>
    <row r="4845" spans="1:39" x14ac:dyDescent="0.3">
      <c r="A4845">
        <v>20840</v>
      </c>
      <c r="B4845" t="s">
        <v>1473</v>
      </c>
      <c r="C4845" t="s">
        <v>1794</v>
      </c>
      <c r="K4845">
        <v>10</v>
      </c>
      <c r="L4845">
        <v>0</v>
      </c>
      <c r="M4845">
        <v>19</v>
      </c>
      <c r="N4845">
        <v>0</v>
      </c>
      <c r="O4845">
        <v>24</v>
      </c>
    </row>
    <row r="4846" spans="1:39" x14ac:dyDescent="0.3">
      <c r="A4846">
        <v>20840</v>
      </c>
      <c r="B4846" t="s">
        <v>1473</v>
      </c>
      <c r="C4846" t="s">
        <v>1796</v>
      </c>
      <c r="K4846">
        <v>2</v>
      </c>
      <c r="L4846">
        <v>0</v>
      </c>
      <c r="M4846">
        <v>4</v>
      </c>
      <c r="N4846">
        <v>0</v>
      </c>
      <c r="O4846">
        <v>7</v>
      </c>
    </row>
    <row r="4847" spans="1:39" x14ac:dyDescent="0.3">
      <c r="A4847">
        <v>20840</v>
      </c>
      <c r="B4847" t="s">
        <v>1473</v>
      </c>
      <c r="C4847" t="s">
        <v>1475</v>
      </c>
      <c r="K4847">
        <v>3</v>
      </c>
      <c r="L4847">
        <v>0</v>
      </c>
      <c r="M4847">
        <v>3</v>
      </c>
      <c r="N4847">
        <v>0</v>
      </c>
      <c r="O4847">
        <v>3</v>
      </c>
    </row>
    <row r="4848" spans="1:39" x14ac:dyDescent="0.3">
      <c r="A4848">
        <v>20840</v>
      </c>
      <c r="B4848" t="s">
        <v>1273</v>
      </c>
      <c r="C4848" t="s">
        <v>1555</v>
      </c>
      <c r="K4848">
        <v>17</v>
      </c>
      <c r="L4848">
        <v>0</v>
      </c>
      <c r="M4848">
        <v>13</v>
      </c>
      <c r="N4848">
        <v>0</v>
      </c>
      <c r="O4848">
        <v>80</v>
      </c>
    </row>
    <row r="4849" spans="1:19" x14ac:dyDescent="0.3">
      <c r="A4849">
        <v>20840</v>
      </c>
      <c r="B4849" t="s">
        <v>1273</v>
      </c>
      <c r="C4849" t="s">
        <v>1554</v>
      </c>
      <c r="K4849">
        <v>17</v>
      </c>
      <c r="L4849">
        <v>0</v>
      </c>
      <c r="M4849">
        <v>12</v>
      </c>
      <c r="N4849">
        <v>1</v>
      </c>
      <c r="O4849">
        <v>73</v>
      </c>
    </row>
    <row r="4850" spans="1:19" x14ac:dyDescent="0.3">
      <c r="A4850">
        <v>20840</v>
      </c>
      <c r="B4850" t="s">
        <v>1273</v>
      </c>
      <c r="C4850" t="s">
        <v>52</v>
      </c>
      <c r="K4850">
        <v>4</v>
      </c>
      <c r="L4850">
        <v>1</v>
      </c>
      <c r="M4850">
        <v>8</v>
      </c>
      <c r="N4850">
        <v>1</v>
      </c>
      <c r="O4850">
        <v>16</v>
      </c>
    </row>
    <row r="4851" spans="1:19" x14ac:dyDescent="0.3">
      <c r="A4851">
        <v>20840</v>
      </c>
      <c r="B4851" t="s">
        <v>1273</v>
      </c>
      <c r="C4851" t="s">
        <v>1795</v>
      </c>
      <c r="K4851">
        <v>2</v>
      </c>
      <c r="L4851">
        <v>0</v>
      </c>
      <c r="M4851">
        <v>5</v>
      </c>
      <c r="N4851">
        <v>0</v>
      </c>
      <c r="O4851">
        <v>6</v>
      </c>
    </row>
    <row r="4852" spans="1:19" x14ac:dyDescent="0.3">
      <c r="A4852">
        <v>20840</v>
      </c>
      <c r="B4852" t="s">
        <v>1273</v>
      </c>
      <c r="C4852" t="s">
        <v>1276</v>
      </c>
      <c r="K4852">
        <v>1</v>
      </c>
      <c r="L4852">
        <v>0</v>
      </c>
      <c r="M4852">
        <v>3</v>
      </c>
      <c r="N4852">
        <v>0</v>
      </c>
      <c r="O4852">
        <v>3</v>
      </c>
    </row>
    <row r="4853" spans="1:19" x14ac:dyDescent="0.3">
      <c r="A4853">
        <v>20840</v>
      </c>
      <c r="B4853" t="s">
        <v>1273</v>
      </c>
      <c r="C4853" t="s">
        <v>795</v>
      </c>
      <c r="K4853">
        <v>1</v>
      </c>
      <c r="L4853">
        <v>0</v>
      </c>
      <c r="M4853">
        <v>3</v>
      </c>
      <c r="N4853">
        <v>0</v>
      </c>
      <c r="O4853">
        <v>3</v>
      </c>
    </row>
    <row r="4854" spans="1:19" x14ac:dyDescent="0.3">
      <c r="A4854">
        <v>20840</v>
      </c>
      <c r="B4854" t="s">
        <v>1273</v>
      </c>
      <c r="C4854" t="s">
        <v>835</v>
      </c>
      <c r="K4854">
        <v>1</v>
      </c>
      <c r="L4854">
        <v>0</v>
      </c>
      <c r="M4854">
        <v>0</v>
      </c>
      <c r="N4854">
        <v>0</v>
      </c>
      <c r="O4854">
        <v>-6</v>
      </c>
    </row>
    <row r="4855" spans="1:19" x14ac:dyDescent="0.3">
      <c r="A4855">
        <v>20840</v>
      </c>
      <c r="B4855" t="s">
        <v>1473</v>
      </c>
      <c r="C4855" t="s">
        <v>790</v>
      </c>
      <c r="P4855">
        <v>51</v>
      </c>
      <c r="Q4855">
        <v>1</v>
      </c>
      <c r="R4855">
        <v>65</v>
      </c>
      <c r="S4855">
        <v>2</v>
      </c>
    </row>
    <row r="4856" spans="1:19" x14ac:dyDescent="0.3">
      <c r="A4856">
        <v>20840</v>
      </c>
      <c r="B4856" t="s">
        <v>1473</v>
      </c>
      <c r="C4856" t="s">
        <v>1478</v>
      </c>
      <c r="P4856">
        <v>19</v>
      </c>
      <c r="Q4856">
        <v>0</v>
      </c>
      <c r="R4856">
        <v>43</v>
      </c>
      <c r="S4856">
        <v>3</v>
      </c>
    </row>
    <row r="4857" spans="1:19" x14ac:dyDescent="0.3">
      <c r="A4857">
        <v>20840</v>
      </c>
      <c r="B4857" t="s">
        <v>1473</v>
      </c>
      <c r="C4857" t="s">
        <v>998</v>
      </c>
      <c r="P4857">
        <v>23</v>
      </c>
      <c r="Q4857">
        <v>0</v>
      </c>
      <c r="R4857">
        <v>23</v>
      </c>
      <c r="S4857">
        <v>1</v>
      </c>
    </row>
    <row r="4858" spans="1:19" x14ac:dyDescent="0.3">
      <c r="A4858">
        <v>20840</v>
      </c>
      <c r="B4858" t="s">
        <v>1473</v>
      </c>
      <c r="C4858" t="s">
        <v>323</v>
      </c>
      <c r="P4858">
        <v>17</v>
      </c>
      <c r="Q4858">
        <v>0</v>
      </c>
      <c r="R4858">
        <v>22</v>
      </c>
      <c r="S4858">
        <v>2</v>
      </c>
    </row>
    <row r="4859" spans="1:19" x14ac:dyDescent="0.3">
      <c r="A4859">
        <v>20840</v>
      </c>
      <c r="B4859" t="s">
        <v>1473</v>
      </c>
      <c r="C4859" t="s">
        <v>1797</v>
      </c>
      <c r="P4859">
        <v>5</v>
      </c>
      <c r="Q4859">
        <v>0</v>
      </c>
      <c r="R4859">
        <v>3</v>
      </c>
      <c r="S4859">
        <v>2</v>
      </c>
    </row>
    <row r="4860" spans="1:19" x14ac:dyDescent="0.3">
      <c r="A4860">
        <v>20840</v>
      </c>
      <c r="B4860" t="s">
        <v>1273</v>
      </c>
      <c r="C4860" t="s">
        <v>1798</v>
      </c>
      <c r="P4860">
        <v>28</v>
      </c>
      <c r="Q4860">
        <v>0</v>
      </c>
      <c r="R4860">
        <v>76</v>
      </c>
      <c r="S4860">
        <v>4</v>
      </c>
    </row>
    <row r="4861" spans="1:19" x14ac:dyDescent="0.3">
      <c r="A4861">
        <v>20840</v>
      </c>
      <c r="B4861" t="s">
        <v>1273</v>
      </c>
      <c r="C4861" t="s">
        <v>52</v>
      </c>
      <c r="P4861">
        <v>22</v>
      </c>
      <c r="Q4861">
        <v>0</v>
      </c>
      <c r="R4861">
        <v>66</v>
      </c>
      <c r="S4861">
        <v>5</v>
      </c>
    </row>
    <row r="4862" spans="1:19" x14ac:dyDescent="0.3">
      <c r="A4862">
        <v>20840</v>
      </c>
      <c r="B4862" t="s">
        <v>1273</v>
      </c>
      <c r="C4862" t="s">
        <v>320</v>
      </c>
      <c r="P4862">
        <v>13</v>
      </c>
      <c r="Q4862">
        <v>0</v>
      </c>
      <c r="R4862">
        <v>54</v>
      </c>
      <c r="S4862">
        <v>5</v>
      </c>
    </row>
    <row r="4863" spans="1:19" x14ac:dyDescent="0.3">
      <c r="A4863">
        <v>20840</v>
      </c>
      <c r="B4863" t="s">
        <v>1273</v>
      </c>
      <c r="C4863" t="s">
        <v>1555</v>
      </c>
      <c r="P4863">
        <v>14</v>
      </c>
      <c r="Q4863">
        <v>0</v>
      </c>
      <c r="R4863">
        <v>29</v>
      </c>
      <c r="S4863">
        <v>3</v>
      </c>
    </row>
    <row r="4864" spans="1:19" x14ac:dyDescent="0.3">
      <c r="A4864">
        <v>20840</v>
      </c>
      <c r="B4864" t="s">
        <v>1273</v>
      </c>
      <c r="C4864" t="s">
        <v>835</v>
      </c>
      <c r="P4864">
        <v>12</v>
      </c>
      <c r="Q4864">
        <v>0</v>
      </c>
      <c r="R4864">
        <v>25</v>
      </c>
      <c r="S4864">
        <v>3</v>
      </c>
    </row>
    <row r="4865" spans="1:39" x14ac:dyDescent="0.3">
      <c r="A4865">
        <v>20840</v>
      </c>
      <c r="B4865" t="s">
        <v>1273</v>
      </c>
      <c r="C4865" t="s">
        <v>1553</v>
      </c>
      <c r="P4865">
        <v>20</v>
      </c>
      <c r="Q4865">
        <v>0</v>
      </c>
      <c r="R4865">
        <v>25</v>
      </c>
      <c r="S4865">
        <v>2</v>
      </c>
    </row>
    <row r="4866" spans="1:39" x14ac:dyDescent="0.3">
      <c r="A4866">
        <v>20840</v>
      </c>
      <c r="B4866" t="s">
        <v>1273</v>
      </c>
      <c r="C4866" t="s">
        <v>1554</v>
      </c>
      <c r="P4866">
        <v>15</v>
      </c>
      <c r="Q4866">
        <v>0</v>
      </c>
      <c r="R4866">
        <v>21</v>
      </c>
      <c r="S4866">
        <v>3</v>
      </c>
    </row>
    <row r="4867" spans="1:39" x14ac:dyDescent="0.3">
      <c r="A4867">
        <v>20840</v>
      </c>
      <c r="B4867" t="s">
        <v>1273</v>
      </c>
      <c r="C4867" t="s">
        <v>1559</v>
      </c>
      <c r="P4867">
        <v>13</v>
      </c>
      <c r="Q4867">
        <v>0</v>
      </c>
      <c r="R4867">
        <v>13</v>
      </c>
      <c r="S4867">
        <v>1</v>
      </c>
    </row>
    <row r="4868" spans="1:39" x14ac:dyDescent="0.3">
      <c r="A4868">
        <v>20840</v>
      </c>
      <c r="B4868" t="s">
        <v>1273</v>
      </c>
      <c r="C4868" t="s">
        <v>870</v>
      </c>
      <c r="P4868">
        <v>10</v>
      </c>
      <c r="Q4868">
        <v>0</v>
      </c>
      <c r="R4868">
        <v>10</v>
      </c>
      <c r="S4868">
        <v>1</v>
      </c>
    </row>
    <row r="4869" spans="1:39" x14ac:dyDescent="0.3">
      <c r="A4869">
        <v>20840</v>
      </c>
      <c r="B4869" t="s">
        <v>1473</v>
      </c>
      <c r="C4869" t="s">
        <v>915</v>
      </c>
      <c r="T4869">
        <v>42.3</v>
      </c>
      <c r="U4869">
        <v>51</v>
      </c>
      <c r="V4869">
        <v>0</v>
      </c>
      <c r="W4869">
        <v>127</v>
      </c>
      <c r="X4869">
        <v>3</v>
      </c>
    </row>
    <row r="4870" spans="1:39" x14ac:dyDescent="0.3">
      <c r="A4870">
        <v>20840</v>
      </c>
      <c r="B4870" t="s">
        <v>1473</v>
      </c>
      <c r="C4870" t="s">
        <v>998</v>
      </c>
      <c r="T4870">
        <v>4</v>
      </c>
      <c r="U4870">
        <v>6</v>
      </c>
      <c r="V4870">
        <v>0</v>
      </c>
      <c r="W4870">
        <v>8</v>
      </c>
      <c r="X4870">
        <v>2</v>
      </c>
    </row>
    <row r="4871" spans="1:39" x14ac:dyDescent="0.3">
      <c r="A4871">
        <v>20840</v>
      </c>
      <c r="B4871" t="s">
        <v>1473</v>
      </c>
      <c r="C4871" t="s">
        <v>1799</v>
      </c>
      <c r="T4871">
        <v>10</v>
      </c>
      <c r="U4871">
        <v>10</v>
      </c>
      <c r="V4871">
        <v>0</v>
      </c>
      <c r="W4871">
        <v>10</v>
      </c>
      <c r="X4871">
        <v>1</v>
      </c>
    </row>
    <row r="4872" spans="1:39" x14ac:dyDescent="0.3">
      <c r="A4872">
        <v>20840</v>
      </c>
      <c r="B4872" t="s">
        <v>1273</v>
      </c>
      <c r="C4872" t="s">
        <v>1276</v>
      </c>
      <c r="T4872">
        <v>27</v>
      </c>
      <c r="U4872">
        <v>35</v>
      </c>
      <c r="V4872">
        <v>0</v>
      </c>
      <c r="W4872">
        <v>81</v>
      </c>
      <c r="X4872">
        <v>3</v>
      </c>
    </row>
    <row r="4873" spans="1:39" x14ac:dyDescent="0.3">
      <c r="A4873">
        <v>20840</v>
      </c>
      <c r="B4873" t="s">
        <v>1273</v>
      </c>
      <c r="C4873" t="s">
        <v>52</v>
      </c>
      <c r="Y4873">
        <v>-7</v>
      </c>
      <c r="Z4873">
        <v>0</v>
      </c>
      <c r="AA4873">
        <v>0</v>
      </c>
      <c r="AB4873">
        <v>-7</v>
      </c>
      <c r="AC4873">
        <v>1</v>
      </c>
    </row>
    <row r="4874" spans="1:39" x14ac:dyDescent="0.3">
      <c r="A4874">
        <v>20840</v>
      </c>
      <c r="B4874" t="s">
        <v>1473</v>
      </c>
      <c r="C4874" t="s">
        <v>1482</v>
      </c>
      <c r="AD4874">
        <v>3</v>
      </c>
      <c r="AE4874">
        <v>47</v>
      </c>
      <c r="AF4874">
        <v>3</v>
      </c>
      <c r="AG4874">
        <v>100</v>
      </c>
      <c r="AH4874">
        <v>10</v>
      </c>
      <c r="AI4874">
        <v>1</v>
      </c>
    </row>
    <row r="4875" spans="1:39" x14ac:dyDescent="0.3">
      <c r="A4875">
        <v>20840</v>
      </c>
      <c r="B4875" t="s">
        <v>1273</v>
      </c>
      <c r="C4875" t="s">
        <v>1562</v>
      </c>
      <c r="AD4875">
        <v>6</v>
      </c>
      <c r="AE4875">
        <v>49</v>
      </c>
      <c r="AF4875">
        <v>5</v>
      </c>
      <c r="AG4875">
        <v>83.3</v>
      </c>
      <c r="AH4875">
        <v>17</v>
      </c>
      <c r="AI4875">
        <v>2</v>
      </c>
    </row>
    <row r="4876" spans="1:39" x14ac:dyDescent="0.3">
      <c r="A4876">
        <v>20840</v>
      </c>
      <c r="B4876" t="s">
        <v>1473</v>
      </c>
      <c r="C4876" t="s">
        <v>1800</v>
      </c>
      <c r="AJ4876">
        <v>52</v>
      </c>
      <c r="AK4876">
        <v>139</v>
      </c>
      <c r="AL4876">
        <v>46.3</v>
      </c>
      <c r="AM4876">
        <v>3</v>
      </c>
    </row>
    <row r="4877" spans="1:39" x14ac:dyDescent="0.3">
      <c r="A4877">
        <v>20840</v>
      </c>
      <c r="B4877" t="s">
        <v>1273</v>
      </c>
      <c r="C4877" t="s">
        <v>1562</v>
      </c>
      <c r="AJ4877">
        <v>34</v>
      </c>
      <c r="AK4877">
        <v>34</v>
      </c>
      <c r="AL4877">
        <v>34</v>
      </c>
      <c r="AM4877">
        <v>1</v>
      </c>
    </row>
    <row r="4878" spans="1:39" x14ac:dyDescent="0.3">
      <c r="A4878">
        <v>20840</v>
      </c>
      <c r="B4878" t="s">
        <v>1273</v>
      </c>
      <c r="C4878" t="s">
        <v>1801</v>
      </c>
      <c r="AJ4878">
        <v>25</v>
      </c>
      <c r="AK4878">
        <v>25</v>
      </c>
      <c r="AL4878">
        <v>25</v>
      </c>
      <c r="AM4878">
        <v>1</v>
      </c>
    </row>
    <row r="4879" spans="1:39" x14ac:dyDescent="0.3">
      <c r="A4879">
        <v>20835</v>
      </c>
      <c r="B4879" t="s">
        <v>1063</v>
      </c>
      <c r="C4879" t="s">
        <v>315</v>
      </c>
      <c r="D4879">
        <v>35</v>
      </c>
      <c r="E4879">
        <v>42.9</v>
      </c>
      <c r="F4879">
        <v>15</v>
      </c>
      <c r="G4879">
        <v>1</v>
      </c>
      <c r="H4879">
        <v>0</v>
      </c>
      <c r="I4879">
        <v>181</v>
      </c>
      <c r="J4879">
        <v>80.599999999999994</v>
      </c>
    </row>
    <row r="4880" spans="1:39" x14ac:dyDescent="0.3">
      <c r="A4880">
        <v>20835</v>
      </c>
      <c r="B4880" t="s">
        <v>1063</v>
      </c>
      <c r="C4880" t="s">
        <v>71</v>
      </c>
      <c r="D4880">
        <v>1</v>
      </c>
      <c r="E4880">
        <v>100</v>
      </c>
      <c r="F4880">
        <v>1</v>
      </c>
      <c r="G4880">
        <v>0</v>
      </c>
      <c r="H4880">
        <v>0</v>
      </c>
      <c r="I4880">
        <v>0</v>
      </c>
      <c r="J4880">
        <v>100</v>
      </c>
    </row>
    <row r="4881" spans="1:19" x14ac:dyDescent="0.3">
      <c r="A4881">
        <v>20835</v>
      </c>
      <c r="B4881" t="s">
        <v>670</v>
      </c>
      <c r="C4881" t="s">
        <v>44</v>
      </c>
      <c r="D4881">
        <v>33</v>
      </c>
      <c r="E4881">
        <v>57.6</v>
      </c>
      <c r="F4881">
        <v>19</v>
      </c>
      <c r="G4881">
        <v>0</v>
      </c>
      <c r="H4881">
        <v>1</v>
      </c>
      <c r="I4881">
        <v>171</v>
      </c>
      <c r="J4881">
        <v>111.1</v>
      </c>
    </row>
    <row r="4882" spans="1:19" x14ac:dyDescent="0.3">
      <c r="A4882">
        <v>20835</v>
      </c>
      <c r="B4882" t="s">
        <v>1063</v>
      </c>
      <c r="C4882" t="s">
        <v>1802</v>
      </c>
      <c r="K4882">
        <v>13</v>
      </c>
      <c r="L4882">
        <v>0</v>
      </c>
      <c r="M4882">
        <v>15</v>
      </c>
      <c r="N4882">
        <v>1</v>
      </c>
      <c r="O4882">
        <v>67</v>
      </c>
    </row>
    <row r="4883" spans="1:19" x14ac:dyDescent="0.3">
      <c r="A4883">
        <v>20835</v>
      </c>
      <c r="B4883" t="s">
        <v>1063</v>
      </c>
      <c r="C4883" t="s">
        <v>71</v>
      </c>
      <c r="K4883">
        <v>4</v>
      </c>
      <c r="L4883">
        <v>0</v>
      </c>
      <c r="M4883">
        <v>52</v>
      </c>
      <c r="N4883">
        <v>1</v>
      </c>
      <c r="O4883">
        <v>67</v>
      </c>
    </row>
    <row r="4884" spans="1:19" x14ac:dyDescent="0.3">
      <c r="A4884">
        <v>20835</v>
      </c>
      <c r="B4884" t="s">
        <v>1063</v>
      </c>
      <c r="C4884" t="s">
        <v>44</v>
      </c>
      <c r="K4884">
        <v>10</v>
      </c>
      <c r="L4884">
        <v>0</v>
      </c>
      <c r="M4884">
        <v>9</v>
      </c>
      <c r="N4884">
        <v>0</v>
      </c>
      <c r="O4884">
        <v>46</v>
      </c>
    </row>
    <row r="4885" spans="1:19" x14ac:dyDescent="0.3">
      <c r="A4885">
        <v>20835</v>
      </c>
      <c r="B4885" t="s">
        <v>1063</v>
      </c>
      <c r="C4885" t="s">
        <v>751</v>
      </c>
      <c r="K4885">
        <v>1</v>
      </c>
      <c r="L4885">
        <v>0</v>
      </c>
      <c r="M4885">
        <v>3</v>
      </c>
      <c r="N4885">
        <v>0</v>
      </c>
      <c r="O4885">
        <v>3</v>
      </c>
    </row>
    <row r="4886" spans="1:19" x14ac:dyDescent="0.3">
      <c r="A4886">
        <v>20835</v>
      </c>
      <c r="B4886" t="s">
        <v>1063</v>
      </c>
      <c r="C4886" t="s">
        <v>1803</v>
      </c>
      <c r="K4886">
        <v>0</v>
      </c>
      <c r="L4886">
        <v>1</v>
      </c>
      <c r="M4886">
        <v>0</v>
      </c>
      <c r="N4886">
        <v>0</v>
      </c>
      <c r="O4886">
        <v>0</v>
      </c>
    </row>
    <row r="4887" spans="1:19" x14ac:dyDescent="0.3">
      <c r="A4887">
        <v>20835</v>
      </c>
      <c r="B4887" t="s">
        <v>1063</v>
      </c>
      <c r="C4887" t="s">
        <v>315</v>
      </c>
      <c r="K4887">
        <v>8</v>
      </c>
      <c r="L4887">
        <v>0</v>
      </c>
      <c r="M4887">
        <v>17</v>
      </c>
      <c r="N4887">
        <v>0</v>
      </c>
      <c r="O4887">
        <v>-15</v>
      </c>
    </row>
    <row r="4888" spans="1:19" x14ac:dyDescent="0.3">
      <c r="A4888">
        <v>20835</v>
      </c>
      <c r="B4888" t="s">
        <v>670</v>
      </c>
      <c r="C4888" t="s">
        <v>676</v>
      </c>
      <c r="K4888">
        <v>15</v>
      </c>
      <c r="L4888">
        <v>0</v>
      </c>
      <c r="M4888">
        <v>11</v>
      </c>
      <c r="N4888">
        <v>0</v>
      </c>
      <c r="O4888">
        <v>77</v>
      </c>
    </row>
    <row r="4889" spans="1:19" x14ac:dyDescent="0.3">
      <c r="A4889">
        <v>20835</v>
      </c>
      <c r="B4889" t="s">
        <v>670</v>
      </c>
      <c r="C4889" t="s">
        <v>44</v>
      </c>
      <c r="K4889">
        <v>9</v>
      </c>
      <c r="L4889">
        <v>0</v>
      </c>
      <c r="M4889">
        <v>18</v>
      </c>
      <c r="N4889">
        <v>0</v>
      </c>
      <c r="O4889">
        <v>46</v>
      </c>
    </row>
    <row r="4890" spans="1:19" x14ac:dyDescent="0.3">
      <c r="A4890">
        <v>20835</v>
      </c>
      <c r="B4890" t="s">
        <v>670</v>
      </c>
      <c r="C4890" t="s">
        <v>1804</v>
      </c>
      <c r="K4890">
        <v>10</v>
      </c>
      <c r="L4890">
        <v>0</v>
      </c>
      <c r="M4890">
        <v>8</v>
      </c>
      <c r="N4890">
        <v>0</v>
      </c>
      <c r="O4890">
        <v>28</v>
      </c>
    </row>
    <row r="4891" spans="1:19" x14ac:dyDescent="0.3">
      <c r="A4891">
        <v>20835</v>
      </c>
      <c r="B4891" t="s">
        <v>670</v>
      </c>
      <c r="C4891" t="s">
        <v>410</v>
      </c>
      <c r="K4891">
        <v>10</v>
      </c>
      <c r="L4891">
        <v>0</v>
      </c>
      <c r="M4891">
        <v>7</v>
      </c>
      <c r="N4891">
        <v>2</v>
      </c>
      <c r="O4891">
        <v>16</v>
      </c>
    </row>
    <row r="4892" spans="1:19" x14ac:dyDescent="0.3">
      <c r="A4892">
        <v>20835</v>
      </c>
      <c r="B4892" t="s">
        <v>670</v>
      </c>
      <c r="C4892" t="s">
        <v>677</v>
      </c>
      <c r="K4892">
        <v>1</v>
      </c>
      <c r="L4892">
        <v>0</v>
      </c>
      <c r="M4892">
        <v>8</v>
      </c>
      <c r="N4892">
        <v>0</v>
      </c>
      <c r="O4892">
        <v>8</v>
      </c>
    </row>
    <row r="4893" spans="1:19" x14ac:dyDescent="0.3">
      <c r="A4893">
        <v>20835</v>
      </c>
      <c r="B4893" t="s">
        <v>670</v>
      </c>
      <c r="C4893" t="s">
        <v>1805</v>
      </c>
      <c r="K4893">
        <v>0</v>
      </c>
      <c r="L4893">
        <v>1</v>
      </c>
      <c r="M4893">
        <v>0</v>
      </c>
      <c r="N4893">
        <v>0</v>
      </c>
      <c r="O4893">
        <v>0</v>
      </c>
    </row>
    <row r="4894" spans="1:19" x14ac:dyDescent="0.3">
      <c r="A4894">
        <v>20835</v>
      </c>
      <c r="B4894" t="s">
        <v>670</v>
      </c>
      <c r="C4894" t="s">
        <v>56</v>
      </c>
      <c r="K4894">
        <v>1</v>
      </c>
      <c r="L4894">
        <v>0</v>
      </c>
      <c r="M4894">
        <v>0</v>
      </c>
      <c r="N4894">
        <v>0</v>
      </c>
      <c r="O4894">
        <v>-1</v>
      </c>
    </row>
    <row r="4895" spans="1:19" x14ac:dyDescent="0.3">
      <c r="A4895">
        <v>20835</v>
      </c>
      <c r="B4895" t="s">
        <v>1063</v>
      </c>
      <c r="C4895" t="s">
        <v>1070</v>
      </c>
      <c r="P4895">
        <v>23</v>
      </c>
      <c r="Q4895">
        <v>0</v>
      </c>
      <c r="R4895">
        <v>46</v>
      </c>
      <c r="S4895">
        <v>2</v>
      </c>
    </row>
    <row r="4896" spans="1:19" x14ac:dyDescent="0.3">
      <c r="A4896">
        <v>20835</v>
      </c>
      <c r="B4896" t="s">
        <v>1063</v>
      </c>
      <c r="C4896" t="s">
        <v>71</v>
      </c>
      <c r="P4896">
        <v>19</v>
      </c>
      <c r="Q4896">
        <v>0</v>
      </c>
      <c r="R4896">
        <v>36</v>
      </c>
      <c r="S4896">
        <v>3</v>
      </c>
    </row>
    <row r="4897" spans="1:24" x14ac:dyDescent="0.3">
      <c r="A4897">
        <v>20835</v>
      </c>
      <c r="B4897" t="s">
        <v>1063</v>
      </c>
      <c r="C4897" t="s">
        <v>1803</v>
      </c>
      <c r="P4897">
        <v>15</v>
      </c>
      <c r="Q4897">
        <v>0</v>
      </c>
      <c r="R4897">
        <v>31</v>
      </c>
      <c r="S4897">
        <v>4</v>
      </c>
    </row>
    <row r="4898" spans="1:24" x14ac:dyDescent="0.3">
      <c r="A4898">
        <v>20835</v>
      </c>
      <c r="B4898" t="s">
        <v>1063</v>
      </c>
      <c r="C4898" t="s">
        <v>1802</v>
      </c>
      <c r="P4898">
        <v>17</v>
      </c>
      <c r="Q4898">
        <v>0</v>
      </c>
      <c r="R4898">
        <v>23</v>
      </c>
      <c r="S4898">
        <v>3</v>
      </c>
    </row>
    <row r="4899" spans="1:24" x14ac:dyDescent="0.3">
      <c r="A4899">
        <v>20835</v>
      </c>
      <c r="B4899" t="s">
        <v>1063</v>
      </c>
      <c r="C4899" t="s">
        <v>1072</v>
      </c>
      <c r="P4899">
        <v>23</v>
      </c>
      <c r="Q4899">
        <v>0</v>
      </c>
      <c r="R4899">
        <v>23</v>
      </c>
      <c r="S4899">
        <v>1</v>
      </c>
    </row>
    <row r="4900" spans="1:24" x14ac:dyDescent="0.3">
      <c r="A4900">
        <v>20835</v>
      </c>
      <c r="B4900" t="s">
        <v>1063</v>
      </c>
      <c r="C4900" t="s">
        <v>1065</v>
      </c>
      <c r="P4900">
        <v>11</v>
      </c>
      <c r="Q4900">
        <v>0</v>
      </c>
      <c r="R4900">
        <v>11</v>
      </c>
      <c r="S4900">
        <v>1</v>
      </c>
    </row>
    <row r="4901" spans="1:24" x14ac:dyDescent="0.3">
      <c r="A4901">
        <v>20835</v>
      </c>
      <c r="B4901" t="s">
        <v>1063</v>
      </c>
      <c r="C4901" t="s">
        <v>1806</v>
      </c>
      <c r="P4901">
        <v>6</v>
      </c>
      <c r="Q4901">
        <v>0</v>
      </c>
      <c r="R4901">
        <v>6</v>
      </c>
      <c r="S4901">
        <v>1</v>
      </c>
    </row>
    <row r="4902" spans="1:24" x14ac:dyDescent="0.3">
      <c r="A4902">
        <v>20835</v>
      </c>
      <c r="B4902" t="s">
        <v>1063</v>
      </c>
      <c r="C4902" t="s">
        <v>44</v>
      </c>
      <c r="P4902">
        <v>5</v>
      </c>
      <c r="Q4902">
        <v>0</v>
      </c>
      <c r="R4902">
        <v>5</v>
      </c>
      <c r="S4902">
        <v>1</v>
      </c>
    </row>
    <row r="4903" spans="1:24" x14ac:dyDescent="0.3">
      <c r="A4903">
        <v>20835</v>
      </c>
      <c r="B4903" t="s">
        <v>670</v>
      </c>
      <c r="C4903" t="s">
        <v>1807</v>
      </c>
      <c r="P4903">
        <v>17</v>
      </c>
      <c r="Q4903">
        <v>0</v>
      </c>
      <c r="R4903">
        <v>78</v>
      </c>
      <c r="S4903">
        <v>7</v>
      </c>
    </row>
    <row r="4904" spans="1:24" x14ac:dyDescent="0.3">
      <c r="A4904">
        <v>20835</v>
      </c>
      <c r="B4904" t="s">
        <v>670</v>
      </c>
      <c r="C4904" t="s">
        <v>1805</v>
      </c>
      <c r="P4904">
        <v>25</v>
      </c>
      <c r="Q4904">
        <v>0</v>
      </c>
      <c r="R4904">
        <v>36</v>
      </c>
      <c r="S4904">
        <v>2</v>
      </c>
    </row>
    <row r="4905" spans="1:24" x14ac:dyDescent="0.3">
      <c r="A4905">
        <v>20835</v>
      </c>
      <c r="B4905" t="s">
        <v>670</v>
      </c>
      <c r="C4905" t="s">
        <v>1808</v>
      </c>
      <c r="P4905">
        <v>7</v>
      </c>
      <c r="Q4905">
        <v>0</v>
      </c>
      <c r="R4905">
        <v>22</v>
      </c>
      <c r="S4905">
        <v>4</v>
      </c>
    </row>
    <row r="4906" spans="1:24" x14ac:dyDescent="0.3">
      <c r="A4906">
        <v>20835</v>
      </c>
      <c r="B4906" t="s">
        <v>670</v>
      </c>
      <c r="C4906" t="s">
        <v>677</v>
      </c>
      <c r="P4906">
        <v>8</v>
      </c>
      <c r="Q4906">
        <v>0</v>
      </c>
      <c r="R4906">
        <v>22</v>
      </c>
      <c r="S4906">
        <v>3</v>
      </c>
    </row>
    <row r="4907" spans="1:24" x14ac:dyDescent="0.3">
      <c r="A4907">
        <v>20835</v>
      </c>
      <c r="B4907" t="s">
        <v>670</v>
      </c>
      <c r="C4907" t="s">
        <v>56</v>
      </c>
      <c r="P4907">
        <v>6</v>
      </c>
      <c r="Q4907">
        <v>0</v>
      </c>
      <c r="R4907">
        <v>6</v>
      </c>
      <c r="S4907">
        <v>1</v>
      </c>
    </row>
    <row r="4908" spans="1:24" x14ac:dyDescent="0.3">
      <c r="A4908">
        <v>20835</v>
      </c>
      <c r="B4908" t="s">
        <v>670</v>
      </c>
      <c r="C4908" t="s">
        <v>676</v>
      </c>
      <c r="P4908">
        <v>4</v>
      </c>
      <c r="Q4908">
        <v>0</v>
      </c>
      <c r="R4908">
        <v>4</v>
      </c>
      <c r="S4908">
        <v>1</v>
      </c>
    </row>
    <row r="4909" spans="1:24" x14ac:dyDescent="0.3">
      <c r="A4909">
        <v>20835</v>
      </c>
      <c r="B4909" t="s">
        <v>670</v>
      </c>
      <c r="C4909" t="s">
        <v>1480</v>
      </c>
      <c r="P4909">
        <v>3</v>
      </c>
      <c r="Q4909">
        <v>1</v>
      </c>
      <c r="R4909">
        <v>3</v>
      </c>
      <c r="S4909">
        <v>1</v>
      </c>
    </row>
    <row r="4910" spans="1:24" x14ac:dyDescent="0.3">
      <c r="A4910">
        <v>20835</v>
      </c>
      <c r="B4910" t="s">
        <v>1063</v>
      </c>
      <c r="C4910" t="s">
        <v>1495</v>
      </c>
      <c r="T4910">
        <v>18.399999999999999</v>
      </c>
      <c r="U4910">
        <v>21</v>
      </c>
      <c r="V4910">
        <v>0</v>
      </c>
      <c r="W4910">
        <v>92</v>
      </c>
      <c r="X4910">
        <v>5</v>
      </c>
    </row>
    <row r="4911" spans="1:24" x14ac:dyDescent="0.3">
      <c r="A4911">
        <v>20835</v>
      </c>
      <c r="B4911" t="s">
        <v>670</v>
      </c>
      <c r="C4911" t="s">
        <v>676</v>
      </c>
      <c r="T4911">
        <v>40</v>
      </c>
      <c r="U4911">
        <v>78</v>
      </c>
      <c r="V4911">
        <v>1</v>
      </c>
      <c r="W4911">
        <v>120</v>
      </c>
      <c r="X4911">
        <v>3</v>
      </c>
    </row>
    <row r="4912" spans="1:24" x14ac:dyDescent="0.3">
      <c r="A4912">
        <v>20835</v>
      </c>
      <c r="B4912" t="s">
        <v>670</v>
      </c>
      <c r="C4912" t="s">
        <v>1805</v>
      </c>
      <c r="T4912">
        <v>5</v>
      </c>
      <c r="U4912">
        <v>13</v>
      </c>
      <c r="V4912">
        <v>0</v>
      </c>
      <c r="W4912">
        <v>5</v>
      </c>
      <c r="X4912">
        <v>1</v>
      </c>
    </row>
    <row r="4913" spans="1:39" x14ac:dyDescent="0.3">
      <c r="A4913">
        <v>20835</v>
      </c>
      <c r="B4913" t="s">
        <v>1063</v>
      </c>
      <c r="C4913" t="s">
        <v>1803</v>
      </c>
      <c r="Y4913">
        <v>-2</v>
      </c>
      <c r="Z4913">
        <v>0</v>
      </c>
      <c r="AA4913">
        <v>0</v>
      </c>
      <c r="AB4913">
        <v>-2</v>
      </c>
      <c r="AC4913">
        <v>1</v>
      </c>
    </row>
    <row r="4914" spans="1:39" x14ac:dyDescent="0.3">
      <c r="A4914">
        <v>20835</v>
      </c>
      <c r="B4914" t="s">
        <v>670</v>
      </c>
      <c r="C4914" t="s">
        <v>677</v>
      </c>
      <c r="Y4914">
        <v>27.7</v>
      </c>
      <c r="Z4914">
        <v>86</v>
      </c>
      <c r="AA4914">
        <v>1</v>
      </c>
      <c r="AB4914">
        <v>83</v>
      </c>
      <c r="AC4914">
        <v>3</v>
      </c>
    </row>
    <row r="4915" spans="1:39" x14ac:dyDescent="0.3">
      <c r="A4915">
        <v>20835</v>
      </c>
      <c r="B4915" t="s">
        <v>1063</v>
      </c>
      <c r="C4915" t="s">
        <v>1809</v>
      </c>
      <c r="AD4915">
        <v>2</v>
      </c>
      <c r="AE4915">
        <v>34</v>
      </c>
      <c r="AF4915">
        <v>1</v>
      </c>
      <c r="AG4915">
        <v>50</v>
      </c>
      <c r="AH4915">
        <v>5</v>
      </c>
      <c r="AI4915">
        <v>2</v>
      </c>
    </row>
    <row r="4916" spans="1:39" x14ac:dyDescent="0.3">
      <c r="A4916">
        <v>20835</v>
      </c>
      <c r="B4916" t="s">
        <v>670</v>
      </c>
      <c r="C4916" t="s">
        <v>121</v>
      </c>
      <c r="AD4916">
        <v>2</v>
      </c>
      <c r="AE4916">
        <v>40</v>
      </c>
      <c r="AF4916">
        <v>1</v>
      </c>
      <c r="AG4916">
        <v>50</v>
      </c>
      <c r="AH4916">
        <v>7</v>
      </c>
      <c r="AI4916">
        <v>4</v>
      </c>
    </row>
    <row r="4917" spans="1:39" x14ac:dyDescent="0.3">
      <c r="A4917">
        <v>20835</v>
      </c>
      <c r="B4917" t="s">
        <v>1063</v>
      </c>
      <c r="C4917" t="s">
        <v>1581</v>
      </c>
      <c r="AJ4917">
        <v>46</v>
      </c>
      <c r="AK4917">
        <v>182</v>
      </c>
      <c r="AL4917">
        <v>36.4</v>
      </c>
      <c r="AM4917">
        <v>5</v>
      </c>
    </row>
    <row r="4918" spans="1:39" x14ac:dyDescent="0.3">
      <c r="A4918">
        <v>20835</v>
      </c>
      <c r="B4918" t="s">
        <v>670</v>
      </c>
      <c r="C4918" t="s">
        <v>1810</v>
      </c>
      <c r="AJ4918">
        <v>59</v>
      </c>
      <c r="AK4918">
        <v>177</v>
      </c>
      <c r="AL4918">
        <v>44.2</v>
      </c>
      <c r="AM4918">
        <v>4</v>
      </c>
    </row>
    <row r="4919" spans="1:39" x14ac:dyDescent="0.3">
      <c r="A4919">
        <v>20814</v>
      </c>
      <c r="B4919" t="s">
        <v>529</v>
      </c>
      <c r="C4919" t="s">
        <v>410</v>
      </c>
      <c r="D4919">
        <v>27</v>
      </c>
      <c r="E4919">
        <v>44.4</v>
      </c>
      <c r="F4919">
        <v>12</v>
      </c>
      <c r="G4919">
        <v>0</v>
      </c>
      <c r="H4919">
        <v>0</v>
      </c>
      <c r="I4919">
        <v>160</v>
      </c>
      <c r="J4919">
        <v>94.2</v>
      </c>
    </row>
    <row r="4920" spans="1:39" x14ac:dyDescent="0.3">
      <c r="A4920">
        <v>20814</v>
      </c>
      <c r="B4920" t="s">
        <v>769</v>
      </c>
      <c r="C4920" t="s">
        <v>1811</v>
      </c>
      <c r="D4920">
        <v>45</v>
      </c>
      <c r="E4920">
        <v>77.8</v>
      </c>
      <c r="F4920">
        <v>35</v>
      </c>
      <c r="G4920">
        <v>0</v>
      </c>
      <c r="H4920">
        <v>3</v>
      </c>
      <c r="I4920">
        <v>447</v>
      </c>
      <c r="J4920">
        <v>183.2</v>
      </c>
    </row>
    <row r="4921" spans="1:39" x14ac:dyDescent="0.3">
      <c r="A4921">
        <v>20814</v>
      </c>
      <c r="B4921" t="s">
        <v>529</v>
      </c>
      <c r="C4921" t="s">
        <v>536</v>
      </c>
      <c r="K4921">
        <v>12</v>
      </c>
      <c r="L4921">
        <v>0</v>
      </c>
      <c r="M4921">
        <v>9</v>
      </c>
      <c r="N4921">
        <v>1</v>
      </c>
      <c r="O4921">
        <v>38</v>
      </c>
    </row>
    <row r="4922" spans="1:39" x14ac:dyDescent="0.3">
      <c r="A4922">
        <v>20814</v>
      </c>
      <c r="B4922" t="s">
        <v>529</v>
      </c>
      <c r="C4922" t="s">
        <v>1812</v>
      </c>
      <c r="K4922">
        <v>11</v>
      </c>
      <c r="L4922">
        <v>0</v>
      </c>
      <c r="M4922">
        <v>14</v>
      </c>
      <c r="N4922">
        <v>0</v>
      </c>
      <c r="O4922">
        <v>35</v>
      </c>
    </row>
    <row r="4923" spans="1:39" x14ac:dyDescent="0.3">
      <c r="A4923">
        <v>20814</v>
      </c>
      <c r="B4923" t="s">
        <v>529</v>
      </c>
      <c r="C4923" t="s">
        <v>410</v>
      </c>
      <c r="K4923">
        <v>5</v>
      </c>
      <c r="L4923">
        <v>1</v>
      </c>
      <c r="M4923">
        <v>0</v>
      </c>
      <c r="N4923">
        <v>0</v>
      </c>
      <c r="O4923">
        <v>-59</v>
      </c>
    </row>
    <row r="4924" spans="1:39" x14ac:dyDescent="0.3">
      <c r="A4924">
        <v>20814</v>
      </c>
      <c r="B4924" t="s">
        <v>769</v>
      </c>
      <c r="C4924" t="s">
        <v>289</v>
      </c>
      <c r="K4924">
        <v>6</v>
      </c>
      <c r="L4924">
        <v>0</v>
      </c>
      <c r="M4924">
        <v>27</v>
      </c>
      <c r="N4924">
        <v>0</v>
      </c>
      <c r="O4924">
        <v>46</v>
      </c>
    </row>
    <row r="4925" spans="1:39" x14ac:dyDescent="0.3">
      <c r="A4925">
        <v>20814</v>
      </c>
      <c r="B4925" t="s">
        <v>769</v>
      </c>
      <c r="C4925" t="s">
        <v>305</v>
      </c>
      <c r="K4925">
        <v>16</v>
      </c>
      <c r="L4925">
        <v>0</v>
      </c>
      <c r="M4925">
        <v>9</v>
      </c>
      <c r="N4925">
        <v>0</v>
      </c>
      <c r="O4925">
        <v>42</v>
      </c>
    </row>
    <row r="4926" spans="1:39" x14ac:dyDescent="0.3">
      <c r="A4926">
        <v>20814</v>
      </c>
      <c r="B4926" t="s">
        <v>769</v>
      </c>
      <c r="C4926" t="s">
        <v>1811</v>
      </c>
      <c r="K4926">
        <v>6</v>
      </c>
      <c r="L4926">
        <v>0</v>
      </c>
      <c r="M4926">
        <v>15</v>
      </c>
      <c r="N4926">
        <v>1</v>
      </c>
      <c r="O4926">
        <v>24</v>
      </c>
    </row>
    <row r="4927" spans="1:39" x14ac:dyDescent="0.3">
      <c r="A4927">
        <v>20814</v>
      </c>
      <c r="B4927" t="s">
        <v>769</v>
      </c>
      <c r="C4927" t="s">
        <v>771</v>
      </c>
      <c r="K4927">
        <v>1</v>
      </c>
      <c r="L4927">
        <v>0</v>
      </c>
      <c r="M4927">
        <v>1</v>
      </c>
      <c r="N4927">
        <v>0</v>
      </c>
      <c r="O4927">
        <v>1</v>
      </c>
    </row>
    <row r="4928" spans="1:39" x14ac:dyDescent="0.3">
      <c r="A4928">
        <v>20814</v>
      </c>
      <c r="B4928" t="s">
        <v>529</v>
      </c>
      <c r="C4928" t="s">
        <v>1813</v>
      </c>
      <c r="P4928">
        <v>32</v>
      </c>
      <c r="Q4928">
        <v>0</v>
      </c>
      <c r="R4928">
        <v>82</v>
      </c>
      <c r="S4928">
        <v>4</v>
      </c>
    </row>
    <row r="4929" spans="1:24" x14ac:dyDescent="0.3">
      <c r="A4929">
        <v>20814</v>
      </c>
      <c r="B4929" t="s">
        <v>529</v>
      </c>
      <c r="C4929" t="s">
        <v>544</v>
      </c>
      <c r="P4929">
        <v>23</v>
      </c>
      <c r="Q4929">
        <v>0</v>
      </c>
      <c r="R4929">
        <v>32</v>
      </c>
      <c r="S4929">
        <v>3</v>
      </c>
    </row>
    <row r="4930" spans="1:24" x14ac:dyDescent="0.3">
      <c r="A4930">
        <v>20814</v>
      </c>
      <c r="B4930" t="s">
        <v>529</v>
      </c>
      <c r="C4930" t="s">
        <v>1814</v>
      </c>
      <c r="P4930">
        <v>13</v>
      </c>
      <c r="Q4930">
        <v>0</v>
      </c>
      <c r="R4930">
        <v>24</v>
      </c>
      <c r="S4930">
        <v>2</v>
      </c>
    </row>
    <row r="4931" spans="1:24" x14ac:dyDescent="0.3">
      <c r="A4931">
        <v>20814</v>
      </c>
      <c r="B4931" t="s">
        <v>529</v>
      </c>
      <c r="C4931" t="s">
        <v>1812</v>
      </c>
      <c r="P4931">
        <v>16</v>
      </c>
      <c r="Q4931">
        <v>0</v>
      </c>
      <c r="R4931">
        <v>22</v>
      </c>
      <c r="S4931">
        <v>3</v>
      </c>
    </row>
    <row r="4932" spans="1:24" x14ac:dyDescent="0.3">
      <c r="A4932">
        <v>20814</v>
      </c>
      <c r="B4932" t="s">
        <v>769</v>
      </c>
      <c r="C4932" t="s">
        <v>1052</v>
      </c>
      <c r="P4932">
        <v>27</v>
      </c>
      <c r="Q4932">
        <v>1</v>
      </c>
      <c r="R4932">
        <v>142</v>
      </c>
      <c r="S4932">
        <v>9</v>
      </c>
    </row>
    <row r="4933" spans="1:24" x14ac:dyDescent="0.3">
      <c r="A4933">
        <v>20814</v>
      </c>
      <c r="B4933" t="s">
        <v>769</v>
      </c>
      <c r="C4933" t="s">
        <v>1434</v>
      </c>
      <c r="P4933">
        <v>21</v>
      </c>
      <c r="Q4933">
        <v>0</v>
      </c>
      <c r="R4933">
        <v>90</v>
      </c>
      <c r="S4933">
        <v>6</v>
      </c>
    </row>
    <row r="4934" spans="1:24" x14ac:dyDescent="0.3">
      <c r="A4934">
        <v>20814</v>
      </c>
      <c r="B4934" t="s">
        <v>769</v>
      </c>
      <c r="C4934" t="s">
        <v>326</v>
      </c>
      <c r="P4934">
        <v>16</v>
      </c>
      <c r="Q4934">
        <v>1</v>
      </c>
      <c r="R4934">
        <v>54</v>
      </c>
      <c r="S4934">
        <v>4</v>
      </c>
    </row>
    <row r="4935" spans="1:24" x14ac:dyDescent="0.3">
      <c r="A4935">
        <v>20814</v>
      </c>
      <c r="B4935" t="s">
        <v>769</v>
      </c>
      <c r="C4935" t="s">
        <v>289</v>
      </c>
      <c r="P4935">
        <v>24</v>
      </c>
      <c r="Q4935">
        <v>1</v>
      </c>
      <c r="R4935">
        <v>50</v>
      </c>
      <c r="S4935">
        <v>5</v>
      </c>
    </row>
    <row r="4936" spans="1:24" x14ac:dyDescent="0.3">
      <c r="A4936">
        <v>20814</v>
      </c>
      <c r="B4936" t="s">
        <v>769</v>
      </c>
      <c r="C4936" t="s">
        <v>618</v>
      </c>
      <c r="P4936">
        <v>25</v>
      </c>
      <c r="Q4936">
        <v>0</v>
      </c>
      <c r="R4936">
        <v>38</v>
      </c>
      <c r="S4936">
        <v>3</v>
      </c>
    </row>
    <row r="4937" spans="1:24" x14ac:dyDescent="0.3">
      <c r="A4937">
        <v>20814</v>
      </c>
      <c r="B4937" t="s">
        <v>769</v>
      </c>
      <c r="C4937" t="s">
        <v>1569</v>
      </c>
      <c r="P4937">
        <v>16</v>
      </c>
      <c r="Q4937">
        <v>0</v>
      </c>
      <c r="R4937">
        <v>25</v>
      </c>
      <c r="S4937">
        <v>2</v>
      </c>
    </row>
    <row r="4938" spans="1:24" x14ac:dyDescent="0.3">
      <c r="A4938">
        <v>20814</v>
      </c>
      <c r="B4938" t="s">
        <v>769</v>
      </c>
      <c r="C4938" t="s">
        <v>305</v>
      </c>
      <c r="P4938">
        <v>13</v>
      </c>
      <c r="Q4938">
        <v>0</v>
      </c>
      <c r="R4938">
        <v>21</v>
      </c>
      <c r="S4938">
        <v>2</v>
      </c>
    </row>
    <row r="4939" spans="1:24" x14ac:dyDescent="0.3">
      <c r="A4939">
        <v>20814</v>
      </c>
      <c r="B4939" t="s">
        <v>769</v>
      </c>
      <c r="C4939" t="s">
        <v>775</v>
      </c>
      <c r="P4939">
        <v>13</v>
      </c>
      <c r="Q4939">
        <v>0</v>
      </c>
      <c r="R4939">
        <v>13</v>
      </c>
      <c r="S4939">
        <v>1</v>
      </c>
    </row>
    <row r="4940" spans="1:24" x14ac:dyDescent="0.3">
      <c r="A4940">
        <v>20814</v>
      </c>
      <c r="B4940" t="s">
        <v>769</v>
      </c>
      <c r="C4940" t="s">
        <v>247</v>
      </c>
      <c r="P4940">
        <v>6</v>
      </c>
      <c r="Q4940">
        <v>0</v>
      </c>
      <c r="R4940">
        <v>10</v>
      </c>
      <c r="S4940">
        <v>2</v>
      </c>
    </row>
    <row r="4941" spans="1:24" x14ac:dyDescent="0.3">
      <c r="A4941">
        <v>20814</v>
      </c>
      <c r="B4941" t="s">
        <v>769</v>
      </c>
      <c r="C4941" t="s">
        <v>1815</v>
      </c>
      <c r="P4941">
        <v>4</v>
      </c>
      <c r="Q4941">
        <v>0</v>
      </c>
      <c r="R4941">
        <v>4</v>
      </c>
      <c r="S4941">
        <v>1</v>
      </c>
    </row>
    <row r="4942" spans="1:24" x14ac:dyDescent="0.3">
      <c r="A4942">
        <v>20814</v>
      </c>
      <c r="B4942" t="s">
        <v>529</v>
      </c>
      <c r="C4942" t="s">
        <v>544</v>
      </c>
      <c r="T4942">
        <v>24.6</v>
      </c>
      <c r="U4942">
        <v>32</v>
      </c>
      <c r="V4942">
        <v>0</v>
      </c>
      <c r="W4942">
        <v>172</v>
      </c>
      <c r="X4942">
        <v>7</v>
      </c>
    </row>
    <row r="4943" spans="1:24" x14ac:dyDescent="0.3">
      <c r="A4943">
        <v>20814</v>
      </c>
      <c r="B4943" t="s">
        <v>529</v>
      </c>
      <c r="C4943" t="s">
        <v>126</v>
      </c>
      <c r="T4943">
        <v>25.5</v>
      </c>
      <c r="U4943">
        <v>34</v>
      </c>
      <c r="V4943">
        <v>0</v>
      </c>
      <c r="W4943">
        <v>51</v>
      </c>
      <c r="X4943">
        <v>2</v>
      </c>
    </row>
    <row r="4944" spans="1:24" x14ac:dyDescent="0.3">
      <c r="A4944">
        <v>20814</v>
      </c>
      <c r="B4944" t="s">
        <v>769</v>
      </c>
      <c r="C4944" t="s">
        <v>247</v>
      </c>
      <c r="T4944">
        <v>17</v>
      </c>
      <c r="U4944">
        <v>17</v>
      </c>
      <c r="V4944">
        <v>0</v>
      </c>
      <c r="W4944">
        <v>17</v>
      </c>
      <c r="X4944">
        <v>1</v>
      </c>
    </row>
    <row r="4945" spans="1:39" x14ac:dyDescent="0.3">
      <c r="A4945">
        <v>20814</v>
      </c>
      <c r="B4945" t="s">
        <v>769</v>
      </c>
      <c r="C4945" t="s">
        <v>975</v>
      </c>
      <c r="T4945">
        <v>16</v>
      </c>
      <c r="U4945">
        <v>16</v>
      </c>
      <c r="V4945">
        <v>0</v>
      </c>
      <c r="W4945">
        <v>16</v>
      </c>
      <c r="X4945">
        <v>1</v>
      </c>
    </row>
    <row r="4946" spans="1:39" x14ac:dyDescent="0.3">
      <c r="A4946">
        <v>20814</v>
      </c>
      <c r="B4946" t="s">
        <v>529</v>
      </c>
      <c r="C4946" t="s">
        <v>1816</v>
      </c>
      <c r="AD4946">
        <v>0</v>
      </c>
      <c r="AE4946" t="s">
        <v>136</v>
      </c>
      <c r="AF4946">
        <v>0</v>
      </c>
      <c r="AG4946" t="s">
        <v>136</v>
      </c>
      <c r="AH4946">
        <v>1</v>
      </c>
      <c r="AI4946">
        <v>1</v>
      </c>
    </row>
    <row r="4947" spans="1:39" x14ac:dyDescent="0.3">
      <c r="A4947">
        <v>20814</v>
      </c>
      <c r="B4947" t="s">
        <v>769</v>
      </c>
      <c r="C4947" t="s">
        <v>1212</v>
      </c>
      <c r="AD4947">
        <v>3</v>
      </c>
      <c r="AE4947">
        <v>43</v>
      </c>
      <c r="AF4947">
        <v>3</v>
      </c>
      <c r="AG4947">
        <v>100</v>
      </c>
      <c r="AH4947">
        <v>12</v>
      </c>
      <c r="AI4947">
        <v>3</v>
      </c>
    </row>
    <row r="4948" spans="1:39" x14ac:dyDescent="0.3">
      <c r="A4948">
        <v>20814</v>
      </c>
      <c r="B4948" t="s">
        <v>769</v>
      </c>
      <c r="C4948" t="s">
        <v>1817</v>
      </c>
      <c r="AD4948">
        <v>1</v>
      </c>
      <c r="AE4948" t="s">
        <v>136</v>
      </c>
      <c r="AF4948">
        <v>0</v>
      </c>
      <c r="AG4948">
        <v>0</v>
      </c>
      <c r="AH4948">
        <v>0</v>
      </c>
      <c r="AI4948">
        <v>0</v>
      </c>
    </row>
    <row r="4949" spans="1:39" x14ac:dyDescent="0.3">
      <c r="A4949">
        <v>20814</v>
      </c>
      <c r="B4949" t="s">
        <v>529</v>
      </c>
      <c r="C4949" t="s">
        <v>1818</v>
      </c>
      <c r="AJ4949">
        <v>60</v>
      </c>
      <c r="AK4949">
        <v>274</v>
      </c>
      <c r="AL4949">
        <v>45.7</v>
      </c>
      <c r="AM4949">
        <v>6</v>
      </c>
    </row>
    <row r="4950" spans="1:39" x14ac:dyDescent="0.3">
      <c r="A4950">
        <v>20814</v>
      </c>
      <c r="B4950" t="s">
        <v>769</v>
      </c>
      <c r="C4950" t="s">
        <v>1819</v>
      </c>
      <c r="AJ4950">
        <v>45</v>
      </c>
      <c r="AK4950">
        <v>45</v>
      </c>
      <c r="AL4950">
        <v>45</v>
      </c>
      <c r="AM4950">
        <v>1</v>
      </c>
    </row>
    <row r="4951" spans="1:39" x14ac:dyDescent="0.3">
      <c r="A4951">
        <v>20815</v>
      </c>
      <c r="B4951" t="s">
        <v>728</v>
      </c>
      <c r="C4951" t="s">
        <v>410</v>
      </c>
      <c r="D4951">
        <v>38</v>
      </c>
      <c r="E4951">
        <v>63.2</v>
      </c>
      <c r="F4951">
        <v>24</v>
      </c>
      <c r="G4951">
        <v>1</v>
      </c>
      <c r="H4951">
        <v>0</v>
      </c>
      <c r="I4951">
        <v>196</v>
      </c>
      <c r="J4951">
        <v>101.2</v>
      </c>
    </row>
    <row r="4952" spans="1:39" x14ac:dyDescent="0.3">
      <c r="A4952">
        <v>20815</v>
      </c>
      <c r="B4952" t="s">
        <v>572</v>
      </c>
      <c r="C4952" t="s">
        <v>1096</v>
      </c>
      <c r="D4952">
        <v>27</v>
      </c>
      <c r="E4952">
        <v>77.8</v>
      </c>
      <c r="F4952">
        <v>21</v>
      </c>
      <c r="G4952">
        <v>0</v>
      </c>
      <c r="H4952">
        <v>3</v>
      </c>
      <c r="I4952">
        <v>271</v>
      </c>
      <c r="J4952">
        <v>198.8</v>
      </c>
    </row>
    <row r="4953" spans="1:39" x14ac:dyDescent="0.3">
      <c r="A4953">
        <v>20815</v>
      </c>
      <c r="B4953" t="s">
        <v>572</v>
      </c>
      <c r="C4953" t="s">
        <v>1820</v>
      </c>
      <c r="D4953">
        <v>1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</row>
    <row r="4954" spans="1:39" x14ac:dyDescent="0.3">
      <c r="A4954">
        <v>20815</v>
      </c>
      <c r="B4954" t="s">
        <v>728</v>
      </c>
      <c r="C4954" t="s">
        <v>410</v>
      </c>
      <c r="K4954">
        <v>4</v>
      </c>
      <c r="L4954">
        <v>0</v>
      </c>
      <c r="M4954">
        <v>40</v>
      </c>
      <c r="N4954">
        <v>0</v>
      </c>
      <c r="O4954">
        <v>43</v>
      </c>
    </row>
    <row r="4955" spans="1:39" x14ac:dyDescent="0.3">
      <c r="A4955">
        <v>20815</v>
      </c>
      <c r="B4955" t="s">
        <v>728</v>
      </c>
      <c r="C4955" t="s">
        <v>1821</v>
      </c>
      <c r="K4955">
        <v>2</v>
      </c>
      <c r="L4955">
        <v>0</v>
      </c>
      <c r="M4955">
        <v>14</v>
      </c>
      <c r="N4955">
        <v>0</v>
      </c>
      <c r="O4955">
        <v>14</v>
      </c>
    </row>
    <row r="4956" spans="1:39" x14ac:dyDescent="0.3">
      <c r="A4956">
        <v>20815</v>
      </c>
      <c r="B4956" t="s">
        <v>728</v>
      </c>
      <c r="C4956" t="s">
        <v>107</v>
      </c>
      <c r="K4956">
        <v>4</v>
      </c>
      <c r="L4956">
        <v>0</v>
      </c>
      <c r="M4956">
        <v>6</v>
      </c>
      <c r="N4956">
        <v>0</v>
      </c>
      <c r="O4956">
        <v>7</v>
      </c>
    </row>
    <row r="4957" spans="1:39" x14ac:dyDescent="0.3">
      <c r="A4957">
        <v>20815</v>
      </c>
      <c r="B4957" t="s">
        <v>728</v>
      </c>
      <c r="C4957" t="s">
        <v>751</v>
      </c>
      <c r="K4957">
        <v>1</v>
      </c>
      <c r="L4957">
        <v>0</v>
      </c>
      <c r="M4957">
        <v>5</v>
      </c>
      <c r="N4957">
        <v>0</v>
      </c>
      <c r="O4957">
        <v>5</v>
      </c>
    </row>
    <row r="4958" spans="1:39" x14ac:dyDescent="0.3">
      <c r="A4958">
        <v>20815</v>
      </c>
      <c r="B4958" t="s">
        <v>728</v>
      </c>
      <c r="C4958" t="s">
        <v>1822</v>
      </c>
      <c r="K4958">
        <v>2</v>
      </c>
      <c r="L4958">
        <v>0</v>
      </c>
      <c r="M4958">
        <v>3</v>
      </c>
      <c r="N4958">
        <v>1</v>
      </c>
      <c r="O4958">
        <v>2</v>
      </c>
    </row>
    <row r="4959" spans="1:39" x14ac:dyDescent="0.3">
      <c r="A4959">
        <v>20815</v>
      </c>
      <c r="B4959" t="s">
        <v>728</v>
      </c>
      <c r="C4959" t="s">
        <v>168</v>
      </c>
      <c r="K4959">
        <v>1</v>
      </c>
      <c r="L4959">
        <v>0</v>
      </c>
      <c r="M4959">
        <v>0</v>
      </c>
      <c r="N4959">
        <v>0</v>
      </c>
      <c r="O4959">
        <v>-1</v>
      </c>
    </row>
    <row r="4960" spans="1:39" x14ac:dyDescent="0.3">
      <c r="A4960">
        <v>20815</v>
      </c>
      <c r="B4960" t="s">
        <v>728</v>
      </c>
      <c r="C4960" t="s">
        <v>1823</v>
      </c>
      <c r="K4960">
        <v>1</v>
      </c>
      <c r="L4960">
        <v>0</v>
      </c>
      <c r="M4960">
        <v>0</v>
      </c>
      <c r="N4960">
        <v>0</v>
      </c>
      <c r="O4960">
        <v>-5</v>
      </c>
    </row>
    <row r="4961" spans="1:19" x14ac:dyDescent="0.3">
      <c r="A4961">
        <v>20815</v>
      </c>
      <c r="B4961" t="s">
        <v>572</v>
      </c>
      <c r="C4961" t="s">
        <v>1824</v>
      </c>
      <c r="K4961">
        <v>16</v>
      </c>
      <c r="L4961">
        <v>0</v>
      </c>
      <c r="M4961">
        <v>15</v>
      </c>
      <c r="N4961">
        <v>1</v>
      </c>
      <c r="O4961">
        <v>80</v>
      </c>
    </row>
    <row r="4962" spans="1:19" x14ac:dyDescent="0.3">
      <c r="A4962">
        <v>20815</v>
      </c>
      <c r="B4962" t="s">
        <v>572</v>
      </c>
      <c r="C4962" t="s">
        <v>1096</v>
      </c>
      <c r="K4962">
        <v>12</v>
      </c>
      <c r="L4962">
        <v>0</v>
      </c>
      <c r="M4962">
        <v>21</v>
      </c>
      <c r="N4962">
        <v>0</v>
      </c>
      <c r="O4962">
        <v>42</v>
      </c>
    </row>
    <row r="4963" spans="1:19" x14ac:dyDescent="0.3">
      <c r="A4963">
        <v>20815</v>
      </c>
      <c r="B4963" t="s">
        <v>572</v>
      </c>
      <c r="C4963" t="s">
        <v>1820</v>
      </c>
      <c r="K4963">
        <v>4</v>
      </c>
      <c r="L4963">
        <v>1</v>
      </c>
      <c r="M4963">
        <v>7</v>
      </c>
      <c r="N4963">
        <v>0</v>
      </c>
      <c r="O4963">
        <v>23</v>
      </c>
    </row>
    <row r="4964" spans="1:19" x14ac:dyDescent="0.3">
      <c r="A4964">
        <v>20815</v>
      </c>
      <c r="B4964" t="s">
        <v>572</v>
      </c>
      <c r="C4964" t="s">
        <v>1668</v>
      </c>
      <c r="K4964">
        <v>1</v>
      </c>
      <c r="L4964">
        <v>0</v>
      </c>
      <c r="M4964">
        <v>5</v>
      </c>
      <c r="N4964">
        <v>0</v>
      </c>
      <c r="O4964">
        <v>4</v>
      </c>
    </row>
    <row r="4965" spans="1:19" x14ac:dyDescent="0.3">
      <c r="A4965">
        <v>20815</v>
      </c>
      <c r="B4965" t="s">
        <v>572</v>
      </c>
      <c r="C4965" t="s">
        <v>1549</v>
      </c>
      <c r="K4965">
        <v>2</v>
      </c>
      <c r="L4965">
        <v>0</v>
      </c>
      <c r="M4965">
        <v>3</v>
      </c>
      <c r="N4965">
        <v>0</v>
      </c>
      <c r="O4965">
        <v>2</v>
      </c>
    </row>
    <row r="4966" spans="1:19" x14ac:dyDescent="0.3">
      <c r="A4966">
        <v>20815</v>
      </c>
      <c r="B4966" t="s">
        <v>728</v>
      </c>
      <c r="C4966" t="s">
        <v>1823</v>
      </c>
      <c r="P4966">
        <v>22</v>
      </c>
      <c r="Q4966">
        <v>0</v>
      </c>
      <c r="R4966">
        <v>89</v>
      </c>
      <c r="S4966">
        <v>9</v>
      </c>
    </row>
    <row r="4967" spans="1:19" x14ac:dyDescent="0.3">
      <c r="A4967">
        <v>20815</v>
      </c>
      <c r="B4967" t="s">
        <v>728</v>
      </c>
      <c r="C4967" t="s">
        <v>739</v>
      </c>
      <c r="P4967">
        <v>24</v>
      </c>
      <c r="Q4967">
        <v>0</v>
      </c>
      <c r="R4967">
        <v>33</v>
      </c>
      <c r="S4967">
        <v>3</v>
      </c>
    </row>
    <row r="4968" spans="1:19" x14ac:dyDescent="0.3">
      <c r="A4968">
        <v>20815</v>
      </c>
      <c r="B4968" t="s">
        <v>728</v>
      </c>
      <c r="C4968" t="s">
        <v>168</v>
      </c>
      <c r="P4968">
        <v>13</v>
      </c>
      <c r="Q4968">
        <v>0</v>
      </c>
      <c r="R4968">
        <v>22</v>
      </c>
      <c r="S4968">
        <v>3</v>
      </c>
    </row>
    <row r="4969" spans="1:19" x14ac:dyDescent="0.3">
      <c r="A4969">
        <v>20815</v>
      </c>
      <c r="B4969" t="s">
        <v>728</v>
      </c>
      <c r="C4969" t="s">
        <v>1821</v>
      </c>
      <c r="P4969">
        <v>14</v>
      </c>
      <c r="Q4969">
        <v>0</v>
      </c>
      <c r="R4969">
        <v>21</v>
      </c>
      <c r="S4969">
        <v>2</v>
      </c>
    </row>
    <row r="4970" spans="1:19" x14ac:dyDescent="0.3">
      <c r="A4970">
        <v>20815</v>
      </c>
      <c r="B4970" t="s">
        <v>728</v>
      </c>
      <c r="C4970" t="s">
        <v>1825</v>
      </c>
      <c r="P4970">
        <v>8</v>
      </c>
      <c r="Q4970">
        <v>0</v>
      </c>
      <c r="R4970">
        <v>9</v>
      </c>
      <c r="S4970">
        <v>2</v>
      </c>
    </row>
    <row r="4971" spans="1:19" x14ac:dyDescent="0.3">
      <c r="A4971">
        <v>20815</v>
      </c>
      <c r="B4971" t="s">
        <v>728</v>
      </c>
      <c r="C4971" t="s">
        <v>1826</v>
      </c>
      <c r="P4971">
        <v>9</v>
      </c>
      <c r="Q4971">
        <v>0</v>
      </c>
      <c r="R4971">
        <v>9</v>
      </c>
      <c r="S4971">
        <v>1</v>
      </c>
    </row>
    <row r="4972" spans="1:19" x14ac:dyDescent="0.3">
      <c r="A4972">
        <v>20815</v>
      </c>
      <c r="B4972" t="s">
        <v>728</v>
      </c>
      <c r="C4972" t="s">
        <v>734</v>
      </c>
      <c r="P4972">
        <v>4</v>
      </c>
      <c r="Q4972">
        <v>0</v>
      </c>
      <c r="R4972">
        <v>8</v>
      </c>
      <c r="S4972">
        <v>2</v>
      </c>
    </row>
    <row r="4973" spans="1:19" x14ac:dyDescent="0.3">
      <c r="A4973">
        <v>20815</v>
      </c>
      <c r="B4973" t="s">
        <v>728</v>
      </c>
      <c r="C4973" t="s">
        <v>1269</v>
      </c>
      <c r="P4973">
        <v>5</v>
      </c>
      <c r="Q4973">
        <v>0</v>
      </c>
      <c r="R4973">
        <v>5</v>
      </c>
      <c r="S4973">
        <v>1</v>
      </c>
    </row>
    <row r="4974" spans="1:19" x14ac:dyDescent="0.3">
      <c r="A4974">
        <v>20815</v>
      </c>
      <c r="B4974" t="s">
        <v>728</v>
      </c>
      <c r="C4974" t="s">
        <v>1822</v>
      </c>
      <c r="P4974">
        <v>0</v>
      </c>
      <c r="Q4974">
        <v>0</v>
      </c>
      <c r="R4974">
        <v>0</v>
      </c>
      <c r="S4974">
        <v>1</v>
      </c>
    </row>
    <row r="4975" spans="1:19" x14ac:dyDescent="0.3">
      <c r="A4975">
        <v>20815</v>
      </c>
      <c r="B4975" t="s">
        <v>572</v>
      </c>
      <c r="C4975" t="s">
        <v>1668</v>
      </c>
      <c r="P4975">
        <v>29</v>
      </c>
      <c r="Q4975">
        <v>3</v>
      </c>
      <c r="R4975">
        <v>116</v>
      </c>
      <c r="S4975">
        <v>10</v>
      </c>
    </row>
    <row r="4976" spans="1:19" x14ac:dyDescent="0.3">
      <c r="A4976">
        <v>20815</v>
      </c>
      <c r="B4976" t="s">
        <v>572</v>
      </c>
      <c r="C4976" t="s">
        <v>130</v>
      </c>
      <c r="P4976">
        <v>35</v>
      </c>
      <c r="Q4976">
        <v>0</v>
      </c>
      <c r="R4976">
        <v>56</v>
      </c>
      <c r="S4976">
        <v>4</v>
      </c>
    </row>
    <row r="4977" spans="1:39" x14ac:dyDescent="0.3">
      <c r="A4977">
        <v>20815</v>
      </c>
      <c r="B4977" t="s">
        <v>572</v>
      </c>
      <c r="C4977" t="s">
        <v>1671</v>
      </c>
      <c r="P4977">
        <v>46</v>
      </c>
      <c r="Q4977">
        <v>0</v>
      </c>
      <c r="R4977">
        <v>46</v>
      </c>
      <c r="S4977">
        <v>1</v>
      </c>
    </row>
    <row r="4978" spans="1:39" x14ac:dyDescent="0.3">
      <c r="A4978">
        <v>20815</v>
      </c>
      <c r="B4978" t="s">
        <v>572</v>
      </c>
      <c r="C4978" t="s">
        <v>1669</v>
      </c>
      <c r="P4978">
        <v>19</v>
      </c>
      <c r="Q4978">
        <v>0</v>
      </c>
      <c r="R4978">
        <v>37</v>
      </c>
      <c r="S4978">
        <v>3</v>
      </c>
    </row>
    <row r="4979" spans="1:39" x14ac:dyDescent="0.3">
      <c r="A4979">
        <v>20815</v>
      </c>
      <c r="B4979" t="s">
        <v>572</v>
      </c>
      <c r="C4979" t="s">
        <v>1827</v>
      </c>
      <c r="P4979">
        <v>9</v>
      </c>
      <c r="Q4979">
        <v>0</v>
      </c>
      <c r="R4979">
        <v>9</v>
      </c>
      <c r="S4979">
        <v>1</v>
      </c>
    </row>
    <row r="4980" spans="1:39" x14ac:dyDescent="0.3">
      <c r="A4980">
        <v>20815</v>
      </c>
      <c r="B4980" t="s">
        <v>572</v>
      </c>
      <c r="C4980" t="s">
        <v>199</v>
      </c>
      <c r="P4980">
        <v>5</v>
      </c>
      <c r="Q4980">
        <v>0</v>
      </c>
      <c r="R4980">
        <v>5</v>
      </c>
      <c r="S4980">
        <v>1</v>
      </c>
    </row>
    <row r="4981" spans="1:39" x14ac:dyDescent="0.3">
      <c r="A4981">
        <v>20815</v>
      </c>
      <c r="B4981" t="s">
        <v>572</v>
      </c>
      <c r="C4981" t="s">
        <v>1824</v>
      </c>
      <c r="P4981">
        <v>2</v>
      </c>
      <c r="Q4981">
        <v>0</v>
      </c>
      <c r="R4981">
        <v>2</v>
      </c>
      <c r="S4981">
        <v>1</v>
      </c>
    </row>
    <row r="4982" spans="1:39" x14ac:dyDescent="0.3">
      <c r="A4982">
        <v>20815</v>
      </c>
      <c r="B4982" t="s">
        <v>728</v>
      </c>
      <c r="C4982" t="s">
        <v>1826</v>
      </c>
      <c r="T4982">
        <v>22</v>
      </c>
      <c r="U4982">
        <v>33</v>
      </c>
      <c r="V4982">
        <v>0</v>
      </c>
      <c r="W4982">
        <v>88</v>
      </c>
      <c r="X4982">
        <v>4</v>
      </c>
    </row>
    <row r="4983" spans="1:39" x14ac:dyDescent="0.3">
      <c r="A4983">
        <v>20815</v>
      </c>
      <c r="B4983" t="s">
        <v>728</v>
      </c>
      <c r="C4983" t="s">
        <v>122</v>
      </c>
      <c r="T4983">
        <v>18</v>
      </c>
      <c r="U4983">
        <v>18</v>
      </c>
      <c r="V4983">
        <v>0</v>
      </c>
      <c r="W4983">
        <v>18</v>
      </c>
      <c r="X4983">
        <v>1</v>
      </c>
    </row>
    <row r="4984" spans="1:39" x14ac:dyDescent="0.3">
      <c r="A4984">
        <v>20815</v>
      </c>
      <c r="B4984" t="s">
        <v>572</v>
      </c>
      <c r="C4984" t="s">
        <v>1668</v>
      </c>
      <c r="T4984">
        <v>37</v>
      </c>
      <c r="U4984">
        <v>40</v>
      </c>
      <c r="V4984">
        <v>0</v>
      </c>
      <c r="W4984">
        <v>74</v>
      </c>
      <c r="X4984">
        <v>2</v>
      </c>
    </row>
    <row r="4985" spans="1:39" x14ac:dyDescent="0.3">
      <c r="A4985">
        <v>20815</v>
      </c>
      <c r="B4985" t="s">
        <v>572</v>
      </c>
      <c r="C4985" t="s">
        <v>130</v>
      </c>
      <c r="Y4985">
        <v>0.3</v>
      </c>
      <c r="Z4985">
        <v>8</v>
      </c>
      <c r="AA4985">
        <v>0</v>
      </c>
      <c r="AB4985">
        <v>1</v>
      </c>
      <c r="AC4985">
        <v>3</v>
      </c>
    </row>
    <row r="4986" spans="1:39" x14ac:dyDescent="0.3">
      <c r="A4986">
        <v>20815</v>
      </c>
      <c r="B4986" t="s">
        <v>728</v>
      </c>
      <c r="C4986" t="s">
        <v>1828</v>
      </c>
      <c r="AD4986">
        <v>2</v>
      </c>
      <c r="AE4986">
        <v>26</v>
      </c>
      <c r="AF4986">
        <v>2</v>
      </c>
      <c r="AG4986">
        <v>100</v>
      </c>
      <c r="AH4986">
        <v>6</v>
      </c>
      <c r="AI4986">
        <v>0</v>
      </c>
    </row>
    <row r="4987" spans="1:39" x14ac:dyDescent="0.3">
      <c r="A4987">
        <v>20815</v>
      </c>
      <c r="B4987" t="s">
        <v>572</v>
      </c>
      <c r="C4987" t="s">
        <v>588</v>
      </c>
      <c r="AD4987">
        <v>2</v>
      </c>
      <c r="AE4987">
        <v>22</v>
      </c>
      <c r="AF4987">
        <v>1</v>
      </c>
      <c r="AG4987">
        <v>50</v>
      </c>
      <c r="AH4987">
        <v>7</v>
      </c>
      <c r="AI4987">
        <v>4</v>
      </c>
    </row>
    <row r="4988" spans="1:39" x14ac:dyDescent="0.3">
      <c r="A4988">
        <v>20815</v>
      </c>
      <c r="B4988" t="s">
        <v>728</v>
      </c>
      <c r="C4988" t="s">
        <v>1828</v>
      </c>
      <c r="AJ4988">
        <v>55</v>
      </c>
      <c r="AK4988">
        <v>204</v>
      </c>
      <c r="AL4988">
        <v>40.799999999999997</v>
      </c>
      <c r="AM4988">
        <v>5</v>
      </c>
    </row>
    <row r="4989" spans="1:39" x14ac:dyDescent="0.3">
      <c r="A4989">
        <v>20815</v>
      </c>
      <c r="B4989" t="s">
        <v>572</v>
      </c>
      <c r="C4989" t="s">
        <v>1829</v>
      </c>
      <c r="AJ4989">
        <v>45</v>
      </c>
      <c r="AK4989">
        <v>45</v>
      </c>
      <c r="AL4989">
        <v>45</v>
      </c>
      <c r="AM4989">
        <v>1</v>
      </c>
    </row>
    <row r="4990" spans="1:39" x14ac:dyDescent="0.3">
      <c r="A4990">
        <v>20816</v>
      </c>
      <c r="B4990" t="s">
        <v>317</v>
      </c>
      <c r="C4990" t="s">
        <v>1830</v>
      </c>
      <c r="D4990">
        <v>33</v>
      </c>
      <c r="E4990">
        <v>57.6</v>
      </c>
      <c r="F4990">
        <v>19</v>
      </c>
      <c r="G4990">
        <v>2</v>
      </c>
      <c r="H4990">
        <v>0</v>
      </c>
      <c r="I4990">
        <v>218</v>
      </c>
      <c r="J4990">
        <v>101</v>
      </c>
    </row>
    <row r="4991" spans="1:39" x14ac:dyDescent="0.3">
      <c r="A4991">
        <v>20816</v>
      </c>
      <c r="B4991" t="s">
        <v>283</v>
      </c>
      <c r="C4991" t="s">
        <v>578</v>
      </c>
      <c r="D4991">
        <v>7</v>
      </c>
      <c r="E4991">
        <v>42.9</v>
      </c>
      <c r="F4991">
        <v>3</v>
      </c>
      <c r="G4991">
        <v>0</v>
      </c>
      <c r="H4991">
        <v>0</v>
      </c>
      <c r="I4991">
        <v>19</v>
      </c>
      <c r="J4991">
        <v>65.7</v>
      </c>
    </row>
    <row r="4992" spans="1:39" x14ac:dyDescent="0.3">
      <c r="A4992">
        <v>20816</v>
      </c>
      <c r="B4992" t="s">
        <v>317</v>
      </c>
      <c r="C4992" t="s">
        <v>1831</v>
      </c>
      <c r="K4992">
        <v>9</v>
      </c>
      <c r="L4992">
        <v>0</v>
      </c>
      <c r="M4992">
        <v>15</v>
      </c>
      <c r="N4992">
        <v>0</v>
      </c>
      <c r="O4992">
        <v>43</v>
      </c>
    </row>
    <row r="4993" spans="1:19" x14ac:dyDescent="0.3">
      <c r="A4993">
        <v>20816</v>
      </c>
      <c r="B4993" t="s">
        <v>317</v>
      </c>
      <c r="C4993" t="s">
        <v>1832</v>
      </c>
      <c r="K4993">
        <v>8</v>
      </c>
      <c r="L4993">
        <v>0</v>
      </c>
      <c r="M4993">
        <v>9</v>
      </c>
      <c r="N4993">
        <v>0</v>
      </c>
      <c r="O4993">
        <v>26</v>
      </c>
    </row>
    <row r="4994" spans="1:19" x14ac:dyDescent="0.3">
      <c r="A4994">
        <v>20816</v>
      </c>
      <c r="B4994" t="s">
        <v>317</v>
      </c>
      <c r="C4994" t="s">
        <v>419</v>
      </c>
      <c r="K4994">
        <v>4</v>
      </c>
      <c r="L4994">
        <v>0</v>
      </c>
      <c r="M4994">
        <v>6</v>
      </c>
      <c r="N4994">
        <v>0</v>
      </c>
      <c r="O4994">
        <v>15</v>
      </c>
    </row>
    <row r="4995" spans="1:19" x14ac:dyDescent="0.3">
      <c r="A4995">
        <v>20816</v>
      </c>
      <c r="B4995" t="s">
        <v>317</v>
      </c>
      <c r="C4995" t="s">
        <v>1833</v>
      </c>
      <c r="K4995">
        <v>3</v>
      </c>
      <c r="L4995">
        <v>0</v>
      </c>
      <c r="M4995">
        <v>7</v>
      </c>
      <c r="N4995">
        <v>0</v>
      </c>
      <c r="O4995">
        <v>9</v>
      </c>
    </row>
    <row r="4996" spans="1:19" x14ac:dyDescent="0.3">
      <c r="A4996">
        <v>20816</v>
      </c>
      <c r="B4996" t="s">
        <v>317</v>
      </c>
      <c r="C4996" t="s">
        <v>1052</v>
      </c>
      <c r="K4996">
        <v>1</v>
      </c>
      <c r="L4996">
        <v>0</v>
      </c>
      <c r="M4996">
        <v>4</v>
      </c>
      <c r="N4996">
        <v>0</v>
      </c>
      <c r="O4996">
        <v>4</v>
      </c>
    </row>
    <row r="4997" spans="1:19" x14ac:dyDescent="0.3">
      <c r="A4997">
        <v>20816</v>
      </c>
      <c r="B4997" t="s">
        <v>317</v>
      </c>
      <c r="C4997" t="s">
        <v>1834</v>
      </c>
      <c r="K4997">
        <v>0</v>
      </c>
      <c r="L4997">
        <v>0</v>
      </c>
      <c r="M4997">
        <v>0</v>
      </c>
      <c r="N4997">
        <v>0</v>
      </c>
      <c r="O4997">
        <v>0</v>
      </c>
    </row>
    <row r="4998" spans="1:19" x14ac:dyDescent="0.3">
      <c r="A4998">
        <v>20816</v>
      </c>
      <c r="B4998" t="s">
        <v>317</v>
      </c>
      <c r="C4998" t="s">
        <v>1830</v>
      </c>
      <c r="K4998">
        <v>2</v>
      </c>
      <c r="L4998">
        <v>0</v>
      </c>
      <c r="M4998">
        <v>2</v>
      </c>
      <c r="N4998">
        <v>0</v>
      </c>
      <c r="O4998">
        <v>-6</v>
      </c>
    </row>
    <row r="4999" spans="1:19" x14ac:dyDescent="0.3">
      <c r="A4999">
        <v>20816</v>
      </c>
      <c r="B4999" t="s">
        <v>283</v>
      </c>
      <c r="C4999" t="s">
        <v>578</v>
      </c>
      <c r="K4999">
        <v>20</v>
      </c>
      <c r="L4999">
        <v>2</v>
      </c>
      <c r="M4999">
        <v>16</v>
      </c>
      <c r="N4999">
        <v>2</v>
      </c>
      <c r="O4999">
        <v>86</v>
      </c>
    </row>
    <row r="5000" spans="1:19" x14ac:dyDescent="0.3">
      <c r="A5000">
        <v>20816</v>
      </c>
      <c r="B5000" t="s">
        <v>283</v>
      </c>
      <c r="C5000" t="s">
        <v>1434</v>
      </c>
      <c r="K5000">
        <v>11</v>
      </c>
      <c r="L5000">
        <v>0</v>
      </c>
      <c r="M5000">
        <v>13</v>
      </c>
      <c r="N5000">
        <v>0</v>
      </c>
      <c r="O5000">
        <v>59</v>
      </c>
    </row>
    <row r="5001" spans="1:19" x14ac:dyDescent="0.3">
      <c r="A5001">
        <v>20816</v>
      </c>
      <c r="B5001" t="s">
        <v>283</v>
      </c>
      <c r="C5001" t="s">
        <v>59</v>
      </c>
      <c r="K5001">
        <v>5</v>
      </c>
      <c r="L5001">
        <v>0</v>
      </c>
      <c r="M5001">
        <v>41</v>
      </c>
      <c r="N5001">
        <v>1</v>
      </c>
      <c r="O5001">
        <v>53</v>
      </c>
    </row>
    <row r="5002" spans="1:19" x14ac:dyDescent="0.3">
      <c r="A5002">
        <v>20816</v>
      </c>
      <c r="B5002" t="s">
        <v>283</v>
      </c>
      <c r="C5002" t="s">
        <v>1435</v>
      </c>
      <c r="K5002">
        <v>8</v>
      </c>
      <c r="L5002">
        <v>0</v>
      </c>
      <c r="M5002">
        <v>8</v>
      </c>
      <c r="N5002">
        <v>0</v>
      </c>
      <c r="O5002">
        <v>44</v>
      </c>
    </row>
    <row r="5003" spans="1:19" x14ac:dyDescent="0.3">
      <c r="A5003">
        <v>20816</v>
      </c>
      <c r="B5003" t="s">
        <v>283</v>
      </c>
      <c r="C5003" t="s">
        <v>1835</v>
      </c>
      <c r="K5003">
        <v>6</v>
      </c>
      <c r="L5003">
        <v>0</v>
      </c>
      <c r="M5003">
        <v>10</v>
      </c>
      <c r="N5003">
        <v>0</v>
      </c>
      <c r="O5003">
        <v>37</v>
      </c>
    </row>
    <row r="5004" spans="1:19" x14ac:dyDescent="0.3">
      <c r="A5004">
        <v>20816</v>
      </c>
      <c r="B5004" t="s">
        <v>283</v>
      </c>
      <c r="C5004" t="s">
        <v>565</v>
      </c>
      <c r="K5004">
        <v>7</v>
      </c>
      <c r="L5004">
        <v>0</v>
      </c>
      <c r="M5004">
        <v>6</v>
      </c>
      <c r="N5004">
        <v>0</v>
      </c>
      <c r="O5004">
        <v>27</v>
      </c>
    </row>
    <row r="5005" spans="1:19" x14ac:dyDescent="0.3">
      <c r="A5005">
        <v>20816</v>
      </c>
      <c r="B5005" t="s">
        <v>283</v>
      </c>
      <c r="C5005" t="s">
        <v>320</v>
      </c>
      <c r="K5005">
        <v>3</v>
      </c>
      <c r="L5005">
        <v>0</v>
      </c>
      <c r="M5005">
        <v>14</v>
      </c>
      <c r="N5005">
        <v>0</v>
      </c>
      <c r="O5005">
        <v>26</v>
      </c>
    </row>
    <row r="5006" spans="1:19" x14ac:dyDescent="0.3">
      <c r="A5006">
        <v>20816</v>
      </c>
      <c r="B5006" t="s">
        <v>283</v>
      </c>
      <c r="C5006" t="s">
        <v>837</v>
      </c>
      <c r="K5006">
        <v>5</v>
      </c>
      <c r="L5006">
        <v>0</v>
      </c>
      <c r="M5006">
        <v>6</v>
      </c>
      <c r="N5006">
        <v>0</v>
      </c>
      <c r="O5006">
        <v>22</v>
      </c>
    </row>
    <row r="5007" spans="1:19" x14ac:dyDescent="0.3">
      <c r="A5007">
        <v>20816</v>
      </c>
      <c r="B5007" t="s">
        <v>283</v>
      </c>
      <c r="C5007" t="s">
        <v>107</v>
      </c>
      <c r="K5007">
        <v>2</v>
      </c>
      <c r="L5007">
        <v>0</v>
      </c>
      <c r="M5007">
        <v>9</v>
      </c>
      <c r="N5007">
        <v>0</v>
      </c>
      <c r="O5007">
        <v>12</v>
      </c>
    </row>
    <row r="5008" spans="1:19" x14ac:dyDescent="0.3">
      <c r="A5008">
        <v>20816</v>
      </c>
      <c r="B5008" t="s">
        <v>317</v>
      </c>
      <c r="C5008" t="s">
        <v>1834</v>
      </c>
      <c r="P5008">
        <v>17</v>
      </c>
      <c r="Q5008">
        <v>0</v>
      </c>
      <c r="R5008">
        <v>106</v>
      </c>
      <c r="S5008">
        <v>9</v>
      </c>
    </row>
    <row r="5009" spans="1:39" x14ac:dyDescent="0.3">
      <c r="A5009">
        <v>20816</v>
      </c>
      <c r="B5009" t="s">
        <v>317</v>
      </c>
      <c r="C5009" t="s">
        <v>1165</v>
      </c>
      <c r="P5009">
        <v>22</v>
      </c>
      <c r="Q5009">
        <v>0</v>
      </c>
      <c r="R5009">
        <v>79</v>
      </c>
      <c r="S5009">
        <v>5</v>
      </c>
    </row>
    <row r="5010" spans="1:39" x14ac:dyDescent="0.3">
      <c r="A5010">
        <v>20816</v>
      </c>
      <c r="B5010" t="s">
        <v>317</v>
      </c>
      <c r="C5010" t="s">
        <v>856</v>
      </c>
      <c r="P5010">
        <v>15</v>
      </c>
      <c r="Q5010">
        <v>0</v>
      </c>
      <c r="R5010">
        <v>21</v>
      </c>
      <c r="S5010">
        <v>2</v>
      </c>
    </row>
    <row r="5011" spans="1:39" x14ac:dyDescent="0.3">
      <c r="A5011">
        <v>20816</v>
      </c>
      <c r="B5011" t="s">
        <v>317</v>
      </c>
      <c r="C5011" t="s">
        <v>1101</v>
      </c>
      <c r="P5011">
        <v>6</v>
      </c>
      <c r="Q5011">
        <v>0</v>
      </c>
      <c r="R5011">
        <v>6</v>
      </c>
      <c r="S5011">
        <v>1</v>
      </c>
    </row>
    <row r="5012" spans="1:39" x14ac:dyDescent="0.3">
      <c r="A5012">
        <v>20816</v>
      </c>
      <c r="B5012" t="s">
        <v>317</v>
      </c>
      <c r="C5012" t="s">
        <v>1831</v>
      </c>
      <c r="P5012">
        <v>3</v>
      </c>
      <c r="Q5012">
        <v>0</v>
      </c>
      <c r="R5012">
        <v>3</v>
      </c>
      <c r="S5012">
        <v>1</v>
      </c>
    </row>
    <row r="5013" spans="1:39" x14ac:dyDescent="0.3">
      <c r="A5013">
        <v>20816</v>
      </c>
      <c r="B5013" t="s">
        <v>317</v>
      </c>
      <c r="C5013" t="s">
        <v>1057</v>
      </c>
      <c r="P5013">
        <v>3</v>
      </c>
      <c r="Q5013">
        <v>0</v>
      </c>
      <c r="R5013">
        <v>3</v>
      </c>
      <c r="S5013">
        <v>1</v>
      </c>
    </row>
    <row r="5014" spans="1:39" x14ac:dyDescent="0.3">
      <c r="A5014">
        <v>20816</v>
      </c>
      <c r="B5014" t="s">
        <v>283</v>
      </c>
      <c r="C5014" t="s">
        <v>1435</v>
      </c>
      <c r="P5014">
        <v>10</v>
      </c>
      <c r="Q5014">
        <v>0</v>
      </c>
      <c r="R5014">
        <v>10</v>
      </c>
      <c r="S5014">
        <v>1</v>
      </c>
    </row>
    <row r="5015" spans="1:39" x14ac:dyDescent="0.3">
      <c r="A5015">
        <v>20816</v>
      </c>
      <c r="B5015" t="s">
        <v>283</v>
      </c>
      <c r="C5015" t="s">
        <v>59</v>
      </c>
      <c r="P5015">
        <v>6</v>
      </c>
      <c r="Q5015">
        <v>0</v>
      </c>
      <c r="R5015">
        <v>6</v>
      </c>
      <c r="S5015">
        <v>1</v>
      </c>
    </row>
    <row r="5016" spans="1:39" x14ac:dyDescent="0.3">
      <c r="A5016">
        <v>20816</v>
      </c>
      <c r="B5016" t="s">
        <v>283</v>
      </c>
      <c r="C5016" t="s">
        <v>1835</v>
      </c>
      <c r="P5016">
        <v>3</v>
      </c>
      <c r="Q5016">
        <v>0</v>
      </c>
      <c r="R5016">
        <v>3</v>
      </c>
      <c r="S5016">
        <v>1</v>
      </c>
    </row>
    <row r="5017" spans="1:39" x14ac:dyDescent="0.3">
      <c r="A5017">
        <v>20816</v>
      </c>
      <c r="B5017" t="s">
        <v>317</v>
      </c>
      <c r="C5017" t="s">
        <v>1836</v>
      </c>
      <c r="T5017">
        <v>21.5</v>
      </c>
      <c r="U5017">
        <v>31</v>
      </c>
      <c r="V5017">
        <v>0</v>
      </c>
      <c r="W5017">
        <v>86</v>
      </c>
      <c r="X5017">
        <v>4</v>
      </c>
    </row>
    <row r="5018" spans="1:39" x14ac:dyDescent="0.3">
      <c r="A5018">
        <v>20816</v>
      </c>
      <c r="B5018" t="s">
        <v>317</v>
      </c>
      <c r="C5018" t="s">
        <v>1833</v>
      </c>
      <c r="T5018">
        <v>8</v>
      </c>
      <c r="U5018">
        <v>8</v>
      </c>
      <c r="V5018">
        <v>0</v>
      </c>
      <c r="W5018">
        <v>8</v>
      </c>
      <c r="X5018">
        <v>1</v>
      </c>
    </row>
    <row r="5019" spans="1:39" x14ac:dyDescent="0.3">
      <c r="A5019">
        <v>20816</v>
      </c>
      <c r="B5019" t="s">
        <v>283</v>
      </c>
      <c r="C5019" t="s">
        <v>180</v>
      </c>
      <c r="T5019">
        <v>32.700000000000003</v>
      </c>
      <c r="U5019">
        <v>39</v>
      </c>
      <c r="V5019">
        <v>0</v>
      </c>
      <c r="W5019">
        <v>98</v>
      </c>
      <c r="X5019">
        <v>3</v>
      </c>
    </row>
    <row r="5020" spans="1:39" x14ac:dyDescent="0.3">
      <c r="A5020">
        <v>20816</v>
      </c>
      <c r="B5020" t="s">
        <v>317</v>
      </c>
      <c r="C5020" t="s">
        <v>247</v>
      </c>
      <c r="AD5020">
        <v>2</v>
      </c>
      <c r="AE5020">
        <v>43</v>
      </c>
      <c r="AF5020">
        <v>2</v>
      </c>
      <c r="AG5020">
        <v>100</v>
      </c>
      <c r="AH5020">
        <v>6</v>
      </c>
      <c r="AI5020">
        <v>0</v>
      </c>
    </row>
    <row r="5021" spans="1:39" x14ac:dyDescent="0.3">
      <c r="A5021">
        <v>20816</v>
      </c>
      <c r="B5021" t="s">
        <v>283</v>
      </c>
      <c r="C5021" t="s">
        <v>1837</v>
      </c>
      <c r="AD5021">
        <v>1</v>
      </c>
      <c r="AE5021">
        <v>32</v>
      </c>
      <c r="AF5021">
        <v>1</v>
      </c>
      <c r="AG5021">
        <v>100</v>
      </c>
      <c r="AH5021">
        <v>6</v>
      </c>
      <c r="AI5021">
        <v>3</v>
      </c>
    </row>
    <row r="5022" spans="1:39" x14ac:dyDescent="0.3">
      <c r="A5022">
        <v>20816</v>
      </c>
      <c r="B5022" t="s">
        <v>317</v>
      </c>
      <c r="C5022" t="s">
        <v>56</v>
      </c>
      <c r="AJ5022">
        <v>56</v>
      </c>
      <c r="AK5022">
        <v>121</v>
      </c>
      <c r="AL5022">
        <v>40.299999999999997</v>
      </c>
      <c r="AM5022">
        <v>3</v>
      </c>
    </row>
    <row r="5023" spans="1:39" x14ac:dyDescent="0.3">
      <c r="A5023">
        <v>20816</v>
      </c>
      <c r="B5023" t="s">
        <v>283</v>
      </c>
      <c r="C5023" t="s">
        <v>1438</v>
      </c>
      <c r="AJ5023">
        <v>31</v>
      </c>
      <c r="AK5023">
        <v>60</v>
      </c>
      <c r="AL5023">
        <v>30</v>
      </c>
      <c r="AM5023">
        <v>2</v>
      </c>
    </row>
    <row r="5024" spans="1:39" x14ac:dyDescent="0.3">
      <c r="A5024">
        <v>20817</v>
      </c>
      <c r="B5024" t="s">
        <v>1292</v>
      </c>
      <c r="C5024" t="s">
        <v>1212</v>
      </c>
      <c r="D5024">
        <v>32</v>
      </c>
      <c r="E5024">
        <v>68.8</v>
      </c>
      <c r="F5024">
        <v>22</v>
      </c>
      <c r="G5024">
        <v>1</v>
      </c>
      <c r="H5024">
        <v>1</v>
      </c>
      <c r="I5024">
        <v>256</v>
      </c>
      <c r="J5024">
        <v>140</v>
      </c>
    </row>
    <row r="5025" spans="1:15" x14ac:dyDescent="0.3">
      <c r="A5025">
        <v>20817</v>
      </c>
      <c r="B5025" t="s">
        <v>1292</v>
      </c>
      <c r="C5025" t="s">
        <v>1838</v>
      </c>
      <c r="D5025">
        <v>3</v>
      </c>
      <c r="E5025">
        <v>33.299999999999997</v>
      </c>
      <c r="F5025">
        <v>1</v>
      </c>
      <c r="G5025">
        <v>0</v>
      </c>
      <c r="H5025">
        <v>0</v>
      </c>
      <c r="I5025">
        <v>0</v>
      </c>
      <c r="J5025">
        <v>33.299999999999997</v>
      </c>
    </row>
    <row r="5026" spans="1:15" x14ac:dyDescent="0.3">
      <c r="A5026">
        <v>20817</v>
      </c>
      <c r="B5026" t="s">
        <v>746</v>
      </c>
      <c r="C5026" t="s">
        <v>328</v>
      </c>
      <c r="D5026">
        <v>17</v>
      </c>
      <c r="E5026">
        <v>29.4</v>
      </c>
      <c r="F5026">
        <v>5</v>
      </c>
      <c r="G5026">
        <v>1</v>
      </c>
      <c r="H5026">
        <v>1</v>
      </c>
      <c r="I5026">
        <v>147</v>
      </c>
      <c r="J5026">
        <v>109.7</v>
      </c>
    </row>
    <row r="5027" spans="1:15" x14ac:dyDescent="0.3">
      <c r="A5027">
        <v>20817</v>
      </c>
      <c r="B5027" t="s">
        <v>1292</v>
      </c>
      <c r="C5027" t="s">
        <v>1212</v>
      </c>
      <c r="K5027">
        <v>13</v>
      </c>
      <c r="L5027">
        <v>0</v>
      </c>
      <c r="M5027">
        <v>26</v>
      </c>
      <c r="N5027">
        <v>2</v>
      </c>
      <c r="O5027">
        <v>86</v>
      </c>
    </row>
    <row r="5028" spans="1:15" x14ac:dyDescent="0.3">
      <c r="A5028">
        <v>20817</v>
      </c>
      <c r="B5028" t="s">
        <v>1292</v>
      </c>
      <c r="C5028" t="s">
        <v>322</v>
      </c>
      <c r="K5028">
        <v>13</v>
      </c>
      <c r="L5028">
        <v>0</v>
      </c>
      <c r="M5028">
        <v>15</v>
      </c>
      <c r="N5028">
        <v>0</v>
      </c>
      <c r="O5028">
        <v>58</v>
      </c>
    </row>
    <row r="5029" spans="1:15" x14ac:dyDescent="0.3">
      <c r="A5029">
        <v>20817</v>
      </c>
      <c r="B5029" t="s">
        <v>1292</v>
      </c>
      <c r="C5029" t="s">
        <v>535</v>
      </c>
      <c r="K5029">
        <v>16</v>
      </c>
      <c r="L5029">
        <v>0</v>
      </c>
      <c r="M5029">
        <v>13</v>
      </c>
      <c r="N5029">
        <v>0</v>
      </c>
      <c r="O5029">
        <v>53</v>
      </c>
    </row>
    <row r="5030" spans="1:15" x14ac:dyDescent="0.3">
      <c r="A5030">
        <v>20817</v>
      </c>
      <c r="B5030" t="s">
        <v>1292</v>
      </c>
      <c r="C5030" t="s">
        <v>1838</v>
      </c>
      <c r="K5030">
        <v>4</v>
      </c>
      <c r="L5030">
        <v>0</v>
      </c>
      <c r="M5030">
        <v>20</v>
      </c>
      <c r="N5030">
        <v>0</v>
      </c>
      <c r="O5030">
        <v>31</v>
      </c>
    </row>
    <row r="5031" spans="1:15" x14ac:dyDescent="0.3">
      <c r="A5031">
        <v>20817</v>
      </c>
      <c r="B5031" t="s">
        <v>1292</v>
      </c>
      <c r="C5031" t="s">
        <v>1839</v>
      </c>
      <c r="K5031">
        <v>0</v>
      </c>
      <c r="L5031">
        <v>0</v>
      </c>
      <c r="M5031">
        <v>0</v>
      </c>
      <c r="N5031">
        <v>0</v>
      </c>
      <c r="O5031">
        <v>0</v>
      </c>
    </row>
    <row r="5032" spans="1:15" x14ac:dyDescent="0.3">
      <c r="A5032">
        <v>20817</v>
      </c>
      <c r="B5032" t="s">
        <v>1292</v>
      </c>
      <c r="C5032" t="s">
        <v>1293</v>
      </c>
      <c r="K5032">
        <v>1</v>
      </c>
      <c r="L5032">
        <v>0</v>
      </c>
      <c r="M5032">
        <v>0</v>
      </c>
      <c r="N5032">
        <v>0</v>
      </c>
      <c r="O5032">
        <v>-6</v>
      </c>
    </row>
    <row r="5033" spans="1:15" x14ac:dyDescent="0.3">
      <c r="A5033">
        <v>20817</v>
      </c>
      <c r="B5033" t="s">
        <v>746</v>
      </c>
      <c r="C5033" t="s">
        <v>1840</v>
      </c>
      <c r="K5033">
        <v>10</v>
      </c>
      <c r="L5033">
        <v>0</v>
      </c>
      <c r="M5033">
        <v>17</v>
      </c>
      <c r="N5033">
        <v>1</v>
      </c>
      <c r="O5033">
        <v>50</v>
      </c>
    </row>
    <row r="5034" spans="1:15" x14ac:dyDescent="0.3">
      <c r="A5034">
        <v>20817</v>
      </c>
      <c r="B5034" t="s">
        <v>746</v>
      </c>
      <c r="C5034" t="s">
        <v>394</v>
      </c>
      <c r="K5034">
        <v>10</v>
      </c>
      <c r="L5034">
        <v>0</v>
      </c>
      <c r="M5034">
        <v>7</v>
      </c>
      <c r="N5034">
        <v>0</v>
      </c>
      <c r="O5034">
        <v>38</v>
      </c>
    </row>
    <row r="5035" spans="1:15" x14ac:dyDescent="0.3">
      <c r="A5035">
        <v>20817</v>
      </c>
      <c r="B5035" t="s">
        <v>746</v>
      </c>
      <c r="C5035" t="s">
        <v>1602</v>
      </c>
      <c r="K5035">
        <v>5</v>
      </c>
      <c r="L5035">
        <v>0</v>
      </c>
      <c r="M5035">
        <v>14</v>
      </c>
      <c r="N5035">
        <v>0</v>
      </c>
      <c r="O5035">
        <v>27</v>
      </c>
    </row>
    <row r="5036" spans="1:15" x14ac:dyDescent="0.3">
      <c r="A5036">
        <v>20817</v>
      </c>
      <c r="B5036" t="s">
        <v>746</v>
      </c>
      <c r="C5036" t="s">
        <v>328</v>
      </c>
      <c r="K5036">
        <v>16</v>
      </c>
      <c r="L5036">
        <v>1</v>
      </c>
      <c r="M5036">
        <v>13</v>
      </c>
      <c r="N5036">
        <v>0</v>
      </c>
      <c r="O5036">
        <v>24</v>
      </c>
    </row>
    <row r="5037" spans="1:15" x14ac:dyDescent="0.3">
      <c r="A5037">
        <v>20817</v>
      </c>
      <c r="B5037" t="s">
        <v>746</v>
      </c>
      <c r="C5037" t="s">
        <v>1601</v>
      </c>
      <c r="K5037">
        <v>4</v>
      </c>
      <c r="L5037">
        <v>0</v>
      </c>
      <c r="M5037">
        <v>14</v>
      </c>
      <c r="N5037">
        <v>0</v>
      </c>
      <c r="O5037">
        <v>24</v>
      </c>
    </row>
    <row r="5038" spans="1:15" x14ac:dyDescent="0.3">
      <c r="A5038">
        <v>20817</v>
      </c>
      <c r="B5038" t="s">
        <v>746</v>
      </c>
      <c r="C5038" t="s">
        <v>216</v>
      </c>
      <c r="K5038">
        <v>1</v>
      </c>
      <c r="L5038">
        <v>0</v>
      </c>
      <c r="M5038">
        <v>4</v>
      </c>
      <c r="N5038">
        <v>0</v>
      </c>
      <c r="O5038">
        <v>4</v>
      </c>
    </row>
    <row r="5039" spans="1:15" x14ac:dyDescent="0.3">
      <c r="A5039">
        <v>20817</v>
      </c>
      <c r="B5039" t="s">
        <v>746</v>
      </c>
      <c r="C5039" t="s">
        <v>1841</v>
      </c>
      <c r="K5039">
        <v>1</v>
      </c>
      <c r="L5039">
        <v>0</v>
      </c>
      <c r="M5039">
        <v>1</v>
      </c>
      <c r="N5039">
        <v>0</v>
      </c>
      <c r="O5039">
        <v>1</v>
      </c>
    </row>
    <row r="5040" spans="1:15" x14ac:dyDescent="0.3">
      <c r="A5040">
        <v>20817</v>
      </c>
      <c r="B5040" t="s">
        <v>746</v>
      </c>
      <c r="C5040" t="s">
        <v>924</v>
      </c>
      <c r="K5040">
        <v>1</v>
      </c>
      <c r="L5040">
        <v>0</v>
      </c>
      <c r="M5040">
        <v>0</v>
      </c>
      <c r="N5040">
        <v>0</v>
      </c>
      <c r="O5040">
        <v>-2</v>
      </c>
    </row>
    <row r="5041" spans="1:24" x14ac:dyDescent="0.3">
      <c r="A5041">
        <v>20817</v>
      </c>
      <c r="B5041" t="s">
        <v>746</v>
      </c>
      <c r="C5041" t="s">
        <v>1842</v>
      </c>
      <c r="K5041">
        <v>1</v>
      </c>
      <c r="L5041">
        <v>0</v>
      </c>
      <c r="M5041">
        <v>0</v>
      </c>
      <c r="N5041">
        <v>0</v>
      </c>
      <c r="O5041">
        <v>-15</v>
      </c>
    </row>
    <row r="5042" spans="1:24" x14ac:dyDescent="0.3">
      <c r="A5042">
        <v>20817</v>
      </c>
      <c r="B5042" t="s">
        <v>1292</v>
      </c>
      <c r="C5042" t="s">
        <v>1839</v>
      </c>
      <c r="P5042">
        <v>52</v>
      </c>
      <c r="Q5042">
        <v>1</v>
      </c>
      <c r="R5042">
        <v>113</v>
      </c>
      <c r="S5042">
        <v>6</v>
      </c>
    </row>
    <row r="5043" spans="1:24" x14ac:dyDescent="0.3">
      <c r="A5043">
        <v>20817</v>
      </c>
      <c r="B5043" t="s">
        <v>1292</v>
      </c>
      <c r="C5043" t="s">
        <v>1293</v>
      </c>
      <c r="P5043">
        <v>27</v>
      </c>
      <c r="Q5043">
        <v>0</v>
      </c>
      <c r="R5043">
        <v>51</v>
      </c>
      <c r="S5043">
        <v>5</v>
      </c>
    </row>
    <row r="5044" spans="1:24" x14ac:dyDescent="0.3">
      <c r="A5044">
        <v>20817</v>
      </c>
      <c r="B5044" t="s">
        <v>1292</v>
      </c>
      <c r="C5044" t="s">
        <v>322</v>
      </c>
      <c r="P5044">
        <v>14</v>
      </c>
      <c r="Q5044">
        <v>0</v>
      </c>
      <c r="R5044">
        <v>49</v>
      </c>
      <c r="S5044">
        <v>5</v>
      </c>
    </row>
    <row r="5045" spans="1:24" x14ac:dyDescent="0.3">
      <c r="A5045">
        <v>20817</v>
      </c>
      <c r="B5045" t="s">
        <v>1292</v>
      </c>
      <c r="C5045" t="s">
        <v>80</v>
      </c>
      <c r="P5045">
        <v>11</v>
      </c>
      <c r="Q5045">
        <v>0</v>
      </c>
      <c r="R5045">
        <v>16</v>
      </c>
      <c r="S5045">
        <v>2</v>
      </c>
    </row>
    <row r="5046" spans="1:24" x14ac:dyDescent="0.3">
      <c r="A5046">
        <v>20817</v>
      </c>
      <c r="B5046" t="s">
        <v>1292</v>
      </c>
      <c r="C5046" t="s">
        <v>1307</v>
      </c>
      <c r="P5046">
        <v>16</v>
      </c>
      <c r="Q5046">
        <v>0</v>
      </c>
      <c r="R5046">
        <v>16</v>
      </c>
      <c r="S5046">
        <v>1</v>
      </c>
    </row>
    <row r="5047" spans="1:24" x14ac:dyDescent="0.3">
      <c r="A5047">
        <v>20817</v>
      </c>
      <c r="B5047" t="s">
        <v>1292</v>
      </c>
      <c r="C5047" t="s">
        <v>1306</v>
      </c>
      <c r="P5047">
        <v>5</v>
      </c>
      <c r="Q5047">
        <v>0</v>
      </c>
      <c r="R5047">
        <v>5</v>
      </c>
      <c r="S5047">
        <v>1</v>
      </c>
    </row>
    <row r="5048" spans="1:24" x14ac:dyDescent="0.3">
      <c r="A5048">
        <v>20817</v>
      </c>
      <c r="B5048" t="s">
        <v>1292</v>
      </c>
      <c r="C5048" t="s">
        <v>535</v>
      </c>
      <c r="P5048">
        <v>6</v>
      </c>
      <c r="Q5048">
        <v>0</v>
      </c>
      <c r="R5048">
        <v>3</v>
      </c>
      <c r="S5048">
        <v>2</v>
      </c>
    </row>
    <row r="5049" spans="1:24" x14ac:dyDescent="0.3">
      <c r="A5049">
        <v>20817</v>
      </c>
      <c r="B5049" t="s">
        <v>1292</v>
      </c>
      <c r="C5049" t="s">
        <v>1305</v>
      </c>
      <c r="P5049">
        <v>3</v>
      </c>
      <c r="Q5049">
        <v>0</v>
      </c>
      <c r="R5049">
        <v>3</v>
      </c>
      <c r="S5049">
        <v>1</v>
      </c>
    </row>
    <row r="5050" spans="1:24" x14ac:dyDescent="0.3">
      <c r="A5050">
        <v>20817</v>
      </c>
      <c r="B5050" t="s">
        <v>746</v>
      </c>
      <c r="C5050" t="s">
        <v>1452</v>
      </c>
      <c r="P5050">
        <v>72</v>
      </c>
      <c r="Q5050">
        <v>1</v>
      </c>
      <c r="R5050">
        <v>79</v>
      </c>
      <c r="S5050">
        <v>2</v>
      </c>
    </row>
    <row r="5051" spans="1:24" x14ac:dyDescent="0.3">
      <c r="A5051">
        <v>20817</v>
      </c>
      <c r="B5051" t="s">
        <v>746</v>
      </c>
      <c r="C5051" t="s">
        <v>1840</v>
      </c>
      <c r="P5051">
        <v>39</v>
      </c>
      <c r="Q5051">
        <v>0</v>
      </c>
      <c r="R5051">
        <v>51</v>
      </c>
      <c r="S5051">
        <v>2</v>
      </c>
    </row>
    <row r="5052" spans="1:24" x14ac:dyDescent="0.3">
      <c r="A5052">
        <v>20817</v>
      </c>
      <c r="B5052" t="s">
        <v>746</v>
      </c>
      <c r="C5052" t="s">
        <v>1601</v>
      </c>
      <c r="P5052">
        <v>17</v>
      </c>
      <c r="Q5052">
        <v>0</v>
      </c>
      <c r="R5052">
        <v>17</v>
      </c>
      <c r="S5052">
        <v>1</v>
      </c>
    </row>
    <row r="5053" spans="1:24" x14ac:dyDescent="0.3">
      <c r="A5053">
        <v>20817</v>
      </c>
      <c r="B5053" t="s">
        <v>1292</v>
      </c>
      <c r="C5053" t="s">
        <v>535</v>
      </c>
      <c r="T5053">
        <v>14.7</v>
      </c>
      <c r="U5053">
        <v>22</v>
      </c>
      <c r="V5053">
        <v>0</v>
      </c>
      <c r="W5053">
        <v>44</v>
      </c>
      <c r="X5053">
        <v>3</v>
      </c>
    </row>
    <row r="5054" spans="1:24" x14ac:dyDescent="0.3">
      <c r="A5054">
        <v>20817</v>
      </c>
      <c r="B5054" t="s">
        <v>746</v>
      </c>
      <c r="C5054" t="s">
        <v>1843</v>
      </c>
      <c r="T5054">
        <v>23.5</v>
      </c>
      <c r="U5054">
        <v>29</v>
      </c>
      <c r="V5054">
        <v>0</v>
      </c>
      <c r="W5054">
        <v>47</v>
      </c>
      <c r="X5054">
        <v>2</v>
      </c>
    </row>
    <row r="5055" spans="1:24" x14ac:dyDescent="0.3">
      <c r="A5055">
        <v>20817</v>
      </c>
      <c r="B5055" t="s">
        <v>746</v>
      </c>
      <c r="C5055" t="s">
        <v>324</v>
      </c>
      <c r="T5055">
        <v>44</v>
      </c>
      <c r="U5055">
        <v>44</v>
      </c>
      <c r="V5055">
        <v>0</v>
      </c>
      <c r="W5055">
        <v>44</v>
      </c>
      <c r="X5055">
        <v>1</v>
      </c>
    </row>
    <row r="5056" spans="1:24" x14ac:dyDescent="0.3">
      <c r="A5056">
        <v>20817</v>
      </c>
      <c r="B5056" t="s">
        <v>746</v>
      </c>
      <c r="C5056" t="s">
        <v>90</v>
      </c>
      <c r="T5056">
        <v>15</v>
      </c>
      <c r="U5056">
        <v>15</v>
      </c>
      <c r="V5056">
        <v>0</v>
      </c>
      <c r="W5056">
        <v>15</v>
      </c>
      <c r="X5056">
        <v>1</v>
      </c>
    </row>
    <row r="5057" spans="1:39" x14ac:dyDescent="0.3">
      <c r="A5057">
        <v>20817</v>
      </c>
      <c r="B5057" t="s">
        <v>746</v>
      </c>
      <c r="C5057" t="s">
        <v>394</v>
      </c>
      <c r="T5057">
        <v>14</v>
      </c>
      <c r="U5057">
        <v>14</v>
      </c>
      <c r="V5057">
        <v>0</v>
      </c>
      <c r="W5057">
        <v>14</v>
      </c>
      <c r="X5057">
        <v>1</v>
      </c>
    </row>
    <row r="5058" spans="1:39" x14ac:dyDescent="0.3">
      <c r="A5058">
        <v>20817</v>
      </c>
      <c r="B5058" t="s">
        <v>1292</v>
      </c>
      <c r="C5058" t="s">
        <v>80</v>
      </c>
      <c r="Y5058">
        <v>4.7</v>
      </c>
      <c r="Z5058">
        <v>15</v>
      </c>
      <c r="AA5058">
        <v>0</v>
      </c>
      <c r="AB5058">
        <v>14</v>
      </c>
      <c r="AC5058">
        <v>3</v>
      </c>
    </row>
    <row r="5059" spans="1:39" x14ac:dyDescent="0.3">
      <c r="A5059">
        <v>20817</v>
      </c>
      <c r="B5059" t="s">
        <v>746</v>
      </c>
      <c r="C5059" t="s">
        <v>1844</v>
      </c>
      <c r="Y5059">
        <v>4</v>
      </c>
      <c r="Z5059">
        <v>4</v>
      </c>
      <c r="AA5059">
        <v>0</v>
      </c>
      <c r="AB5059">
        <v>4</v>
      </c>
      <c r="AC5059">
        <v>1</v>
      </c>
    </row>
    <row r="5060" spans="1:39" x14ac:dyDescent="0.3">
      <c r="A5060">
        <v>20817</v>
      </c>
      <c r="B5060" t="s">
        <v>1292</v>
      </c>
      <c r="C5060" t="s">
        <v>1845</v>
      </c>
      <c r="AD5060">
        <v>3</v>
      </c>
      <c r="AE5060">
        <v>29</v>
      </c>
      <c r="AF5060">
        <v>1</v>
      </c>
      <c r="AG5060">
        <v>33.299999999999997</v>
      </c>
      <c r="AH5060">
        <v>5</v>
      </c>
      <c r="AI5060">
        <v>2</v>
      </c>
    </row>
    <row r="5061" spans="1:39" x14ac:dyDescent="0.3">
      <c r="A5061">
        <v>20817</v>
      </c>
      <c r="B5061" t="s">
        <v>746</v>
      </c>
      <c r="C5061" t="s">
        <v>763</v>
      </c>
      <c r="AD5061">
        <v>1</v>
      </c>
      <c r="AE5061">
        <v>38</v>
      </c>
      <c r="AF5061">
        <v>1</v>
      </c>
      <c r="AG5061">
        <v>100</v>
      </c>
      <c r="AH5061">
        <v>5</v>
      </c>
      <c r="AI5061">
        <v>2</v>
      </c>
    </row>
    <row r="5062" spans="1:39" x14ac:dyDescent="0.3">
      <c r="A5062">
        <v>20817</v>
      </c>
      <c r="B5062" t="s">
        <v>1292</v>
      </c>
      <c r="C5062" t="s">
        <v>414</v>
      </c>
      <c r="AJ5062">
        <v>68</v>
      </c>
      <c r="AK5062">
        <v>212</v>
      </c>
      <c r="AL5062">
        <v>42.4</v>
      </c>
      <c r="AM5062">
        <v>5</v>
      </c>
    </row>
    <row r="5063" spans="1:39" x14ac:dyDescent="0.3">
      <c r="A5063">
        <v>20817</v>
      </c>
      <c r="B5063" t="s">
        <v>746</v>
      </c>
      <c r="C5063" t="s">
        <v>924</v>
      </c>
      <c r="AJ5063">
        <v>47</v>
      </c>
      <c r="AK5063">
        <v>231</v>
      </c>
      <c r="AL5063">
        <v>38.5</v>
      </c>
      <c r="AM5063">
        <v>6</v>
      </c>
    </row>
    <row r="5064" spans="1:39" x14ac:dyDescent="0.3">
      <c r="A5064">
        <v>20818</v>
      </c>
      <c r="B5064" t="s">
        <v>1331</v>
      </c>
      <c r="C5064" t="s">
        <v>1638</v>
      </c>
      <c r="D5064">
        <v>26</v>
      </c>
      <c r="E5064">
        <v>69.2</v>
      </c>
      <c r="F5064">
        <v>18</v>
      </c>
      <c r="G5064">
        <v>0</v>
      </c>
      <c r="H5064">
        <v>1</v>
      </c>
      <c r="I5064">
        <v>253</v>
      </c>
      <c r="J5064">
        <v>163.69999999999999</v>
      </c>
    </row>
    <row r="5065" spans="1:39" x14ac:dyDescent="0.3">
      <c r="A5065">
        <v>20818</v>
      </c>
      <c r="B5065" t="s">
        <v>1542</v>
      </c>
      <c r="C5065" t="s">
        <v>1846</v>
      </c>
      <c r="D5065">
        <v>17</v>
      </c>
      <c r="E5065">
        <v>47.1</v>
      </c>
      <c r="F5065">
        <v>8</v>
      </c>
      <c r="G5065">
        <v>2</v>
      </c>
      <c r="H5065">
        <v>0</v>
      </c>
      <c r="I5065">
        <v>48</v>
      </c>
      <c r="J5065">
        <v>47.3</v>
      </c>
    </row>
    <row r="5066" spans="1:39" x14ac:dyDescent="0.3">
      <c r="A5066">
        <v>20818</v>
      </c>
      <c r="B5066" t="s">
        <v>1542</v>
      </c>
      <c r="C5066" t="s">
        <v>1543</v>
      </c>
      <c r="D5066">
        <v>6</v>
      </c>
      <c r="E5066">
        <v>16.7</v>
      </c>
      <c r="F5066">
        <v>1</v>
      </c>
      <c r="G5066">
        <v>0</v>
      </c>
      <c r="H5066">
        <v>0</v>
      </c>
      <c r="I5066">
        <v>8</v>
      </c>
      <c r="J5066">
        <v>27.9</v>
      </c>
    </row>
    <row r="5067" spans="1:39" x14ac:dyDescent="0.3">
      <c r="A5067">
        <v>20818</v>
      </c>
      <c r="B5067" t="s">
        <v>1331</v>
      </c>
      <c r="C5067" t="s">
        <v>1638</v>
      </c>
      <c r="K5067">
        <v>15</v>
      </c>
      <c r="L5067">
        <v>0</v>
      </c>
      <c r="M5067">
        <v>33</v>
      </c>
      <c r="N5067">
        <v>0</v>
      </c>
      <c r="O5067">
        <v>133</v>
      </c>
    </row>
    <row r="5068" spans="1:39" x14ac:dyDescent="0.3">
      <c r="A5068">
        <v>20818</v>
      </c>
      <c r="B5068" t="s">
        <v>1331</v>
      </c>
      <c r="C5068" t="s">
        <v>1277</v>
      </c>
      <c r="K5068">
        <v>13</v>
      </c>
      <c r="L5068">
        <v>0</v>
      </c>
      <c r="M5068">
        <v>14</v>
      </c>
      <c r="N5068">
        <v>0</v>
      </c>
      <c r="O5068">
        <v>43</v>
      </c>
    </row>
    <row r="5069" spans="1:39" x14ac:dyDescent="0.3">
      <c r="A5069">
        <v>20818</v>
      </c>
      <c r="B5069" t="s">
        <v>1331</v>
      </c>
      <c r="C5069" t="s">
        <v>1640</v>
      </c>
      <c r="K5069">
        <v>6</v>
      </c>
      <c r="L5069">
        <v>0</v>
      </c>
      <c r="M5069">
        <v>9</v>
      </c>
      <c r="N5069">
        <v>0</v>
      </c>
      <c r="O5069">
        <v>22</v>
      </c>
    </row>
    <row r="5070" spans="1:39" x14ac:dyDescent="0.3">
      <c r="A5070">
        <v>20818</v>
      </c>
      <c r="B5070" t="s">
        <v>1331</v>
      </c>
      <c r="C5070" t="s">
        <v>180</v>
      </c>
      <c r="K5070">
        <v>3</v>
      </c>
      <c r="L5070">
        <v>0</v>
      </c>
      <c r="M5070">
        <v>6</v>
      </c>
      <c r="N5070">
        <v>0</v>
      </c>
      <c r="O5070">
        <v>13</v>
      </c>
    </row>
    <row r="5071" spans="1:39" x14ac:dyDescent="0.3">
      <c r="A5071">
        <v>20818</v>
      </c>
      <c r="B5071" t="s">
        <v>1331</v>
      </c>
      <c r="C5071" t="s">
        <v>1847</v>
      </c>
      <c r="K5071">
        <v>3</v>
      </c>
      <c r="L5071">
        <v>0</v>
      </c>
      <c r="M5071">
        <v>6</v>
      </c>
      <c r="N5071">
        <v>0</v>
      </c>
      <c r="O5071">
        <v>10</v>
      </c>
    </row>
    <row r="5072" spans="1:39" x14ac:dyDescent="0.3">
      <c r="A5072">
        <v>20818</v>
      </c>
      <c r="B5072" t="s">
        <v>1331</v>
      </c>
      <c r="C5072" t="s">
        <v>205</v>
      </c>
      <c r="K5072">
        <v>1</v>
      </c>
      <c r="L5072">
        <v>0</v>
      </c>
      <c r="M5072">
        <v>1</v>
      </c>
      <c r="N5072">
        <v>0</v>
      </c>
      <c r="O5072">
        <v>1</v>
      </c>
    </row>
    <row r="5073" spans="1:19" x14ac:dyDescent="0.3">
      <c r="A5073">
        <v>20818</v>
      </c>
      <c r="B5073" t="s">
        <v>1331</v>
      </c>
      <c r="C5073" t="s">
        <v>1333</v>
      </c>
      <c r="K5073">
        <v>1</v>
      </c>
      <c r="L5073">
        <v>0</v>
      </c>
      <c r="M5073">
        <v>0</v>
      </c>
      <c r="N5073">
        <v>0</v>
      </c>
      <c r="O5073">
        <v>-6</v>
      </c>
    </row>
    <row r="5074" spans="1:19" x14ac:dyDescent="0.3">
      <c r="A5074">
        <v>20818</v>
      </c>
      <c r="B5074" t="s">
        <v>1542</v>
      </c>
      <c r="C5074" t="s">
        <v>320</v>
      </c>
      <c r="K5074">
        <v>26</v>
      </c>
      <c r="L5074">
        <v>0</v>
      </c>
      <c r="M5074">
        <v>40</v>
      </c>
      <c r="N5074">
        <v>0</v>
      </c>
      <c r="O5074">
        <v>130</v>
      </c>
    </row>
    <row r="5075" spans="1:19" x14ac:dyDescent="0.3">
      <c r="A5075">
        <v>20818</v>
      </c>
      <c r="B5075" t="s">
        <v>1542</v>
      </c>
      <c r="C5075" t="s">
        <v>1543</v>
      </c>
      <c r="K5075">
        <v>8</v>
      </c>
      <c r="L5075">
        <v>0</v>
      </c>
      <c r="M5075">
        <v>26</v>
      </c>
      <c r="N5075">
        <v>0</v>
      </c>
      <c r="O5075">
        <v>38</v>
      </c>
    </row>
    <row r="5076" spans="1:19" x14ac:dyDescent="0.3">
      <c r="A5076">
        <v>20818</v>
      </c>
      <c r="B5076" t="s">
        <v>1542</v>
      </c>
      <c r="C5076" t="s">
        <v>1848</v>
      </c>
      <c r="K5076">
        <v>8</v>
      </c>
      <c r="L5076">
        <v>0</v>
      </c>
      <c r="M5076">
        <v>7</v>
      </c>
      <c r="N5076">
        <v>0</v>
      </c>
      <c r="O5076">
        <v>21</v>
      </c>
    </row>
    <row r="5077" spans="1:19" x14ac:dyDescent="0.3">
      <c r="A5077">
        <v>20818</v>
      </c>
      <c r="B5077" t="s">
        <v>1542</v>
      </c>
      <c r="C5077" t="s">
        <v>1846</v>
      </c>
      <c r="K5077">
        <v>2</v>
      </c>
      <c r="L5077">
        <v>0</v>
      </c>
      <c r="M5077">
        <v>1</v>
      </c>
      <c r="N5077">
        <v>1</v>
      </c>
      <c r="O5077">
        <v>-9</v>
      </c>
    </row>
    <row r="5078" spans="1:19" x14ac:dyDescent="0.3">
      <c r="A5078">
        <v>20818</v>
      </c>
      <c r="B5078" t="s">
        <v>1331</v>
      </c>
      <c r="C5078" t="s">
        <v>205</v>
      </c>
      <c r="P5078">
        <v>24</v>
      </c>
      <c r="Q5078">
        <v>1</v>
      </c>
      <c r="R5078">
        <v>104</v>
      </c>
      <c r="S5078">
        <v>5</v>
      </c>
    </row>
    <row r="5079" spans="1:19" x14ac:dyDescent="0.3">
      <c r="A5079">
        <v>20818</v>
      </c>
      <c r="B5079" t="s">
        <v>1331</v>
      </c>
      <c r="C5079" t="s">
        <v>1342</v>
      </c>
      <c r="P5079">
        <v>16</v>
      </c>
      <c r="Q5079">
        <v>0</v>
      </c>
      <c r="R5079">
        <v>48</v>
      </c>
      <c r="S5079">
        <v>5</v>
      </c>
    </row>
    <row r="5080" spans="1:19" x14ac:dyDescent="0.3">
      <c r="A5080">
        <v>20818</v>
      </c>
      <c r="B5080" t="s">
        <v>1331</v>
      </c>
      <c r="C5080" t="s">
        <v>1341</v>
      </c>
      <c r="P5080">
        <v>27</v>
      </c>
      <c r="Q5080">
        <v>0</v>
      </c>
      <c r="R5080">
        <v>27</v>
      </c>
      <c r="S5080">
        <v>1</v>
      </c>
    </row>
    <row r="5081" spans="1:19" x14ac:dyDescent="0.3">
      <c r="A5081">
        <v>20818</v>
      </c>
      <c r="B5081" t="s">
        <v>1331</v>
      </c>
      <c r="C5081" t="s">
        <v>1640</v>
      </c>
      <c r="P5081">
        <v>14</v>
      </c>
      <c r="Q5081">
        <v>0</v>
      </c>
      <c r="R5081">
        <v>25</v>
      </c>
      <c r="S5081">
        <v>2</v>
      </c>
    </row>
    <row r="5082" spans="1:19" x14ac:dyDescent="0.3">
      <c r="A5082">
        <v>20818</v>
      </c>
      <c r="B5082" t="s">
        <v>1331</v>
      </c>
      <c r="C5082" t="s">
        <v>180</v>
      </c>
      <c r="P5082">
        <v>19</v>
      </c>
      <c r="Q5082">
        <v>0</v>
      </c>
      <c r="R5082">
        <v>24</v>
      </c>
      <c r="S5082">
        <v>2</v>
      </c>
    </row>
    <row r="5083" spans="1:19" x14ac:dyDescent="0.3">
      <c r="A5083">
        <v>20818</v>
      </c>
      <c r="B5083" t="s">
        <v>1331</v>
      </c>
      <c r="C5083" t="s">
        <v>1849</v>
      </c>
      <c r="P5083">
        <v>20</v>
      </c>
      <c r="Q5083">
        <v>0</v>
      </c>
      <c r="R5083">
        <v>20</v>
      </c>
      <c r="S5083">
        <v>1</v>
      </c>
    </row>
    <row r="5084" spans="1:19" x14ac:dyDescent="0.3">
      <c r="A5084">
        <v>20818</v>
      </c>
      <c r="B5084" t="s">
        <v>1331</v>
      </c>
      <c r="C5084" t="s">
        <v>1277</v>
      </c>
      <c r="P5084">
        <v>3</v>
      </c>
      <c r="Q5084">
        <v>0</v>
      </c>
      <c r="R5084">
        <v>5</v>
      </c>
      <c r="S5084">
        <v>2</v>
      </c>
    </row>
    <row r="5085" spans="1:19" x14ac:dyDescent="0.3">
      <c r="A5085">
        <v>20818</v>
      </c>
      <c r="B5085" t="s">
        <v>1542</v>
      </c>
      <c r="C5085" t="s">
        <v>1848</v>
      </c>
      <c r="P5085">
        <v>11</v>
      </c>
      <c r="Q5085">
        <v>0</v>
      </c>
      <c r="R5085">
        <v>16</v>
      </c>
      <c r="S5085">
        <v>2</v>
      </c>
    </row>
    <row r="5086" spans="1:19" x14ac:dyDescent="0.3">
      <c r="A5086">
        <v>20818</v>
      </c>
      <c r="B5086" t="s">
        <v>1542</v>
      </c>
      <c r="C5086" t="s">
        <v>56</v>
      </c>
      <c r="P5086">
        <v>11</v>
      </c>
      <c r="Q5086">
        <v>0</v>
      </c>
      <c r="R5086">
        <v>12</v>
      </c>
      <c r="S5086">
        <v>2</v>
      </c>
    </row>
    <row r="5087" spans="1:19" x14ac:dyDescent="0.3">
      <c r="A5087">
        <v>20818</v>
      </c>
      <c r="B5087" t="s">
        <v>1542</v>
      </c>
      <c r="C5087" t="s">
        <v>59</v>
      </c>
      <c r="P5087">
        <v>7</v>
      </c>
      <c r="Q5087">
        <v>0</v>
      </c>
      <c r="R5087">
        <v>10</v>
      </c>
      <c r="S5087">
        <v>2</v>
      </c>
    </row>
    <row r="5088" spans="1:19" x14ac:dyDescent="0.3">
      <c r="A5088">
        <v>20818</v>
      </c>
      <c r="B5088" t="s">
        <v>1542</v>
      </c>
      <c r="C5088" t="s">
        <v>835</v>
      </c>
      <c r="P5088">
        <v>8</v>
      </c>
      <c r="Q5088">
        <v>0</v>
      </c>
      <c r="R5088">
        <v>8</v>
      </c>
      <c r="S5088">
        <v>1</v>
      </c>
    </row>
    <row r="5089" spans="1:39" x14ac:dyDescent="0.3">
      <c r="A5089">
        <v>20818</v>
      </c>
      <c r="B5089" t="s">
        <v>1542</v>
      </c>
      <c r="C5089" t="s">
        <v>1546</v>
      </c>
      <c r="P5089">
        <v>8</v>
      </c>
      <c r="Q5089">
        <v>0</v>
      </c>
      <c r="R5089">
        <v>8</v>
      </c>
      <c r="S5089">
        <v>1</v>
      </c>
    </row>
    <row r="5090" spans="1:39" x14ac:dyDescent="0.3">
      <c r="A5090">
        <v>20818</v>
      </c>
      <c r="B5090" t="s">
        <v>1542</v>
      </c>
      <c r="C5090" t="s">
        <v>1850</v>
      </c>
      <c r="P5090">
        <v>2</v>
      </c>
      <c r="Q5090">
        <v>0</v>
      </c>
      <c r="R5090">
        <v>2</v>
      </c>
      <c r="S5090">
        <v>1</v>
      </c>
    </row>
    <row r="5091" spans="1:39" x14ac:dyDescent="0.3">
      <c r="A5091">
        <v>20818</v>
      </c>
      <c r="B5091" t="s">
        <v>1331</v>
      </c>
      <c r="C5091" t="s">
        <v>180</v>
      </c>
      <c r="T5091">
        <v>25</v>
      </c>
      <c r="U5091">
        <v>25</v>
      </c>
      <c r="V5091">
        <v>0</v>
      </c>
      <c r="W5091">
        <v>25</v>
      </c>
      <c r="X5091">
        <v>1</v>
      </c>
    </row>
    <row r="5092" spans="1:39" x14ac:dyDescent="0.3">
      <c r="A5092">
        <v>20818</v>
      </c>
      <c r="B5092" t="s">
        <v>1331</v>
      </c>
      <c r="C5092" t="s">
        <v>1692</v>
      </c>
      <c r="T5092">
        <v>11</v>
      </c>
      <c r="U5092">
        <v>11</v>
      </c>
      <c r="V5092">
        <v>0</v>
      </c>
      <c r="W5092">
        <v>11</v>
      </c>
      <c r="X5092">
        <v>1</v>
      </c>
    </row>
    <row r="5093" spans="1:39" x14ac:dyDescent="0.3">
      <c r="A5093">
        <v>20818</v>
      </c>
      <c r="B5093" t="s">
        <v>1542</v>
      </c>
      <c r="C5093" t="s">
        <v>74</v>
      </c>
      <c r="T5093">
        <v>22.5</v>
      </c>
      <c r="U5093">
        <v>26</v>
      </c>
      <c r="V5093">
        <v>0</v>
      </c>
      <c r="W5093">
        <v>45</v>
      </c>
      <c r="X5093">
        <v>2</v>
      </c>
    </row>
    <row r="5094" spans="1:39" x14ac:dyDescent="0.3">
      <c r="A5094">
        <v>20818</v>
      </c>
      <c r="B5094" t="s">
        <v>1542</v>
      </c>
      <c r="C5094" t="s">
        <v>59</v>
      </c>
      <c r="T5094">
        <v>35</v>
      </c>
      <c r="U5094">
        <v>35</v>
      </c>
      <c r="V5094">
        <v>0</v>
      </c>
      <c r="W5094">
        <v>35</v>
      </c>
      <c r="X5094">
        <v>1</v>
      </c>
    </row>
    <row r="5095" spans="1:39" x14ac:dyDescent="0.3">
      <c r="A5095">
        <v>20818</v>
      </c>
      <c r="B5095" t="s">
        <v>1542</v>
      </c>
      <c r="C5095" t="s">
        <v>180</v>
      </c>
      <c r="T5095">
        <v>21</v>
      </c>
      <c r="U5095">
        <v>21</v>
      </c>
      <c r="V5095">
        <v>0</v>
      </c>
      <c r="W5095">
        <v>21</v>
      </c>
      <c r="X5095">
        <v>1</v>
      </c>
    </row>
    <row r="5096" spans="1:39" x14ac:dyDescent="0.3">
      <c r="A5096">
        <v>20818</v>
      </c>
      <c r="B5096" t="s">
        <v>1331</v>
      </c>
      <c r="C5096" t="s">
        <v>1342</v>
      </c>
      <c r="Y5096">
        <v>-4</v>
      </c>
      <c r="Z5096">
        <v>0</v>
      </c>
      <c r="AA5096">
        <v>0</v>
      </c>
      <c r="AB5096">
        <v>-4</v>
      </c>
      <c r="AC5096">
        <v>1</v>
      </c>
    </row>
    <row r="5097" spans="1:39" x14ac:dyDescent="0.3">
      <c r="A5097">
        <v>20818</v>
      </c>
      <c r="B5097" t="s">
        <v>1331</v>
      </c>
      <c r="C5097" t="s">
        <v>1851</v>
      </c>
      <c r="AD5097">
        <v>4</v>
      </c>
      <c r="AE5097">
        <v>39</v>
      </c>
      <c r="AF5097">
        <v>3</v>
      </c>
      <c r="AG5097">
        <v>75</v>
      </c>
      <c r="AH5097">
        <v>12</v>
      </c>
      <c r="AI5097">
        <v>3</v>
      </c>
    </row>
    <row r="5098" spans="1:39" x14ac:dyDescent="0.3">
      <c r="A5098">
        <v>20818</v>
      </c>
      <c r="B5098" t="s">
        <v>1542</v>
      </c>
      <c r="C5098" t="s">
        <v>1852</v>
      </c>
      <c r="AD5098">
        <v>0</v>
      </c>
      <c r="AE5098" t="s">
        <v>136</v>
      </c>
      <c r="AF5098">
        <v>0</v>
      </c>
      <c r="AG5098" t="s">
        <v>136</v>
      </c>
      <c r="AH5098">
        <v>1</v>
      </c>
      <c r="AI5098">
        <v>1</v>
      </c>
    </row>
    <row r="5099" spans="1:39" x14ac:dyDescent="0.3">
      <c r="A5099">
        <v>20818</v>
      </c>
      <c r="B5099" t="s">
        <v>1331</v>
      </c>
      <c r="C5099" t="s">
        <v>1853</v>
      </c>
      <c r="AJ5099">
        <v>45</v>
      </c>
      <c r="AK5099">
        <v>153</v>
      </c>
      <c r="AL5099">
        <v>38.200000000000003</v>
      </c>
      <c r="AM5099">
        <v>4</v>
      </c>
    </row>
    <row r="5100" spans="1:39" x14ac:dyDescent="0.3">
      <c r="A5100">
        <v>20818</v>
      </c>
      <c r="B5100" t="s">
        <v>1542</v>
      </c>
      <c r="C5100" t="s">
        <v>1852</v>
      </c>
      <c r="AJ5100">
        <v>51</v>
      </c>
      <c r="AK5100">
        <v>295</v>
      </c>
      <c r="AL5100">
        <v>42.1</v>
      </c>
      <c r="AM5100">
        <v>7</v>
      </c>
    </row>
    <row r="5101" spans="1:39" x14ac:dyDescent="0.3">
      <c r="A5101">
        <v>20819</v>
      </c>
      <c r="B5101" t="s">
        <v>1349</v>
      </c>
      <c r="C5101" t="s">
        <v>699</v>
      </c>
      <c r="D5101">
        <v>29</v>
      </c>
      <c r="E5101">
        <v>55.2</v>
      </c>
      <c r="F5101">
        <v>16</v>
      </c>
      <c r="G5101">
        <v>1</v>
      </c>
      <c r="H5101">
        <v>0</v>
      </c>
      <c r="I5101">
        <v>125</v>
      </c>
      <c r="J5101">
        <v>84.5</v>
      </c>
    </row>
    <row r="5102" spans="1:39" x14ac:dyDescent="0.3">
      <c r="A5102">
        <v>20819</v>
      </c>
      <c r="B5102" t="s">
        <v>1181</v>
      </c>
      <c r="C5102" t="s">
        <v>392</v>
      </c>
      <c r="D5102">
        <v>41</v>
      </c>
      <c r="E5102">
        <v>68.3</v>
      </c>
      <c r="F5102">
        <v>28</v>
      </c>
      <c r="G5102">
        <v>0</v>
      </c>
      <c r="H5102">
        <v>4</v>
      </c>
      <c r="I5102">
        <v>403</v>
      </c>
      <c r="J5102">
        <v>183.1</v>
      </c>
    </row>
    <row r="5103" spans="1:39" x14ac:dyDescent="0.3">
      <c r="A5103">
        <v>20819</v>
      </c>
      <c r="B5103" t="s">
        <v>1349</v>
      </c>
      <c r="C5103" t="s">
        <v>699</v>
      </c>
      <c r="K5103">
        <v>25</v>
      </c>
      <c r="L5103">
        <v>0</v>
      </c>
      <c r="M5103">
        <v>44</v>
      </c>
      <c r="N5103">
        <v>1</v>
      </c>
      <c r="O5103">
        <v>135</v>
      </c>
    </row>
    <row r="5104" spans="1:39" x14ac:dyDescent="0.3">
      <c r="A5104">
        <v>20819</v>
      </c>
      <c r="B5104" t="s">
        <v>1349</v>
      </c>
      <c r="C5104" t="s">
        <v>1083</v>
      </c>
      <c r="K5104">
        <v>20</v>
      </c>
      <c r="L5104">
        <v>0</v>
      </c>
      <c r="M5104">
        <v>20</v>
      </c>
      <c r="N5104">
        <v>1</v>
      </c>
      <c r="O5104">
        <v>132</v>
      </c>
    </row>
    <row r="5105" spans="1:19" x14ac:dyDescent="0.3">
      <c r="A5105">
        <v>20819</v>
      </c>
      <c r="B5105" t="s">
        <v>1349</v>
      </c>
      <c r="C5105" t="s">
        <v>1854</v>
      </c>
      <c r="K5105">
        <v>1</v>
      </c>
      <c r="L5105">
        <v>0</v>
      </c>
      <c r="M5105">
        <v>8</v>
      </c>
      <c r="N5105">
        <v>0</v>
      </c>
      <c r="O5105">
        <v>8</v>
      </c>
    </row>
    <row r="5106" spans="1:19" x14ac:dyDescent="0.3">
      <c r="A5106">
        <v>20819</v>
      </c>
      <c r="B5106" t="s">
        <v>1349</v>
      </c>
      <c r="C5106" t="s">
        <v>107</v>
      </c>
      <c r="K5106">
        <v>1</v>
      </c>
      <c r="L5106">
        <v>0</v>
      </c>
      <c r="M5106">
        <v>7</v>
      </c>
      <c r="N5106">
        <v>0</v>
      </c>
      <c r="O5106">
        <v>7</v>
      </c>
    </row>
    <row r="5107" spans="1:19" x14ac:dyDescent="0.3">
      <c r="A5107">
        <v>20819</v>
      </c>
      <c r="B5107" t="s">
        <v>1349</v>
      </c>
      <c r="C5107" t="s">
        <v>870</v>
      </c>
      <c r="K5107">
        <v>1</v>
      </c>
      <c r="L5107">
        <v>0</v>
      </c>
      <c r="M5107">
        <v>4</v>
      </c>
      <c r="N5107">
        <v>0</v>
      </c>
      <c r="O5107">
        <v>4</v>
      </c>
    </row>
    <row r="5108" spans="1:19" x14ac:dyDescent="0.3">
      <c r="A5108">
        <v>20819</v>
      </c>
      <c r="B5108" t="s">
        <v>1349</v>
      </c>
      <c r="C5108" t="s">
        <v>122</v>
      </c>
      <c r="K5108">
        <v>1</v>
      </c>
      <c r="L5108">
        <v>0</v>
      </c>
      <c r="M5108">
        <v>1</v>
      </c>
      <c r="N5108">
        <v>0</v>
      </c>
      <c r="O5108">
        <v>1</v>
      </c>
    </row>
    <row r="5109" spans="1:19" x14ac:dyDescent="0.3">
      <c r="A5109">
        <v>20819</v>
      </c>
      <c r="B5109" t="s">
        <v>1181</v>
      </c>
      <c r="C5109" t="s">
        <v>71</v>
      </c>
      <c r="K5109">
        <v>14</v>
      </c>
      <c r="L5109">
        <v>0</v>
      </c>
      <c r="M5109">
        <v>12</v>
      </c>
      <c r="N5109">
        <v>0</v>
      </c>
      <c r="O5109">
        <v>51</v>
      </c>
    </row>
    <row r="5110" spans="1:19" x14ac:dyDescent="0.3">
      <c r="A5110">
        <v>20819</v>
      </c>
      <c r="B5110" t="s">
        <v>1181</v>
      </c>
      <c r="C5110" t="s">
        <v>44</v>
      </c>
      <c r="K5110">
        <v>8</v>
      </c>
      <c r="L5110">
        <v>0</v>
      </c>
      <c r="M5110">
        <v>17</v>
      </c>
      <c r="N5110">
        <v>0</v>
      </c>
      <c r="O5110">
        <v>17</v>
      </c>
    </row>
    <row r="5111" spans="1:19" x14ac:dyDescent="0.3">
      <c r="A5111">
        <v>20819</v>
      </c>
      <c r="B5111" t="s">
        <v>1181</v>
      </c>
      <c r="C5111" t="s">
        <v>169</v>
      </c>
      <c r="K5111">
        <v>2</v>
      </c>
      <c r="L5111">
        <v>0</v>
      </c>
      <c r="M5111">
        <v>11</v>
      </c>
      <c r="N5111">
        <v>0</v>
      </c>
      <c r="O5111">
        <v>9</v>
      </c>
    </row>
    <row r="5112" spans="1:19" x14ac:dyDescent="0.3">
      <c r="A5112">
        <v>20819</v>
      </c>
      <c r="B5112" t="s">
        <v>1181</v>
      </c>
      <c r="C5112" t="s">
        <v>1083</v>
      </c>
      <c r="K5112">
        <v>4</v>
      </c>
      <c r="L5112">
        <v>0</v>
      </c>
      <c r="M5112">
        <v>6</v>
      </c>
      <c r="N5112">
        <v>0</v>
      </c>
      <c r="O5112">
        <v>5</v>
      </c>
    </row>
    <row r="5113" spans="1:19" x14ac:dyDescent="0.3">
      <c r="A5113">
        <v>20819</v>
      </c>
      <c r="B5113" t="s">
        <v>1181</v>
      </c>
      <c r="C5113" t="s">
        <v>392</v>
      </c>
      <c r="K5113">
        <v>3</v>
      </c>
      <c r="L5113">
        <v>0</v>
      </c>
      <c r="M5113">
        <v>3</v>
      </c>
      <c r="N5113">
        <v>0</v>
      </c>
      <c r="O5113">
        <v>3</v>
      </c>
    </row>
    <row r="5114" spans="1:19" x14ac:dyDescent="0.3">
      <c r="A5114">
        <v>20819</v>
      </c>
      <c r="B5114" t="s">
        <v>1181</v>
      </c>
      <c r="C5114" t="s">
        <v>1855</v>
      </c>
      <c r="K5114">
        <v>0</v>
      </c>
      <c r="L5114">
        <v>1</v>
      </c>
      <c r="M5114">
        <v>0</v>
      </c>
      <c r="N5114">
        <v>0</v>
      </c>
      <c r="O5114">
        <v>0</v>
      </c>
    </row>
    <row r="5115" spans="1:19" x14ac:dyDescent="0.3">
      <c r="A5115">
        <v>20819</v>
      </c>
      <c r="B5115" t="s">
        <v>1181</v>
      </c>
      <c r="C5115" t="s">
        <v>915</v>
      </c>
      <c r="K5115">
        <v>0</v>
      </c>
      <c r="L5115">
        <v>1</v>
      </c>
      <c r="M5115">
        <v>0</v>
      </c>
      <c r="N5115">
        <v>0</v>
      </c>
      <c r="O5115">
        <v>0</v>
      </c>
    </row>
    <row r="5116" spans="1:19" x14ac:dyDescent="0.3">
      <c r="A5116">
        <v>20819</v>
      </c>
      <c r="B5116" t="s">
        <v>1349</v>
      </c>
      <c r="C5116" t="s">
        <v>1856</v>
      </c>
      <c r="P5116">
        <v>21</v>
      </c>
      <c r="Q5116">
        <v>0</v>
      </c>
      <c r="R5116">
        <v>31</v>
      </c>
      <c r="S5116">
        <v>2</v>
      </c>
    </row>
    <row r="5117" spans="1:19" x14ac:dyDescent="0.3">
      <c r="A5117">
        <v>20819</v>
      </c>
      <c r="B5117" t="s">
        <v>1349</v>
      </c>
      <c r="C5117" t="s">
        <v>1505</v>
      </c>
      <c r="P5117">
        <v>15</v>
      </c>
      <c r="Q5117">
        <v>0</v>
      </c>
      <c r="R5117">
        <v>28</v>
      </c>
      <c r="S5117">
        <v>4</v>
      </c>
    </row>
    <row r="5118" spans="1:19" x14ac:dyDescent="0.3">
      <c r="A5118">
        <v>20819</v>
      </c>
      <c r="B5118" t="s">
        <v>1349</v>
      </c>
      <c r="C5118" t="s">
        <v>107</v>
      </c>
      <c r="P5118">
        <v>18</v>
      </c>
      <c r="Q5118">
        <v>0</v>
      </c>
      <c r="R5118">
        <v>26</v>
      </c>
      <c r="S5118">
        <v>3</v>
      </c>
    </row>
    <row r="5119" spans="1:19" x14ac:dyDescent="0.3">
      <c r="A5119">
        <v>20819</v>
      </c>
      <c r="B5119" t="s">
        <v>1349</v>
      </c>
      <c r="C5119" t="s">
        <v>1083</v>
      </c>
      <c r="P5119">
        <v>11</v>
      </c>
      <c r="Q5119">
        <v>0</v>
      </c>
      <c r="R5119">
        <v>23</v>
      </c>
      <c r="S5119">
        <v>5</v>
      </c>
    </row>
    <row r="5120" spans="1:19" x14ac:dyDescent="0.3">
      <c r="A5120">
        <v>20819</v>
      </c>
      <c r="B5120" t="s">
        <v>1349</v>
      </c>
      <c r="C5120" t="s">
        <v>1857</v>
      </c>
      <c r="P5120">
        <v>10</v>
      </c>
      <c r="Q5120">
        <v>0</v>
      </c>
      <c r="R5120">
        <v>10</v>
      </c>
      <c r="S5120">
        <v>1</v>
      </c>
    </row>
    <row r="5121" spans="1:24" x14ac:dyDescent="0.3">
      <c r="A5121">
        <v>20819</v>
      </c>
      <c r="B5121" t="s">
        <v>1349</v>
      </c>
      <c r="C5121" t="s">
        <v>870</v>
      </c>
      <c r="P5121">
        <v>7</v>
      </c>
      <c r="Q5121">
        <v>0</v>
      </c>
      <c r="R5121">
        <v>7</v>
      </c>
      <c r="S5121">
        <v>1</v>
      </c>
    </row>
    <row r="5122" spans="1:24" x14ac:dyDescent="0.3">
      <c r="A5122">
        <v>20819</v>
      </c>
      <c r="B5122" t="s">
        <v>1181</v>
      </c>
      <c r="C5122" t="s">
        <v>1858</v>
      </c>
      <c r="P5122">
        <v>23</v>
      </c>
      <c r="Q5122">
        <v>0</v>
      </c>
      <c r="R5122">
        <v>112</v>
      </c>
      <c r="S5122">
        <v>8</v>
      </c>
    </row>
    <row r="5123" spans="1:24" x14ac:dyDescent="0.3">
      <c r="A5123">
        <v>20819</v>
      </c>
      <c r="B5123" t="s">
        <v>1181</v>
      </c>
      <c r="C5123" t="s">
        <v>915</v>
      </c>
      <c r="P5123">
        <v>23</v>
      </c>
      <c r="Q5123">
        <v>2</v>
      </c>
      <c r="R5123">
        <v>89</v>
      </c>
      <c r="S5123">
        <v>6</v>
      </c>
    </row>
    <row r="5124" spans="1:24" x14ac:dyDescent="0.3">
      <c r="A5124">
        <v>20819</v>
      </c>
      <c r="B5124" t="s">
        <v>1181</v>
      </c>
      <c r="C5124" t="s">
        <v>1799</v>
      </c>
      <c r="P5124">
        <v>43</v>
      </c>
      <c r="Q5124">
        <v>1</v>
      </c>
      <c r="R5124">
        <v>67</v>
      </c>
      <c r="S5124">
        <v>3</v>
      </c>
    </row>
    <row r="5125" spans="1:24" x14ac:dyDescent="0.3">
      <c r="A5125">
        <v>20819</v>
      </c>
      <c r="B5125" t="s">
        <v>1181</v>
      </c>
      <c r="C5125" t="s">
        <v>164</v>
      </c>
      <c r="P5125">
        <v>19</v>
      </c>
      <c r="Q5125">
        <v>0</v>
      </c>
      <c r="R5125">
        <v>43</v>
      </c>
      <c r="S5125">
        <v>3</v>
      </c>
    </row>
    <row r="5126" spans="1:24" x14ac:dyDescent="0.3">
      <c r="A5126">
        <v>20819</v>
      </c>
      <c r="B5126" t="s">
        <v>1181</v>
      </c>
      <c r="C5126" t="s">
        <v>664</v>
      </c>
      <c r="P5126">
        <v>38</v>
      </c>
      <c r="Q5126">
        <v>0</v>
      </c>
      <c r="R5126">
        <v>38</v>
      </c>
      <c r="S5126">
        <v>1</v>
      </c>
    </row>
    <row r="5127" spans="1:24" x14ac:dyDescent="0.3">
      <c r="A5127">
        <v>20819</v>
      </c>
      <c r="B5127" t="s">
        <v>1181</v>
      </c>
      <c r="C5127" t="s">
        <v>44</v>
      </c>
      <c r="P5127">
        <v>19</v>
      </c>
      <c r="Q5127">
        <v>0</v>
      </c>
      <c r="R5127">
        <v>26</v>
      </c>
      <c r="S5127">
        <v>2</v>
      </c>
    </row>
    <row r="5128" spans="1:24" x14ac:dyDescent="0.3">
      <c r="A5128">
        <v>20819</v>
      </c>
      <c r="B5128" t="s">
        <v>1181</v>
      </c>
      <c r="C5128" t="s">
        <v>71</v>
      </c>
      <c r="P5128">
        <v>15</v>
      </c>
      <c r="Q5128">
        <v>0</v>
      </c>
      <c r="R5128">
        <v>15</v>
      </c>
      <c r="S5128">
        <v>1</v>
      </c>
    </row>
    <row r="5129" spans="1:24" x14ac:dyDescent="0.3">
      <c r="A5129">
        <v>20819</v>
      </c>
      <c r="B5129" t="s">
        <v>1181</v>
      </c>
      <c r="C5129" t="s">
        <v>1083</v>
      </c>
      <c r="P5129">
        <v>9</v>
      </c>
      <c r="Q5129">
        <v>0</v>
      </c>
      <c r="R5129">
        <v>9</v>
      </c>
      <c r="S5129">
        <v>1</v>
      </c>
    </row>
    <row r="5130" spans="1:24" x14ac:dyDescent="0.3">
      <c r="A5130">
        <v>20819</v>
      </c>
      <c r="B5130" t="s">
        <v>1181</v>
      </c>
      <c r="C5130" t="s">
        <v>1855</v>
      </c>
      <c r="P5130">
        <v>4</v>
      </c>
      <c r="Q5130">
        <v>0</v>
      </c>
      <c r="R5130">
        <v>3</v>
      </c>
      <c r="S5130">
        <v>2</v>
      </c>
    </row>
    <row r="5131" spans="1:24" x14ac:dyDescent="0.3">
      <c r="A5131">
        <v>20819</v>
      </c>
      <c r="B5131" t="s">
        <v>1181</v>
      </c>
      <c r="C5131" t="s">
        <v>215</v>
      </c>
      <c r="P5131">
        <v>1</v>
      </c>
      <c r="Q5131">
        <v>1</v>
      </c>
      <c r="R5131">
        <v>1</v>
      </c>
      <c r="S5131">
        <v>1</v>
      </c>
    </row>
    <row r="5132" spans="1:24" x14ac:dyDescent="0.3">
      <c r="A5132">
        <v>20819</v>
      </c>
      <c r="B5132" t="s">
        <v>1349</v>
      </c>
      <c r="C5132" t="s">
        <v>1859</v>
      </c>
      <c r="T5132">
        <v>22</v>
      </c>
      <c r="U5132">
        <v>33</v>
      </c>
      <c r="V5132">
        <v>0</v>
      </c>
      <c r="W5132">
        <v>132</v>
      </c>
      <c r="X5132">
        <v>6</v>
      </c>
    </row>
    <row r="5133" spans="1:24" x14ac:dyDescent="0.3">
      <c r="A5133">
        <v>20819</v>
      </c>
      <c r="B5133" t="s">
        <v>1349</v>
      </c>
      <c r="C5133" t="s">
        <v>1505</v>
      </c>
      <c r="T5133">
        <v>16</v>
      </c>
      <c r="U5133">
        <v>16</v>
      </c>
      <c r="V5133">
        <v>0</v>
      </c>
      <c r="W5133">
        <v>16</v>
      </c>
      <c r="X5133">
        <v>1</v>
      </c>
    </row>
    <row r="5134" spans="1:24" x14ac:dyDescent="0.3">
      <c r="A5134">
        <v>20819</v>
      </c>
      <c r="B5134" t="s">
        <v>1181</v>
      </c>
      <c r="C5134" t="s">
        <v>664</v>
      </c>
      <c r="T5134">
        <v>37.700000000000003</v>
      </c>
      <c r="U5134">
        <v>90</v>
      </c>
      <c r="V5134">
        <v>1</v>
      </c>
      <c r="W5134">
        <v>113</v>
      </c>
      <c r="X5134">
        <v>3</v>
      </c>
    </row>
    <row r="5135" spans="1:24" x14ac:dyDescent="0.3">
      <c r="A5135">
        <v>20819</v>
      </c>
      <c r="B5135" t="s">
        <v>1181</v>
      </c>
      <c r="C5135" t="s">
        <v>915</v>
      </c>
      <c r="T5135">
        <v>18</v>
      </c>
      <c r="U5135">
        <v>19</v>
      </c>
      <c r="V5135">
        <v>0</v>
      </c>
      <c r="W5135">
        <v>36</v>
      </c>
      <c r="X5135">
        <v>2</v>
      </c>
    </row>
    <row r="5136" spans="1:24" x14ac:dyDescent="0.3">
      <c r="A5136">
        <v>20819</v>
      </c>
      <c r="B5136" t="s">
        <v>1181</v>
      </c>
      <c r="C5136" t="s">
        <v>1799</v>
      </c>
      <c r="T5136">
        <v>11</v>
      </c>
      <c r="U5136">
        <v>11</v>
      </c>
      <c r="V5136">
        <v>0</v>
      </c>
      <c r="W5136">
        <v>11</v>
      </c>
      <c r="X5136">
        <v>1</v>
      </c>
    </row>
    <row r="5137" spans="1:39" x14ac:dyDescent="0.3">
      <c r="A5137">
        <v>20819</v>
      </c>
      <c r="B5137" t="s">
        <v>1349</v>
      </c>
      <c r="C5137" t="s">
        <v>1859</v>
      </c>
      <c r="Y5137">
        <v>3.5</v>
      </c>
      <c r="Z5137">
        <v>7</v>
      </c>
      <c r="AA5137">
        <v>0</v>
      </c>
      <c r="AB5137">
        <v>7</v>
      </c>
      <c r="AC5137">
        <v>2</v>
      </c>
    </row>
    <row r="5138" spans="1:39" x14ac:dyDescent="0.3">
      <c r="A5138">
        <v>20819</v>
      </c>
      <c r="B5138" t="s">
        <v>1181</v>
      </c>
      <c r="C5138" t="s">
        <v>1855</v>
      </c>
      <c r="Y5138">
        <v>-14</v>
      </c>
      <c r="Z5138">
        <v>0</v>
      </c>
      <c r="AA5138">
        <v>0</v>
      </c>
      <c r="AB5138">
        <v>-14</v>
      </c>
      <c r="AC5138">
        <v>1</v>
      </c>
    </row>
    <row r="5139" spans="1:39" x14ac:dyDescent="0.3">
      <c r="A5139">
        <v>20819</v>
      </c>
      <c r="B5139" t="s">
        <v>1349</v>
      </c>
      <c r="C5139" t="s">
        <v>1362</v>
      </c>
      <c r="AD5139">
        <v>4</v>
      </c>
      <c r="AE5139">
        <v>44</v>
      </c>
      <c r="AF5139">
        <v>3</v>
      </c>
      <c r="AG5139">
        <v>75</v>
      </c>
      <c r="AH5139">
        <v>11</v>
      </c>
      <c r="AI5139">
        <v>2</v>
      </c>
    </row>
    <row r="5140" spans="1:39" x14ac:dyDescent="0.3">
      <c r="A5140">
        <v>20819</v>
      </c>
      <c r="B5140" t="s">
        <v>1181</v>
      </c>
      <c r="C5140" t="s">
        <v>1860</v>
      </c>
      <c r="AD5140">
        <v>1</v>
      </c>
      <c r="AE5140">
        <v>23</v>
      </c>
      <c r="AF5140">
        <v>1</v>
      </c>
      <c r="AG5140">
        <v>100</v>
      </c>
      <c r="AH5140">
        <v>7</v>
      </c>
      <c r="AI5140">
        <v>4</v>
      </c>
    </row>
    <row r="5141" spans="1:39" x14ac:dyDescent="0.3">
      <c r="A5141">
        <v>20819</v>
      </c>
      <c r="B5141" t="s">
        <v>1349</v>
      </c>
      <c r="C5141" t="s">
        <v>1364</v>
      </c>
      <c r="AJ5141">
        <v>50</v>
      </c>
      <c r="AK5141">
        <v>148</v>
      </c>
      <c r="AL5141">
        <v>37</v>
      </c>
      <c r="AM5141">
        <v>4</v>
      </c>
    </row>
    <row r="5142" spans="1:39" x14ac:dyDescent="0.3">
      <c r="A5142">
        <v>20819</v>
      </c>
      <c r="B5142" t="s">
        <v>1349</v>
      </c>
      <c r="C5142" t="s">
        <v>1861</v>
      </c>
      <c r="AJ5142">
        <v>52</v>
      </c>
      <c r="AK5142">
        <v>92</v>
      </c>
      <c r="AL5142">
        <v>46</v>
      </c>
      <c r="AM5142">
        <v>2</v>
      </c>
    </row>
    <row r="5143" spans="1:39" x14ac:dyDescent="0.3">
      <c r="A5143">
        <v>20819</v>
      </c>
      <c r="B5143" t="s">
        <v>1181</v>
      </c>
      <c r="C5143" t="s">
        <v>1862</v>
      </c>
      <c r="AJ5143">
        <v>39</v>
      </c>
      <c r="AK5143">
        <v>161</v>
      </c>
      <c r="AL5143">
        <v>32.200000000000003</v>
      </c>
      <c r="AM5143">
        <v>5</v>
      </c>
    </row>
    <row r="5144" spans="1:39" x14ac:dyDescent="0.3">
      <c r="A5144">
        <v>20820</v>
      </c>
      <c r="B5144" t="s">
        <v>901</v>
      </c>
      <c r="C5144" t="s">
        <v>1863</v>
      </c>
      <c r="D5144">
        <v>24</v>
      </c>
      <c r="E5144">
        <v>70.8</v>
      </c>
      <c r="F5144">
        <v>17</v>
      </c>
      <c r="G5144">
        <v>0</v>
      </c>
      <c r="H5144">
        <v>2</v>
      </c>
      <c r="I5144">
        <v>275</v>
      </c>
      <c r="J5144">
        <v>194.6</v>
      </c>
    </row>
    <row r="5145" spans="1:39" x14ac:dyDescent="0.3">
      <c r="A5145">
        <v>20820</v>
      </c>
      <c r="B5145" t="s">
        <v>365</v>
      </c>
      <c r="C5145" t="s">
        <v>1864</v>
      </c>
      <c r="D5145">
        <v>26</v>
      </c>
      <c r="E5145">
        <v>61.5</v>
      </c>
      <c r="F5145">
        <v>16</v>
      </c>
      <c r="G5145">
        <v>2</v>
      </c>
      <c r="H5145">
        <v>0</v>
      </c>
      <c r="I5145">
        <v>191</v>
      </c>
      <c r="J5145">
        <v>107.9</v>
      </c>
    </row>
    <row r="5146" spans="1:39" x14ac:dyDescent="0.3">
      <c r="A5146">
        <v>20820</v>
      </c>
      <c r="B5146" t="s">
        <v>365</v>
      </c>
      <c r="C5146" t="s">
        <v>1514</v>
      </c>
      <c r="D5146">
        <v>2</v>
      </c>
      <c r="E5146">
        <v>50</v>
      </c>
      <c r="F5146">
        <v>1</v>
      </c>
      <c r="G5146">
        <v>0</v>
      </c>
      <c r="H5146">
        <v>0</v>
      </c>
      <c r="I5146">
        <v>15</v>
      </c>
      <c r="J5146">
        <v>113</v>
      </c>
    </row>
    <row r="5147" spans="1:39" x14ac:dyDescent="0.3">
      <c r="A5147">
        <v>20820</v>
      </c>
      <c r="B5147" t="s">
        <v>901</v>
      </c>
      <c r="C5147" t="s">
        <v>1865</v>
      </c>
      <c r="K5147">
        <v>27</v>
      </c>
      <c r="L5147">
        <v>1</v>
      </c>
      <c r="M5147">
        <v>27</v>
      </c>
      <c r="N5147">
        <v>2</v>
      </c>
      <c r="O5147">
        <v>169</v>
      </c>
    </row>
    <row r="5148" spans="1:39" x14ac:dyDescent="0.3">
      <c r="A5148">
        <v>20820</v>
      </c>
      <c r="B5148" t="s">
        <v>901</v>
      </c>
      <c r="C5148" t="s">
        <v>1863</v>
      </c>
      <c r="K5148">
        <v>14</v>
      </c>
      <c r="L5148">
        <v>0</v>
      </c>
      <c r="M5148">
        <v>14</v>
      </c>
      <c r="N5148">
        <v>1</v>
      </c>
      <c r="O5148">
        <v>51</v>
      </c>
    </row>
    <row r="5149" spans="1:39" x14ac:dyDescent="0.3">
      <c r="A5149">
        <v>20820</v>
      </c>
      <c r="B5149" t="s">
        <v>901</v>
      </c>
      <c r="C5149" t="s">
        <v>1866</v>
      </c>
      <c r="K5149">
        <v>7</v>
      </c>
      <c r="L5149">
        <v>0</v>
      </c>
      <c r="M5149">
        <v>9</v>
      </c>
      <c r="N5149">
        <v>0</v>
      </c>
      <c r="O5149">
        <v>34</v>
      </c>
    </row>
    <row r="5150" spans="1:39" x14ac:dyDescent="0.3">
      <c r="A5150">
        <v>20820</v>
      </c>
      <c r="B5150" t="s">
        <v>901</v>
      </c>
      <c r="C5150" t="s">
        <v>567</v>
      </c>
      <c r="K5150">
        <v>0</v>
      </c>
      <c r="L5150">
        <v>1</v>
      </c>
      <c r="M5150">
        <v>0</v>
      </c>
      <c r="N5150">
        <v>0</v>
      </c>
      <c r="O5150">
        <v>0</v>
      </c>
    </row>
    <row r="5151" spans="1:39" x14ac:dyDescent="0.3">
      <c r="A5151">
        <v>20820</v>
      </c>
      <c r="B5151" t="s">
        <v>365</v>
      </c>
      <c r="C5151" t="s">
        <v>44</v>
      </c>
      <c r="K5151">
        <v>26</v>
      </c>
      <c r="L5151">
        <v>0</v>
      </c>
      <c r="M5151">
        <v>7</v>
      </c>
      <c r="N5151">
        <v>1</v>
      </c>
      <c r="O5151">
        <v>75</v>
      </c>
    </row>
    <row r="5152" spans="1:39" x14ac:dyDescent="0.3">
      <c r="A5152">
        <v>20820</v>
      </c>
      <c r="B5152" t="s">
        <v>365</v>
      </c>
      <c r="C5152" t="s">
        <v>371</v>
      </c>
      <c r="K5152">
        <v>6</v>
      </c>
      <c r="L5152">
        <v>0</v>
      </c>
      <c r="M5152">
        <v>20</v>
      </c>
      <c r="N5152">
        <v>1</v>
      </c>
      <c r="O5152">
        <v>54</v>
      </c>
    </row>
    <row r="5153" spans="1:19" x14ac:dyDescent="0.3">
      <c r="A5153">
        <v>20820</v>
      </c>
      <c r="B5153" t="s">
        <v>365</v>
      </c>
      <c r="C5153" t="s">
        <v>172</v>
      </c>
      <c r="K5153">
        <v>5</v>
      </c>
      <c r="L5153">
        <v>0</v>
      </c>
      <c r="M5153">
        <v>14</v>
      </c>
      <c r="N5153">
        <v>0</v>
      </c>
      <c r="O5153">
        <v>25</v>
      </c>
    </row>
    <row r="5154" spans="1:19" x14ac:dyDescent="0.3">
      <c r="A5154">
        <v>20820</v>
      </c>
      <c r="B5154" t="s">
        <v>365</v>
      </c>
      <c r="C5154" t="s">
        <v>1514</v>
      </c>
      <c r="K5154">
        <v>1</v>
      </c>
      <c r="L5154">
        <v>0</v>
      </c>
      <c r="M5154">
        <v>4</v>
      </c>
      <c r="N5154">
        <v>0</v>
      </c>
      <c r="O5154">
        <v>4</v>
      </c>
    </row>
    <row r="5155" spans="1:19" x14ac:dyDescent="0.3">
      <c r="A5155">
        <v>20820</v>
      </c>
      <c r="B5155" t="s">
        <v>365</v>
      </c>
      <c r="C5155" t="s">
        <v>1867</v>
      </c>
      <c r="K5155">
        <v>1</v>
      </c>
      <c r="L5155">
        <v>0</v>
      </c>
      <c r="M5155">
        <v>0</v>
      </c>
      <c r="N5155">
        <v>0</v>
      </c>
      <c r="O5155">
        <v>-4</v>
      </c>
    </row>
    <row r="5156" spans="1:19" x14ac:dyDescent="0.3">
      <c r="A5156">
        <v>20820</v>
      </c>
      <c r="B5156" t="s">
        <v>365</v>
      </c>
      <c r="C5156" t="s">
        <v>1864</v>
      </c>
      <c r="K5156">
        <v>6</v>
      </c>
      <c r="L5156">
        <v>0</v>
      </c>
      <c r="M5156">
        <v>8</v>
      </c>
      <c r="N5156">
        <v>0</v>
      </c>
      <c r="O5156">
        <v>-9</v>
      </c>
    </row>
    <row r="5157" spans="1:19" x14ac:dyDescent="0.3">
      <c r="A5157">
        <v>20820</v>
      </c>
      <c r="B5157" t="s">
        <v>901</v>
      </c>
      <c r="C5157" t="s">
        <v>567</v>
      </c>
      <c r="P5157">
        <v>57</v>
      </c>
      <c r="Q5157">
        <v>0</v>
      </c>
      <c r="R5157">
        <v>193</v>
      </c>
      <c r="S5157">
        <v>9</v>
      </c>
    </row>
    <row r="5158" spans="1:19" x14ac:dyDescent="0.3">
      <c r="A5158">
        <v>20820</v>
      </c>
      <c r="B5158" t="s">
        <v>901</v>
      </c>
      <c r="C5158" t="s">
        <v>913</v>
      </c>
      <c r="P5158">
        <v>26</v>
      </c>
      <c r="Q5158">
        <v>2</v>
      </c>
      <c r="R5158">
        <v>41</v>
      </c>
      <c r="S5158">
        <v>3</v>
      </c>
    </row>
    <row r="5159" spans="1:19" x14ac:dyDescent="0.3">
      <c r="A5159">
        <v>20820</v>
      </c>
      <c r="B5159" t="s">
        <v>901</v>
      </c>
      <c r="C5159" t="s">
        <v>915</v>
      </c>
      <c r="P5159">
        <v>12</v>
      </c>
      <c r="Q5159">
        <v>0</v>
      </c>
      <c r="R5159">
        <v>18</v>
      </c>
      <c r="S5159">
        <v>2</v>
      </c>
    </row>
    <row r="5160" spans="1:19" x14ac:dyDescent="0.3">
      <c r="A5160">
        <v>20820</v>
      </c>
      <c r="B5160" t="s">
        <v>901</v>
      </c>
      <c r="C5160" t="s">
        <v>199</v>
      </c>
      <c r="P5160">
        <v>11</v>
      </c>
      <c r="Q5160">
        <v>0</v>
      </c>
      <c r="R5160">
        <v>11</v>
      </c>
      <c r="S5160">
        <v>1</v>
      </c>
    </row>
    <row r="5161" spans="1:19" x14ac:dyDescent="0.3">
      <c r="A5161">
        <v>20820</v>
      </c>
      <c r="B5161" t="s">
        <v>901</v>
      </c>
      <c r="C5161" t="s">
        <v>202</v>
      </c>
      <c r="P5161">
        <v>11</v>
      </c>
      <c r="Q5161">
        <v>0</v>
      </c>
      <c r="R5161">
        <v>11</v>
      </c>
      <c r="S5161">
        <v>1</v>
      </c>
    </row>
    <row r="5162" spans="1:19" x14ac:dyDescent="0.3">
      <c r="A5162">
        <v>20820</v>
      </c>
      <c r="B5162" t="s">
        <v>901</v>
      </c>
      <c r="C5162" t="s">
        <v>1663</v>
      </c>
      <c r="P5162">
        <v>1</v>
      </c>
      <c r="Q5162">
        <v>0</v>
      </c>
      <c r="R5162">
        <v>1</v>
      </c>
      <c r="S5162">
        <v>1</v>
      </c>
    </row>
    <row r="5163" spans="1:19" x14ac:dyDescent="0.3">
      <c r="A5163">
        <v>20820</v>
      </c>
      <c r="B5163" t="s">
        <v>365</v>
      </c>
      <c r="C5163" t="s">
        <v>1867</v>
      </c>
      <c r="P5163">
        <v>35</v>
      </c>
      <c r="Q5163">
        <v>0</v>
      </c>
      <c r="R5163">
        <v>129</v>
      </c>
      <c r="S5163">
        <v>10</v>
      </c>
    </row>
    <row r="5164" spans="1:19" x14ac:dyDescent="0.3">
      <c r="A5164">
        <v>20820</v>
      </c>
      <c r="B5164" t="s">
        <v>365</v>
      </c>
      <c r="C5164" t="s">
        <v>1868</v>
      </c>
      <c r="P5164">
        <v>9</v>
      </c>
      <c r="Q5164">
        <v>0</v>
      </c>
      <c r="R5164">
        <v>15</v>
      </c>
      <c r="S5164">
        <v>2</v>
      </c>
    </row>
    <row r="5165" spans="1:19" x14ac:dyDescent="0.3">
      <c r="A5165">
        <v>20820</v>
      </c>
      <c r="B5165" t="s">
        <v>365</v>
      </c>
      <c r="C5165" t="s">
        <v>1869</v>
      </c>
      <c r="P5165">
        <v>15</v>
      </c>
      <c r="Q5165">
        <v>0</v>
      </c>
      <c r="R5165">
        <v>15</v>
      </c>
      <c r="S5165">
        <v>1</v>
      </c>
    </row>
    <row r="5166" spans="1:19" x14ac:dyDescent="0.3">
      <c r="A5166">
        <v>20820</v>
      </c>
      <c r="B5166" t="s">
        <v>365</v>
      </c>
      <c r="C5166" t="s">
        <v>434</v>
      </c>
      <c r="P5166">
        <v>15</v>
      </c>
      <c r="Q5166">
        <v>0</v>
      </c>
      <c r="R5166">
        <v>15</v>
      </c>
      <c r="S5166">
        <v>1</v>
      </c>
    </row>
    <row r="5167" spans="1:19" x14ac:dyDescent="0.3">
      <c r="A5167">
        <v>20820</v>
      </c>
      <c r="B5167" t="s">
        <v>365</v>
      </c>
      <c r="C5167" t="s">
        <v>1870</v>
      </c>
      <c r="P5167">
        <v>14</v>
      </c>
      <c r="Q5167">
        <v>0</v>
      </c>
      <c r="R5167">
        <v>14</v>
      </c>
      <c r="S5167">
        <v>1</v>
      </c>
    </row>
    <row r="5168" spans="1:19" x14ac:dyDescent="0.3">
      <c r="A5168">
        <v>20820</v>
      </c>
      <c r="B5168" t="s">
        <v>365</v>
      </c>
      <c r="C5168" t="s">
        <v>1871</v>
      </c>
      <c r="P5168">
        <v>14</v>
      </c>
      <c r="Q5168">
        <v>0</v>
      </c>
      <c r="R5168">
        <v>14</v>
      </c>
      <c r="S5168">
        <v>1</v>
      </c>
    </row>
    <row r="5169" spans="1:39" x14ac:dyDescent="0.3">
      <c r="A5169">
        <v>20820</v>
      </c>
      <c r="B5169" t="s">
        <v>365</v>
      </c>
      <c r="C5169" t="s">
        <v>1872</v>
      </c>
      <c r="P5169">
        <v>9</v>
      </c>
      <c r="Q5169">
        <v>0</v>
      </c>
      <c r="R5169">
        <v>9</v>
      </c>
      <c r="S5169">
        <v>1</v>
      </c>
    </row>
    <row r="5170" spans="1:39" x14ac:dyDescent="0.3">
      <c r="A5170">
        <v>20820</v>
      </c>
      <c r="B5170" t="s">
        <v>365</v>
      </c>
      <c r="C5170" t="s">
        <v>202</v>
      </c>
      <c r="P5170">
        <v>9</v>
      </c>
      <c r="Q5170">
        <v>0</v>
      </c>
      <c r="R5170">
        <v>9</v>
      </c>
      <c r="S5170">
        <v>1</v>
      </c>
    </row>
    <row r="5171" spans="1:39" x14ac:dyDescent="0.3">
      <c r="A5171">
        <v>20820</v>
      </c>
      <c r="B5171" t="s">
        <v>901</v>
      </c>
      <c r="C5171" t="s">
        <v>915</v>
      </c>
      <c r="T5171">
        <v>27</v>
      </c>
      <c r="U5171">
        <v>27</v>
      </c>
      <c r="V5171">
        <v>0</v>
      </c>
      <c r="W5171">
        <v>27</v>
      </c>
      <c r="X5171">
        <v>1</v>
      </c>
    </row>
    <row r="5172" spans="1:39" x14ac:dyDescent="0.3">
      <c r="A5172">
        <v>20820</v>
      </c>
      <c r="B5172" t="s">
        <v>901</v>
      </c>
      <c r="C5172" t="s">
        <v>1866</v>
      </c>
      <c r="T5172">
        <v>26</v>
      </c>
      <c r="U5172">
        <v>26</v>
      </c>
      <c r="V5172">
        <v>0</v>
      </c>
      <c r="W5172">
        <v>26</v>
      </c>
      <c r="X5172">
        <v>1</v>
      </c>
    </row>
    <row r="5173" spans="1:39" x14ac:dyDescent="0.3">
      <c r="A5173">
        <v>20820</v>
      </c>
      <c r="B5173" t="s">
        <v>901</v>
      </c>
      <c r="C5173" t="s">
        <v>202</v>
      </c>
      <c r="T5173">
        <v>14</v>
      </c>
      <c r="U5173">
        <v>14</v>
      </c>
      <c r="V5173">
        <v>0</v>
      </c>
      <c r="W5173">
        <v>14</v>
      </c>
      <c r="X5173">
        <v>1</v>
      </c>
    </row>
    <row r="5174" spans="1:39" x14ac:dyDescent="0.3">
      <c r="A5174">
        <v>20820</v>
      </c>
      <c r="B5174" t="s">
        <v>365</v>
      </c>
      <c r="C5174" t="s">
        <v>172</v>
      </c>
      <c r="T5174">
        <v>24.5</v>
      </c>
      <c r="U5174">
        <v>31</v>
      </c>
      <c r="V5174">
        <v>0</v>
      </c>
      <c r="W5174">
        <v>49</v>
      </c>
      <c r="X5174">
        <v>2</v>
      </c>
    </row>
    <row r="5175" spans="1:39" x14ac:dyDescent="0.3">
      <c r="A5175">
        <v>20820</v>
      </c>
      <c r="B5175" t="s">
        <v>365</v>
      </c>
      <c r="C5175" t="s">
        <v>1436</v>
      </c>
      <c r="T5175">
        <v>10</v>
      </c>
      <c r="U5175">
        <v>10</v>
      </c>
      <c r="V5175">
        <v>0</v>
      </c>
      <c r="W5175">
        <v>10</v>
      </c>
      <c r="X5175">
        <v>1</v>
      </c>
    </row>
    <row r="5176" spans="1:39" x14ac:dyDescent="0.3">
      <c r="A5176">
        <v>20820</v>
      </c>
      <c r="B5176" t="s">
        <v>901</v>
      </c>
      <c r="C5176" t="s">
        <v>567</v>
      </c>
      <c r="Y5176">
        <v>0</v>
      </c>
      <c r="Z5176">
        <v>0</v>
      </c>
      <c r="AA5176">
        <v>0</v>
      </c>
      <c r="AB5176">
        <v>0</v>
      </c>
      <c r="AC5176">
        <v>1</v>
      </c>
    </row>
    <row r="5177" spans="1:39" x14ac:dyDescent="0.3">
      <c r="A5177">
        <v>20820</v>
      </c>
      <c r="B5177" t="s">
        <v>901</v>
      </c>
      <c r="C5177" t="s">
        <v>107</v>
      </c>
      <c r="AD5177">
        <v>0</v>
      </c>
      <c r="AE5177" t="s">
        <v>136</v>
      </c>
      <c r="AF5177">
        <v>0</v>
      </c>
      <c r="AG5177" t="s">
        <v>136</v>
      </c>
      <c r="AH5177">
        <v>6</v>
      </c>
      <c r="AI5177">
        <v>6</v>
      </c>
    </row>
    <row r="5178" spans="1:39" x14ac:dyDescent="0.3">
      <c r="A5178">
        <v>20820</v>
      </c>
      <c r="B5178" t="s">
        <v>365</v>
      </c>
      <c r="C5178" t="s">
        <v>1873</v>
      </c>
      <c r="AD5178">
        <v>2</v>
      </c>
      <c r="AE5178">
        <v>41</v>
      </c>
      <c r="AF5178">
        <v>2</v>
      </c>
      <c r="AG5178">
        <v>100</v>
      </c>
      <c r="AH5178">
        <v>7</v>
      </c>
      <c r="AI5178">
        <v>1</v>
      </c>
    </row>
    <row r="5179" spans="1:39" x14ac:dyDescent="0.3">
      <c r="A5179">
        <v>20820</v>
      </c>
      <c r="B5179" t="s">
        <v>901</v>
      </c>
      <c r="C5179" t="s">
        <v>906</v>
      </c>
      <c r="AJ5179">
        <v>41</v>
      </c>
      <c r="AK5179">
        <v>63</v>
      </c>
      <c r="AL5179">
        <v>31.5</v>
      </c>
      <c r="AM5179">
        <v>2</v>
      </c>
    </row>
    <row r="5180" spans="1:39" x14ac:dyDescent="0.3">
      <c r="A5180">
        <v>20820</v>
      </c>
      <c r="B5180" t="s">
        <v>365</v>
      </c>
      <c r="C5180" t="s">
        <v>1873</v>
      </c>
      <c r="AJ5180">
        <v>44</v>
      </c>
      <c r="AK5180">
        <v>192</v>
      </c>
      <c r="AL5180">
        <v>38.4</v>
      </c>
      <c r="AM5180">
        <v>5</v>
      </c>
    </row>
    <row r="5181" spans="1:39" x14ac:dyDescent="0.3">
      <c r="A5181">
        <v>20821</v>
      </c>
      <c r="B5181" t="s">
        <v>611</v>
      </c>
      <c r="C5181" t="s">
        <v>1874</v>
      </c>
      <c r="D5181">
        <v>24</v>
      </c>
      <c r="E5181">
        <v>45.8</v>
      </c>
      <c r="F5181">
        <v>11</v>
      </c>
      <c r="G5181">
        <v>2</v>
      </c>
      <c r="H5181">
        <v>0</v>
      </c>
      <c r="I5181">
        <v>128</v>
      </c>
      <c r="J5181">
        <v>74</v>
      </c>
    </row>
    <row r="5182" spans="1:39" x14ac:dyDescent="0.3">
      <c r="A5182">
        <v>20821</v>
      </c>
      <c r="B5182" t="s">
        <v>611</v>
      </c>
      <c r="C5182" t="s">
        <v>180</v>
      </c>
      <c r="D5182">
        <v>12</v>
      </c>
      <c r="E5182">
        <v>33.299999999999997</v>
      </c>
      <c r="F5182">
        <v>4</v>
      </c>
      <c r="G5182">
        <v>0</v>
      </c>
      <c r="H5182">
        <v>0</v>
      </c>
      <c r="I5182">
        <v>48</v>
      </c>
      <c r="J5182">
        <v>66.900000000000006</v>
      </c>
    </row>
    <row r="5183" spans="1:39" x14ac:dyDescent="0.3">
      <c r="A5183">
        <v>20821</v>
      </c>
      <c r="B5183" t="s">
        <v>1128</v>
      </c>
      <c r="C5183" t="s">
        <v>994</v>
      </c>
      <c r="D5183">
        <v>29</v>
      </c>
      <c r="E5183">
        <v>55.2</v>
      </c>
      <c r="F5183">
        <v>16</v>
      </c>
      <c r="G5183">
        <v>0</v>
      </c>
      <c r="H5183">
        <v>2</v>
      </c>
      <c r="I5183">
        <v>226</v>
      </c>
      <c r="J5183">
        <v>143.4</v>
      </c>
    </row>
    <row r="5184" spans="1:39" x14ac:dyDescent="0.3">
      <c r="A5184">
        <v>20821</v>
      </c>
      <c r="B5184" t="s">
        <v>1128</v>
      </c>
      <c r="C5184" t="s">
        <v>1875</v>
      </c>
      <c r="D5184">
        <v>1</v>
      </c>
      <c r="E5184">
        <v>100</v>
      </c>
      <c r="F5184">
        <v>1</v>
      </c>
      <c r="G5184">
        <v>0</v>
      </c>
      <c r="H5184">
        <v>0</v>
      </c>
      <c r="I5184">
        <v>24</v>
      </c>
      <c r="J5184">
        <v>301.60000000000002</v>
      </c>
    </row>
    <row r="5185" spans="1:15" x14ac:dyDescent="0.3">
      <c r="A5185">
        <v>20821</v>
      </c>
      <c r="B5185" t="s">
        <v>611</v>
      </c>
      <c r="C5185" t="s">
        <v>180</v>
      </c>
      <c r="K5185">
        <v>3</v>
      </c>
      <c r="L5185">
        <v>0</v>
      </c>
      <c r="M5185">
        <v>25</v>
      </c>
      <c r="N5185">
        <v>0</v>
      </c>
      <c r="O5185">
        <v>49</v>
      </c>
    </row>
    <row r="5186" spans="1:15" x14ac:dyDescent="0.3">
      <c r="A5186">
        <v>20821</v>
      </c>
      <c r="B5186" t="s">
        <v>611</v>
      </c>
      <c r="C5186" t="s">
        <v>1052</v>
      </c>
      <c r="K5186">
        <v>6</v>
      </c>
      <c r="L5186">
        <v>0</v>
      </c>
      <c r="M5186">
        <v>10</v>
      </c>
      <c r="N5186">
        <v>0</v>
      </c>
      <c r="O5186">
        <v>40</v>
      </c>
    </row>
    <row r="5187" spans="1:15" x14ac:dyDescent="0.3">
      <c r="A5187">
        <v>20821</v>
      </c>
      <c r="B5187" t="s">
        <v>611</v>
      </c>
      <c r="C5187" t="s">
        <v>113</v>
      </c>
      <c r="K5187">
        <v>7</v>
      </c>
      <c r="L5187">
        <v>0</v>
      </c>
      <c r="M5187">
        <v>13</v>
      </c>
      <c r="N5187">
        <v>0</v>
      </c>
      <c r="O5187">
        <v>27</v>
      </c>
    </row>
    <row r="5188" spans="1:15" x14ac:dyDescent="0.3">
      <c r="A5188">
        <v>20821</v>
      </c>
      <c r="B5188" t="s">
        <v>611</v>
      </c>
      <c r="C5188" t="s">
        <v>1876</v>
      </c>
      <c r="K5188">
        <v>6</v>
      </c>
      <c r="L5188">
        <v>0</v>
      </c>
      <c r="M5188">
        <v>10</v>
      </c>
      <c r="N5188">
        <v>0</v>
      </c>
      <c r="O5188">
        <v>26</v>
      </c>
    </row>
    <row r="5189" spans="1:15" x14ac:dyDescent="0.3">
      <c r="A5189">
        <v>20821</v>
      </c>
      <c r="B5189" t="s">
        <v>611</v>
      </c>
      <c r="C5189" t="s">
        <v>790</v>
      </c>
      <c r="K5189">
        <v>9</v>
      </c>
      <c r="L5189">
        <v>0</v>
      </c>
      <c r="M5189">
        <v>8</v>
      </c>
      <c r="N5189">
        <v>1</v>
      </c>
      <c r="O5189">
        <v>22</v>
      </c>
    </row>
    <row r="5190" spans="1:15" x14ac:dyDescent="0.3">
      <c r="A5190">
        <v>20821</v>
      </c>
      <c r="B5190" t="s">
        <v>611</v>
      </c>
      <c r="C5190" t="s">
        <v>1877</v>
      </c>
      <c r="K5190">
        <v>1</v>
      </c>
      <c r="L5190">
        <v>0</v>
      </c>
      <c r="M5190">
        <v>6</v>
      </c>
      <c r="N5190">
        <v>0</v>
      </c>
      <c r="O5190">
        <v>6</v>
      </c>
    </row>
    <row r="5191" spans="1:15" x14ac:dyDescent="0.3">
      <c r="A5191">
        <v>20821</v>
      </c>
      <c r="B5191" t="s">
        <v>611</v>
      </c>
      <c r="C5191" t="s">
        <v>1874</v>
      </c>
      <c r="K5191">
        <v>6</v>
      </c>
      <c r="L5191">
        <v>0</v>
      </c>
      <c r="M5191">
        <v>0</v>
      </c>
      <c r="N5191">
        <v>0</v>
      </c>
      <c r="O5191">
        <v>-27</v>
      </c>
    </row>
    <row r="5192" spans="1:15" x14ac:dyDescent="0.3">
      <c r="A5192">
        <v>20821</v>
      </c>
      <c r="B5192" t="s">
        <v>1128</v>
      </c>
      <c r="C5192" t="s">
        <v>994</v>
      </c>
      <c r="K5192">
        <v>10</v>
      </c>
      <c r="L5192">
        <v>0</v>
      </c>
      <c r="M5192">
        <v>86</v>
      </c>
      <c r="N5192">
        <v>2</v>
      </c>
      <c r="O5192">
        <v>161</v>
      </c>
    </row>
    <row r="5193" spans="1:15" x14ac:dyDescent="0.3">
      <c r="A5193">
        <v>20821</v>
      </c>
      <c r="B5193" t="s">
        <v>1128</v>
      </c>
      <c r="C5193" t="s">
        <v>1878</v>
      </c>
      <c r="K5193">
        <v>5</v>
      </c>
      <c r="L5193">
        <v>0</v>
      </c>
      <c r="M5193">
        <v>27</v>
      </c>
      <c r="N5193">
        <v>0</v>
      </c>
      <c r="O5193">
        <v>37</v>
      </c>
    </row>
    <row r="5194" spans="1:15" x14ac:dyDescent="0.3">
      <c r="A5194">
        <v>20821</v>
      </c>
      <c r="B5194" t="s">
        <v>1128</v>
      </c>
      <c r="C5194" t="s">
        <v>323</v>
      </c>
      <c r="K5194">
        <v>5</v>
      </c>
      <c r="L5194">
        <v>0</v>
      </c>
      <c r="M5194">
        <v>4</v>
      </c>
      <c r="N5194">
        <v>0</v>
      </c>
      <c r="O5194">
        <v>9</v>
      </c>
    </row>
    <row r="5195" spans="1:15" x14ac:dyDescent="0.3">
      <c r="A5195">
        <v>20821</v>
      </c>
      <c r="B5195" t="s">
        <v>1128</v>
      </c>
      <c r="C5195" t="s">
        <v>1101</v>
      </c>
      <c r="K5195">
        <v>8</v>
      </c>
      <c r="L5195">
        <v>0</v>
      </c>
      <c r="M5195">
        <v>5</v>
      </c>
      <c r="N5195">
        <v>1</v>
      </c>
      <c r="O5195">
        <v>3</v>
      </c>
    </row>
    <row r="5196" spans="1:15" x14ac:dyDescent="0.3">
      <c r="A5196">
        <v>20821</v>
      </c>
      <c r="B5196" t="s">
        <v>1128</v>
      </c>
      <c r="C5196" t="s">
        <v>1879</v>
      </c>
      <c r="K5196">
        <v>1</v>
      </c>
      <c r="L5196">
        <v>0</v>
      </c>
      <c r="M5196">
        <v>2</v>
      </c>
      <c r="N5196">
        <v>0</v>
      </c>
      <c r="O5196">
        <v>2</v>
      </c>
    </row>
    <row r="5197" spans="1:15" x14ac:dyDescent="0.3">
      <c r="A5197">
        <v>20821</v>
      </c>
      <c r="B5197" t="s">
        <v>1128</v>
      </c>
      <c r="C5197" t="s">
        <v>1880</v>
      </c>
      <c r="K5197">
        <v>1</v>
      </c>
      <c r="L5197">
        <v>0</v>
      </c>
      <c r="M5197">
        <v>0</v>
      </c>
      <c r="N5197">
        <v>0</v>
      </c>
      <c r="O5197">
        <v>0</v>
      </c>
    </row>
    <row r="5198" spans="1:15" x14ac:dyDescent="0.3">
      <c r="A5198">
        <v>20821</v>
      </c>
      <c r="B5198" t="s">
        <v>1128</v>
      </c>
      <c r="C5198" t="s">
        <v>133</v>
      </c>
      <c r="K5198">
        <v>0</v>
      </c>
      <c r="L5198">
        <v>1</v>
      </c>
      <c r="M5198">
        <v>0</v>
      </c>
      <c r="N5198">
        <v>0</v>
      </c>
      <c r="O5198">
        <v>0</v>
      </c>
    </row>
    <row r="5199" spans="1:15" x14ac:dyDescent="0.3">
      <c r="A5199">
        <v>20821</v>
      </c>
      <c r="B5199" t="s">
        <v>1128</v>
      </c>
      <c r="C5199" t="s">
        <v>52</v>
      </c>
      <c r="K5199">
        <v>2</v>
      </c>
      <c r="L5199">
        <v>0</v>
      </c>
      <c r="M5199">
        <v>0</v>
      </c>
      <c r="N5199">
        <v>0</v>
      </c>
      <c r="O5199">
        <v>-3</v>
      </c>
    </row>
    <row r="5200" spans="1:15" x14ac:dyDescent="0.3">
      <c r="A5200">
        <v>20821</v>
      </c>
      <c r="B5200" t="s">
        <v>1128</v>
      </c>
      <c r="C5200" t="s">
        <v>1881</v>
      </c>
      <c r="K5200">
        <v>1</v>
      </c>
      <c r="L5200">
        <v>0</v>
      </c>
      <c r="M5200">
        <v>0</v>
      </c>
      <c r="N5200">
        <v>0</v>
      </c>
      <c r="O5200">
        <v>-3</v>
      </c>
    </row>
    <row r="5201" spans="1:19" x14ac:dyDescent="0.3">
      <c r="A5201">
        <v>20821</v>
      </c>
      <c r="B5201" t="s">
        <v>1128</v>
      </c>
      <c r="C5201" t="s">
        <v>1875</v>
      </c>
      <c r="K5201">
        <v>3</v>
      </c>
      <c r="L5201">
        <v>0</v>
      </c>
      <c r="M5201">
        <v>3</v>
      </c>
      <c r="N5201">
        <v>0</v>
      </c>
      <c r="O5201">
        <v>-9</v>
      </c>
    </row>
    <row r="5202" spans="1:19" x14ac:dyDescent="0.3">
      <c r="A5202">
        <v>20821</v>
      </c>
      <c r="B5202" t="s">
        <v>611</v>
      </c>
      <c r="C5202" t="s">
        <v>1882</v>
      </c>
      <c r="P5202">
        <v>37</v>
      </c>
      <c r="Q5202">
        <v>0</v>
      </c>
      <c r="R5202">
        <v>37</v>
      </c>
      <c r="S5202">
        <v>1</v>
      </c>
    </row>
    <row r="5203" spans="1:19" x14ac:dyDescent="0.3">
      <c r="A5203">
        <v>20821</v>
      </c>
      <c r="B5203" t="s">
        <v>611</v>
      </c>
      <c r="C5203" t="s">
        <v>1340</v>
      </c>
      <c r="P5203">
        <v>27</v>
      </c>
      <c r="Q5203">
        <v>0</v>
      </c>
      <c r="R5203">
        <v>34</v>
      </c>
      <c r="S5203">
        <v>3</v>
      </c>
    </row>
    <row r="5204" spans="1:19" x14ac:dyDescent="0.3">
      <c r="A5204">
        <v>20821</v>
      </c>
      <c r="B5204" t="s">
        <v>611</v>
      </c>
      <c r="C5204" t="s">
        <v>790</v>
      </c>
      <c r="P5204">
        <v>13</v>
      </c>
      <c r="Q5204">
        <v>0</v>
      </c>
      <c r="R5204">
        <v>29</v>
      </c>
      <c r="S5204">
        <v>3</v>
      </c>
    </row>
    <row r="5205" spans="1:19" x14ac:dyDescent="0.3">
      <c r="A5205">
        <v>20821</v>
      </c>
      <c r="B5205" t="s">
        <v>611</v>
      </c>
      <c r="C5205" t="s">
        <v>1499</v>
      </c>
      <c r="P5205">
        <v>17</v>
      </c>
      <c r="Q5205">
        <v>0</v>
      </c>
      <c r="R5205">
        <v>25</v>
      </c>
      <c r="S5205">
        <v>2</v>
      </c>
    </row>
    <row r="5206" spans="1:19" x14ac:dyDescent="0.3">
      <c r="A5206">
        <v>20821</v>
      </c>
      <c r="B5206" t="s">
        <v>611</v>
      </c>
      <c r="C5206" t="s">
        <v>1883</v>
      </c>
      <c r="P5206">
        <v>17</v>
      </c>
      <c r="Q5206">
        <v>0</v>
      </c>
      <c r="R5206">
        <v>22</v>
      </c>
      <c r="S5206">
        <v>2</v>
      </c>
    </row>
    <row r="5207" spans="1:19" x14ac:dyDescent="0.3">
      <c r="A5207">
        <v>20821</v>
      </c>
      <c r="B5207" t="s">
        <v>611</v>
      </c>
      <c r="C5207" t="s">
        <v>1877</v>
      </c>
      <c r="P5207">
        <v>12</v>
      </c>
      <c r="Q5207">
        <v>0</v>
      </c>
      <c r="R5207">
        <v>22</v>
      </c>
      <c r="S5207">
        <v>2</v>
      </c>
    </row>
    <row r="5208" spans="1:19" x14ac:dyDescent="0.3">
      <c r="A5208">
        <v>20821</v>
      </c>
      <c r="B5208" t="s">
        <v>611</v>
      </c>
      <c r="C5208" t="s">
        <v>618</v>
      </c>
      <c r="P5208">
        <v>5</v>
      </c>
      <c r="Q5208">
        <v>0</v>
      </c>
      <c r="R5208">
        <v>7</v>
      </c>
      <c r="S5208">
        <v>2</v>
      </c>
    </row>
    <row r="5209" spans="1:19" x14ac:dyDescent="0.3">
      <c r="A5209">
        <v>20821</v>
      </c>
      <c r="B5209" t="s">
        <v>1128</v>
      </c>
      <c r="C5209" t="s">
        <v>133</v>
      </c>
      <c r="P5209">
        <v>59</v>
      </c>
      <c r="Q5209">
        <v>1</v>
      </c>
      <c r="R5209">
        <v>92</v>
      </c>
      <c r="S5209">
        <v>4</v>
      </c>
    </row>
    <row r="5210" spans="1:19" x14ac:dyDescent="0.3">
      <c r="A5210">
        <v>20821</v>
      </c>
      <c r="B5210" t="s">
        <v>1128</v>
      </c>
      <c r="C5210" t="s">
        <v>1358</v>
      </c>
      <c r="P5210">
        <v>32</v>
      </c>
      <c r="Q5210">
        <v>0</v>
      </c>
      <c r="R5210">
        <v>41</v>
      </c>
      <c r="S5210">
        <v>2</v>
      </c>
    </row>
    <row r="5211" spans="1:19" x14ac:dyDescent="0.3">
      <c r="A5211">
        <v>20821</v>
      </c>
      <c r="B5211" t="s">
        <v>1128</v>
      </c>
      <c r="C5211" t="s">
        <v>323</v>
      </c>
      <c r="P5211">
        <v>15</v>
      </c>
      <c r="Q5211">
        <v>0</v>
      </c>
      <c r="R5211">
        <v>35</v>
      </c>
      <c r="S5211">
        <v>3</v>
      </c>
    </row>
    <row r="5212" spans="1:19" x14ac:dyDescent="0.3">
      <c r="A5212">
        <v>20821</v>
      </c>
      <c r="B5212" t="s">
        <v>1128</v>
      </c>
      <c r="C5212" t="s">
        <v>101</v>
      </c>
      <c r="P5212">
        <v>13</v>
      </c>
      <c r="Q5212">
        <v>0</v>
      </c>
      <c r="R5212">
        <v>24</v>
      </c>
      <c r="S5212">
        <v>2</v>
      </c>
    </row>
    <row r="5213" spans="1:19" x14ac:dyDescent="0.3">
      <c r="A5213">
        <v>20821</v>
      </c>
      <c r="B5213" t="s">
        <v>1128</v>
      </c>
      <c r="C5213" t="s">
        <v>465</v>
      </c>
      <c r="P5213">
        <v>24</v>
      </c>
      <c r="Q5213">
        <v>0</v>
      </c>
      <c r="R5213">
        <v>24</v>
      </c>
      <c r="S5213">
        <v>1</v>
      </c>
    </row>
    <row r="5214" spans="1:19" x14ac:dyDescent="0.3">
      <c r="A5214">
        <v>20821</v>
      </c>
      <c r="B5214" t="s">
        <v>1128</v>
      </c>
      <c r="C5214" t="s">
        <v>1101</v>
      </c>
      <c r="P5214">
        <v>10</v>
      </c>
      <c r="Q5214">
        <v>0</v>
      </c>
      <c r="R5214">
        <v>10</v>
      </c>
      <c r="S5214">
        <v>1</v>
      </c>
    </row>
    <row r="5215" spans="1:19" x14ac:dyDescent="0.3">
      <c r="A5215">
        <v>20821</v>
      </c>
      <c r="B5215" t="s">
        <v>1128</v>
      </c>
      <c r="C5215" t="s">
        <v>1878</v>
      </c>
      <c r="P5215">
        <v>9</v>
      </c>
      <c r="Q5215">
        <v>0</v>
      </c>
      <c r="R5215">
        <v>9</v>
      </c>
      <c r="S5215">
        <v>1</v>
      </c>
    </row>
    <row r="5216" spans="1:19" x14ac:dyDescent="0.3">
      <c r="A5216">
        <v>20821</v>
      </c>
      <c r="B5216" t="s">
        <v>1128</v>
      </c>
      <c r="C5216" t="s">
        <v>1133</v>
      </c>
      <c r="P5216">
        <v>8</v>
      </c>
      <c r="Q5216">
        <v>1</v>
      </c>
      <c r="R5216">
        <v>8</v>
      </c>
      <c r="S5216">
        <v>1</v>
      </c>
    </row>
    <row r="5217" spans="1:39" x14ac:dyDescent="0.3">
      <c r="A5217">
        <v>20821</v>
      </c>
      <c r="B5217" t="s">
        <v>1128</v>
      </c>
      <c r="C5217" t="s">
        <v>795</v>
      </c>
      <c r="P5217">
        <v>7</v>
      </c>
      <c r="Q5217">
        <v>0</v>
      </c>
      <c r="R5217">
        <v>7</v>
      </c>
      <c r="S5217">
        <v>1</v>
      </c>
    </row>
    <row r="5218" spans="1:39" x14ac:dyDescent="0.3">
      <c r="A5218">
        <v>20821</v>
      </c>
      <c r="B5218" t="s">
        <v>1128</v>
      </c>
      <c r="C5218" t="s">
        <v>1879</v>
      </c>
      <c r="P5218">
        <v>0</v>
      </c>
      <c r="Q5218">
        <v>0</v>
      </c>
      <c r="R5218">
        <v>0</v>
      </c>
      <c r="S5218">
        <v>1</v>
      </c>
    </row>
    <row r="5219" spans="1:39" x14ac:dyDescent="0.3">
      <c r="A5219">
        <v>20821</v>
      </c>
      <c r="B5219" t="s">
        <v>611</v>
      </c>
      <c r="C5219" t="s">
        <v>1876</v>
      </c>
      <c r="T5219">
        <v>24.5</v>
      </c>
      <c r="U5219">
        <v>27</v>
      </c>
      <c r="V5219">
        <v>0</v>
      </c>
      <c r="W5219">
        <v>49</v>
      </c>
      <c r="X5219">
        <v>2</v>
      </c>
    </row>
    <row r="5220" spans="1:39" x14ac:dyDescent="0.3">
      <c r="A5220">
        <v>20821</v>
      </c>
      <c r="B5220" t="s">
        <v>611</v>
      </c>
      <c r="C5220" t="s">
        <v>790</v>
      </c>
      <c r="T5220">
        <v>18</v>
      </c>
      <c r="U5220">
        <v>18</v>
      </c>
      <c r="V5220">
        <v>0</v>
      </c>
      <c r="W5220">
        <v>18</v>
      </c>
      <c r="X5220">
        <v>1</v>
      </c>
    </row>
    <row r="5221" spans="1:39" x14ac:dyDescent="0.3">
      <c r="A5221">
        <v>20821</v>
      </c>
      <c r="B5221" t="s">
        <v>611</v>
      </c>
      <c r="C5221" t="s">
        <v>1499</v>
      </c>
      <c r="T5221">
        <v>-2</v>
      </c>
      <c r="U5221">
        <v>0</v>
      </c>
      <c r="V5221">
        <v>0</v>
      </c>
      <c r="W5221">
        <v>-2</v>
      </c>
      <c r="X5221">
        <v>1</v>
      </c>
    </row>
    <row r="5222" spans="1:39" x14ac:dyDescent="0.3">
      <c r="A5222">
        <v>20821</v>
      </c>
      <c r="B5222" t="s">
        <v>1128</v>
      </c>
      <c r="C5222" t="s">
        <v>595</v>
      </c>
      <c r="T5222">
        <v>17.5</v>
      </c>
      <c r="U5222">
        <v>20</v>
      </c>
      <c r="V5222">
        <v>0</v>
      </c>
      <c r="W5222">
        <v>35</v>
      </c>
      <c r="X5222">
        <v>2</v>
      </c>
    </row>
    <row r="5223" spans="1:39" x14ac:dyDescent="0.3">
      <c r="A5223">
        <v>20821</v>
      </c>
      <c r="B5223" t="s">
        <v>1128</v>
      </c>
      <c r="C5223" t="s">
        <v>1884</v>
      </c>
      <c r="T5223">
        <v>1</v>
      </c>
      <c r="U5223">
        <v>1</v>
      </c>
      <c r="V5223">
        <v>0</v>
      </c>
      <c r="W5223">
        <v>1</v>
      </c>
      <c r="X5223">
        <v>1</v>
      </c>
    </row>
    <row r="5224" spans="1:39" x14ac:dyDescent="0.3">
      <c r="A5224">
        <v>20821</v>
      </c>
      <c r="B5224" t="s">
        <v>611</v>
      </c>
      <c r="C5224" t="s">
        <v>1499</v>
      </c>
      <c r="Y5224">
        <v>0</v>
      </c>
      <c r="Z5224">
        <v>0</v>
      </c>
      <c r="AA5224">
        <v>0</v>
      </c>
      <c r="AB5224">
        <v>0</v>
      </c>
      <c r="AC5224">
        <v>1</v>
      </c>
    </row>
    <row r="5225" spans="1:39" x14ac:dyDescent="0.3">
      <c r="A5225">
        <v>20821</v>
      </c>
      <c r="B5225" t="s">
        <v>1128</v>
      </c>
      <c r="C5225" t="s">
        <v>1101</v>
      </c>
      <c r="Y5225">
        <v>6</v>
      </c>
      <c r="Z5225">
        <v>6</v>
      </c>
      <c r="AA5225">
        <v>0</v>
      </c>
      <c r="AB5225">
        <v>6</v>
      </c>
      <c r="AC5225">
        <v>1</v>
      </c>
    </row>
    <row r="5226" spans="1:39" x14ac:dyDescent="0.3">
      <c r="A5226">
        <v>20821</v>
      </c>
      <c r="B5226" t="s">
        <v>1128</v>
      </c>
      <c r="C5226" t="s">
        <v>133</v>
      </c>
      <c r="Y5226">
        <v>0</v>
      </c>
      <c r="Z5226">
        <v>0</v>
      </c>
      <c r="AA5226">
        <v>0</v>
      </c>
      <c r="AB5226">
        <v>0</v>
      </c>
      <c r="AC5226">
        <v>1</v>
      </c>
    </row>
    <row r="5227" spans="1:39" x14ac:dyDescent="0.3">
      <c r="A5227">
        <v>20821</v>
      </c>
      <c r="B5227" t="s">
        <v>1128</v>
      </c>
      <c r="C5227" t="s">
        <v>595</v>
      </c>
      <c r="Y5227">
        <v>0</v>
      </c>
      <c r="Z5227">
        <v>0</v>
      </c>
      <c r="AA5227">
        <v>0</v>
      </c>
      <c r="AB5227">
        <v>0</v>
      </c>
      <c r="AC5227">
        <v>1</v>
      </c>
    </row>
    <row r="5228" spans="1:39" x14ac:dyDescent="0.3">
      <c r="A5228">
        <v>20821</v>
      </c>
      <c r="B5228" t="s">
        <v>611</v>
      </c>
      <c r="C5228" t="s">
        <v>1885</v>
      </c>
      <c r="AD5228">
        <v>2</v>
      </c>
      <c r="AE5228">
        <v>22</v>
      </c>
      <c r="AF5228">
        <v>1</v>
      </c>
      <c r="AG5228">
        <v>50</v>
      </c>
      <c r="AH5228">
        <v>4</v>
      </c>
      <c r="AI5228">
        <v>1</v>
      </c>
    </row>
    <row r="5229" spans="1:39" x14ac:dyDescent="0.3">
      <c r="A5229">
        <v>20821</v>
      </c>
      <c r="B5229" t="s">
        <v>1128</v>
      </c>
      <c r="C5229" t="s">
        <v>1138</v>
      </c>
      <c r="AD5229">
        <v>1</v>
      </c>
      <c r="AE5229" t="s">
        <v>136</v>
      </c>
      <c r="AF5229">
        <v>0</v>
      </c>
      <c r="AG5229">
        <v>0</v>
      </c>
      <c r="AH5229">
        <v>6</v>
      </c>
      <c r="AI5229">
        <v>6</v>
      </c>
    </row>
    <row r="5230" spans="1:39" x14ac:dyDescent="0.3">
      <c r="A5230">
        <v>20821</v>
      </c>
      <c r="B5230" t="s">
        <v>1128</v>
      </c>
      <c r="C5230" t="s">
        <v>994</v>
      </c>
      <c r="AD5230">
        <v>1</v>
      </c>
      <c r="AE5230" t="s">
        <v>136</v>
      </c>
      <c r="AF5230">
        <v>0</v>
      </c>
      <c r="AG5230">
        <v>0</v>
      </c>
      <c r="AH5230">
        <v>0</v>
      </c>
      <c r="AI5230">
        <v>0</v>
      </c>
    </row>
    <row r="5231" spans="1:39" x14ac:dyDescent="0.3">
      <c r="A5231">
        <v>20821</v>
      </c>
      <c r="B5231" t="s">
        <v>611</v>
      </c>
      <c r="C5231" t="s">
        <v>1127</v>
      </c>
      <c r="AJ5231">
        <v>53</v>
      </c>
      <c r="AK5231">
        <v>371</v>
      </c>
      <c r="AL5231">
        <v>41.2</v>
      </c>
      <c r="AM5231">
        <v>9</v>
      </c>
    </row>
    <row r="5232" spans="1:39" x14ac:dyDescent="0.3">
      <c r="A5232">
        <v>20821</v>
      </c>
      <c r="B5232" t="s">
        <v>1128</v>
      </c>
      <c r="C5232" t="s">
        <v>1881</v>
      </c>
      <c r="AJ5232">
        <v>48</v>
      </c>
      <c r="AK5232">
        <v>261</v>
      </c>
      <c r="AL5232">
        <v>43.5</v>
      </c>
      <c r="AM5232">
        <v>6</v>
      </c>
    </row>
    <row r="5233" spans="1:15" x14ac:dyDescent="0.3">
      <c r="A5233">
        <v>20822</v>
      </c>
      <c r="B5233" t="s">
        <v>1451</v>
      </c>
      <c r="C5233" t="s">
        <v>1886</v>
      </c>
      <c r="D5233">
        <v>15</v>
      </c>
      <c r="E5233">
        <v>53.3</v>
      </c>
      <c r="F5233">
        <v>8</v>
      </c>
      <c r="G5233">
        <v>0</v>
      </c>
      <c r="H5233">
        <v>0</v>
      </c>
      <c r="I5233">
        <v>84</v>
      </c>
      <c r="J5233">
        <v>100.4</v>
      </c>
    </row>
    <row r="5234" spans="1:15" x14ac:dyDescent="0.3">
      <c r="A5234">
        <v>20822</v>
      </c>
      <c r="B5234" t="s">
        <v>1451</v>
      </c>
      <c r="C5234" t="s">
        <v>202</v>
      </c>
      <c r="D5234">
        <v>1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</row>
    <row r="5235" spans="1:15" x14ac:dyDescent="0.3">
      <c r="A5235">
        <v>20822</v>
      </c>
      <c r="B5235" t="s">
        <v>343</v>
      </c>
      <c r="C5235" t="s">
        <v>1197</v>
      </c>
      <c r="D5235">
        <v>28</v>
      </c>
      <c r="E5235">
        <v>60.7</v>
      </c>
      <c r="F5235">
        <v>17</v>
      </c>
      <c r="G5235">
        <v>0</v>
      </c>
      <c r="H5235">
        <v>3</v>
      </c>
      <c r="I5235">
        <v>283</v>
      </c>
      <c r="J5235">
        <v>181</v>
      </c>
    </row>
    <row r="5236" spans="1:15" x14ac:dyDescent="0.3">
      <c r="A5236">
        <v>20822</v>
      </c>
      <c r="B5236" t="s">
        <v>343</v>
      </c>
      <c r="C5236" t="s">
        <v>44</v>
      </c>
      <c r="D5236">
        <v>2</v>
      </c>
      <c r="E5236">
        <v>50</v>
      </c>
      <c r="F5236">
        <v>1</v>
      </c>
      <c r="G5236">
        <v>0</v>
      </c>
      <c r="H5236">
        <v>0</v>
      </c>
      <c r="I5236">
        <v>11</v>
      </c>
      <c r="J5236">
        <v>96.2</v>
      </c>
    </row>
    <row r="5237" spans="1:15" x14ac:dyDescent="0.3">
      <c r="A5237">
        <v>20822</v>
      </c>
      <c r="B5237" t="s">
        <v>1451</v>
      </c>
      <c r="C5237" t="s">
        <v>354</v>
      </c>
      <c r="K5237">
        <v>10</v>
      </c>
      <c r="L5237">
        <v>0</v>
      </c>
      <c r="M5237">
        <v>7</v>
      </c>
      <c r="N5237">
        <v>1</v>
      </c>
      <c r="O5237">
        <v>28</v>
      </c>
    </row>
    <row r="5238" spans="1:15" x14ac:dyDescent="0.3">
      <c r="A5238">
        <v>20822</v>
      </c>
      <c r="B5238" t="s">
        <v>1451</v>
      </c>
      <c r="C5238" t="s">
        <v>56</v>
      </c>
      <c r="K5238">
        <v>7</v>
      </c>
      <c r="L5238">
        <v>0</v>
      </c>
      <c r="M5238">
        <v>8</v>
      </c>
      <c r="N5238">
        <v>0</v>
      </c>
      <c r="O5238">
        <v>21</v>
      </c>
    </row>
    <row r="5239" spans="1:15" x14ac:dyDescent="0.3">
      <c r="A5239">
        <v>20822</v>
      </c>
      <c r="B5239" t="s">
        <v>1451</v>
      </c>
      <c r="C5239" t="s">
        <v>266</v>
      </c>
      <c r="K5239">
        <v>4</v>
      </c>
      <c r="L5239">
        <v>0</v>
      </c>
      <c r="M5239">
        <v>13</v>
      </c>
      <c r="N5239">
        <v>0</v>
      </c>
      <c r="O5239">
        <v>17</v>
      </c>
    </row>
    <row r="5240" spans="1:15" x14ac:dyDescent="0.3">
      <c r="A5240">
        <v>20822</v>
      </c>
      <c r="B5240" t="s">
        <v>1451</v>
      </c>
      <c r="C5240" t="s">
        <v>146</v>
      </c>
      <c r="K5240">
        <v>1</v>
      </c>
      <c r="L5240">
        <v>0</v>
      </c>
      <c r="M5240">
        <v>2</v>
      </c>
      <c r="N5240">
        <v>0</v>
      </c>
      <c r="O5240">
        <v>2</v>
      </c>
    </row>
    <row r="5241" spans="1:15" x14ac:dyDescent="0.3">
      <c r="A5241">
        <v>20822</v>
      </c>
      <c r="B5241" t="s">
        <v>1451</v>
      </c>
      <c r="C5241" t="s">
        <v>216</v>
      </c>
      <c r="K5241">
        <v>0</v>
      </c>
      <c r="L5241">
        <v>0</v>
      </c>
      <c r="M5241">
        <v>0</v>
      </c>
      <c r="N5241">
        <v>0</v>
      </c>
      <c r="O5241">
        <v>0</v>
      </c>
    </row>
    <row r="5242" spans="1:15" x14ac:dyDescent="0.3">
      <c r="A5242">
        <v>20822</v>
      </c>
      <c r="B5242" t="s">
        <v>1451</v>
      </c>
      <c r="C5242" t="s">
        <v>1886</v>
      </c>
      <c r="K5242">
        <v>6</v>
      </c>
      <c r="L5242">
        <v>1</v>
      </c>
      <c r="M5242">
        <v>6</v>
      </c>
      <c r="N5242">
        <v>0</v>
      </c>
      <c r="O5242">
        <v>-2</v>
      </c>
    </row>
    <row r="5243" spans="1:15" x14ac:dyDescent="0.3">
      <c r="A5243">
        <v>20822</v>
      </c>
      <c r="B5243" t="s">
        <v>1451</v>
      </c>
      <c r="C5243" t="s">
        <v>202</v>
      </c>
      <c r="K5243">
        <v>3</v>
      </c>
      <c r="L5243">
        <v>0</v>
      </c>
      <c r="M5243">
        <v>5</v>
      </c>
      <c r="N5243">
        <v>0</v>
      </c>
      <c r="O5243">
        <v>-4</v>
      </c>
    </row>
    <row r="5244" spans="1:15" x14ac:dyDescent="0.3">
      <c r="A5244">
        <v>20822</v>
      </c>
      <c r="B5244" t="s">
        <v>343</v>
      </c>
      <c r="C5244" t="s">
        <v>1197</v>
      </c>
      <c r="K5244">
        <v>14</v>
      </c>
      <c r="L5244">
        <v>0</v>
      </c>
      <c r="M5244">
        <v>19</v>
      </c>
      <c r="N5244">
        <v>2</v>
      </c>
      <c r="O5244">
        <v>78</v>
      </c>
    </row>
    <row r="5245" spans="1:15" x14ac:dyDescent="0.3">
      <c r="A5245">
        <v>20822</v>
      </c>
      <c r="B5245" t="s">
        <v>343</v>
      </c>
      <c r="C5245" t="s">
        <v>1101</v>
      </c>
      <c r="K5245">
        <v>13</v>
      </c>
      <c r="L5245">
        <v>0</v>
      </c>
      <c r="M5245">
        <v>14</v>
      </c>
      <c r="N5245">
        <v>0</v>
      </c>
      <c r="O5245">
        <v>47</v>
      </c>
    </row>
    <row r="5246" spans="1:15" x14ac:dyDescent="0.3">
      <c r="A5246">
        <v>20822</v>
      </c>
      <c r="B5246" t="s">
        <v>343</v>
      </c>
      <c r="C5246" t="s">
        <v>870</v>
      </c>
      <c r="K5246">
        <v>3</v>
      </c>
      <c r="L5246">
        <v>0</v>
      </c>
      <c r="M5246">
        <v>40</v>
      </c>
      <c r="N5246">
        <v>0</v>
      </c>
      <c r="O5246">
        <v>45</v>
      </c>
    </row>
    <row r="5247" spans="1:15" x14ac:dyDescent="0.3">
      <c r="A5247">
        <v>20822</v>
      </c>
      <c r="B5247" t="s">
        <v>343</v>
      </c>
      <c r="C5247" t="s">
        <v>349</v>
      </c>
      <c r="K5247">
        <v>7</v>
      </c>
      <c r="L5247">
        <v>0</v>
      </c>
      <c r="M5247">
        <v>11</v>
      </c>
      <c r="N5247">
        <v>1</v>
      </c>
      <c r="O5247">
        <v>29</v>
      </c>
    </row>
    <row r="5248" spans="1:15" x14ac:dyDescent="0.3">
      <c r="A5248">
        <v>20822</v>
      </c>
      <c r="B5248" t="s">
        <v>343</v>
      </c>
      <c r="C5248" t="s">
        <v>1102</v>
      </c>
      <c r="K5248">
        <v>4</v>
      </c>
      <c r="L5248">
        <v>0</v>
      </c>
      <c r="M5248">
        <v>8</v>
      </c>
      <c r="N5248">
        <v>0</v>
      </c>
      <c r="O5248">
        <v>18</v>
      </c>
    </row>
    <row r="5249" spans="1:19" x14ac:dyDescent="0.3">
      <c r="A5249">
        <v>20822</v>
      </c>
      <c r="B5249" t="s">
        <v>343</v>
      </c>
      <c r="C5249" t="s">
        <v>44</v>
      </c>
      <c r="K5249">
        <v>3</v>
      </c>
      <c r="L5249">
        <v>0</v>
      </c>
      <c r="M5249">
        <v>5</v>
      </c>
      <c r="N5249">
        <v>0</v>
      </c>
      <c r="O5249">
        <v>11</v>
      </c>
    </row>
    <row r="5250" spans="1:19" x14ac:dyDescent="0.3">
      <c r="A5250">
        <v>20822</v>
      </c>
      <c r="B5250" t="s">
        <v>343</v>
      </c>
      <c r="C5250" t="s">
        <v>1887</v>
      </c>
      <c r="K5250">
        <v>1</v>
      </c>
      <c r="L5250">
        <v>0</v>
      </c>
      <c r="M5250">
        <v>6</v>
      </c>
      <c r="N5250">
        <v>0</v>
      </c>
      <c r="O5250">
        <v>6</v>
      </c>
    </row>
    <row r="5251" spans="1:19" x14ac:dyDescent="0.3">
      <c r="A5251">
        <v>20822</v>
      </c>
      <c r="B5251" t="s">
        <v>343</v>
      </c>
      <c r="C5251" t="s">
        <v>1888</v>
      </c>
      <c r="K5251">
        <v>1</v>
      </c>
      <c r="L5251">
        <v>0</v>
      </c>
      <c r="M5251">
        <v>5</v>
      </c>
      <c r="N5251">
        <v>0</v>
      </c>
      <c r="O5251">
        <v>5</v>
      </c>
    </row>
    <row r="5252" spans="1:19" x14ac:dyDescent="0.3">
      <c r="A5252">
        <v>20822</v>
      </c>
      <c r="B5252" t="s">
        <v>343</v>
      </c>
      <c r="C5252" t="s">
        <v>1604</v>
      </c>
      <c r="K5252">
        <v>0</v>
      </c>
      <c r="L5252">
        <v>1</v>
      </c>
      <c r="M5252">
        <v>0</v>
      </c>
      <c r="N5252">
        <v>0</v>
      </c>
      <c r="O5252">
        <v>0</v>
      </c>
    </row>
    <row r="5253" spans="1:19" x14ac:dyDescent="0.3">
      <c r="A5253">
        <v>20822</v>
      </c>
      <c r="B5253" t="s">
        <v>1451</v>
      </c>
      <c r="C5253" t="s">
        <v>146</v>
      </c>
      <c r="P5253">
        <v>18</v>
      </c>
      <c r="Q5253">
        <v>0</v>
      </c>
      <c r="R5253">
        <v>38</v>
      </c>
      <c r="S5253">
        <v>3</v>
      </c>
    </row>
    <row r="5254" spans="1:19" x14ac:dyDescent="0.3">
      <c r="A5254">
        <v>20822</v>
      </c>
      <c r="B5254" t="s">
        <v>1451</v>
      </c>
      <c r="C5254" t="s">
        <v>1889</v>
      </c>
      <c r="P5254">
        <v>19</v>
      </c>
      <c r="Q5254">
        <v>0</v>
      </c>
      <c r="R5254">
        <v>19</v>
      </c>
      <c r="S5254">
        <v>1</v>
      </c>
    </row>
    <row r="5255" spans="1:19" x14ac:dyDescent="0.3">
      <c r="A5255">
        <v>20822</v>
      </c>
      <c r="B5255" t="s">
        <v>1451</v>
      </c>
      <c r="C5255" t="s">
        <v>1890</v>
      </c>
      <c r="P5255">
        <v>15</v>
      </c>
      <c r="Q5255">
        <v>0</v>
      </c>
      <c r="R5255">
        <v>15</v>
      </c>
      <c r="S5255">
        <v>1</v>
      </c>
    </row>
    <row r="5256" spans="1:19" x14ac:dyDescent="0.3">
      <c r="A5256">
        <v>20822</v>
      </c>
      <c r="B5256" t="s">
        <v>1451</v>
      </c>
      <c r="C5256" t="s">
        <v>121</v>
      </c>
      <c r="P5256">
        <v>6</v>
      </c>
      <c r="Q5256">
        <v>0</v>
      </c>
      <c r="R5256">
        <v>6</v>
      </c>
      <c r="S5256">
        <v>1</v>
      </c>
    </row>
    <row r="5257" spans="1:19" x14ac:dyDescent="0.3">
      <c r="A5257">
        <v>20822</v>
      </c>
      <c r="B5257" t="s">
        <v>1451</v>
      </c>
      <c r="C5257" t="s">
        <v>1891</v>
      </c>
      <c r="P5257">
        <v>4</v>
      </c>
      <c r="Q5257">
        <v>0</v>
      </c>
      <c r="R5257">
        <v>4</v>
      </c>
      <c r="S5257">
        <v>1</v>
      </c>
    </row>
    <row r="5258" spans="1:19" x14ac:dyDescent="0.3">
      <c r="A5258">
        <v>20822</v>
      </c>
      <c r="B5258" t="s">
        <v>1451</v>
      </c>
      <c r="C5258" t="s">
        <v>53</v>
      </c>
      <c r="P5258">
        <v>2</v>
      </c>
      <c r="Q5258">
        <v>0</v>
      </c>
      <c r="R5258">
        <v>2</v>
      </c>
      <c r="S5258">
        <v>1</v>
      </c>
    </row>
    <row r="5259" spans="1:19" x14ac:dyDescent="0.3">
      <c r="A5259">
        <v>20822</v>
      </c>
      <c r="B5259" t="s">
        <v>343</v>
      </c>
      <c r="C5259" t="s">
        <v>122</v>
      </c>
      <c r="P5259">
        <v>65</v>
      </c>
      <c r="Q5259">
        <v>0</v>
      </c>
      <c r="R5259">
        <v>220</v>
      </c>
      <c r="S5259">
        <v>9</v>
      </c>
    </row>
    <row r="5260" spans="1:19" x14ac:dyDescent="0.3">
      <c r="A5260">
        <v>20822</v>
      </c>
      <c r="B5260" t="s">
        <v>343</v>
      </c>
      <c r="C5260" t="s">
        <v>429</v>
      </c>
      <c r="P5260">
        <v>26</v>
      </c>
      <c r="Q5260">
        <v>0</v>
      </c>
      <c r="R5260">
        <v>37</v>
      </c>
      <c r="S5260">
        <v>3</v>
      </c>
    </row>
    <row r="5261" spans="1:19" x14ac:dyDescent="0.3">
      <c r="A5261">
        <v>20822</v>
      </c>
      <c r="B5261" t="s">
        <v>343</v>
      </c>
      <c r="C5261" t="s">
        <v>1545</v>
      </c>
      <c r="P5261">
        <v>13</v>
      </c>
      <c r="Q5261">
        <v>1</v>
      </c>
      <c r="R5261">
        <v>13</v>
      </c>
      <c r="S5261">
        <v>1</v>
      </c>
    </row>
    <row r="5262" spans="1:19" x14ac:dyDescent="0.3">
      <c r="A5262">
        <v>20822</v>
      </c>
      <c r="B5262" t="s">
        <v>343</v>
      </c>
      <c r="C5262" t="s">
        <v>1101</v>
      </c>
      <c r="P5262">
        <v>10</v>
      </c>
      <c r="Q5262">
        <v>1</v>
      </c>
      <c r="R5262">
        <v>10</v>
      </c>
      <c r="S5262">
        <v>1</v>
      </c>
    </row>
    <row r="5263" spans="1:19" x14ac:dyDescent="0.3">
      <c r="A5263">
        <v>20822</v>
      </c>
      <c r="B5263" t="s">
        <v>343</v>
      </c>
      <c r="C5263" t="s">
        <v>1604</v>
      </c>
      <c r="P5263">
        <v>10</v>
      </c>
      <c r="Q5263">
        <v>0</v>
      </c>
      <c r="R5263">
        <v>10</v>
      </c>
      <c r="S5263">
        <v>1</v>
      </c>
    </row>
    <row r="5264" spans="1:19" x14ac:dyDescent="0.3">
      <c r="A5264">
        <v>20822</v>
      </c>
      <c r="B5264" t="s">
        <v>343</v>
      </c>
      <c r="C5264" t="s">
        <v>598</v>
      </c>
      <c r="P5264">
        <v>4</v>
      </c>
      <c r="Q5264">
        <v>1</v>
      </c>
      <c r="R5264">
        <v>4</v>
      </c>
      <c r="S5264">
        <v>1</v>
      </c>
    </row>
    <row r="5265" spans="1:39" x14ac:dyDescent="0.3">
      <c r="A5265">
        <v>20822</v>
      </c>
      <c r="B5265" t="s">
        <v>343</v>
      </c>
      <c r="C5265" t="s">
        <v>870</v>
      </c>
      <c r="P5265">
        <v>3</v>
      </c>
      <c r="Q5265">
        <v>0</v>
      </c>
      <c r="R5265">
        <v>3</v>
      </c>
      <c r="S5265">
        <v>1</v>
      </c>
    </row>
    <row r="5266" spans="1:39" x14ac:dyDescent="0.3">
      <c r="A5266">
        <v>20822</v>
      </c>
      <c r="B5266" t="s">
        <v>343</v>
      </c>
      <c r="C5266" t="s">
        <v>349</v>
      </c>
      <c r="P5266">
        <v>0</v>
      </c>
      <c r="Q5266">
        <v>0</v>
      </c>
      <c r="R5266">
        <v>-3</v>
      </c>
      <c r="S5266">
        <v>1</v>
      </c>
    </row>
    <row r="5267" spans="1:39" x14ac:dyDescent="0.3">
      <c r="A5267">
        <v>20822</v>
      </c>
      <c r="B5267" t="s">
        <v>1451</v>
      </c>
      <c r="C5267" t="s">
        <v>216</v>
      </c>
      <c r="T5267">
        <v>15.4</v>
      </c>
      <c r="U5267">
        <v>24</v>
      </c>
      <c r="V5267">
        <v>0</v>
      </c>
      <c r="W5267">
        <v>77</v>
      </c>
      <c r="X5267">
        <v>5</v>
      </c>
    </row>
    <row r="5268" spans="1:39" x14ac:dyDescent="0.3">
      <c r="A5268">
        <v>20822</v>
      </c>
      <c r="B5268" t="s">
        <v>1451</v>
      </c>
      <c r="C5268" t="s">
        <v>195</v>
      </c>
      <c r="T5268">
        <v>6</v>
      </c>
      <c r="U5268">
        <v>6</v>
      </c>
      <c r="V5268">
        <v>0</v>
      </c>
      <c r="W5268">
        <v>6</v>
      </c>
      <c r="X5268">
        <v>1</v>
      </c>
    </row>
    <row r="5269" spans="1:39" x14ac:dyDescent="0.3">
      <c r="A5269">
        <v>20822</v>
      </c>
      <c r="B5269" t="s">
        <v>343</v>
      </c>
      <c r="C5269" t="s">
        <v>122</v>
      </c>
      <c r="T5269">
        <v>27</v>
      </c>
      <c r="U5269">
        <v>27</v>
      </c>
      <c r="V5269">
        <v>0</v>
      </c>
      <c r="W5269">
        <v>27</v>
      </c>
      <c r="X5269">
        <v>1</v>
      </c>
    </row>
    <row r="5270" spans="1:39" x14ac:dyDescent="0.3">
      <c r="A5270">
        <v>20822</v>
      </c>
      <c r="B5270" t="s">
        <v>343</v>
      </c>
      <c r="C5270" t="s">
        <v>122</v>
      </c>
      <c r="Y5270">
        <v>6.7</v>
      </c>
      <c r="Z5270">
        <v>12</v>
      </c>
      <c r="AA5270">
        <v>0</v>
      </c>
      <c r="AB5270">
        <v>20</v>
      </c>
      <c r="AC5270">
        <v>3</v>
      </c>
    </row>
    <row r="5271" spans="1:39" x14ac:dyDescent="0.3">
      <c r="A5271">
        <v>20822</v>
      </c>
      <c r="B5271" t="s">
        <v>343</v>
      </c>
      <c r="C5271" t="s">
        <v>358</v>
      </c>
      <c r="Y5271">
        <v>13</v>
      </c>
      <c r="Z5271">
        <v>13</v>
      </c>
      <c r="AA5271">
        <v>0</v>
      </c>
      <c r="AB5271">
        <v>13</v>
      </c>
      <c r="AC5271">
        <v>1</v>
      </c>
    </row>
    <row r="5272" spans="1:39" x14ac:dyDescent="0.3">
      <c r="A5272">
        <v>20822</v>
      </c>
      <c r="B5272" t="s">
        <v>1451</v>
      </c>
      <c r="C5272" t="s">
        <v>1892</v>
      </c>
      <c r="AD5272">
        <v>0</v>
      </c>
      <c r="AE5272" t="s">
        <v>136</v>
      </c>
      <c r="AF5272">
        <v>0</v>
      </c>
      <c r="AG5272" t="s">
        <v>136</v>
      </c>
      <c r="AH5272">
        <v>1</v>
      </c>
      <c r="AI5272">
        <v>1</v>
      </c>
    </row>
    <row r="5273" spans="1:39" x14ac:dyDescent="0.3">
      <c r="A5273">
        <v>20822</v>
      </c>
      <c r="B5273" t="s">
        <v>343</v>
      </c>
      <c r="C5273" t="s">
        <v>1893</v>
      </c>
      <c r="AD5273">
        <v>1</v>
      </c>
      <c r="AE5273">
        <v>19</v>
      </c>
      <c r="AF5273">
        <v>1</v>
      </c>
      <c r="AG5273">
        <v>100</v>
      </c>
      <c r="AH5273">
        <v>3</v>
      </c>
      <c r="AI5273">
        <v>0</v>
      </c>
    </row>
    <row r="5274" spans="1:39" x14ac:dyDescent="0.3">
      <c r="A5274">
        <v>20822</v>
      </c>
      <c r="B5274" t="s">
        <v>343</v>
      </c>
      <c r="C5274" t="s">
        <v>1607</v>
      </c>
      <c r="AD5274">
        <v>0</v>
      </c>
      <c r="AE5274" t="s">
        <v>136</v>
      </c>
      <c r="AF5274">
        <v>0</v>
      </c>
      <c r="AG5274" t="s">
        <v>136</v>
      </c>
      <c r="AH5274">
        <v>5</v>
      </c>
      <c r="AI5274">
        <v>5</v>
      </c>
    </row>
    <row r="5275" spans="1:39" x14ac:dyDescent="0.3">
      <c r="A5275">
        <v>20822</v>
      </c>
      <c r="B5275" t="s">
        <v>1451</v>
      </c>
      <c r="C5275" t="s">
        <v>1461</v>
      </c>
      <c r="AJ5275">
        <v>49</v>
      </c>
      <c r="AK5275">
        <v>276</v>
      </c>
      <c r="AL5275">
        <v>39.4</v>
      </c>
      <c r="AM5275">
        <v>7</v>
      </c>
    </row>
    <row r="5276" spans="1:39" x14ac:dyDescent="0.3">
      <c r="A5276">
        <v>20822</v>
      </c>
      <c r="B5276" t="s">
        <v>343</v>
      </c>
      <c r="C5276" t="s">
        <v>1377</v>
      </c>
      <c r="AJ5276">
        <v>31</v>
      </c>
      <c r="AK5276">
        <v>31</v>
      </c>
      <c r="AL5276">
        <v>31</v>
      </c>
      <c r="AM5276">
        <v>1</v>
      </c>
    </row>
    <row r="5277" spans="1:39" x14ac:dyDescent="0.3">
      <c r="A5277">
        <v>20823</v>
      </c>
      <c r="B5277" t="s">
        <v>1108</v>
      </c>
      <c r="C5277" t="s">
        <v>1067</v>
      </c>
      <c r="D5277">
        <v>45</v>
      </c>
      <c r="E5277">
        <v>64.400000000000006</v>
      </c>
      <c r="F5277">
        <v>29</v>
      </c>
      <c r="G5277">
        <v>2</v>
      </c>
      <c r="H5277">
        <v>3</v>
      </c>
      <c r="I5277">
        <v>427</v>
      </c>
      <c r="J5277">
        <v>157.30000000000001</v>
      </c>
    </row>
    <row r="5278" spans="1:39" x14ac:dyDescent="0.3">
      <c r="A5278">
        <v>20823</v>
      </c>
      <c r="B5278" t="s">
        <v>570</v>
      </c>
      <c r="C5278" t="s">
        <v>1894</v>
      </c>
      <c r="D5278">
        <v>38</v>
      </c>
      <c r="E5278">
        <v>78.900000000000006</v>
      </c>
      <c r="F5278">
        <v>30</v>
      </c>
      <c r="G5278">
        <v>0</v>
      </c>
      <c r="H5278">
        <v>4</v>
      </c>
      <c r="I5278">
        <v>382</v>
      </c>
      <c r="J5278">
        <v>198.1</v>
      </c>
    </row>
    <row r="5279" spans="1:39" x14ac:dyDescent="0.3">
      <c r="A5279">
        <v>20823</v>
      </c>
      <c r="B5279" t="s">
        <v>1108</v>
      </c>
      <c r="C5279" t="s">
        <v>1503</v>
      </c>
      <c r="K5279">
        <v>17</v>
      </c>
      <c r="L5279">
        <v>0</v>
      </c>
      <c r="M5279">
        <v>25</v>
      </c>
      <c r="N5279">
        <v>1</v>
      </c>
      <c r="O5279">
        <v>104</v>
      </c>
    </row>
    <row r="5280" spans="1:39" x14ac:dyDescent="0.3">
      <c r="A5280">
        <v>20823</v>
      </c>
      <c r="B5280" t="s">
        <v>1108</v>
      </c>
      <c r="C5280" t="s">
        <v>130</v>
      </c>
      <c r="K5280">
        <v>11</v>
      </c>
      <c r="L5280">
        <v>0</v>
      </c>
      <c r="M5280">
        <v>41</v>
      </c>
      <c r="N5280">
        <v>0</v>
      </c>
      <c r="O5280">
        <v>92</v>
      </c>
    </row>
    <row r="5281" spans="1:19" x14ac:dyDescent="0.3">
      <c r="A5281">
        <v>20823</v>
      </c>
      <c r="B5281" t="s">
        <v>1108</v>
      </c>
      <c r="C5281" t="s">
        <v>1067</v>
      </c>
      <c r="K5281">
        <v>5</v>
      </c>
      <c r="L5281">
        <v>0</v>
      </c>
      <c r="M5281">
        <v>16</v>
      </c>
      <c r="N5281">
        <v>1</v>
      </c>
      <c r="O5281">
        <v>27</v>
      </c>
    </row>
    <row r="5282" spans="1:19" x14ac:dyDescent="0.3">
      <c r="A5282">
        <v>20823</v>
      </c>
      <c r="B5282" t="s">
        <v>1108</v>
      </c>
      <c r="C5282" t="s">
        <v>474</v>
      </c>
      <c r="K5282">
        <v>2</v>
      </c>
      <c r="L5282">
        <v>0</v>
      </c>
      <c r="M5282">
        <v>7</v>
      </c>
      <c r="N5282">
        <v>0</v>
      </c>
      <c r="O5282">
        <v>7</v>
      </c>
    </row>
    <row r="5283" spans="1:19" x14ac:dyDescent="0.3">
      <c r="A5283">
        <v>20823</v>
      </c>
      <c r="B5283" t="s">
        <v>1108</v>
      </c>
      <c r="C5283" t="s">
        <v>1457</v>
      </c>
      <c r="K5283">
        <v>2</v>
      </c>
      <c r="L5283">
        <v>0</v>
      </c>
      <c r="M5283">
        <v>3</v>
      </c>
      <c r="N5283">
        <v>1</v>
      </c>
      <c r="O5283">
        <v>4</v>
      </c>
    </row>
    <row r="5284" spans="1:19" x14ac:dyDescent="0.3">
      <c r="A5284">
        <v>20823</v>
      </c>
      <c r="B5284" t="s">
        <v>570</v>
      </c>
      <c r="C5284" t="s">
        <v>1894</v>
      </c>
      <c r="K5284">
        <v>11</v>
      </c>
      <c r="L5284">
        <v>0</v>
      </c>
      <c r="M5284">
        <v>14</v>
      </c>
      <c r="N5284">
        <v>1</v>
      </c>
      <c r="O5284">
        <v>73</v>
      </c>
    </row>
    <row r="5285" spans="1:19" x14ac:dyDescent="0.3">
      <c r="A5285">
        <v>20823</v>
      </c>
      <c r="B5285" t="s">
        <v>570</v>
      </c>
      <c r="C5285" t="s">
        <v>1895</v>
      </c>
      <c r="K5285">
        <v>8</v>
      </c>
      <c r="L5285">
        <v>0</v>
      </c>
      <c r="M5285">
        <v>13</v>
      </c>
      <c r="N5285">
        <v>0</v>
      </c>
      <c r="O5285">
        <v>45</v>
      </c>
    </row>
    <row r="5286" spans="1:19" x14ac:dyDescent="0.3">
      <c r="A5286">
        <v>20823</v>
      </c>
      <c r="B5286" t="s">
        <v>570</v>
      </c>
      <c r="C5286" t="s">
        <v>555</v>
      </c>
      <c r="K5286">
        <v>4</v>
      </c>
      <c r="L5286">
        <v>0</v>
      </c>
      <c r="M5286">
        <v>7</v>
      </c>
      <c r="N5286">
        <v>0</v>
      </c>
      <c r="O5286">
        <v>23</v>
      </c>
    </row>
    <row r="5287" spans="1:19" x14ac:dyDescent="0.3">
      <c r="A5287">
        <v>20823</v>
      </c>
      <c r="B5287" t="s">
        <v>570</v>
      </c>
      <c r="C5287" t="s">
        <v>628</v>
      </c>
      <c r="K5287">
        <v>4</v>
      </c>
      <c r="L5287">
        <v>0</v>
      </c>
      <c r="M5287">
        <v>21</v>
      </c>
      <c r="N5287">
        <v>1</v>
      </c>
      <c r="O5287">
        <v>21</v>
      </c>
    </row>
    <row r="5288" spans="1:19" x14ac:dyDescent="0.3">
      <c r="A5288">
        <v>20823</v>
      </c>
      <c r="B5288" t="s">
        <v>1108</v>
      </c>
      <c r="C5288" t="s">
        <v>1502</v>
      </c>
      <c r="P5288">
        <v>59</v>
      </c>
      <c r="Q5288">
        <v>1</v>
      </c>
      <c r="R5288">
        <v>163</v>
      </c>
      <c r="S5288">
        <v>12</v>
      </c>
    </row>
    <row r="5289" spans="1:19" x14ac:dyDescent="0.3">
      <c r="A5289">
        <v>20823</v>
      </c>
      <c r="B5289" t="s">
        <v>1108</v>
      </c>
      <c r="C5289" t="s">
        <v>1118</v>
      </c>
      <c r="P5289">
        <v>37</v>
      </c>
      <c r="Q5289">
        <v>0</v>
      </c>
      <c r="R5289">
        <v>116</v>
      </c>
      <c r="S5289">
        <v>6</v>
      </c>
    </row>
    <row r="5290" spans="1:19" x14ac:dyDescent="0.3">
      <c r="A5290">
        <v>20823</v>
      </c>
      <c r="B5290" t="s">
        <v>1108</v>
      </c>
      <c r="C5290" t="s">
        <v>154</v>
      </c>
      <c r="P5290">
        <v>33</v>
      </c>
      <c r="Q5290">
        <v>0</v>
      </c>
      <c r="R5290">
        <v>48</v>
      </c>
      <c r="S5290">
        <v>2</v>
      </c>
    </row>
    <row r="5291" spans="1:19" x14ac:dyDescent="0.3">
      <c r="A5291">
        <v>20823</v>
      </c>
      <c r="B5291" t="s">
        <v>1108</v>
      </c>
      <c r="C5291" t="s">
        <v>1504</v>
      </c>
      <c r="P5291">
        <v>23</v>
      </c>
      <c r="Q5291">
        <v>0</v>
      </c>
      <c r="R5291">
        <v>23</v>
      </c>
      <c r="S5291">
        <v>1</v>
      </c>
    </row>
    <row r="5292" spans="1:19" x14ac:dyDescent="0.3">
      <c r="A5292">
        <v>20823</v>
      </c>
      <c r="B5292" t="s">
        <v>1108</v>
      </c>
      <c r="C5292" t="s">
        <v>1503</v>
      </c>
      <c r="P5292">
        <v>11</v>
      </c>
      <c r="Q5292">
        <v>1</v>
      </c>
      <c r="R5292">
        <v>21</v>
      </c>
      <c r="S5292">
        <v>3</v>
      </c>
    </row>
    <row r="5293" spans="1:19" x14ac:dyDescent="0.3">
      <c r="A5293">
        <v>20823</v>
      </c>
      <c r="B5293" t="s">
        <v>1108</v>
      </c>
      <c r="C5293" t="s">
        <v>1896</v>
      </c>
      <c r="P5293">
        <v>21</v>
      </c>
      <c r="Q5293">
        <v>1</v>
      </c>
      <c r="R5293">
        <v>21</v>
      </c>
      <c r="S5293">
        <v>1</v>
      </c>
    </row>
    <row r="5294" spans="1:19" x14ac:dyDescent="0.3">
      <c r="A5294">
        <v>20823</v>
      </c>
      <c r="B5294" t="s">
        <v>1108</v>
      </c>
      <c r="C5294" t="s">
        <v>130</v>
      </c>
      <c r="P5294">
        <v>18</v>
      </c>
      <c r="Q5294">
        <v>0</v>
      </c>
      <c r="R5294">
        <v>18</v>
      </c>
      <c r="S5294">
        <v>1</v>
      </c>
    </row>
    <row r="5295" spans="1:19" x14ac:dyDescent="0.3">
      <c r="A5295">
        <v>20823</v>
      </c>
      <c r="B5295" t="s">
        <v>1108</v>
      </c>
      <c r="C5295" t="s">
        <v>1897</v>
      </c>
      <c r="P5295">
        <v>9</v>
      </c>
      <c r="Q5295">
        <v>0</v>
      </c>
      <c r="R5295">
        <v>17</v>
      </c>
      <c r="S5295">
        <v>3</v>
      </c>
    </row>
    <row r="5296" spans="1:19" x14ac:dyDescent="0.3">
      <c r="A5296">
        <v>20823</v>
      </c>
      <c r="B5296" t="s">
        <v>570</v>
      </c>
      <c r="C5296" t="s">
        <v>291</v>
      </c>
      <c r="P5296">
        <v>44</v>
      </c>
      <c r="Q5296">
        <v>1</v>
      </c>
      <c r="R5296">
        <v>113</v>
      </c>
      <c r="S5296">
        <v>6</v>
      </c>
    </row>
    <row r="5297" spans="1:35" x14ac:dyDescent="0.3">
      <c r="A5297">
        <v>20823</v>
      </c>
      <c r="B5297" t="s">
        <v>570</v>
      </c>
      <c r="C5297" t="s">
        <v>1898</v>
      </c>
      <c r="P5297">
        <v>23</v>
      </c>
      <c r="Q5297">
        <v>3</v>
      </c>
      <c r="R5297">
        <v>76</v>
      </c>
      <c r="S5297">
        <v>7</v>
      </c>
    </row>
    <row r="5298" spans="1:35" x14ac:dyDescent="0.3">
      <c r="A5298">
        <v>20823</v>
      </c>
      <c r="B5298" t="s">
        <v>570</v>
      </c>
      <c r="C5298" t="s">
        <v>133</v>
      </c>
      <c r="P5298">
        <v>26</v>
      </c>
      <c r="Q5298">
        <v>0</v>
      </c>
      <c r="R5298">
        <v>72</v>
      </c>
      <c r="S5298">
        <v>4</v>
      </c>
    </row>
    <row r="5299" spans="1:35" x14ac:dyDescent="0.3">
      <c r="A5299">
        <v>20823</v>
      </c>
      <c r="B5299" t="s">
        <v>570</v>
      </c>
      <c r="C5299" t="s">
        <v>1527</v>
      </c>
      <c r="P5299">
        <v>20</v>
      </c>
      <c r="Q5299">
        <v>0</v>
      </c>
      <c r="R5299">
        <v>52</v>
      </c>
      <c r="S5299">
        <v>5</v>
      </c>
    </row>
    <row r="5300" spans="1:35" x14ac:dyDescent="0.3">
      <c r="A5300">
        <v>20823</v>
      </c>
      <c r="B5300" t="s">
        <v>570</v>
      </c>
      <c r="C5300" t="s">
        <v>1899</v>
      </c>
      <c r="P5300">
        <v>30</v>
      </c>
      <c r="Q5300">
        <v>0</v>
      </c>
      <c r="R5300">
        <v>38</v>
      </c>
      <c r="S5300">
        <v>2</v>
      </c>
    </row>
    <row r="5301" spans="1:35" x14ac:dyDescent="0.3">
      <c r="A5301">
        <v>20823</v>
      </c>
      <c r="B5301" t="s">
        <v>570</v>
      </c>
      <c r="C5301" t="s">
        <v>1362</v>
      </c>
      <c r="P5301">
        <v>12</v>
      </c>
      <c r="Q5301">
        <v>0</v>
      </c>
      <c r="R5301">
        <v>18</v>
      </c>
      <c r="S5301">
        <v>3</v>
      </c>
    </row>
    <row r="5302" spans="1:35" x14ac:dyDescent="0.3">
      <c r="A5302">
        <v>20823</v>
      </c>
      <c r="B5302" t="s">
        <v>570</v>
      </c>
      <c r="C5302" t="s">
        <v>1895</v>
      </c>
      <c r="P5302">
        <v>6</v>
      </c>
      <c r="Q5302">
        <v>0</v>
      </c>
      <c r="R5302">
        <v>6</v>
      </c>
      <c r="S5302">
        <v>1</v>
      </c>
    </row>
    <row r="5303" spans="1:35" x14ac:dyDescent="0.3">
      <c r="A5303">
        <v>20823</v>
      </c>
      <c r="B5303" t="s">
        <v>570</v>
      </c>
      <c r="C5303" t="s">
        <v>559</v>
      </c>
      <c r="P5303">
        <v>6</v>
      </c>
      <c r="Q5303">
        <v>0</v>
      </c>
      <c r="R5303">
        <v>6</v>
      </c>
      <c r="S5303">
        <v>1</v>
      </c>
    </row>
    <row r="5304" spans="1:35" x14ac:dyDescent="0.3">
      <c r="A5304">
        <v>20823</v>
      </c>
      <c r="B5304" t="s">
        <v>570</v>
      </c>
      <c r="C5304" t="s">
        <v>555</v>
      </c>
      <c r="P5304">
        <v>1</v>
      </c>
      <c r="Q5304">
        <v>0</v>
      </c>
      <c r="R5304">
        <v>1</v>
      </c>
      <c r="S5304">
        <v>1</v>
      </c>
    </row>
    <row r="5305" spans="1:35" x14ac:dyDescent="0.3">
      <c r="A5305">
        <v>20823</v>
      </c>
      <c r="B5305" t="s">
        <v>1108</v>
      </c>
      <c r="C5305" t="s">
        <v>536</v>
      </c>
      <c r="T5305">
        <v>15</v>
      </c>
      <c r="U5305">
        <v>15</v>
      </c>
      <c r="V5305">
        <v>0</v>
      </c>
      <c r="W5305">
        <v>15</v>
      </c>
      <c r="X5305">
        <v>1</v>
      </c>
    </row>
    <row r="5306" spans="1:35" x14ac:dyDescent="0.3">
      <c r="A5306">
        <v>20823</v>
      </c>
      <c r="B5306" t="s">
        <v>570</v>
      </c>
      <c r="C5306" t="s">
        <v>555</v>
      </c>
      <c r="T5306">
        <v>25</v>
      </c>
      <c r="U5306">
        <v>33</v>
      </c>
      <c r="V5306">
        <v>0</v>
      </c>
      <c r="W5306">
        <v>75</v>
      </c>
      <c r="X5306">
        <v>3</v>
      </c>
    </row>
    <row r="5307" spans="1:35" x14ac:dyDescent="0.3">
      <c r="A5307">
        <v>20823</v>
      </c>
      <c r="B5307" t="s">
        <v>1108</v>
      </c>
      <c r="C5307" t="s">
        <v>1503</v>
      </c>
      <c r="Y5307">
        <v>15</v>
      </c>
      <c r="Z5307">
        <v>0</v>
      </c>
      <c r="AA5307">
        <v>0</v>
      </c>
      <c r="AB5307">
        <v>15</v>
      </c>
      <c r="AC5307">
        <v>1</v>
      </c>
    </row>
    <row r="5308" spans="1:35" x14ac:dyDescent="0.3">
      <c r="A5308">
        <v>20823</v>
      </c>
      <c r="B5308" t="s">
        <v>1108</v>
      </c>
      <c r="C5308" t="s">
        <v>971</v>
      </c>
      <c r="AD5308">
        <v>3</v>
      </c>
      <c r="AE5308">
        <v>20</v>
      </c>
      <c r="AF5308">
        <v>2</v>
      </c>
      <c r="AG5308">
        <v>66.7</v>
      </c>
      <c r="AH5308">
        <v>12</v>
      </c>
      <c r="AI5308">
        <v>6</v>
      </c>
    </row>
    <row r="5309" spans="1:35" x14ac:dyDescent="0.3">
      <c r="A5309">
        <v>20823</v>
      </c>
      <c r="B5309" t="s">
        <v>570</v>
      </c>
      <c r="C5309" t="s">
        <v>1532</v>
      </c>
      <c r="AD5309">
        <v>2</v>
      </c>
      <c r="AE5309">
        <v>45</v>
      </c>
      <c r="AF5309">
        <v>1</v>
      </c>
      <c r="AG5309">
        <v>50</v>
      </c>
      <c r="AH5309">
        <v>10</v>
      </c>
      <c r="AI5309">
        <v>7</v>
      </c>
    </row>
    <row r="5310" spans="1:35" x14ac:dyDescent="0.3">
      <c r="A5310">
        <v>20824</v>
      </c>
      <c r="B5310" t="s">
        <v>689</v>
      </c>
      <c r="C5310" t="s">
        <v>1519</v>
      </c>
      <c r="D5310">
        <v>14</v>
      </c>
      <c r="E5310">
        <v>42.9</v>
      </c>
      <c r="F5310">
        <v>6</v>
      </c>
      <c r="G5310">
        <v>1</v>
      </c>
      <c r="H5310">
        <v>2</v>
      </c>
      <c r="I5310">
        <v>163</v>
      </c>
      <c r="J5310">
        <v>173.5</v>
      </c>
    </row>
    <row r="5311" spans="1:35" x14ac:dyDescent="0.3">
      <c r="A5311">
        <v>20824</v>
      </c>
      <c r="B5311" t="s">
        <v>689</v>
      </c>
      <c r="C5311" t="s">
        <v>1900</v>
      </c>
      <c r="D5311">
        <v>2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</row>
    <row r="5312" spans="1:35" x14ac:dyDescent="0.3">
      <c r="A5312">
        <v>20824</v>
      </c>
      <c r="B5312" t="s">
        <v>648</v>
      </c>
      <c r="C5312" t="s">
        <v>1563</v>
      </c>
      <c r="D5312">
        <v>39</v>
      </c>
      <c r="E5312">
        <v>53.8</v>
      </c>
      <c r="F5312">
        <v>21</v>
      </c>
      <c r="G5312">
        <v>1</v>
      </c>
      <c r="H5312">
        <v>1</v>
      </c>
      <c r="I5312">
        <v>320</v>
      </c>
      <c r="J5312">
        <v>126.1</v>
      </c>
    </row>
    <row r="5313" spans="1:19" x14ac:dyDescent="0.3">
      <c r="A5313">
        <v>20824</v>
      </c>
      <c r="B5313" t="s">
        <v>689</v>
      </c>
      <c r="C5313" t="s">
        <v>1520</v>
      </c>
      <c r="K5313">
        <v>27</v>
      </c>
      <c r="L5313">
        <v>0</v>
      </c>
      <c r="M5313">
        <v>14</v>
      </c>
      <c r="N5313">
        <v>1</v>
      </c>
      <c r="O5313">
        <v>122</v>
      </c>
    </row>
    <row r="5314" spans="1:19" x14ac:dyDescent="0.3">
      <c r="A5314">
        <v>20824</v>
      </c>
      <c r="B5314" t="s">
        <v>689</v>
      </c>
      <c r="C5314" t="s">
        <v>1519</v>
      </c>
      <c r="K5314">
        <v>10</v>
      </c>
      <c r="L5314">
        <v>0</v>
      </c>
      <c r="M5314">
        <v>24</v>
      </c>
      <c r="N5314">
        <v>0</v>
      </c>
      <c r="O5314">
        <v>26</v>
      </c>
    </row>
    <row r="5315" spans="1:19" x14ac:dyDescent="0.3">
      <c r="A5315">
        <v>20824</v>
      </c>
      <c r="B5315" t="s">
        <v>689</v>
      </c>
      <c r="C5315" t="s">
        <v>1137</v>
      </c>
      <c r="K5315">
        <v>1</v>
      </c>
      <c r="L5315">
        <v>0</v>
      </c>
      <c r="M5315">
        <v>3</v>
      </c>
      <c r="N5315">
        <v>0</v>
      </c>
      <c r="O5315">
        <v>3</v>
      </c>
    </row>
    <row r="5316" spans="1:19" x14ac:dyDescent="0.3">
      <c r="A5316">
        <v>20824</v>
      </c>
      <c r="B5316" t="s">
        <v>689</v>
      </c>
      <c r="C5316" t="s">
        <v>266</v>
      </c>
      <c r="K5316">
        <v>1</v>
      </c>
      <c r="L5316">
        <v>0</v>
      </c>
      <c r="M5316">
        <v>2</v>
      </c>
      <c r="N5316">
        <v>0</v>
      </c>
      <c r="O5316">
        <v>2</v>
      </c>
    </row>
    <row r="5317" spans="1:19" x14ac:dyDescent="0.3">
      <c r="A5317">
        <v>20824</v>
      </c>
      <c r="B5317" t="s">
        <v>689</v>
      </c>
      <c r="C5317" t="s">
        <v>1131</v>
      </c>
      <c r="K5317">
        <v>1</v>
      </c>
      <c r="L5317">
        <v>0</v>
      </c>
      <c r="M5317">
        <v>2</v>
      </c>
      <c r="N5317">
        <v>0</v>
      </c>
      <c r="O5317">
        <v>2</v>
      </c>
    </row>
    <row r="5318" spans="1:19" x14ac:dyDescent="0.3">
      <c r="A5318">
        <v>20824</v>
      </c>
      <c r="B5318" t="s">
        <v>689</v>
      </c>
      <c r="C5318" t="s">
        <v>1901</v>
      </c>
      <c r="K5318">
        <v>1</v>
      </c>
      <c r="L5318">
        <v>0</v>
      </c>
      <c r="M5318">
        <v>0</v>
      </c>
      <c r="N5318">
        <v>0</v>
      </c>
      <c r="O5318">
        <v>-6</v>
      </c>
    </row>
    <row r="5319" spans="1:19" x14ac:dyDescent="0.3">
      <c r="A5319">
        <v>20824</v>
      </c>
      <c r="B5319" t="s">
        <v>648</v>
      </c>
      <c r="C5319" t="s">
        <v>1902</v>
      </c>
      <c r="K5319">
        <v>21</v>
      </c>
      <c r="L5319">
        <v>0</v>
      </c>
      <c r="M5319">
        <v>16</v>
      </c>
      <c r="N5319">
        <v>0</v>
      </c>
      <c r="O5319">
        <v>86</v>
      </c>
    </row>
    <row r="5320" spans="1:19" x14ac:dyDescent="0.3">
      <c r="A5320">
        <v>20824</v>
      </c>
      <c r="B5320" t="s">
        <v>648</v>
      </c>
      <c r="C5320" t="s">
        <v>751</v>
      </c>
      <c r="K5320">
        <v>6</v>
      </c>
      <c r="L5320">
        <v>0</v>
      </c>
      <c r="M5320">
        <v>8</v>
      </c>
      <c r="N5320">
        <v>0</v>
      </c>
      <c r="O5320">
        <v>19</v>
      </c>
    </row>
    <row r="5321" spans="1:19" x14ac:dyDescent="0.3">
      <c r="A5321">
        <v>20824</v>
      </c>
      <c r="B5321" t="s">
        <v>648</v>
      </c>
      <c r="C5321" t="s">
        <v>312</v>
      </c>
      <c r="K5321">
        <v>6</v>
      </c>
      <c r="L5321">
        <v>0</v>
      </c>
      <c r="M5321">
        <v>4</v>
      </c>
      <c r="N5321">
        <v>0</v>
      </c>
      <c r="O5321">
        <v>8</v>
      </c>
    </row>
    <row r="5322" spans="1:19" x14ac:dyDescent="0.3">
      <c r="A5322">
        <v>20824</v>
      </c>
      <c r="B5322" t="s">
        <v>648</v>
      </c>
      <c r="C5322" t="s">
        <v>1903</v>
      </c>
      <c r="K5322">
        <v>1</v>
      </c>
      <c r="L5322">
        <v>0</v>
      </c>
      <c r="M5322">
        <v>1</v>
      </c>
      <c r="N5322">
        <v>0</v>
      </c>
      <c r="O5322">
        <v>1</v>
      </c>
    </row>
    <row r="5323" spans="1:19" x14ac:dyDescent="0.3">
      <c r="A5323">
        <v>20824</v>
      </c>
      <c r="B5323" t="s">
        <v>648</v>
      </c>
      <c r="C5323" t="s">
        <v>56</v>
      </c>
      <c r="K5323">
        <v>0</v>
      </c>
      <c r="L5323">
        <v>1</v>
      </c>
      <c r="M5323">
        <v>0</v>
      </c>
      <c r="N5323">
        <v>0</v>
      </c>
      <c r="O5323">
        <v>0</v>
      </c>
    </row>
    <row r="5324" spans="1:19" x14ac:dyDescent="0.3">
      <c r="A5324">
        <v>20824</v>
      </c>
      <c r="B5324" t="s">
        <v>648</v>
      </c>
      <c r="C5324" t="s">
        <v>1563</v>
      </c>
      <c r="K5324">
        <v>9</v>
      </c>
      <c r="L5324">
        <v>0</v>
      </c>
      <c r="M5324">
        <v>6</v>
      </c>
      <c r="N5324">
        <v>0</v>
      </c>
      <c r="O5324">
        <v>-18</v>
      </c>
    </row>
    <row r="5325" spans="1:19" x14ac:dyDescent="0.3">
      <c r="A5325">
        <v>20824</v>
      </c>
      <c r="B5325" t="s">
        <v>689</v>
      </c>
      <c r="C5325" t="s">
        <v>1901</v>
      </c>
      <c r="P5325">
        <v>99</v>
      </c>
      <c r="Q5325">
        <v>2</v>
      </c>
      <c r="R5325">
        <v>129</v>
      </c>
      <c r="S5325">
        <v>4</v>
      </c>
    </row>
    <row r="5326" spans="1:19" x14ac:dyDescent="0.3">
      <c r="A5326">
        <v>20824</v>
      </c>
      <c r="B5326" t="s">
        <v>689</v>
      </c>
      <c r="C5326" t="s">
        <v>177</v>
      </c>
      <c r="P5326">
        <v>23</v>
      </c>
      <c r="Q5326">
        <v>0</v>
      </c>
      <c r="R5326">
        <v>23</v>
      </c>
      <c r="S5326">
        <v>1</v>
      </c>
    </row>
    <row r="5327" spans="1:19" x14ac:dyDescent="0.3">
      <c r="A5327">
        <v>20824</v>
      </c>
      <c r="B5327" t="s">
        <v>689</v>
      </c>
      <c r="C5327" t="s">
        <v>1377</v>
      </c>
      <c r="P5327">
        <v>11</v>
      </c>
      <c r="Q5327">
        <v>0</v>
      </c>
      <c r="R5327">
        <v>11</v>
      </c>
      <c r="S5327">
        <v>1</v>
      </c>
    </row>
    <row r="5328" spans="1:19" x14ac:dyDescent="0.3">
      <c r="A5328">
        <v>20824</v>
      </c>
      <c r="B5328" t="s">
        <v>648</v>
      </c>
      <c r="C5328" t="s">
        <v>1902</v>
      </c>
      <c r="P5328">
        <v>30</v>
      </c>
      <c r="Q5328">
        <v>1</v>
      </c>
      <c r="R5328">
        <v>97</v>
      </c>
      <c r="S5328">
        <v>7</v>
      </c>
    </row>
    <row r="5329" spans="1:39" x14ac:dyDescent="0.3">
      <c r="A5329">
        <v>20824</v>
      </c>
      <c r="B5329" t="s">
        <v>648</v>
      </c>
      <c r="C5329" t="s">
        <v>750</v>
      </c>
      <c r="P5329">
        <v>18</v>
      </c>
      <c r="Q5329">
        <v>0</v>
      </c>
      <c r="R5329">
        <v>69</v>
      </c>
      <c r="S5329">
        <v>6</v>
      </c>
    </row>
    <row r="5330" spans="1:39" x14ac:dyDescent="0.3">
      <c r="A5330">
        <v>20824</v>
      </c>
      <c r="B5330" t="s">
        <v>648</v>
      </c>
      <c r="C5330" t="s">
        <v>1566</v>
      </c>
      <c r="P5330">
        <v>48</v>
      </c>
      <c r="Q5330">
        <v>0</v>
      </c>
      <c r="R5330">
        <v>55</v>
      </c>
      <c r="S5330">
        <v>2</v>
      </c>
    </row>
    <row r="5331" spans="1:39" x14ac:dyDescent="0.3">
      <c r="A5331">
        <v>20824</v>
      </c>
      <c r="B5331" t="s">
        <v>648</v>
      </c>
      <c r="C5331" t="s">
        <v>1565</v>
      </c>
      <c r="P5331">
        <v>29</v>
      </c>
      <c r="Q5331">
        <v>0</v>
      </c>
      <c r="R5331">
        <v>46</v>
      </c>
      <c r="S5331">
        <v>3</v>
      </c>
    </row>
    <row r="5332" spans="1:39" x14ac:dyDescent="0.3">
      <c r="A5332">
        <v>20824</v>
      </c>
      <c r="B5332" t="s">
        <v>648</v>
      </c>
      <c r="C5332" t="s">
        <v>312</v>
      </c>
      <c r="P5332">
        <v>37</v>
      </c>
      <c r="Q5332">
        <v>0</v>
      </c>
      <c r="R5332">
        <v>37</v>
      </c>
      <c r="S5332">
        <v>1</v>
      </c>
    </row>
    <row r="5333" spans="1:39" x14ac:dyDescent="0.3">
      <c r="A5333">
        <v>20824</v>
      </c>
      <c r="B5333" t="s">
        <v>648</v>
      </c>
      <c r="C5333" t="s">
        <v>1904</v>
      </c>
      <c r="P5333">
        <v>9</v>
      </c>
      <c r="Q5333">
        <v>0</v>
      </c>
      <c r="R5333">
        <v>9</v>
      </c>
      <c r="S5333">
        <v>1</v>
      </c>
    </row>
    <row r="5334" spans="1:39" x14ac:dyDescent="0.3">
      <c r="A5334">
        <v>20824</v>
      </c>
      <c r="B5334" t="s">
        <v>648</v>
      </c>
      <c r="C5334" t="s">
        <v>751</v>
      </c>
      <c r="P5334">
        <v>7</v>
      </c>
      <c r="Q5334">
        <v>0</v>
      </c>
      <c r="R5334">
        <v>7</v>
      </c>
      <c r="S5334">
        <v>1</v>
      </c>
    </row>
    <row r="5335" spans="1:39" x14ac:dyDescent="0.3">
      <c r="A5335">
        <v>20824</v>
      </c>
      <c r="B5335" t="s">
        <v>689</v>
      </c>
      <c r="C5335" t="s">
        <v>1377</v>
      </c>
      <c r="T5335">
        <v>18</v>
      </c>
      <c r="U5335">
        <v>31</v>
      </c>
      <c r="V5335">
        <v>0</v>
      </c>
      <c r="W5335">
        <v>72</v>
      </c>
      <c r="X5335">
        <v>4</v>
      </c>
    </row>
    <row r="5336" spans="1:39" x14ac:dyDescent="0.3">
      <c r="A5336">
        <v>20824</v>
      </c>
      <c r="B5336" t="s">
        <v>689</v>
      </c>
      <c r="C5336" t="s">
        <v>1520</v>
      </c>
      <c r="T5336">
        <v>18</v>
      </c>
      <c r="U5336">
        <v>18</v>
      </c>
      <c r="V5336">
        <v>0</v>
      </c>
      <c r="W5336">
        <v>18</v>
      </c>
      <c r="X5336">
        <v>1</v>
      </c>
    </row>
    <row r="5337" spans="1:39" x14ac:dyDescent="0.3">
      <c r="A5337">
        <v>20824</v>
      </c>
      <c r="B5337" t="s">
        <v>648</v>
      </c>
      <c r="C5337" t="s">
        <v>751</v>
      </c>
      <c r="T5337">
        <v>31</v>
      </c>
      <c r="U5337">
        <v>48</v>
      </c>
      <c r="V5337">
        <v>0</v>
      </c>
      <c r="W5337">
        <v>93</v>
      </c>
      <c r="X5337">
        <v>3</v>
      </c>
    </row>
    <row r="5338" spans="1:39" x14ac:dyDescent="0.3">
      <c r="A5338">
        <v>20824</v>
      </c>
      <c r="B5338" t="s">
        <v>648</v>
      </c>
      <c r="C5338" t="s">
        <v>56</v>
      </c>
      <c r="Y5338">
        <v>-3</v>
      </c>
      <c r="Z5338">
        <v>0</v>
      </c>
      <c r="AA5338">
        <v>0</v>
      </c>
      <c r="AB5338">
        <v>-3</v>
      </c>
      <c r="AC5338">
        <v>1</v>
      </c>
    </row>
    <row r="5339" spans="1:39" x14ac:dyDescent="0.3">
      <c r="A5339">
        <v>20824</v>
      </c>
      <c r="B5339" t="s">
        <v>689</v>
      </c>
      <c r="C5339" t="s">
        <v>107</v>
      </c>
      <c r="AD5339">
        <v>1</v>
      </c>
      <c r="AE5339">
        <v>46</v>
      </c>
      <c r="AF5339">
        <v>1</v>
      </c>
      <c r="AG5339">
        <v>100</v>
      </c>
      <c r="AH5339">
        <v>6</v>
      </c>
      <c r="AI5339">
        <v>3</v>
      </c>
    </row>
    <row r="5340" spans="1:39" x14ac:dyDescent="0.3">
      <c r="A5340">
        <v>20824</v>
      </c>
      <c r="B5340" t="s">
        <v>648</v>
      </c>
      <c r="C5340" t="s">
        <v>369</v>
      </c>
      <c r="AD5340">
        <v>4</v>
      </c>
      <c r="AE5340">
        <v>38</v>
      </c>
      <c r="AF5340">
        <v>4</v>
      </c>
      <c r="AG5340">
        <v>100</v>
      </c>
      <c r="AH5340">
        <v>13</v>
      </c>
      <c r="AI5340">
        <v>1</v>
      </c>
    </row>
    <row r="5341" spans="1:39" x14ac:dyDescent="0.3">
      <c r="A5341">
        <v>20824</v>
      </c>
      <c r="B5341" t="s">
        <v>689</v>
      </c>
      <c r="C5341" t="s">
        <v>1140</v>
      </c>
      <c r="AJ5341">
        <v>54</v>
      </c>
      <c r="AK5341">
        <v>271</v>
      </c>
      <c r="AL5341">
        <v>38.700000000000003</v>
      </c>
      <c r="AM5341">
        <v>7</v>
      </c>
    </row>
    <row r="5342" spans="1:39" x14ac:dyDescent="0.3">
      <c r="A5342">
        <v>20824</v>
      </c>
      <c r="B5342" t="s">
        <v>648</v>
      </c>
      <c r="C5342" t="s">
        <v>1222</v>
      </c>
      <c r="AJ5342">
        <v>39</v>
      </c>
      <c r="AK5342">
        <v>151</v>
      </c>
      <c r="AL5342">
        <v>37.799999999999997</v>
      </c>
      <c r="AM5342">
        <v>4</v>
      </c>
    </row>
    <row r="5343" spans="1:39" x14ac:dyDescent="0.3">
      <c r="A5343">
        <v>20825</v>
      </c>
      <c r="B5343" t="s">
        <v>1905</v>
      </c>
      <c r="C5343" t="s">
        <v>1906</v>
      </c>
      <c r="D5343">
        <v>41</v>
      </c>
      <c r="E5343">
        <v>53.7</v>
      </c>
      <c r="F5343">
        <v>22</v>
      </c>
      <c r="G5343">
        <v>1</v>
      </c>
      <c r="H5343">
        <v>2</v>
      </c>
      <c r="I5343">
        <v>196</v>
      </c>
      <c r="J5343">
        <v>105</v>
      </c>
    </row>
    <row r="5344" spans="1:39" x14ac:dyDescent="0.3">
      <c r="A5344">
        <v>20825</v>
      </c>
      <c r="B5344" t="s">
        <v>409</v>
      </c>
      <c r="C5344" t="s">
        <v>130</v>
      </c>
      <c r="D5344">
        <v>30</v>
      </c>
      <c r="E5344">
        <v>70</v>
      </c>
      <c r="F5344">
        <v>21</v>
      </c>
      <c r="G5344">
        <v>0</v>
      </c>
      <c r="H5344">
        <v>2</v>
      </c>
      <c r="I5344">
        <v>256</v>
      </c>
      <c r="J5344">
        <v>163.69999999999999</v>
      </c>
    </row>
    <row r="5345" spans="1:19" x14ac:dyDescent="0.3">
      <c r="A5345">
        <v>20825</v>
      </c>
      <c r="B5345" t="s">
        <v>1905</v>
      </c>
      <c r="C5345" t="s">
        <v>1906</v>
      </c>
      <c r="K5345">
        <v>15</v>
      </c>
      <c r="L5345">
        <v>0</v>
      </c>
      <c r="M5345">
        <v>26</v>
      </c>
      <c r="N5345">
        <v>0</v>
      </c>
      <c r="O5345">
        <v>33</v>
      </c>
    </row>
    <row r="5346" spans="1:19" x14ac:dyDescent="0.3">
      <c r="A5346">
        <v>20825</v>
      </c>
      <c r="B5346" t="s">
        <v>1905</v>
      </c>
      <c r="C5346" t="s">
        <v>1907</v>
      </c>
      <c r="K5346">
        <v>12</v>
      </c>
      <c r="L5346">
        <v>0</v>
      </c>
      <c r="M5346">
        <v>11</v>
      </c>
      <c r="N5346">
        <v>0</v>
      </c>
      <c r="O5346">
        <v>33</v>
      </c>
    </row>
    <row r="5347" spans="1:19" x14ac:dyDescent="0.3">
      <c r="A5347">
        <v>20825</v>
      </c>
      <c r="B5347" t="s">
        <v>1905</v>
      </c>
      <c r="C5347" t="s">
        <v>56</v>
      </c>
      <c r="K5347">
        <v>0</v>
      </c>
      <c r="L5347">
        <v>0</v>
      </c>
      <c r="M5347">
        <v>0</v>
      </c>
      <c r="N5347">
        <v>0</v>
      </c>
      <c r="O5347">
        <v>0</v>
      </c>
    </row>
    <row r="5348" spans="1:19" x14ac:dyDescent="0.3">
      <c r="A5348">
        <v>20825</v>
      </c>
      <c r="B5348" t="s">
        <v>1905</v>
      </c>
      <c r="C5348" t="s">
        <v>1908</v>
      </c>
      <c r="K5348">
        <v>0</v>
      </c>
      <c r="L5348">
        <v>1</v>
      </c>
      <c r="M5348">
        <v>0</v>
      </c>
      <c r="N5348">
        <v>0</v>
      </c>
      <c r="O5348">
        <v>0</v>
      </c>
    </row>
    <row r="5349" spans="1:19" x14ac:dyDescent="0.3">
      <c r="A5349">
        <v>20825</v>
      </c>
      <c r="B5349" t="s">
        <v>409</v>
      </c>
      <c r="C5349" t="s">
        <v>701</v>
      </c>
      <c r="K5349">
        <v>20</v>
      </c>
      <c r="L5349">
        <v>0</v>
      </c>
      <c r="M5349">
        <v>7</v>
      </c>
      <c r="N5349">
        <v>0</v>
      </c>
      <c r="O5349">
        <v>52</v>
      </c>
    </row>
    <row r="5350" spans="1:19" x14ac:dyDescent="0.3">
      <c r="A5350">
        <v>20825</v>
      </c>
      <c r="B5350" t="s">
        <v>409</v>
      </c>
      <c r="C5350" t="s">
        <v>1909</v>
      </c>
      <c r="K5350">
        <v>7</v>
      </c>
      <c r="L5350">
        <v>0</v>
      </c>
      <c r="M5350">
        <v>15</v>
      </c>
      <c r="N5350">
        <v>2</v>
      </c>
      <c r="O5350">
        <v>47</v>
      </c>
    </row>
    <row r="5351" spans="1:19" x14ac:dyDescent="0.3">
      <c r="A5351">
        <v>20825</v>
      </c>
      <c r="B5351" t="s">
        <v>409</v>
      </c>
      <c r="C5351" t="s">
        <v>1910</v>
      </c>
      <c r="K5351">
        <v>7</v>
      </c>
      <c r="L5351">
        <v>0</v>
      </c>
      <c r="M5351">
        <v>8</v>
      </c>
      <c r="N5351">
        <v>1</v>
      </c>
      <c r="O5351">
        <v>18</v>
      </c>
    </row>
    <row r="5352" spans="1:19" x14ac:dyDescent="0.3">
      <c r="A5352">
        <v>20825</v>
      </c>
      <c r="B5352" t="s">
        <v>409</v>
      </c>
      <c r="C5352" t="s">
        <v>326</v>
      </c>
      <c r="K5352">
        <v>2</v>
      </c>
      <c r="L5352">
        <v>0</v>
      </c>
      <c r="M5352">
        <v>12</v>
      </c>
      <c r="N5352">
        <v>0</v>
      </c>
      <c r="O5352">
        <v>17</v>
      </c>
    </row>
    <row r="5353" spans="1:19" x14ac:dyDescent="0.3">
      <c r="A5353">
        <v>20825</v>
      </c>
      <c r="B5353" t="s">
        <v>409</v>
      </c>
      <c r="C5353" t="s">
        <v>1911</v>
      </c>
      <c r="K5353">
        <v>2</v>
      </c>
      <c r="L5353">
        <v>1</v>
      </c>
      <c r="M5353">
        <v>7</v>
      </c>
      <c r="N5353">
        <v>0</v>
      </c>
      <c r="O5353">
        <v>8</v>
      </c>
    </row>
    <row r="5354" spans="1:19" x14ac:dyDescent="0.3">
      <c r="A5354">
        <v>20825</v>
      </c>
      <c r="B5354" t="s">
        <v>409</v>
      </c>
      <c r="C5354" t="s">
        <v>130</v>
      </c>
      <c r="K5354">
        <v>6</v>
      </c>
      <c r="L5354">
        <v>0</v>
      </c>
      <c r="M5354">
        <v>4</v>
      </c>
      <c r="N5354">
        <v>0</v>
      </c>
      <c r="O5354">
        <v>2</v>
      </c>
    </row>
    <row r="5355" spans="1:19" x14ac:dyDescent="0.3">
      <c r="A5355">
        <v>20825</v>
      </c>
      <c r="B5355" t="s">
        <v>409</v>
      </c>
      <c r="C5355" t="s">
        <v>1912</v>
      </c>
      <c r="K5355">
        <v>1</v>
      </c>
      <c r="L5355">
        <v>0</v>
      </c>
      <c r="M5355">
        <v>0</v>
      </c>
      <c r="N5355">
        <v>0</v>
      </c>
      <c r="O5355">
        <v>-3</v>
      </c>
    </row>
    <row r="5356" spans="1:19" x14ac:dyDescent="0.3">
      <c r="A5356">
        <v>20825</v>
      </c>
      <c r="B5356" t="s">
        <v>1905</v>
      </c>
      <c r="C5356" t="s">
        <v>56</v>
      </c>
      <c r="P5356">
        <v>29</v>
      </c>
      <c r="Q5356">
        <v>0</v>
      </c>
      <c r="R5356">
        <v>96</v>
      </c>
      <c r="S5356">
        <v>10</v>
      </c>
    </row>
    <row r="5357" spans="1:19" x14ac:dyDescent="0.3">
      <c r="A5357">
        <v>20825</v>
      </c>
      <c r="B5357" t="s">
        <v>1905</v>
      </c>
      <c r="C5357" t="s">
        <v>1913</v>
      </c>
      <c r="P5357">
        <v>12</v>
      </c>
      <c r="Q5357">
        <v>1</v>
      </c>
      <c r="R5357">
        <v>36</v>
      </c>
      <c r="S5357">
        <v>4</v>
      </c>
    </row>
    <row r="5358" spans="1:19" x14ac:dyDescent="0.3">
      <c r="A5358">
        <v>20825</v>
      </c>
      <c r="B5358" t="s">
        <v>1905</v>
      </c>
      <c r="C5358" t="s">
        <v>1907</v>
      </c>
      <c r="P5358">
        <v>17</v>
      </c>
      <c r="Q5358">
        <v>0</v>
      </c>
      <c r="R5358">
        <v>22</v>
      </c>
      <c r="S5358">
        <v>2</v>
      </c>
    </row>
    <row r="5359" spans="1:19" x14ac:dyDescent="0.3">
      <c r="A5359">
        <v>20825</v>
      </c>
      <c r="B5359" t="s">
        <v>1905</v>
      </c>
      <c r="C5359" t="s">
        <v>1914</v>
      </c>
      <c r="P5359">
        <v>13</v>
      </c>
      <c r="Q5359">
        <v>1</v>
      </c>
      <c r="R5359">
        <v>13</v>
      </c>
      <c r="S5359">
        <v>1</v>
      </c>
    </row>
    <row r="5360" spans="1:19" x14ac:dyDescent="0.3">
      <c r="A5360">
        <v>20825</v>
      </c>
      <c r="B5360" t="s">
        <v>1905</v>
      </c>
      <c r="C5360" t="s">
        <v>44</v>
      </c>
      <c r="P5360">
        <v>5</v>
      </c>
      <c r="Q5360">
        <v>0</v>
      </c>
      <c r="R5360">
        <v>10</v>
      </c>
      <c r="S5360">
        <v>2</v>
      </c>
    </row>
    <row r="5361" spans="1:29" x14ac:dyDescent="0.3">
      <c r="A5361">
        <v>20825</v>
      </c>
      <c r="B5361" t="s">
        <v>1905</v>
      </c>
      <c r="C5361" t="s">
        <v>107</v>
      </c>
      <c r="P5361">
        <v>9</v>
      </c>
      <c r="Q5361">
        <v>0</v>
      </c>
      <c r="R5361">
        <v>9</v>
      </c>
      <c r="S5361">
        <v>1</v>
      </c>
    </row>
    <row r="5362" spans="1:29" x14ac:dyDescent="0.3">
      <c r="A5362">
        <v>20825</v>
      </c>
      <c r="B5362" t="s">
        <v>1905</v>
      </c>
      <c r="C5362" t="s">
        <v>1915</v>
      </c>
      <c r="P5362">
        <v>8</v>
      </c>
      <c r="Q5362">
        <v>0</v>
      </c>
      <c r="R5362">
        <v>8</v>
      </c>
      <c r="S5362">
        <v>1</v>
      </c>
    </row>
    <row r="5363" spans="1:29" x14ac:dyDescent="0.3">
      <c r="A5363">
        <v>20825</v>
      </c>
      <c r="B5363" t="s">
        <v>1905</v>
      </c>
      <c r="C5363" t="s">
        <v>1916</v>
      </c>
      <c r="P5363">
        <v>2</v>
      </c>
      <c r="Q5363">
        <v>0</v>
      </c>
      <c r="R5363">
        <v>2</v>
      </c>
      <c r="S5363">
        <v>1</v>
      </c>
    </row>
    <row r="5364" spans="1:29" x14ac:dyDescent="0.3">
      <c r="A5364">
        <v>20825</v>
      </c>
      <c r="B5364" t="s">
        <v>409</v>
      </c>
      <c r="C5364" t="s">
        <v>1645</v>
      </c>
      <c r="P5364">
        <v>34</v>
      </c>
      <c r="Q5364">
        <v>1</v>
      </c>
      <c r="R5364">
        <v>75</v>
      </c>
      <c r="S5364">
        <v>5</v>
      </c>
    </row>
    <row r="5365" spans="1:29" x14ac:dyDescent="0.3">
      <c r="A5365">
        <v>20825</v>
      </c>
      <c r="B5365" t="s">
        <v>409</v>
      </c>
      <c r="C5365" t="s">
        <v>1909</v>
      </c>
      <c r="P5365">
        <v>19</v>
      </c>
      <c r="Q5365">
        <v>0</v>
      </c>
      <c r="R5365">
        <v>74</v>
      </c>
      <c r="S5365">
        <v>6</v>
      </c>
    </row>
    <row r="5366" spans="1:29" x14ac:dyDescent="0.3">
      <c r="A5366">
        <v>20825</v>
      </c>
      <c r="B5366" t="s">
        <v>409</v>
      </c>
      <c r="C5366" t="s">
        <v>326</v>
      </c>
      <c r="P5366">
        <v>21</v>
      </c>
      <c r="Q5366">
        <v>0</v>
      </c>
      <c r="R5366">
        <v>34</v>
      </c>
      <c r="S5366">
        <v>3</v>
      </c>
    </row>
    <row r="5367" spans="1:29" x14ac:dyDescent="0.3">
      <c r="A5367">
        <v>20825</v>
      </c>
      <c r="B5367" t="s">
        <v>409</v>
      </c>
      <c r="C5367" t="s">
        <v>1917</v>
      </c>
      <c r="P5367">
        <v>27</v>
      </c>
      <c r="Q5367">
        <v>0</v>
      </c>
      <c r="R5367">
        <v>27</v>
      </c>
      <c r="S5367">
        <v>1</v>
      </c>
    </row>
    <row r="5368" spans="1:29" x14ac:dyDescent="0.3">
      <c r="A5368">
        <v>20825</v>
      </c>
      <c r="B5368" t="s">
        <v>409</v>
      </c>
      <c r="C5368" t="s">
        <v>845</v>
      </c>
      <c r="P5368">
        <v>9</v>
      </c>
      <c r="Q5368">
        <v>0</v>
      </c>
      <c r="R5368">
        <v>17</v>
      </c>
      <c r="S5368">
        <v>2</v>
      </c>
    </row>
    <row r="5369" spans="1:29" x14ac:dyDescent="0.3">
      <c r="A5369">
        <v>20825</v>
      </c>
      <c r="B5369" t="s">
        <v>409</v>
      </c>
      <c r="C5369" t="s">
        <v>199</v>
      </c>
      <c r="P5369">
        <v>9</v>
      </c>
      <c r="Q5369">
        <v>1</v>
      </c>
      <c r="R5369">
        <v>16</v>
      </c>
      <c r="S5369">
        <v>2</v>
      </c>
    </row>
    <row r="5370" spans="1:29" x14ac:dyDescent="0.3">
      <c r="A5370">
        <v>20825</v>
      </c>
      <c r="B5370" t="s">
        <v>409</v>
      </c>
      <c r="C5370" t="s">
        <v>1918</v>
      </c>
      <c r="P5370">
        <v>8</v>
      </c>
      <c r="Q5370">
        <v>0</v>
      </c>
      <c r="R5370">
        <v>8</v>
      </c>
      <c r="S5370">
        <v>1</v>
      </c>
    </row>
    <row r="5371" spans="1:29" x14ac:dyDescent="0.3">
      <c r="A5371">
        <v>20825</v>
      </c>
      <c r="B5371" t="s">
        <v>409</v>
      </c>
      <c r="C5371" t="s">
        <v>1910</v>
      </c>
      <c r="P5371">
        <v>5</v>
      </c>
      <c r="Q5371">
        <v>0</v>
      </c>
      <c r="R5371">
        <v>5</v>
      </c>
      <c r="S5371">
        <v>1</v>
      </c>
    </row>
    <row r="5372" spans="1:29" x14ac:dyDescent="0.3">
      <c r="A5372">
        <v>20825</v>
      </c>
      <c r="B5372" t="s">
        <v>1905</v>
      </c>
      <c r="C5372" t="s">
        <v>1913</v>
      </c>
      <c r="T5372">
        <v>25.7</v>
      </c>
      <c r="U5372">
        <v>49</v>
      </c>
      <c r="V5372">
        <v>0</v>
      </c>
      <c r="W5372">
        <v>77</v>
      </c>
      <c r="X5372">
        <v>3</v>
      </c>
    </row>
    <row r="5373" spans="1:29" x14ac:dyDescent="0.3">
      <c r="A5373">
        <v>20825</v>
      </c>
      <c r="B5373" t="s">
        <v>1905</v>
      </c>
      <c r="C5373" t="s">
        <v>1908</v>
      </c>
      <c r="T5373">
        <v>21</v>
      </c>
      <c r="U5373">
        <v>21</v>
      </c>
      <c r="V5373">
        <v>0</v>
      </c>
      <c r="W5373">
        <v>21</v>
      </c>
      <c r="X5373">
        <v>1</v>
      </c>
    </row>
    <row r="5374" spans="1:29" x14ac:dyDescent="0.3">
      <c r="A5374">
        <v>20825</v>
      </c>
      <c r="B5374" t="s">
        <v>409</v>
      </c>
      <c r="C5374" t="s">
        <v>1909</v>
      </c>
      <c r="T5374">
        <v>22</v>
      </c>
      <c r="U5374">
        <v>27</v>
      </c>
      <c r="V5374">
        <v>0</v>
      </c>
      <c r="W5374">
        <v>44</v>
      </c>
      <c r="X5374">
        <v>2</v>
      </c>
    </row>
    <row r="5375" spans="1:29" x14ac:dyDescent="0.3">
      <c r="A5375">
        <v>20825</v>
      </c>
      <c r="B5375" t="s">
        <v>1905</v>
      </c>
      <c r="C5375" t="s">
        <v>1908</v>
      </c>
      <c r="Y5375">
        <v>0.5</v>
      </c>
      <c r="Z5375">
        <v>0</v>
      </c>
      <c r="AA5375">
        <v>0</v>
      </c>
      <c r="AB5375">
        <v>1</v>
      </c>
      <c r="AC5375">
        <v>2</v>
      </c>
    </row>
    <row r="5376" spans="1:29" x14ac:dyDescent="0.3">
      <c r="A5376">
        <v>20825</v>
      </c>
      <c r="B5376" t="s">
        <v>409</v>
      </c>
      <c r="C5376" t="s">
        <v>1909</v>
      </c>
      <c r="Y5376">
        <v>8</v>
      </c>
      <c r="Z5376">
        <v>13</v>
      </c>
      <c r="AA5376">
        <v>0</v>
      </c>
      <c r="AB5376">
        <v>16</v>
      </c>
      <c r="AC5376">
        <v>2</v>
      </c>
    </row>
    <row r="5377" spans="1:39" x14ac:dyDescent="0.3">
      <c r="A5377">
        <v>20825</v>
      </c>
      <c r="B5377" t="s">
        <v>1905</v>
      </c>
      <c r="C5377" t="s">
        <v>1919</v>
      </c>
      <c r="AD5377">
        <v>1</v>
      </c>
      <c r="AE5377" t="s">
        <v>136</v>
      </c>
      <c r="AF5377">
        <v>0</v>
      </c>
      <c r="AG5377">
        <v>0</v>
      </c>
      <c r="AH5377">
        <v>2</v>
      </c>
      <c r="AI5377">
        <v>2</v>
      </c>
    </row>
    <row r="5378" spans="1:39" x14ac:dyDescent="0.3">
      <c r="A5378">
        <v>20825</v>
      </c>
      <c r="B5378" t="s">
        <v>409</v>
      </c>
      <c r="C5378" t="s">
        <v>1007</v>
      </c>
      <c r="AD5378">
        <v>0</v>
      </c>
      <c r="AE5378" t="s">
        <v>136</v>
      </c>
      <c r="AF5378">
        <v>0</v>
      </c>
      <c r="AG5378" t="s">
        <v>136</v>
      </c>
      <c r="AH5378">
        <v>4</v>
      </c>
      <c r="AI5378">
        <v>4</v>
      </c>
    </row>
    <row r="5379" spans="1:39" x14ac:dyDescent="0.3">
      <c r="A5379">
        <v>20825</v>
      </c>
      <c r="B5379" t="s">
        <v>1905</v>
      </c>
      <c r="C5379" t="s">
        <v>1920</v>
      </c>
      <c r="AJ5379">
        <v>56</v>
      </c>
      <c r="AK5379">
        <v>236</v>
      </c>
      <c r="AL5379">
        <v>39.299999999999997</v>
      </c>
      <c r="AM5379">
        <v>6</v>
      </c>
    </row>
    <row r="5380" spans="1:39" x14ac:dyDescent="0.3">
      <c r="A5380">
        <v>20825</v>
      </c>
      <c r="B5380" t="s">
        <v>409</v>
      </c>
      <c r="C5380" t="s">
        <v>1921</v>
      </c>
      <c r="AJ5380">
        <v>55</v>
      </c>
      <c r="AK5380">
        <v>265</v>
      </c>
      <c r="AL5380">
        <v>44.2</v>
      </c>
      <c r="AM5380">
        <v>6</v>
      </c>
    </row>
    <row r="5381" spans="1:39" x14ac:dyDescent="0.3">
      <c r="A5381">
        <v>20826</v>
      </c>
      <c r="B5381" t="s">
        <v>846</v>
      </c>
      <c r="C5381" t="s">
        <v>1215</v>
      </c>
      <c r="D5381">
        <v>13</v>
      </c>
      <c r="E5381">
        <v>69.2</v>
      </c>
      <c r="F5381">
        <v>9</v>
      </c>
      <c r="G5381">
        <v>1</v>
      </c>
      <c r="H5381">
        <v>2</v>
      </c>
      <c r="I5381">
        <v>80</v>
      </c>
      <c r="J5381">
        <v>156.30000000000001</v>
      </c>
    </row>
    <row r="5382" spans="1:39" x14ac:dyDescent="0.3">
      <c r="A5382">
        <v>20826</v>
      </c>
      <c r="B5382" t="s">
        <v>846</v>
      </c>
      <c r="C5382" t="s">
        <v>567</v>
      </c>
      <c r="D5382">
        <v>12</v>
      </c>
      <c r="E5382">
        <v>58.3</v>
      </c>
      <c r="F5382">
        <v>7</v>
      </c>
      <c r="G5382">
        <v>2</v>
      </c>
      <c r="H5382">
        <v>0</v>
      </c>
      <c r="I5382">
        <v>37</v>
      </c>
      <c r="J5382">
        <v>50.9</v>
      </c>
    </row>
    <row r="5383" spans="1:39" x14ac:dyDescent="0.3">
      <c r="A5383">
        <v>20826</v>
      </c>
      <c r="B5383" t="s">
        <v>846</v>
      </c>
      <c r="C5383" t="s">
        <v>1227</v>
      </c>
      <c r="D5383">
        <v>1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</row>
    <row r="5384" spans="1:39" x14ac:dyDescent="0.3">
      <c r="A5384">
        <v>20826</v>
      </c>
      <c r="B5384" t="s">
        <v>593</v>
      </c>
      <c r="C5384" t="s">
        <v>1382</v>
      </c>
      <c r="D5384">
        <v>25</v>
      </c>
      <c r="E5384">
        <v>88</v>
      </c>
      <c r="F5384">
        <v>22</v>
      </c>
      <c r="G5384">
        <v>0</v>
      </c>
      <c r="H5384">
        <v>3</v>
      </c>
      <c r="I5384">
        <v>312</v>
      </c>
      <c r="J5384">
        <v>232.4</v>
      </c>
    </row>
    <row r="5385" spans="1:39" x14ac:dyDescent="0.3">
      <c r="A5385">
        <v>20826</v>
      </c>
      <c r="B5385" t="s">
        <v>593</v>
      </c>
      <c r="C5385" t="s">
        <v>1922</v>
      </c>
      <c r="D5385">
        <v>1</v>
      </c>
      <c r="E5385">
        <v>100</v>
      </c>
      <c r="F5385">
        <v>1</v>
      </c>
      <c r="G5385">
        <v>0</v>
      </c>
      <c r="H5385">
        <v>1</v>
      </c>
      <c r="I5385">
        <v>9</v>
      </c>
      <c r="J5385">
        <v>505.6</v>
      </c>
    </row>
    <row r="5386" spans="1:39" x14ac:dyDescent="0.3">
      <c r="A5386">
        <v>20826</v>
      </c>
      <c r="B5386" t="s">
        <v>846</v>
      </c>
      <c r="C5386" t="s">
        <v>969</v>
      </c>
      <c r="K5386">
        <v>25</v>
      </c>
      <c r="L5386">
        <v>1</v>
      </c>
      <c r="M5386">
        <v>20</v>
      </c>
      <c r="N5386">
        <v>0</v>
      </c>
      <c r="O5386">
        <v>143</v>
      </c>
    </row>
    <row r="5387" spans="1:39" x14ac:dyDescent="0.3">
      <c r="A5387">
        <v>20826</v>
      </c>
      <c r="B5387" t="s">
        <v>846</v>
      </c>
      <c r="C5387" t="s">
        <v>93</v>
      </c>
      <c r="K5387">
        <v>12</v>
      </c>
      <c r="L5387">
        <v>0</v>
      </c>
      <c r="M5387">
        <v>32</v>
      </c>
      <c r="N5387">
        <v>0</v>
      </c>
      <c r="O5387">
        <v>107</v>
      </c>
    </row>
    <row r="5388" spans="1:39" x14ac:dyDescent="0.3">
      <c r="A5388">
        <v>20826</v>
      </c>
      <c r="B5388" t="s">
        <v>846</v>
      </c>
      <c r="C5388" t="s">
        <v>850</v>
      </c>
      <c r="K5388">
        <v>1</v>
      </c>
      <c r="L5388">
        <v>0</v>
      </c>
      <c r="M5388">
        <v>32</v>
      </c>
      <c r="N5388">
        <v>0</v>
      </c>
      <c r="O5388">
        <v>32</v>
      </c>
    </row>
    <row r="5389" spans="1:39" x14ac:dyDescent="0.3">
      <c r="A5389">
        <v>20826</v>
      </c>
      <c r="B5389" t="s">
        <v>846</v>
      </c>
      <c r="C5389" t="s">
        <v>1612</v>
      </c>
      <c r="K5389">
        <v>1</v>
      </c>
      <c r="L5389">
        <v>0</v>
      </c>
      <c r="M5389">
        <v>8</v>
      </c>
      <c r="N5389">
        <v>0</v>
      </c>
      <c r="O5389">
        <v>8</v>
      </c>
    </row>
    <row r="5390" spans="1:39" x14ac:dyDescent="0.3">
      <c r="A5390">
        <v>20826</v>
      </c>
      <c r="B5390" t="s">
        <v>846</v>
      </c>
      <c r="C5390" t="s">
        <v>567</v>
      </c>
      <c r="K5390">
        <v>1</v>
      </c>
      <c r="L5390">
        <v>0</v>
      </c>
      <c r="M5390">
        <v>7</v>
      </c>
      <c r="N5390">
        <v>0</v>
      </c>
      <c r="O5390">
        <v>7</v>
      </c>
    </row>
    <row r="5391" spans="1:39" x14ac:dyDescent="0.3">
      <c r="A5391">
        <v>20826</v>
      </c>
      <c r="B5391" t="s">
        <v>846</v>
      </c>
      <c r="C5391" t="s">
        <v>1215</v>
      </c>
      <c r="K5391">
        <v>3</v>
      </c>
      <c r="L5391">
        <v>0</v>
      </c>
      <c r="M5391">
        <v>5</v>
      </c>
      <c r="N5391">
        <v>0</v>
      </c>
      <c r="O5391">
        <v>-4</v>
      </c>
    </row>
    <row r="5392" spans="1:39" x14ac:dyDescent="0.3">
      <c r="A5392">
        <v>20826</v>
      </c>
      <c r="B5392" t="s">
        <v>593</v>
      </c>
      <c r="C5392" t="s">
        <v>56</v>
      </c>
      <c r="K5392">
        <v>9</v>
      </c>
      <c r="L5392">
        <v>0</v>
      </c>
      <c r="M5392">
        <v>14</v>
      </c>
      <c r="N5392">
        <v>0</v>
      </c>
      <c r="O5392">
        <v>49</v>
      </c>
    </row>
    <row r="5393" spans="1:19" x14ac:dyDescent="0.3">
      <c r="A5393">
        <v>20826</v>
      </c>
      <c r="B5393" t="s">
        <v>593</v>
      </c>
      <c r="C5393" t="s">
        <v>1382</v>
      </c>
      <c r="K5393">
        <v>16</v>
      </c>
      <c r="L5393">
        <v>1</v>
      </c>
      <c r="M5393">
        <v>11</v>
      </c>
      <c r="N5393">
        <v>1</v>
      </c>
      <c r="O5393">
        <v>47</v>
      </c>
    </row>
    <row r="5394" spans="1:19" x14ac:dyDescent="0.3">
      <c r="A5394">
        <v>20826</v>
      </c>
      <c r="B5394" t="s">
        <v>593</v>
      </c>
      <c r="C5394" t="s">
        <v>1507</v>
      </c>
      <c r="K5394">
        <v>3</v>
      </c>
      <c r="L5394">
        <v>1</v>
      </c>
      <c r="M5394">
        <v>5</v>
      </c>
      <c r="N5394">
        <v>0</v>
      </c>
      <c r="O5394">
        <v>16</v>
      </c>
    </row>
    <row r="5395" spans="1:19" x14ac:dyDescent="0.3">
      <c r="A5395">
        <v>20826</v>
      </c>
      <c r="B5395" t="s">
        <v>593</v>
      </c>
      <c r="C5395" t="s">
        <v>1099</v>
      </c>
      <c r="K5395">
        <v>2</v>
      </c>
      <c r="L5395">
        <v>0</v>
      </c>
      <c r="M5395">
        <v>6</v>
      </c>
      <c r="N5395">
        <v>0</v>
      </c>
      <c r="O5395">
        <v>9</v>
      </c>
    </row>
    <row r="5396" spans="1:19" x14ac:dyDescent="0.3">
      <c r="A5396">
        <v>20826</v>
      </c>
      <c r="B5396" t="s">
        <v>593</v>
      </c>
      <c r="C5396" t="s">
        <v>628</v>
      </c>
      <c r="K5396">
        <v>1</v>
      </c>
      <c r="L5396">
        <v>0</v>
      </c>
      <c r="M5396">
        <v>0</v>
      </c>
      <c r="N5396">
        <v>0</v>
      </c>
      <c r="O5396">
        <v>0</v>
      </c>
    </row>
    <row r="5397" spans="1:19" x14ac:dyDescent="0.3">
      <c r="A5397">
        <v>20826</v>
      </c>
      <c r="B5397" t="s">
        <v>846</v>
      </c>
      <c r="C5397" t="s">
        <v>1923</v>
      </c>
      <c r="P5397">
        <v>36</v>
      </c>
      <c r="Q5397">
        <v>0</v>
      </c>
      <c r="R5397">
        <v>50</v>
      </c>
      <c r="S5397">
        <v>3</v>
      </c>
    </row>
    <row r="5398" spans="1:19" x14ac:dyDescent="0.3">
      <c r="A5398">
        <v>20826</v>
      </c>
      <c r="B5398" t="s">
        <v>846</v>
      </c>
      <c r="C5398" t="s">
        <v>1924</v>
      </c>
      <c r="P5398">
        <v>11</v>
      </c>
      <c r="Q5398">
        <v>0</v>
      </c>
      <c r="R5398">
        <v>30</v>
      </c>
      <c r="S5398">
        <v>5</v>
      </c>
    </row>
    <row r="5399" spans="1:19" x14ac:dyDescent="0.3">
      <c r="A5399">
        <v>20826</v>
      </c>
      <c r="B5399" t="s">
        <v>846</v>
      </c>
      <c r="C5399" t="s">
        <v>93</v>
      </c>
      <c r="P5399">
        <v>5</v>
      </c>
      <c r="Q5399">
        <v>0</v>
      </c>
      <c r="R5399">
        <v>8</v>
      </c>
      <c r="S5399">
        <v>2</v>
      </c>
    </row>
    <row r="5400" spans="1:19" x14ac:dyDescent="0.3">
      <c r="A5400">
        <v>20826</v>
      </c>
      <c r="B5400" t="s">
        <v>846</v>
      </c>
      <c r="C5400" t="s">
        <v>240</v>
      </c>
      <c r="P5400">
        <v>4</v>
      </c>
      <c r="Q5400">
        <v>1</v>
      </c>
      <c r="R5400">
        <v>7</v>
      </c>
      <c r="S5400">
        <v>2</v>
      </c>
    </row>
    <row r="5401" spans="1:19" x14ac:dyDescent="0.3">
      <c r="A5401">
        <v>20826</v>
      </c>
      <c r="B5401" t="s">
        <v>846</v>
      </c>
      <c r="C5401" t="s">
        <v>464</v>
      </c>
      <c r="P5401">
        <v>7</v>
      </c>
      <c r="Q5401">
        <v>0</v>
      </c>
      <c r="R5401">
        <v>7</v>
      </c>
      <c r="S5401">
        <v>1</v>
      </c>
    </row>
    <row r="5402" spans="1:19" x14ac:dyDescent="0.3">
      <c r="A5402">
        <v>20826</v>
      </c>
      <c r="B5402" t="s">
        <v>846</v>
      </c>
      <c r="C5402" t="s">
        <v>1222</v>
      </c>
      <c r="P5402">
        <v>6</v>
      </c>
      <c r="Q5402">
        <v>0</v>
      </c>
      <c r="R5402">
        <v>6</v>
      </c>
      <c r="S5402">
        <v>1</v>
      </c>
    </row>
    <row r="5403" spans="1:19" x14ac:dyDescent="0.3">
      <c r="A5403">
        <v>20826</v>
      </c>
      <c r="B5403" t="s">
        <v>846</v>
      </c>
      <c r="C5403" t="s">
        <v>969</v>
      </c>
      <c r="P5403">
        <v>0</v>
      </c>
      <c r="Q5403">
        <v>0</v>
      </c>
      <c r="R5403">
        <v>5</v>
      </c>
      <c r="S5403">
        <v>0</v>
      </c>
    </row>
    <row r="5404" spans="1:19" x14ac:dyDescent="0.3">
      <c r="A5404">
        <v>20826</v>
      </c>
      <c r="B5404" t="s">
        <v>846</v>
      </c>
      <c r="C5404" t="s">
        <v>1611</v>
      </c>
      <c r="P5404">
        <v>3</v>
      </c>
      <c r="Q5404">
        <v>0</v>
      </c>
      <c r="R5404">
        <v>3</v>
      </c>
      <c r="S5404">
        <v>1</v>
      </c>
    </row>
    <row r="5405" spans="1:19" x14ac:dyDescent="0.3">
      <c r="A5405">
        <v>20826</v>
      </c>
      <c r="B5405" t="s">
        <v>846</v>
      </c>
      <c r="C5405" t="s">
        <v>1614</v>
      </c>
      <c r="P5405">
        <v>1</v>
      </c>
      <c r="Q5405">
        <v>1</v>
      </c>
      <c r="R5405">
        <v>1</v>
      </c>
      <c r="S5405">
        <v>1</v>
      </c>
    </row>
    <row r="5406" spans="1:19" x14ac:dyDescent="0.3">
      <c r="A5406">
        <v>20826</v>
      </c>
      <c r="B5406" t="s">
        <v>593</v>
      </c>
      <c r="C5406" t="s">
        <v>1922</v>
      </c>
      <c r="P5406">
        <v>39</v>
      </c>
      <c r="Q5406">
        <v>2</v>
      </c>
      <c r="R5406">
        <v>140</v>
      </c>
      <c r="S5406">
        <v>6</v>
      </c>
    </row>
    <row r="5407" spans="1:19" x14ac:dyDescent="0.3">
      <c r="A5407">
        <v>20826</v>
      </c>
      <c r="B5407" t="s">
        <v>593</v>
      </c>
      <c r="C5407" t="s">
        <v>1676</v>
      </c>
      <c r="P5407">
        <v>49</v>
      </c>
      <c r="Q5407">
        <v>0</v>
      </c>
      <c r="R5407">
        <v>112</v>
      </c>
      <c r="S5407">
        <v>6</v>
      </c>
    </row>
    <row r="5408" spans="1:19" x14ac:dyDescent="0.3">
      <c r="A5408">
        <v>20826</v>
      </c>
      <c r="B5408" t="s">
        <v>593</v>
      </c>
      <c r="C5408" t="s">
        <v>52</v>
      </c>
      <c r="P5408">
        <v>9</v>
      </c>
      <c r="Q5408">
        <v>0</v>
      </c>
      <c r="R5408">
        <v>25</v>
      </c>
      <c r="S5408">
        <v>3</v>
      </c>
    </row>
    <row r="5409" spans="1:39" x14ac:dyDescent="0.3">
      <c r="A5409">
        <v>20826</v>
      </c>
      <c r="B5409" t="s">
        <v>593</v>
      </c>
      <c r="C5409" t="s">
        <v>595</v>
      </c>
      <c r="P5409">
        <v>11</v>
      </c>
      <c r="Q5409">
        <v>1</v>
      </c>
      <c r="R5409">
        <v>17</v>
      </c>
      <c r="S5409">
        <v>3</v>
      </c>
    </row>
    <row r="5410" spans="1:39" x14ac:dyDescent="0.3">
      <c r="A5410">
        <v>20826</v>
      </c>
      <c r="B5410" t="s">
        <v>593</v>
      </c>
      <c r="C5410" t="s">
        <v>56</v>
      </c>
      <c r="P5410">
        <v>7</v>
      </c>
      <c r="Q5410">
        <v>0</v>
      </c>
      <c r="R5410">
        <v>10</v>
      </c>
      <c r="S5410">
        <v>2</v>
      </c>
    </row>
    <row r="5411" spans="1:39" x14ac:dyDescent="0.3">
      <c r="A5411">
        <v>20826</v>
      </c>
      <c r="B5411" t="s">
        <v>593</v>
      </c>
      <c r="C5411" t="s">
        <v>1382</v>
      </c>
      <c r="P5411">
        <v>9</v>
      </c>
      <c r="Q5411">
        <v>1</v>
      </c>
      <c r="R5411">
        <v>9</v>
      </c>
      <c r="S5411">
        <v>1</v>
      </c>
    </row>
    <row r="5412" spans="1:39" x14ac:dyDescent="0.3">
      <c r="A5412">
        <v>20826</v>
      </c>
      <c r="B5412" t="s">
        <v>593</v>
      </c>
      <c r="C5412" t="s">
        <v>1507</v>
      </c>
      <c r="P5412">
        <v>8</v>
      </c>
      <c r="Q5412">
        <v>0</v>
      </c>
      <c r="R5412">
        <v>8</v>
      </c>
      <c r="S5412">
        <v>1</v>
      </c>
    </row>
    <row r="5413" spans="1:39" x14ac:dyDescent="0.3">
      <c r="A5413">
        <v>20826</v>
      </c>
      <c r="B5413" t="s">
        <v>593</v>
      </c>
      <c r="C5413" t="s">
        <v>1376</v>
      </c>
      <c r="P5413">
        <v>0</v>
      </c>
      <c r="Q5413">
        <v>0</v>
      </c>
      <c r="R5413">
        <v>0</v>
      </c>
      <c r="S5413">
        <v>1</v>
      </c>
    </row>
    <row r="5414" spans="1:39" x14ac:dyDescent="0.3">
      <c r="A5414">
        <v>20826</v>
      </c>
      <c r="B5414" t="s">
        <v>846</v>
      </c>
      <c r="C5414" t="s">
        <v>1611</v>
      </c>
      <c r="T5414">
        <v>35.5</v>
      </c>
      <c r="U5414">
        <v>91</v>
      </c>
      <c r="V5414">
        <v>1</v>
      </c>
      <c r="W5414">
        <v>142</v>
      </c>
      <c r="X5414">
        <v>4</v>
      </c>
    </row>
    <row r="5415" spans="1:39" x14ac:dyDescent="0.3">
      <c r="A5415">
        <v>20826</v>
      </c>
      <c r="B5415" t="s">
        <v>846</v>
      </c>
      <c r="C5415" t="s">
        <v>464</v>
      </c>
      <c r="T5415">
        <v>18</v>
      </c>
      <c r="U5415">
        <v>18</v>
      </c>
      <c r="V5415">
        <v>0</v>
      </c>
      <c r="W5415">
        <v>18</v>
      </c>
      <c r="X5415">
        <v>1</v>
      </c>
    </row>
    <row r="5416" spans="1:39" x14ac:dyDescent="0.3">
      <c r="A5416">
        <v>20826</v>
      </c>
      <c r="B5416" t="s">
        <v>593</v>
      </c>
      <c r="C5416" t="s">
        <v>1099</v>
      </c>
      <c r="T5416">
        <v>14.3</v>
      </c>
      <c r="U5416">
        <v>20</v>
      </c>
      <c r="V5416">
        <v>0</v>
      </c>
      <c r="W5416">
        <v>43</v>
      </c>
      <c r="X5416">
        <v>3</v>
      </c>
    </row>
    <row r="5417" spans="1:39" x14ac:dyDescent="0.3">
      <c r="A5417">
        <v>20826</v>
      </c>
      <c r="B5417" t="s">
        <v>593</v>
      </c>
      <c r="C5417" t="s">
        <v>45</v>
      </c>
      <c r="T5417">
        <v>11</v>
      </c>
      <c r="U5417">
        <v>11</v>
      </c>
      <c r="V5417">
        <v>0</v>
      </c>
      <c r="W5417">
        <v>11</v>
      </c>
      <c r="X5417">
        <v>1</v>
      </c>
    </row>
    <row r="5418" spans="1:39" x14ac:dyDescent="0.3">
      <c r="A5418">
        <v>20826</v>
      </c>
      <c r="B5418" t="s">
        <v>846</v>
      </c>
      <c r="C5418" t="s">
        <v>1017</v>
      </c>
      <c r="AD5418">
        <v>2</v>
      </c>
      <c r="AE5418">
        <v>35</v>
      </c>
      <c r="AF5418">
        <v>1</v>
      </c>
      <c r="AG5418">
        <v>50</v>
      </c>
      <c r="AH5418">
        <v>6</v>
      </c>
      <c r="AI5418">
        <v>3</v>
      </c>
    </row>
    <row r="5419" spans="1:39" x14ac:dyDescent="0.3">
      <c r="A5419">
        <v>20826</v>
      </c>
      <c r="B5419" t="s">
        <v>593</v>
      </c>
      <c r="C5419" t="s">
        <v>608</v>
      </c>
      <c r="AD5419">
        <v>0</v>
      </c>
      <c r="AE5419" t="s">
        <v>136</v>
      </c>
      <c r="AF5419">
        <v>0</v>
      </c>
      <c r="AG5419" t="s">
        <v>136</v>
      </c>
      <c r="AH5419">
        <v>4</v>
      </c>
      <c r="AI5419">
        <v>4</v>
      </c>
    </row>
    <row r="5420" spans="1:39" x14ac:dyDescent="0.3">
      <c r="A5420">
        <v>20826</v>
      </c>
      <c r="B5420" t="s">
        <v>593</v>
      </c>
      <c r="C5420" t="s">
        <v>1458</v>
      </c>
      <c r="AJ5420">
        <v>36</v>
      </c>
      <c r="AK5420">
        <v>101</v>
      </c>
      <c r="AL5420">
        <v>33.700000000000003</v>
      </c>
      <c r="AM5420">
        <v>3</v>
      </c>
    </row>
    <row r="5421" spans="1:39" x14ac:dyDescent="0.3">
      <c r="A5421">
        <v>20827</v>
      </c>
      <c r="B5421" t="s">
        <v>828</v>
      </c>
      <c r="C5421" t="s">
        <v>1266</v>
      </c>
      <c r="D5421">
        <v>22</v>
      </c>
      <c r="E5421">
        <v>40.9</v>
      </c>
      <c r="F5421">
        <v>9</v>
      </c>
      <c r="G5421">
        <v>1</v>
      </c>
      <c r="H5421">
        <v>0</v>
      </c>
      <c r="I5421">
        <v>102</v>
      </c>
      <c r="J5421">
        <v>70.8</v>
      </c>
    </row>
    <row r="5422" spans="1:39" x14ac:dyDescent="0.3">
      <c r="A5422">
        <v>20827</v>
      </c>
      <c r="B5422" t="s">
        <v>828</v>
      </c>
      <c r="C5422" t="s">
        <v>829</v>
      </c>
      <c r="D5422">
        <v>7</v>
      </c>
      <c r="E5422">
        <v>57.1</v>
      </c>
      <c r="F5422">
        <v>4</v>
      </c>
      <c r="G5422">
        <v>1</v>
      </c>
      <c r="H5422">
        <v>1</v>
      </c>
      <c r="I5422">
        <v>55</v>
      </c>
      <c r="J5422">
        <v>141.69999999999999</v>
      </c>
    </row>
    <row r="5423" spans="1:39" x14ac:dyDescent="0.3">
      <c r="A5423">
        <v>20827</v>
      </c>
      <c r="B5423" t="s">
        <v>828</v>
      </c>
      <c r="C5423" t="s">
        <v>1661</v>
      </c>
      <c r="D5423">
        <v>1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</row>
    <row r="5424" spans="1:39" x14ac:dyDescent="0.3">
      <c r="A5424">
        <v>20827</v>
      </c>
      <c r="B5424" t="s">
        <v>767</v>
      </c>
      <c r="C5424" t="s">
        <v>142</v>
      </c>
      <c r="D5424">
        <v>19</v>
      </c>
      <c r="E5424">
        <v>36.799999999999997</v>
      </c>
      <c r="F5424">
        <v>7</v>
      </c>
      <c r="G5424">
        <v>1</v>
      </c>
      <c r="H5424">
        <v>0</v>
      </c>
      <c r="I5424">
        <v>82</v>
      </c>
      <c r="J5424">
        <v>62.6</v>
      </c>
    </row>
    <row r="5425" spans="1:19" x14ac:dyDescent="0.3">
      <c r="A5425">
        <v>20827</v>
      </c>
      <c r="B5425" t="s">
        <v>767</v>
      </c>
      <c r="C5425" t="s">
        <v>1925</v>
      </c>
      <c r="D5425">
        <v>1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</row>
    <row r="5426" spans="1:19" x14ac:dyDescent="0.3">
      <c r="A5426">
        <v>20827</v>
      </c>
      <c r="B5426" t="s">
        <v>828</v>
      </c>
      <c r="C5426" t="s">
        <v>1657</v>
      </c>
      <c r="K5426">
        <v>18</v>
      </c>
      <c r="L5426">
        <v>0</v>
      </c>
      <c r="M5426">
        <v>7</v>
      </c>
      <c r="N5426">
        <v>1</v>
      </c>
      <c r="O5426">
        <v>37</v>
      </c>
    </row>
    <row r="5427" spans="1:19" x14ac:dyDescent="0.3">
      <c r="A5427">
        <v>20827</v>
      </c>
      <c r="B5427" t="s">
        <v>828</v>
      </c>
      <c r="C5427" t="s">
        <v>1284</v>
      </c>
      <c r="K5427">
        <v>7</v>
      </c>
      <c r="L5427">
        <v>0</v>
      </c>
      <c r="M5427">
        <v>13</v>
      </c>
      <c r="N5427">
        <v>0</v>
      </c>
      <c r="O5427">
        <v>34</v>
      </c>
    </row>
    <row r="5428" spans="1:19" x14ac:dyDescent="0.3">
      <c r="A5428">
        <v>20827</v>
      </c>
      <c r="B5428" t="s">
        <v>828</v>
      </c>
      <c r="C5428" t="s">
        <v>829</v>
      </c>
      <c r="K5428">
        <v>3</v>
      </c>
      <c r="L5428">
        <v>0</v>
      </c>
      <c r="M5428">
        <v>11</v>
      </c>
      <c r="N5428">
        <v>0</v>
      </c>
      <c r="O5428">
        <v>11</v>
      </c>
    </row>
    <row r="5429" spans="1:19" x14ac:dyDescent="0.3">
      <c r="A5429">
        <v>20827</v>
      </c>
      <c r="B5429" t="s">
        <v>828</v>
      </c>
      <c r="C5429" t="s">
        <v>1926</v>
      </c>
      <c r="K5429">
        <v>3</v>
      </c>
      <c r="L5429">
        <v>0</v>
      </c>
      <c r="M5429">
        <v>2</v>
      </c>
      <c r="N5429">
        <v>0</v>
      </c>
      <c r="O5429">
        <v>0</v>
      </c>
    </row>
    <row r="5430" spans="1:19" x14ac:dyDescent="0.3">
      <c r="A5430">
        <v>20827</v>
      </c>
      <c r="B5430" t="s">
        <v>828</v>
      </c>
      <c r="C5430" t="s">
        <v>1927</v>
      </c>
      <c r="K5430">
        <v>0</v>
      </c>
      <c r="L5430">
        <v>0</v>
      </c>
      <c r="M5430">
        <v>0</v>
      </c>
      <c r="N5430">
        <v>0</v>
      </c>
      <c r="O5430">
        <v>0</v>
      </c>
    </row>
    <row r="5431" spans="1:19" x14ac:dyDescent="0.3">
      <c r="A5431">
        <v>20827</v>
      </c>
      <c r="B5431" t="s">
        <v>828</v>
      </c>
      <c r="C5431" t="s">
        <v>1661</v>
      </c>
      <c r="K5431">
        <v>1</v>
      </c>
      <c r="L5431">
        <v>0</v>
      </c>
      <c r="M5431">
        <v>0</v>
      </c>
      <c r="N5431">
        <v>0</v>
      </c>
      <c r="O5431">
        <v>-1</v>
      </c>
    </row>
    <row r="5432" spans="1:19" x14ac:dyDescent="0.3">
      <c r="A5432">
        <v>20827</v>
      </c>
      <c r="B5432" t="s">
        <v>828</v>
      </c>
      <c r="C5432" t="s">
        <v>1266</v>
      </c>
      <c r="K5432">
        <v>5</v>
      </c>
      <c r="L5432">
        <v>0</v>
      </c>
      <c r="M5432">
        <v>3</v>
      </c>
      <c r="N5432">
        <v>0</v>
      </c>
      <c r="O5432">
        <v>-5</v>
      </c>
    </row>
    <row r="5433" spans="1:19" x14ac:dyDescent="0.3">
      <c r="A5433">
        <v>20827</v>
      </c>
      <c r="B5433" t="s">
        <v>767</v>
      </c>
      <c r="C5433" t="s">
        <v>216</v>
      </c>
      <c r="K5433">
        <v>28</v>
      </c>
      <c r="L5433">
        <v>0</v>
      </c>
      <c r="M5433">
        <v>42</v>
      </c>
      <c r="N5433">
        <v>2</v>
      </c>
      <c r="O5433">
        <v>216</v>
      </c>
    </row>
    <row r="5434" spans="1:19" x14ac:dyDescent="0.3">
      <c r="A5434">
        <v>20827</v>
      </c>
      <c r="B5434" t="s">
        <v>767</v>
      </c>
      <c r="C5434" t="s">
        <v>1928</v>
      </c>
      <c r="K5434">
        <v>7</v>
      </c>
      <c r="L5434">
        <v>0</v>
      </c>
      <c r="M5434">
        <v>7</v>
      </c>
      <c r="N5434">
        <v>0</v>
      </c>
      <c r="O5434">
        <v>26</v>
      </c>
    </row>
    <row r="5435" spans="1:19" x14ac:dyDescent="0.3">
      <c r="A5435">
        <v>20827</v>
      </c>
      <c r="B5435" t="s">
        <v>767</v>
      </c>
      <c r="C5435" t="s">
        <v>720</v>
      </c>
      <c r="K5435">
        <v>7</v>
      </c>
      <c r="L5435">
        <v>0</v>
      </c>
      <c r="M5435">
        <v>7</v>
      </c>
      <c r="N5435">
        <v>0</v>
      </c>
      <c r="O5435">
        <v>12</v>
      </c>
    </row>
    <row r="5436" spans="1:19" x14ac:dyDescent="0.3">
      <c r="A5436">
        <v>20827</v>
      </c>
      <c r="B5436" t="s">
        <v>767</v>
      </c>
      <c r="C5436" t="s">
        <v>1557</v>
      </c>
      <c r="K5436">
        <v>1</v>
      </c>
      <c r="L5436">
        <v>0</v>
      </c>
      <c r="M5436">
        <v>3</v>
      </c>
      <c r="N5436">
        <v>0</v>
      </c>
      <c r="O5436">
        <v>3</v>
      </c>
    </row>
    <row r="5437" spans="1:19" x14ac:dyDescent="0.3">
      <c r="A5437">
        <v>20827</v>
      </c>
      <c r="B5437" t="s">
        <v>767</v>
      </c>
      <c r="C5437" t="s">
        <v>142</v>
      </c>
      <c r="K5437">
        <v>5</v>
      </c>
      <c r="L5437">
        <v>0</v>
      </c>
      <c r="M5437">
        <v>2</v>
      </c>
      <c r="N5437">
        <v>1</v>
      </c>
      <c r="O5437">
        <v>-31</v>
      </c>
    </row>
    <row r="5438" spans="1:19" x14ac:dyDescent="0.3">
      <c r="A5438">
        <v>20827</v>
      </c>
      <c r="B5438" t="s">
        <v>828</v>
      </c>
      <c r="C5438" t="s">
        <v>1929</v>
      </c>
      <c r="P5438">
        <v>35</v>
      </c>
      <c r="Q5438">
        <v>0</v>
      </c>
      <c r="R5438">
        <v>58</v>
      </c>
      <c r="S5438">
        <v>3</v>
      </c>
    </row>
    <row r="5439" spans="1:19" x14ac:dyDescent="0.3">
      <c r="A5439">
        <v>20827</v>
      </c>
      <c r="B5439" t="s">
        <v>828</v>
      </c>
      <c r="C5439" t="s">
        <v>1930</v>
      </c>
      <c r="P5439">
        <v>22</v>
      </c>
      <c r="Q5439">
        <v>0</v>
      </c>
      <c r="R5439">
        <v>46</v>
      </c>
      <c r="S5439">
        <v>4</v>
      </c>
    </row>
    <row r="5440" spans="1:19" x14ac:dyDescent="0.3">
      <c r="A5440">
        <v>20827</v>
      </c>
      <c r="B5440" t="s">
        <v>828</v>
      </c>
      <c r="C5440" t="s">
        <v>1289</v>
      </c>
      <c r="P5440">
        <v>23</v>
      </c>
      <c r="Q5440">
        <v>0</v>
      </c>
      <c r="R5440">
        <v>39</v>
      </c>
      <c r="S5440">
        <v>2</v>
      </c>
    </row>
    <row r="5441" spans="1:39" x14ac:dyDescent="0.3">
      <c r="A5441">
        <v>20827</v>
      </c>
      <c r="B5441" t="s">
        <v>828</v>
      </c>
      <c r="C5441" t="s">
        <v>1926</v>
      </c>
      <c r="P5441">
        <v>3</v>
      </c>
      <c r="Q5441">
        <v>0</v>
      </c>
      <c r="R5441">
        <v>5</v>
      </c>
      <c r="S5441">
        <v>2</v>
      </c>
    </row>
    <row r="5442" spans="1:39" x14ac:dyDescent="0.3">
      <c r="A5442">
        <v>20827</v>
      </c>
      <c r="B5442" t="s">
        <v>828</v>
      </c>
      <c r="C5442" t="s">
        <v>349</v>
      </c>
      <c r="P5442">
        <v>5</v>
      </c>
      <c r="Q5442">
        <v>0</v>
      </c>
      <c r="R5442">
        <v>5</v>
      </c>
      <c r="S5442">
        <v>1</v>
      </c>
    </row>
    <row r="5443" spans="1:39" x14ac:dyDescent="0.3">
      <c r="A5443">
        <v>20827</v>
      </c>
      <c r="B5443" t="s">
        <v>828</v>
      </c>
      <c r="C5443" t="s">
        <v>1661</v>
      </c>
      <c r="P5443">
        <v>4</v>
      </c>
      <c r="Q5443">
        <v>1</v>
      </c>
      <c r="R5443">
        <v>4</v>
      </c>
      <c r="S5443">
        <v>1</v>
      </c>
    </row>
    <row r="5444" spans="1:39" x14ac:dyDescent="0.3">
      <c r="A5444">
        <v>20827</v>
      </c>
      <c r="B5444" t="s">
        <v>767</v>
      </c>
      <c r="C5444" t="s">
        <v>1925</v>
      </c>
      <c r="P5444">
        <v>29</v>
      </c>
      <c r="Q5444">
        <v>0</v>
      </c>
      <c r="R5444">
        <v>35</v>
      </c>
      <c r="S5444">
        <v>2</v>
      </c>
    </row>
    <row r="5445" spans="1:39" x14ac:dyDescent="0.3">
      <c r="A5445">
        <v>20827</v>
      </c>
      <c r="B5445" t="s">
        <v>767</v>
      </c>
      <c r="C5445" t="s">
        <v>1931</v>
      </c>
      <c r="P5445">
        <v>14</v>
      </c>
      <c r="Q5445">
        <v>0</v>
      </c>
      <c r="R5445">
        <v>21</v>
      </c>
      <c r="S5445">
        <v>2</v>
      </c>
    </row>
    <row r="5446" spans="1:39" x14ac:dyDescent="0.3">
      <c r="A5446">
        <v>20827</v>
      </c>
      <c r="B5446" t="s">
        <v>767</v>
      </c>
      <c r="C5446" t="s">
        <v>1928</v>
      </c>
      <c r="P5446">
        <v>17</v>
      </c>
      <c r="Q5446">
        <v>0</v>
      </c>
      <c r="R5446">
        <v>17</v>
      </c>
      <c r="S5446">
        <v>1</v>
      </c>
    </row>
    <row r="5447" spans="1:39" x14ac:dyDescent="0.3">
      <c r="A5447">
        <v>20827</v>
      </c>
      <c r="B5447" t="s">
        <v>767</v>
      </c>
      <c r="C5447" t="s">
        <v>1932</v>
      </c>
      <c r="P5447">
        <v>5</v>
      </c>
      <c r="Q5447">
        <v>0</v>
      </c>
      <c r="R5447">
        <v>9</v>
      </c>
      <c r="S5447">
        <v>2</v>
      </c>
    </row>
    <row r="5448" spans="1:39" x14ac:dyDescent="0.3">
      <c r="A5448">
        <v>20827</v>
      </c>
      <c r="B5448" t="s">
        <v>828</v>
      </c>
      <c r="C5448" t="s">
        <v>1579</v>
      </c>
      <c r="T5448">
        <v>42.7</v>
      </c>
      <c r="U5448">
        <v>96</v>
      </c>
      <c r="V5448">
        <v>0</v>
      </c>
      <c r="W5448">
        <v>128</v>
      </c>
      <c r="X5448">
        <v>3</v>
      </c>
    </row>
    <row r="5449" spans="1:39" x14ac:dyDescent="0.3">
      <c r="A5449">
        <v>20827</v>
      </c>
      <c r="B5449" t="s">
        <v>767</v>
      </c>
      <c r="C5449" t="s">
        <v>1925</v>
      </c>
      <c r="T5449">
        <v>19.5</v>
      </c>
      <c r="U5449">
        <v>21</v>
      </c>
      <c r="V5449">
        <v>0</v>
      </c>
      <c r="W5449">
        <v>39</v>
      </c>
      <c r="X5449">
        <v>2</v>
      </c>
    </row>
    <row r="5450" spans="1:39" x14ac:dyDescent="0.3">
      <c r="A5450">
        <v>20827</v>
      </c>
      <c r="B5450" t="s">
        <v>828</v>
      </c>
      <c r="C5450" t="s">
        <v>1661</v>
      </c>
      <c r="Y5450">
        <v>11</v>
      </c>
      <c r="Z5450">
        <v>21</v>
      </c>
      <c r="AA5450">
        <v>0</v>
      </c>
      <c r="AB5450">
        <v>22</v>
      </c>
      <c r="AC5450">
        <v>2</v>
      </c>
    </row>
    <row r="5451" spans="1:39" x14ac:dyDescent="0.3">
      <c r="A5451">
        <v>20827</v>
      </c>
      <c r="B5451" t="s">
        <v>828</v>
      </c>
      <c r="C5451" t="s">
        <v>839</v>
      </c>
      <c r="Y5451">
        <v>0</v>
      </c>
      <c r="Z5451">
        <v>0</v>
      </c>
      <c r="AA5451">
        <v>0</v>
      </c>
      <c r="AB5451">
        <v>0</v>
      </c>
      <c r="AC5451">
        <v>1</v>
      </c>
    </row>
    <row r="5452" spans="1:39" x14ac:dyDescent="0.3">
      <c r="A5452">
        <v>20827</v>
      </c>
      <c r="B5452" t="s">
        <v>767</v>
      </c>
      <c r="C5452" t="s">
        <v>1925</v>
      </c>
      <c r="Y5452">
        <v>4.8</v>
      </c>
      <c r="Z5452">
        <v>12</v>
      </c>
      <c r="AA5452">
        <v>0</v>
      </c>
      <c r="AB5452">
        <v>19</v>
      </c>
      <c r="AC5452">
        <v>4</v>
      </c>
    </row>
    <row r="5453" spans="1:39" x14ac:dyDescent="0.3">
      <c r="A5453">
        <v>20827</v>
      </c>
      <c r="B5453" t="s">
        <v>828</v>
      </c>
      <c r="C5453" t="s">
        <v>1227</v>
      </c>
      <c r="AD5453">
        <v>1</v>
      </c>
      <c r="AE5453" t="s">
        <v>136</v>
      </c>
      <c r="AF5453">
        <v>0</v>
      </c>
      <c r="AG5453">
        <v>0</v>
      </c>
      <c r="AH5453">
        <v>2</v>
      </c>
      <c r="AI5453">
        <v>2</v>
      </c>
    </row>
    <row r="5454" spans="1:39" x14ac:dyDescent="0.3">
      <c r="A5454">
        <v>20827</v>
      </c>
      <c r="B5454" t="s">
        <v>767</v>
      </c>
      <c r="C5454" t="s">
        <v>782</v>
      </c>
      <c r="AD5454">
        <v>0</v>
      </c>
      <c r="AE5454" t="s">
        <v>136</v>
      </c>
      <c r="AF5454">
        <v>0</v>
      </c>
      <c r="AG5454" t="s">
        <v>136</v>
      </c>
      <c r="AH5454">
        <v>3</v>
      </c>
      <c r="AI5454">
        <v>3</v>
      </c>
    </row>
    <row r="5455" spans="1:39" x14ac:dyDescent="0.3">
      <c r="A5455">
        <v>20827</v>
      </c>
      <c r="B5455" t="s">
        <v>828</v>
      </c>
      <c r="C5455" t="s">
        <v>1666</v>
      </c>
      <c r="AJ5455">
        <v>50</v>
      </c>
      <c r="AK5455">
        <v>282</v>
      </c>
      <c r="AL5455">
        <v>40.299999999999997</v>
      </c>
      <c r="AM5455">
        <v>7</v>
      </c>
    </row>
    <row r="5456" spans="1:39" x14ac:dyDescent="0.3">
      <c r="A5456">
        <v>20827</v>
      </c>
      <c r="B5456" t="s">
        <v>767</v>
      </c>
      <c r="C5456" t="s">
        <v>1192</v>
      </c>
      <c r="AJ5456">
        <v>56</v>
      </c>
      <c r="AK5456">
        <v>469</v>
      </c>
      <c r="AL5456">
        <v>46.9</v>
      </c>
      <c r="AM5456">
        <v>10</v>
      </c>
    </row>
    <row r="5457" spans="1:19" x14ac:dyDescent="0.3">
      <c r="A5457">
        <v>20828</v>
      </c>
      <c r="B5457" t="s">
        <v>668</v>
      </c>
      <c r="C5457" t="s">
        <v>1283</v>
      </c>
      <c r="D5457">
        <v>18</v>
      </c>
      <c r="E5457">
        <v>55.6</v>
      </c>
      <c r="F5457">
        <v>10</v>
      </c>
      <c r="G5457">
        <v>1</v>
      </c>
      <c r="H5457">
        <v>0</v>
      </c>
      <c r="I5457">
        <v>143</v>
      </c>
      <c r="J5457">
        <v>111.2</v>
      </c>
    </row>
    <row r="5458" spans="1:19" x14ac:dyDescent="0.3">
      <c r="A5458">
        <v>20828</v>
      </c>
      <c r="B5458" t="s">
        <v>1242</v>
      </c>
      <c r="C5458" t="s">
        <v>735</v>
      </c>
      <c r="D5458">
        <v>36</v>
      </c>
      <c r="E5458">
        <v>61.1</v>
      </c>
      <c r="F5458">
        <v>22</v>
      </c>
      <c r="G5458">
        <v>1</v>
      </c>
      <c r="H5458">
        <v>2</v>
      </c>
      <c r="I5458">
        <v>332</v>
      </c>
      <c r="J5458">
        <v>151.4</v>
      </c>
    </row>
    <row r="5459" spans="1:19" x14ac:dyDescent="0.3">
      <c r="A5459">
        <v>20828</v>
      </c>
      <c r="B5459" t="s">
        <v>668</v>
      </c>
      <c r="C5459" t="s">
        <v>1933</v>
      </c>
      <c r="K5459">
        <v>24</v>
      </c>
      <c r="L5459">
        <v>0</v>
      </c>
      <c r="M5459">
        <v>47</v>
      </c>
      <c r="N5459">
        <v>1</v>
      </c>
      <c r="O5459">
        <v>91</v>
      </c>
    </row>
    <row r="5460" spans="1:19" x14ac:dyDescent="0.3">
      <c r="A5460">
        <v>20828</v>
      </c>
      <c r="B5460" t="s">
        <v>668</v>
      </c>
      <c r="C5460" t="s">
        <v>1283</v>
      </c>
      <c r="K5460">
        <v>8</v>
      </c>
      <c r="L5460">
        <v>0</v>
      </c>
      <c r="M5460">
        <v>14</v>
      </c>
      <c r="N5460">
        <v>0</v>
      </c>
      <c r="O5460">
        <v>41</v>
      </c>
    </row>
    <row r="5461" spans="1:19" x14ac:dyDescent="0.3">
      <c r="A5461">
        <v>20828</v>
      </c>
      <c r="B5461" t="s">
        <v>668</v>
      </c>
      <c r="C5461" t="s">
        <v>674</v>
      </c>
      <c r="K5461">
        <v>1</v>
      </c>
      <c r="L5461">
        <v>0</v>
      </c>
      <c r="M5461">
        <v>27</v>
      </c>
      <c r="N5461">
        <v>0</v>
      </c>
      <c r="O5461">
        <v>27</v>
      </c>
    </row>
    <row r="5462" spans="1:19" x14ac:dyDescent="0.3">
      <c r="A5462">
        <v>20828</v>
      </c>
      <c r="B5462" t="s">
        <v>668</v>
      </c>
      <c r="C5462" t="s">
        <v>1574</v>
      </c>
      <c r="K5462">
        <v>1</v>
      </c>
      <c r="L5462">
        <v>0</v>
      </c>
      <c r="M5462">
        <v>4</v>
      </c>
      <c r="N5462">
        <v>0</v>
      </c>
      <c r="O5462">
        <v>4</v>
      </c>
    </row>
    <row r="5463" spans="1:19" x14ac:dyDescent="0.3">
      <c r="A5463">
        <v>20828</v>
      </c>
      <c r="B5463" t="s">
        <v>668</v>
      </c>
      <c r="C5463" t="s">
        <v>1934</v>
      </c>
      <c r="K5463">
        <v>1</v>
      </c>
      <c r="L5463">
        <v>0</v>
      </c>
      <c r="M5463">
        <v>0</v>
      </c>
      <c r="N5463">
        <v>0</v>
      </c>
      <c r="O5463">
        <v>0</v>
      </c>
    </row>
    <row r="5464" spans="1:19" x14ac:dyDescent="0.3">
      <c r="A5464">
        <v>20828</v>
      </c>
      <c r="B5464" t="s">
        <v>1242</v>
      </c>
      <c r="C5464" t="s">
        <v>1617</v>
      </c>
      <c r="K5464">
        <v>23</v>
      </c>
      <c r="L5464">
        <v>1</v>
      </c>
      <c r="M5464">
        <v>11</v>
      </c>
      <c r="N5464">
        <v>1</v>
      </c>
      <c r="O5464">
        <v>84</v>
      </c>
    </row>
    <row r="5465" spans="1:19" x14ac:dyDescent="0.3">
      <c r="A5465">
        <v>20828</v>
      </c>
      <c r="B5465" t="s">
        <v>1242</v>
      </c>
      <c r="C5465" t="s">
        <v>1249</v>
      </c>
      <c r="K5465">
        <v>2</v>
      </c>
      <c r="L5465">
        <v>0</v>
      </c>
      <c r="M5465">
        <v>7</v>
      </c>
      <c r="N5465">
        <v>0</v>
      </c>
      <c r="O5465">
        <v>7</v>
      </c>
    </row>
    <row r="5466" spans="1:19" x14ac:dyDescent="0.3">
      <c r="A5466">
        <v>20828</v>
      </c>
      <c r="B5466" t="s">
        <v>1242</v>
      </c>
      <c r="C5466" t="s">
        <v>1646</v>
      </c>
      <c r="K5466">
        <v>1</v>
      </c>
      <c r="L5466">
        <v>0</v>
      </c>
      <c r="M5466">
        <v>0</v>
      </c>
      <c r="N5466">
        <v>0</v>
      </c>
      <c r="O5466">
        <v>-5</v>
      </c>
    </row>
    <row r="5467" spans="1:19" x14ac:dyDescent="0.3">
      <c r="A5467">
        <v>20828</v>
      </c>
      <c r="B5467" t="s">
        <v>1242</v>
      </c>
      <c r="C5467" t="s">
        <v>735</v>
      </c>
      <c r="K5467">
        <v>6</v>
      </c>
      <c r="L5467">
        <v>0</v>
      </c>
      <c r="M5467">
        <v>3</v>
      </c>
      <c r="N5467">
        <v>0</v>
      </c>
      <c r="O5467">
        <v>-15</v>
      </c>
    </row>
    <row r="5468" spans="1:19" x14ac:dyDescent="0.3">
      <c r="A5468">
        <v>20828</v>
      </c>
      <c r="B5468" t="s">
        <v>668</v>
      </c>
      <c r="C5468" t="s">
        <v>1286</v>
      </c>
      <c r="P5468">
        <v>51</v>
      </c>
      <c r="Q5468">
        <v>0</v>
      </c>
      <c r="R5468">
        <v>51</v>
      </c>
      <c r="S5468">
        <v>1</v>
      </c>
    </row>
    <row r="5469" spans="1:19" x14ac:dyDescent="0.3">
      <c r="A5469">
        <v>20828</v>
      </c>
      <c r="B5469" t="s">
        <v>668</v>
      </c>
      <c r="C5469" t="s">
        <v>674</v>
      </c>
      <c r="P5469">
        <v>43</v>
      </c>
      <c r="Q5469">
        <v>0</v>
      </c>
      <c r="R5469">
        <v>44</v>
      </c>
      <c r="S5469">
        <v>2</v>
      </c>
    </row>
    <row r="5470" spans="1:19" x14ac:dyDescent="0.3">
      <c r="A5470">
        <v>20828</v>
      </c>
      <c r="B5470" t="s">
        <v>668</v>
      </c>
      <c r="C5470" t="s">
        <v>1935</v>
      </c>
      <c r="P5470">
        <v>13</v>
      </c>
      <c r="Q5470">
        <v>0</v>
      </c>
      <c r="R5470">
        <v>21</v>
      </c>
      <c r="S5470">
        <v>3</v>
      </c>
    </row>
    <row r="5471" spans="1:19" x14ac:dyDescent="0.3">
      <c r="A5471">
        <v>20828</v>
      </c>
      <c r="B5471" t="s">
        <v>668</v>
      </c>
      <c r="C5471" t="s">
        <v>1934</v>
      </c>
      <c r="P5471">
        <v>11</v>
      </c>
      <c r="Q5471">
        <v>0</v>
      </c>
      <c r="R5471">
        <v>11</v>
      </c>
      <c r="S5471">
        <v>1</v>
      </c>
    </row>
    <row r="5472" spans="1:19" x14ac:dyDescent="0.3">
      <c r="A5472">
        <v>20828</v>
      </c>
      <c r="B5472" t="s">
        <v>668</v>
      </c>
      <c r="C5472" t="s">
        <v>59</v>
      </c>
      <c r="P5472">
        <v>11</v>
      </c>
      <c r="Q5472">
        <v>0</v>
      </c>
      <c r="R5472">
        <v>11</v>
      </c>
      <c r="S5472">
        <v>1</v>
      </c>
    </row>
    <row r="5473" spans="1:35" x14ac:dyDescent="0.3">
      <c r="A5473">
        <v>20828</v>
      </c>
      <c r="B5473" t="s">
        <v>668</v>
      </c>
      <c r="C5473" t="s">
        <v>1936</v>
      </c>
      <c r="P5473">
        <v>7</v>
      </c>
      <c r="Q5473">
        <v>0</v>
      </c>
      <c r="R5473">
        <v>7</v>
      </c>
      <c r="S5473">
        <v>1</v>
      </c>
    </row>
    <row r="5474" spans="1:35" x14ac:dyDescent="0.3">
      <c r="A5474">
        <v>20828</v>
      </c>
      <c r="B5474" t="s">
        <v>668</v>
      </c>
      <c r="C5474" t="s">
        <v>1933</v>
      </c>
      <c r="P5474">
        <v>0</v>
      </c>
      <c r="Q5474">
        <v>0</v>
      </c>
      <c r="R5474">
        <v>-2</v>
      </c>
      <c r="S5474">
        <v>1</v>
      </c>
    </row>
    <row r="5475" spans="1:35" x14ac:dyDescent="0.3">
      <c r="A5475">
        <v>20828</v>
      </c>
      <c r="B5475" t="s">
        <v>1242</v>
      </c>
      <c r="C5475" t="s">
        <v>1646</v>
      </c>
      <c r="P5475">
        <v>60</v>
      </c>
      <c r="Q5475">
        <v>0</v>
      </c>
      <c r="R5475">
        <v>97</v>
      </c>
      <c r="S5475">
        <v>2</v>
      </c>
    </row>
    <row r="5476" spans="1:35" x14ac:dyDescent="0.3">
      <c r="A5476">
        <v>20828</v>
      </c>
      <c r="B5476" t="s">
        <v>1242</v>
      </c>
      <c r="C5476" t="s">
        <v>1618</v>
      </c>
      <c r="P5476">
        <v>25</v>
      </c>
      <c r="Q5476">
        <v>1</v>
      </c>
      <c r="R5476">
        <v>94</v>
      </c>
      <c r="S5476">
        <v>5</v>
      </c>
    </row>
    <row r="5477" spans="1:35" x14ac:dyDescent="0.3">
      <c r="A5477">
        <v>20828</v>
      </c>
      <c r="B5477" t="s">
        <v>1242</v>
      </c>
      <c r="C5477" t="s">
        <v>1249</v>
      </c>
      <c r="P5477">
        <v>22</v>
      </c>
      <c r="Q5477">
        <v>0</v>
      </c>
      <c r="R5477">
        <v>52</v>
      </c>
      <c r="S5477">
        <v>4</v>
      </c>
    </row>
    <row r="5478" spans="1:35" x14ac:dyDescent="0.3">
      <c r="A5478">
        <v>20828</v>
      </c>
      <c r="B5478" t="s">
        <v>1242</v>
      </c>
      <c r="C5478" t="s">
        <v>1937</v>
      </c>
      <c r="P5478">
        <v>19</v>
      </c>
      <c r="Q5478">
        <v>1</v>
      </c>
      <c r="R5478">
        <v>21</v>
      </c>
      <c r="S5478">
        <v>2</v>
      </c>
    </row>
    <row r="5479" spans="1:35" x14ac:dyDescent="0.3">
      <c r="A5479">
        <v>20828</v>
      </c>
      <c r="B5479" t="s">
        <v>1242</v>
      </c>
      <c r="C5479" t="s">
        <v>1621</v>
      </c>
      <c r="P5479">
        <v>20</v>
      </c>
      <c r="Q5479">
        <v>0</v>
      </c>
      <c r="R5479">
        <v>20</v>
      </c>
      <c r="S5479">
        <v>1</v>
      </c>
    </row>
    <row r="5480" spans="1:35" x14ac:dyDescent="0.3">
      <c r="A5480">
        <v>20828</v>
      </c>
      <c r="B5480" t="s">
        <v>1242</v>
      </c>
      <c r="C5480" t="s">
        <v>1617</v>
      </c>
      <c r="P5480">
        <v>11</v>
      </c>
      <c r="Q5480">
        <v>0</v>
      </c>
      <c r="R5480">
        <v>17</v>
      </c>
      <c r="S5480">
        <v>5</v>
      </c>
    </row>
    <row r="5481" spans="1:35" x14ac:dyDescent="0.3">
      <c r="A5481">
        <v>20828</v>
      </c>
      <c r="B5481" t="s">
        <v>1242</v>
      </c>
      <c r="C5481" t="s">
        <v>1938</v>
      </c>
      <c r="P5481">
        <v>17</v>
      </c>
      <c r="Q5481">
        <v>0</v>
      </c>
      <c r="R5481">
        <v>17</v>
      </c>
      <c r="S5481">
        <v>1</v>
      </c>
    </row>
    <row r="5482" spans="1:35" x14ac:dyDescent="0.3">
      <c r="A5482">
        <v>20828</v>
      </c>
      <c r="B5482" t="s">
        <v>1242</v>
      </c>
      <c r="C5482" t="s">
        <v>1066</v>
      </c>
      <c r="P5482">
        <v>9</v>
      </c>
      <c r="Q5482">
        <v>0</v>
      </c>
      <c r="R5482">
        <v>9</v>
      </c>
      <c r="S5482">
        <v>1</v>
      </c>
    </row>
    <row r="5483" spans="1:35" x14ac:dyDescent="0.3">
      <c r="A5483">
        <v>20828</v>
      </c>
      <c r="B5483" t="s">
        <v>1242</v>
      </c>
      <c r="C5483" t="s">
        <v>1622</v>
      </c>
      <c r="P5483">
        <v>5</v>
      </c>
      <c r="Q5483">
        <v>0</v>
      </c>
      <c r="R5483">
        <v>5</v>
      </c>
      <c r="S5483">
        <v>1</v>
      </c>
    </row>
    <row r="5484" spans="1:35" x14ac:dyDescent="0.3">
      <c r="A5484">
        <v>20828</v>
      </c>
      <c r="B5484" t="s">
        <v>668</v>
      </c>
      <c r="C5484" t="s">
        <v>1935</v>
      </c>
      <c r="T5484">
        <v>23.5</v>
      </c>
      <c r="U5484">
        <v>26</v>
      </c>
      <c r="V5484">
        <v>0</v>
      </c>
      <c r="W5484">
        <v>94</v>
      </c>
      <c r="X5484">
        <v>4</v>
      </c>
    </row>
    <row r="5485" spans="1:35" x14ac:dyDescent="0.3">
      <c r="A5485">
        <v>20828</v>
      </c>
      <c r="B5485" t="s">
        <v>668</v>
      </c>
      <c r="C5485" t="s">
        <v>59</v>
      </c>
      <c r="Y5485">
        <v>3</v>
      </c>
      <c r="Z5485">
        <v>3</v>
      </c>
      <c r="AA5485">
        <v>0</v>
      </c>
      <c r="AB5485">
        <v>3</v>
      </c>
      <c r="AC5485">
        <v>1</v>
      </c>
    </row>
    <row r="5486" spans="1:35" x14ac:dyDescent="0.3">
      <c r="A5486">
        <v>20828</v>
      </c>
      <c r="B5486" t="s">
        <v>668</v>
      </c>
      <c r="C5486" t="s">
        <v>742</v>
      </c>
      <c r="Y5486">
        <v>1</v>
      </c>
      <c r="Z5486">
        <v>1</v>
      </c>
      <c r="AA5486">
        <v>0</v>
      </c>
      <c r="AB5486">
        <v>1</v>
      </c>
      <c r="AC5486">
        <v>1</v>
      </c>
    </row>
    <row r="5487" spans="1:35" x14ac:dyDescent="0.3">
      <c r="A5487">
        <v>20828</v>
      </c>
      <c r="B5487" t="s">
        <v>1242</v>
      </c>
      <c r="C5487" t="s">
        <v>1249</v>
      </c>
      <c r="Y5487">
        <v>7</v>
      </c>
      <c r="Z5487">
        <v>19</v>
      </c>
      <c r="AA5487">
        <v>0</v>
      </c>
      <c r="AB5487">
        <v>21</v>
      </c>
      <c r="AC5487">
        <v>3</v>
      </c>
    </row>
    <row r="5488" spans="1:35" x14ac:dyDescent="0.3">
      <c r="A5488">
        <v>20828</v>
      </c>
      <c r="B5488" t="s">
        <v>668</v>
      </c>
      <c r="C5488" t="s">
        <v>1583</v>
      </c>
      <c r="AD5488">
        <v>2</v>
      </c>
      <c r="AE5488">
        <v>39</v>
      </c>
      <c r="AF5488">
        <v>2</v>
      </c>
      <c r="AG5488">
        <v>100</v>
      </c>
      <c r="AH5488">
        <v>8</v>
      </c>
      <c r="AI5488">
        <v>2</v>
      </c>
    </row>
    <row r="5489" spans="1:39" x14ac:dyDescent="0.3">
      <c r="A5489">
        <v>20828</v>
      </c>
      <c r="B5489" t="s">
        <v>1242</v>
      </c>
      <c r="C5489" t="s">
        <v>1619</v>
      </c>
      <c r="AD5489">
        <v>1</v>
      </c>
      <c r="AE5489">
        <v>31</v>
      </c>
      <c r="AF5489">
        <v>1</v>
      </c>
      <c r="AG5489">
        <v>100</v>
      </c>
      <c r="AH5489">
        <v>6</v>
      </c>
      <c r="AI5489">
        <v>3</v>
      </c>
    </row>
    <row r="5490" spans="1:39" x14ac:dyDescent="0.3">
      <c r="A5490">
        <v>20828</v>
      </c>
      <c r="B5490" t="s">
        <v>668</v>
      </c>
      <c r="C5490" t="s">
        <v>1585</v>
      </c>
      <c r="AJ5490">
        <v>60</v>
      </c>
      <c r="AK5490">
        <v>249</v>
      </c>
      <c r="AL5490">
        <v>49.8</v>
      </c>
      <c r="AM5490">
        <v>5</v>
      </c>
    </row>
    <row r="5491" spans="1:39" x14ac:dyDescent="0.3">
      <c r="A5491">
        <v>20828</v>
      </c>
      <c r="B5491" t="s">
        <v>1242</v>
      </c>
      <c r="C5491" t="s">
        <v>1189</v>
      </c>
      <c r="AJ5491">
        <v>55</v>
      </c>
      <c r="AK5491">
        <v>273</v>
      </c>
      <c r="AL5491">
        <v>45.5</v>
      </c>
      <c r="AM5491">
        <v>6</v>
      </c>
    </row>
    <row r="5492" spans="1:39" x14ac:dyDescent="0.3">
      <c r="A5492">
        <v>20838</v>
      </c>
      <c r="B5492" t="s">
        <v>89</v>
      </c>
      <c r="C5492" t="s">
        <v>1939</v>
      </c>
      <c r="D5492">
        <v>31</v>
      </c>
      <c r="E5492">
        <v>64.5</v>
      </c>
      <c r="F5492">
        <v>20</v>
      </c>
      <c r="G5492">
        <v>2</v>
      </c>
      <c r="H5492">
        <v>3</v>
      </c>
      <c r="I5492">
        <v>301</v>
      </c>
      <c r="J5492">
        <v>165.1</v>
      </c>
    </row>
    <row r="5493" spans="1:39" x14ac:dyDescent="0.3">
      <c r="A5493">
        <v>20838</v>
      </c>
      <c r="B5493" t="s">
        <v>479</v>
      </c>
      <c r="C5493" t="s">
        <v>1616</v>
      </c>
      <c r="D5493">
        <v>47</v>
      </c>
      <c r="E5493">
        <v>63.8</v>
      </c>
      <c r="F5493">
        <v>30</v>
      </c>
      <c r="G5493">
        <v>1</v>
      </c>
      <c r="H5493">
        <v>2</v>
      </c>
      <c r="I5493">
        <v>356</v>
      </c>
      <c r="J5493">
        <v>137.19999999999999</v>
      </c>
    </row>
    <row r="5494" spans="1:39" x14ac:dyDescent="0.3">
      <c r="A5494">
        <v>20838</v>
      </c>
      <c r="B5494" t="s">
        <v>89</v>
      </c>
      <c r="C5494" t="s">
        <v>74</v>
      </c>
      <c r="K5494">
        <v>20</v>
      </c>
      <c r="L5494">
        <v>1</v>
      </c>
      <c r="M5494">
        <v>40</v>
      </c>
      <c r="N5494">
        <v>3</v>
      </c>
      <c r="O5494">
        <v>124</v>
      </c>
    </row>
    <row r="5495" spans="1:39" x14ac:dyDescent="0.3">
      <c r="A5495">
        <v>20838</v>
      </c>
      <c r="B5495" t="s">
        <v>89</v>
      </c>
      <c r="C5495" t="s">
        <v>1939</v>
      </c>
      <c r="K5495">
        <v>8</v>
      </c>
      <c r="L5495">
        <v>0</v>
      </c>
      <c r="M5495">
        <v>29</v>
      </c>
      <c r="N5495">
        <v>1</v>
      </c>
      <c r="O5495">
        <v>93</v>
      </c>
    </row>
    <row r="5496" spans="1:39" x14ac:dyDescent="0.3">
      <c r="A5496">
        <v>20838</v>
      </c>
      <c r="B5496" t="s">
        <v>89</v>
      </c>
      <c r="C5496" t="s">
        <v>1485</v>
      </c>
      <c r="K5496">
        <v>13</v>
      </c>
      <c r="L5496">
        <v>0</v>
      </c>
      <c r="M5496">
        <v>7</v>
      </c>
      <c r="N5496">
        <v>0</v>
      </c>
      <c r="O5496">
        <v>33</v>
      </c>
    </row>
    <row r="5497" spans="1:39" x14ac:dyDescent="0.3">
      <c r="A5497">
        <v>20838</v>
      </c>
      <c r="B5497" t="s">
        <v>89</v>
      </c>
      <c r="C5497" t="s">
        <v>1940</v>
      </c>
      <c r="K5497">
        <v>1</v>
      </c>
      <c r="L5497">
        <v>0</v>
      </c>
      <c r="M5497">
        <v>7</v>
      </c>
      <c r="N5497">
        <v>0</v>
      </c>
      <c r="O5497">
        <v>7</v>
      </c>
    </row>
    <row r="5498" spans="1:39" x14ac:dyDescent="0.3">
      <c r="A5498">
        <v>20838</v>
      </c>
      <c r="B5498" t="s">
        <v>479</v>
      </c>
      <c r="C5498" t="s">
        <v>1941</v>
      </c>
      <c r="K5498">
        <v>17</v>
      </c>
      <c r="L5498">
        <v>0</v>
      </c>
      <c r="M5498">
        <v>29</v>
      </c>
      <c r="N5498">
        <v>0</v>
      </c>
      <c r="O5498">
        <v>117</v>
      </c>
    </row>
    <row r="5499" spans="1:39" x14ac:dyDescent="0.3">
      <c r="A5499">
        <v>20838</v>
      </c>
      <c r="B5499" t="s">
        <v>479</v>
      </c>
      <c r="C5499" t="s">
        <v>1623</v>
      </c>
      <c r="K5499">
        <v>1</v>
      </c>
      <c r="L5499">
        <v>0</v>
      </c>
      <c r="M5499">
        <v>22</v>
      </c>
      <c r="N5499">
        <v>0</v>
      </c>
      <c r="O5499">
        <v>22</v>
      </c>
    </row>
    <row r="5500" spans="1:39" x14ac:dyDescent="0.3">
      <c r="A5500">
        <v>20838</v>
      </c>
      <c r="B5500" t="s">
        <v>479</v>
      </c>
      <c r="C5500" t="s">
        <v>971</v>
      </c>
      <c r="K5500">
        <v>6</v>
      </c>
      <c r="L5500">
        <v>0</v>
      </c>
      <c r="M5500">
        <v>9</v>
      </c>
      <c r="N5500">
        <v>1</v>
      </c>
      <c r="O5500">
        <v>19</v>
      </c>
    </row>
    <row r="5501" spans="1:39" x14ac:dyDescent="0.3">
      <c r="A5501">
        <v>20838</v>
      </c>
      <c r="B5501" t="s">
        <v>479</v>
      </c>
      <c r="C5501" t="s">
        <v>1620</v>
      </c>
      <c r="K5501">
        <v>3</v>
      </c>
      <c r="L5501">
        <v>0</v>
      </c>
      <c r="M5501">
        <v>13</v>
      </c>
      <c r="N5501">
        <v>0</v>
      </c>
      <c r="O5501">
        <v>19</v>
      </c>
    </row>
    <row r="5502" spans="1:39" x14ac:dyDescent="0.3">
      <c r="A5502">
        <v>20838</v>
      </c>
      <c r="B5502" t="s">
        <v>479</v>
      </c>
      <c r="C5502" t="s">
        <v>1616</v>
      </c>
      <c r="K5502">
        <v>11</v>
      </c>
      <c r="L5502">
        <v>0</v>
      </c>
      <c r="M5502">
        <v>13</v>
      </c>
      <c r="N5502">
        <v>3</v>
      </c>
      <c r="O5502">
        <v>17</v>
      </c>
    </row>
    <row r="5503" spans="1:39" x14ac:dyDescent="0.3">
      <c r="A5503">
        <v>20838</v>
      </c>
      <c r="B5503" t="s">
        <v>89</v>
      </c>
      <c r="C5503" t="s">
        <v>215</v>
      </c>
      <c r="P5503">
        <v>50</v>
      </c>
      <c r="Q5503">
        <v>2</v>
      </c>
      <c r="R5503">
        <v>113</v>
      </c>
      <c r="S5503">
        <v>4</v>
      </c>
    </row>
    <row r="5504" spans="1:39" x14ac:dyDescent="0.3">
      <c r="A5504">
        <v>20838</v>
      </c>
      <c r="B5504" t="s">
        <v>89</v>
      </c>
      <c r="C5504" t="s">
        <v>1940</v>
      </c>
      <c r="P5504">
        <v>38</v>
      </c>
      <c r="Q5504">
        <v>0</v>
      </c>
      <c r="R5504">
        <v>60</v>
      </c>
      <c r="S5504">
        <v>5</v>
      </c>
    </row>
    <row r="5505" spans="1:24" x14ac:dyDescent="0.3">
      <c r="A5505">
        <v>20838</v>
      </c>
      <c r="B5505" t="s">
        <v>89</v>
      </c>
      <c r="C5505" t="s">
        <v>1942</v>
      </c>
      <c r="P5505">
        <v>16</v>
      </c>
      <c r="Q5505">
        <v>0</v>
      </c>
      <c r="R5505">
        <v>56</v>
      </c>
      <c r="S5505">
        <v>5</v>
      </c>
    </row>
    <row r="5506" spans="1:24" x14ac:dyDescent="0.3">
      <c r="A5506">
        <v>20838</v>
      </c>
      <c r="B5506" t="s">
        <v>89</v>
      </c>
      <c r="C5506" t="s">
        <v>1488</v>
      </c>
      <c r="P5506">
        <v>34</v>
      </c>
      <c r="Q5506">
        <v>1</v>
      </c>
      <c r="R5506">
        <v>48</v>
      </c>
      <c r="S5506">
        <v>3</v>
      </c>
    </row>
    <row r="5507" spans="1:24" x14ac:dyDescent="0.3">
      <c r="A5507">
        <v>20838</v>
      </c>
      <c r="B5507" t="s">
        <v>89</v>
      </c>
      <c r="C5507" t="s">
        <v>1485</v>
      </c>
      <c r="P5507">
        <v>17</v>
      </c>
      <c r="Q5507">
        <v>0</v>
      </c>
      <c r="R5507">
        <v>25</v>
      </c>
      <c r="S5507">
        <v>2</v>
      </c>
    </row>
    <row r="5508" spans="1:24" x14ac:dyDescent="0.3">
      <c r="A5508">
        <v>20838</v>
      </c>
      <c r="B5508" t="s">
        <v>89</v>
      </c>
      <c r="C5508" t="s">
        <v>74</v>
      </c>
      <c r="P5508">
        <v>0</v>
      </c>
      <c r="Q5508">
        <v>0</v>
      </c>
      <c r="R5508">
        <v>-1</v>
      </c>
      <c r="S5508">
        <v>1</v>
      </c>
    </row>
    <row r="5509" spans="1:24" x14ac:dyDescent="0.3">
      <c r="A5509">
        <v>20838</v>
      </c>
      <c r="B5509" t="s">
        <v>479</v>
      </c>
      <c r="C5509" t="s">
        <v>790</v>
      </c>
      <c r="P5509">
        <v>32</v>
      </c>
      <c r="Q5509">
        <v>0</v>
      </c>
      <c r="R5509">
        <v>88</v>
      </c>
      <c r="S5509">
        <v>7</v>
      </c>
    </row>
    <row r="5510" spans="1:24" x14ac:dyDescent="0.3">
      <c r="A5510">
        <v>20838</v>
      </c>
      <c r="B5510" t="s">
        <v>479</v>
      </c>
      <c r="C5510" t="s">
        <v>328</v>
      </c>
      <c r="P5510">
        <v>50</v>
      </c>
      <c r="Q5510">
        <v>0</v>
      </c>
      <c r="R5510">
        <v>80</v>
      </c>
      <c r="S5510">
        <v>5</v>
      </c>
    </row>
    <row r="5511" spans="1:24" x14ac:dyDescent="0.3">
      <c r="A5511">
        <v>20838</v>
      </c>
      <c r="B5511" t="s">
        <v>479</v>
      </c>
      <c r="C5511" t="s">
        <v>1624</v>
      </c>
      <c r="P5511">
        <v>30</v>
      </c>
      <c r="Q5511">
        <v>1</v>
      </c>
      <c r="R5511">
        <v>63</v>
      </c>
      <c r="S5511">
        <v>4</v>
      </c>
    </row>
    <row r="5512" spans="1:24" x14ac:dyDescent="0.3">
      <c r="A5512">
        <v>20838</v>
      </c>
      <c r="B5512" t="s">
        <v>479</v>
      </c>
      <c r="C5512" t="s">
        <v>795</v>
      </c>
      <c r="P5512">
        <v>28</v>
      </c>
      <c r="Q5512">
        <v>1</v>
      </c>
      <c r="R5512">
        <v>52</v>
      </c>
      <c r="S5512">
        <v>3</v>
      </c>
    </row>
    <row r="5513" spans="1:24" x14ac:dyDescent="0.3">
      <c r="A5513">
        <v>20838</v>
      </c>
      <c r="B5513" t="s">
        <v>479</v>
      </c>
      <c r="C5513" t="s">
        <v>1486</v>
      </c>
      <c r="P5513">
        <v>22</v>
      </c>
      <c r="Q5513">
        <v>0</v>
      </c>
      <c r="R5513">
        <v>43</v>
      </c>
      <c r="S5513">
        <v>5</v>
      </c>
    </row>
    <row r="5514" spans="1:24" x14ac:dyDescent="0.3">
      <c r="A5514">
        <v>20838</v>
      </c>
      <c r="B5514" t="s">
        <v>479</v>
      </c>
      <c r="C5514" t="s">
        <v>1623</v>
      </c>
      <c r="P5514">
        <v>8</v>
      </c>
      <c r="Q5514">
        <v>0</v>
      </c>
      <c r="R5514">
        <v>20</v>
      </c>
      <c r="S5514">
        <v>4</v>
      </c>
    </row>
    <row r="5515" spans="1:24" x14ac:dyDescent="0.3">
      <c r="A5515">
        <v>20838</v>
      </c>
      <c r="B5515" t="s">
        <v>479</v>
      </c>
      <c r="C5515" t="s">
        <v>1943</v>
      </c>
      <c r="P5515">
        <v>7</v>
      </c>
      <c r="Q5515">
        <v>0</v>
      </c>
      <c r="R5515">
        <v>7</v>
      </c>
      <c r="S5515">
        <v>1</v>
      </c>
    </row>
    <row r="5516" spans="1:24" x14ac:dyDescent="0.3">
      <c r="A5516">
        <v>20838</v>
      </c>
      <c r="B5516" t="s">
        <v>479</v>
      </c>
      <c r="C5516" t="s">
        <v>1620</v>
      </c>
      <c r="P5516">
        <v>3</v>
      </c>
      <c r="Q5516">
        <v>0</v>
      </c>
      <c r="R5516">
        <v>3</v>
      </c>
      <c r="S5516">
        <v>1</v>
      </c>
    </row>
    <row r="5517" spans="1:24" x14ac:dyDescent="0.3">
      <c r="A5517">
        <v>20838</v>
      </c>
      <c r="B5517" t="s">
        <v>89</v>
      </c>
      <c r="C5517" t="s">
        <v>1485</v>
      </c>
      <c r="T5517">
        <v>18.7</v>
      </c>
      <c r="U5517">
        <v>24</v>
      </c>
      <c r="V5517">
        <v>0</v>
      </c>
      <c r="W5517">
        <v>56</v>
      </c>
      <c r="X5517">
        <v>3</v>
      </c>
    </row>
    <row r="5518" spans="1:24" x14ac:dyDescent="0.3">
      <c r="A5518">
        <v>20838</v>
      </c>
      <c r="B5518" t="s">
        <v>89</v>
      </c>
      <c r="C5518" t="s">
        <v>215</v>
      </c>
      <c r="T5518">
        <v>17</v>
      </c>
      <c r="U5518">
        <v>17</v>
      </c>
      <c r="V5518">
        <v>0</v>
      </c>
      <c r="W5518">
        <v>17</v>
      </c>
      <c r="X5518">
        <v>1</v>
      </c>
    </row>
    <row r="5519" spans="1:24" x14ac:dyDescent="0.3">
      <c r="A5519">
        <v>20838</v>
      </c>
      <c r="B5519" t="s">
        <v>479</v>
      </c>
      <c r="C5519" t="s">
        <v>790</v>
      </c>
      <c r="T5519">
        <v>24.7</v>
      </c>
      <c r="U5519">
        <v>42</v>
      </c>
      <c r="V5519">
        <v>0</v>
      </c>
      <c r="W5519">
        <v>148</v>
      </c>
      <c r="X5519">
        <v>6</v>
      </c>
    </row>
    <row r="5520" spans="1:24" x14ac:dyDescent="0.3">
      <c r="A5520">
        <v>20838</v>
      </c>
      <c r="B5520" t="s">
        <v>479</v>
      </c>
      <c r="C5520" t="s">
        <v>1624</v>
      </c>
      <c r="T5520">
        <v>24</v>
      </c>
      <c r="U5520">
        <v>24</v>
      </c>
      <c r="V5520">
        <v>0</v>
      </c>
      <c r="W5520">
        <v>24</v>
      </c>
      <c r="X5520">
        <v>1</v>
      </c>
    </row>
    <row r="5521" spans="1:39" x14ac:dyDescent="0.3">
      <c r="A5521">
        <v>20838</v>
      </c>
      <c r="B5521" t="s">
        <v>479</v>
      </c>
      <c r="C5521" t="s">
        <v>795</v>
      </c>
      <c r="T5521">
        <v>18</v>
      </c>
      <c r="U5521">
        <v>18</v>
      </c>
      <c r="V5521">
        <v>0</v>
      </c>
      <c r="W5521">
        <v>18</v>
      </c>
      <c r="X5521">
        <v>1</v>
      </c>
    </row>
    <row r="5522" spans="1:39" x14ac:dyDescent="0.3">
      <c r="A5522">
        <v>20838</v>
      </c>
      <c r="B5522" t="s">
        <v>479</v>
      </c>
      <c r="C5522" t="s">
        <v>437</v>
      </c>
      <c r="T5522">
        <v>18</v>
      </c>
      <c r="U5522">
        <v>18</v>
      </c>
      <c r="V5522">
        <v>0</v>
      </c>
      <c r="W5522">
        <v>18</v>
      </c>
      <c r="X5522">
        <v>1</v>
      </c>
    </row>
    <row r="5523" spans="1:39" x14ac:dyDescent="0.3">
      <c r="A5523">
        <v>20838</v>
      </c>
      <c r="B5523" t="s">
        <v>89</v>
      </c>
      <c r="C5523" t="s">
        <v>1942</v>
      </c>
      <c r="Y5523">
        <v>9</v>
      </c>
      <c r="Z5523">
        <v>9</v>
      </c>
      <c r="AA5523">
        <v>0</v>
      </c>
      <c r="AB5523">
        <v>9</v>
      </c>
      <c r="AC5523">
        <v>1</v>
      </c>
    </row>
    <row r="5524" spans="1:39" x14ac:dyDescent="0.3">
      <c r="A5524">
        <v>20838</v>
      </c>
      <c r="B5524" t="s">
        <v>479</v>
      </c>
      <c r="C5524" t="s">
        <v>1624</v>
      </c>
      <c r="Y5524">
        <v>-1</v>
      </c>
      <c r="Z5524">
        <v>0</v>
      </c>
      <c r="AA5524">
        <v>0</v>
      </c>
      <c r="AB5524">
        <v>-1</v>
      </c>
      <c r="AC5524">
        <v>1</v>
      </c>
    </row>
    <row r="5525" spans="1:39" x14ac:dyDescent="0.3">
      <c r="A5525">
        <v>20838</v>
      </c>
      <c r="B5525" t="s">
        <v>89</v>
      </c>
      <c r="C5525" t="s">
        <v>1491</v>
      </c>
      <c r="AD5525">
        <v>1</v>
      </c>
      <c r="AE5525">
        <v>36</v>
      </c>
      <c r="AF5525">
        <v>1</v>
      </c>
      <c r="AG5525">
        <v>100</v>
      </c>
      <c r="AH5525">
        <v>10</v>
      </c>
      <c r="AI5525">
        <v>7</v>
      </c>
    </row>
    <row r="5526" spans="1:39" x14ac:dyDescent="0.3">
      <c r="A5526">
        <v>20838</v>
      </c>
      <c r="B5526" t="s">
        <v>479</v>
      </c>
      <c r="C5526" t="s">
        <v>52</v>
      </c>
      <c r="AD5526">
        <v>1</v>
      </c>
      <c r="AE5526" t="s">
        <v>136</v>
      </c>
      <c r="AF5526">
        <v>0</v>
      </c>
      <c r="AG5526">
        <v>0</v>
      </c>
      <c r="AH5526">
        <v>4</v>
      </c>
      <c r="AI5526">
        <v>4</v>
      </c>
    </row>
    <row r="5527" spans="1:39" x14ac:dyDescent="0.3">
      <c r="A5527">
        <v>20838</v>
      </c>
      <c r="B5527" t="s">
        <v>89</v>
      </c>
      <c r="C5527" t="s">
        <v>81</v>
      </c>
      <c r="AJ5527">
        <v>44</v>
      </c>
      <c r="AK5527">
        <v>164</v>
      </c>
      <c r="AL5527">
        <v>41</v>
      </c>
      <c r="AM5527">
        <v>4</v>
      </c>
    </row>
    <row r="5528" spans="1:39" x14ac:dyDescent="0.3">
      <c r="A5528">
        <v>20838</v>
      </c>
      <c r="B5528" t="s">
        <v>479</v>
      </c>
      <c r="C5528" t="s">
        <v>1483</v>
      </c>
      <c r="AJ5528">
        <v>55</v>
      </c>
      <c r="AK5528">
        <v>305</v>
      </c>
      <c r="AL5528">
        <v>43.6</v>
      </c>
      <c r="AM5528">
        <v>7</v>
      </c>
    </row>
    <row r="5529" spans="1:39" x14ac:dyDescent="0.3">
      <c r="A5529">
        <v>20829</v>
      </c>
      <c r="B5529" t="s">
        <v>886</v>
      </c>
      <c r="C5529" t="s">
        <v>571</v>
      </c>
      <c r="D5529">
        <v>44</v>
      </c>
      <c r="E5529">
        <v>72.7</v>
      </c>
      <c r="F5529">
        <v>32</v>
      </c>
      <c r="G5529">
        <v>1</v>
      </c>
      <c r="H5529">
        <v>4</v>
      </c>
      <c r="I5529">
        <v>348</v>
      </c>
      <c r="J5529">
        <v>164.6</v>
      </c>
    </row>
    <row r="5530" spans="1:39" x14ac:dyDescent="0.3">
      <c r="A5530">
        <v>20829</v>
      </c>
      <c r="B5530" t="s">
        <v>787</v>
      </c>
      <c r="C5530" t="s">
        <v>839</v>
      </c>
      <c r="D5530">
        <v>30</v>
      </c>
      <c r="E5530">
        <v>63.3</v>
      </c>
      <c r="F5530">
        <v>19</v>
      </c>
      <c r="G5530">
        <v>2</v>
      </c>
      <c r="H5530">
        <v>2</v>
      </c>
      <c r="I5530">
        <v>387</v>
      </c>
      <c r="J5530">
        <v>180.4</v>
      </c>
    </row>
    <row r="5531" spans="1:39" x14ac:dyDescent="0.3">
      <c r="A5531">
        <v>20829</v>
      </c>
      <c r="B5531" t="s">
        <v>886</v>
      </c>
      <c r="C5531" t="s">
        <v>1389</v>
      </c>
      <c r="K5531">
        <v>17</v>
      </c>
      <c r="L5531">
        <v>0</v>
      </c>
      <c r="M5531">
        <v>12</v>
      </c>
      <c r="N5531">
        <v>0</v>
      </c>
      <c r="O5531">
        <v>44</v>
      </c>
    </row>
    <row r="5532" spans="1:39" x14ac:dyDescent="0.3">
      <c r="A5532">
        <v>20829</v>
      </c>
      <c r="B5532" t="s">
        <v>886</v>
      </c>
      <c r="C5532" t="s">
        <v>514</v>
      </c>
      <c r="K5532">
        <v>3</v>
      </c>
      <c r="L5532">
        <v>0</v>
      </c>
      <c r="M5532">
        <v>12</v>
      </c>
      <c r="N5532">
        <v>0</v>
      </c>
      <c r="O5532">
        <v>15</v>
      </c>
    </row>
    <row r="5533" spans="1:39" x14ac:dyDescent="0.3">
      <c r="A5533">
        <v>20829</v>
      </c>
      <c r="B5533" t="s">
        <v>886</v>
      </c>
      <c r="C5533" t="s">
        <v>1238</v>
      </c>
      <c r="K5533">
        <v>3</v>
      </c>
      <c r="L5533">
        <v>0</v>
      </c>
      <c r="M5533">
        <v>13</v>
      </c>
      <c r="N5533">
        <v>1</v>
      </c>
      <c r="O5533">
        <v>14</v>
      </c>
    </row>
    <row r="5534" spans="1:39" x14ac:dyDescent="0.3">
      <c r="A5534">
        <v>20829</v>
      </c>
      <c r="B5534" t="s">
        <v>886</v>
      </c>
      <c r="C5534" t="s">
        <v>571</v>
      </c>
      <c r="K5534">
        <v>5</v>
      </c>
      <c r="L5534">
        <v>0</v>
      </c>
      <c r="M5534">
        <v>10</v>
      </c>
      <c r="N5534">
        <v>0</v>
      </c>
      <c r="O5534">
        <v>7</v>
      </c>
    </row>
    <row r="5535" spans="1:39" x14ac:dyDescent="0.3">
      <c r="A5535">
        <v>20829</v>
      </c>
      <c r="B5535" t="s">
        <v>886</v>
      </c>
      <c r="C5535" t="s">
        <v>239</v>
      </c>
      <c r="K5535">
        <v>1</v>
      </c>
      <c r="L5535">
        <v>0</v>
      </c>
      <c r="M5535">
        <v>4</v>
      </c>
      <c r="N5535">
        <v>0</v>
      </c>
      <c r="O5535">
        <v>4</v>
      </c>
    </row>
    <row r="5536" spans="1:39" x14ac:dyDescent="0.3">
      <c r="A5536">
        <v>20829</v>
      </c>
      <c r="B5536" t="s">
        <v>787</v>
      </c>
      <c r="C5536" t="s">
        <v>856</v>
      </c>
      <c r="K5536">
        <v>8</v>
      </c>
      <c r="L5536">
        <v>0</v>
      </c>
      <c r="M5536">
        <v>43</v>
      </c>
      <c r="N5536">
        <v>1</v>
      </c>
      <c r="O5536">
        <v>100</v>
      </c>
    </row>
    <row r="5537" spans="1:19" x14ac:dyDescent="0.3">
      <c r="A5537">
        <v>20829</v>
      </c>
      <c r="B5537" t="s">
        <v>787</v>
      </c>
      <c r="C5537" t="s">
        <v>1644</v>
      </c>
      <c r="K5537">
        <v>17</v>
      </c>
      <c r="L5537">
        <v>1</v>
      </c>
      <c r="M5537">
        <v>16</v>
      </c>
      <c r="N5537">
        <v>1</v>
      </c>
      <c r="O5537">
        <v>72</v>
      </c>
    </row>
    <row r="5538" spans="1:19" x14ac:dyDescent="0.3">
      <c r="A5538">
        <v>20829</v>
      </c>
      <c r="B5538" t="s">
        <v>787</v>
      </c>
      <c r="C5538" t="s">
        <v>839</v>
      </c>
      <c r="K5538">
        <v>10</v>
      </c>
      <c r="L5538">
        <v>1</v>
      </c>
      <c r="M5538">
        <v>4</v>
      </c>
      <c r="N5538">
        <v>0</v>
      </c>
      <c r="O5538">
        <v>-43</v>
      </c>
    </row>
    <row r="5539" spans="1:19" x14ac:dyDescent="0.3">
      <c r="A5539">
        <v>20829</v>
      </c>
      <c r="B5539" t="s">
        <v>886</v>
      </c>
      <c r="C5539" t="s">
        <v>1944</v>
      </c>
      <c r="P5539">
        <v>45</v>
      </c>
      <c r="Q5539">
        <v>1</v>
      </c>
      <c r="R5539">
        <v>105</v>
      </c>
      <c r="S5539">
        <v>6</v>
      </c>
    </row>
    <row r="5540" spans="1:19" x14ac:dyDescent="0.3">
      <c r="A5540">
        <v>20829</v>
      </c>
      <c r="B5540" t="s">
        <v>886</v>
      </c>
      <c r="C5540" t="s">
        <v>239</v>
      </c>
      <c r="P5540">
        <v>43</v>
      </c>
      <c r="Q5540">
        <v>2</v>
      </c>
      <c r="R5540">
        <v>75</v>
      </c>
      <c r="S5540">
        <v>5</v>
      </c>
    </row>
    <row r="5541" spans="1:19" x14ac:dyDescent="0.3">
      <c r="A5541">
        <v>20829</v>
      </c>
      <c r="B5541" t="s">
        <v>886</v>
      </c>
      <c r="C5541" t="s">
        <v>1238</v>
      </c>
      <c r="P5541">
        <v>22</v>
      </c>
      <c r="Q5541">
        <v>1</v>
      </c>
      <c r="R5541">
        <v>63</v>
      </c>
      <c r="S5541">
        <v>7</v>
      </c>
    </row>
    <row r="5542" spans="1:19" x14ac:dyDescent="0.3">
      <c r="A5542">
        <v>20829</v>
      </c>
      <c r="B5542" t="s">
        <v>886</v>
      </c>
      <c r="C5542" t="s">
        <v>1389</v>
      </c>
      <c r="P5542">
        <v>10</v>
      </c>
      <c r="Q5542">
        <v>0</v>
      </c>
      <c r="R5542">
        <v>36</v>
      </c>
      <c r="S5542">
        <v>7</v>
      </c>
    </row>
    <row r="5543" spans="1:19" x14ac:dyDescent="0.3">
      <c r="A5543">
        <v>20829</v>
      </c>
      <c r="B5543" t="s">
        <v>886</v>
      </c>
      <c r="C5543" t="s">
        <v>1751</v>
      </c>
      <c r="P5543">
        <v>20</v>
      </c>
      <c r="Q5543">
        <v>0</v>
      </c>
      <c r="R5543">
        <v>20</v>
      </c>
      <c r="S5543">
        <v>1</v>
      </c>
    </row>
    <row r="5544" spans="1:19" x14ac:dyDescent="0.3">
      <c r="A5544">
        <v>20829</v>
      </c>
      <c r="B5544" t="s">
        <v>886</v>
      </c>
      <c r="C5544" t="s">
        <v>1945</v>
      </c>
      <c r="P5544">
        <v>15</v>
      </c>
      <c r="Q5544">
        <v>0</v>
      </c>
      <c r="R5544">
        <v>18</v>
      </c>
      <c r="S5544">
        <v>2</v>
      </c>
    </row>
    <row r="5545" spans="1:19" x14ac:dyDescent="0.3">
      <c r="A5545">
        <v>20829</v>
      </c>
      <c r="B5545" t="s">
        <v>886</v>
      </c>
      <c r="C5545" t="s">
        <v>578</v>
      </c>
      <c r="P5545">
        <v>7</v>
      </c>
      <c r="Q5545">
        <v>0</v>
      </c>
      <c r="R5545">
        <v>14</v>
      </c>
      <c r="S5545">
        <v>2</v>
      </c>
    </row>
    <row r="5546" spans="1:19" x14ac:dyDescent="0.3">
      <c r="A5546">
        <v>20829</v>
      </c>
      <c r="B5546" t="s">
        <v>886</v>
      </c>
      <c r="C5546" t="s">
        <v>751</v>
      </c>
      <c r="P5546">
        <v>13</v>
      </c>
      <c r="Q5546">
        <v>0</v>
      </c>
      <c r="R5546">
        <v>13</v>
      </c>
      <c r="S5546">
        <v>1</v>
      </c>
    </row>
    <row r="5547" spans="1:19" x14ac:dyDescent="0.3">
      <c r="A5547">
        <v>20829</v>
      </c>
      <c r="B5547" t="s">
        <v>886</v>
      </c>
      <c r="C5547" t="s">
        <v>1220</v>
      </c>
      <c r="P5547">
        <v>4</v>
      </c>
      <c r="Q5547">
        <v>0</v>
      </c>
      <c r="R5547">
        <v>4</v>
      </c>
      <c r="S5547">
        <v>1</v>
      </c>
    </row>
    <row r="5548" spans="1:19" x14ac:dyDescent="0.3">
      <c r="A5548">
        <v>20829</v>
      </c>
      <c r="B5548" t="s">
        <v>787</v>
      </c>
      <c r="C5548" t="s">
        <v>93</v>
      </c>
      <c r="P5548">
        <v>67</v>
      </c>
      <c r="Q5548">
        <v>1</v>
      </c>
      <c r="R5548">
        <v>139</v>
      </c>
      <c r="S5548">
        <v>3</v>
      </c>
    </row>
    <row r="5549" spans="1:19" x14ac:dyDescent="0.3">
      <c r="A5549">
        <v>20829</v>
      </c>
      <c r="B5549" t="s">
        <v>787</v>
      </c>
      <c r="C5549" t="s">
        <v>1099</v>
      </c>
      <c r="P5549">
        <v>53</v>
      </c>
      <c r="Q5549">
        <v>0</v>
      </c>
      <c r="R5549">
        <v>121</v>
      </c>
      <c r="S5549">
        <v>9</v>
      </c>
    </row>
    <row r="5550" spans="1:19" x14ac:dyDescent="0.3">
      <c r="A5550">
        <v>20829</v>
      </c>
      <c r="B5550" t="s">
        <v>787</v>
      </c>
      <c r="C5550" t="s">
        <v>856</v>
      </c>
      <c r="P5550">
        <v>61</v>
      </c>
      <c r="Q5550">
        <v>1</v>
      </c>
      <c r="R5550">
        <v>61</v>
      </c>
      <c r="S5550">
        <v>1</v>
      </c>
    </row>
    <row r="5551" spans="1:19" x14ac:dyDescent="0.3">
      <c r="A5551">
        <v>20829</v>
      </c>
      <c r="B5551" t="s">
        <v>787</v>
      </c>
      <c r="C5551" t="s">
        <v>1624</v>
      </c>
      <c r="P5551">
        <v>21</v>
      </c>
      <c r="Q5551">
        <v>0</v>
      </c>
      <c r="R5551">
        <v>30</v>
      </c>
      <c r="S5551">
        <v>2</v>
      </c>
    </row>
    <row r="5552" spans="1:19" x14ac:dyDescent="0.3">
      <c r="A5552">
        <v>20829</v>
      </c>
      <c r="B5552" t="s">
        <v>787</v>
      </c>
      <c r="C5552" t="s">
        <v>1644</v>
      </c>
      <c r="P5552">
        <v>19</v>
      </c>
      <c r="Q5552">
        <v>0</v>
      </c>
      <c r="R5552">
        <v>23</v>
      </c>
      <c r="S5552">
        <v>2</v>
      </c>
    </row>
    <row r="5553" spans="1:39" x14ac:dyDescent="0.3">
      <c r="A5553">
        <v>20829</v>
      </c>
      <c r="B5553" t="s">
        <v>787</v>
      </c>
      <c r="C5553" t="s">
        <v>1377</v>
      </c>
      <c r="P5553">
        <v>7</v>
      </c>
      <c r="Q5553">
        <v>0</v>
      </c>
      <c r="R5553">
        <v>13</v>
      </c>
      <c r="S5553">
        <v>2</v>
      </c>
    </row>
    <row r="5554" spans="1:39" x14ac:dyDescent="0.3">
      <c r="A5554">
        <v>20829</v>
      </c>
      <c r="B5554" t="s">
        <v>886</v>
      </c>
      <c r="C5554" t="s">
        <v>1945</v>
      </c>
      <c r="T5554">
        <v>20.2</v>
      </c>
      <c r="U5554">
        <v>30</v>
      </c>
      <c r="V5554">
        <v>0</v>
      </c>
      <c r="W5554">
        <v>101</v>
      </c>
      <c r="X5554">
        <v>5</v>
      </c>
    </row>
    <row r="5555" spans="1:39" x14ac:dyDescent="0.3">
      <c r="A5555">
        <v>20829</v>
      </c>
      <c r="B5555" t="s">
        <v>787</v>
      </c>
      <c r="C5555" t="s">
        <v>52</v>
      </c>
      <c r="T5555">
        <v>26</v>
      </c>
      <c r="U5555">
        <v>35</v>
      </c>
      <c r="V5555">
        <v>0</v>
      </c>
      <c r="W5555">
        <v>104</v>
      </c>
      <c r="X5555">
        <v>4</v>
      </c>
    </row>
    <row r="5556" spans="1:39" x14ac:dyDescent="0.3">
      <c r="A5556">
        <v>20829</v>
      </c>
      <c r="B5556" t="s">
        <v>886</v>
      </c>
      <c r="C5556" t="s">
        <v>239</v>
      </c>
      <c r="Y5556">
        <v>3</v>
      </c>
      <c r="Z5556">
        <v>6</v>
      </c>
      <c r="AA5556">
        <v>0</v>
      </c>
      <c r="AB5556">
        <v>6</v>
      </c>
      <c r="AC5556">
        <v>2</v>
      </c>
    </row>
    <row r="5557" spans="1:39" x14ac:dyDescent="0.3">
      <c r="A5557">
        <v>20829</v>
      </c>
      <c r="B5557" t="s">
        <v>787</v>
      </c>
      <c r="C5557" t="s">
        <v>52</v>
      </c>
      <c r="Y5557">
        <v>9</v>
      </c>
      <c r="Z5557">
        <v>9</v>
      </c>
      <c r="AA5557">
        <v>0</v>
      </c>
      <c r="AB5557">
        <v>18</v>
      </c>
      <c r="AC5557">
        <v>2</v>
      </c>
    </row>
    <row r="5558" spans="1:39" x14ac:dyDescent="0.3">
      <c r="A5558">
        <v>20829</v>
      </c>
      <c r="B5558" t="s">
        <v>886</v>
      </c>
      <c r="C5558" t="s">
        <v>1538</v>
      </c>
      <c r="AD5558">
        <v>1</v>
      </c>
      <c r="AE5558">
        <v>47</v>
      </c>
      <c r="AF5558">
        <v>1</v>
      </c>
      <c r="AG5558">
        <v>100</v>
      </c>
      <c r="AH5558">
        <v>9</v>
      </c>
      <c r="AI5558">
        <v>6</v>
      </c>
    </row>
    <row r="5559" spans="1:39" x14ac:dyDescent="0.3">
      <c r="A5559">
        <v>20829</v>
      </c>
      <c r="B5559" t="s">
        <v>787</v>
      </c>
      <c r="C5559" t="s">
        <v>1083</v>
      </c>
      <c r="AD5559">
        <v>2</v>
      </c>
      <c r="AE5559">
        <v>27</v>
      </c>
      <c r="AF5559">
        <v>1</v>
      </c>
      <c r="AG5559">
        <v>50</v>
      </c>
      <c r="AH5559">
        <v>7</v>
      </c>
      <c r="AI5559">
        <v>4</v>
      </c>
    </row>
    <row r="5560" spans="1:39" x14ac:dyDescent="0.3">
      <c r="A5560">
        <v>20829</v>
      </c>
      <c r="B5560" t="s">
        <v>886</v>
      </c>
      <c r="C5560" t="s">
        <v>1540</v>
      </c>
      <c r="AJ5560">
        <v>56</v>
      </c>
      <c r="AK5560">
        <v>254</v>
      </c>
      <c r="AL5560">
        <v>42.3</v>
      </c>
      <c r="AM5560">
        <v>6</v>
      </c>
    </row>
    <row r="5561" spans="1:39" x14ac:dyDescent="0.3">
      <c r="A5561">
        <v>20829</v>
      </c>
      <c r="B5561" t="s">
        <v>787</v>
      </c>
      <c r="C5561" t="s">
        <v>1946</v>
      </c>
      <c r="AJ5561">
        <v>48</v>
      </c>
      <c r="AK5561">
        <v>174</v>
      </c>
      <c r="AL5561">
        <v>43.5</v>
      </c>
      <c r="AM5561">
        <v>4</v>
      </c>
    </row>
    <row r="5562" spans="1:39" x14ac:dyDescent="0.3">
      <c r="A5562">
        <v>20831</v>
      </c>
      <c r="B5562" t="s">
        <v>626</v>
      </c>
      <c r="C5562" t="s">
        <v>1947</v>
      </c>
      <c r="D5562">
        <v>57</v>
      </c>
      <c r="E5562">
        <v>57.9</v>
      </c>
      <c r="F5562">
        <v>33</v>
      </c>
      <c r="G5562">
        <v>2</v>
      </c>
      <c r="H5562">
        <v>2</v>
      </c>
      <c r="I5562">
        <v>377</v>
      </c>
      <c r="J5562">
        <v>118</v>
      </c>
    </row>
    <row r="5563" spans="1:39" x14ac:dyDescent="0.3">
      <c r="A5563">
        <v>20831</v>
      </c>
      <c r="B5563" t="s">
        <v>1625</v>
      </c>
      <c r="C5563" t="s">
        <v>849</v>
      </c>
      <c r="D5563">
        <v>40</v>
      </c>
      <c r="E5563">
        <v>37.5</v>
      </c>
      <c r="F5563">
        <v>15</v>
      </c>
      <c r="G5563">
        <v>1</v>
      </c>
      <c r="H5563">
        <v>0</v>
      </c>
      <c r="I5563">
        <v>174</v>
      </c>
      <c r="J5563">
        <v>69</v>
      </c>
    </row>
    <row r="5564" spans="1:39" x14ac:dyDescent="0.3">
      <c r="A5564">
        <v>20831</v>
      </c>
      <c r="B5564" t="s">
        <v>1625</v>
      </c>
      <c r="C5564" t="s">
        <v>1626</v>
      </c>
      <c r="D5564">
        <v>4</v>
      </c>
      <c r="E5564">
        <v>50</v>
      </c>
      <c r="F5564">
        <v>2</v>
      </c>
      <c r="G5564">
        <v>0</v>
      </c>
      <c r="H5564">
        <v>1</v>
      </c>
      <c r="I5564">
        <v>32</v>
      </c>
      <c r="J5564">
        <v>199.7</v>
      </c>
    </row>
    <row r="5565" spans="1:39" x14ac:dyDescent="0.3">
      <c r="A5565">
        <v>20831</v>
      </c>
      <c r="B5565" t="s">
        <v>626</v>
      </c>
      <c r="C5565" t="s">
        <v>1676</v>
      </c>
      <c r="K5565">
        <v>16</v>
      </c>
      <c r="L5565">
        <v>0</v>
      </c>
      <c r="M5565">
        <v>9</v>
      </c>
      <c r="N5565">
        <v>1</v>
      </c>
      <c r="O5565">
        <v>66</v>
      </c>
    </row>
    <row r="5566" spans="1:39" x14ac:dyDescent="0.3">
      <c r="A5566">
        <v>20831</v>
      </c>
      <c r="B5566" t="s">
        <v>626</v>
      </c>
      <c r="C5566" t="s">
        <v>1947</v>
      </c>
      <c r="K5566">
        <v>10</v>
      </c>
      <c r="L5566">
        <v>1</v>
      </c>
      <c r="M5566">
        <v>23</v>
      </c>
      <c r="N5566">
        <v>1</v>
      </c>
      <c r="O5566">
        <v>52</v>
      </c>
    </row>
    <row r="5567" spans="1:39" x14ac:dyDescent="0.3">
      <c r="A5567">
        <v>20831</v>
      </c>
      <c r="B5567" t="s">
        <v>626</v>
      </c>
      <c r="C5567" t="s">
        <v>367</v>
      </c>
      <c r="K5567">
        <v>7</v>
      </c>
      <c r="L5567">
        <v>0</v>
      </c>
      <c r="M5567">
        <v>25</v>
      </c>
      <c r="N5567">
        <v>0</v>
      </c>
      <c r="O5567">
        <v>43</v>
      </c>
    </row>
    <row r="5568" spans="1:39" x14ac:dyDescent="0.3">
      <c r="A5568">
        <v>20831</v>
      </c>
      <c r="B5568" t="s">
        <v>626</v>
      </c>
      <c r="C5568" t="s">
        <v>632</v>
      </c>
      <c r="K5568">
        <v>3</v>
      </c>
      <c r="L5568">
        <v>0</v>
      </c>
      <c r="M5568">
        <v>8</v>
      </c>
      <c r="N5568">
        <v>0</v>
      </c>
      <c r="O5568">
        <v>12</v>
      </c>
    </row>
    <row r="5569" spans="1:19" x14ac:dyDescent="0.3">
      <c r="A5569">
        <v>20831</v>
      </c>
      <c r="B5569" t="s">
        <v>626</v>
      </c>
      <c r="C5569" t="s">
        <v>109</v>
      </c>
      <c r="K5569">
        <v>2</v>
      </c>
      <c r="L5569">
        <v>0</v>
      </c>
      <c r="M5569">
        <v>5</v>
      </c>
      <c r="N5569">
        <v>0</v>
      </c>
      <c r="O5569">
        <v>7</v>
      </c>
    </row>
    <row r="5570" spans="1:19" x14ac:dyDescent="0.3">
      <c r="A5570">
        <v>20831</v>
      </c>
      <c r="B5570" t="s">
        <v>1625</v>
      </c>
      <c r="C5570" t="s">
        <v>1948</v>
      </c>
      <c r="K5570">
        <v>12</v>
      </c>
      <c r="L5570">
        <v>0</v>
      </c>
      <c r="M5570">
        <v>25</v>
      </c>
      <c r="N5570">
        <v>3</v>
      </c>
      <c r="O5570">
        <v>92</v>
      </c>
    </row>
    <row r="5571" spans="1:19" x14ac:dyDescent="0.3">
      <c r="A5571">
        <v>20831</v>
      </c>
      <c r="B5571" t="s">
        <v>1625</v>
      </c>
      <c r="C5571" t="s">
        <v>1626</v>
      </c>
      <c r="K5571">
        <v>3</v>
      </c>
      <c r="L5571">
        <v>0</v>
      </c>
      <c r="M5571">
        <v>35</v>
      </c>
      <c r="N5571">
        <v>0</v>
      </c>
      <c r="O5571">
        <v>73</v>
      </c>
    </row>
    <row r="5572" spans="1:19" x14ac:dyDescent="0.3">
      <c r="A5572">
        <v>20831</v>
      </c>
      <c r="B5572" t="s">
        <v>1625</v>
      </c>
      <c r="C5572" t="s">
        <v>849</v>
      </c>
      <c r="K5572">
        <v>16</v>
      </c>
      <c r="L5572">
        <v>2</v>
      </c>
      <c r="M5572">
        <v>19</v>
      </c>
      <c r="N5572">
        <v>0</v>
      </c>
      <c r="O5572">
        <v>36</v>
      </c>
    </row>
    <row r="5573" spans="1:19" x14ac:dyDescent="0.3">
      <c r="A5573">
        <v>20831</v>
      </c>
      <c r="B5573" t="s">
        <v>1625</v>
      </c>
      <c r="C5573" t="s">
        <v>352</v>
      </c>
      <c r="K5573">
        <v>7</v>
      </c>
      <c r="L5573">
        <v>0</v>
      </c>
      <c r="M5573">
        <v>8</v>
      </c>
      <c r="N5573">
        <v>0</v>
      </c>
      <c r="O5573">
        <v>30</v>
      </c>
    </row>
    <row r="5574" spans="1:19" x14ac:dyDescent="0.3">
      <c r="A5574">
        <v>20831</v>
      </c>
      <c r="B5574" t="s">
        <v>1625</v>
      </c>
      <c r="C5574" t="s">
        <v>1628</v>
      </c>
      <c r="K5574">
        <v>9</v>
      </c>
      <c r="L5574">
        <v>0</v>
      </c>
      <c r="M5574">
        <v>13</v>
      </c>
      <c r="N5574">
        <v>0</v>
      </c>
      <c r="O5574">
        <v>25</v>
      </c>
    </row>
    <row r="5575" spans="1:19" x14ac:dyDescent="0.3">
      <c r="A5575">
        <v>20831</v>
      </c>
      <c r="B5575" t="s">
        <v>626</v>
      </c>
      <c r="C5575" t="s">
        <v>430</v>
      </c>
      <c r="P5575">
        <v>41</v>
      </c>
      <c r="Q5575">
        <v>0</v>
      </c>
      <c r="R5575">
        <v>100</v>
      </c>
      <c r="S5575">
        <v>7</v>
      </c>
    </row>
    <row r="5576" spans="1:19" x14ac:dyDescent="0.3">
      <c r="A5576">
        <v>20831</v>
      </c>
      <c r="B5576" t="s">
        <v>626</v>
      </c>
      <c r="C5576" t="s">
        <v>109</v>
      </c>
      <c r="P5576">
        <v>40</v>
      </c>
      <c r="Q5576">
        <v>1</v>
      </c>
      <c r="R5576">
        <v>80</v>
      </c>
      <c r="S5576">
        <v>8</v>
      </c>
    </row>
    <row r="5577" spans="1:19" x14ac:dyDescent="0.3">
      <c r="A5577">
        <v>20831</v>
      </c>
      <c r="B5577" t="s">
        <v>626</v>
      </c>
      <c r="C5577" t="s">
        <v>1070</v>
      </c>
      <c r="P5577">
        <v>26</v>
      </c>
      <c r="Q5577">
        <v>0</v>
      </c>
      <c r="R5577">
        <v>53</v>
      </c>
      <c r="S5577">
        <v>4</v>
      </c>
    </row>
    <row r="5578" spans="1:19" x14ac:dyDescent="0.3">
      <c r="A5578">
        <v>20831</v>
      </c>
      <c r="B5578" t="s">
        <v>626</v>
      </c>
      <c r="C5578" t="s">
        <v>633</v>
      </c>
      <c r="P5578">
        <v>21</v>
      </c>
      <c r="Q5578">
        <v>1</v>
      </c>
      <c r="R5578">
        <v>42</v>
      </c>
      <c r="S5578">
        <v>3</v>
      </c>
    </row>
    <row r="5579" spans="1:19" x14ac:dyDescent="0.3">
      <c r="A5579">
        <v>20831</v>
      </c>
      <c r="B5579" t="s">
        <v>626</v>
      </c>
      <c r="C5579" t="s">
        <v>1300</v>
      </c>
      <c r="P5579">
        <v>23</v>
      </c>
      <c r="Q5579">
        <v>0</v>
      </c>
      <c r="R5579">
        <v>36</v>
      </c>
      <c r="S5579">
        <v>4</v>
      </c>
    </row>
    <row r="5580" spans="1:19" x14ac:dyDescent="0.3">
      <c r="A5580">
        <v>20831</v>
      </c>
      <c r="B5580" t="s">
        <v>626</v>
      </c>
      <c r="C5580" t="s">
        <v>1302</v>
      </c>
      <c r="P5580">
        <v>17</v>
      </c>
      <c r="Q5580">
        <v>0</v>
      </c>
      <c r="R5580">
        <v>36</v>
      </c>
      <c r="S5580">
        <v>3</v>
      </c>
    </row>
    <row r="5581" spans="1:19" x14ac:dyDescent="0.3">
      <c r="A5581">
        <v>20831</v>
      </c>
      <c r="B5581" t="s">
        <v>626</v>
      </c>
      <c r="C5581" t="s">
        <v>1949</v>
      </c>
      <c r="P5581">
        <v>18</v>
      </c>
      <c r="Q5581">
        <v>0</v>
      </c>
      <c r="R5581">
        <v>18</v>
      </c>
      <c r="S5581">
        <v>1</v>
      </c>
    </row>
    <row r="5582" spans="1:19" x14ac:dyDescent="0.3">
      <c r="A5582">
        <v>20831</v>
      </c>
      <c r="B5582" t="s">
        <v>626</v>
      </c>
      <c r="C5582" t="s">
        <v>1301</v>
      </c>
      <c r="P5582">
        <v>5</v>
      </c>
      <c r="Q5582">
        <v>0</v>
      </c>
      <c r="R5582">
        <v>5</v>
      </c>
      <c r="S5582">
        <v>1</v>
      </c>
    </row>
    <row r="5583" spans="1:19" x14ac:dyDescent="0.3">
      <c r="A5583">
        <v>20831</v>
      </c>
      <c r="B5583" t="s">
        <v>626</v>
      </c>
      <c r="C5583" t="s">
        <v>632</v>
      </c>
      <c r="P5583">
        <v>4</v>
      </c>
      <c r="Q5583">
        <v>0</v>
      </c>
      <c r="R5583">
        <v>4</v>
      </c>
      <c r="S5583">
        <v>1</v>
      </c>
    </row>
    <row r="5584" spans="1:19" x14ac:dyDescent="0.3">
      <c r="A5584">
        <v>20831</v>
      </c>
      <c r="B5584" t="s">
        <v>626</v>
      </c>
      <c r="C5584" t="s">
        <v>1676</v>
      </c>
      <c r="P5584">
        <v>3</v>
      </c>
      <c r="Q5584">
        <v>0</v>
      </c>
      <c r="R5584">
        <v>3</v>
      </c>
      <c r="S5584">
        <v>1</v>
      </c>
    </row>
    <row r="5585" spans="1:39" x14ac:dyDescent="0.3">
      <c r="A5585">
        <v>20831</v>
      </c>
      <c r="B5585" t="s">
        <v>1625</v>
      </c>
      <c r="C5585" t="s">
        <v>1950</v>
      </c>
      <c r="P5585">
        <v>27</v>
      </c>
      <c r="Q5585">
        <v>0</v>
      </c>
      <c r="R5585">
        <v>53</v>
      </c>
      <c r="S5585">
        <v>4</v>
      </c>
    </row>
    <row r="5586" spans="1:39" x14ac:dyDescent="0.3">
      <c r="A5586">
        <v>20831</v>
      </c>
      <c r="B5586" t="s">
        <v>1625</v>
      </c>
      <c r="C5586" t="s">
        <v>171</v>
      </c>
      <c r="P5586">
        <v>24</v>
      </c>
      <c r="Q5586">
        <v>1</v>
      </c>
      <c r="R5586">
        <v>46</v>
      </c>
      <c r="S5586">
        <v>3</v>
      </c>
    </row>
    <row r="5587" spans="1:39" x14ac:dyDescent="0.3">
      <c r="A5587">
        <v>20831</v>
      </c>
      <c r="B5587" t="s">
        <v>1625</v>
      </c>
      <c r="C5587" t="s">
        <v>71</v>
      </c>
      <c r="P5587">
        <v>18</v>
      </c>
      <c r="Q5587">
        <v>0</v>
      </c>
      <c r="R5587">
        <v>40</v>
      </c>
      <c r="S5587">
        <v>3</v>
      </c>
    </row>
    <row r="5588" spans="1:39" x14ac:dyDescent="0.3">
      <c r="A5588">
        <v>20831</v>
      </c>
      <c r="B5588" t="s">
        <v>1625</v>
      </c>
      <c r="C5588" t="s">
        <v>1631</v>
      </c>
      <c r="P5588">
        <v>14</v>
      </c>
      <c r="Q5588">
        <v>0</v>
      </c>
      <c r="R5588">
        <v>35</v>
      </c>
      <c r="S5588">
        <v>3</v>
      </c>
    </row>
    <row r="5589" spans="1:39" x14ac:dyDescent="0.3">
      <c r="A5589">
        <v>20831</v>
      </c>
      <c r="B5589" t="s">
        <v>1625</v>
      </c>
      <c r="C5589" t="s">
        <v>1948</v>
      </c>
      <c r="P5589">
        <v>10</v>
      </c>
      <c r="Q5589">
        <v>0</v>
      </c>
      <c r="R5589">
        <v>10</v>
      </c>
      <c r="S5589">
        <v>1</v>
      </c>
    </row>
    <row r="5590" spans="1:39" x14ac:dyDescent="0.3">
      <c r="A5590">
        <v>20831</v>
      </c>
      <c r="B5590" t="s">
        <v>1625</v>
      </c>
      <c r="C5590" t="s">
        <v>352</v>
      </c>
      <c r="P5590">
        <v>8</v>
      </c>
      <c r="Q5590">
        <v>0</v>
      </c>
      <c r="R5590">
        <v>8</v>
      </c>
      <c r="S5590">
        <v>1</v>
      </c>
    </row>
    <row r="5591" spans="1:39" x14ac:dyDescent="0.3">
      <c r="A5591">
        <v>20831</v>
      </c>
      <c r="B5591" t="s">
        <v>1625</v>
      </c>
      <c r="C5591" t="s">
        <v>123</v>
      </c>
      <c r="P5591">
        <v>8</v>
      </c>
      <c r="Q5591">
        <v>0</v>
      </c>
      <c r="R5591">
        <v>8</v>
      </c>
      <c r="S5591">
        <v>1</v>
      </c>
    </row>
    <row r="5592" spans="1:39" x14ac:dyDescent="0.3">
      <c r="A5592">
        <v>20831</v>
      </c>
      <c r="B5592" t="s">
        <v>1625</v>
      </c>
      <c r="C5592" t="s">
        <v>1628</v>
      </c>
      <c r="P5592">
        <v>6</v>
      </c>
      <c r="Q5592">
        <v>0</v>
      </c>
      <c r="R5592">
        <v>6</v>
      </c>
      <c r="S5592">
        <v>1</v>
      </c>
    </row>
    <row r="5593" spans="1:39" x14ac:dyDescent="0.3">
      <c r="A5593">
        <v>20831</v>
      </c>
      <c r="B5593" t="s">
        <v>626</v>
      </c>
      <c r="C5593" t="s">
        <v>1591</v>
      </c>
      <c r="T5593">
        <v>14</v>
      </c>
      <c r="U5593">
        <v>18</v>
      </c>
      <c r="V5593">
        <v>0</v>
      </c>
      <c r="W5593">
        <v>28</v>
      </c>
      <c r="X5593">
        <v>2</v>
      </c>
    </row>
    <row r="5594" spans="1:39" x14ac:dyDescent="0.3">
      <c r="A5594">
        <v>20831</v>
      </c>
      <c r="B5594" t="s">
        <v>1625</v>
      </c>
      <c r="C5594" t="s">
        <v>352</v>
      </c>
      <c r="T5594">
        <v>22.5</v>
      </c>
      <c r="U5594">
        <v>31</v>
      </c>
      <c r="V5594">
        <v>0</v>
      </c>
      <c r="W5594">
        <v>90</v>
      </c>
      <c r="X5594">
        <v>4</v>
      </c>
    </row>
    <row r="5595" spans="1:39" x14ac:dyDescent="0.3">
      <c r="A5595">
        <v>20831</v>
      </c>
      <c r="B5595" t="s">
        <v>626</v>
      </c>
      <c r="C5595" t="s">
        <v>109</v>
      </c>
      <c r="Y5595">
        <v>2</v>
      </c>
      <c r="Z5595">
        <v>3</v>
      </c>
      <c r="AA5595">
        <v>0</v>
      </c>
      <c r="AB5595">
        <v>4</v>
      </c>
      <c r="AC5595">
        <v>2</v>
      </c>
    </row>
    <row r="5596" spans="1:39" x14ac:dyDescent="0.3">
      <c r="A5596">
        <v>20831</v>
      </c>
      <c r="B5596" t="s">
        <v>626</v>
      </c>
      <c r="C5596" t="s">
        <v>1070</v>
      </c>
      <c r="Y5596">
        <v>12</v>
      </c>
      <c r="Z5596">
        <v>12</v>
      </c>
      <c r="AA5596">
        <v>0</v>
      </c>
      <c r="AB5596">
        <v>12</v>
      </c>
      <c r="AC5596">
        <v>1</v>
      </c>
    </row>
    <row r="5597" spans="1:39" x14ac:dyDescent="0.3">
      <c r="A5597">
        <v>20831</v>
      </c>
      <c r="B5597" t="s">
        <v>1625</v>
      </c>
      <c r="C5597" t="s">
        <v>352</v>
      </c>
      <c r="Y5597">
        <v>15.3</v>
      </c>
      <c r="Z5597">
        <v>38</v>
      </c>
      <c r="AA5597">
        <v>0</v>
      </c>
      <c r="AB5597">
        <v>46</v>
      </c>
      <c r="AC5597">
        <v>3</v>
      </c>
    </row>
    <row r="5598" spans="1:39" x14ac:dyDescent="0.3">
      <c r="A5598">
        <v>20831</v>
      </c>
      <c r="B5598" t="s">
        <v>626</v>
      </c>
      <c r="C5598" t="s">
        <v>645</v>
      </c>
      <c r="AD5598">
        <v>2</v>
      </c>
      <c r="AE5598">
        <v>25</v>
      </c>
      <c r="AF5598">
        <v>1</v>
      </c>
      <c r="AG5598">
        <v>50</v>
      </c>
      <c r="AH5598">
        <v>7</v>
      </c>
      <c r="AI5598">
        <v>4</v>
      </c>
    </row>
    <row r="5599" spans="1:39" x14ac:dyDescent="0.3">
      <c r="A5599">
        <v>20831</v>
      </c>
      <c r="B5599" t="s">
        <v>1625</v>
      </c>
      <c r="C5599" t="s">
        <v>1635</v>
      </c>
      <c r="AD5599">
        <v>2</v>
      </c>
      <c r="AE5599">
        <v>46</v>
      </c>
      <c r="AF5599">
        <v>2</v>
      </c>
      <c r="AG5599">
        <v>100</v>
      </c>
      <c r="AH5599">
        <v>11</v>
      </c>
      <c r="AI5599">
        <v>5</v>
      </c>
    </row>
    <row r="5600" spans="1:39" x14ac:dyDescent="0.3">
      <c r="A5600">
        <v>20831</v>
      </c>
      <c r="B5600" t="s">
        <v>626</v>
      </c>
      <c r="C5600" t="s">
        <v>1951</v>
      </c>
      <c r="AJ5600">
        <v>46</v>
      </c>
      <c r="AK5600">
        <v>298</v>
      </c>
      <c r="AL5600">
        <v>37.200000000000003</v>
      </c>
      <c r="AM5600">
        <v>8</v>
      </c>
    </row>
    <row r="5601" spans="1:39" x14ac:dyDescent="0.3">
      <c r="A5601">
        <v>20831</v>
      </c>
      <c r="B5601" t="s">
        <v>1625</v>
      </c>
      <c r="C5601" t="s">
        <v>1636</v>
      </c>
      <c r="AJ5601">
        <v>53</v>
      </c>
      <c r="AK5601">
        <v>287</v>
      </c>
      <c r="AL5601">
        <v>41</v>
      </c>
      <c r="AM5601">
        <v>7</v>
      </c>
    </row>
    <row r="5602" spans="1:39" x14ac:dyDescent="0.3">
      <c r="A5602">
        <v>20830</v>
      </c>
      <c r="B5602" t="s">
        <v>808</v>
      </c>
      <c r="C5602" t="s">
        <v>962</v>
      </c>
      <c r="D5602">
        <v>40</v>
      </c>
      <c r="E5602">
        <v>77.5</v>
      </c>
      <c r="F5602">
        <v>31</v>
      </c>
      <c r="G5602">
        <v>2</v>
      </c>
      <c r="H5602">
        <v>5</v>
      </c>
      <c r="I5602">
        <v>378</v>
      </c>
      <c r="J5602">
        <v>188.1</v>
      </c>
    </row>
    <row r="5603" spans="1:39" x14ac:dyDescent="0.3">
      <c r="A5603">
        <v>20830</v>
      </c>
      <c r="B5603" t="s">
        <v>806</v>
      </c>
      <c r="C5603" t="s">
        <v>199</v>
      </c>
      <c r="D5603">
        <v>24</v>
      </c>
      <c r="E5603">
        <v>66.7</v>
      </c>
      <c r="F5603">
        <v>16</v>
      </c>
      <c r="G5603">
        <v>2</v>
      </c>
      <c r="H5603">
        <v>2</v>
      </c>
      <c r="I5603">
        <v>234</v>
      </c>
      <c r="J5603">
        <v>159.4</v>
      </c>
    </row>
    <row r="5604" spans="1:39" x14ac:dyDescent="0.3">
      <c r="A5604">
        <v>20830</v>
      </c>
      <c r="B5604" t="s">
        <v>808</v>
      </c>
      <c r="C5604" t="s">
        <v>962</v>
      </c>
      <c r="K5604">
        <v>20</v>
      </c>
      <c r="L5604">
        <v>0</v>
      </c>
      <c r="M5604">
        <v>48</v>
      </c>
      <c r="N5604">
        <v>1</v>
      </c>
      <c r="O5604">
        <v>127</v>
      </c>
    </row>
    <row r="5605" spans="1:39" x14ac:dyDescent="0.3">
      <c r="A5605">
        <v>20830</v>
      </c>
      <c r="B5605" t="s">
        <v>808</v>
      </c>
      <c r="C5605" t="s">
        <v>1952</v>
      </c>
      <c r="K5605">
        <v>12</v>
      </c>
      <c r="L5605">
        <v>0</v>
      </c>
      <c r="M5605">
        <v>13</v>
      </c>
      <c r="N5605">
        <v>0</v>
      </c>
      <c r="O5605">
        <v>69</v>
      </c>
    </row>
    <row r="5606" spans="1:39" x14ac:dyDescent="0.3">
      <c r="A5606">
        <v>20830</v>
      </c>
      <c r="B5606" t="s">
        <v>808</v>
      </c>
      <c r="C5606" t="s">
        <v>1953</v>
      </c>
      <c r="K5606">
        <v>1</v>
      </c>
      <c r="L5606">
        <v>0</v>
      </c>
      <c r="M5606">
        <v>3</v>
      </c>
      <c r="N5606">
        <v>0</v>
      </c>
      <c r="O5606">
        <v>3</v>
      </c>
    </row>
    <row r="5607" spans="1:39" x14ac:dyDescent="0.3">
      <c r="A5607">
        <v>20830</v>
      </c>
      <c r="B5607" t="s">
        <v>808</v>
      </c>
      <c r="C5607" t="s">
        <v>415</v>
      </c>
      <c r="K5607">
        <v>1</v>
      </c>
      <c r="L5607">
        <v>0</v>
      </c>
      <c r="M5607">
        <v>3</v>
      </c>
      <c r="N5607">
        <v>0</v>
      </c>
      <c r="O5607">
        <v>3</v>
      </c>
    </row>
    <row r="5608" spans="1:39" x14ac:dyDescent="0.3">
      <c r="A5608">
        <v>20830</v>
      </c>
      <c r="B5608" t="s">
        <v>806</v>
      </c>
      <c r="C5608" t="s">
        <v>1954</v>
      </c>
      <c r="K5608">
        <v>25</v>
      </c>
      <c r="L5608">
        <v>0</v>
      </c>
      <c r="M5608">
        <v>31</v>
      </c>
      <c r="N5608">
        <v>1</v>
      </c>
      <c r="O5608">
        <v>113</v>
      </c>
    </row>
    <row r="5609" spans="1:39" x14ac:dyDescent="0.3">
      <c r="A5609">
        <v>20830</v>
      </c>
      <c r="B5609" t="s">
        <v>806</v>
      </c>
      <c r="C5609" t="s">
        <v>199</v>
      </c>
      <c r="K5609">
        <v>18</v>
      </c>
      <c r="L5609">
        <v>1</v>
      </c>
      <c r="M5609">
        <v>33</v>
      </c>
      <c r="N5609">
        <v>2</v>
      </c>
      <c r="O5609">
        <v>35</v>
      </c>
    </row>
    <row r="5610" spans="1:39" x14ac:dyDescent="0.3">
      <c r="A5610">
        <v>20830</v>
      </c>
      <c r="B5610" t="s">
        <v>806</v>
      </c>
      <c r="C5610" t="s">
        <v>429</v>
      </c>
      <c r="K5610">
        <v>3</v>
      </c>
      <c r="L5610">
        <v>0</v>
      </c>
      <c r="M5610">
        <v>13</v>
      </c>
      <c r="N5610">
        <v>0</v>
      </c>
      <c r="O5610">
        <v>24</v>
      </c>
    </row>
    <row r="5611" spans="1:39" x14ac:dyDescent="0.3">
      <c r="A5611">
        <v>20830</v>
      </c>
      <c r="B5611" t="s">
        <v>806</v>
      </c>
      <c r="C5611" t="s">
        <v>320</v>
      </c>
      <c r="K5611">
        <v>1</v>
      </c>
      <c r="L5611">
        <v>1</v>
      </c>
      <c r="M5611">
        <v>15</v>
      </c>
      <c r="N5611">
        <v>0</v>
      </c>
      <c r="O5611">
        <v>15</v>
      </c>
    </row>
    <row r="5612" spans="1:39" x14ac:dyDescent="0.3">
      <c r="A5612">
        <v>20830</v>
      </c>
      <c r="B5612" t="s">
        <v>806</v>
      </c>
      <c r="C5612" t="s">
        <v>1955</v>
      </c>
      <c r="K5612">
        <v>1</v>
      </c>
      <c r="L5612">
        <v>0</v>
      </c>
      <c r="M5612">
        <v>6</v>
      </c>
      <c r="N5612">
        <v>0</v>
      </c>
      <c r="O5612">
        <v>6</v>
      </c>
    </row>
    <row r="5613" spans="1:39" x14ac:dyDescent="0.3">
      <c r="A5613">
        <v>20830</v>
      </c>
      <c r="B5613" t="s">
        <v>808</v>
      </c>
      <c r="C5613" t="s">
        <v>1953</v>
      </c>
      <c r="P5613">
        <v>34</v>
      </c>
      <c r="Q5613">
        <v>2</v>
      </c>
      <c r="R5613">
        <v>227</v>
      </c>
      <c r="S5613">
        <v>16</v>
      </c>
    </row>
    <row r="5614" spans="1:39" x14ac:dyDescent="0.3">
      <c r="A5614">
        <v>20830</v>
      </c>
      <c r="B5614" t="s">
        <v>808</v>
      </c>
      <c r="C5614" t="s">
        <v>821</v>
      </c>
      <c r="P5614">
        <v>43</v>
      </c>
      <c r="Q5614">
        <v>0</v>
      </c>
      <c r="R5614">
        <v>43</v>
      </c>
      <c r="S5614">
        <v>1</v>
      </c>
    </row>
    <row r="5615" spans="1:39" x14ac:dyDescent="0.3">
      <c r="A5615">
        <v>20830</v>
      </c>
      <c r="B5615" t="s">
        <v>808</v>
      </c>
      <c r="C5615" t="s">
        <v>1952</v>
      </c>
      <c r="P5615">
        <v>15</v>
      </c>
      <c r="Q5615">
        <v>0</v>
      </c>
      <c r="R5615">
        <v>32</v>
      </c>
      <c r="S5615">
        <v>4</v>
      </c>
    </row>
    <row r="5616" spans="1:39" x14ac:dyDescent="0.3">
      <c r="A5616">
        <v>20830</v>
      </c>
      <c r="B5616" t="s">
        <v>808</v>
      </c>
      <c r="C5616" t="s">
        <v>443</v>
      </c>
      <c r="P5616">
        <v>22</v>
      </c>
      <c r="Q5616">
        <v>2</v>
      </c>
      <c r="R5616">
        <v>28</v>
      </c>
      <c r="S5616">
        <v>3</v>
      </c>
    </row>
    <row r="5617" spans="1:35" x14ac:dyDescent="0.3">
      <c r="A5617">
        <v>20830</v>
      </c>
      <c r="B5617" t="s">
        <v>808</v>
      </c>
      <c r="C5617" t="s">
        <v>415</v>
      </c>
      <c r="P5617">
        <v>16</v>
      </c>
      <c r="Q5617">
        <v>0</v>
      </c>
      <c r="R5617">
        <v>27</v>
      </c>
      <c r="S5617">
        <v>3</v>
      </c>
    </row>
    <row r="5618" spans="1:35" x14ac:dyDescent="0.3">
      <c r="A5618">
        <v>20830</v>
      </c>
      <c r="B5618" t="s">
        <v>808</v>
      </c>
      <c r="C5618" t="s">
        <v>1956</v>
      </c>
      <c r="P5618">
        <v>9</v>
      </c>
      <c r="Q5618">
        <v>1</v>
      </c>
      <c r="R5618">
        <v>14</v>
      </c>
      <c r="S5618">
        <v>2</v>
      </c>
    </row>
    <row r="5619" spans="1:35" x14ac:dyDescent="0.3">
      <c r="A5619">
        <v>20830</v>
      </c>
      <c r="B5619" t="s">
        <v>808</v>
      </c>
      <c r="C5619" t="s">
        <v>1537</v>
      </c>
      <c r="P5619">
        <v>5</v>
      </c>
      <c r="Q5619">
        <v>0</v>
      </c>
      <c r="R5619">
        <v>7</v>
      </c>
      <c r="S5619">
        <v>2</v>
      </c>
    </row>
    <row r="5620" spans="1:35" x14ac:dyDescent="0.3">
      <c r="A5620">
        <v>20830</v>
      </c>
      <c r="B5620" t="s">
        <v>806</v>
      </c>
      <c r="C5620" t="s">
        <v>320</v>
      </c>
      <c r="P5620">
        <v>24</v>
      </c>
      <c r="Q5620">
        <v>0</v>
      </c>
      <c r="R5620">
        <v>116</v>
      </c>
      <c r="S5620">
        <v>8</v>
      </c>
    </row>
    <row r="5621" spans="1:35" x14ac:dyDescent="0.3">
      <c r="A5621">
        <v>20830</v>
      </c>
      <c r="B5621" t="s">
        <v>806</v>
      </c>
      <c r="C5621" t="s">
        <v>1955</v>
      </c>
      <c r="P5621">
        <v>57</v>
      </c>
      <c r="Q5621">
        <v>1</v>
      </c>
      <c r="R5621">
        <v>57</v>
      </c>
      <c r="S5621">
        <v>1</v>
      </c>
    </row>
    <row r="5622" spans="1:35" x14ac:dyDescent="0.3">
      <c r="A5622">
        <v>20830</v>
      </c>
      <c r="B5622" t="s">
        <v>806</v>
      </c>
      <c r="C5622" t="s">
        <v>1954</v>
      </c>
      <c r="P5622">
        <v>25</v>
      </c>
      <c r="Q5622">
        <v>1</v>
      </c>
      <c r="R5622">
        <v>39</v>
      </c>
      <c r="S5622">
        <v>2</v>
      </c>
    </row>
    <row r="5623" spans="1:35" x14ac:dyDescent="0.3">
      <c r="A5623">
        <v>20830</v>
      </c>
      <c r="B5623" t="s">
        <v>806</v>
      </c>
      <c r="C5623" t="s">
        <v>1280</v>
      </c>
      <c r="P5623">
        <v>16</v>
      </c>
      <c r="Q5623">
        <v>0</v>
      </c>
      <c r="R5623">
        <v>22</v>
      </c>
      <c r="S5623">
        <v>2</v>
      </c>
    </row>
    <row r="5624" spans="1:35" x14ac:dyDescent="0.3">
      <c r="A5624">
        <v>20830</v>
      </c>
      <c r="B5624" t="s">
        <v>806</v>
      </c>
      <c r="C5624" t="s">
        <v>107</v>
      </c>
      <c r="P5624">
        <v>7</v>
      </c>
      <c r="Q5624">
        <v>0</v>
      </c>
      <c r="R5624">
        <v>5</v>
      </c>
      <c r="S5624">
        <v>2</v>
      </c>
    </row>
    <row r="5625" spans="1:35" x14ac:dyDescent="0.3">
      <c r="A5625">
        <v>20830</v>
      </c>
      <c r="B5625" t="s">
        <v>806</v>
      </c>
      <c r="C5625" t="s">
        <v>429</v>
      </c>
      <c r="P5625">
        <v>0</v>
      </c>
      <c r="Q5625">
        <v>0</v>
      </c>
      <c r="R5625">
        <v>-5</v>
      </c>
      <c r="S5625">
        <v>1</v>
      </c>
    </row>
    <row r="5626" spans="1:35" x14ac:dyDescent="0.3">
      <c r="A5626">
        <v>20830</v>
      </c>
      <c r="B5626" t="s">
        <v>808</v>
      </c>
      <c r="C5626" t="s">
        <v>1953</v>
      </c>
      <c r="T5626">
        <v>19</v>
      </c>
      <c r="U5626">
        <v>25</v>
      </c>
      <c r="V5626">
        <v>0</v>
      </c>
      <c r="W5626">
        <v>38</v>
      </c>
      <c r="X5626">
        <v>2</v>
      </c>
    </row>
    <row r="5627" spans="1:35" x14ac:dyDescent="0.3">
      <c r="A5627">
        <v>20830</v>
      </c>
      <c r="B5627" t="s">
        <v>808</v>
      </c>
      <c r="C5627" t="s">
        <v>1952</v>
      </c>
      <c r="T5627">
        <v>35</v>
      </c>
      <c r="U5627">
        <v>35</v>
      </c>
      <c r="V5627">
        <v>0</v>
      </c>
      <c r="W5627">
        <v>35</v>
      </c>
      <c r="X5627">
        <v>1</v>
      </c>
    </row>
    <row r="5628" spans="1:35" x14ac:dyDescent="0.3">
      <c r="A5628">
        <v>20830</v>
      </c>
      <c r="B5628" t="s">
        <v>806</v>
      </c>
      <c r="C5628" t="s">
        <v>429</v>
      </c>
      <c r="T5628">
        <v>25</v>
      </c>
      <c r="U5628">
        <v>25</v>
      </c>
      <c r="V5628">
        <v>0</v>
      </c>
      <c r="W5628">
        <v>25</v>
      </c>
      <c r="X5628">
        <v>1</v>
      </c>
    </row>
    <row r="5629" spans="1:35" x14ac:dyDescent="0.3">
      <c r="A5629">
        <v>20830</v>
      </c>
      <c r="B5629" t="s">
        <v>806</v>
      </c>
      <c r="C5629" t="s">
        <v>215</v>
      </c>
      <c r="T5629">
        <v>13</v>
      </c>
      <c r="U5629">
        <v>13</v>
      </c>
      <c r="V5629">
        <v>0</v>
      </c>
      <c r="W5629">
        <v>13</v>
      </c>
      <c r="X5629">
        <v>1</v>
      </c>
    </row>
    <row r="5630" spans="1:35" x14ac:dyDescent="0.3">
      <c r="A5630">
        <v>20830</v>
      </c>
      <c r="B5630" t="s">
        <v>806</v>
      </c>
      <c r="C5630" t="s">
        <v>320</v>
      </c>
      <c r="Y5630">
        <v>-2.5</v>
      </c>
      <c r="Z5630">
        <v>0</v>
      </c>
      <c r="AA5630">
        <v>0</v>
      </c>
      <c r="AB5630">
        <v>-5</v>
      </c>
      <c r="AC5630">
        <v>2</v>
      </c>
    </row>
    <row r="5631" spans="1:35" x14ac:dyDescent="0.3">
      <c r="A5631">
        <v>20830</v>
      </c>
      <c r="B5631" t="s">
        <v>808</v>
      </c>
      <c r="C5631" t="s">
        <v>1957</v>
      </c>
      <c r="AD5631">
        <v>0</v>
      </c>
      <c r="AE5631" t="s">
        <v>136</v>
      </c>
      <c r="AF5631">
        <v>0</v>
      </c>
      <c r="AG5631" t="s">
        <v>136</v>
      </c>
      <c r="AH5631">
        <v>4</v>
      </c>
      <c r="AI5631">
        <v>4</v>
      </c>
    </row>
    <row r="5632" spans="1:35" x14ac:dyDescent="0.3">
      <c r="A5632">
        <v>20830</v>
      </c>
      <c r="B5632" t="s">
        <v>806</v>
      </c>
      <c r="C5632" t="s">
        <v>1958</v>
      </c>
      <c r="AD5632">
        <v>0</v>
      </c>
      <c r="AE5632" t="s">
        <v>136</v>
      </c>
      <c r="AF5632">
        <v>0</v>
      </c>
      <c r="AG5632" t="s">
        <v>136</v>
      </c>
      <c r="AH5632">
        <v>3</v>
      </c>
      <c r="AI5632">
        <v>3</v>
      </c>
    </row>
    <row r="5633" spans="1:39" x14ac:dyDescent="0.3">
      <c r="A5633">
        <v>20830</v>
      </c>
      <c r="B5633" t="s">
        <v>808</v>
      </c>
      <c r="C5633" t="s">
        <v>1541</v>
      </c>
      <c r="AJ5633">
        <v>42</v>
      </c>
      <c r="AK5633">
        <v>113</v>
      </c>
      <c r="AL5633">
        <v>37.700000000000003</v>
      </c>
      <c r="AM5633">
        <v>3</v>
      </c>
    </row>
    <row r="5634" spans="1:39" x14ac:dyDescent="0.3">
      <c r="A5634">
        <v>20830</v>
      </c>
      <c r="B5634" t="s">
        <v>806</v>
      </c>
      <c r="C5634" t="s">
        <v>824</v>
      </c>
      <c r="AJ5634">
        <v>63</v>
      </c>
      <c r="AK5634">
        <v>241</v>
      </c>
      <c r="AL5634">
        <v>48.2</v>
      </c>
      <c r="AM5634">
        <v>5</v>
      </c>
    </row>
    <row r="5635" spans="1:39" x14ac:dyDescent="0.3">
      <c r="A5635">
        <v>20832</v>
      </c>
      <c r="B5635" t="s">
        <v>383</v>
      </c>
      <c r="C5635" t="s">
        <v>722</v>
      </c>
      <c r="D5635">
        <v>19</v>
      </c>
      <c r="E5635">
        <v>31.6</v>
      </c>
      <c r="F5635">
        <v>6</v>
      </c>
      <c r="G5635">
        <v>2</v>
      </c>
      <c r="H5635">
        <v>2</v>
      </c>
      <c r="I5635">
        <v>154</v>
      </c>
      <c r="J5635">
        <v>113.4</v>
      </c>
    </row>
    <row r="5636" spans="1:39" x14ac:dyDescent="0.3">
      <c r="A5636">
        <v>20832</v>
      </c>
      <c r="B5636" t="s">
        <v>62</v>
      </c>
      <c r="C5636" t="s">
        <v>1959</v>
      </c>
      <c r="D5636">
        <v>47</v>
      </c>
      <c r="E5636">
        <v>42.6</v>
      </c>
      <c r="F5636">
        <v>20</v>
      </c>
      <c r="G5636">
        <v>2</v>
      </c>
      <c r="H5636">
        <v>2</v>
      </c>
      <c r="I5636">
        <v>228</v>
      </c>
      <c r="J5636">
        <v>88.8</v>
      </c>
    </row>
    <row r="5637" spans="1:39" x14ac:dyDescent="0.3">
      <c r="A5637">
        <v>20832</v>
      </c>
      <c r="B5637" t="s">
        <v>62</v>
      </c>
      <c r="C5637" t="s">
        <v>63</v>
      </c>
      <c r="D5637">
        <v>2</v>
      </c>
      <c r="E5637">
        <v>50</v>
      </c>
      <c r="F5637">
        <v>1</v>
      </c>
      <c r="G5637">
        <v>0</v>
      </c>
      <c r="H5637">
        <v>0</v>
      </c>
      <c r="I5637">
        <v>10</v>
      </c>
      <c r="J5637">
        <v>92</v>
      </c>
    </row>
    <row r="5638" spans="1:39" x14ac:dyDescent="0.3">
      <c r="A5638">
        <v>20832</v>
      </c>
      <c r="B5638" t="s">
        <v>383</v>
      </c>
      <c r="C5638" t="s">
        <v>1960</v>
      </c>
      <c r="K5638">
        <v>20</v>
      </c>
      <c r="L5638">
        <v>0</v>
      </c>
      <c r="M5638">
        <v>38</v>
      </c>
      <c r="N5638">
        <v>1</v>
      </c>
      <c r="O5638">
        <v>89</v>
      </c>
    </row>
    <row r="5639" spans="1:39" x14ac:dyDescent="0.3">
      <c r="A5639">
        <v>20832</v>
      </c>
      <c r="B5639" t="s">
        <v>383</v>
      </c>
      <c r="C5639" t="s">
        <v>1961</v>
      </c>
      <c r="K5639">
        <v>13</v>
      </c>
      <c r="L5639">
        <v>0</v>
      </c>
      <c r="M5639">
        <v>21</v>
      </c>
      <c r="N5639">
        <v>1</v>
      </c>
      <c r="O5639">
        <v>75</v>
      </c>
    </row>
    <row r="5640" spans="1:39" x14ac:dyDescent="0.3">
      <c r="A5640">
        <v>20832</v>
      </c>
      <c r="B5640" t="s">
        <v>383</v>
      </c>
      <c r="C5640" t="s">
        <v>722</v>
      </c>
      <c r="K5640">
        <v>15</v>
      </c>
      <c r="L5640">
        <v>1</v>
      </c>
      <c r="M5640">
        <v>8</v>
      </c>
      <c r="N5640">
        <v>1</v>
      </c>
      <c r="O5640">
        <v>37</v>
      </c>
    </row>
    <row r="5641" spans="1:39" x14ac:dyDescent="0.3">
      <c r="A5641">
        <v>20832</v>
      </c>
      <c r="B5641" t="s">
        <v>383</v>
      </c>
      <c r="C5641" t="s">
        <v>246</v>
      </c>
      <c r="K5641">
        <v>1</v>
      </c>
      <c r="L5641">
        <v>0</v>
      </c>
      <c r="M5641">
        <v>8</v>
      </c>
      <c r="N5641">
        <v>0</v>
      </c>
      <c r="O5641">
        <v>8</v>
      </c>
    </row>
    <row r="5642" spans="1:39" x14ac:dyDescent="0.3">
      <c r="A5642">
        <v>20832</v>
      </c>
      <c r="B5642" t="s">
        <v>383</v>
      </c>
      <c r="C5642" t="s">
        <v>1049</v>
      </c>
      <c r="K5642">
        <v>3</v>
      </c>
      <c r="L5642">
        <v>0</v>
      </c>
      <c r="M5642">
        <v>2</v>
      </c>
      <c r="N5642">
        <v>0</v>
      </c>
      <c r="O5642">
        <v>2</v>
      </c>
    </row>
    <row r="5643" spans="1:39" x14ac:dyDescent="0.3">
      <c r="A5643">
        <v>20832</v>
      </c>
      <c r="B5643" t="s">
        <v>383</v>
      </c>
      <c r="C5643" t="s">
        <v>1829</v>
      </c>
      <c r="K5643">
        <v>0</v>
      </c>
      <c r="L5643">
        <v>0</v>
      </c>
      <c r="M5643">
        <v>0</v>
      </c>
      <c r="N5643">
        <v>0</v>
      </c>
      <c r="O5643">
        <v>0</v>
      </c>
    </row>
    <row r="5644" spans="1:39" x14ac:dyDescent="0.3">
      <c r="A5644">
        <v>20832</v>
      </c>
      <c r="B5644" t="s">
        <v>62</v>
      </c>
      <c r="C5644" t="s">
        <v>1643</v>
      </c>
      <c r="K5644">
        <v>3</v>
      </c>
      <c r="L5644">
        <v>0</v>
      </c>
      <c r="M5644">
        <v>62</v>
      </c>
      <c r="N5644">
        <v>0</v>
      </c>
      <c r="O5644">
        <v>69</v>
      </c>
    </row>
    <row r="5645" spans="1:39" x14ac:dyDescent="0.3">
      <c r="A5645">
        <v>20832</v>
      </c>
      <c r="B5645" t="s">
        <v>62</v>
      </c>
      <c r="C5645" t="s">
        <v>1959</v>
      </c>
      <c r="K5645">
        <v>7</v>
      </c>
      <c r="L5645">
        <v>0</v>
      </c>
      <c r="M5645">
        <v>13</v>
      </c>
      <c r="N5645">
        <v>0</v>
      </c>
      <c r="O5645">
        <v>38</v>
      </c>
    </row>
    <row r="5646" spans="1:39" x14ac:dyDescent="0.3">
      <c r="A5646">
        <v>20832</v>
      </c>
      <c r="B5646" t="s">
        <v>62</v>
      </c>
      <c r="C5646" t="s">
        <v>1232</v>
      </c>
      <c r="K5646">
        <v>8</v>
      </c>
      <c r="L5646">
        <v>0</v>
      </c>
      <c r="M5646">
        <v>7</v>
      </c>
      <c r="N5646">
        <v>1</v>
      </c>
      <c r="O5646">
        <v>28</v>
      </c>
    </row>
    <row r="5647" spans="1:39" x14ac:dyDescent="0.3">
      <c r="A5647">
        <v>20832</v>
      </c>
      <c r="B5647" t="s">
        <v>62</v>
      </c>
      <c r="C5647" t="s">
        <v>459</v>
      </c>
      <c r="K5647">
        <v>2</v>
      </c>
      <c r="L5647">
        <v>0</v>
      </c>
      <c r="M5647">
        <v>11</v>
      </c>
      <c r="N5647">
        <v>0</v>
      </c>
      <c r="O5647">
        <v>8</v>
      </c>
    </row>
    <row r="5648" spans="1:39" x14ac:dyDescent="0.3">
      <c r="A5648">
        <v>20832</v>
      </c>
      <c r="B5648" t="s">
        <v>62</v>
      </c>
      <c r="C5648" t="s">
        <v>1962</v>
      </c>
      <c r="K5648">
        <v>2</v>
      </c>
      <c r="L5648">
        <v>0</v>
      </c>
      <c r="M5648">
        <v>4</v>
      </c>
      <c r="N5648">
        <v>0</v>
      </c>
      <c r="O5648">
        <v>6</v>
      </c>
    </row>
    <row r="5649" spans="1:29" x14ac:dyDescent="0.3">
      <c r="A5649">
        <v>20832</v>
      </c>
      <c r="B5649" t="s">
        <v>62</v>
      </c>
      <c r="C5649" t="s">
        <v>63</v>
      </c>
      <c r="K5649">
        <v>5</v>
      </c>
      <c r="L5649">
        <v>1</v>
      </c>
      <c r="M5649">
        <v>6</v>
      </c>
      <c r="N5649">
        <v>0</v>
      </c>
      <c r="O5649">
        <v>-3</v>
      </c>
    </row>
    <row r="5650" spans="1:29" x14ac:dyDescent="0.3">
      <c r="A5650">
        <v>20832</v>
      </c>
      <c r="B5650" t="s">
        <v>383</v>
      </c>
      <c r="C5650" t="s">
        <v>246</v>
      </c>
      <c r="P5650">
        <v>50</v>
      </c>
      <c r="Q5650">
        <v>2</v>
      </c>
      <c r="R5650">
        <v>143</v>
      </c>
      <c r="S5650">
        <v>5</v>
      </c>
    </row>
    <row r="5651" spans="1:29" x14ac:dyDescent="0.3">
      <c r="A5651">
        <v>20832</v>
      </c>
      <c r="B5651" t="s">
        <v>383</v>
      </c>
      <c r="C5651" t="s">
        <v>1829</v>
      </c>
      <c r="P5651">
        <v>11</v>
      </c>
      <c r="Q5651">
        <v>0</v>
      </c>
      <c r="R5651">
        <v>11</v>
      </c>
      <c r="S5651">
        <v>1</v>
      </c>
    </row>
    <row r="5652" spans="1:29" x14ac:dyDescent="0.3">
      <c r="A5652">
        <v>20832</v>
      </c>
      <c r="B5652" t="s">
        <v>62</v>
      </c>
      <c r="C5652" t="s">
        <v>1652</v>
      </c>
      <c r="P5652">
        <v>58</v>
      </c>
      <c r="Q5652">
        <v>1</v>
      </c>
      <c r="R5652">
        <v>105</v>
      </c>
      <c r="S5652">
        <v>6</v>
      </c>
    </row>
    <row r="5653" spans="1:29" x14ac:dyDescent="0.3">
      <c r="A5653">
        <v>20832</v>
      </c>
      <c r="B5653" t="s">
        <v>62</v>
      </c>
      <c r="C5653" t="s">
        <v>1651</v>
      </c>
      <c r="P5653">
        <v>67</v>
      </c>
      <c r="Q5653">
        <v>1</v>
      </c>
      <c r="R5653">
        <v>96</v>
      </c>
      <c r="S5653">
        <v>6</v>
      </c>
    </row>
    <row r="5654" spans="1:29" x14ac:dyDescent="0.3">
      <c r="A5654">
        <v>20832</v>
      </c>
      <c r="B5654" t="s">
        <v>62</v>
      </c>
      <c r="C5654" t="s">
        <v>1962</v>
      </c>
      <c r="P5654">
        <v>23</v>
      </c>
      <c r="Q5654">
        <v>0</v>
      </c>
      <c r="R5654">
        <v>26</v>
      </c>
      <c r="S5654">
        <v>2</v>
      </c>
    </row>
    <row r="5655" spans="1:29" x14ac:dyDescent="0.3">
      <c r="A5655">
        <v>20832</v>
      </c>
      <c r="B5655" t="s">
        <v>62</v>
      </c>
      <c r="C5655" t="s">
        <v>1228</v>
      </c>
      <c r="P5655">
        <v>10</v>
      </c>
      <c r="Q5655">
        <v>0</v>
      </c>
      <c r="R5655">
        <v>14</v>
      </c>
      <c r="S5655">
        <v>2</v>
      </c>
    </row>
    <row r="5656" spans="1:29" x14ac:dyDescent="0.3">
      <c r="A5656">
        <v>20832</v>
      </c>
      <c r="B5656" t="s">
        <v>62</v>
      </c>
      <c r="C5656" t="s">
        <v>1643</v>
      </c>
      <c r="P5656">
        <v>4</v>
      </c>
      <c r="Q5656">
        <v>0</v>
      </c>
      <c r="R5656">
        <v>4</v>
      </c>
      <c r="S5656">
        <v>2</v>
      </c>
    </row>
    <row r="5657" spans="1:29" x14ac:dyDescent="0.3">
      <c r="A5657">
        <v>20832</v>
      </c>
      <c r="B5657" t="s">
        <v>62</v>
      </c>
      <c r="C5657" t="s">
        <v>278</v>
      </c>
      <c r="P5657">
        <v>0</v>
      </c>
      <c r="Q5657">
        <v>0</v>
      </c>
      <c r="R5657">
        <v>-2</v>
      </c>
      <c r="S5657">
        <v>1</v>
      </c>
    </row>
    <row r="5658" spans="1:29" x14ac:dyDescent="0.3">
      <c r="A5658">
        <v>20832</v>
      </c>
      <c r="B5658" t="s">
        <v>62</v>
      </c>
      <c r="C5658" t="s">
        <v>63</v>
      </c>
      <c r="P5658">
        <v>0</v>
      </c>
      <c r="Q5658">
        <v>0</v>
      </c>
      <c r="R5658">
        <v>-2</v>
      </c>
      <c r="S5658">
        <v>1</v>
      </c>
    </row>
    <row r="5659" spans="1:29" x14ac:dyDescent="0.3">
      <c r="A5659">
        <v>20832</v>
      </c>
      <c r="B5659" t="s">
        <v>62</v>
      </c>
      <c r="C5659" t="s">
        <v>1963</v>
      </c>
      <c r="P5659">
        <v>0</v>
      </c>
      <c r="Q5659">
        <v>0</v>
      </c>
      <c r="R5659">
        <v>-3</v>
      </c>
      <c r="S5659">
        <v>1</v>
      </c>
    </row>
    <row r="5660" spans="1:29" x14ac:dyDescent="0.3">
      <c r="A5660">
        <v>20832</v>
      </c>
      <c r="B5660" t="s">
        <v>383</v>
      </c>
      <c r="C5660" t="s">
        <v>792</v>
      </c>
      <c r="T5660">
        <v>20.7</v>
      </c>
      <c r="U5660">
        <v>27</v>
      </c>
      <c r="V5660">
        <v>0</v>
      </c>
      <c r="W5660">
        <v>62</v>
      </c>
      <c r="X5660">
        <v>3</v>
      </c>
    </row>
    <row r="5661" spans="1:29" x14ac:dyDescent="0.3">
      <c r="A5661">
        <v>20832</v>
      </c>
      <c r="B5661" t="s">
        <v>383</v>
      </c>
      <c r="C5661" t="s">
        <v>394</v>
      </c>
      <c r="T5661">
        <v>20.7</v>
      </c>
      <c r="U5661">
        <v>27</v>
      </c>
      <c r="V5661">
        <v>0</v>
      </c>
      <c r="W5661">
        <v>62</v>
      </c>
      <c r="X5661">
        <v>3</v>
      </c>
    </row>
    <row r="5662" spans="1:29" x14ac:dyDescent="0.3">
      <c r="A5662">
        <v>20832</v>
      </c>
      <c r="B5662" t="s">
        <v>62</v>
      </c>
      <c r="C5662" t="s">
        <v>1228</v>
      </c>
      <c r="T5662">
        <v>34.200000000000003</v>
      </c>
      <c r="U5662">
        <v>62</v>
      </c>
      <c r="V5662">
        <v>0</v>
      </c>
      <c r="W5662">
        <v>137</v>
      </c>
      <c r="X5662">
        <v>4</v>
      </c>
    </row>
    <row r="5663" spans="1:29" x14ac:dyDescent="0.3">
      <c r="A5663">
        <v>20832</v>
      </c>
      <c r="B5663" t="s">
        <v>62</v>
      </c>
      <c r="C5663" t="s">
        <v>459</v>
      </c>
      <c r="T5663">
        <v>6</v>
      </c>
      <c r="U5663">
        <v>6</v>
      </c>
      <c r="V5663">
        <v>0</v>
      </c>
      <c r="W5663">
        <v>6</v>
      </c>
      <c r="X5663">
        <v>1</v>
      </c>
    </row>
    <row r="5664" spans="1:29" x14ac:dyDescent="0.3">
      <c r="A5664">
        <v>20832</v>
      </c>
      <c r="B5664" t="s">
        <v>383</v>
      </c>
      <c r="C5664" t="s">
        <v>1829</v>
      </c>
      <c r="Y5664">
        <v>4.5</v>
      </c>
      <c r="Z5664">
        <v>22</v>
      </c>
      <c r="AA5664">
        <v>0</v>
      </c>
      <c r="AB5664">
        <v>18</v>
      </c>
      <c r="AC5664">
        <v>4</v>
      </c>
    </row>
    <row r="5665" spans="1:39" x14ac:dyDescent="0.3">
      <c r="A5665">
        <v>20832</v>
      </c>
      <c r="B5665" t="s">
        <v>62</v>
      </c>
      <c r="C5665" t="s">
        <v>63</v>
      </c>
      <c r="Y5665">
        <v>3</v>
      </c>
      <c r="Z5665">
        <v>7</v>
      </c>
      <c r="AA5665">
        <v>0</v>
      </c>
      <c r="AB5665">
        <v>6</v>
      </c>
      <c r="AC5665">
        <v>2</v>
      </c>
    </row>
    <row r="5666" spans="1:39" x14ac:dyDescent="0.3">
      <c r="A5666">
        <v>20832</v>
      </c>
      <c r="B5666" t="s">
        <v>383</v>
      </c>
      <c r="C5666" t="s">
        <v>1964</v>
      </c>
      <c r="AD5666">
        <v>2</v>
      </c>
      <c r="AE5666">
        <v>35</v>
      </c>
      <c r="AF5666">
        <v>2</v>
      </c>
      <c r="AG5666">
        <v>100</v>
      </c>
      <c r="AH5666">
        <v>11</v>
      </c>
      <c r="AI5666">
        <v>5</v>
      </c>
    </row>
    <row r="5667" spans="1:39" x14ac:dyDescent="0.3">
      <c r="A5667">
        <v>20832</v>
      </c>
      <c r="B5667" t="s">
        <v>62</v>
      </c>
      <c r="C5667" t="s">
        <v>1656</v>
      </c>
      <c r="AD5667">
        <v>1</v>
      </c>
      <c r="AE5667">
        <v>30</v>
      </c>
      <c r="AF5667">
        <v>1</v>
      </c>
      <c r="AG5667">
        <v>100</v>
      </c>
      <c r="AH5667">
        <v>6</v>
      </c>
      <c r="AI5667">
        <v>3</v>
      </c>
    </row>
    <row r="5668" spans="1:39" x14ac:dyDescent="0.3">
      <c r="A5668">
        <v>20832</v>
      </c>
      <c r="B5668" t="s">
        <v>383</v>
      </c>
      <c r="C5668" t="s">
        <v>362</v>
      </c>
      <c r="AJ5668">
        <v>55</v>
      </c>
      <c r="AK5668">
        <v>452</v>
      </c>
      <c r="AL5668">
        <v>45.2</v>
      </c>
      <c r="AM5668">
        <v>10</v>
      </c>
    </row>
    <row r="5669" spans="1:39" x14ac:dyDescent="0.3">
      <c r="A5669">
        <v>20832</v>
      </c>
      <c r="B5669" t="s">
        <v>62</v>
      </c>
      <c r="C5669" t="s">
        <v>1965</v>
      </c>
      <c r="AJ5669">
        <v>55</v>
      </c>
      <c r="AK5669">
        <v>436</v>
      </c>
      <c r="AL5669">
        <v>43.6</v>
      </c>
      <c r="AM5669">
        <v>10</v>
      </c>
    </row>
    <row r="5670" spans="1:39" x14ac:dyDescent="0.3">
      <c r="A5670">
        <v>20833</v>
      </c>
      <c r="B5670" t="s">
        <v>87</v>
      </c>
      <c r="C5670" t="s">
        <v>966</v>
      </c>
      <c r="D5670">
        <v>20</v>
      </c>
      <c r="E5670">
        <v>75</v>
      </c>
      <c r="F5670">
        <v>15</v>
      </c>
      <c r="G5670">
        <v>1</v>
      </c>
      <c r="H5670">
        <v>1</v>
      </c>
      <c r="I5670">
        <v>115</v>
      </c>
      <c r="J5670">
        <v>129.80000000000001</v>
      </c>
    </row>
    <row r="5671" spans="1:39" x14ac:dyDescent="0.3">
      <c r="A5671">
        <v>20833</v>
      </c>
      <c r="B5671" t="s">
        <v>87</v>
      </c>
      <c r="C5671" t="s">
        <v>1527</v>
      </c>
      <c r="D5671">
        <v>5</v>
      </c>
      <c r="E5671">
        <v>60</v>
      </c>
      <c r="F5671">
        <v>3</v>
      </c>
      <c r="G5671">
        <v>0</v>
      </c>
      <c r="H5671">
        <v>0</v>
      </c>
      <c r="I5671">
        <v>14</v>
      </c>
      <c r="J5671">
        <v>83.5</v>
      </c>
    </row>
    <row r="5672" spans="1:39" x14ac:dyDescent="0.3">
      <c r="A5672">
        <v>20833</v>
      </c>
      <c r="B5672" t="s">
        <v>87</v>
      </c>
      <c r="C5672" t="s">
        <v>81</v>
      </c>
      <c r="D5672">
        <v>1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</row>
    <row r="5673" spans="1:39" x14ac:dyDescent="0.3">
      <c r="A5673">
        <v>20833</v>
      </c>
      <c r="B5673" t="s">
        <v>1966</v>
      </c>
      <c r="C5673" t="s">
        <v>1967</v>
      </c>
      <c r="D5673">
        <v>44</v>
      </c>
      <c r="E5673">
        <v>52.3</v>
      </c>
      <c r="F5673">
        <v>23</v>
      </c>
      <c r="G5673">
        <v>1</v>
      </c>
      <c r="H5673">
        <v>1</v>
      </c>
      <c r="I5673">
        <v>215</v>
      </c>
      <c r="J5673">
        <v>96.3</v>
      </c>
    </row>
    <row r="5674" spans="1:39" x14ac:dyDescent="0.3">
      <c r="A5674">
        <v>20833</v>
      </c>
      <c r="B5674" t="s">
        <v>87</v>
      </c>
      <c r="C5674" t="s">
        <v>966</v>
      </c>
      <c r="K5674">
        <v>19</v>
      </c>
      <c r="L5674">
        <v>0</v>
      </c>
      <c r="M5674">
        <v>15</v>
      </c>
      <c r="N5674">
        <v>0</v>
      </c>
      <c r="O5674">
        <v>97</v>
      </c>
    </row>
    <row r="5675" spans="1:39" x14ac:dyDescent="0.3">
      <c r="A5675">
        <v>20833</v>
      </c>
      <c r="B5675" t="s">
        <v>87</v>
      </c>
      <c r="C5675" t="s">
        <v>969</v>
      </c>
      <c r="K5675">
        <v>6</v>
      </c>
      <c r="L5675">
        <v>0</v>
      </c>
      <c r="M5675">
        <v>15</v>
      </c>
      <c r="N5675">
        <v>0</v>
      </c>
      <c r="O5675">
        <v>37</v>
      </c>
    </row>
    <row r="5676" spans="1:39" x14ac:dyDescent="0.3">
      <c r="A5676">
        <v>20833</v>
      </c>
      <c r="B5676" t="s">
        <v>87</v>
      </c>
      <c r="C5676" t="s">
        <v>1968</v>
      </c>
      <c r="K5676">
        <v>1</v>
      </c>
      <c r="L5676">
        <v>0</v>
      </c>
      <c r="M5676">
        <v>27</v>
      </c>
      <c r="N5676">
        <v>0</v>
      </c>
      <c r="O5676">
        <v>27</v>
      </c>
    </row>
    <row r="5677" spans="1:39" x14ac:dyDescent="0.3">
      <c r="A5677">
        <v>20833</v>
      </c>
      <c r="B5677" t="s">
        <v>87</v>
      </c>
      <c r="C5677" t="s">
        <v>967</v>
      </c>
      <c r="K5677">
        <v>2</v>
      </c>
      <c r="L5677">
        <v>0</v>
      </c>
      <c r="M5677">
        <v>11</v>
      </c>
      <c r="N5677">
        <v>0</v>
      </c>
      <c r="O5677">
        <v>21</v>
      </c>
    </row>
    <row r="5678" spans="1:39" x14ac:dyDescent="0.3">
      <c r="A5678">
        <v>20833</v>
      </c>
      <c r="B5678" t="s">
        <v>87</v>
      </c>
      <c r="C5678" t="s">
        <v>1039</v>
      </c>
      <c r="K5678">
        <v>3</v>
      </c>
      <c r="L5678">
        <v>0</v>
      </c>
      <c r="M5678">
        <v>12</v>
      </c>
      <c r="N5678">
        <v>1</v>
      </c>
      <c r="O5678">
        <v>14</v>
      </c>
    </row>
    <row r="5679" spans="1:39" x14ac:dyDescent="0.3">
      <c r="A5679">
        <v>20833</v>
      </c>
      <c r="B5679" t="s">
        <v>87</v>
      </c>
      <c r="C5679" t="s">
        <v>1527</v>
      </c>
      <c r="K5679">
        <v>6</v>
      </c>
      <c r="L5679">
        <v>0</v>
      </c>
      <c r="M5679">
        <v>7</v>
      </c>
      <c r="N5679">
        <v>0</v>
      </c>
      <c r="O5679">
        <v>10</v>
      </c>
    </row>
    <row r="5680" spans="1:39" x14ac:dyDescent="0.3">
      <c r="A5680">
        <v>20833</v>
      </c>
      <c r="B5680" t="s">
        <v>87</v>
      </c>
      <c r="C5680" t="s">
        <v>1969</v>
      </c>
      <c r="K5680">
        <v>1</v>
      </c>
      <c r="L5680">
        <v>0</v>
      </c>
      <c r="M5680">
        <v>0</v>
      </c>
      <c r="N5680">
        <v>0</v>
      </c>
      <c r="O5680">
        <v>0</v>
      </c>
    </row>
    <row r="5681" spans="1:19" x14ac:dyDescent="0.3">
      <c r="A5681">
        <v>20833</v>
      </c>
      <c r="B5681" t="s">
        <v>1966</v>
      </c>
      <c r="C5681" t="s">
        <v>536</v>
      </c>
      <c r="K5681">
        <v>28</v>
      </c>
      <c r="L5681">
        <v>0</v>
      </c>
      <c r="M5681">
        <v>22</v>
      </c>
      <c r="N5681">
        <v>1</v>
      </c>
      <c r="O5681">
        <v>146</v>
      </c>
    </row>
    <row r="5682" spans="1:19" x14ac:dyDescent="0.3">
      <c r="A5682">
        <v>20833</v>
      </c>
      <c r="B5682" t="s">
        <v>1966</v>
      </c>
      <c r="C5682" t="s">
        <v>1583</v>
      </c>
      <c r="K5682">
        <v>3</v>
      </c>
      <c r="L5682">
        <v>0</v>
      </c>
      <c r="M5682">
        <v>7</v>
      </c>
      <c r="N5682">
        <v>0</v>
      </c>
      <c r="O5682">
        <v>14</v>
      </c>
    </row>
    <row r="5683" spans="1:19" x14ac:dyDescent="0.3">
      <c r="A5683">
        <v>20833</v>
      </c>
      <c r="B5683" t="s">
        <v>1966</v>
      </c>
      <c r="C5683" t="s">
        <v>1967</v>
      </c>
      <c r="K5683">
        <v>5</v>
      </c>
      <c r="L5683">
        <v>0</v>
      </c>
      <c r="M5683">
        <v>12</v>
      </c>
      <c r="N5683">
        <v>0</v>
      </c>
      <c r="O5683">
        <v>-1</v>
      </c>
    </row>
    <row r="5684" spans="1:19" x14ac:dyDescent="0.3">
      <c r="A5684">
        <v>20833</v>
      </c>
      <c r="B5684" t="s">
        <v>1966</v>
      </c>
      <c r="C5684" t="s">
        <v>1970</v>
      </c>
      <c r="K5684">
        <v>1</v>
      </c>
      <c r="L5684">
        <v>0</v>
      </c>
      <c r="M5684">
        <v>0</v>
      </c>
      <c r="N5684">
        <v>0</v>
      </c>
      <c r="O5684">
        <v>-3</v>
      </c>
    </row>
    <row r="5685" spans="1:19" x14ac:dyDescent="0.3">
      <c r="A5685">
        <v>20833</v>
      </c>
      <c r="B5685" t="s">
        <v>87</v>
      </c>
      <c r="C5685" t="s">
        <v>967</v>
      </c>
      <c r="P5685">
        <v>26</v>
      </c>
      <c r="Q5685">
        <v>0</v>
      </c>
      <c r="R5685">
        <v>72</v>
      </c>
      <c r="S5685">
        <v>9</v>
      </c>
    </row>
    <row r="5686" spans="1:19" x14ac:dyDescent="0.3">
      <c r="A5686">
        <v>20833</v>
      </c>
      <c r="B5686" t="s">
        <v>87</v>
      </c>
      <c r="C5686" t="s">
        <v>1971</v>
      </c>
      <c r="P5686">
        <v>13</v>
      </c>
      <c r="Q5686">
        <v>1</v>
      </c>
      <c r="R5686">
        <v>14</v>
      </c>
      <c r="S5686">
        <v>3</v>
      </c>
    </row>
    <row r="5687" spans="1:19" x14ac:dyDescent="0.3">
      <c r="A5687">
        <v>20833</v>
      </c>
      <c r="B5687" t="s">
        <v>87</v>
      </c>
      <c r="C5687" t="s">
        <v>1968</v>
      </c>
      <c r="P5687">
        <v>9</v>
      </c>
      <c r="Q5687">
        <v>0</v>
      </c>
      <c r="R5687">
        <v>13</v>
      </c>
      <c r="S5687">
        <v>2</v>
      </c>
    </row>
    <row r="5688" spans="1:19" x14ac:dyDescent="0.3">
      <c r="A5688">
        <v>20833</v>
      </c>
      <c r="B5688" t="s">
        <v>87</v>
      </c>
      <c r="C5688" t="s">
        <v>1670</v>
      </c>
      <c r="P5688">
        <v>11</v>
      </c>
      <c r="Q5688">
        <v>0</v>
      </c>
      <c r="R5688">
        <v>11</v>
      </c>
      <c r="S5688">
        <v>1</v>
      </c>
    </row>
    <row r="5689" spans="1:19" x14ac:dyDescent="0.3">
      <c r="A5689">
        <v>20833</v>
      </c>
      <c r="B5689" t="s">
        <v>87</v>
      </c>
      <c r="C5689" t="s">
        <v>976</v>
      </c>
      <c r="P5689">
        <v>11</v>
      </c>
      <c r="Q5689">
        <v>0</v>
      </c>
      <c r="R5689">
        <v>11</v>
      </c>
      <c r="S5689">
        <v>1</v>
      </c>
    </row>
    <row r="5690" spans="1:19" x14ac:dyDescent="0.3">
      <c r="A5690">
        <v>20833</v>
      </c>
      <c r="B5690" t="s">
        <v>87</v>
      </c>
      <c r="C5690" t="s">
        <v>1969</v>
      </c>
      <c r="P5690">
        <v>4</v>
      </c>
      <c r="Q5690">
        <v>0</v>
      </c>
      <c r="R5690">
        <v>4</v>
      </c>
      <c r="S5690">
        <v>1</v>
      </c>
    </row>
    <row r="5691" spans="1:19" x14ac:dyDescent="0.3">
      <c r="A5691">
        <v>20833</v>
      </c>
      <c r="B5691" t="s">
        <v>87</v>
      </c>
      <c r="C5691" t="s">
        <v>81</v>
      </c>
      <c r="P5691">
        <v>4</v>
      </c>
      <c r="Q5691">
        <v>0</v>
      </c>
      <c r="R5691">
        <v>4</v>
      </c>
      <c r="S5691">
        <v>1</v>
      </c>
    </row>
    <row r="5692" spans="1:19" x14ac:dyDescent="0.3">
      <c r="A5692">
        <v>20833</v>
      </c>
      <c r="B5692" t="s">
        <v>1966</v>
      </c>
      <c r="C5692" t="s">
        <v>1503</v>
      </c>
      <c r="P5692">
        <v>25</v>
      </c>
      <c r="Q5692">
        <v>1</v>
      </c>
      <c r="R5692">
        <v>87</v>
      </c>
      <c r="S5692">
        <v>9</v>
      </c>
    </row>
    <row r="5693" spans="1:19" x14ac:dyDescent="0.3">
      <c r="A5693">
        <v>20833</v>
      </c>
      <c r="B5693" t="s">
        <v>1966</v>
      </c>
      <c r="C5693" t="s">
        <v>107</v>
      </c>
      <c r="P5693">
        <v>18</v>
      </c>
      <c r="Q5693">
        <v>0</v>
      </c>
      <c r="R5693">
        <v>56</v>
      </c>
      <c r="S5693">
        <v>4</v>
      </c>
    </row>
    <row r="5694" spans="1:19" x14ac:dyDescent="0.3">
      <c r="A5694">
        <v>20833</v>
      </c>
      <c r="B5694" t="s">
        <v>1966</v>
      </c>
      <c r="C5694" t="s">
        <v>44</v>
      </c>
      <c r="P5694">
        <v>10</v>
      </c>
      <c r="Q5694">
        <v>0</v>
      </c>
      <c r="R5694">
        <v>34</v>
      </c>
      <c r="S5694">
        <v>4</v>
      </c>
    </row>
    <row r="5695" spans="1:19" x14ac:dyDescent="0.3">
      <c r="A5695">
        <v>20833</v>
      </c>
      <c r="B5695" t="s">
        <v>1966</v>
      </c>
      <c r="C5695" t="s">
        <v>1972</v>
      </c>
      <c r="P5695">
        <v>9</v>
      </c>
      <c r="Q5695">
        <v>0</v>
      </c>
      <c r="R5695">
        <v>28</v>
      </c>
      <c r="S5695">
        <v>4</v>
      </c>
    </row>
    <row r="5696" spans="1:19" x14ac:dyDescent="0.3">
      <c r="A5696">
        <v>20833</v>
      </c>
      <c r="B5696" t="s">
        <v>1966</v>
      </c>
      <c r="C5696" t="s">
        <v>1973</v>
      </c>
      <c r="P5696">
        <v>5</v>
      </c>
      <c r="Q5696">
        <v>0</v>
      </c>
      <c r="R5696">
        <v>10</v>
      </c>
      <c r="S5696">
        <v>2</v>
      </c>
    </row>
    <row r="5697" spans="1:39" x14ac:dyDescent="0.3">
      <c r="A5697">
        <v>20833</v>
      </c>
      <c r="B5697" t="s">
        <v>87</v>
      </c>
      <c r="C5697" t="s">
        <v>1968</v>
      </c>
      <c r="T5697">
        <v>26</v>
      </c>
      <c r="U5697">
        <v>26</v>
      </c>
      <c r="V5697">
        <v>0</v>
      </c>
      <c r="W5697">
        <v>26</v>
      </c>
      <c r="X5697">
        <v>1</v>
      </c>
    </row>
    <row r="5698" spans="1:39" x14ac:dyDescent="0.3">
      <c r="A5698">
        <v>20833</v>
      </c>
      <c r="B5698" t="s">
        <v>87</v>
      </c>
      <c r="C5698" t="s">
        <v>1670</v>
      </c>
      <c r="T5698">
        <v>25</v>
      </c>
      <c r="U5698">
        <v>25</v>
      </c>
      <c r="V5698">
        <v>0</v>
      </c>
      <c r="W5698">
        <v>25</v>
      </c>
      <c r="X5698">
        <v>1</v>
      </c>
    </row>
    <row r="5699" spans="1:39" x14ac:dyDescent="0.3">
      <c r="A5699">
        <v>20833</v>
      </c>
      <c r="B5699" t="s">
        <v>1966</v>
      </c>
      <c r="C5699" t="s">
        <v>107</v>
      </c>
      <c r="T5699">
        <v>22.7</v>
      </c>
      <c r="U5699">
        <v>25</v>
      </c>
      <c r="V5699">
        <v>0</v>
      </c>
      <c r="W5699">
        <v>68</v>
      </c>
      <c r="X5699">
        <v>3</v>
      </c>
    </row>
    <row r="5700" spans="1:39" x14ac:dyDescent="0.3">
      <c r="A5700">
        <v>20833</v>
      </c>
      <c r="B5700" t="s">
        <v>1966</v>
      </c>
      <c r="C5700" t="s">
        <v>1972</v>
      </c>
      <c r="T5700">
        <v>10</v>
      </c>
      <c r="U5700">
        <v>10</v>
      </c>
      <c r="V5700">
        <v>0</v>
      </c>
      <c r="W5700">
        <v>10</v>
      </c>
      <c r="X5700">
        <v>1</v>
      </c>
    </row>
    <row r="5701" spans="1:39" x14ac:dyDescent="0.3">
      <c r="A5701">
        <v>20833</v>
      </c>
      <c r="B5701" t="s">
        <v>87</v>
      </c>
      <c r="C5701" t="s">
        <v>967</v>
      </c>
      <c r="Y5701">
        <v>10</v>
      </c>
      <c r="Z5701">
        <v>10</v>
      </c>
      <c r="AA5701">
        <v>0</v>
      </c>
      <c r="AB5701">
        <v>10</v>
      </c>
      <c r="AC5701">
        <v>1</v>
      </c>
    </row>
    <row r="5702" spans="1:39" x14ac:dyDescent="0.3">
      <c r="A5702">
        <v>20833</v>
      </c>
      <c r="B5702" t="s">
        <v>1966</v>
      </c>
      <c r="C5702" t="s">
        <v>107</v>
      </c>
      <c r="Y5702">
        <v>0</v>
      </c>
      <c r="Z5702">
        <v>0</v>
      </c>
      <c r="AA5702">
        <v>0</v>
      </c>
      <c r="AB5702">
        <v>0</v>
      </c>
      <c r="AC5702">
        <v>1</v>
      </c>
    </row>
    <row r="5703" spans="1:39" x14ac:dyDescent="0.3">
      <c r="A5703">
        <v>20833</v>
      </c>
      <c r="B5703" t="s">
        <v>87</v>
      </c>
      <c r="C5703" t="s">
        <v>56</v>
      </c>
      <c r="AD5703">
        <v>4</v>
      </c>
      <c r="AE5703">
        <v>41</v>
      </c>
      <c r="AF5703">
        <v>3</v>
      </c>
      <c r="AG5703">
        <v>75</v>
      </c>
      <c r="AH5703">
        <v>11</v>
      </c>
      <c r="AI5703">
        <v>2</v>
      </c>
    </row>
    <row r="5704" spans="1:39" x14ac:dyDescent="0.3">
      <c r="A5704">
        <v>20833</v>
      </c>
      <c r="B5704" t="s">
        <v>1966</v>
      </c>
      <c r="C5704" t="s">
        <v>1974</v>
      </c>
      <c r="AD5704">
        <v>3</v>
      </c>
      <c r="AE5704">
        <v>37</v>
      </c>
      <c r="AF5704">
        <v>2</v>
      </c>
      <c r="AG5704">
        <v>66.7</v>
      </c>
      <c r="AH5704">
        <v>8</v>
      </c>
      <c r="AI5704">
        <v>2</v>
      </c>
    </row>
    <row r="5705" spans="1:39" x14ac:dyDescent="0.3">
      <c r="A5705">
        <v>20833</v>
      </c>
      <c r="B5705" t="s">
        <v>87</v>
      </c>
      <c r="C5705" t="s">
        <v>1975</v>
      </c>
      <c r="AJ5705">
        <v>43</v>
      </c>
      <c r="AK5705">
        <v>116</v>
      </c>
      <c r="AL5705">
        <v>38.700000000000003</v>
      </c>
      <c r="AM5705">
        <v>3</v>
      </c>
    </row>
    <row r="5706" spans="1:39" x14ac:dyDescent="0.3">
      <c r="A5706">
        <v>20833</v>
      </c>
      <c r="B5706" t="s">
        <v>87</v>
      </c>
      <c r="C5706" t="s">
        <v>187</v>
      </c>
      <c r="AJ5706">
        <v>38</v>
      </c>
      <c r="AK5706">
        <v>38</v>
      </c>
      <c r="AL5706">
        <v>38</v>
      </c>
      <c r="AM5706">
        <v>1</v>
      </c>
    </row>
    <row r="5707" spans="1:39" x14ac:dyDescent="0.3">
      <c r="A5707">
        <v>20833</v>
      </c>
      <c r="B5707" t="s">
        <v>1966</v>
      </c>
      <c r="C5707" t="s">
        <v>1970</v>
      </c>
      <c r="AJ5707">
        <v>52</v>
      </c>
      <c r="AK5707">
        <v>122</v>
      </c>
      <c r="AL5707">
        <v>40.700000000000003</v>
      </c>
      <c r="AM5707">
        <v>3</v>
      </c>
    </row>
    <row r="5708" spans="1:39" x14ac:dyDescent="0.3">
      <c r="A5708">
        <v>20834</v>
      </c>
      <c r="B5708" t="s">
        <v>882</v>
      </c>
      <c r="C5708" t="s">
        <v>1277</v>
      </c>
      <c r="D5708">
        <v>27</v>
      </c>
      <c r="E5708">
        <v>51.9</v>
      </c>
      <c r="F5708">
        <v>14</v>
      </c>
      <c r="G5708">
        <v>1</v>
      </c>
      <c r="H5708">
        <v>2</v>
      </c>
      <c r="I5708">
        <v>217</v>
      </c>
      <c r="J5708">
        <v>136.4</v>
      </c>
    </row>
    <row r="5709" spans="1:39" x14ac:dyDescent="0.3">
      <c r="A5709">
        <v>20834</v>
      </c>
      <c r="B5709" t="s">
        <v>730</v>
      </c>
      <c r="C5709" t="s">
        <v>1637</v>
      </c>
      <c r="D5709">
        <v>35</v>
      </c>
      <c r="E5709">
        <v>57.1</v>
      </c>
      <c r="F5709">
        <v>20</v>
      </c>
      <c r="G5709">
        <v>0</v>
      </c>
      <c r="H5709">
        <v>2</v>
      </c>
      <c r="I5709">
        <v>237</v>
      </c>
      <c r="J5709">
        <v>132.9</v>
      </c>
    </row>
    <row r="5710" spans="1:39" x14ac:dyDescent="0.3">
      <c r="A5710">
        <v>20834</v>
      </c>
      <c r="B5710" t="s">
        <v>882</v>
      </c>
      <c r="C5710" t="s">
        <v>1563</v>
      </c>
      <c r="K5710">
        <v>34</v>
      </c>
      <c r="L5710">
        <v>0</v>
      </c>
      <c r="M5710">
        <v>37</v>
      </c>
      <c r="N5710">
        <v>1</v>
      </c>
      <c r="O5710">
        <v>195</v>
      </c>
    </row>
    <row r="5711" spans="1:39" x14ac:dyDescent="0.3">
      <c r="A5711">
        <v>20834</v>
      </c>
      <c r="B5711" t="s">
        <v>882</v>
      </c>
      <c r="C5711" t="s">
        <v>1277</v>
      </c>
      <c r="K5711">
        <v>16</v>
      </c>
      <c r="L5711">
        <v>0</v>
      </c>
      <c r="M5711">
        <v>13</v>
      </c>
      <c r="N5711">
        <v>1</v>
      </c>
      <c r="O5711">
        <v>45</v>
      </c>
    </row>
    <row r="5712" spans="1:39" x14ac:dyDescent="0.3">
      <c r="A5712">
        <v>20834</v>
      </c>
      <c r="B5712" t="s">
        <v>882</v>
      </c>
      <c r="C5712" t="s">
        <v>1609</v>
      </c>
      <c r="K5712">
        <v>1</v>
      </c>
      <c r="L5712">
        <v>0</v>
      </c>
      <c r="M5712">
        <v>1</v>
      </c>
      <c r="N5712">
        <v>0</v>
      </c>
      <c r="O5712">
        <v>1</v>
      </c>
    </row>
    <row r="5713" spans="1:19" x14ac:dyDescent="0.3">
      <c r="A5713">
        <v>20834</v>
      </c>
      <c r="B5713" t="s">
        <v>882</v>
      </c>
      <c r="C5713" t="s">
        <v>1976</v>
      </c>
      <c r="K5713">
        <v>0</v>
      </c>
      <c r="L5713">
        <v>0</v>
      </c>
      <c r="M5713">
        <v>0</v>
      </c>
      <c r="N5713">
        <v>0</v>
      </c>
      <c r="O5713">
        <v>0</v>
      </c>
    </row>
    <row r="5714" spans="1:19" x14ac:dyDescent="0.3">
      <c r="A5714">
        <v>20834</v>
      </c>
      <c r="B5714" t="s">
        <v>882</v>
      </c>
      <c r="C5714" t="s">
        <v>1977</v>
      </c>
      <c r="K5714">
        <v>0</v>
      </c>
      <c r="L5714">
        <v>0</v>
      </c>
      <c r="M5714">
        <v>0</v>
      </c>
      <c r="N5714">
        <v>0</v>
      </c>
      <c r="O5714">
        <v>0</v>
      </c>
    </row>
    <row r="5715" spans="1:19" x14ac:dyDescent="0.3">
      <c r="A5715">
        <v>20834</v>
      </c>
      <c r="B5715" t="s">
        <v>882</v>
      </c>
      <c r="C5715" t="s">
        <v>915</v>
      </c>
      <c r="K5715">
        <v>1</v>
      </c>
      <c r="L5715">
        <v>0</v>
      </c>
      <c r="M5715">
        <v>0</v>
      </c>
      <c r="N5715">
        <v>0</v>
      </c>
      <c r="O5715">
        <v>-3</v>
      </c>
    </row>
    <row r="5716" spans="1:19" x14ac:dyDescent="0.3">
      <c r="A5716">
        <v>20834</v>
      </c>
      <c r="B5716" t="s">
        <v>882</v>
      </c>
      <c r="C5716" t="s">
        <v>391</v>
      </c>
      <c r="K5716">
        <v>1</v>
      </c>
      <c r="L5716">
        <v>0</v>
      </c>
      <c r="M5716">
        <v>0</v>
      </c>
      <c r="N5716">
        <v>0</v>
      </c>
      <c r="O5716">
        <v>-6</v>
      </c>
    </row>
    <row r="5717" spans="1:19" x14ac:dyDescent="0.3">
      <c r="A5717">
        <v>20834</v>
      </c>
      <c r="B5717" t="s">
        <v>730</v>
      </c>
      <c r="C5717" t="s">
        <v>960</v>
      </c>
      <c r="K5717">
        <v>11</v>
      </c>
      <c r="L5717">
        <v>0</v>
      </c>
      <c r="M5717">
        <v>21</v>
      </c>
      <c r="N5717">
        <v>1</v>
      </c>
      <c r="O5717">
        <v>73</v>
      </c>
    </row>
    <row r="5718" spans="1:19" x14ac:dyDescent="0.3">
      <c r="A5718">
        <v>20834</v>
      </c>
      <c r="B5718" t="s">
        <v>730</v>
      </c>
      <c r="C5718" t="s">
        <v>1637</v>
      </c>
      <c r="K5718">
        <v>11</v>
      </c>
      <c r="L5718">
        <v>1</v>
      </c>
      <c r="M5718">
        <v>21</v>
      </c>
      <c r="N5718">
        <v>0</v>
      </c>
      <c r="O5718">
        <v>26</v>
      </c>
    </row>
    <row r="5719" spans="1:19" x14ac:dyDescent="0.3">
      <c r="A5719">
        <v>20834</v>
      </c>
      <c r="B5719" t="s">
        <v>730</v>
      </c>
      <c r="C5719" t="s">
        <v>1044</v>
      </c>
      <c r="K5719">
        <v>5</v>
      </c>
      <c r="L5719">
        <v>0</v>
      </c>
      <c r="M5719">
        <v>7</v>
      </c>
      <c r="N5719">
        <v>0</v>
      </c>
      <c r="O5719">
        <v>25</v>
      </c>
    </row>
    <row r="5720" spans="1:19" x14ac:dyDescent="0.3">
      <c r="A5720">
        <v>20834</v>
      </c>
      <c r="B5720" t="s">
        <v>730</v>
      </c>
      <c r="C5720" t="s">
        <v>1978</v>
      </c>
      <c r="K5720">
        <v>3</v>
      </c>
      <c r="L5720">
        <v>0</v>
      </c>
      <c r="M5720">
        <v>18</v>
      </c>
      <c r="N5720">
        <v>0</v>
      </c>
      <c r="O5720">
        <v>21</v>
      </c>
    </row>
    <row r="5721" spans="1:19" x14ac:dyDescent="0.3">
      <c r="A5721">
        <v>20834</v>
      </c>
      <c r="B5721" t="s">
        <v>730</v>
      </c>
      <c r="C5721" t="s">
        <v>1979</v>
      </c>
      <c r="K5721">
        <v>1</v>
      </c>
      <c r="L5721">
        <v>0</v>
      </c>
      <c r="M5721">
        <v>3</v>
      </c>
      <c r="N5721">
        <v>0</v>
      </c>
      <c r="O5721">
        <v>3</v>
      </c>
    </row>
    <row r="5722" spans="1:19" x14ac:dyDescent="0.3">
      <c r="A5722">
        <v>20834</v>
      </c>
      <c r="B5722" t="s">
        <v>730</v>
      </c>
      <c r="C5722" t="s">
        <v>1980</v>
      </c>
      <c r="K5722">
        <v>0</v>
      </c>
      <c r="L5722">
        <v>0</v>
      </c>
      <c r="M5722">
        <v>0</v>
      </c>
      <c r="N5722">
        <v>0</v>
      </c>
      <c r="O5722">
        <v>0</v>
      </c>
    </row>
    <row r="5723" spans="1:19" x14ac:dyDescent="0.3">
      <c r="A5723">
        <v>20834</v>
      </c>
      <c r="B5723" t="s">
        <v>882</v>
      </c>
      <c r="C5723" t="s">
        <v>1613</v>
      </c>
      <c r="P5723">
        <v>22</v>
      </c>
      <c r="Q5723">
        <v>0</v>
      </c>
      <c r="R5723">
        <v>61</v>
      </c>
      <c r="S5723">
        <v>4</v>
      </c>
    </row>
    <row r="5724" spans="1:19" x14ac:dyDescent="0.3">
      <c r="A5724">
        <v>20834</v>
      </c>
      <c r="B5724" t="s">
        <v>882</v>
      </c>
      <c r="C5724" t="s">
        <v>144</v>
      </c>
      <c r="P5724">
        <v>50</v>
      </c>
      <c r="Q5724">
        <v>1</v>
      </c>
      <c r="R5724">
        <v>50</v>
      </c>
      <c r="S5724">
        <v>1</v>
      </c>
    </row>
    <row r="5725" spans="1:19" x14ac:dyDescent="0.3">
      <c r="A5725">
        <v>20834</v>
      </c>
      <c r="B5725" t="s">
        <v>882</v>
      </c>
      <c r="C5725" t="s">
        <v>1563</v>
      </c>
      <c r="P5725">
        <v>12</v>
      </c>
      <c r="Q5725">
        <v>1</v>
      </c>
      <c r="R5725">
        <v>42</v>
      </c>
      <c r="S5725">
        <v>1</v>
      </c>
    </row>
    <row r="5726" spans="1:19" x14ac:dyDescent="0.3">
      <c r="A5726">
        <v>20834</v>
      </c>
      <c r="B5726" t="s">
        <v>882</v>
      </c>
      <c r="C5726" t="s">
        <v>391</v>
      </c>
      <c r="P5726">
        <v>26</v>
      </c>
      <c r="Q5726">
        <v>0</v>
      </c>
      <c r="R5726">
        <v>28</v>
      </c>
      <c r="S5726">
        <v>2</v>
      </c>
    </row>
    <row r="5727" spans="1:19" x14ac:dyDescent="0.3">
      <c r="A5727">
        <v>20834</v>
      </c>
      <c r="B5727" t="s">
        <v>882</v>
      </c>
      <c r="C5727" t="s">
        <v>1195</v>
      </c>
      <c r="P5727">
        <v>26</v>
      </c>
      <c r="Q5727">
        <v>0</v>
      </c>
      <c r="R5727">
        <v>26</v>
      </c>
      <c r="S5727">
        <v>1</v>
      </c>
    </row>
    <row r="5728" spans="1:19" x14ac:dyDescent="0.3">
      <c r="A5728">
        <v>20834</v>
      </c>
      <c r="B5728" t="s">
        <v>882</v>
      </c>
      <c r="C5728" t="s">
        <v>1608</v>
      </c>
      <c r="P5728">
        <v>6</v>
      </c>
      <c r="Q5728">
        <v>0</v>
      </c>
      <c r="R5728">
        <v>8</v>
      </c>
      <c r="S5728">
        <v>2</v>
      </c>
    </row>
    <row r="5729" spans="1:39" x14ac:dyDescent="0.3">
      <c r="A5729">
        <v>20834</v>
      </c>
      <c r="B5729" t="s">
        <v>882</v>
      </c>
      <c r="C5729" t="s">
        <v>1610</v>
      </c>
      <c r="P5729">
        <v>10</v>
      </c>
      <c r="Q5729">
        <v>0</v>
      </c>
      <c r="R5729">
        <v>4</v>
      </c>
      <c r="S5729">
        <v>3</v>
      </c>
    </row>
    <row r="5730" spans="1:39" x14ac:dyDescent="0.3">
      <c r="A5730">
        <v>20834</v>
      </c>
      <c r="B5730" t="s">
        <v>882</v>
      </c>
      <c r="C5730" t="s">
        <v>1277</v>
      </c>
      <c r="P5730">
        <v>0</v>
      </c>
      <c r="Q5730">
        <v>0</v>
      </c>
      <c r="R5730">
        <v>-2</v>
      </c>
      <c r="S5730">
        <v>0</v>
      </c>
    </row>
    <row r="5731" spans="1:39" x14ac:dyDescent="0.3">
      <c r="A5731">
        <v>20834</v>
      </c>
      <c r="B5731" t="s">
        <v>730</v>
      </c>
      <c r="C5731" t="s">
        <v>377</v>
      </c>
      <c r="P5731">
        <v>49</v>
      </c>
      <c r="Q5731">
        <v>0</v>
      </c>
      <c r="R5731">
        <v>147</v>
      </c>
      <c r="S5731">
        <v>9</v>
      </c>
    </row>
    <row r="5732" spans="1:39" x14ac:dyDescent="0.3">
      <c r="A5732">
        <v>20834</v>
      </c>
      <c r="B5732" t="s">
        <v>730</v>
      </c>
      <c r="C5732" t="s">
        <v>1819</v>
      </c>
      <c r="P5732">
        <v>24</v>
      </c>
      <c r="Q5732">
        <v>1</v>
      </c>
      <c r="R5732">
        <v>54</v>
      </c>
      <c r="S5732">
        <v>4</v>
      </c>
    </row>
    <row r="5733" spans="1:39" x14ac:dyDescent="0.3">
      <c r="A5733">
        <v>20834</v>
      </c>
      <c r="B5733" t="s">
        <v>730</v>
      </c>
      <c r="C5733" t="s">
        <v>960</v>
      </c>
      <c r="P5733">
        <v>8</v>
      </c>
      <c r="Q5733">
        <v>0</v>
      </c>
      <c r="R5733">
        <v>21</v>
      </c>
      <c r="S5733">
        <v>3</v>
      </c>
    </row>
    <row r="5734" spans="1:39" x14ac:dyDescent="0.3">
      <c r="A5734">
        <v>20834</v>
      </c>
      <c r="B5734" t="s">
        <v>730</v>
      </c>
      <c r="C5734" t="s">
        <v>1979</v>
      </c>
      <c r="P5734">
        <v>11</v>
      </c>
      <c r="Q5734">
        <v>1</v>
      </c>
      <c r="R5734">
        <v>11</v>
      </c>
      <c r="S5734">
        <v>1</v>
      </c>
    </row>
    <row r="5735" spans="1:39" x14ac:dyDescent="0.3">
      <c r="A5735">
        <v>20834</v>
      </c>
      <c r="B5735" t="s">
        <v>730</v>
      </c>
      <c r="C5735" t="s">
        <v>1382</v>
      </c>
      <c r="P5735">
        <v>5</v>
      </c>
      <c r="Q5735">
        <v>0</v>
      </c>
      <c r="R5735">
        <v>4</v>
      </c>
      <c r="S5735">
        <v>2</v>
      </c>
    </row>
    <row r="5736" spans="1:39" x14ac:dyDescent="0.3">
      <c r="A5736">
        <v>20834</v>
      </c>
      <c r="B5736" t="s">
        <v>730</v>
      </c>
      <c r="C5736" t="s">
        <v>1044</v>
      </c>
      <c r="P5736">
        <v>0</v>
      </c>
      <c r="Q5736">
        <v>0</v>
      </c>
      <c r="R5736">
        <v>0</v>
      </c>
      <c r="S5736">
        <v>1</v>
      </c>
    </row>
    <row r="5737" spans="1:39" x14ac:dyDescent="0.3">
      <c r="A5737">
        <v>20834</v>
      </c>
      <c r="B5737" t="s">
        <v>882</v>
      </c>
      <c r="C5737" t="s">
        <v>1610</v>
      </c>
      <c r="T5737">
        <v>25</v>
      </c>
      <c r="U5737">
        <v>28</v>
      </c>
      <c r="V5737">
        <v>0</v>
      </c>
      <c r="W5737">
        <v>50</v>
      </c>
      <c r="X5737">
        <v>2</v>
      </c>
    </row>
    <row r="5738" spans="1:39" x14ac:dyDescent="0.3">
      <c r="A5738">
        <v>20834</v>
      </c>
      <c r="B5738" t="s">
        <v>882</v>
      </c>
      <c r="C5738" t="s">
        <v>1976</v>
      </c>
      <c r="T5738">
        <v>17</v>
      </c>
      <c r="U5738">
        <v>17</v>
      </c>
      <c r="V5738">
        <v>0</v>
      </c>
      <c r="W5738">
        <v>17</v>
      </c>
      <c r="X5738">
        <v>1</v>
      </c>
    </row>
    <row r="5739" spans="1:39" x14ac:dyDescent="0.3">
      <c r="A5739">
        <v>20834</v>
      </c>
      <c r="B5739" t="s">
        <v>882</v>
      </c>
      <c r="C5739" t="s">
        <v>1977</v>
      </c>
      <c r="T5739">
        <v>3</v>
      </c>
      <c r="U5739">
        <v>0</v>
      </c>
      <c r="V5739">
        <v>0</v>
      </c>
      <c r="W5739">
        <v>3</v>
      </c>
      <c r="X5739">
        <v>1</v>
      </c>
    </row>
    <row r="5740" spans="1:39" x14ac:dyDescent="0.3">
      <c r="A5740">
        <v>20834</v>
      </c>
      <c r="B5740" t="s">
        <v>730</v>
      </c>
      <c r="C5740" t="s">
        <v>742</v>
      </c>
      <c r="T5740">
        <v>43</v>
      </c>
      <c r="U5740">
        <v>100</v>
      </c>
      <c r="V5740">
        <v>1</v>
      </c>
      <c r="W5740">
        <v>172</v>
      </c>
      <c r="X5740">
        <v>4</v>
      </c>
    </row>
    <row r="5741" spans="1:39" x14ac:dyDescent="0.3">
      <c r="A5741">
        <v>20834</v>
      </c>
      <c r="B5741" t="s">
        <v>882</v>
      </c>
      <c r="C5741" t="s">
        <v>1976</v>
      </c>
      <c r="Y5741">
        <v>12</v>
      </c>
      <c r="Z5741">
        <v>22</v>
      </c>
      <c r="AA5741">
        <v>0</v>
      </c>
      <c r="AB5741">
        <v>36</v>
      </c>
      <c r="AC5741">
        <v>3</v>
      </c>
    </row>
    <row r="5742" spans="1:39" x14ac:dyDescent="0.3">
      <c r="A5742">
        <v>20834</v>
      </c>
      <c r="B5742" t="s">
        <v>882</v>
      </c>
      <c r="C5742" t="s">
        <v>1981</v>
      </c>
      <c r="AD5742">
        <v>2</v>
      </c>
      <c r="AE5742">
        <v>22</v>
      </c>
      <c r="AF5742">
        <v>1</v>
      </c>
      <c r="AG5742">
        <v>50</v>
      </c>
      <c r="AH5742">
        <v>7</v>
      </c>
      <c r="AI5742">
        <v>4</v>
      </c>
    </row>
    <row r="5743" spans="1:39" x14ac:dyDescent="0.3">
      <c r="A5743">
        <v>20834</v>
      </c>
      <c r="B5743" t="s">
        <v>730</v>
      </c>
      <c r="C5743" t="s">
        <v>744</v>
      </c>
      <c r="AD5743">
        <v>2</v>
      </c>
      <c r="AE5743">
        <v>41</v>
      </c>
      <c r="AF5743">
        <v>2</v>
      </c>
      <c r="AG5743">
        <v>100</v>
      </c>
      <c r="AH5743">
        <v>10</v>
      </c>
      <c r="AI5743">
        <v>4</v>
      </c>
    </row>
    <row r="5744" spans="1:39" x14ac:dyDescent="0.3">
      <c r="A5744">
        <v>20834</v>
      </c>
      <c r="B5744" t="s">
        <v>882</v>
      </c>
      <c r="C5744" t="s">
        <v>247</v>
      </c>
      <c r="AJ5744">
        <v>58</v>
      </c>
      <c r="AK5744">
        <v>259</v>
      </c>
      <c r="AL5744">
        <v>43.2</v>
      </c>
      <c r="AM5744">
        <v>6</v>
      </c>
    </row>
    <row r="5745" spans="1:39" x14ac:dyDescent="0.3">
      <c r="A5745">
        <v>20834</v>
      </c>
      <c r="B5745" t="s">
        <v>730</v>
      </c>
      <c r="C5745" t="s">
        <v>1236</v>
      </c>
      <c r="AJ5745">
        <v>55</v>
      </c>
      <c r="AK5745">
        <v>257</v>
      </c>
      <c r="AL5745">
        <v>42.8</v>
      </c>
      <c r="AM5745">
        <v>6</v>
      </c>
    </row>
    <row r="5746" spans="1:39" x14ac:dyDescent="0.3">
      <c r="A5746">
        <v>19241</v>
      </c>
      <c r="B5746" t="s">
        <v>1982</v>
      </c>
      <c r="C5746" t="s">
        <v>1983</v>
      </c>
      <c r="D5746">
        <v>42</v>
      </c>
      <c r="E5746">
        <v>54.8</v>
      </c>
      <c r="F5746">
        <v>23</v>
      </c>
      <c r="G5746">
        <v>2</v>
      </c>
      <c r="H5746">
        <v>0</v>
      </c>
      <c r="I5746">
        <v>244</v>
      </c>
      <c r="J5746">
        <v>94</v>
      </c>
    </row>
    <row r="5747" spans="1:39" x14ac:dyDescent="0.3">
      <c r="A5747">
        <v>19241</v>
      </c>
      <c r="B5747" t="s">
        <v>1982</v>
      </c>
      <c r="C5747" t="s">
        <v>696</v>
      </c>
      <c r="D5747">
        <v>2</v>
      </c>
      <c r="E5747">
        <v>0</v>
      </c>
      <c r="F5747">
        <v>0</v>
      </c>
      <c r="G5747">
        <v>1</v>
      </c>
      <c r="H5747">
        <v>0</v>
      </c>
      <c r="I5747">
        <v>0</v>
      </c>
      <c r="J5747">
        <v>-100</v>
      </c>
    </row>
    <row r="5748" spans="1:39" x14ac:dyDescent="0.3">
      <c r="A5748">
        <v>19241</v>
      </c>
      <c r="B5748" t="s">
        <v>64</v>
      </c>
      <c r="C5748" t="s">
        <v>1984</v>
      </c>
      <c r="D5748">
        <v>29</v>
      </c>
      <c r="E5748">
        <v>41.4</v>
      </c>
      <c r="F5748">
        <v>12</v>
      </c>
      <c r="G5748">
        <v>3</v>
      </c>
      <c r="H5748">
        <v>0</v>
      </c>
      <c r="I5748">
        <v>144</v>
      </c>
      <c r="J5748">
        <v>62.4</v>
      </c>
    </row>
    <row r="5749" spans="1:39" x14ac:dyDescent="0.3">
      <c r="A5749">
        <v>19241</v>
      </c>
      <c r="B5749" t="s">
        <v>1982</v>
      </c>
      <c r="C5749" t="s">
        <v>44</v>
      </c>
      <c r="K5749">
        <v>15</v>
      </c>
      <c r="L5749">
        <v>0</v>
      </c>
      <c r="M5749">
        <v>14</v>
      </c>
      <c r="N5749">
        <v>1</v>
      </c>
      <c r="O5749">
        <v>31</v>
      </c>
    </row>
    <row r="5750" spans="1:39" x14ac:dyDescent="0.3">
      <c r="A5750">
        <v>19241</v>
      </c>
      <c r="B5750" t="s">
        <v>1982</v>
      </c>
      <c r="C5750" t="s">
        <v>696</v>
      </c>
      <c r="K5750">
        <v>1</v>
      </c>
      <c r="L5750">
        <v>0</v>
      </c>
      <c r="M5750">
        <v>13</v>
      </c>
      <c r="N5750">
        <v>0</v>
      </c>
      <c r="O5750">
        <v>13</v>
      </c>
    </row>
    <row r="5751" spans="1:39" x14ac:dyDescent="0.3">
      <c r="A5751">
        <v>19241</v>
      </c>
      <c r="B5751" t="s">
        <v>1982</v>
      </c>
      <c r="C5751" t="s">
        <v>1985</v>
      </c>
      <c r="K5751">
        <v>3</v>
      </c>
      <c r="L5751">
        <v>0</v>
      </c>
      <c r="M5751">
        <v>3</v>
      </c>
      <c r="N5751">
        <v>0</v>
      </c>
      <c r="O5751">
        <v>8</v>
      </c>
    </row>
    <row r="5752" spans="1:39" x14ac:dyDescent="0.3">
      <c r="A5752">
        <v>19241</v>
      </c>
      <c r="B5752" t="s">
        <v>1982</v>
      </c>
      <c r="C5752" t="s">
        <v>1789</v>
      </c>
      <c r="K5752">
        <v>1</v>
      </c>
      <c r="L5752">
        <v>0</v>
      </c>
      <c r="M5752">
        <v>5</v>
      </c>
      <c r="N5752">
        <v>0</v>
      </c>
      <c r="O5752">
        <v>5</v>
      </c>
    </row>
    <row r="5753" spans="1:39" x14ac:dyDescent="0.3">
      <c r="A5753">
        <v>19241</v>
      </c>
      <c r="B5753" t="s">
        <v>1982</v>
      </c>
      <c r="C5753" t="s">
        <v>1986</v>
      </c>
      <c r="K5753">
        <v>1</v>
      </c>
      <c r="L5753">
        <v>0</v>
      </c>
      <c r="M5753">
        <v>0</v>
      </c>
      <c r="N5753">
        <v>0</v>
      </c>
      <c r="O5753">
        <v>-1</v>
      </c>
    </row>
    <row r="5754" spans="1:39" x14ac:dyDescent="0.3">
      <c r="A5754">
        <v>19241</v>
      </c>
      <c r="B5754" t="s">
        <v>1982</v>
      </c>
      <c r="C5754" t="s">
        <v>1983</v>
      </c>
      <c r="K5754">
        <v>7</v>
      </c>
      <c r="L5754">
        <v>0</v>
      </c>
      <c r="M5754">
        <v>7</v>
      </c>
      <c r="N5754">
        <v>0</v>
      </c>
      <c r="O5754">
        <v>-2</v>
      </c>
    </row>
    <row r="5755" spans="1:39" x14ac:dyDescent="0.3">
      <c r="A5755">
        <v>19241</v>
      </c>
      <c r="B5755" t="s">
        <v>64</v>
      </c>
      <c r="C5755" t="s">
        <v>1718</v>
      </c>
      <c r="K5755">
        <v>26</v>
      </c>
      <c r="L5755">
        <v>0</v>
      </c>
      <c r="M5755">
        <v>15</v>
      </c>
      <c r="N5755">
        <v>0</v>
      </c>
      <c r="O5755">
        <v>103</v>
      </c>
    </row>
    <row r="5756" spans="1:39" x14ac:dyDescent="0.3">
      <c r="A5756">
        <v>19241</v>
      </c>
      <c r="B5756" t="s">
        <v>64</v>
      </c>
      <c r="C5756" t="s">
        <v>1984</v>
      </c>
      <c r="K5756">
        <v>8</v>
      </c>
      <c r="L5756">
        <v>2</v>
      </c>
      <c r="M5756">
        <v>9</v>
      </c>
      <c r="N5756">
        <v>0</v>
      </c>
      <c r="O5756">
        <v>8</v>
      </c>
    </row>
    <row r="5757" spans="1:39" x14ac:dyDescent="0.3">
      <c r="A5757">
        <v>19241</v>
      </c>
      <c r="B5757" t="s">
        <v>64</v>
      </c>
      <c r="C5757" t="s">
        <v>1066</v>
      </c>
      <c r="K5757">
        <v>5</v>
      </c>
      <c r="L5757">
        <v>0</v>
      </c>
      <c r="M5757">
        <v>2</v>
      </c>
      <c r="N5757">
        <v>0</v>
      </c>
      <c r="O5757">
        <v>8</v>
      </c>
    </row>
    <row r="5758" spans="1:39" x14ac:dyDescent="0.3">
      <c r="A5758">
        <v>19241</v>
      </c>
      <c r="B5758" t="s">
        <v>1982</v>
      </c>
      <c r="C5758" t="s">
        <v>1785</v>
      </c>
      <c r="P5758">
        <v>30</v>
      </c>
      <c r="Q5758">
        <v>0</v>
      </c>
      <c r="R5758">
        <v>114</v>
      </c>
      <c r="S5758">
        <v>10</v>
      </c>
    </row>
    <row r="5759" spans="1:39" x14ac:dyDescent="0.3">
      <c r="A5759">
        <v>19241</v>
      </c>
      <c r="B5759" t="s">
        <v>1982</v>
      </c>
      <c r="C5759" t="s">
        <v>1417</v>
      </c>
      <c r="P5759">
        <v>38</v>
      </c>
      <c r="Q5759">
        <v>0</v>
      </c>
      <c r="R5759">
        <v>38</v>
      </c>
      <c r="S5759">
        <v>1</v>
      </c>
    </row>
    <row r="5760" spans="1:39" x14ac:dyDescent="0.3">
      <c r="A5760">
        <v>19241</v>
      </c>
      <c r="B5760" t="s">
        <v>1982</v>
      </c>
      <c r="C5760" t="s">
        <v>44</v>
      </c>
      <c r="P5760">
        <v>20</v>
      </c>
      <c r="Q5760">
        <v>0</v>
      </c>
      <c r="R5760">
        <v>27</v>
      </c>
      <c r="S5760">
        <v>2</v>
      </c>
    </row>
    <row r="5761" spans="1:24" x14ac:dyDescent="0.3">
      <c r="A5761">
        <v>19241</v>
      </c>
      <c r="B5761" t="s">
        <v>1982</v>
      </c>
      <c r="C5761" t="s">
        <v>1789</v>
      </c>
      <c r="P5761">
        <v>9</v>
      </c>
      <c r="Q5761">
        <v>0</v>
      </c>
      <c r="R5761">
        <v>23</v>
      </c>
      <c r="S5761">
        <v>4</v>
      </c>
    </row>
    <row r="5762" spans="1:24" x14ac:dyDescent="0.3">
      <c r="A5762">
        <v>19241</v>
      </c>
      <c r="B5762" t="s">
        <v>1982</v>
      </c>
      <c r="C5762" t="s">
        <v>1985</v>
      </c>
      <c r="P5762">
        <v>10</v>
      </c>
      <c r="Q5762">
        <v>0</v>
      </c>
      <c r="R5762">
        <v>17</v>
      </c>
      <c r="S5762">
        <v>2</v>
      </c>
    </row>
    <row r="5763" spans="1:24" x14ac:dyDescent="0.3">
      <c r="A5763">
        <v>19241</v>
      </c>
      <c r="B5763" t="s">
        <v>1982</v>
      </c>
      <c r="C5763" t="s">
        <v>192</v>
      </c>
      <c r="P5763">
        <v>11</v>
      </c>
      <c r="Q5763">
        <v>0</v>
      </c>
      <c r="R5763">
        <v>11</v>
      </c>
      <c r="S5763">
        <v>1</v>
      </c>
    </row>
    <row r="5764" spans="1:24" x14ac:dyDescent="0.3">
      <c r="A5764">
        <v>19241</v>
      </c>
      <c r="B5764" t="s">
        <v>1982</v>
      </c>
      <c r="C5764" t="s">
        <v>1987</v>
      </c>
      <c r="P5764">
        <v>6</v>
      </c>
      <c r="Q5764">
        <v>0</v>
      </c>
      <c r="R5764">
        <v>9</v>
      </c>
      <c r="S5764">
        <v>2</v>
      </c>
    </row>
    <row r="5765" spans="1:24" x14ac:dyDescent="0.3">
      <c r="A5765">
        <v>19241</v>
      </c>
      <c r="B5765" t="s">
        <v>1982</v>
      </c>
      <c r="C5765" t="s">
        <v>429</v>
      </c>
      <c r="P5765">
        <v>5</v>
      </c>
      <c r="Q5765">
        <v>0</v>
      </c>
      <c r="R5765">
        <v>5</v>
      </c>
      <c r="S5765">
        <v>1</v>
      </c>
    </row>
    <row r="5766" spans="1:24" x14ac:dyDescent="0.3">
      <c r="A5766">
        <v>19241</v>
      </c>
      <c r="B5766" t="s">
        <v>64</v>
      </c>
      <c r="C5766" t="s">
        <v>1988</v>
      </c>
      <c r="P5766">
        <v>19</v>
      </c>
      <c r="Q5766">
        <v>0</v>
      </c>
      <c r="R5766">
        <v>43</v>
      </c>
      <c r="S5766">
        <v>4</v>
      </c>
    </row>
    <row r="5767" spans="1:24" x14ac:dyDescent="0.3">
      <c r="A5767">
        <v>19241</v>
      </c>
      <c r="B5767" t="s">
        <v>64</v>
      </c>
      <c r="C5767" t="s">
        <v>1718</v>
      </c>
      <c r="P5767">
        <v>34</v>
      </c>
      <c r="Q5767">
        <v>0</v>
      </c>
      <c r="R5767">
        <v>34</v>
      </c>
      <c r="S5767">
        <v>1</v>
      </c>
    </row>
    <row r="5768" spans="1:24" x14ac:dyDescent="0.3">
      <c r="A5768">
        <v>19241</v>
      </c>
      <c r="B5768" t="s">
        <v>64</v>
      </c>
      <c r="C5768" t="s">
        <v>1719</v>
      </c>
      <c r="P5768">
        <v>27</v>
      </c>
      <c r="Q5768">
        <v>0</v>
      </c>
      <c r="R5768">
        <v>27</v>
      </c>
      <c r="S5768">
        <v>1</v>
      </c>
    </row>
    <row r="5769" spans="1:24" x14ac:dyDescent="0.3">
      <c r="A5769">
        <v>19241</v>
      </c>
      <c r="B5769" t="s">
        <v>64</v>
      </c>
      <c r="C5769" t="s">
        <v>1989</v>
      </c>
      <c r="P5769">
        <v>24</v>
      </c>
      <c r="Q5769">
        <v>0</v>
      </c>
      <c r="R5769">
        <v>24</v>
      </c>
      <c r="S5769">
        <v>1</v>
      </c>
    </row>
    <row r="5770" spans="1:24" x14ac:dyDescent="0.3">
      <c r="A5770">
        <v>19241</v>
      </c>
      <c r="B5770" t="s">
        <v>64</v>
      </c>
      <c r="C5770" t="s">
        <v>346</v>
      </c>
      <c r="P5770">
        <v>8</v>
      </c>
      <c r="Q5770">
        <v>0</v>
      </c>
      <c r="R5770">
        <v>8</v>
      </c>
      <c r="S5770">
        <v>1</v>
      </c>
    </row>
    <row r="5771" spans="1:24" x14ac:dyDescent="0.3">
      <c r="A5771">
        <v>19241</v>
      </c>
      <c r="B5771" t="s">
        <v>64</v>
      </c>
      <c r="C5771" t="s">
        <v>337</v>
      </c>
      <c r="P5771">
        <v>4</v>
      </c>
      <c r="Q5771">
        <v>0</v>
      </c>
      <c r="R5771">
        <v>4</v>
      </c>
      <c r="S5771">
        <v>1</v>
      </c>
    </row>
    <row r="5772" spans="1:24" x14ac:dyDescent="0.3">
      <c r="A5772">
        <v>19241</v>
      </c>
      <c r="B5772" t="s">
        <v>64</v>
      </c>
      <c r="C5772" t="s">
        <v>131</v>
      </c>
      <c r="P5772">
        <v>4</v>
      </c>
      <c r="Q5772">
        <v>0</v>
      </c>
      <c r="R5772">
        <v>4</v>
      </c>
      <c r="S5772">
        <v>1</v>
      </c>
    </row>
    <row r="5773" spans="1:24" x14ac:dyDescent="0.3">
      <c r="A5773">
        <v>19241</v>
      </c>
      <c r="B5773" t="s">
        <v>64</v>
      </c>
      <c r="C5773" t="s">
        <v>1724</v>
      </c>
      <c r="P5773">
        <v>2</v>
      </c>
      <c r="Q5773">
        <v>0</v>
      </c>
      <c r="R5773">
        <v>2</v>
      </c>
      <c r="S5773">
        <v>1</v>
      </c>
    </row>
    <row r="5774" spans="1:24" x14ac:dyDescent="0.3">
      <c r="A5774">
        <v>19241</v>
      </c>
      <c r="B5774" t="s">
        <v>64</v>
      </c>
      <c r="C5774" t="s">
        <v>1066</v>
      </c>
      <c r="P5774">
        <v>0</v>
      </c>
      <c r="Q5774">
        <v>0</v>
      </c>
      <c r="R5774">
        <v>-2</v>
      </c>
      <c r="S5774">
        <v>1</v>
      </c>
    </row>
    <row r="5775" spans="1:24" x14ac:dyDescent="0.3">
      <c r="A5775">
        <v>19241</v>
      </c>
      <c r="B5775" t="s">
        <v>1982</v>
      </c>
      <c r="C5775" t="s">
        <v>1789</v>
      </c>
      <c r="T5775">
        <v>21</v>
      </c>
      <c r="U5775">
        <v>21</v>
      </c>
      <c r="V5775">
        <v>0</v>
      </c>
      <c r="W5775">
        <v>21</v>
      </c>
      <c r="X5775">
        <v>1</v>
      </c>
    </row>
    <row r="5776" spans="1:24" x14ac:dyDescent="0.3">
      <c r="A5776">
        <v>19241</v>
      </c>
      <c r="B5776" t="s">
        <v>64</v>
      </c>
      <c r="C5776" t="s">
        <v>1668</v>
      </c>
      <c r="T5776">
        <v>14.5</v>
      </c>
      <c r="U5776">
        <v>19</v>
      </c>
      <c r="V5776">
        <v>0</v>
      </c>
      <c r="W5776">
        <v>29</v>
      </c>
      <c r="X5776">
        <v>2</v>
      </c>
    </row>
    <row r="5777" spans="1:39" x14ac:dyDescent="0.3">
      <c r="A5777">
        <v>19241</v>
      </c>
      <c r="B5777" t="s">
        <v>1982</v>
      </c>
      <c r="C5777" t="s">
        <v>1789</v>
      </c>
      <c r="Y5777">
        <v>8.5</v>
      </c>
      <c r="Z5777">
        <v>17</v>
      </c>
      <c r="AA5777">
        <v>0</v>
      </c>
      <c r="AB5777">
        <v>17</v>
      </c>
      <c r="AC5777">
        <v>2</v>
      </c>
    </row>
    <row r="5778" spans="1:39" x14ac:dyDescent="0.3">
      <c r="A5778">
        <v>19241</v>
      </c>
      <c r="B5778" t="s">
        <v>1982</v>
      </c>
      <c r="C5778" t="s">
        <v>1985</v>
      </c>
      <c r="Y5778">
        <v>0</v>
      </c>
      <c r="Z5778">
        <v>0</v>
      </c>
      <c r="AA5778">
        <v>0</v>
      </c>
      <c r="AB5778">
        <v>0</v>
      </c>
      <c r="AC5778">
        <v>1</v>
      </c>
    </row>
    <row r="5779" spans="1:39" x14ac:dyDescent="0.3">
      <c r="A5779">
        <v>19241</v>
      </c>
      <c r="B5779" t="s">
        <v>1982</v>
      </c>
      <c r="C5779" t="s">
        <v>1990</v>
      </c>
      <c r="AD5779">
        <v>1</v>
      </c>
      <c r="AE5779">
        <v>23</v>
      </c>
      <c r="AF5779">
        <v>1</v>
      </c>
      <c r="AG5779">
        <v>100</v>
      </c>
      <c r="AH5779">
        <v>5</v>
      </c>
      <c r="AI5779">
        <v>2</v>
      </c>
    </row>
    <row r="5780" spans="1:39" x14ac:dyDescent="0.3">
      <c r="A5780">
        <v>19241</v>
      </c>
      <c r="B5780" t="s">
        <v>64</v>
      </c>
      <c r="C5780" t="s">
        <v>1991</v>
      </c>
      <c r="AD5780">
        <v>2</v>
      </c>
      <c r="AE5780">
        <v>27</v>
      </c>
      <c r="AF5780">
        <v>2</v>
      </c>
      <c r="AG5780">
        <v>100</v>
      </c>
      <c r="AH5780">
        <v>6</v>
      </c>
      <c r="AI5780">
        <v>0</v>
      </c>
    </row>
    <row r="5781" spans="1:39" x14ac:dyDescent="0.3">
      <c r="A5781">
        <v>19241</v>
      </c>
      <c r="B5781" t="s">
        <v>1982</v>
      </c>
      <c r="C5781" t="s">
        <v>1992</v>
      </c>
      <c r="AJ5781">
        <v>44</v>
      </c>
      <c r="AK5781">
        <v>268</v>
      </c>
      <c r="AL5781">
        <v>33.5</v>
      </c>
      <c r="AM5781">
        <v>8</v>
      </c>
    </row>
    <row r="5782" spans="1:39" x14ac:dyDescent="0.3">
      <c r="A5782">
        <v>19241</v>
      </c>
      <c r="B5782" t="s">
        <v>64</v>
      </c>
      <c r="C5782" t="s">
        <v>1993</v>
      </c>
      <c r="AJ5782">
        <v>53</v>
      </c>
      <c r="AK5782">
        <v>244</v>
      </c>
      <c r="AL5782">
        <v>40.700000000000003</v>
      </c>
      <c r="AM5782">
        <v>6</v>
      </c>
    </row>
    <row r="5783" spans="1:39" x14ac:dyDescent="0.3">
      <c r="A5783">
        <v>19242</v>
      </c>
      <c r="B5783" t="s">
        <v>1966</v>
      </c>
      <c r="C5783" t="s">
        <v>1967</v>
      </c>
      <c r="D5783">
        <v>34</v>
      </c>
      <c r="E5783">
        <v>64.7</v>
      </c>
      <c r="F5783">
        <v>22</v>
      </c>
      <c r="G5783">
        <v>0</v>
      </c>
      <c r="H5783">
        <v>2</v>
      </c>
      <c r="I5783">
        <v>217</v>
      </c>
      <c r="J5783">
        <v>137.69999999999999</v>
      </c>
    </row>
    <row r="5784" spans="1:39" x14ac:dyDescent="0.3">
      <c r="A5784">
        <v>19242</v>
      </c>
      <c r="B5784" t="s">
        <v>1966</v>
      </c>
      <c r="C5784" t="s">
        <v>1994</v>
      </c>
      <c r="D5784">
        <v>1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</row>
    <row r="5785" spans="1:39" x14ac:dyDescent="0.3">
      <c r="A5785">
        <v>19242</v>
      </c>
      <c r="B5785" t="s">
        <v>89</v>
      </c>
      <c r="C5785" t="s">
        <v>1939</v>
      </c>
      <c r="D5785">
        <v>33</v>
      </c>
      <c r="E5785">
        <v>66.7</v>
      </c>
      <c r="F5785">
        <v>22</v>
      </c>
      <c r="G5785">
        <v>0</v>
      </c>
      <c r="H5785">
        <v>3</v>
      </c>
      <c r="I5785">
        <v>272</v>
      </c>
      <c r="J5785">
        <v>165.9</v>
      </c>
    </row>
    <row r="5786" spans="1:39" x14ac:dyDescent="0.3">
      <c r="A5786">
        <v>19242</v>
      </c>
      <c r="B5786" t="s">
        <v>1966</v>
      </c>
      <c r="C5786" t="s">
        <v>536</v>
      </c>
      <c r="K5786">
        <v>14</v>
      </c>
      <c r="L5786">
        <v>1</v>
      </c>
      <c r="M5786">
        <v>27</v>
      </c>
      <c r="N5786">
        <v>0</v>
      </c>
      <c r="O5786">
        <v>89</v>
      </c>
    </row>
    <row r="5787" spans="1:39" x14ac:dyDescent="0.3">
      <c r="A5787">
        <v>19242</v>
      </c>
      <c r="B5787" t="s">
        <v>1966</v>
      </c>
      <c r="C5787" t="s">
        <v>604</v>
      </c>
      <c r="K5787">
        <v>5</v>
      </c>
      <c r="L5787">
        <v>0</v>
      </c>
      <c r="M5787">
        <v>4</v>
      </c>
      <c r="N5787">
        <v>0</v>
      </c>
      <c r="O5787">
        <v>1</v>
      </c>
    </row>
    <row r="5788" spans="1:39" x14ac:dyDescent="0.3">
      <c r="A5788">
        <v>19242</v>
      </c>
      <c r="B5788" t="s">
        <v>1966</v>
      </c>
      <c r="C5788" t="s">
        <v>1967</v>
      </c>
      <c r="K5788">
        <v>5</v>
      </c>
      <c r="L5788">
        <v>0</v>
      </c>
      <c r="M5788">
        <v>4</v>
      </c>
      <c r="N5788">
        <v>0</v>
      </c>
      <c r="O5788">
        <v>-19</v>
      </c>
    </row>
    <row r="5789" spans="1:39" x14ac:dyDescent="0.3">
      <c r="A5789">
        <v>19242</v>
      </c>
      <c r="B5789" t="s">
        <v>89</v>
      </c>
      <c r="C5789" t="s">
        <v>1939</v>
      </c>
      <c r="K5789">
        <v>9</v>
      </c>
      <c r="L5789">
        <v>0</v>
      </c>
      <c r="M5789">
        <v>19</v>
      </c>
      <c r="N5789">
        <v>1</v>
      </c>
      <c r="O5789">
        <v>80</v>
      </c>
    </row>
    <row r="5790" spans="1:39" x14ac:dyDescent="0.3">
      <c r="A5790">
        <v>19242</v>
      </c>
      <c r="B5790" t="s">
        <v>89</v>
      </c>
      <c r="C5790" t="s">
        <v>95</v>
      </c>
      <c r="K5790">
        <v>21</v>
      </c>
      <c r="L5790">
        <v>0</v>
      </c>
      <c r="M5790">
        <v>12</v>
      </c>
      <c r="N5790">
        <v>1</v>
      </c>
      <c r="O5790">
        <v>71</v>
      </c>
    </row>
    <row r="5791" spans="1:39" x14ac:dyDescent="0.3">
      <c r="A5791">
        <v>19242</v>
      </c>
      <c r="B5791" t="s">
        <v>89</v>
      </c>
      <c r="C5791" t="s">
        <v>74</v>
      </c>
      <c r="K5791">
        <v>6</v>
      </c>
      <c r="L5791">
        <v>0</v>
      </c>
      <c r="M5791">
        <v>35</v>
      </c>
      <c r="N5791">
        <v>0</v>
      </c>
      <c r="O5791">
        <v>50</v>
      </c>
    </row>
    <row r="5792" spans="1:39" x14ac:dyDescent="0.3">
      <c r="A5792">
        <v>19242</v>
      </c>
      <c r="B5792" t="s">
        <v>89</v>
      </c>
      <c r="C5792" t="s">
        <v>1995</v>
      </c>
      <c r="K5792">
        <v>2</v>
      </c>
      <c r="L5792">
        <v>0</v>
      </c>
      <c r="M5792">
        <v>5</v>
      </c>
      <c r="N5792">
        <v>0</v>
      </c>
      <c r="O5792">
        <v>8</v>
      </c>
    </row>
    <row r="5793" spans="1:19" x14ac:dyDescent="0.3">
      <c r="A5793">
        <v>19242</v>
      </c>
      <c r="B5793" t="s">
        <v>89</v>
      </c>
      <c r="C5793" t="s">
        <v>1361</v>
      </c>
      <c r="K5793">
        <v>3</v>
      </c>
      <c r="L5793">
        <v>0</v>
      </c>
      <c r="M5793">
        <v>4</v>
      </c>
      <c r="N5793">
        <v>0</v>
      </c>
      <c r="O5793">
        <v>7</v>
      </c>
    </row>
    <row r="5794" spans="1:19" x14ac:dyDescent="0.3">
      <c r="A5794">
        <v>19242</v>
      </c>
      <c r="B5794" t="s">
        <v>89</v>
      </c>
      <c r="C5794" t="s">
        <v>1940</v>
      </c>
      <c r="K5794">
        <v>1</v>
      </c>
      <c r="L5794">
        <v>0</v>
      </c>
      <c r="M5794">
        <v>6</v>
      </c>
      <c r="N5794">
        <v>0</v>
      </c>
      <c r="O5794">
        <v>6</v>
      </c>
    </row>
    <row r="5795" spans="1:19" x14ac:dyDescent="0.3">
      <c r="A5795">
        <v>19242</v>
      </c>
      <c r="B5795" t="s">
        <v>1966</v>
      </c>
      <c r="C5795" t="s">
        <v>1503</v>
      </c>
      <c r="P5795">
        <v>16</v>
      </c>
      <c r="Q5795">
        <v>2</v>
      </c>
      <c r="R5795">
        <v>78</v>
      </c>
      <c r="S5795">
        <v>7</v>
      </c>
    </row>
    <row r="5796" spans="1:19" x14ac:dyDescent="0.3">
      <c r="A5796">
        <v>19242</v>
      </c>
      <c r="B5796" t="s">
        <v>1966</v>
      </c>
      <c r="C5796" t="s">
        <v>1972</v>
      </c>
      <c r="P5796">
        <v>23</v>
      </c>
      <c r="Q5796">
        <v>0</v>
      </c>
      <c r="R5796">
        <v>57</v>
      </c>
      <c r="S5796">
        <v>6</v>
      </c>
    </row>
    <row r="5797" spans="1:19" x14ac:dyDescent="0.3">
      <c r="A5797">
        <v>19242</v>
      </c>
      <c r="B5797" t="s">
        <v>1966</v>
      </c>
      <c r="C5797" t="s">
        <v>1996</v>
      </c>
      <c r="P5797">
        <v>16</v>
      </c>
      <c r="Q5797">
        <v>0</v>
      </c>
      <c r="R5797">
        <v>30</v>
      </c>
      <c r="S5797">
        <v>3</v>
      </c>
    </row>
    <row r="5798" spans="1:19" x14ac:dyDescent="0.3">
      <c r="A5798">
        <v>19242</v>
      </c>
      <c r="B5798" t="s">
        <v>1966</v>
      </c>
      <c r="C5798" t="s">
        <v>1997</v>
      </c>
      <c r="P5798">
        <v>15</v>
      </c>
      <c r="Q5798">
        <v>0</v>
      </c>
      <c r="R5798">
        <v>26</v>
      </c>
      <c r="S5798">
        <v>2</v>
      </c>
    </row>
    <row r="5799" spans="1:19" x14ac:dyDescent="0.3">
      <c r="A5799">
        <v>19242</v>
      </c>
      <c r="B5799" t="s">
        <v>1966</v>
      </c>
      <c r="C5799" t="s">
        <v>604</v>
      </c>
      <c r="P5799">
        <v>15</v>
      </c>
      <c r="Q5799">
        <v>0</v>
      </c>
      <c r="R5799">
        <v>15</v>
      </c>
      <c r="S5799">
        <v>1</v>
      </c>
    </row>
    <row r="5800" spans="1:19" x14ac:dyDescent="0.3">
      <c r="A5800">
        <v>19242</v>
      </c>
      <c r="B5800" t="s">
        <v>1966</v>
      </c>
      <c r="C5800" t="s">
        <v>1973</v>
      </c>
      <c r="P5800">
        <v>13</v>
      </c>
      <c r="Q5800">
        <v>0</v>
      </c>
      <c r="R5800">
        <v>13</v>
      </c>
      <c r="S5800">
        <v>1</v>
      </c>
    </row>
    <row r="5801" spans="1:19" x14ac:dyDescent="0.3">
      <c r="A5801">
        <v>19242</v>
      </c>
      <c r="B5801" t="s">
        <v>1966</v>
      </c>
      <c r="C5801" t="s">
        <v>536</v>
      </c>
      <c r="P5801">
        <v>0</v>
      </c>
      <c r="Q5801">
        <v>0</v>
      </c>
      <c r="R5801">
        <v>0</v>
      </c>
      <c r="S5801">
        <v>1</v>
      </c>
    </row>
    <row r="5802" spans="1:19" x14ac:dyDescent="0.3">
      <c r="A5802">
        <v>19242</v>
      </c>
      <c r="B5802" t="s">
        <v>1966</v>
      </c>
      <c r="C5802" t="s">
        <v>1998</v>
      </c>
      <c r="P5802">
        <v>0</v>
      </c>
      <c r="Q5802">
        <v>0</v>
      </c>
      <c r="R5802">
        <v>-2</v>
      </c>
      <c r="S5802">
        <v>1</v>
      </c>
    </row>
    <row r="5803" spans="1:19" x14ac:dyDescent="0.3">
      <c r="A5803">
        <v>19242</v>
      </c>
      <c r="B5803" t="s">
        <v>89</v>
      </c>
      <c r="C5803" t="s">
        <v>1488</v>
      </c>
      <c r="P5803">
        <v>45</v>
      </c>
      <c r="Q5803">
        <v>0</v>
      </c>
      <c r="R5803">
        <v>90</v>
      </c>
      <c r="S5803">
        <v>5</v>
      </c>
    </row>
    <row r="5804" spans="1:19" x14ac:dyDescent="0.3">
      <c r="A5804">
        <v>19242</v>
      </c>
      <c r="B5804" t="s">
        <v>89</v>
      </c>
      <c r="C5804" t="s">
        <v>215</v>
      </c>
      <c r="P5804">
        <v>25</v>
      </c>
      <c r="Q5804">
        <v>0</v>
      </c>
      <c r="R5804">
        <v>74</v>
      </c>
      <c r="S5804">
        <v>4</v>
      </c>
    </row>
    <row r="5805" spans="1:19" x14ac:dyDescent="0.3">
      <c r="A5805">
        <v>19242</v>
      </c>
      <c r="B5805" t="s">
        <v>89</v>
      </c>
      <c r="C5805" t="s">
        <v>95</v>
      </c>
      <c r="P5805">
        <v>10</v>
      </c>
      <c r="Q5805">
        <v>2</v>
      </c>
      <c r="R5805">
        <v>33</v>
      </c>
      <c r="S5805">
        <v>6</v>
      </c>
    </row>
    <row r="5806" spans="1:19" x14ac:dyDescent="0.3">
      <c r="A5806">
        <v>19242</v>
      </c>
      <c r="B5806" t="s">
        <v>89</v>
      </c>
      <c r="C5806" t="s">
        <v>1942</v>
      </c>
      <c r="P5806">
        <v>17</v>
      </c>
      <c r="Q5806">
        <v>1</v>
      </c>
      <c r="R5806">
        <v>32</v>
      </c>
      <c r="S5806">
        <v>3</v>
      </c>
    </row>
    <row r="5807" spans="1:19" x14ac:dyDescent="0.3">
      <c r="A5807">
        <v>19242</v>
      </c>
      <c r="B5807" t="s">
        <v>89</v>
      </c>
      <c r="C5807" t="s">
        <v>1940</v>
      </c>
      <c r="P5807">
        <v>12</v>
      </c>
      <c r="Q5807">
        <v>0</v>
      </c>
      <c r="R5807">
        <v>29</v>
      </c>
      <c r="S5807">
        <v>3</v>
      </c>
    </row>
    <row r="5808" spans="1:19" x14ac:dyDescent="0.3">
      <c r="A5808">
        <v>19242</v>
      </c>
      <c r="B5808" t="s">
        <v>89</v>
      </c>
      <c r="C5808" t="s">
        <v>1489</v>
      </c>
      <c r="P5808">
        <v>14</v>
      </c>
      <c r="Q5808">
        <v>0</v>
      </c>
      <c r="R5808">
        <v>14</v>
      </c>
      <c r="S5808">
        <v>1</v>
      </c>
    </row>
    <row r="5809" spans="1:39" x14ac:dyDescent="0.3">
      <c r="A5809">
        <v>19242</v>
      </c>
      <c r="B5809" t="s">
        <v>1966</v>
      </c>
      <c r="C5809" t="s">
        <v>107</v>
      </c>
      <c r="T5809">
        <v>21.5</v>
      </c>
      <c r="U5809">
        <v>24</v>
      </c>
      <c r="V5809">
        <v>0</v>
      </c>
      <c r="W5809">
        <v>43</v>
      </c>
      <c r="X5809">
        <v>2</v>
      </c>
    </row>
    <row r="5810" spans="1:39" x14ac:dyDescent="0.3">
      <c r="A5810">
        <v>19242</v>
      </c>
      <c r="B5810" t="s">
        <v>1966</v>
      </c>
      <c r="C5810" t="s">
        <v>536</v>
      </c>
      <c r="T5810">
        <v>24</v>
      </c>
      <c r="U5810">
        <v>24</v>
      </c>
      <c r="V5810">
        <v>0</v>
      </c>
      <c r="W5810">
        <v>24</v>
      </c>
      <c r="X5810">
        <v>1</v>
      </c>
    </row>
    <row r="5811" spans="1:39" x14ac:dyDescent="0.3">
      <c r="A5811">
        <v>19242</v>
      </c>
      <c r="B5811" t="s">
        <v>1966</v>
      </c>
      <c r="C5811" t="s">
        <v>1999</v>
      </c>
      <c r="T5811">
        <v>14</v>
      </c>
      <c r="U5811">
        <v>14</v>
      </c>
      <c r="V5811">
        <v>0</v>
      </c>
      <c r="W5811">
        <v>14</v>
      </c>
      <c r="X5811">
        <v>1</v>
      </c>
    </row>
    <row r="5812" spans="1:39" x14ac:dyDescent="0.3">
      <c r="A5812">
        <v>19242</v>
      </c>
      <c r="B5812" t="s">
        <v>89</v>
      </c>
      <c r="C5812" t="s">
        <v>215</v>
      </c>
      <c r="T5812">
        <v>3</v>
      </c>
      <c r="U5812">
        <v>3</v>
      </c>
      <c r="V5812">
        <v>0</v>
      </c>
      <c r="W5812">
        <v>3</v>
      </c>
      <c r="X5812">
        <v>1</v>
      </c>
    </row>
    <row r="5813" spans="1:39" x14ac:dyDescent="0.3">
      <c r="A5813">
        <v>19242</v>
      </c>
      <c r="B5813" t="s">
        <v>89</v>
      </c>
      <c r="C5813" t="s">
        <v>427</v>
      </c>
      <c r="T5813">
        <v>0</v>
      </c>
      <c r="U5813">
        <v>0</v>
      </c>
      <c r="V5813">
        <v>0</v>
      </c>
      <c r="W5813">
        <v>0</v>
      </c>
      <c r="X5813">
        <v>1</v>
      </c>
    </row>
    <row r="5814" spans="1:39" x14ac:dyDescent="0.3">
      <c r="A5814">
        <v>19242</v>
      </c>
      <c r="B5814" t="s">
        <v>89</v>
      </c>
      <c r="C5814" t="s">
        <v>1942</v>
      </c>
      <c r="Y5814">
        <v>2</v>
      </c>
      <c r="Z5814">
        <v>2</v>
      </c>
      <c r="AA5814">
        <v>0</v>
      </c>
      <c r="AB5814">
        <v>2</v>
      </c>
      <c r="AC5814">
        <v>1</v>
      </c>
    </row>
    <row r="5815" spans="1:39" x14ac:dyDescent="0.3">
      <c r="A5815">
        <v>19242</v>
      </c>
      <c r="B5815" t="s">
        <v>1966</v>
      </c>
      <c r="C5815" t="s">
        <v>2000</v>
      </c>
      <c r="AD5815">
        <v>2</v>
      </c>
      <c r="AE5815">
        <v>45</v>
      </c>
      <c r="AF5815">
        <v>1</v>
      </c>
      <c r="AG5815">
        <v>50</v>
      </c>
      <c r="AH5815">
        <v>5</v>
      </c>
      <c r="AI5815">
        <v>2</v>
      </c>
    </row>
    <row r="5816" spans="1:39" x14ac:dyDescent="0.3">
      <c r="A5816">
        <v>19242</v>
      </c>
      <c r="B5816" t="s">
        <v>89</v>
      </c>
      <c r="C5816" t="s">
        <v>1491</v>
      </c>
      <c r="AD5816">
        <v>1</v>
      </c>
      <c r="AE5816">
        <v>25</v>
      </c>
      <c r="AF5816">
        <v>1</v>
      </c>
      <c r="AG5816">
        <v>100</v>
      </c>
      <c r="AH5816">
        <v>5</v>
      </c>
      <c r="AI5816">
        <v>2</v>
      </c>
    </row>
    <row r="5817" spans="1:39" x14ac:dyDescent="0.3">
      <c r="A5817">
        <v>19242</v>
      </c>
      <c r="B5817" t="s">
        <v>89</v>
      </c>
      <c r="C5817" t="s">
        <v>2001</v>
      </c>
      <c r="AD5817">
        <v>0</v>
      </c>
      <c r="AE5817" t="s">
        <v>136</v>
      </c>
      <c r="AF5817">
        <v>0</v>
      </c>
      <c r="AG5817" t="s">
        <v>136</v>
      </c>
      <c r="AH5817">
        <v>1</v>
      </c>
      <c r="AI5817">
        <v>1</v>
      </c>
    </row>
    <row r="5818" spans="1:39" x14ac:dyDescent="0.3">
      <c r="A5818">
        <v>19242</v>
      </c>
      <c r="B5818" t="s">
        <v>1966</v>
      </c>
      <c r="C5818" t="s">
        <v>2002</v>
      </c>
      <c r="AJ5818">
        <v>45</v>
      </c>
      <c r="AK5818">
        <v>125</v>
      </c>
      <c r="AL5818">
        <v>41.7</v>
      </c>
      <c r="AM5818">
        <v>3</v>
      </c>
    </row>
    <row r="5819" spans="1:39" x14ac:dyDescent="0.3">
      <c r="A5819">
        <v>19242</v>
      </c>
      <c r="B5819" t="s">
        <v>89</v>
      </c>
      <c r="C5819" t="s">
        <v>2003</v>
      </c>
      <c r="AJ5819">
        <v>32</v>
      </c>
      <c r="AK5819">
        <v>32</v>
      </c>
      <c r="AL5819">
        <v>32</v>
      </c>
      <c r="AM5819">
        <v>1</v>
      </c>
    </row>
    <row r="5820" spans="1:39" x14ac:dyDescent="0.3">
      <c r="A5820">
        <v>19243</v>
      </c>
      <c r="B5820" t="s">
        <v>1678</v>
      </c>
      <c r="C5820" t="s">
        <v>1679</v>
      </c>
      <c r="D5820">
        <v>42</v>
      </c>
      <c r="E5820">
        <v>59.5</v>
      </c>
      <c r="F5820">
        <v>25</v>
      </c>
      <c r="G5820">
        <v>1</v>
      </c>
      <c r="H5820">
        <v>2</v>
      </c>
      <c r="I5820">
        <v>278</v>
      </c>
      <c r="J5820">
        <v>126.1</v>
      </c>
    </row>
    <row r="5821" spans="1:39" x14ac:dyDescent="0.3">
      <c r="A5821">
        <v>19243</v>
      </c>
      <c r="B5821" t="s">
        <v>1678</v>
      </c>
      <c r="C5821" t="s">
        <v>306</v>
      </c>
      <c r="D5821">
        <v>1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</row>
    <row r="5822" spans="1:39" x14ac:dyDescent="0.3">
      <c r="A5822">
        <v>19243</v>
      </c>
      <c r="B5822" t="s">
        <v>141</v>
      </c>
      <c r="C5822" t="s">
        <v>1366</v>
      </c>
      <c r="D5822">
        <v>32</v>
      </c>
      <c r="E5822">
        <v>65.599999999999994</v>
      </c>
      <c r="F5822">
        <v>21</v>
      </c>
      <c r="G5822">
        <v>1</v>
      </c>
      <c r="H5822">
        <v>1</v>
      </c>
      <c r="I5822">
        <v>316</v>
      </c>
      <c r="J5822">
        <v>152.6</v>
      </c>
    </row>
    <row r="5823" spans="1:39" x14ac:dyDescent="0.3">
      <c r="A5823">
        <v>19243</v>
      </c>
      <c r="B5823" t="s">
        <v>141</v>
      </c>
      <c r="C5823" t="s">
        <v>2004</v>
      </c>
      <c r="D5823">
        <v>2</v>
      </c>
      <c r="E5823">
        <v>50</v>
      </c>
      <c r="F5823">
        <v>1</v>
      </c>
      <c r="G5823">
        <v>0</v>
      </c>
      <c r="H5823">
        <v>0</v>
      </c>
      <c r="I5823">
        <v>8</v>
      </c>
      <c r="J5823">
        <v>83.6</v>
      </c>
    </row>
    <row r="5824" spans="1:39" x14ac:dyDescent="0.3">
      <c r="A5824">
        <v>19243</v>
      </c>
      <c r="B5824" t="s">
        <v>141</v>
      </c>
      <c r="C5824" t="s">
        <v>2005</v>
      </c>
      <c r="D5824">
        <v>1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</row>
    <row r="5825" spans="1:19" x14ac:dyDescent="0.3">
      <c r="A5825">
        <v>19243</v>
      </c>
      <c r="B5825" t="s">
        <v>1678</v>
      </c>
      <c r="C5825" t="s">
        <v>1926</v>
      </c>
      <c r="K5825">
        <v>17</v>
      </c>
      <c r="L5825">
        <v>0</v>
      </c>
      <c r="M5825">
        <v>16</v>
      </c>
      <c r="N5825">
        <v>2</v>
      </c>
      <c r="O5825">
        <v>104</v>
      </c>
    </row>
    <row r="5826" spans="1:19" x14ac:dyDescent="0.3">
      <c r="A5826">
        <v>19243</v>
      </c>
      <c r="B5826" t="s">
        <v>1678</v>
      </c>
      <c r="C5826" t="s">
        <v>1099</v>
      </c>
      <c r="K5826">
        <v>9</v>
      </c>
      <c r="L5826">
        <v>0</v>
      </c>
      <c r="M5826">
        <v>15</v>
      </c>
      <c r="N5826">
        <v>0</v>
      </c>
      <c r="O5826">
        <v>19</v>
      </c>
    </row>
    <row r="5827" spans="1:19" x14ac:dyDescent="0.3">
      <c r="A5827">
        <v>19243</v>
      </c>
      <c r="B5827" t="s">
        <v>1678</v>
      </c>
      <c r="C5827" t="s">
        <v>2006</v>
      </c>
      <c r="K5827">
        <v>1</v>
      </c>
      <c r="L5827">
        <v>0</v>
      </c>
      <c r="M5827">
        <v>19</v>
      </c>
      <c r="N5827">
        <v>0</v>
      </c>
      <c r="O5827">
        <v>19</v>
      </c>
    </row>
    <row r="5828" spans="1:19" x14ac:dyDescent="0.3">
      <c r="A5828">
        <v>19243</v>
      </c>
      <c r="B5828" t="s">
        <v>1678</v>
      </c>
      <c r="C5828" t="s">
        <v>1679</v>
      </c>
      <c r="K5828">
        <v>3</v>
      </c>
      <c r="L5828">
        <v>0</v>
      </c>
      <c r="M5828">
        <v>2</v>
      </c>
      <c r="N5828">
        <v>0</v>
      </c>
      <c r="O5828">
        <v>1</v>
      </c>
    </row>
    <row r="5829" spans="1:19" x14ac:dyDescent="0.3">
      <c r="A5829">
        <v>19243</v>
      </c>
      <c r="B5829" t="s">
        <v>1678</v>
      </c>
      <c r="C5829" t="s">
        <v>306</v>
      </c>
      <c r="K5829">
        <v>0</v>
      </c>
      <c r="L5829">
        <v>0</v>
      </c>
      <c r="M5829">
        <v>0</v>
      </c>
      <c r="N5829">
        <v>0</v>
      </c>
      <c r="O5829">
        <v>0</v>
      </c>
    </row>
    <row r="5830" spans="1:19" x14ac:dyDescent="0.3">
      <c r="A5830">
        <v>19243</v>
      </c>
      <c r="B5830" t="s">
        <v>141</v>
      </c>
      <c r="C5830" t="s">
        <v>326</v>
      </c>
      <c r="K5830">
        <v>21</v>
      </c>
      <c r="L5830">
        <v>0</v>
      </c>
      <c r="M5830">
        <v>68</v>
      </c>
      <c r="N5830">
        <v>2</v>
      </c>
      <c r="O5830">
        <v>120</v>
      </c>
    </row>
    <row r="5831" spans="1:19" x14ac:dyDescent="0.3">
      <c r="A5831">
        <v>19243</v>
      </c>
      <c r="B5831" t="s">
        <v>141</v>
      </c>
      <c r="C5831" t="s">
        <v>1366</v>
      </c>
      <c r="K5831">
        <v>15</v>
      </c>
      <c r="L5831">
        <v>0</v>
      </c>
      <c r="M5831">
        <v>34</v>
      </c>
      <c r="N5831">
        <v>1</v>
      </c>
      <c r="O5831">
        <v>108</v>
      </c>
    </row>
    <row r="5832" spans="1:19" x14ac:dyDescent="0.3">
      <c r="A5832">
        <v>19243</v>
      </c>
      <c r="B5832" t="s">
        <v>141</v>
      </c>
      <c r="C5832" t="s">
        <v>2004</v>
      </c>
      <c r="K5832">
        <v>1</v>
      </c>
      <c r="L5832">
        <v>0</v>
      </c>
      <c r="M5832">
        <v>16</v>
      </c>
      <c r="N5832">
        <v>0</v>
      </c>
      <c r="O5832">
        <v>16</v>
      </c>
    </row>
    <row r="5833" spans="1:19" x14ac:dyDescent="0.3">
      <c r="A5833">
        <v>19243</v>
      </c>
      <c r="B5833" t="s">
        <v>141</v>
      </c>
      <c r="C5833" t="s">
        <v>2007</v>
      </c>
      <c r="K5833">
        <v>2</v>
      </c>
      <c r="L5833">
        <v>0</v>
      </c>
      <c r="M5833">
        <v>6</v>
      </c>
      <c r="N5833">
        <v>0</v>
      </c>
      <c r="O5833">
        <v>10</v>
      </c>
    </row>
    <row r="5834" spans="1:19" x14ac:dyDescent="0.3">
      <c r="A5834">
        <v>19243</v>
      </c>
      <c r="B5834" t="s">
        <v>141</v>
      </c>
      <c r="C5834" t="s">
        <v>2005</v>
      </c>
      <c r="K5834">
        <v>1</v>
      </c>
      <c r="L5834">
        <v>0</v>
      </c>
      <c r="M5834">
        <v>10</v>
      </c>
      <c r="N5834">
        <v>1</v>
      </c>
      <c r="O5834">
        <v>10</v>
      </c>
    </row>
    <row r="5835" spans="1:19" x14ac:dyDescent="0.3">
      <c r="A5835">
        <v>19243</v>
      </c>
      <c r="B5835" t="s">
        <v>141</v>
      </c>
      <c r="C5835" t="s">
        <v>586</v>
      </c>
      <c r="K5835">
        <v>2</v>
      </c>
      <c r="L5835">
        <v>0</v>
      </c>
      <c r="M5835">
        <v>2</v>
      </c>
      <c r="N5835">
        <v>0</v>
      </c>
      <c r="O5835">
        <v>3</v>
      </c>
    </row>
    <row r="5836" spans="1:19" x14ac:dyDescent="0.3">
      <c r="A5836">
        <v>19243</v>
      </c>
      <c r="B5836" t="s">
        <v>141</v>
      </c>
      <c r="C5836" t="s">
        <v>1737</v>
      </c>
      <c r="K5836">
        <v>0</v>
      </c>
      <c r="L5836">
        <v>1</v>
      </c>
      <c r="M5836">
        <v>0</v>
      </c>
      <c r="N5836">
        <v>0</v>
      </c>
      <c r="O5836">
        <v>0</v>
      </c>
    </row>
    <row r="5837" spans="1:19" x14ac:dyDescent="0.3">
      <c r="A5837">
        <v>19243</v>
      </c>
      <c r="B5837" t="s">
        <v>1678</v>
      </c>
      <c r="C5837" t="s">
        <v>2008</v>
      </c>
      <c r="P5837">
        <v>16</v>
      </c>
      <c r="Q5837">
        <v>0</v>
      </c>
      <c r="R5837">
        <v>65</v>
      </c>
      <c r="S5837">
        <v>5</v>
      </c>
    </row>
    <row r="5838" spans="1:19" x14ac:dyDescent="0.3">
      <c r="A5838">
        <v>19243</v>
      </c>
      <c r="B5838" t="s">
        <v>1678</v>
      </c>
      <c r="C5838" t="s">
        <v>306</v>
      </c>
      <c r="P5838">
        <v>19</v>
      </c>
      <c r="Q5838">
        <v>1</v>
      </c>
      <c r="R5838">
        <v>59</v>
      </c>
      <c r="S5838">
        <v>5</v>
      </c>
    </row>
    <row r="5839" spans="1:19" x14ac:dyDescent="0.3">
      <c r="A5839">
        <v>19243</v>
      </c>
      <c r="B5839" t="s">
        <v>1678</v>
      </c>
      <c r="C5839" t="s">
        <v>2006</v>
      </c>
      <c r="P5839">
        <v>45</v>
      </c>
      <c r="Q5839">
        <v>0</v>
      </c>
      <c r="R5839">
        <v>56</v>
      </c>
      <c r="S5839">
        <v>3</v>
      </c>
    </row>
    <row r="5840" spans="1:19" x14ac:dyDescent="0.3">
      <c r="A5840">
        <v>19243</v>
      </c>
      <c r="B5840" t="s">
        <v>1678</v>
      </c>
      <c r="C5840" t="s">
        <v>2009</v>
      </c>
      <c r="P5840">
        <v>16</v>
      </c>
      <c r="Q5840">
        <v>1</v>
      </c>
      <c r="R5840">
        <v>42</v>
      </c>
      <c r="S5840">
        <v>4</v>
      </c>
    </row>
    <row r="5841" spans="1:24" x14ac:dyDescent="0.3">
      <c r="A5841">
        <v>19243</v>
      </c>
      <c r="B5841" t="s">
        <v>1678</v>
      </c>
      <c r="C5841" t="s">
        <v>919</v>
      </c>
      <c r="P5841">
        <v>18</v>
      </c>
      <c r="Q5841">
        <v>0</v>
      </c>
      <c r="R5841">
        <v>18</v>
      </c>
      <c r="S5841">
        <v>1</v>
      </c>
    </row>
    <row r="5842" spans="1:24" x14ac:dyDescent="0.3">
      <c r="A5842">
        <v>19243</v>
      </c>
      <c r="B5842" t="s">
        <v>1678</v>
      </c>
      <c r="C5842" t="s">
        <v>326</v>
      </c>
      <c r="P5842">
        <v>10</v>
      </c>
      <c r="Q5842">
        <v>0</v>
      </c>
      <c r="R5842">
        <v>14</v>
      </c>
      <c r="S5842">
        <v>2</v>
      </c>
    </row>
    <row r="5843" spans="1:24" x14ac:dyDescent="0.3">
      <c r="A5843">
        <v>19243</v>
      </c>
      <c r="B5843" t="s">
        <v>1678</v>
      </c>
      <c r="C5843" t="s">
        <v>1926</v>
      </c>
      <c r="P5843">
        <v>11</v>
      </c>
      <c r="Q5843">
        <v>0</v>
      </c>
      <c r="R5843">
        <v>11</v>
      </c>
      <c r="S5843">
        <v>1</v>
      </c>
    </row>
    <row r="5844" spans="1:24" x14ac:dyDescent="0.3">
      <c r="A5844">
        <v>19243</v>
      </c>
      <c r="B5844" t="s">
        <v>1678</v>
      </c>
      <c r="C5844" t="s">
        <v>52</v>
      </c>
      <c r="P5844">
        <v>5</v>
      </c>
      <c r="Q5844">
        <v>0</v>
      </c>
      <c r="R5844">
        <v>5</v>
      </c>
      <c r="S5844">
        <v>1</v>
      </c>
    </row>
    <row r="5845" spans="1:24" x14ac:dyDescent="0.3">
      <c r="A5845">
        <v>19243</v>
      </c>
      <c r="B5845" t="s">
        <v>1678</v>
      </c>
      <c r="C5845" t="s">
        <v>1747</v>
      </c>
      <c r="P5845">
        <v>5</v>
      </c>
      <c r="Q5845">
        <v>0</v>
      </c>
      <c r="R5845">
        <v>5</v>
      </c>
      <c r="S5845">
        <v>1</v>
      </c>
    </row>
    <row r="5846" spans="1:24" x14ac:dyDescent="0.3">
      <c r="A5846">
        <v>19243</v>
      </c>
      <c r="B5846" t="s">
        <v>1678</v>
      </c>
      <c r="C5846" t="s">
        <v>1099</v>
      </c>
      <c r="P5846">
        <v>5</v>
      </c>
      <c r="Q5846">
        <v>0</v>
      </c>
      <c r="R5846">
        <v>3</v>
      </c>
      <c r="S5846">
        <v>2</v>
      </c>
    </row>
    <row r="5847" spans="1:24" x14ac:dyDescent="0.3">
      <c r="A5847">
        <v>19243</v>
      </c>
      <c r="B5847" t="s">
        <v>141</v>
      </c>
      <c r="C5847" t="s">
        <v>870</v>
      </c>
      <c r="P5847">
        <v>39</v>
      </c>
      <c r="Q5847">
        <v>0</v>
      </c>
      <c r="R5847">
        <v>116</v>
      </c>
      <c r="S5847">
        <v>6</v>
      </c>
    </row>
    <row r="5848" spans="1:24" x14ac:dyDescent="0.3">
      <c r="A5848">
        <v>19243</v>
      </c>
      <c r="B5848" t="s">
        <v>141</v>
      </c>
      <c r="C5848" t="s">
        <v>2010</v>
      </c>
      <c r="P5848">
        <v>29</v>
      </c>
      <c r="Q5848">
        <v>1</v>
      </c>
      <c r="R5848">
        <v>71</v>
      </c>
      <c r="S5848">
        <v>4</v>
      </c>
    </row>
    <row r="5849" spans="1:24" x14ac:dyDescent="0.3">
      <c r="A5849">
        <v>19243</v>
      </c>
      <c r="B5849" t="s">
        <v>141</v>
      </c>
      <c r="C5849" t="s">
        <v>2005</v>
      </c>
      <c r="P5849">
        <v>19</v>
      </c>
      <c r="Q5849">
        <v>0</v>
      </c>
      <c r="R5849">
        <v>43</v>
      </c>
      <c r="S5849">
        <v>3</v>
      </c>
    </row>
    <row r="5850" spans="1:24" x14ac:dyDescent="0.3">
      <c r="A5850">
        <v>19243</v>
      </c>
      <c r="B5850" t="s">
        <v>141</v>
      </c>
      <c r="C5850" t="s">
        <v>320</v>
      </c>
      <c r="P5850">
        <v>22</v>
      </c>
      <c r="Q5850">
        <v>0</v>
      </c>
      <c r="R5850">
        <v>30</v>
      </c>
      <c r="S5850">
        <v>2</v>
      </c>
    </row>
    <row r="5851" spans="1:24" x14ac:dyDescent="0.3">
      <c r="A5851">
        <v>19243</v>
      </c>
      <c r="B5851" t="s">
        <v>141</v>
      </c>
      <c r="C5851" t="s">
        <v>130</v>
      </c>
      <c r="P5851">
        <v>11</v>
      </c>
      <c r="Q5851">
        <v>0</v>
      </c>
      <c r="R5851">
        <v>27</v>
      </c>
      <c r="S5851">
        <v>3</v>
      </c>
    </row>
    <row r="5852" spans="1:24" x14ac:dyDescent="0.3">
      <c r="A5852">
        <v>19243</v>
      </c>
      <c r="B5852" t="s">
        <v>141</v>
      </c>
      <c r="C5852" t="s">
        <v>586</v>
      </c>
      <c r="P5852">
        <v>16</v>
      </c>
      <c r="Q5852">
        <v>0</v>
      </c>
      <c r="R5852">
        <v>16</v>
      </c>
      <c r="S5852">
        <v>1</v>
      </c>
    </row>
    <row r="5853" spans="1:24" x14ac:dyDescent="0.3">
      <c r="A5853">
        <v>19243</v>
      </c>
      <c r="B5853" t="s">
        <v>141</v>
      </c>
      <c r="C5853" t="s">
        <v>1737</v>
      </c>
      <c r="P5853">
        <v>10</v>
      </c>
      <c r="Q5853">
        <v>0</v>
      </c>
      <c r="R5853">
        <v>10</v>
      </c>
      <c r="S5853">
        <v>1</v>
      </c>
    </row>
    <row r="5854" spans="1:24" x14ac:dyDescent="0.3">
      <c r="A5854">
        <v>19243</v>
      </c>
      <c r="B5854" t="s">
        <v>141</v>
      </c>
      <c r="C5854" t="s">
        <v>1029</v>
      </c>
      <c r="P5854">
        <v>7</v>
      </c>
      <c r="Q5854">
        <v>0</v>
      </c>
      <c r="R5854">
        <v>7</v>
      </c>
      <c r="S5854">
        <v>1</v>
      </c>
    </row>
    <row r="5855" spans="1:24" x14ac:dyDescent="0.3">
      <c r="A5855">
        <v>19243</v>
      </c>
      <c r="B5855" t="s">
        <v>141</v>
      </c>
      <c r="C5855" t="s">
        <v>337</v>
      </c>
      <c r="P5855">
        <v>4</v>
      </c>
      <c r="Q5855">
        <v>0</v>
      </c>
      <c r="R5855">
        <v>4</v>
      </c>
      <c r="S5855">
        <v>1</v>
      </c>
    </row>
    <row r="5856" spans="1:24" x14ac:dyDescent="0.3">
      <c r="A5856">
        <v>19243</v>
      </c>
      <c r="B5856" t="s">
        <v>1678</v>
      </c>
      <c r="C5856" t="s">
        <v>2011</v>
      </c>
      <c r="T5856">
        <v>16.3</v>
      </c>
      <c r="U5856">
        <v>19</v>
      </c>
      <c r="V5856">
        <v>0</v>
      </c>
      <c r="W5856">
        <v>49</v>
      </c>
      <c r="X5856">
        <v>3</v>
      </c>
    </row>
    <row r="5857" spans="1:39" x14ac:dyDescent="0.3">
      <c r="A5857">
        <v>19243</v>
      </c>
      <c r="B5857" t="s">
        <v>1678</v>
      </c>
      <c r="C5857" t="s">
        <v>326</v>
      </c>
      <c r="T5857">
        <v>15.3</v>
      </c>
      <c r="U5857">
        <v>23</v>
      </c>
      <c r="V5857">
        <v>0</v>
      </c>
      <c r="W5857">
        <v>46</v>
      </c>
      <c r="X5857">
        <v>3</v>
      </c>
    </row>
    <row r="5858" spans="1:39" x14ac:dyDescent="0.3">
      <c r="A5858">
        <v>19243</v>
      </c>
      <c r="B5858" t="s">
        <v>141</v>
      </c>
      <c r="C5858" t="s">
        <v>1737</v>
      </c>
      <c r="T5858">
        <v>18.399999999999999</v>
      </c>
      <c r="U5858">
        <v>21</v>
      </c>
      <c r="V5858">
        <v>0</v>
      </c>
      <c r="W5858">
        <v>129</v>
      </c>
      <c r="X5858">
        <v>7</v>
      </c>
    </row>
    <row r="5859" spans="1:39" x14ac:dyDescent="0.3">
      <c r="A5859">
        <v>19243</v>
      </c>
      <c r="B5859" t="s">
        <v>1678</v>
      </c>
      <c r="C5859" t="s">
        <v>306</v>
      </c>
      <c r="Y5859">
        <v>0.5</v>
      </c>
      <c r="Z5859">
        <v>3</v>
      </c>
      <c r="AA5859">
        <v>0</v>
      </c>
      <c r="AB5859">
        <v>1</v>
      </c>
      <c r="AC5859">
        <v>2</v>
      </c>
    </row>
    <row r="5860" spans="1:39" x14ac:dyDescent="0.3">
      <c r="A5860">
        <v>19243</v>
      </c>
      <c r="B5860" t="s">
        <v>141</v>
      </c>
      <c r="C5860" t="s">
        <v>1737</v>
      </c>
      <c r="Y5860">
        <v>6</v>
      </c>
      <c r="Z5860">
        <v>11</v>
      </c>
      <c r="AA5860">
        <v>0</v>
      </c>
      <c r="AB5860">
        <v>12</v>
      </c>
      <c r="AC5860">
        <v>2</v>
      </c>
    </row>
    <row r="5861" spans="1:39" x14ac:dyDescent="0.3">
      <c r="A5861">
        <v>19243</v>
      </c>
      <c r="B5861" t="s">
        <v>141</v>
      </c>
      <c r="C5861" t="s">
        <v>2005</v>
      </c>
      <c r="Y5861">
        <v>5</v>
      </c>
      <c r="Z5861">
        <v>5</v>
      </c>
      <c r="AA5861">
        <v>0</v>
      </c>
      <c r="AB5861">
        <v>5</v>
      </c>
      <c r="AC5861">
        <v>1</v>
      </c>
    </row>
    <row r="5862" spans="1:39" x14ac:dyDescent="0.3">
      <c r="A5862">
        <v>19243</v>
      </c>
      <c r="B5862" t="s">
        <v>1678</v>
      </c>
      <c r="C5862" t="s">
        <v>1361</v>
      </c>
      <c r="AD5862">
        <v>2</v>
      </c>
      <c r="AE5862">
        <v>45</v>
      </c>
      <c r="AF5862">
        <v>2</v>
      </c>
      <c r="AG5862">
        <v>100</v>
      </c>
      <c r="AH5862">
        <v>10</v>
      </c>
      <c r="AI5862">
        <v>4</v>
      </c>
    </row>
    <row r="5863" spans="1:39" x14ac:dyDescent="0.3">
      <c r="A5863">
        <v>19243</v>
      </c>
      <c r="B5863" t="s">
        <v>141</v>
      </c>
      <c r="C5863" t="s">
        <v>2012</v>
      </c>
      <c r="AD5863">
        <v>3</v>
      </c>
      <c r="AE5863">
        <v>50</v>
      </c>
      <c r="AF5863">
        <v>3</v>
      </c>
      <c r="AG5863">
        <v>100</v>
      </c>
      <c r="AH5863">
        <v>13</v>
      </c>
      <c r="AI5863">
        <v>4</v>
      </c>
    </row>
    <row r="5864" spans="1:39" x14ac:dyDescent="0.3">
      <c r="A5864">
        <v>19243</v>
      </c>
      <c r="B5864" t="s">
        <v>1678</v>
      </c>
      <c r="C5864" t="s">
        <v>1748</v>
      </c>
      <c r="AJ5864">
        <v>54</v>
      </c>
      <c r="AK5864">
        <v>278</v>
      </c>
      <c r="AL5864">
        <v>46.3</v>
      </c>
      <c r="AM5864">
        <v>6</v>
      </c>
    </row>
    <row r="5865" spans="1:39" x14ac:dyDescent="0.3">
      <c r="A5865">
        <v>19243</v>
      </c>
      <c r="B5865" t="s">
        <v>141</v>
      </c>
      <c r="C5865" t="s">
        <v>2012</v>
      </c>
      <c r="AJ5865">
        <v>47</v>
      </c>
      <c r="AK5865">
        <v>212</v>
      </c>
      <c r="AL5865">
        <v>42.4</v>
      </c>
      <c r="AM5865">
        <v>5</v>
      </c>
    </row>
    <row r="5866" spans="1:39" x14ac:dyDescent="0.3">
      <c r="A5866">
        <v>19244</v>
      </c>
      <c r="B5866" t="s">
        <v>786</v>
      </c>
      <c r="C5866" t="s">
        <v>1066</v>
      </c>
      <c r="D5866">
        <v>39</v>
      </c>
      <c r="E5866">
        <v>51.3</v>
      </c>
      <c r="F5866">
        <v>20</v>
      </c>
      <c r="G5866">
        <v>2</v>
      </c>
      <c r="H5866">
        <v>1</v>
      </c>
      <c r="I5866">
        <v>242</v>
      </c>
      <c r="J5866">
        <v>101.6</v>
      </c>
    </row>
    <row r="5867" spans="1:39" x14ac:dyDescent="0.3">
      <c r="A5867">
        <v>19244</v>
      </c>
      <c r="B5867" t="s">
        <v>477</v>
      </c>
      <c r="C5867" t="s">
        <v>2013</v>
      </c>
      <c r="D5867">
        <v>38</v>
      </c>
      <c r="E5867">
        <v>68.400000000000006</v>
      </c>
      <c r="F5867">
        <v>26</v>
      </c>
      <c r="G5867">
        <v>0</v>
      </c>
      <c r="H5867">
        <v>2</v>
      </c>
      <c r="I5867">
        <v>264</v>
      </c>
      <c r="J5867">
        <v>144.19999999999999</v>
      </c>
    </row>
    <row r="5868" spans="1:39" x14ac:dyDescent="0.3">
      <c r="A5868">
        <v>19244</v>
      </c>
      <c r="B5868" t="s">
        <v>477</v>
      </c>
      <c r="C5868" t="s">
        <v>950</v>
      </c>
      <c r="D5868">
        <v>1</v>
      </c>
      <c r="E5868">
        <v>100</v>
      </c>
      <c r="F5868">
        <v>1</v>
      </c>
      <c r="G5868">
        <v>0</v>
      </c>
      <c r="H5868">
        <v>1</v>
      </c>
      <c r="I5868">
        <v>34</v>
      </c>
      <c r="J5868">
        <v>715.6</v>
      </c>
    </row>
    <row r="5869" spans="1:39" x14ac:dyDescent="0.3">
      <c r="A5869">
        <v>19244</v>
      </c>
      <c r="B5869" t="s">
        <v>786</v>
      </c>
      <c r="C5869" t="s">
        <v>1787</v>
      </c>
      <c r="K5869">
        <v>30</v>
      </c>
      <c r="L5869">
        <v>1</v>
      </c>
      <c r="M5869">
        <v>33</v>
      </c>
      <c r="N5869">
        <v>1</v>
      </c>
      <c r="O5869">
        <v>205</v>
      </c>
    </row>
    <row r="5870" spans="1:39" x14ac:dyDescent="0.3">
      <c r="A5870">
        <v>19244</v>
      </c>
      <c r="B5870" t="s">
        <v>786</v>
      </c>
      <c r="C5870" t="s">
        <v>53</v>
      </c>
      <c r="K5870">
        <v>1</v>
      </c>
      <c r="L5870">
        <v>0</v>
      </c>
      <c r="M5870">
        <v>2</v>
      </c>
      <c r="N5870">
        <v>0</v>
      </c>
      <c r="O5870">
        <v>2</v>
      </c>
    </row>
    <row r="5871" spans="1:39" x14ac:dyDescent="0.3">
      <c r="A5871">
        <v>19244</v>
      </c>
      <c r="B5871" t="s">
        <v>786</v>
      </c>
      <c r="C5871" t="s">
        <v>1066</v>
      </c>
      <c r="K5871">
        <v>7</v>
      </c>
      <c r="L5871">
        <v>0</v>
      </c>
      <c r="M5871">
        <v>7</v>
      </c>
      <c r="N5871">
        <v>1</v>
      </c>
      <c r="O5871">
        <v>-2</v>
      </c>
    </row>
    <row r="5872" spans="1:39" x14ac:dyDescent="0.3">
      <c r="A5872">
        <v>19244</v>
      </c>
      <c r="B5872" t="s">
        <v>477</v>
      </c>
      <c r="C5872" t="s">
        <v>278</v>
      </c>
      <c r="K5872">
        <v>16</v>
      </c>
      <c r="L5872">
        <v>0</v>
      </c>
      <c r="M5872">
        <v>17</v>
      </c>
      <c r="N5872">
        <v>0</v>
      </c>
      <c r="O5872">
        <v>72</v>
      </c>
    </row>
    <row r="5873" spans="1:24" x14ac:dyDescent="0.3">
      <c r="A5873">
        <v>19244</v>
      </c>
      <c r="B5873" t="s">
        <v>477</v>
      </c>
      <c r="C5873" t="s">
        <v>2013</v>
      </c>
      <c r="K5873">
        <v>11</v>
      </c>
      <c r="L5873">
        <v>1</v>
      </c>
      <c r="M5873">
        <v>17</v>
      </c>
      <c r="N5873">
        <v>0</v>
      </c>
      <c r="O5873">
        <v>39</v>
      </c>
    </row>
    <row r="5874" spans="1:24" x14ac:dyDescent="0.3">
      <c r="A5874">
        <v>19244</v>
      </c>
      <c r="B5874" t="s">
        <v>477</v>
      </c>
      <c r="C5874" t="s">
        <v>1596</v>
      </c>
      <c r="K5874">
        <v>4</v>
      </c>
      <c r="L5874">
        <v>0</v>
      </c>
      <c r="M5874">
        <v>4</v>
      </c>
      <c r="N5874">
        <v>0</v>
      </c>
      <c r="O5874">
        <v>7</v>
      </c>
    </row>
    <row r="5875" spans="1:24" x14ac:dyDescent="0.3">
      <c r="A5875">
        <v>19244</v>
      </c>
      <c r="B5875" t="s">
        <v>477</v>
      </c>
      <c r="C5875" t="s">
        <v>950</v>
      </c>
      <c r="K5875">
        <v>2</v>
      </c>
      <c r="L5875">
        <v>0</v>
      </c>
      <c r="M5875">
        <v>2</v>
      </c>
      <c r="N5875">
        <v>0</v>
      </c>
      <c r="O5875">
        <v>-2</v>
      </c>
    </row>
    <row r="5876" spans="1:24" x14ac:dyDescent="0.3">
      <c r="A5876">
        <v>19244</v>
      </c>
      <c r="B5876" t="s">
        <v>477</v>
      </c>
      <c r="C5876" t="s">
        <v>1020</v>
      </c>
      <c r="K5876">
        <v>2</v>
      </c>
      <c r="L5876">
        <v>0</v>
      </c>
      <c r="M5876">
        <v>0</v>
      </c>
      <c r="N5876">
        <v>0</v>
      </c>
      <c r="O5876">
        <v>-5</v>
      </c>
    </row>
    <row r="5877" spans="1:24" x14ac:dyDescent="0.3">
      <c r="A5877">
        <v>19244</v>
      </c>
      <c r="B5877" t="s">
        <v>786</v>
      </c>
      <c r="C5877" t="s">
        <v>44</v>
      </c>
      <c r="P5877">
        <v>39</v>
      </c>
      <c r="Q5877">
        <v>0</v>
      </c>
      <c r="R5877">
        <v>95</v>
      </c>
      <c r="S5877">
        <v>6</v>
      </c>
    </row>
    <row r="5878" spans="1:24" x14ac:dyDescent="0.3">
      <c r="A5878">
        <v>19244</v>
      </c>
      <c r="B5878" t="s">
        <v>786</v>
      </c>
      <c r="C5878" t="s">
        <v>1787</v>
      </c>
      <c r="P5878">
        <v>42</v>
      </c>
      <c r="Q5878">
        <v>0</v>
      </c>
      <c r="R5878">
        <v>74</v>
      </c>
      <c r="S5878">
        <v>6</v>
      </c>
    </row>
    <row r="5879" spans="1:24" x14ac:dyDescent="0.3">
      <c r="A5879">
        <v>19244</v>
      </c>
      <c r="B5879" t="s">
        <v>786</v>
      </c>
      <c r="C5879" t="s">
        <v>1790</v>
      </c>
      <c r="P5879">
        <v>21</v>
      </c>
      <c r="Q5879">
        <v>1</v>
      </c>
      <c r="R5879">
        <v>61</v>
      </c>
      <c r="S5879">
        <v>6</v>
      </c>
    </row>
    <row r="5880" spans="1:24" x14ac:dyDescent="0.3">
      <c r="A5880">
        <v>19244</v>
      </c>
      <c r="B5880" t="s">
        <v>786</v>
      </c>
      <c r="C5880" t="s">
        <v>1098</v>
      </c>
      <c r="P5880">
        <v>10</v>
      </c>
      <c r="Q5880">
        <v>0</v>
      </c>
      <c r="R5880">
        <v>12</v>
      </c>
      <c r="S5880">
        <v>2</v>
      </c>
    </row>
    <row r="5881" spans="1:24" x14ac:dyDescent="0.3">
      <c r="A5881">
        <v>19244</v>
      </c>
      <c r="B5881" t="s">
        <v>477</v>
      </c>
      <c r="C5881" t="s">
        <v>199</v>
      </c>
      <c r="P5881">
        <v>36</v>
      </c>
      <c r="Q5881">
        <v>0</v>
      </c>
      <c r="R5881">
        <v>90</v>
      </c>
      <c r="S5881">
        <v>6</v>
      </c>
    </row>
    <row r="5882" spans="1:24" x14ac:dyDescent="0.3">
      <c r="A5882">
        <v>19244</v>
      </c>
      <c r="B5882" t="s">
        <v>477</v>
      </c>
      <c r="C5882" t="s">
        <v>1756</v>
      </c>
      <c r="P5882">
        <v>19</v>
      </c>
      <c r="Q5882">
        <v>1</v>
      </c>
      <c r="R5882">
        <v>59</v>
      </c>
      <c r="S5882">
        <v>5</v>
      </c>
    </row>
    <row r="5883" spans="1:24" x14ac:dyDescent="0.3">
      <c r="A5883">
        <v>19244</v>
      </c>
      <c r="B5883" t="s">
        <v>477</v>
      </c>
      <c r="C5883" t="s">
        <v>950</v>
      </c>
      <c r="P5883">
        <v>16</v>
      </c>
      <c r="Q5883">
        <v>0</v>
      </c>
      <c r="R5883">
        <v>55</v>
      </c>
      <c r="S5883">
        <v>9</v>
      </c>
    </row>
    <row r="5884" spans="1:24" x14ac:dyDescent="0.3">
      <c r="A5884">
        <v>19244</v>
      </c>
      <c r="B5884" t="s">
        <v>477</v>
      </c>
      <c r="C5884" t="s">
        <v>1753</v>
      </c>
      <c r="P5884">
        <v>40</v>
      </c>
      <c r="Q5884">
        <v>0</v>
      </c>
      <c r="R5884">
        <v>40</v>
      </c>
      <c r="S5884">
        <v>1</v>
      </c>
    </row>
    <row r="5885" spans="1:24" x14ac:dyDescent="0.3">
      <c r="A5885">
        <v>19244</v>
      </c>
      <c r="B5885" t="s">
        <v>477</v>
      </c>
      <c r="C5885" t="s">
        <v>205</v>
      </c>
      <c r="P5885">
        <v>34</v>
      </c>
      <c r="Q5885">
        <v>2</v>
      </c>
      <c r="R5885">
        <v>35</v>
      </c>
      <c r="S5885">
        <v>2</v>
      </c>
    </row>
    <row r="5886" spans="1:24" x14ac:dyDescent="0.3">
      <c r="A5886">
        <v>19244</v>
      </c>
      <c r="B5886" t="s">
        <v>477</v>
      </c>
      <c r="C5886" t="s">
        <v>278</v>
      </c>
      <c r="P5886">
        <v>7</v>
      </c>
      <c r="Q5886">
        <v>0</v>
      </c>
      <c r="R5886">
        <v>14</v>
      </c>
      <c r="S5886">
        <v>3</v>
      </c>
    </row>
    <row r="5887" spans="1:24" x14ac:dyDescent="0.3">
      <c r="A5887">
        <v>19244</v>
      </c>
      <c r="B5887" t="s">
        <v>477</v>
      </c>
      <c r="C5887" t="s">
        <v>1020</v>
      </c>
      <c r="P5887">
        <v>5</v>
      </c>
      <c r="Q5887">
        <v>0</v>
      </c>
      <c r="R5887">
        <v>5</v>
      </c>
      <c r="S5887">
        <v>1</v>
      </c>
    </row>
    <row r="5888" spans="1:24" x14ac:dyDescent="0.3">
      <c r="A5888">
        <v>19244</v>
      </c>
      <c r="B5888" t="s">
        <v>786</v>
      </c>
      <c r="C5888" t="s">
        <v>1098</v>
      </c>
      <c r="T5888">
        <v>17</v>
      </c>
      <c r="U5888">
        <v>19</v>
      </c>
      <c r="V5888">
        <v>0</v>
      </c>
      <c r="W5888">
        <v>34</v>
      </c>
      <c r="X5888">
        <v>2</v>
      </c>
    </row>
    <row r="5889" spans="1:39" x14ac:dyDescent="0.3">
      <c r="A5889">
        <v>19244</v>
      </c>
      <c r="B5889" t="s">
        <v>786</v>
      </c>
      <c r="C5889" t="s">
        <v>130</v>
      </c>
      <c r="T5889">
        <v>30</v>
      </c>
      <c r="U5889">
        <v>30</v>
      </c>
      <c r="V5889">
        <v>0</v>
      </c>
      <c r="W5889">
        <v>30</v>
      </c>
      <c r="X5889">
        <v>1</v>
      </c>
    </row>
    <row r="5890" spans="1:39" x14ac:dyDescent="0.3">
      <c r="A5890">
        <v>19244</v>
      </c>
      <c r="B5890" t="s">
        <v>786</v>
      </c>
      <c r="C5890" t="s">
        <v>107</v>
      </c>
      <c r="T5890">
        <v>3</v>
      </c>
      <c r="U5890">
        <v>3</v>
      </c>
      <c r="V5890">
        <v>0</v>
      </c>
      <c r="W5890">
        <v>3</v>
      </c>
      <c r="X5890">
        <v>1</v>
      </c>
    </row>
    <row r="5891" spans="1:39" x14ac:dyDescent="0.3">
      <c r="A5891">
        <v>19244</v>
      </c>
      <c r="B5891" t="s">
        <v>477</v>
      </c>
      <c r="C5891" t="s">
        <v>1020</v>
      </c>
      <c r="T5891">
        <v>27</v>
      </c>
      <c r="U5891">
        <v>47</v>
      </c>
      <c r="V5891">
        <v>0</v>
      </c>
      <c r="W5891">
        <v>135</v>
      </c>
      <c r="X5891">
        <v>5</v>
      </c>
    </row>
    <row r="5892" spans="1:39" x14ac:dyDescent="0.3">
      <c r="A5892">
        <v>19244</v>
      </c>
      <c r="B5892" t="s">
        <v>786</v>
      </c>
      <c r="C5892" t="s">
        <v>130</v>
      </c>
      <c r="Y5892">
        <v>4</v>
      </c>
      <c r="Z5892">
        <v>6</v>
      </c>
      <c r="AA5892">
        <v>0</v>
      </c>
      <c r="AB5892">
        <v>8</v>
      </c>
      <c r="AC5892">
        <v>2</v>
      </c>
    </row>
    <row r="5893" spans="1:39" x14ac:dyDescent="0.3">
      <c r="A5893">
        <v>19244</v>
      </c>
      <c r="B5893" t="s">
        <v>786</v>
      </c>
      <c r="C5893" t="s">
        <v>1793</v>
      </c>
      <c r="AD5893">
        <v>3</v>
      </c>
      <c r="AE5893">
        <v>38</v>
      </c>
      <c r="AF5893">
        <v>2</v>
      </c>
      <c r="AG5893">
        <v>66.7</v>
      </c>
      <c r="AH5893">
        <v>8</v>
      </c>
      <c r="AI5893">
        <v>2</v>
      </c>
    </row>
    <row r="5894" spans="1:39" x14ac:dyDescent="0.3">
      <c r="A5894">
        <v>19244</v>
      </c>
      <c r="B5894" t="s">
        <v>477</v>
      </c>
      <c r="C5894" t="s">
        <v>2014</v>
      </c>
      <c r="AD5894">
        <v>3</v>
      </c>
      <c r="AE5894">
        <v>34</v>
      </c>
      <c r="AF5894">
        <v>3</v>
      </c>
      <c r="AG5894">
        <v>100</v>
      </c>
      <c r="AH5894">
        <v>10</v>
      </c>
      <c r="AI5894">
        <v>1</v>
      </c>
    </row>
    <row r="5895" spans="1:39" x14ac:dyDescent="0.3">
      <c r="A5895">
        <v>19244</v>
      </c>
      <c r="B5895" t="s">
        <v>786</v>
      </c>
      <c r="C5895" t="s">
        <v>1793</v>
      </c>
      <c r="AJ5895">
        <v>48</v>
      </c>
      <c r="AK5895">
        <v>134</v>
      </c>
      <c r="AL5895">
        <v>44.7</v>
      </c>
      <c r="AM5895">
        <v>3</v>
      </c>
    </row>
    <row r="5896" spans="1:39" x14ac:dyDescent="0.3">
      <c r="A5896">
        <v>19244</v>
      </c>
      <c r="B5896" t="s">
        <v>477</v>
      </c>
      <c r="C5896" t="s">
        <v>2015</v>
      </c>
      <c r="AJ5896">
        <v>47</v>
      </c>
      <c r="AK5896">
        <v>149</v>
      </c>
      <c r="AL5896">
        <v>37.200000000000003</v>
      </c>
      <c r="AM5896">
        <v>4</v>
      </c>
    </row>
    <row r="5897" spans="1:39" x14ac:dyDescent="0.3">
      <c r="A5897">
        <v>19244</v>
      </c>
      <c r="B5897" t="s">
        <v>477</v>
      </c>
      <c r="C5897" t="s">
        <v>2013</v>
      </c>
      <c r="AJ5897">
        <v>33</v>
      </c>
      <c r="AK5897">
        <v>33</v>
      </c>
      <c r="AL5897">
        <v>33</v>
      </c>
      <c r="AM5897">
        <v>1</v>
      </c>
    </row>
    <row r="5898" spans="1:39" x14ac:dyDescent="0.3">
      <c r="A5898">
        <v>19245</v>
      </c>
      <c r="B5898" t="s">
        <v>1448</v>
      </c>
      <c r="C5898" t="s">
        <v>517</v>
      </c>
      <c r="D5898">
        <v>54</v>
      </c>
      <c r="E5898">
        <v>61.1</v>
      </c>
      <c r="F5898">
        <v>33</v>
      </c>
      <c r="G5898">
        <v>2</v>
      </c>
      <c r="H5898">
        <v>1</v>
      </c>
      <c r="I5898">
        <v>362</v>
      </c>
      <c r="J5898">
        <v>116.1</v>
      </c>
    </row>
    <row r="5899" spans="1:39" x14ac:dyDescent="0.3">
      <c r="A5899">
        <v>19245</v>
      </c>
      <c r="B5899" t="s">
        <v>1448</v>
      </c>
      <c r="C5899" t="s">
        <v>249</v>
      </c>
      <c r="D5899">
        <v>1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</row>
    <row r="5900" spans="1:39" x14ac:dyDescent="0.3">
      <c r="A5900">
        <v>19245</v>
      </c>
      <c r="B5900" t="s">
        <v>2016</v>
      </c>
      <c r="C5900" t="s">
        <v>1591</v>
      </c>
      <c r="D5900">
        <v>28</v>
      </c>
      <c r="E5900">
        <v>50</v>
      </c>
      <c r="F5900">
        <v>14</v>
      </c>
      <c r="G5900">
        <v>2</v>
      </c>
      <c r="H5900">
        <v>1</v>
      </c>
      <c r="I5900">
        <v>212</v>
      </c>
      <c r="J5900">
        <v>111.1</v>
      </c>
    </row>
    <row r="5901" spans="1:39" x14ac:dyDescent="0.3">
      <c r="A5901">
        <v>19245</v>
      </c>
      <c r="B5901" t="s">
        <v>1448</v>
      </c>
      <c r="C5901" t="s">
        <v>371</v>
      </c>
      <c r="K5901">
        <v>13</v>
      </c>
      <c r="L5901">
        <v>1</v>
      </c>
      <c r="M5901">
        <v>9</v>
      </c>
      <c r="N5901">
        <v>0</v>
      </c>
      <c r="O5901">
        <v>22</v>
      </c>
    </row>
    <row r="5902" spans="1:39" x14ac:dyDescent="0.3">
      <c r="A5902">
        <v>19245</v>
      </c>
      <c r="B5902" t="s">
        <v>1448</v>
      </c>
      <c r="C5902" t="s">
        <v>1711</v>
      </c>
      <c r="K5902">
        <v>1</v>
      </c>
      <c r="L5902">
        <v>0</v>
      </c>
      <c r="M5902">
        <v>3</v>
      </c>
      <c r="N5902">
        <v>0</v>
      </c>
      <c r="O5902">
        <v>3</v>
      </c>
    </row>
    <row r="5903" spans="1:39" x14ac:dyDescent="0.3">
      <c r="A5903">
        <v>19245</v>
      </c>
      <c r="B5903" t="s">
        <v>1448</v>
      </c>
      <c r="C5903" t="s">
        <v>517</v>
      </c>
      <c r="K5903">
        <v>8</v>
      </c>
      <c r="L5903">
        <v>1</v>
      </c>
      <c r="M5903">
        <v>12</v>
      </c>
      <c r="N5903">
        <v>0</v>
      </c>
      <c r="O5903">
        <v>-41</v>
      </c>
    </row>
    <row r="5904" spans="1:39" x14ac:dyDescent="0.3">
      <c r="A5904">
        <v>19245</v>
      </c>
      <c r="B5904" t="s">
        <v>2016</v>
      </c>
      <c r="C5904" t="s">
        <v>1591</v>
      </c>
      <c r="K5904">
        <v>18</v>
      </c>
      <c r="L5904">
        <v>0</v>
      </c>
      <c r="M5904">
        <v>37</v>
      </c>
      <c r="N5904">
        <v>1</v>
      </c>
      <c r="O5904">
        <v>98</v>
      </c>
    </row>
    <row r="5905" spans="1:24" x14ac:dyDescent="0.3">
      <c r="A5905">
        <v>19245</v>
      </c>
      <c r="B5905" t="s">
        <v>2016</v>
      </c>
      <c r="C5905" t="s">
        <v>2017</v>
      </c>
      <c r="K5905">
        <v>19</v>
      </c>
      <c r="L5905">
        <v>0</v>
      </c>
      <c r="M5905">
        <v>27</v>
      </c>
      <c r="N5905">
        <v>1</v>
      </c>
      <c r="O5905">
        <v>71</v>
      </c>
    </row>
    <row r="5906" spans="1:24" x14ac:dyDescent="0.3">
      <c r="A5906">
        <v>19245</v>
      </c>
      <c r="B5906" t="s">
        <v>2016</v>
      </c>
      <c r="C5906" t="s">
        <v>56</v>
      </c>
      <c r="K5906">
        <v>0</v>
      </c>
      <c r="L5906">
        <v>0</v>
      </c>
      <c r="M5906">
        <v>0</v>
      </c>
      <c r="N5906">
        <v>0</v>
      </c>
      <c r="O5906">
        <v>0</v>
      </c>
    </row>
    <row r="5907" spans="1:24" x14ac:dyDescent="0.3">
      <c r="A5907">
        <v>19245</v>
      </c>
      <c r="B5907" t="s">
        <v>1448</v>
      </c>
      <c r="C5907" t="s">
        <v>595</v>
      </c>
      <c r="P5907">
        <v>34</v>
      </c>
      <c r="Q5907">
        <v>1</v>
      </c>
      <c r="R5907">
        <v>144</v>
      </c>
      <c r="S5907">
        <v>13</v>
      </c>
    </row>
    <row r="5908" spans="1:24" x14ac:dyDescent="0.3">
      <c r="A5908">
        <v>19245</v>
      </c>
      <c r="B5908" t="s">
        <v>1448</v>
      </c>
      <c r="C5908" t="s">
        <v>1711</v>
      </c>
      <c r="P5908">
        <v>38</v>
      </c>
      <c r="Q5908">
        <v>0</v>
      </c>
      <c r="R5908">
        <v>89</v>
      </c>
      <c r="S5908">
        <v>4</v>
      </c>
    </row>
    <row r="5909" spans="1:24" x14ac:dyDescent="0.3">
      <c r="A5909">
        <v>19245</v>
      </c>
      <c r="B5909" t="s">
        <v>1448</v>
      </c>
      <c r="C5909" t="s">
        <v>249</v>
      </c>
      <c r="P5909">
        <v>13</v>
      </c>
      <c r="Q5909">
        <v>0</v>
      </c>
      <c r="R5909">
        <v>48</v>
      </c>
      <c r="S5909">
        <v>5</v>
      </c>
    </row>
    <row r="5910" spans="1:24" x14ac:dyDescent="0.3">
      <c r="A5910">
        <v>19245</v>
      </c>
      <c r="B5910" t="s">
        <v>1448</v>
      </c>
      <c r="C5910" t="s">
        <v>371</v>
      </c>
      <c r="P5910">
        <v>17</v>
      </c>
      <c r="Q5910">
        <v>0</v>
      </c>
      <c r="R5910">
        <v>29</v>
      </c>
      <c r="S5910">
        <v>5</v>
      </c>
    </row>
    <row r="5911" spans="1:24" x14ac:dyDescent="0.3">
      <c r="A5911">
        <v>19245</v>
      </c>
      <c r="B5911" t="s">
        <v>1448</v>
      </c>
      <c r="C5911" t="s">
        <v>1712</v>
      </c>
      <c r="P5911">
        <v>29</v>
      </c>
      <c r="Q5911">
        <v>0</v>
      </c>
      <c r="R5911">
        <v>29</v>
      </c>
      <c r="S5911">
        <v>1</v>
      </c>
    </row>
    <row r="5912" spans="1:24" x14ac:dyDescent="0.3">
      <c r="A5912">
        <v>19245</v>
      </c>
      <c r="B5912" t="s">
        <v>1448</v>
      </c>
      <c r="C5912" t="s">
        <v>133</v>
      </c>
      <c r="P5912">
        <v>14</v>
      </c>
      <c r="Q5912">
        <v>0</v>
      </c>
      <c r="R5912">
        <v>20</v>
      </c>
      <c r="S5912">
        <v>3</v>
      </c>
    </row>
    <row r="5913" spans="1:24" x14ac:dyDescent="0.3">
      <c r="A5913">
        <v>19245</v>
      </c>
      <c r="B5913" t="s">
        <v>1448</v>
      </c>
      <c r="C5913" t="s">
        <v>326</v>
      </c>
      <c r="P5913">
        <v>3</v>
      </c>
      <c r="Q5913">
        <v>0</v>
      </c>
      <c r="R5913">
        <v>3</v>
      </c>
      <c r="S5913">
        <v>2</v>
      </c>
    </row>
    <row r="5914" spans="1:24" x14ac:dyDescent="0.3">
      <c r="A5914">
        <v>19245</v>
      </c>
      <c r="B5914" t="s">
        <v>2016</v>
      </c>
      <c r="C5914" t="s">
        <v>795</v>
      </c>
      <c r="P5914">
        <v>67</v>
      </c>
      <c r="Q5914">
        <v>0</v>
      </c>
      <c r="R5914">
        <v>84</v>
      </c>
      <c r="S5914">
        <v>4</v>
      </c>
    </row>
    <row r="5915" spans="1:24" x14ac:dyDescent="0.3">
      <c r="A5915">
        <v>19245</v>
      </c>
      <c r="B5915" t="s">
        <v>2016</v>
      </c>
      <c r="C5915" t="s">
        <v>130</v>
      </c>
      <c r="P5915">
        <v>34</v>
      </c>
      <c r="Q5915">
        <v>0</v>
      </c>
      <c r="R5915">
        <v>82</v>
      </c>
      <c r="S5915">
        <v>5</v>
      </c>
    </row>
    <row r="5916" spans="1:24" x14ac:dyDescent="0.3">
      <c r="A5916">
        <v>19245</v>
      </c>
      <c r="B5916" t="s">
        <v>2016</v>
      </c>
      <c r="C5916" t="s">
        <v>74</v>
      </c>
      <c r="P5916">
        <v>21</v>
      </c>
      <c r="Q5916">
        <v>1</v>
      </c>
      <c r="R5916">
        <v>40</v>
      </c>
      <c r="S5916">
        <v>3</v>
      </c>
    </row>
    <row r="5917" spans="1:24" x14ac:dyDescent="0.3">
      <c r="A5917">
        <v>19245</v>
      </c>
      <c r="B5917" t="s">
        <v>2016</v>
      </c>
      <c r="C5917" t="s">
        <v>2018</v>
      </c>
      <c r="P5917">
        <v>8</v>
      </c>
      <c r="Q5917">
        <v>0</v>
      </c>
      <c r="R5917">
        <v>8</v>
      </c>
      <c r="S5917">
        <v>1</v>
      </c>
    </row>
    <row r="5918" spans="1:24" x14ac:dyDescent="0.3">
      <c r="A5918">
        <v>19245</v>
      </c>
      <c r="B5918" t="s">
        <v>2016</v>
      </c>
      <c r="C5918" t="s">
        <v>2017</v>
      </c>
      <c r="P5918">
        <v>0</v>
      </c>
      <c r="Q5918">
        <v>0</v>
      </c>
      <c r="R5918">
        <v>-2</v>
      </c>
      <c r="S5918">
        <v>1</v>
      </c>
    </row>
    <row r="5919" spans="1:24" x14ac:dyDescent="0.3">
      <c r="A5919">
        <v>19245</v>
      </c>
      <c r="B5919" t="s">
        <v>1448</v>
      </c>
      <c r="C5919" t="s">
        <v>1711</v>
      </c>
      <c r="T5919">
        <v>21</v>
      </c>
      <c r="U5919">
        <v>30</v>
      </c>
      <c r="V5919">
        <v>0</v>
      </c>
      <c r="W5919">
        <v>105</v>
      </c>
      <c r="X5919">
        <v>5</v>
      </c>
    </row>
    <row r="5920" spans="1:24" x14ac:dyDescent="0.3">
      <c r="A5920">
        <v>19245</v>
      </c>
      <c r="B5920" t="s">
        <v>1448</v>
      </c>
      <c r="C5920" t="s">
        <v>2019</v>
      </c>
      <c r="T5920">
        <v>17</v>
      </c>
      <c r="U5920">
        <v>17</v>
      </c>
      <c r="V5920">
        <v>0</v>
      </c>
      <c r="W5920">
        <v>34</v>
      </c>
      <c r="X5920">
        <v>2</v>
      </c>
    </row>
    <row r="5921" spans="1:39" x14ac:dyDescent="0.3">
      <c r="A5921">
        <v>19245</v>
      </c>
      <c r="B5921" t="s">
        <v>2016</v>
      </c>
      <c r="C5921" t="s">
        <v>74</v>
      </c>
      <c r="T5921">
        <v>17</v>
      </c>
      <c r="U5921">
        <v>17</v>
      </c>
      <c r="V5921">
        <v>0</v>
      </c>
      <c r="W5921">
        <v>17</v>
      </c>
      <c r="X5921">
        <v>1</v>
      </c>
    </row>
    <row r="5922" spans="1:39" x14ac:dyDescent="0.3">
      <c r="A5922">
        <v>19245</v>
      </c>
      <c r="B5922" t="s">
        <v>2016</v>
      </c>
      <c r="C5922" t="s">
        <v>74</v>
      </c>
      <c r="Y5922">
        <v>17.5</v>
      </c>
      <c r="Z5922">
        <v>31</v>
      </c>
      <c r="AA5922">
        <v>0</v>
      </c>
      <c r="AB5922">
        <v>35</v>
      </c>
      <c r="AC5922">
        <v>2</v>
      </c>
    </row>
    <row r="5923" spans="1:39" x14ac:dyDescent="0.3">
      <c r="A5923">
        <v>19245</v>
      </c>
      <c r="B5923" t="s">
        <v>1448</v>
      </c>
      <c r="C5923" t="s">
        <v>2020</v>
      </c>
      <c r="AD5923">
        <v>1</v>
      </c>
      <c r="AE5923">
        <v>32</v>
      </c>
      <c r="AF5923">
        <v>1</v>
      </c>
      <c r="AG5923">
        <v>100</v>
      </c>
      <c r="AH5923">
        <v>4</v>
      </c>
      <c r="AI5923">
        <v>1</v>
      </c>
    </row>
    <row r="5924" spans="1:39" x14ac:dyDescent="0.3">
      <c r="A5924">
        <v>19245</v>
      </c>
      <c r="B5924" t="s">
        <v>2016</v>
      </c>
      <c r="C5924" t="s">
        <v>2021</v>
      </c>
      <c r="AD5924">
        <v>3</v>
      </c>
      <c r="AE5924">
        <v>48</v>
      </c>
      <c r="AF5924">
        <v>2</v>
      </c>
      <c r="AG5924">
        <v>66.7</v>
      </c>
      <c r="AH5924">
        <v>11</v>
      </c>
      <c r="AI5924">
        <v>5</v>
      </c>
    </row>
    <row r="5925" spans="1:39" x14ac:dyDescent="0.3">
      <c r="A5925">
        <v>19245</v>
      </c>
      <c r="B5925" t="s">
        <v>1448</v>
      </c>
      <c r="C5925" t="s">
        <v>2022</v>
      </c>
      <c r="AJ5925">
        <v>42</v>
      </c>
      <c r="AK5925">
        <v>228</v>
      </c>
      <c r="AL5925">
        <v>38</v>
      </c>
      <c r="AM5925">
        <v>6</v>
      </c>
    </row>
    <row r="5926" spans="1:39" x14ac:dyDescent="0.3">
      <c r="A5926">
        <v>19245</v>
      </c>
      <c r="B5926" t="s">
        <v>2016</v>
      </c>
      <c r="C5926" t="s">
        <v>2023</v>
      </c>
      <c r="AJ5926">
        <v>49</v>
      </c>
      <c r="AK5926">
        <v>179</v>
      </c>
      <c r="AL5926">
        <v>35.799999999999997</v>
      </c>
      <c r="AM5926">
        <v>5</v>
      </c>
    </row>
    <row r="5927" spans="1:39" x14ac:dyDescent="0.3">
      <c r="A5927">
        <v>19246</v>
      </c>
      <c r="B5927" t="s">
        <v>189</v>
      </c>
      <c r="C5927" t="s">
        <v>2024</v>
      </c>
      <c r="D5927">
        <v>24</v>
      </c>
      <c r="E5927">
        <v>58.3</v>
      </c>
      <c r="F5927">
        <v>14</v>
      </c>
      <c r="G5927">
        <v>0</v>
      </c>
      <c r="H5927">
        <v>1</v>
      </c>
      <c r="I5927">
        <v>199</v>
      </c>
      <c r="J5927">
        <v>141.69999999999999</v>
      </c>
    </row>
    <row r="5928" spans="1:39" x14ac:dyDescent="0.3">
      <c r="A5928">
        <v>19246</v>
      </c>
      <c r="B5928" t="s">
        <v>162</v>
      </c>
      <c r="C5928" t="s">
        <v>771</v>
      </c>
      <c r="D5928">
        <v>29</v>
      </c>
      <c r="E5928">
        <v>65.5</v>
      </c>
      <c r="F5928">
        <v>19</v>
      </c>
      <c r="G5928">
        <v>0</v>
      </c>
      <c r="H5928">
        <v>3</v>
      </c>
      <c r="I5928">
        <v>253</v>
      </c>
      <c r="J5928">
        <v>172.9</v>
      </c>
    </row>
    <row r="5929" spans="1:39" x14ac:dyDescent="0.3">
      <c r="A5929">
        <v>19246</v>
      </c>
      <c r="B5929" t="s">
        <v>189</v>
      </c>
      <c r="C5929" t="s">
        <v>324</v>
      </c>
      <c r="K5929">
        <v>27</v>
      </c>
      <c r="L5929">
        <v>0</v>
      </c>
      <c r="M5929">
        <v>39</v>
      </c>
      <c r="N5929">
        <v>0</v>
      </c>
      <c r="O5929">
        <v>119</v>
      </c>
    </row>
    <row r="5930" spans="1:39" x14ac:dyDescent="0.3">
      <c r="A5930">
        <v>19246</v>
      </c>
      <c r="B5930" t="s">
        <v>189</v>
      </c>
      <c r="C5930" t="s">
        <v>52</v>
      </c>
      <c r="K5930">
        <v>2</v>
      </c>
      <c r="L5930">
        <v>0</v>
      </c>
      <c r="M5930">
        <v>5</v>
      </c>
      <c r="N5930">
        <v>1</v>
      </c>
      <c r="O5930">
        <v>6</v>
      </c>
    </row>
    <row r="5931" spans="1:39" x14ac:dyDescent="0.3">
      <c r="A5931">
        <v>19246</v>
      </c>
      <c r="B5931" t="s">
        <v>189</v>
      </c>
      <c r="C5931" t="s">
        <v>2025</v>
      </c>
      <c r="K5931">
        <v>1</v>
      </c>
      <c r="L5931">
        <v>0</v>
      </c>
      <c r="M5931">
        <v>2</v>
      </c>
      <c r="N5931">
        <v>0</v>
      </c>
      <c r="O5931">
        <v>2</v>
      </c>
    </row>
    <row r="5932" spans="1:39" x14ac:dyDescent="0.3">
      <c r="A5932">
        <v>19246</v>
      </c>
      <c r="B5932" t="s">
        <v>189</v>
      </c>
      <c r="C5932" t="s">
        <v>2024</v>
      </c>
      <c r="K5932">
        <v>2</v>
      </c>
      <c r="L5932">
        <v>0</v>
      </c>
      <c r="M5932">
        <v>6</v>
      </c>
      <c r="N5932">
        <v>1</v>
      </c>
      <c r="O5932">
        <v>1</v>
      </c>
    </row>
    <row r="5933" spans="1:39" x14ac:dyDescent="0.3">
      <c r="A5933">
        <v>19246</v>
      </c>
      <c r="B5933" t="s">
        <v>189</v>
      </c>
      <c r="C5933" t="s">
        <v>1441</v>
      </c>
      <c r="K5933">
        <v>0</v>
      </c>
      <c r="L5933">
        <v>0</v>
      </c>
      <c r="M5933">
        <v>0</v>
      </c>
      <c r="N5933">
        <v>0</v>
      </c>
      <c r="O5933">
        <v>0</v>
      </c>
    </row>
    <row r="5934" spans="1:39" x14ac:dyDescent="0.3">
      <c r="A5934">
        <v>19246</v>
      </c>
      <c r="B5934" t="s">
        <v>162</v>
      </c>
      <c r="C5934" t="s">
        <v>2026</v>
      </c>
      <c r="K5934">
        <v>23</v>
      </c>
      <c r="L5934">
        <v>0</v>
      </c>
      <c r="M5934">
        <v>22</v>
      </c>
      <c r="N5934">
        <v>0</v>
      </c>
      <c r="O5934">
        <v>101</v>
      </c>
    </row>
    <row r="5935" spans="1:39" x14ac:dyDescent="0.3">
      <c r="A5935">
        <v>19246</v>
      </c>
      <c r="B5935" t="s">
        <v>162</v>
      </c>
      <c r="C5935" t="s">
        <v>1440</v>
      </c>
      <c r="K5935">
        <v>4</v>
      </c>
      <c r="L5935">
        <v>0</v>
      </c>
      <c r="M5935">
        <v>26</v>
      </c>
      <c r="N5935">
        <v>0</v>
      </c>
      <c r="O5935">
        <v>28</v>
      </c>
    </row>
    <row r="5936" spans="1:39" x14ac:dyDescent="0.3">
      <c r="A5936">
        <v>19246</v>
      </c>
      <c r="B5936" t="s">
        <v>162</v>
      </c>
      <c r="C5936" t="s">
        <v>2027</v>
      </c>
      <c r="K5936">
        <v>1</v>
      </c>
      <c r="L5936">
        <v>0</v>
      </c>
      <c r="M5936">
        <v>15</v>
      </c>
      <c r="N5936">
        <v>0</v>
      </c>
      <c r="O5936">
        <v>15</v>
      </c>
    </row>
    <row r="5937" spans="1:29" x14ac:dyDescent="0.3">
      <c r="A5937">
        <v>19246</v>
      </c>
      <c r="B5937" t="s">
        <v>162</v>
      </c>
      <c r="C5937" t="s">
        <v>771</v>
      </c>
      <c r="K5937">
        <v>4</v>
      </c>
      <c r="L5937">
        <v>0</v>
      </c>
      <c r="M5937">
        <v>4</v>
      </c>
      <c r="N5937">
        <v>0</v>
      </c>
      <c r="O5937">
        <v>2</v>
      </c>
    </row>
    <row r="5938" spans="1:29" x14ac:dyDescent="0.3">
      <c r="A5938">
        <v>19246</v>
      </c>
      <c r="B5938" t="s">
        <v>189</v>
      </c>
      <c r="C5938" t="s">
        <v>320</v>
      </c>
      <c r="P5938">
        <v>70</v>
      </c>
      <c r="Q5938">
        <v>0</v>
      </c>
      <c r="R5938">
        <v>70</v>
      </c>
      <c r="S5938">
        <v>1</v>
      </c>
    </row>
    <row r="5939" spans="1:29" x14ac:dyDescent="0.3">
      <c r="A5939">
        <v>19246</v>
      </c>
      <c r="B5939" t="s">
        <v>189</v>
      </c>
      <c r="C5939" t="s">
        <v>1441</v>
      </c>
      <c r="P5939">
        <v>26</v>
      </c>
      <c r="Q5939">
        <v>0</v>
      </c>
      <c r="R5939">
        <v>50</v>
      </c>
      <c r="S5939">
        <v>3</v>
      </c>
    </row>
    <row r="5940" spans="1:29" x14ac:dyDescent="0.3">
      <c r="A5940">
        <v>19246</v>
      </c>
      <c r="B5940" t="s">
        <v>189</v>
      </c>
      <c r="C5940" t="s">
        <v>2028</v>
      </c>
      <c r="P5940">
        <v>9</v>
      </c>
      <c r="Q5940">
        <v>1</v>
      </c>
      <c r="R5940">
        <v>36</v>
      </c>
      <c r="S5940">
        <v>6</v>
      </c>
    </row>
    <row r="5941" spans="1:29" x14ac:dyDescent="0.3">
      <c r="A5941">
        <v>19246</v>
      </c>
      <c r="B5941" t="s">
        <v>189</v>
      </c>
      <c r="C5941" t="s">
        <v>52</v>
      </c>
      <c r="P5941">
        <v>22</v>
      </c>
      <c r="Q5941">
        <v>0</v>
      </c>
      <c r="R5941">
        <v>22</v>
      </c>
      <c r="S5941">
        <v>1</v>
      </c>
    </row>
    <row r="5942" spans="1:29" x14ac:dyDescent="0.3">
      <c r="A5942">
        <v>19246</v>
      </c>
      <c r="B5942" t="s">
        <v>189</v>
      </c>
      <c r="C5942" t="s">
        <v>324</v>
      </c>
      <c r="P5942">
        <v>16</v>
      </c>
      <c r="Q5942">
        <v>0</v>
      </c>
      <c r="R5942">
        <v>21</v>
      </c>
      <c r="S5942">
        <v>3</v>
      </c>
    </row>
    <row r="5943" spans="1:29" x14ac:dyDescent="0.3">
      <c r="A5943">
        <v>19246</v>
      </c>
      <c r="B5943" t="s">
        <v>162</v>
      </c>
      <c r="C5943" t="s">
        <v>2029</v>
      </c>
      <c r="P5943">
        <v>69</v>
      </c>
      <c r="Q5943">
        <v>2</v>
      </c>
      <c r="R5943">
        <v>105</v>
      </c>
      <c r="S5943">
        <v>3</v>
      </c>
    </row>
    <row r="5944" spans="1:29" x14ac:dyDescent="0.3">
      <c r="A5944">
        <v>19246</v>
      </c>
      <c r="B5944" t="s">
        <v>162</v>
      </c>
      <c r="C5944" t="s">
        <v>429</v>
      </c>
      <c r="P5944">
        <v>17</v>
      </c>
      <c r="Q5944">
        <v>1</v>
      </c>
      <c r="R5944">
        <v>101</v>
      </c>
      <c r="S5944">
        <v>10</v>
      </c>
    </row>
    <row r="5945" spans="1:29" x14ac:dyDescent="0.3">
      <c r="A5945">
        <v>19246</v>
      </c>
      <c r="B5945" t="s">
        <v>162</v>
      </c>
      <c r="C5945" t="s">
        <v>2026</v>
      </c>
      <c r="P5945">
        <v>13</v>
      </c>
      <c r="Q5945">
        <v>0</v>
      </c>
      <c r="R5945">
        <v>29</v>
      </c>
      <c r="S5945">
        <v>2</v>
      </c>
    </row>
    <row r="5946" spans="1:29" x14ac:dyDescent="0.3">
      <c r="A5946">
        <v>19246</v>
      </c>
      <c r="B5946" t="s">
        <v>162</v>
      </c>
      <c r="C5946" t="s">
        <v>1148</v>
      </c>
      <c r="P5946">
        <v>8</v>
      </c>
      <c r="Q5946">
        <v>0</v>
      </c>
      <c r="R5946">
        <v>8</v>
      </c>
      <c r="S5946">
        <v>1</v>
      </c>
    </row>
    <row r="5947" spans="1:29" x14ac:dyDescent="0.3">
      <c r="A5947">
        <v>19246</v>
      </c>
      <c r="B5947" t="s">
        <v>162</v>
      </c>
      <c r="C5947" t="s">
        <v>2030</v>
      </c>
      <c r="P5947">
        <v>6</v>
      </c>
      <c r="Q5947">
        <v>0</v>
      </c>
      <c r="R5947">
        <v>6</v>
      </c>
      <c r="S5947">
        <v>1</v>
      </c>
    </row>
    <row r="5948" spans="1:29" x14ac:dyDescent="0.3">
      <c r="A5948">
        <v>19246</v>
      </c>
      <c r="B5948" t="s">
        <v>162</v>
      </c>
      <c r="C5948" t="s">
        <v>1147</v>
      </c>
      <c r="P5948">
        <v>4</v>
      </c>
      <c r="Q5948">
        <v>0</v>
      </c>
      <c r="R5948">
        <v>4</v>
      </c>
      <c r="S5948">
        <v>1</v>
      </c>
    </row>
    <row r="5949" spans="1:29" x14ac:dyDescent="0.3">
      <c r="A5949">
        <v>19246</v>
      </c>
      <c r="B5949" t="s">
        <v>162</v>
      </c>
      <c r="C5949" t="s">
        <v>2027</v>
      </c>
      <c r="P5949">
        <v>0</v>
      </c>
      <c r="Q5949">
        <v>0</v>
      </c>
      <c r="R5949">
        <v>0</v>
      </c>
      <c r="S5949">
        <v>1</v>
      </c>
    </row>
    <row r="5950" spans="1:29" x14ac:dyDescent="0.3">
      <c r="A5950">
        <v>19246</v>
      </c>
      <c r="B5950" t="s">
        <v>189</v>
      </c>
      <c r="C5950" t="s">
        <v>324</v>
      </c>
      <c r="T5950">
        <v>20</v>
      </c>
      <c r="U5950">
        <v>21</v>
      </c>
      <c r="V5950">
        <v>0</v>
      </c>
      <c r="W5950">
        <v>40</v>
      </c>
      <c r="X5950">
        <v>2</v>
      </c>
    </row>
    <row r="5951" spans="1:29" x14ac:dyDescent="0.3">
      <c r="A5951">
        <v>19246</v>
      </c>
      <c r="B5951" t="s">
        <v>162</v>
      </c>
      <c r="C5951" t="s">
        <v>1440</v>
      </c>
      <c r="T5951">
        <v>19.2</v>
      </c>
      <c r="U5951">
        <v>25</v>
      </c>
      <c r="V5951">
        <v>0</v>
      </c>
      <c r="W5951">
        <v>77</v>
      </c>
      <c r="X5951">
        <v>4</v>
      </c>
    </row>
    <row r="5952" spans="1:29" x14ac:dyDescent="0.3">
      <c r="A5952">
        <v>19246</v>
      </c>
      <c r="B5952" t="s">
        <v>189</v>
      </c>
      <c r="C5952" t="s">
        <v>324</v>
      </c>
      <c r="Y5952">
        <v>4</v>
      </c>
      <c r="Z5952">
        <v>4</v>
      </c>
      <c r="AA5952">
        <v>0</v>
      </c>
      <c r="AB5952">
        <v>4</v>
      </c>
      <c r="AC5952">
        <v>1</v>
      </c>
    </row>
    <row r="5953" spans="1:39" x14ac:dyDescent="0.3">
      <c r="A5953">
        <v>19246</v>
      </c>
      <c r="B5953" t="s">
        <v>162</v>
      </c>
      <c r="C5953" t="s">
        <v>429</v>
      </c>
      <c r="Y5953">
        <v>5</v>
      </c>
      <c r="Z5953">
        <v>5</v>
      </c>
      <c r="AA5953">
        <v>0</v>
      </c>
      <c r="AB5953">
        <v>5</v>
      </c>
      <c r="AC5953">
        <v>1</v>
      </c>
    </row>
    <row r="5954" spans="1:39" x14ac:dyDescent="0.3">
      <c r="A5954">
        <v>19246</v>
      </c>
      <c r="B5954" t="s">
        <v>162</v>
      </c>
      <c r="C5954" t="s">
        <v>2031</v>
      </c>
      <c r="Y5954">
        <v>0</v>
      </c>
      <c r="Z5954">
        <v>0</v>
      </c>
      <c r="AA5954">
        <v>0</v>
      </c>
      <c r="AB5954">
        <v>0</v>
      </c>
      <c r="AC5954">
        <v>1</v>
      </c>
    </row>
    <row r="5955" spans="1:39" x14ac:dyDescent="0.3">
      <c r="A5955">
        <v>19246</v>
      </c>
      <c r="B5955" t="s">
        <v>189</v>
      </c>
      <c r="C5955" t="s">
        <v>986</v>
      </c>
      <c r="AD5955">
        <v>0</v>
      </c>
      <c r="AE5955" t="s">
        <v>136</v>
      </c>
      <c r="AF5955">
        <v>0</v>
      </c>
      <c r="AG5955" t="s">
        <v>136</v>
      </c>
      <c r="AH5955">
        <v>3</v>
      </c>
      <c r="AI5955">
        <v>3</v>
      </c>
    </row>
    <row r="5956" spans="1:39" x14ac:dyDescent="0.3">
      <c r="A5956">
        <v>19246</v>
      </c>
      <c r="B5956" t="s">
        <v>162</v>
      </c>
      <c r="C5956" t="s">
        <v>2015</v>
      </c>
      <c r="AD5956">
        <v>2</v>
      </c>
      <c r="AE5956">
        <v>50</v>
      </c>
      <c r="AF5956">
        <v>1</v>
      </c>
      <c r="AG5956">
        <v>50</v>
      </c>
      <c r="AH5956">
        <v>6</v>
      </c>
      <c r="AI5956">
        <v>3</v>
      </c>
    </row>
    <row r="5957" spans="1:39" x14ac:dyDescent="0.3">
      <c r="A5957">
        <v>19246</v>
      </c>
      <c r="B5957" t="s">
        <v>189</v>
      </c>
      <c r="C5957" t="s">
        <v>2032</v>
      </c>
      <c r="AJ5957">
        <v>74</v>
      </c>
      <c r="AK5957">
        <v>260</v>
      </c>
      <c r="AL5957">
        <v>52</v>
      </c>
      <c r="AM5957">
        <v>5</v>
      </c>
    </row>
    <row r="5958" spans="1:39" x14ac:dyDescent="0.3">
      <c r="A5958">
        <v>19246</v>
      </c>
      <c r="B5958" t="s">
        <v>162</v>
      </c>
      <c r="C5958" t="s">
        <v>1283</v>
      </c>
      <c r="AJ5958">
        <v>82</v>
      </c>
      <c r="AK5958">
        <v>172</v>
      </c>
      <c r="AL5958">
        <v>57.3</v>
      </c>
      <c r="AM5958">
        <v>3</v>
      </c>
    </row>
    <row r="5959" spans="1:39" x14ac:dyDescent="0.3">
      <c r="A5959">
        <v>19247</v>
      </c>
      <c r="B5959" t="s">
        <v>949</v>
      </c>
      <c r="C5959" t="s">
        <v>2033</v>
      </c>
      <c r="D5959">
        <v>43</v>
      </c>
      <c r="E5959">
        <v>76.7</v>
      </c>
      <c r="F5959">
        <v>33</v>
      </c>
      <c r="G5959">
        <v>0</v>
      </c>
      <c r="H5959">
        <v>2</v>
      </c>
      <c r="I5959">
        <v>395</v>
      </c>
      <c r="J5959">
        <v>169.3</v>
      </c>
    </row>
    <row r="5960" spans="1:39" x14ac:dyDescent="0.3">
      <c r="A5960">
        <v>19247</v>
      </c>
      <c r="B5960" t="s">
        <v>1035</v>
      </c>
      <c r="C5960" t="s">
        <v>2034</v>
      </c>
      <c r="D5960">
        <v>35</v>
      </c>
      <c r="E5960">
        <v>45.7</v>
      </c>
      <c r="F5960">
        <v>16</v>
      </c>
      <c r="G5960">
        <v>0</v>
      </c>
      <c r="H5960">
        <v>0</v>
      </c>
      <c r="I5960">
        <v>159</v>
      </c>
      <c r="J5960">
        <v>83.9</v>
      </c>
    </row>
    <row r="5961" spans="1:39" x14ac:dyDescent="0.3">
      <c r="A5961">
        <v>19247</v>
      </c>
      <c r="B5961" t="s">
        <v>949</v>
      </c>
      <c r="C5961" t="s">
        <v>2035</v>
      </c>
      <c r="K5961">
        <v>13</v>
      </c>
      <c r="L5961">
        <v>0</v>
      </c>
      <c r="M5961">
        <v>11</v>
      </c>
      <c r="N5961">
        <v>1</v>
      </c>
      <c r="O5961">
        <v>33</v>
      </c>
    </row>
    <row r="5962" spans="1:39" x14ac:dyDescent="0.3">
      <c r="A5962">
        <v>19247</v>
      </c>
      <c r="B5962" t="s">
        <v>949</v>
      </c>
      <c r="C5962" t="s">
        <v>2036</v>
      </c>
      <c r="K5962">
        <v>1</v>
      </c>
      <c r="L5962">
        <v>0</v>
      </c>
      <c r="M5962">
        <v>2</v>
      </c>
      <c r="N5962">
        <v>0</v>
      </c>
      <c r="O5962">
        <v>2</v>
      </c>
    </row>
    <row r="5963" spans="1:39" x14ac:dyDescent="0.3">
      <c r="A5963">
        <v>19247</v>
      </c>
      <c r="B5963" t="s">
        <v>949</v>
      </c>
      <c r="C5963" t="s">
        <v>2033</v>
      </c>
      <c r="K5963">
        <v>1</v>
      </c>
      <c r="L5963">
        <v>1</v>
      </c>
      <c r="M5963">
        <v>0</v>
      </c>
      <c r="N5963">
        <v>0</v>
      </c>
      <c r="O5963">
        <v>-9</v>
      </c>
    </row>
    <row r="5964" spans="1:39" x14ac:dyDescent="0.3">
      <c r="A5964">
        <v>19247</v>
      </c>
      <c r="B5964" t="s">
        <v>949</v>
      </c>
      <c r="C5964" t="s">
        <v>52</v>
      </c>
      <c r="K5964">
        <v>1</v>
      </c>
      <c r="L5964">
        <v>0</v>
      </c>
      <c r="M5964">
        <v>0</v>
      </c>
      <c r="N5964">
        <v>0</v>
      </c>
      <c r="O5964">
        <v>-12</v>
      </c>
    </row>
    <row r="5965" spans="1:39" x14ac:dyDescent="0.3">
      <c r="A5965">
        <v>19247</v>
      </c>
      <c r="B5965" t="s">
        <v>949</v>
      </c>
      <c r="C5965" t="s">
        <v>2037</v>
      </c>
      <c r="K5965">
        <v>1</v>
      </c>
      <c r="L5965">
        <v>0</v>
      </c>
      <c r="M5965">
        <v>0</v>
      </c>
      <c r="N5965">
        <v>0</v>
      </c>
      <c r="O5965">
        <v>-12</v>
      </c>
    </row>
    <row r="5966" spans="1:39" x14ac:dyDescent="0.3">
      <c r="A5966">
        <v>19247</v>
      </c>
      <c r="B5966" t="s">
        <v>949</v>
      </c>
      <c r="C5966" t="s">
        <v>953</v>
      </c>
      <c r="K5966">
        <v>3</v>
      </c>
      <c r="L5966">
        <v>0</v>
      </c>
      <c r="M5966">
        <v>0</v>
      </c>
      <c r="N5966">
        <v>0</v>
      </c>
      <c r="O5966">
        <v>-13</v>
      </c>
    </row>
    <row r="5967" spans="1:39" x14ac:dyDescent="0.3">
      <c r="A5967">
        <v>19247</v>
      </c>
      <c r="B5967" t="s">
        <v>1035</v>
      </c>
      <c r="C5967" t="s">
        <v>2038</v>
      </c>
      <c r="K5967">
        <v>7</v>
      </c>
      <c r="L5967">
        <v>0</v>
      </c>
      <c r="M5967">
        <v>34</v>
      </c>
      <c r="N5967">
        <v>1</v>
      </c>
      <c r="O5967">
        <v>59</v>
      </c>
    </row>
    <row r="5968" spans="1:39" x14ac:dyDescent="0.3">
      <c r="A5968">
        <v>19247</v>
      </c>
      <c r="B5968" t="s">
        <v>1035</v>
      </c>
      <c r="C5968" t="s">
        <v>598</v>
      </c>
      <c r="K5968">
        <v>17</v>
      </c>
      <c r="L5968">
        <v>0</v>
      </c>
      <c r="M5968">
        <v>9</v>
      </c>
      <c r="N5968">
        <v>1</v>
      </c>
      <c r="O5968">
        <v>32</v>
      </c>
    </row>
    <row r="5969" spans="1:19" x14ac:dyDescent="0.3">
      <c r="A5969">
        <v>19247</v>
      </c>
      <c r="B5969" t="s">
        <v>1035</v>
      </c>
      <c r="C5969" t="s">
        <v>2039</v>
      </c>
      <c r="K5969">
        <v>2</v>
      </c>
      <c r="L5969">
        <v>0</v>
      </c>
      <c r="M5969">
        <v>7</v>
      </c>
      <c r="N5969">
        <v>0</v>
      </c>
      <c r="O5969">
        <v>13</v>
      </c>
    </row>
    <row r="5970" spans="1:19" x14ac:dyDescent="0.3">
      <c r="A5970">
        <v>19247</v>
      </c>
      <c r="B5970" t="s">
        <v>1035</v>
      </c>
      <c r="C5970" t="s">
        <v>2040</v>
      </c>
      <c r="K5970">
        <v>1</v>
      </c>
      <c r="L5970">
        <v>0</v>
      </c>
      <c r="M5970">
        <v>1</v>
      </c>
      <c r="N5970">
        <v>0</v>
      </c>
      <c r="O5970">
        <v>1</v>
      </c>
    </row>
    <row r="5971" spans="1:19" x14ac:dyDescent="0.3">
      <c r="A5971">
        <v>19247</v>
      </c>
      <c r="B5971" t="s">
        <v>1035</v>
      </c>
      <c r="C5971" t="s">
        <v>2034</v>
      </c>
      <c r="K5971">
        <v>3</v>
      </c>
      <c r="L5971">
        <v>1</v>
      </c>
      <c r="M5971">
        <v>3</v>
      </c>
      <c r="N5971">
        <v>0</v>
      </c>
      <c r="O5971">
        <v>0</v>
      </c>
    </row>
    <row r="5972" spans="1:19" x14ac:dyDescent="0.3">
      <c r="A5972">
        <v>19247</v>
      </c>
      <c r="B5972" t="s">
        <v>949</v>
      </c>
      <c r="C5972" t="s">
        <v>2041</v>
      </c>
      <c r="P5972">
        <v>35</v>
      </c>
      <c r="Q5972">
        <v>0</v>
      </c>
      <c r="R5972">
        <v>134</v>
      </c>
      <c r="S5972">
        <v>9</v>
      </c>
    </row>
    <row r="5973" spans="1:19" x14ac:dyDescent="0.3">
      <c r="A5973">
        <v>19247</v>
      </c>
      <c r="B5973" t="s">
        <v>949</v>
      </c>
      <c r="C5973" t="s">
        <v>52</v>
      </c>
      <c r="P5973">
        <v>18</v>
      </c>
      <c r="Q5973">
        <v>1</v>
      </c>
      <c r="R5973">
        <v>73</v>
      </c>
      <c r="S5973">
        <v>6</v>
      </c>
    </row>
    <row r="5974" spans="1:19" x14ac:dyDescent="0.3">
      <c r="A5974">
        <v>19247</v>
      </c>
      <c r="B5974" t="s">
        <v>949</v>
      </c>
      <c r="C5974" t="s">
        <v>517</v>
      </c>
      <c r="P5974">
        <v>12</v>
      </c>
      <c r="Q5974">
        <v>0</v>
      </c>
      <c r="R5974">
        <v>50</v>
      </c>
      <c r="S5974">
        <v>7</v>
      </c>
    </row>
    <row r="5975" spans="1:19" x14ac:dyDescent="0.3">
      <c r="A5975">
        <v>19247</v>
      </c>
      <c r="B5975" t="s">
        <v>949</v>
      </c>
      <c r="C5975" t="s">
        <v>953</v>
      </c>
      <c r="P5975">
        <v>29</v>
      </c>
      <c r="Q5975">
        <v>0</v>
      </c>
      <c r="R5975">
        <v>49</v>
      </c>
      <c r="S5975">
        <v>2</v>
      </c>
    </row>
    <row r="5976" spans="1:19" x14ac:dyDescent="0.3">
      <c r="A5976">
        <v>19247</v>
      </c>
      <c r="B5976" t="s">
        <v>949</v>
      </c>
      <c r="C5976" t="s">
        <v>2042</v>
      </c>
      <c r="P5976">
        <v>15</v>
      </c>
      <c r="Q5976">
        <v>0</v>
      </c>
      <c r="R5976">
        <v>36</v>
      </c>
      <c r="S5976">
        <v>3</v>
      </c>
    </row>
    <row r="5977" spans="1:19" x14ac:dyDescent="0.3">
      <c r="A5977">
        <v>19247</v>
      </c>
      <c r="B5977" t="s">
        <v>949</v>
      </c>
      <c r="C5977" t="s">
        <v>2037</v>
      </c>
      <c r="P5977">
        <v>33</v>
      </c>
      <c r="Q5977">
        <v>1</v>
      </c>
      <c r="R5977">
        <v>33</v>
      </c>
      <c r="S5977">
        <v>1</v>
      </c>
    </row>
    <row r="5978" spans="1:19" x14ac:dyDescent="0.3">
      <c r="A5978">
        <v>19247</v>
      </c>
      <c r="B5978" t="s">
        <v>949</v>
      </c>
      <c r="C5978" t="s">
        <v>2036</v>
      </c>
      <c r="P5978">
        <v>12</v>
      </c>
      <c r="Q5978">
        <v>0</v>
      </c>
      <c r="R5978">
        <v>14</v>
      </c>
      <c r="S5978">
        <v>2</v>
      </c>
    </row>
    <row r="5979" spans="1:19" x14ac:dyDescent="0.3">
      <c r="A5979">
        <v>19247</v>
      </c>
      <c r="B5979" t="s">
        <v>949</v>
      </c>
      <c r="C5979" t="s">
        <v>2035</v>
      </c>
      <c r="P5979">
        <v>9</v>
      </c>
      <c r="Q5979">
        <v>0</v>
      </c>
      <c r="R5979">
        <v>6</v>
      </c>
      <c r="S5979">
        <v>3</v>
      </c>
    </row>
    <row r="5980" spans="1:19" x14ac:dyDescent="0.3">
      <c r="A5980">
        <v>19247</v>
      </c>
      <c r="B5980" t="s">
        <v>1035</v>
      </c>
      <c r="C5980" t="s">
        <v>1823</v>
      </c>
      <c r="P5980">
        <v>28</v>
      </c>
      <c r="Q5980">
        <v>0</v>
      </c>
      <c r="R5980">
        <v>73</v>
      </c>
      <c r="S5980">
        <v>7</v>
      </c>
    </row>
    <row r="5981" spans="1:19" x14ac:dyDescent="0.3">
      <c r="A5981">
        <v>19247</v>
      </c>
      <c r="B5981" t="s">
        <v>1035</v>
      </c>
      <c r="C5981" t="s">
        <v>1408</v>
      </c>
      <c r="P5981">
        <v>22</v>
      </c>
      <c r="Q5981">
        <v>0</v>
      </c>
      <c r="R5981">
        <v>46</v>
      </c>
      <c r="S5981">
        <v>3</v>
      </c>
    </row>
    <row r="5982" spans="1:19" x14ac:dyDescent="0.3">
      <c r="A5982">
        <v>19247</v>
      </c>
      <c r="B5982" t="s">
        <v>1035</v>
      </c>
      <c r="C5982" t="s">
        <v>598</v>
      </c>
      <c r="P5982">
        <v>9</v>
      </c>
      <c r="Q5982">
        <v>0</v>
      </c>
      <c r="R5982">
        <v>12</v>
      </c>
      <c r="S5982">
        <v>2</v>
      </c>
    </row>
    <row r="5983" spans="1:19" x14ac:dyDescent="0.3">
      <c r="A5983">
        <v>19247</v>
      </c>
      <c r="B5983" t="s">
        <v>1035</v>
      </c>
      <c r="C5983" t="s">
        <v>1762</v>
      </c>
      <c r="P5983">
        <v>7</v>
      </c>
      <c r="Q5983">
        <v>0</v>
      </c>
      <c r="R5983">
        <v>12</v>
      </c>
      <c r="S5983">
        <v>2</v>
      </c>
    </row>
    <row r="5984" spans="1:19" x14ac:dyDescent="0.3">
      <c r="A5984">
        <v>19247</v>
      </c>
      <c r="B5984" t="s">
        <v>1035</v>
      </c>
      <c r="C5984" t="s">
        <v>1764</v>
      </c>
      <c r="P5984">
        <v>10</v>
      </c>
      <c r="Q5984">
        <v>0</v>
      </c>
      <c r="R5984">
        <v>10</v>
      </c>
      <c r="S5984">
        <v>1</v>
      </c>
    </row>
    <row r="5985" spans="1:39" x14ac:dyDescent="0.3">
      <c r="A5985">
        <v>19247</v>
      </c>
      <c r="B5985" t="s">
        <v>1035</v>
      </c>
      <c r="C5985" t="s">
        <v>2039</v>
      </c>
      <c r="P5985">
        <v>6</v>
      </c>
      <c r="Q5985">
        <v>0</v>
      </c>
      <c r="R5985">
        <v>6</v>
      </c>
      <c r="S5985">
        <v>1</v>
      </c>
    </row>
    <row r="5986" spans="1:39" x14ac:dyDescent="0.3">
      <c r="A5986">
        <v>19247</v>
      </c>
      <c r="B5986" t="s">
        <v>949</v>
      </c>
      <c r="C5986" t="s">
        <v>953</v>
      </c>
      <c r="T5986">
        <v>19</v>
      </c>
      <c r="U5986">
        <v>21</v>
      </c>
      <c r="V5986">
        <v>0</v>
      </c>
      <c r="W5986">
        <v>38</v>
      </c>
      <c r="X5986">
        <v>2</v>
      </c>
    </row>
    <row r="5987" spans="1:39" x14ac:dyDescent="0.3">
      <c r="A5987">
        <v>19247</v>
      </c>
      <c r="B5987" t="s">
        <v>949</v>
      </c>
      <c r="C5987" t="s">
        <v>2043</v>
      </c>
      <c r="T5987">
        <v>11.5</v>
      </c>
      <c r="U5987">
        <v>14</v>
      </c>
      <c r="V5987">
        <v>0</v>
      </c>
      <c r="W5987">
        <v>23</v>
      </c>
      <c r="X5987">
        <v>2</v>
      </c>
    </row>
    <row r="5988" spans="1:39" x14ac:dyDescent="0.3">
      <c r="A5988">
        <v>19247</v>
      </c>
      <c r="B5988" t="s">
        <v>1035</v>
      </c>
      <c r="C5988" t="s">
        <v>1766</v>
      </c>
      <c r="T5988">
        <v>21.7</v>
      </c>
      <c r="U5988">
        <v>32</v>
      </c>
      <c r="V5988">
        <v>0</v>
      </c>
      <c r="W5988">
        <v>65</v>
      </c>
      <c r="X5988">
        <v>3</v>
      </c>
    </row>
    <row r="5989" spans="1:39" x14ac:dyDescent="0.3">
      <c r="A5989">
        <v>19247</v>
      </c>
      <c r="B5989" t="s">
        <v>1035</v>
      </c>
      <c r="C5989" t="s">
        <v>2038</v>
      </c>
      <c r="T5989">
        <v>35.5</v>
      </c>
      <c r="U5989">
        <v>52</v>
      </c>
      <c r="V5989">
        <v>0</v>
      </c>
      <c r="W5989">
        <v>71</v>
      </c>
      <c r="X5989">
        <v>2</v>
      </c>
    </row>
    <row r="5990" spans="1:39" x14ac:dyDescent="0.3">
      <c r="A5990">
        <v>19247</v>
      </c>
      <c r="B5990" t="s">
        <v>1035</v>
      </c>
      <c r="C5990" t="s">
        <v>2039</v>
      </c>
      <c r="T5990">
        <v>25</v>
      </c>
      <c r="U5990">
        <v>25</v>
      </c>
      <c r="V5990">
        <v>0</v>
      </c>
      <c r="W5990">
        <v>25</v>
      </c>
      <c r="X5990">
        <v>1</v>
      </c>
    </row>
    <row r="5991" spans="1:39" x14ac:dyDescent="0.3">
      <c r="A5991">
        <v>19247</v>
      </c>
      <c r="B5991" t="s">
        <v>949</v>
      </c>
      <c r="C5991" t="s">
        <v>2044</v>
      </c>
      <c r="Y5991">
        <v>24</v>
      </c>
      <c r="Z5991">
        <v>0</v>
      </c>
      <c r="AA5991">
        <v>0</v>
      </c>
      <c r="AB5991">
        <v>24</v>
      </c>
      <c r="AC5991">
        <v>1</v>
      </c>
    </row>
    <row r="5992" spans="1:39" x14ac:dyDescent="0.3">
      <c r="A5992">
        <v>19247</v>
      </c>
      <c r="B5992" t="s">
        <v>1035</v>
      </c>
      <c r="C5992" t="s">
        <v>1408</v>
      </c>
      <c r="Y5992">
        <v>0</v>
      </c>
      <c r="Z5992">
        <v>0</v>
      </c>
      <c r="AA5992">
        <v>0</v>
      </c>
      <c r="AB5992">
        <v>0</v>
      </c>
      <c r="AC5992">
        <v>1</v>
      </c>
    </row>
    <row r="5993" spans="1:39" x14ac:dyDescent="0.3">
      <c r="A5993">
        <v>19247</v>
      </c>
      <c r="B5993" t="s">
        <v>949</v>
      </c>
      <c r="C5993" t="s">
        <v>963</v>
      </c>
      <c r="AD5993">
        <v>2</v>
      </c>
      <c r="AE5993">
        <v>36</v>
      </c>
      <c r="AF5993">
        <v>2</v>
      </c>
      <c r="AG5993">
        <v>100</v>
      </c>
      <c r="AH5993">
        <v>9</v>
      </c>
      <c r="AI5993">
        <v>3</v>
      </c>
    </row>
    <row r="5994" spans="1:39" x14ac:dyDescent="0.3">
      <c r="A5994">
        <v>19247</v>
      </c>
      <c r="B5994" t="s">
        <v>1035</v>
      </c>
      <c r="C5994" t="s">
        <v>1049</v>
      </c>
      <c r="AD5994">
        <v>2</v>
      </c>
      <c r="AE5994">
        <v>33</v>
      </c>
      <c r="AF5994">
        <v>2</v>
      </c>
      <c r="AG5994">
        <v>100</v>
      </c>
      <c r="AH5994">
        <v>6</v>
      </c>
      <c r="AI5994">
        <v>0</v>
      </c>
    </row>
    <row r="5995" spans="1:39" x14ac:dyDescent="0.3">
      <c r="A5995">
        <v>19247</v>
      </c>
      <c r="B5995" t="s">
        <v>1035</v>
      </c>
      <c r="C5995" t="s">
        <v>1005</v>
      </c>
      <c r="AD5995">
        <v>0</v>
      </c>
      <c r="AE5995" t="s">
        <v>136</v>
      </c>
      <c r="AF5995">
        <v>0</v>
      </c>
      <c r="AG5995" t="s">
        <v>136</v>
      </c>
      <c r="AH5995">
        <v>2</v>
      </c>
      <c r="AI5995">
        <v>2</v>
      </c>
    </row>
    <row r="5996" spans="1:39" x14ac:dyDescent="0.3">
      <c r="A5996">
        <v>19247</v>
      </c>
      <c r="B5996" t="s">
        <v>949</v>
      </c>
      <c r="C5996" t="s">
        <v>963</v>
      </c>
      <c r="AJ5996">
        <v>59</v>
      </c>
      <c r="AK5996">
        <v>200</v>
      </c>
      <c r="AL5996">
        <v>40</v>
      </c>
      <c r="AM5996">
        <v>5</v>
      </c>
    </row>
    <row r="5997" spans="1:39" x14ac:dyDescent="0.3">
      <c r="A5997">
        <v>19247</v>
      </c>
      <c r="B5997" t="s">
        <v>949</v>
      </c>
      <c r="C5997" t="s">
        <v>2045</v>
      </c>
      <c r="AJ5997">
        <v>37</v>
      </c>
      <c r="AK5997">
        <v>37</v>
      </c>
      <c r="AL5997">
        <v>37</v>
      </c>
      <c r="AM5997">
        <v>1</v>
      </c>
    </row>
    <row r="5998" spans="1:39" x14ac:dyDescent="0.3">
      <c r="A5998">
        <v>19247</v>
      </c>
      <c r="B5998" t="s">
        <v>1035</v>
      </c>
      <c r="C5998" t="s">
        <v>1768</v>
      </c>
      <c r="AJ5998">
        <v>47</v>
      </c>
      <c r="AK5998">
        <v>222</v>
      </c>
      <c r="AL5998">
        <v>31.7</v>
      </c>
      <c r="AM5998">
        <v>7</v>
      </c>
    </row>
    <row r="5999" spans="1:39" x14ac:dyDescent="0.3">
      <c r="A5999">
        <v>19248</v>
      </c>
      <c r="B5999" t="s">
        <v>1063</v>
      </c>
      <c r="C5999" t="s">
        <v>315</v>
      </c>
      <c r="D5999">
        <v>25</v>
      </c>
      <c r="E5999">
        <v>68</v>
      </c>
      <c r="F5999">
        <v>17</v>
      </c>
      <c r="G5999">
        <v>0</v>
      </c>
      <c r="H5999">
        <v>4</v>
      </c>
      <c r="I5999">
        <v>332</v>
      </c>
      <c r="J5999">
        <v>232.4</v>
      </c>
    </row>
    <row r="6000" spans="1:39" x14ac:dyDescent="0.3">
      <c r="A6000">
        <v>19248</v>
      </c>
      <c r="B6000" t="s">
        <v>1108</v>
      </c>
      <c r="C6000" t="s">
        <v>2046</v>
      </c>
      <c r="D6000">
        <v>49</v>
      </c>
      <c r="E6000">
        <v>75.5</v>
      </c>
      <c r="F6000">
        <v>37</v>
      </c>
      <c r="G6000">
        <v>2</v>
      </c>
      <c r="H6000">
        <v>1</v>
      </c>
      <c r="I6000">
        <v>358</v>
      </c>
      <c r="J6000">
        <v>135.5</v>
      </c>
    </row>
    <row r="6001" spans="1:19" x14ac:dyDescent="0.3">
      <c r="A6001">
        <v>19248</v>
      </c>
      <c r="B6001" t="s">
        <v>1108</v>
      </c>
      <c r="C6001" t="s">
        <v>1457</v>
      </c>
      <c r="D6001">
        <v>1</v>
      </c>
      <c r="E6001">
        <v>100</v>
      </c>
      <c r="F6001">
        <v>1</v>
      </c>
      <c r="G6001">
        <v>0</v>
      </c>
      <c r="H6001">
        <v>1</v>
      </c>
      <c r="I6001">
        <v>2</v>
      </c>
      <c r="J6001">
        <v>446.8</v>
      </c>
    </row>
    <row r="6002" spans="1:19" x14ac:dyDescent="0.3">
      <c r="A6002">
        <v>19248</v>
      </c>
      <c r="B6002" t="s">
        <v>1063</v>
      </c>
      <c r="C6002" t="s">
        <v>2047</v>
      </c>
      <c r="K6002">
        <v>16</v>
      </c>
      <c r="L6002">
        <v>0</v>
      </c>
      <c r="M6002">
        <v>46</v>
      </c>
      <c r="N6002">
        <v>1</v>
      </c>
      <c r="O6002">
        <v>130</v>
      </c>
    </row>
    <row r="6003" spans="1:19" x14ac:dyDescent="0.3">
      <c r="A6003">
        <v>19248</v>
      </c>
      <c r="B6003" t="s">
        <v>1063</v>
      </c>
      <c r="C6003" t="s">
        <v>315</v>
      </c>
      <c r="K6003">
        <v>10</v>
      </c>
      <c r="L6003">
        <v>0</v>
      </c>
      <c r="M6003">
        <v>26</v>
      </c>
      <c r="N6003">
        <v>0</v>
      </c>
      <c r="O6003">
        <v>76</v>
      </c>
    </row>
    <row r="6004" spans="1:19" x14ac:dyDescent="0.3">
      <c r="A6004">
        <v>19248</v>
      </c>
      <c r="B6004" t="s">
        <v>1063</v>
      </c>
      <c r="C6004" t="s">
        <v>1803</v>
      </c>
      <c r="K6004">
        <v>1</v>
      </c>
      <c r="L6004">
        <v>0</v>
      </c>
      <c r="M6004">
        <v>14</v>
      </c>
      <c r="N6004">
        <v>0</v>
      </c>
      <c r="O6004">
        <v>14</v>
      </c>
    </row>
    <row r="6005" spans="1:19" x14ac:dyDescent="0.3">
      <c r="A6005">
        <v>19248</v>
      </c>
      <c r="B6005" t="s">
        <v>1063</v>
      </c>
      <c r="C6005" t="s">
        <v>2048</v>
      </c>
      <c r="K6005">
        <v>1</v>
      </c>
      <c r="L6005">
        <v>0</v>
      </c>
      <c r="M6005">
        <v>2</v>
      </c>
      <c r="N6005">
        <v>0</v>
      </c>
      <c r="O6005">
        <v>2</v>
      </c>
    </row>
    <row r="6006" spans="1:19" x14ac:dyDescent="0.3">
      <c r="A6006">
        <v>19248</v>
      </c>
      <c r="B6006" t="s">
        <v>1108</v>
      </c>
      <c r="C6006" t="s">
        <v>1503</v>
      </c>
      <c r="K6006">
        <v>17</v>
      </c>
      <c r="L6006">
        <v>1</v>
      </c>
      <c r="M6006">
        <v>22</v>
      </c>
      <c r="N6006">
        <v>0</v>
      </c>
      <c r="O6006">
        <v>107</v>
      </c>
    </row>
    <row r="6007" spans="1:19" x14ac:dyDescent="0.3">
      <c r="A6007">
        <v>19248</v>
      </c>
      <c r="B6007" t="s">
        <v>1108</v>
      </c>
      <c r="C6007" t="s">
        <v>400</v>
      </c>
      <c r="K6007">
        <v>10</v>
      </c>
      <c r="L6007">
        <v>1</v>
      </c>
      <c r="M6007">
        <v>12</v>
      </c>
      <c r="N6007">
        <v>0</v>
      </c>
      <c r="O6007">
        <v>37</v>
      </c>
    </row>
    <row r="6008" spans="1:19" x14ac:dyDescent="0.3">
      <c r="A6008">
        <v>19248</v>
      </c>
      <c r="B6008" t="s">
        <v>1108</v>
      </c>
      <c r="C6008" t="s">
        <v>130</v>
      </c>
      <c r="K6008">
        <v>4</v>
      </c>
      <c r="L6008">
        <v>0</v>
      </c>
      <c r="M6008">
        <v>14</v>
      </c>
      <c r="N6008">
        <v>0</v>
      </c>
      <c r="O6008">
        <v>30</v>
      </c>
    </row>
    <row r="6009" spans="1:19" x14ac:dyDescent="0.3">
      <c r="A6009">
        <v>19248</v>
      </c>
      <c r="B6009" t="s">
        <v>1108</v>
      </c>
      <c r="C6009" t="s">
        <v>1502</v>
      </c>
      <c r="K6009">
        <v>1</v>
      </c>
      <c r="L6009">
        <v>0</v>
      </c>
      <c r="M6009">
        <v>12</v>
      </c>
      <c r="N6009">
        <v>0</v>
      </c>
      <c r="O6009">
        <v>12</v>
      </c>
    </row>
    <row r="6010" spans="1:19" x14ac:dyDescent="0.3">
      <c r="A6010">
        <v>19248</v>
      </c>
      <c r="B6010" t="s">
        <v>1108</v>
      </c>
      <c r="C6010" t="s">
        <v>1457</v>
      </c>
      <c r="K6010">
        <v>5</v>
      </c>
      <c r="L6010">
        <v>0</v>
      </c>
      <c r="M6010">
        <v>5</v>
      </c>
      <c r="N6010">
        <v>1</v>
      </c>
      <c r="O6010">
        <v>8</v>
      </c>
    </row>
    <row r="6011" spans="1:19" x14ac:dyDescent="0.3">
      <c r="A6011">
        <v>19248</v>
      </c>
      <c r="B6011" t="s">
        <v>1108</v>
      </c>
      <c r="C6011" t="s">
        <v>2046</v>
      </c>
      <c r="K6011">
        <v>2</v>
      </c>
      <c r="L6011">
        <v>0</v>
      </c>
      <c r="M6011">
        <v>4</v>
      </c>
      <c r="N6011">
        <v>0</v>
      </c>
      <c r="O6011">
        <v>6</v>
      </c>
    </row>
    <row r="6012" spans="1:19" x14ac:dyDescent="0.3">
      <c r="A6012">
        <v>19248</v>
      </c>
      <c r="B6012" t="s">
        <v>1063</v>
      </c>
      <c r="C6012" t="s">
        <v>2049</v>
      </c>
      <c r="P6012">
        <v>83</v>
      </c>
      <c r="Q6012">
        <v>1</v>
      </c>
      <c r="R6012">
        <v>123</v>
      </c>
      <c r="S6012">
        <v>5</v>
      </c>
    </row>
    <row r="6013" spans="1:19" x14ac:dyDescent="0.3">
      <c r="A6013">
        <v>19248</v>
      </c>
      <c r="B6013" t="s">
        <v>1063</v>
      </c>
      <c r="C6013" t="s">
        <v>1803</v>
      </c>
      <c r="P6013">
        <v>55</v>
      </c>
      <c r="Q6013">
        <v>1</v>
      </c>
      <c r="R6013">
        <v>110</v>
      </c>
      <c r="S6013">
        <v>3</v>
      </c>
    </row>
    <row r="6014" spans="1:19" x14ac:dyDescent="0.3">
      <c r="A6014">
        <v>19248</v>
      </c>
      <c r="B6014" t="s">
        <v>1063</v>
      </c>
      <c r="C6014" t="s">
        <v>1802</v>
      </c>
      <c r="P6014">
        <v>41</v>
      </c>
      <c r="Q6014">
        <v>1</v>
      </c>
      <c r="R6014">
        <v>44</v>
      </c>
      <c r="S6014">
        <v>3</v>
      </c>
    </row>
    <row r="6015" spans="1:19" x14ac:dyDescent="0.3">
      <c r="A6015">
        <v>19248</v>
      </c>
      <c r="B6015" t="s">
        <v>1063</v>
      </c>
      <c r="C6015" t="s">
        <v>121</v>
      </c>
      <c r="P6015">
        <v>25</v>
      </c>
      <c r="Q6015">
        <v>1</v>
      </c>
      <c r="R6015">
        <v>25</v>
      </c>
      <c r="S6015">
        <v>1</v>
      </c>
    </row>
    <row r="6016" spans="1:19" x14ac:dyDescent="0.3">
      <c r="A6016">
        <v>19248</v>
      </c>
      <c r="B6016" t="s">
        <v>1063</v>
      </c>
      <c r="C6016" t="s">
        <v>876</v>
      </c>
      <c r="P6016">
        <v>18</v>
      </c>
      <c r="Q6016">
        <v>0</v>
      </c>
      <c r="R6016">
        <v>18</v>
      </c>
      <c r="S6016">
        <v>2</v>
      </c>
    </row>
    <row r="6017" spans="1:29" x14ac:dyDescent="0.3">
      <c r="A6017">
        <v>19248</v>
      </c>
      <c r="B6017" t="s">
        <v>1063</v>
      </c>
      <c r="C6017" t="s">
        <v>2047</v>
      </c>
      <c r="P6017">
        <v>5</v>
      </c>
      <c r="Q6017">
        <v>0</v>
      </c>
      <c r="R6017">
        <v>12</v>
      </c>
      <c r="S6017">
        <v>3</v>
      </c>
    </row>
    <row r="6018" spans="1:29" x14ac:dyDescent="0.3">
      <c r="A6018">
        <v>19248</v>
      </c>
      <c r="B6018" t="s">
        <v>1108</v>
      </c>
      <c r="C6018" t="s">
        <v>2050</v>
      </c>
      <c r="P6018">
        <v>23</v>
      </c>
      <c r="Q6018">
        <v>1</v>
      </c>
      <c r="R6018">
        <v>119</v>
      </c>
      <c r="S6018">
        <v>10</v>
      </c>
    </row>
    <row r="6019" spans="1:29" x14ac:dyDescent="0.3">
      <c r="A6019">
        <v>19248</v>
      </c>
      <c r="B6019" t="s">
        <v>1108</v>
      </c>
      <c r="C6019" t="s">
        <v>399</v>
      </c>
      <c r="P6019">
        <v>39</v>
      </c>
      <c r="Q6019">
        <v>0</v>
      </c>
      <c r="R6019">
        <v>60</v>
      </c>
      <c r="S6019">
        <v>5</v>
      </c>
    </row>
    <row r="6020" spans="1:29" x14ac:dyDescent="0.3">
      <c r="A6020">
        <v>19248</v>
      </c>
      <c r="B6020" t="s">
        <v>1108</v>
      </c>
      <c r="C6020" t="s">
        <v>1502</v>
      </c>
      <c r="P6020">
        <v>16</v>
      </c>
      <c r="Q6020">
        <v>0</v>
      </c>
      <c r="R6020">
        <v>49</v>
      </c>
      <c r="S6020">
        <v>6</v>
      </c>
    </row>
    <row r="6021" spans="1:29" x14ac:dyDescent="0.3">
      <c r="A6021">
        <v>19248</v>
      </c>
      <c r="B6021" t="s">
        <v>1108</v>
      </c>
      <c r="C6021" t="s">
        <v>130</v>
      </c>
      <c r="P6021">
        <v>21</v>
      </c>
      <c r="Q6021">
        <v>0</v>
      </c>
      <c r="R6021">
        <v>35</v>
      </c>
      <c r="S6021">
        <v>2</v>
      </c>
    </row>
    <row r="6022" spans="1:29" x14ac:dyDescent="0.3">
      <c r="A6022">
        <v>19248</v>
      </c>
      <c r="B6022" t="s">
        <v>1108</v>
      </c>
      <c r="C6022" t="s">
        <v>1457</v>
      </c>
      <c r="P6022">
        <v>11</v>
      </c>
      <c r="Q6022">
        <v>0</v>
      </c>
      <c r="R6022">
        <v>31</v>
      </c>
      <c r="S6022">
        <v>4</v>
      </c>
    </row>
    <row r="6023" spans="1:29" x14ac:dyDescent="0.3">
      <c r="A6023">
        <v>19248</v>
      </c>
      <c r="B6023" t="s">
        <v>1108</v>
      </c>
      <c r="C6023" t="s">
        <v>400</v>
      </c>
      <c r="P6023">
        <v>11</v>
      </c>
      <c r="Q6023">
        <v>0</v>
      </c>
      <c r="R6023">
        <v>27</v>
      </c>
      <c r="S6023">
        <v>5</v>
      </c>
    </row>
    <row r="6024" spans="1:29" x14ac:dyDescent="0.3">
      <c r="A6024">
        <v>19248</v>
      </c>
      <c r="B6024" t="s">
        <v>1108</v>
      </c>
      <c r="C6024" t="s">
        <v>1504</v>
      </c>
      <c r="P6024">
        <v>12</v>
      </c>
      <c r="Q6024">
        <v>0</v>
      </c>
      <c r="R6024">
        <v>26</v>
      </c>
      <c r="S6024">
        <v>3</v>
      </c>
    </row>
    <row r="6025" spans="1:29" x14ac:dyDescent="0.3">
      <c r="A6025">
        <v>19248</v>
      </c>
      <c r="B6025" t="s">
        <v>1108</v>
      </c>
      <c r="C6025" t="s">
        <v>1896</v>
      </c>
      <c r="P6025">
        <v>6</v>
      </c>
      <c r="Q6025">
        <v>1</v>
      </c>
      <c r="R6025">
        <v>8</v>
      </c>
      <c r="S6025">
        <v>2</v>
      </c>
    </row>
    <row r="6026" spans="1:29" x14ac:dyDescent="0.3">
      <c r="A6026">
        <v>19248</v>
      </c>
      <c r="B6026" t="s">
        <v>1108</v>
      </c>
      <c r="C6026" t="s">
        <v>1503</v>
      </c>
      <c r="P6026">
        <v>5</v>
      </c>
      <c r="Q6026">
        <v>0</v>
      </c>
      <c r="R6026">
        <v>5</v>
      </c>
      <c r="S6026">
        <v>1</v>
      </c>
    </row>
    <row r="6027" spans="1:29" x14ac:dyDescent="0.3">
      <c r="A6027">
        <v>19248</v>
      </c>
      <c r="B6027" t="s">
        <v>1063</v>
      </c>
      <c r="C6027" t="s">
        <v>1802</v>
      </c>
      <c r="T6027">
        <v>18.2</v>
      </c>
      <c r="U6027">
        <v>22</v>
      </c>
      <c r="V6027">
        <v>0</v>
      </c>
      <c r="W6027">
        <v>73</v>
      </c>
      <c r="X6027">
        <v>4</v>
      </c>
    </row>
    <row r="6028" spans="1:29" x14ac:dyDescent="0.3">
      <c r="A6028">
        <v>19248</v>
      </c>
      <c r="B6028" t="s">
        <v>1108</v>
      </c>
      <c r="C6028" t="s">
        <v>399</v>
      </c>
      <c r="T6028">
        <v>18.8</v>
      </c>
      <c r="U6028">
        <v>26</v>
      </c>
      <c r="V6028">
        <v>0</v>
      </c>
      <c r="W6028">
        <v>75</v>
      </c>
      <c r="X6028">
        <v>4</v>
      </c>
    </row>
    <row r="6029" spans="1:29" x14ac:dyDescent="0.3">
      <c r="A6029">
        <v>19248</v>
      </c>
      <c r="B6029" t="s">
        <v>1108</v>
      </c>
      <c r="C6029" t="s">
        <v>1502</v>
      </c>
      <c r="T6029">
        <v>21</v>
      </c>
      <c r="U6029">
        <v>21</v>
      </c>
      <c r="V6029">
        <v>0</v>
      </c>
      <c r="W6029">
        <v>21</v>
      </c>
      <c r="X6029">
        <v>1</v>
      </c>
    </row>
    <row r="6030" spans="1:29" x14ac:dyDescent="0.3">
      <c r="A6030">
        <v>19248</v>
      </c>
      <c r="B6030" t="s">
        <v>1108</v>
      </c>
      <c r="C6030" t="s">
        <v>2051</v>
      </c>
      <c r="T6030">
        <v>14</v>
      </c>
      <c r="U6030">
        <v>14</v>
      </c>
      <c r="V6030">
        <v>0</v>
      </c>
      <c r="W6030">
        <v>14</v>
      </c>
      <c r="X6030">
        <v>1</v>
      </c>
    </row>
    <row r="6031" spans="1:29" x14ac:dyDescent="0.3">
      <c r="A6031">
        <v>19248</v>
      </c>
      <c r="B6031" t="s">
        <v>1108</v>
      </c>
      <c r="C6031" t="s">
        <v>2052</v>
      </c>
      <c r="T6031">
        <v>14</v>
      </c>
      <c r="U6031">
        <v>14</v>
      </c>
      <c r="V6031">
        <v>0</v>
      </c>
      <c r="W6031">
        <v>14</v>
      </c>
      <c r="X6031">
        <v>1</v>
      </c>
    </row>
    <row r="6032" spans="1:29" x14ac:dyDescent="0.3">
      <c r="A6032">
        <v>19248</v>
      </c>
      <c r="B6032" t="s">
        <v>1108</v>
      </c>
      <c r="C6032" t="s">
        <v>1502</v>
      </c>
      <c r="Y6032">
        <v>15</v>
      </c>
      <c r="Z6032">
        <v>19</v>
      </c>
      <c r="AA6032">
        <v>0</v>
      </c>
      <c r="AB6032">
        <v>45</v>
      </c>
      <c r="AC6032">
        <v>3</v>
      </c>
    </row>
    <row r="6033" spans="1:39" x14ac:dyDescent="0.3">
      <c r="A6033">
        <v>19248</v>
      </c>
      <c r="B6033" t="s">
        <v>1108</v>
      </c>
      <c r="C6033" t="s">
        <v>1083</v>
      </c>
      <c r="Y6033">
        <v>26</v>
      </c>
      <c r="Z6033">
        <v>0</v>
      </c>
      <c r="AA6033">
        <v>0</v>
      </c>
      <c r="AB6033">
        <v>26</v>
      </c>
      <c r="AC6033">
        <v>1</v>
      </c>
    </row>
    <row r="6034" spans="1:39" x14ac:dyDescent="0.3">
      <c r="A6034">
        <v>19248</v>
      </c>
      <c r="B6034" t="s">
        <v>1063</v>
      </c>
      <c r="C6034" t="s">
        <v>1809</v>
      </c>
      <c r="AD6034">
        <v>2</v>
      </c>
      <c r="AE6034">
        <v>45</v>
      </c>
      <c r="AF6034">
        <v>2</v>
      </c>
      <c r="AG6034">
        <v>100</v>
      </c>
      <c r="AH6034">
        <v>12</v>
      </c>
      <c r="AI6034">
        <v>6</v>
      </c>
    </row>
    <row r="6035" spans="1:39" x14ac:dyDescent="0.3">
      <c r="A6035">
        <v>19248</v>
      </c>
      <c r="B6035" t="s">
        <v>1108</v>
      </c>
      <c r="C6035" t="s">
        <v>971</v>
      </c>
      <c r="AD6035">
        <v>3</v>
      </c>
      <c r="AE6035">
        <v>52</v>
      </c>
      <c r="AF6035">
        <v>2</v>
      </c>
      <c r="AG6035">
        <v>66.7</v>
      </c>
      <c r="AH6035">
        <v>8</v>
      </c>
      <c r="AI6035">
        <v>2</v>
      </c>
    </row>
    <row r="6036" spans="1:39" x14ac:dyDescent="0.3">
      <c r="A6036">
        <v>19248</v>
      </c>
      <c r="B6036" t="s">
        <v>1063</v>
      </c>
      <c r="C6036" t="s">
        <v>1818</v>
      </c>
      <c r="AJ6036">
        <v>45</v>
      </c>
      <c r="AK6036">
        <v>157</v>
      </c>
      <c r="AL6036">
        <v>39.200000000000003</v>
      </c>
      <c r="AM6036">
        <v>4</v>
      </c>
    </row>
    <row r="6037" spans="1:39" x14ac:dyDescent="0.3">
      <c r="A6037">
        <v>19248</v>
      </c>
      <c r="B6037" t="s">
        <v>1108</v>
      </c>
      <c r="C6037" t="s">
        <v>1110</v>
      </c>
      <c r="AJ6037">
        <v>79</v>
      </c>
      <c r="AK6037">
        <v>79</v>
      </c>
      <c r="AL6037">
        <v>79</v>
      </c>
      <c r="AM6037">
        <v>1</v>
      </c>
    </row>
    <row r="6038" spans="1:39" x14ac:dyDescent="0.3">
      <c r="A6038">
        <v>19249</v>
      </c>
      <c r="B6038" t="s">
        <v>479</v>
      </c>
      <c r="C6038" t="s">
        <v>2053</v>
      </c>
      <c r="D6038">
        <v>13</v>
      </c>
      <c r="E6038">
        <v>76.900000000000006</v>
      </c>
      <c r="F6038">
        <v>10</v>
      </c>
      <c r="G6038">
        <v>0</v>
      </c>
      <c r="H6038">
        <v>2</v>
      </c>
      <c r="I6038">
        <v>188</v>
      </c>
      <c r="J6038">
        <v>249.2</v>
      </c>
    </row>
    <row r="6039" spans="1:39" x14ac:dyDescent="0.3">
      <c r="A6039">
        <v>19249</v>
      </c>
      <c r="B6039" t="s">
        <v>1128</v>
      </c>
      <c r="C6039" t="s">
        <v>994</v>
      </c>
      <c r="D6039">
        <v>50</v>
      </c>
      <c r="E6039">
        <v>52</v>
      </c>
      <c r="F6039">
        <v>26</v>
      </c>
      <c r="G6039">
        <v>0</v>
      </c>
      <c r="H6039">
        <v>3</v>
      </c>
      <c r="I6039">
        <v>329</v>
      </c>
      <c r="J6039">
        <v>127.1</v>
      </c>
    </row>
    <row r="6040" spans="1:39" x14ac:dyDescent="0.3">
      <c r="A6040">
        <v>19249</v>
      </c>
      <c r="B6040" t="s">
        <v>479</v>
      </c>
      <c r="C6040" t="s">
        <v>1941</v>
      </c>
      <c r="K6040">
        <v>16</v>
      </c>
      <c r="L6040">
        <v>1</v>
      </c>
      <c r="M6040">
        <v>43</v>
      </c>
      <c r="N6040">
        <v>1</v>
      </c>
      <c r="O6040">
        <v>138</v>
      </c>
    </row>
    <row r="6041" spans="1:39" x14ac:dyDescent="0.3">
      <c r="A6041">
        <v>19249</v>
      </c>
      <c r="B6041" t="s">
        <v>479</v>
      </c>
      <c r="C6041" t="s">
        <v>971</v>
      </c>
      <c r="K6041">
        <v>21</v>
      </c>
      <c r="L6041">
        <v>1</v>
      </c>
      <c r="M6041">
        <v>26</v>
      </c>
      <c r="N6041">
        <v>3</v>
      </c>
      <c r="O6041">
        <v>98</v>
      </c>
    </row>
    <row r="6042" spans="1:39" x14ac:dyDescent="0.3">
      <c r="A6042">
        <v>19249</v>
      </c>
      <c r="B6042" t="s">
        <v>479</v>
      </c>
      <c r="C6042" t="s">
        <v>2053</v>
      </c>
      <c r="K6042">
        <v>18</v>
      </c>
      <c r="L6042">
        <v>0</v>
      </c>
      <c r="M6042">
        <v>17</v>
      </c>
      <c r="N6042">
        <v>1</v>
      </c>
      <c r="O6042">
        <v>37</v>
      </c>
    </row>
    <row r="6043" spans="1:39" x14ac:dyDescent="0.3">
      <c r="A6043">
        <v>19249</v>
      </c>
      <c r="B6043" t="s">
        <v>479</v>
      </c>
      <c r="C6043" t="s">
        <v>2054</v>
      </c>
      <c r="K6043">
        <v>8</v>
      </c>
      <c r="L6043">
        <v>0</v>
      </c>
      <c r="M6043">
        <v>8</v>
      </c>
      <c r="N6043">
        <v>0</v>
      </c>
      <c r="O6043">
        <v>27</v>
      </c>
    </row>
    <row r="6044" spans="1:39" x14ac:dyDescent="0.3">
      <c r="A6044">
        <v>19249</v>
      </c>
      <c r="B6044" t="s">
        <v>479</v>
      </c>
      <c r="C6044" t="s">
        <v>1623</v>
      </c>
      <c r="K6044">
        <v>1</v>
      </c>
      <c r="L6044">
        <v>0</v>
      </c>
      <c r="M6044">
        <v>5</v>
      </c>
      <c r="N6044">
        <v>0</v>
      </c>
      <c r="O6044">
        <v>5</v>
      </c>
    </row>
    <row r="6045" spans="1:39" x14ac:dyDescent="0.3">
      <c r="A6045">
        <v>19249</v>
      </c>
      <c r="B6045" t="s">
        <v>479</v>
      </c>
      <c r="C6045" t="s">
        <v>1486</v>
      </c>
      <c r="K6045">
        <v>1</v>
      </c>
      <c r="L6045">
        <v>0</v>
      </c>
      <c r="M6045">
        <v>4</v>
      </c>
      <c r="N6045">
        <v>0</v>
      </c>
      <c r="O6045">
        <v>4</v>
      </c>
    </row>
    <row r="6046" spans="1:39" x14ac:dyDescent="0.3">
      <c r="A6046">
        <v>19249</v>
      </c>
      <c r="B6046" t="s">
        <v>479</v>
      </c>
      <c r="C6046" t="s">
        <v>1943</v>
      </c>
      <c r="K6046">
        <v>0</v>
      </c>
      <c r="L6046">
        <v>1</v>
      </c>
      <c r="M6046">
        <v>0</v>
      </c>
      <c r="N6046">
        <v>0</v>
      </c>
      <c r="O6046">
        <v>0</v>
      </c>
    </row>
    <row r="6047" spans="1:39" x14ac:dyDescent="0.3">
      <c r="A6047">
        <v>19249</v>
      </c>
      <c r="B6047" t="s">
        <v>479</v>
      </c>
      <c r="C6047" t="s">
        <v>1616</v>
      </c>
      <c r="K6047">
        <v>1</v>
      </c>
      <c r="L6047">
        <v>0</v>
      </c>
      <c r="M6047">
        <v>0</v>
      </c>
      <c r="N6047">
        <v>0</v>
      </c>
      <c r="O6047">
        <v>-1</v>
      </c>
    </row>
    <row r="6048" spans="1:39" x14ac:dyDescent="0.3">
      <c r="A6048">
        <v>19249</v>
      </c>
      <c r="B6048" t="s">
        <v>1128</v>
      </c>
      <c r="C6048" t="s">
        <v>849</v>
      </c>
      <c r="K6048">
        <v>14</v>
      </c>
      <c r="L6048">
        <v>0</v>
      </c>
      <c r="M6048">
        <v>12</v>
      </c>
      <c r="N6048">
        <v>0</v>
      </c>
      <c r="O6048">
        <v>34</v>
      </c>
    </row>
    <row r="6049" spans="1:19" x14ac:dyDescent="0.3">
      <c r="A6049">
        <v>19249</v>
      </c>
      <c r="B6049" t="s">
        <v>1128</v>
      </c>
      <c r="C6049" t="s">
        <v>2055</v>
      </c>
      <c r="K6049">
        <v>1</v>
      </c>
      <c r="L6049">
        <v>0</v>
      </c>
      <c r="M6049">
        <v>8</v>
      </c>
      <c r="N6049">
        <v>0</v>
      </c>
      <c r="O6049">
        <v>8</v>
      </c>
    </row>
    <row r="6050" spans="1:19" x14ac:dyDescent="0.3">
      <c r="A6050">
        <v>19249</v>
      </c>
      <c r="B6050" t="s">
        <v>1128</v>
      </c>
      <c r="C6050" t="s">
        <v>323</v>
      </c>
      <c r="K6050">
        <v>2</v>
      </c>
      <c r="L6050">
        <v>0</v>
      </c>
      <c r="M6050">
        <v>6</v>
      </c>
      <c r="N6050">
        <v>0</v>
      </c>
      <c r="O6050">
        <v>3</v>
      </c>
    </row>
    <row r="6051" spans="1:19" x14ac:dyDescent="0.3">
      <c r="A6051">
        <v>19249</v>
      </c>
      <c r="B6051" t="s">
        <v>1128</v>
      </c>
      <c r="C6051" t="s">
        <v>795</v>
      </c>
      <c r="K6051">
        <v>1</v>
      </c>
      <c r="L6051">
        <v>0</v>
      </c>
      <c r="M6051">
        <v>0</v>
      </c>
      <c r="N6051">
        <v>0</v>
      </c>
      <c r="O6051">
        <v>0</v>
      </c>
    </row>
    <row r="6052" spans="1:19" x14ac:dyDescent="0.3">
      <c r="A6052">
        <v>19249</v>
      </c>
      <c r="B6052" t="s">
        <v>1128</v>
      </c>
      <c r="C6052" t="s">
        <v>2056</v>
      </c>
      <c r="K6052">
        <v>1</v>
      </c>
      <c r="L6052">
        <v>0</v>
      </c>
      <c r="M6052">
        <v>0</v>
      </c>
      <c r="N6052">
        <v>0</v>
      </c>
      <c r="O6052">
        <v>-2</v>
      </c>
    </row>
    <row r="6053" spans="1:19" x14ac:dyDescent="0.3">
      <c r="A6053">
        <v>19249</v>
      </c>
      <c r="B6053" t="s">
        <v>1128</v>
      </c>
      <c r="C6053" t="s">
        <v>994</v>
      </c>
      <c r="K6053">
        <v>9</v>
      </c>
      <c r="L6053">
        <v>0</v>
      </c>
      <c r="M6053">
        <v>18</v>
      </c>
      <c r="N6053">
        <v>0</v>
      </c>
      <c r="O6053">
        <v>-10</v>
      </c>
    </row>
    <row r="6054" spans="1:19" x14ac:dyDescent="0.3">
      <c r="A6054">
        <v>19249</v>
      </c>
      <c r="B6054" t="s">
        <v>479</v>
      </c>
      <c r="C6054" t="s">
        <v>1486</v>
      </c>
      <c r="P6054">
        <v>55</v>
      </c>
      <c r="Q6054">
        <v>1</v>
      </c>
      <c r="R6054">
        <v>68</v>
      </c>
      <c r="S6054">
        <v>2</v>
      </c>
    </row>
    <row r="6055" spans="1:19" x14ac:dyDescent="0.3">
      <c r="A6055">
        <v>19249</v>
      </c>
      <c r="B6055" t="s">
        <v>479</v>
      </c>
      <c r="C6055" t="s">
        <v>44</v>
      </c>
      <c r="P6055">
        <v>48</v>
      </c>
      <c r="Q6055">
        <v>0</v>
      </c>
      <c r="R6055">
        <v>68</v>
      </c>
      <c r="S6055">
        <v>2</v>
      </c>
    </row>
    <row r="6056" spans="1:19" x14ac:dyDescent="0.3">
      <c r="A6056">
        <v>19249</v>
      </c>
      <c r="B6056" t="s">
        <v>479</v>
      </c>
      <c r="C6056" t="s">
        <v>1623</v>
      </c>
      <c r="P6056">
        <v>11</v>
      </c>
      <c r="Q6056">
        <v>1</v>
      </c>
      <c r="R6056">
        <v>19</v>
      </c>
      <c r="S6056">
        <v>2</v>
      </c>
    </row>
    <row r="6057" spans="1:19" x14ac:dyDescent="0.3">
      <c r="A6057">
        <v>19249</v>
      </c>
      <c r="B6057" t="s">
        <v>479</v>
      </c>
      <c r="C6057" t="s">
        <v>1943</v>
      </c>
      <c r="P6057">
        <v>7</v>
      </c>
      <c r="Q6057">
        <v>0</v>
      </c>
      <c r="R6057">
        <v>16</v>
      </c>
      <c r="S6057">
        <v>2</v>
      </c>
    </row>
    <row r="6058" spans="1:19" x14ac:dyDescent="0.3">
      <c r="A6058">
        <v>19249</v>
      </c>
      <c r="B6058" t="s">
        <v>479</v>
      </c>
      <c r="C6058" t="s">
        <v>1624</v>
      </c>
      <c r="P6058">
        <v>10</v>
      </c>
      <c r="Q6058">
        <v>0</v>
      </c>
      <c r="R6058">
        <v>10</v>
      </c>
      <c r="S6058">
        <v>1</v>
      </c>
    </row>
    <row r="6059" spans="1:19" x14ac:dyDescent="0.3">
      <c r="A6059">
        <v>19249</v>
      </c>
      <c r="B6059" t="s">
        <v>479</v>
      </c>
      <c r="C6059" t="s">
        <v>2057</v>
      </c>
      <c r="P6059">
        <v>7</v>
      </c>
      <c r="Q6059">
        <v>0</v>
      </c>
      <c r="R6059">
        <v>7</v>
      </c>
      <c r="S6059">
        <v>1</v>
      </c>
    </row>
    <row r="6060" spans="1:19" x14ac:dyDescent="0.3">
      <c r="A6060">
        <v>19249</v>
      </c>
      <c r="B6060" t="s">
        <v>1128</v>
      </c>
      <c r="C6060" t="s">
        <v>74</v>
      </c>
      <c r="P6060">
        <v>55</v>
      </c>
      <c r="Q6060">
        <v>0</v>
      </c>
      <c r="R6060">
        <v>116</v>
      </c>
      <c r="S6060">
        <v>5</v>
      </c>
    </row>
    <row r="6061" spans="1:19" x14ac:dyDescent="0.3">
      <c r="A6061">
        <v>19249</v>
      </c>
      <c r="B6061" t="s">
        <v>1128</v>
      </c>
      <c r="C6061" t="s">
        <v>133</v>
      </c>
      <c r="P6061">
        <v>24</v>
      </c>
      <c r="Q6061">
        <v>1</v>
      </c>
      <c r="R6061">
        <v>82</v>
      </c>
      <c r="S6061">
        <v>7</v>
      </c>
    </row>
    <row r="6062" spans="1:19" x14ac:dyDescent="0.3">
      <c r="A6062">
        <v>19249</v>
      </c>
      <c r="B6062" t="s">
        <v>1128</v>
      </c>
      <c r="C6062" t="s">
        <v>2058</v>
      </c>
      <c r="P6062">
        <v>22</v>
      </c>
      <c r="Q6062">
        <v>1</v>
      </c>
      <c r="R6062">
        <v>59</v>
      </c>
      <c r="S6062">
        <v>5</v>
      </c>
    </row>
    <row r="6063" spans="1:19" x14ac:dyDescent="0.3">
      <c r="A6063">
        <v>19249</v>
      </c>
      <c r="B6063" t="s">
        <v>1128</v>
      </c>
      <c r="C6063" t="s">
        <v>465</v>
      </c>
      <c r="P6063">
        <v>34</v>
      </c>
      <c r="Q6063">
        <v>1</v>
      </c>
      <c r="R6063">
        <v>34</v>
      </c>
      <c r="S6063">
        <v>1</v>
      </c>
    </row>
    <row r="6064" spans="1:19" x14ac:dyDescent="0.3">
      <c r="A6064">
        <v>19249</v>
      </c>
      <c r="B6064" t="s">
        <v>1128</v>
      </c>
      <c r="C6064" t="s">
        <v>2056</v>
      </c>
      <c r="P6064">
        <v>12</v>
      </c>
      <c r="Q6064">
        <v>0</v>
      </c>
      <c r="R6064">
        <v>19</v>
      </c>
      <c r="S6064">
        <v>3</v>
      </c>
    </row>
    <row r="6065" spans="1:39" x14ac:dyDescent="0.3">
      <c r="A6065">
        <v>19249</v>
      </c>
      <c r="B6065" t="s">
        <v>1128</v>
      </c>
      <c r="C6065" t="s">
        <v>795</v>
      </c>
      <c r="P6065">
        <v>8</v>
      </c>
      <c r="Q6065">
        <v>0</v>
      </c>
      <c r="R6065">
        <v>12</v>
      </c>
      <c r="S6065">
        <v>3</v>
      </c>
    </row>
    <row r="6066" spans="1:39" x14ac:dyDescent="0.3">
      <c r="A6066">
        <v>19249</v>
      </c>
      <c r="B6066" t="s">
        <v>1128</v>
      </c>
      <c r="C6066" t="s">
        <v>849</v>
      </c>
      <c r="P6066">
        <v>4</v>
      </c>
      <c r="Q6066">
        <v>0</v>
      </c>
      <c r="R6066">
        <v>4</v>
      </c>
      <c r="S6066">
        <v>1</v>
      </c>
    </row>
    <row r="6067" spans="1:39" x14ac:dyDescent="0.3">
      <c r="A6067">
        <v>19249</v>
      </c>
      <c r="B6067" t="s">
        <v>1128</v>
      </c>
      <c r="C6067" t="s">
        <v>101</v>
      </c>
      <c r="P6067">
        <v>3</v>
      </c>
      <c r="Q6067">
        <v>0</v>
      </c>
      <c r="R6067">
        <v>3</v>
      </c>
      <c r="S6067">
        <v>1</v>
      </c>
    </row>
    <row r="6068" spans="1:39" x14ac:dyDescent="0.3">
      <c r="A6068">
        <v>19249</v>
      </c>
      <c r="B6068" t="s">
        <v>479</v>
      </c>
      <c r="C6068" t="s">
        <v>795</v>
      </c>
      <c r="T6068">
        <v>0</v>
      </c>
      <c r="U6068">
        <v>0</v>
      </c>
      <c r="V6068">
        <v>0</v>
      </c>
      <c r="W6068">
        <v>0</v>
      </c>
      <c r="X6068">
        <v>1</v>
      </c>
    </row>
    <row r="6069" spans="1:39" x14ac:dyDescent="0.3">
      <c r="A6069">
        <v>19249</v>
      </c>
      <c r="B6069" t="s">
        <v>1128</v>
      </c>
      <c r="C6069" t="s">
        <v>1878</v>
      </c>
      <c r="T6069">
        <v>24</v>
      </c>
      <c r="U6069">
        <v>51</v>
      </c>
      <c r="V6069">
        <v>0</v>
      </c>
      <c r="W6069">
        <v>96</v>
      </c>
      <c r="X6069">
        <v>4</v>
      </c>
    </row>
    <row r="6070" spans="1:39" x14ac:dyDescent="0.3">
      <c r="A6070">
        <v>19249</v>
      </c>
      <c r="B6070" t="s">
        <v>1128</v>
      </c>
      <c r="C6070" t="s">
        <v>2059</v>
      </c>
      <c r="T6070">
        <v>11</v>
      </c>
      <c r="U6070">
        <v>12</v>
      </c>
      <c r="V6070">
        <v>0</v>
      </c>
      <c r="W6070">
        <v>22</v>
      </c>
      <c r="X6070">
        <v>2</v>
      </c>
    </row>
    <row r="6071" spans="1:39" x14ac:dyDescent="0.3">
      <c r="A6071">
        <v>19249</v>
      </c>
      <c r="B6071" t="s">
        <v>479</v>
      </c>
      <c r="C6071" t="s">
        <v>1624</v>
      </c>
      <c r="Y6071">
        <v>17</v>
      </c>
      <c r="Z6071">
        <v>17</v>
      </c>
      <c r="AA6071">
        <v>0</v>
      </c>
      <c r="AB6071">
        <v>17</v>
      </c>
      <c r="AC6071">
        <v>1</v>
      </c>
    </row>
    <row r="6072" spans="1:39" x14ac:dyDescent="0.3">
      <c r="A6072">
        <v>19249</v>
      </c>
      <c r="B6072" t="s">
        <v>1128</v>
      </c>
      <c r="C6072" t="s">
        <v>133</v>
      </c>
      <c r="Y6072">
        <v>16.7</v>
      </c>
      <c r="Z6072">
        <v>43</v>
      </c>
      <c r="AA6072">
        <v>0</v>
      </c>
      <c r="AB6072">
        <v>50</v>
      </c>
      <c r="AC6072">
        <v>3</v>
      </c>
    </row>
    <row r="6073" spans="1:39" x14ac:dyDescent="0.3">
      <c r="A6073">
        <v>19249</v>
      </c>
      <c r="B6073" t="s">
        <v>479</v>
      </c>
      <c r="C6073" t="s">
        <v>52</v>
      </c>
      <c r="AD6073">
        <v>0</v>
      </c>
      <c r="AE6073" t="s">
        <v>136</v>
      </c>
      <c r="AF6073">
        <v>0</v>
      </c>
      <c r="AG6073" t="s">
        <v>136</v>
      </c>
      <c r="AH6073">
        <v>7</v>
      </c>
      <c r="AI6073">
        <v>7</v>
      </c>
    </row>
    <row r="6074" spans="1:39" x14ac:dyDescent="0.3">
      <c r="A6074">
        <v>19249</v>
      </c>
      <c r="B6074" t="s">
        <v>1128</v>
      </c>
      <c r="C6074" t="s">
        <v>1138</v>
      </c>
      <c r="AD6074">
        <v>2</v>
      </c>
      <c r="AE6074">
        <v>40</v>
      </c>
      <c r="AF6074">
        <v>2</v>
      </c>
      <c r="AG6074">
        <v>100</v>
      </c>
      <c r="AH6074">
        <v>8</v>
      </c>
      <c r="AI6074">
        <v>2</v>
      </c>
    </row>
    <row r="6075" spans="1:39" x14ac:dyDescent="0.3">
      <c r="A6075">
        <v>19249</v>
      </c>
      <c r="B6075" t="s">
        <v>479</v>
      </c>
      <c r="C6075" t="s">
        <v>1483</v>
      </c>
      <c r="AJ6075">
        <v>46</v>
      </c>
      <c r="AK6075">
        <v>163</v>
      </c>
      <c r="AL6075">
        <v>40.799999999999997</v>
      </c>
      <c r="AM6075">
        <v>4</v>
      </c>
    </row>
    <row r="6076" spans="1:39" x14ac:dyDescent="0.3">
      <c r="A6076">
        <v>19249</v>
      </c>
      <c r="B6076" t="s">
        <v>1128</v>
      </c>
      <c r="C6076" t="s">
        <v>2055</v>
      </c>
      <c r="AJ6076">
        <v>50</v>
      </c>
      <c r="AK6076">
        <v>256</v>
      </c>
      <c r="AL6076">
        <v>42.7</v>
      </c>
      <c r="AM6076">
        <v>6</v>
      </c>
    </row>
    <row r="6077" spans="1:39" x14ac:dyDescent="0.3">
      <c r="A6077">
        <v>19250</v>
      </c>
      <c r="B6077" t="s">
        <v>301</v>
      </c>
      <c r="C6077" t="s">
        <v>1741</v>
      </c>
      <c r="D6077">
        <v>22</v>
      </c>
      <c r="E6077">
        <v>63.6</v>
      </c>
      <c r="F6077">
        <v>14</v>
      </c>
      <c r="G6077">
        <v>1</v>
      </c>
      <c r="H6077">
        <v>2</v>
      </c>
      <c r="I6077">
        <v>331</v>
      </c>
      <c r="J6077">
        <v>210.9</v>
      </c>
    </row>
    <row r="6078" spans="1:39" x14ac:dyDescent="0.3">
      <c r="A6078">
        <v>19250</v>
      </c>
      <c r="B6078" t="s">
        <v>301</v>
      </c>
      <c r="C6078" t="s">
        <v>1096</v>
      </c>
      <c r="D6078">
        <v>1</v>
      </c>
      <c r="E6078">
        <v>100</v>
      </c>
      <c r="F6078">
        <v>1</v>
      </c>
      <c r="G6078">
        <v>0</v>
      </c>
      <c r="H6078">
        <v>0</v>
      </c>
      <c r="I6078">
        <v>6</v>
      </c>
      <c r="J6078">
        <v>150.4</v>
      </c>
    </row>
    <row r="6079" spans="1:39" x14ac:dyDescent="0.3">
      <c r="A6079">
        <v>19250</v>
      </c>
      <c r="B6079" t="s">
        <v>2060</v>
      </c>
      <c r="C6079" t="s">
        <v>274</v>
      </c>
      <c r="D6079">
        <v>39</v>
      </c>
      <c r="E6079">
        <v>53.8</v>
      </c>
      <c r="F6079">
        <v>21</v>
      </c>
      <c r="G6079">
        <v>3</v>
      </c>
      <c r="H6079">
        <v>2</v>
      </c>
      <c r="I6079">
        <v>219</v>
      </c>
      <c r="J6079">
        <v>102.6</v>
      </c>
    </row>
    <row r="6080" spans="1:39" x14ac:dyDescent="0.3">
      <c r="A6080">
        <v>19250</v>
      </c>
      <c r="B6080" t="s">
        <v>2060</v>
      </c>
      <c r="C6080" t="s">
        <v>320</v>
      </c>
      <c r="D6080">
        <v>1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</row>
    <row r="6081" spans="1:19" x14ac:dyDescent="0.3">
      <c r="A6081">
        <v>19250</v>
      </c>
      <c r="B6081" t="s">
        <v>301</v>
      </c>
      <c r="C6081" t="s">
        <v>665</v>
      </c>
      <c r="K6081">
        <v>19</v>
      </c>
      <c r="L6081">
        <v>0</v>
      </c>
      <c r="M6081">
        <v>22</v>
      </c>
      <c r="N6081">
        <v>4</v>
      </c>
      <c r="O6081">
        <v>104</v>
      </c>
    </row>
    <row r="6082" spans="1:19" x14ac:dyDescent="0.3">
      <c r="A6082">
        <v>19250</v>
      </c>
      <c r="B6082" t="s">
        <v>301</v>
      </c>
      <c r="C6082" t="s">
        <v>588</v>
      </c>
      <c r="K6082">
        <v>5</v>
      </c>
      <c r="L6082">
        <v>0</v>
      </c>
      <c r="M6082">
        <v>13</v>
      </c>
      <c r="N6082">
        <v>0</v>
      </c>
      <c r="O6082">
        <v>36</v>
      </c>
    </row>
    <row r="6083" spans="1:19" x14ac:dyDescent="0.3">
      <c r="A6083">
        <v>19250</v>
      </c>
      <c r="B6083" t="s">
        <v>301</v>
      </c>
      <c r="C6083" t="s">
        <v>1741</v>
      </c>
      <c r="K6083">
        <v>4</v>
      </c>
      <c r="L6083">
        <v>0</v>
      </c>
      <c r="M6083">
        <v>21</v>
      </c>
      <c r="N6083">
        <v>0</v>
      </c>
      <c r="O6083">
        <v>34</v>
      </c>
    </row>
    <row r="6084" spans="1:19" x14ac:dyDescent="0.3">
      <c r="A6084">
        <v>19250</v>
      </c>
      <c r="B6084" t="s">
        <v>301</v>
      </c>
      <c r="C6084" t="s">
        <v>614</v>
      </c>
      <c r="K6084">
        <v>6</v>
      </c>
      <c r="L6084">
        <v>0</v>
      </c>
      <c r="M6084">
        <v>18</v>
      </c>
      <c r="N6084">
        <v>0</v>
      </c>
      <c r="O6084">
        <v>33</v>
      </c>
    </row>
    <row r="6085" spans="1:19" x14ac:dyDescent="0.3">
      <c r="A6085">
        <v>19250</v>
      </c>
      <c r="B6085" t="s">
        <v>301</v>
      </c>
      <c r="C6085" t="s">
        <v>2061</v>
      </c>
      <c r="K6085">
        <v>2</v>
      </c>
      <c r="L6085">
        <v>0</v>
      </c>
      <c r="M6085">
        <v>11</v>
      </c>
      <c r="N6085">
        <v>0</v>
      </c>
      <c r="O6085">
        <v>13</v>
      </c>
    </row>
    <row r="6086" spans="1:19" x14ac:dyDescent="0.3">
      <c r="A6086">
        <v>19250</v>
      </c>
      <c r="B6086" t="s">
        <v>301</v>
      </c>
      <c r="C6086" t="s">
        <v>1742</v>
      </c>
      <c r="K6086">
        <v>1</v>
      </c>
      <c r="L6086">
        <v>0</v>
      </c>
      <c r="M6086">
        <v>1</v>
      </c>
      <c r="N6086">
        <v>0</v>
      </c>
      <c r="O6086">
        <v>1</v>
      </c>
    </row>
    <row r="6087" spans="1:19" x14ac:dyDescent="0.3">
      <c r="A6087">
        <v>19250</v>
      </c>
      <c r="B6087" t="s">
        <v>301</v>
      </c>
      <c r="C6087" t="s">
        <v>399</v>
      </c>
      <c r="K6087">
        <v>0</v>
      </c>
      <c r="L6087">
        <v>0</v>
      </c>
      <c r="M6087">
        <v>0</v>
      </c>
      <c r="N6087">
        <v>0</v>
      </c>
      <c r="O6087">
        <v>0</v>
      </c>
    </row>
    <row r="6088" spans="1:19" x14ac:dyDescent="0.3">
      <c r="A6088">
        <v>19250</v>
      </c>
      <c r="B6088" t="s">
        <v>2060</v>
      </c>
      <c r="C6088" t="s">
        <v>274</v>
      </c>
      <c r="K6088">
        <v>24</v>
      </c>
      <c r="L6088">
        <v>0</v>
      </c>
      <c r="M6088">
        <v>15</v>
      </c>
      <c r="N6088">
        <v>0</v>
      </c>
      <c r="O6088">
        <v>47</v>
      </c>
    </row>
    <row r="6089" spans="1:19" x14ac:dyDescent="0.3">
      <c r="A6089">
        <v>19250</v>
      </c>
      <c r="B6089" t="s">
        <v>2060</v>
      </c>
      <c r="C6089" t="s">
        <v>688</v>
      </c>
      <c r="K6089">
        <v>5</v>
      </c>
      <c r="L6089">
        <v>0</v>
      </c>
      <c r="M6089">
        <v>23</v>
      </c>
      <c r="N6089">
        <v>0</v>
      </c>
      <c r="O6089">
        <v>31</v>
      </c>
    </row>
    <row r="6090" spans="1:19" x14ac:dyDescent="0.3">
      <c r="A6090">
        <v>19250</v>
      </c>
      <c r="B6090" t="s">
        <v>2060</v>
      </c>
      <c r="C6090" t="s">
        <v>1149</v>
      </c>
      <c r="K6090">
        <v>3</v>
      </c>
      <c r="L6090">
        <v>0</v>
      </c>
      <c r="M6090">
        <v>7</v>
      </c>
      <c r="N6090">
        <v>0</v>
      </c>
      <c r="O6090">
        <v>14</v>
      </c>
    </row>
    <row r="6091" spans="1:19" x14ac:dyDescent="0.3">
      <c r="A6091">
        <v>19250</v>
      </c>
      <c r="B6091" t="s">
        <v>2060</v>
      </c>
      <c r="C6091" t="s">
        <v>56</v>
      </c>
      <c r="K6091">
        <v>3</v>
      </c>
      <c r="L6091">
        <v>0</v>
      </c>
      <c r="M6091">
        <v>4</v>
      </c>
      <c r="N6091">
        <v>0</v>
      </c>
      <c r="O6091">
        <v>3</v>
      </c>
    </row>
    <row r="6092" spans="1:19" x14ac:dyDescent="0.3">
      <c r="A6092">
        <v>19250</v>
      </c>
      <c r="B6092" t="s">
        <v>2060</v>
      </c>
      <c r="C6092" t="s">
        <v>71</v>
      </c>
      <c r="K6092">
        <v>2</v>
      </c>
      <c r="L6092">
        <v>0</v>
      </c>
      <c r="M6092">
        <v>2</v>
      </c>
      <c r="N6092">
        <v>0</v>
      </c>
      <c r="O6092">
        <v>2</v>
      </c>
    </row>
    <row r="6093" spans="1:19" x14ac:dyDescent="0.3">
      <c r="A6093">
        <v>19250</v>
      </c>
      <c r="B6093" t="s">
        <v>2060</v>
      </c>
      <c r="C6093" t="s">
        <v>320</v>
      </c>
      <c r="K6093">
        <v>1</v>
      </c>
      <c r="L6093">
        <v>0</v>
      </c>
      <c r="M6093">
        <v>0</v>
      </c>
      <c r="N6093">
        <v>0</v>
      </c>
      <c r="O6093">
        <v>-2</v>
      </c>
    </row>
    <row r="6094" spans="1:19" x14ac:dyDescent="0.3">
      <c r="A6094">
        <v>19250</v>
      </c>
      <c r="B6094" t="s">
        <v>301</v>
      </c>
      <c r="C6094" t="s">
        <v>1744</v>
      </c>
      <c r="P6094">
        <v>68</v>
      </c>
      <c r="Q6094">
        <v>1</v>
      </c>
      <c r="R6094">
        <v>162</v>
      </c>
      <c r="S6094">
        <v>3</v>
      </c>
    </row>
    <row r="6095" spans="1:19" x14ac:dyDescent="0.3">
      <c r="A6095">
        <v>19250</v>
      </c>
      <c r="B6095" t="s">
        <v>301</v>
      </c>
      <c r="C6095" t="s">
        <v>2062</v>
      </c>
      <c r="P6095">
        <v>44</v>
      </c>
      <c r="Q6095">
        <v>0</v>
      </c>
      <c r="R6095">
        <v>133</v>
      </c>
      <c r="S6095">
        <v>5</v>
      </c>
    </row>
    <row r="6096" spans="1:19" x14ac:dyDescent="0.3">
      <c r="A6096">
        <v>19250</v>
      </c>
      <c r="B6096" t="s">
        <v>301</v>
      </c>
      <c r="C6096" t="s">
        <v>1083</v>
      </c>
      <c r="P6096">
        <v>18</v>
      </c>
      <c r="Q6096">
        <v>1</v>
      </c>
      <c r="R6096">
        <v>30</v>
      </c>
      <c r="S6096">
        <v>3</v>
      </c>
    </row>
    <row r="6097" spans="1:29" x14ac:dyDescent="0.3">
      <c r="A6097">
        <v>19250</v>
      </c>
      <c r="B6097" t="s">
        <v>301</v>
      </c>
      <c r="C6097" t="s">
        <v>2063</v>
      </c>
      <c r="P6097">
        <v>6</v>
      </c>
      <c r="Q6097">
        <v>0</v>
      </c>
      <c r="R6097">
        <v>6</v>
      </c>
      <c r="S6097">
        <v>1</v>
      </c>
    </row>
    <row r="6098" spans="1:29" x14ac:dyDescent="0.3">
      <c r="A6098">
        <v>19250</v>
      </c>
      <c r="B6098" t="s">
        <v>301</v>
      </c>
      <c r="C6098" t="s">
        <v>665</v>
      </c>
      <c r="P6098">
        <v>5</v>
      </c>
      <c r="Q6098">
        <v>0</v>
      </c>
      <c r="R6098">
        <v>5</v>
      </c>
      <c r="S6098">
        <v>1</v>
      </c>
    </row>
    <row r="6099" spans="1:29" x14ac:dyDescent="0.3">
      <c r="A6099">
        <v>19250</v>
      </c>
      <c r="B6099" t="s">
        <v>301</v>
      </c>
      <c r="C6099" t="s">
        <v>1742</v>
      </c>
      <c r="P6099">
        <v>2</v>
      </c>
      <c r="Q6099">
        <v>0</v>
      </c>
      <c r="R6099">
        <v>2</v>
      </c>
      <c r="S6099">
        <v>1</v>
      </c>
    </row>
    <row r="6100" spans="1:29" x14ac:dyDescent="0.3">
      <c r="A6100">
        <v>19250</v>
      </c>
      <c r="B6100" t="s">
        <v>301</v>
      </c>
      <c r="C6100" t="s">
        <v>247</v>
      </c>
      <c r="P6100">
        <v>0</v>
      </c>
      <c r="Q6100">
        <v>0</v>
      </c>
      <c r="R6100">
        <v>-1</v>
      </c>
      <c r="S6100">
        <v>1</v>
      </c>
    </row>
    <row r="6101" spans="1:29" x14ac:dyDescent="0.3">
      <c r="A6101">
        <v>19250</v>
      </c>
      <c r="B6101" t="s">
        <v>2060</v>
      </c>
      <c r="C6101" t="s">
        <v>1174</v>
      </c>
      <c r="P6101">
        <v>16</v>
      </c>
      <c r="Q6101">
        <v>0</v>
      </c>
      <c r="R6101">
        <v>76</v>
      </c>
      <c r="S6101">
        <v>7</v>
      </c>
    </row>
    <row r="6102" spans="1:29" x14ac:dyDescent="0.3">
      <c r="A6102">
        <v>19250</v>
      </c>
      <c r="B6102" t="s">
        <v>2060</v>
      </c>
      <c r="C6102" t="s">
        <v>1149</v>
      </c>
      <c r="P6102">
        <v>19</v>
      </c>
      <c r="Q6102">
        <v>1</v>
      </c>
      <c r="R6102">
        <v>58</v>
      </c>
      <c r="S6102">
        <v>4</v>
      </c>
    </row>
    <row r="6103" spans="1:29" x14ac:dyDescent="0.3">
      <c r="A6103">
        <v>19250</v>
      </c>
      <c r="B6103" t="s">
        <v>2060</v>
      </c>
      <c r="C6103" t="s">
        <v>2064</v>
      </c>
      <c r="P6103">
        <v>22</v>
      </c>
      <c r="Q6103">
        <v>0</v>
      </c>
      <c r="R6103">
        <v>53</v>
      </c>
      <c r="S6103">
        <v>4</v>
      </c>
    </row>
    <row r="6104" spans="1:29" x14ac:dyDescent="0.3">
      <c r="A6104">
        <v>19250</v>
      </c>
      <c r="B6104" t="s">
        <v>2060</v>
      </c>
      <c r="C6104" t="s">
        <v>2065</v>
      </c>
      <c r="P6104">
        <v>15</v>
      </c>
      <c r="Q6104">
        <v>0</v>
      </c>
      <c r="R6104">
        <v>23</v>
      </c>
      <c r="S6104">
        <v>2</v>
      </c>
    </row>
    <row r="6105" spans="1:29" x14ac:dyDescent="0.3">
      <c r="A6105">
        <v>19250</v>
      </c>
      <c r="B6105" t="s">
        <v>2060</v>
      </c>
      <c r="C6105" t="s">
        <v>56</v>
      </c>
      <c r="P6105">
        <v>4</v>
      </c>
      <c r="Q6105">
        <v>0</v>
      </c>
      <c r="R6105">
        <v>5</v>
      </c>
      <c r="S6105">
        <v>2</v>
      </c>
    </row>
    <row r="6106" spans="1:29" x14ac:dyDescent="0.3">
      <c r="A6106">
        <v>19250</v>
      </c>
      <c r="B6106" t="s">
        <v>2060</v>
      </c>
      <c r="C6106" t="s">
        <v>688</v>
      </c>
      <c r="P6106">
        <v>3</v>
      </c>
      <c r="Q6106">
        <v>0</v>
      </c>
      <c r="R6106">
        <v>3</v>
      </c>
      <c r="S6106">
        <v>1</v>
      </c>
    </row>
    <row r="6107" spans="1:29" x14ac:dyDescent="0.3">
      <c r="A6107">
        <v>19250</v>
      </c>
      <c r="B6107" t="s">
        <v>2060</v>
      </c>
      <c r="C6107" t="s">
        <v>2066</v>
      </c>
      <c r="P6107">
        <v>1</v>
      </c>
      <c r="Q6107">
        <v>1</v>
      </c>
      <c r="R6107">
        <v>1</v>
      </c>
      <c r="S6107">
        <v>1</v>
      </c>
    </row>
    <row r="6108" spans="1:29" x14ac:dyDescent="0.3">
      <c r="A6108">
        <v>19250</v>
      </c>
      <c r="B6108" t="s">
        <v>301</v>
      </c>
      <c r="C6108" t="s">
        <v>588</v>
      </c>
      <c r="T6108">
        <v>24</v>
      </c>
      <c r="U6108">
        <v>24</v>
      </c>
      <c r="V6108">
        <v>0</v>
      </c>
      <c r="W6108">
        <v>24</v>
      </c>
      <c r="X6108">
        <v>1</v>
      </c>
    </row>
    <row r="6109" spans="1:29" x14ac:dyDescent="0.3">
      <c r="A6109">
        <v>19250</v>
      </c>
      <c r="B6109" t="s">
        <v>2060</v>
      </c>
      <c r="C6109" t="s">
        <v>56</v>
      </c>
      <c r="T6109">
        <v>24</v>
      </c>
      <c r="U6109">
        <v>34</v>
      </c>
      <c r="V6109">
        <v>0</v>
      </c>
      <c r="W6109">
        <v>96</v>
      </c>
      <c r="X6109">
        <v>4</v>
      </c>
    </row>
    <row r="6110" spans="1:29" x14ac:dyDescent="0.3">
      <c r="A6110">
        <v>19250</v>
      </c>
      <c r="B6110" t="s">
        <v>2060</v>
      </c>
      <c r="C6110" t="s">
        <v>1149</v>
      </c>
      <c r="T6110">
        <v>15</v>
      </c>
      <c r="U6110">
        <v>15</v>
      </c>
      <c r="V6110">
        <v>0</v>
      </c>
      <c r="W6110">
        <v>15</v>
      </c>
      <c r="X6110">
        <v>1</v>
      </c>
    </row>
    <row r="6111" spans="1:29" x14ac:dyDescent="0.3">
      <c r="A6111">
        <v>19250</v>
      </c>
      <c r="B6111" t="s">
        <v>301</v>
      </c>
      <c r="C6111" t="s">
        <v>2062</v>
      </c>
      <c r="Y6111">
        <v>15</v>
      </c>
      <c r="Z6111">
        <v>15</v>
      </c>
      <c r="AA6111">
        <v>0</v>
      </c>
      <c r="AB6111">
        <v>15</v>
      </c>
      <c r="AC6111">
        <v>1</v>
      </c>
    </row>
    <row r="6112" spans="1:29" x14ac:dyDescent="0.3">
      <c r="A6112">
        <v>19250</v>
      </c>
      <c r="B6112" t="s">
        <v>2060</v>
      </c>
      <c r="C6112" t="s">
        <v>2065</v>
      </c>
      <c r="Y6112">
        <v>-2</v>
      </c>
      <c r="Z6112">
        <v>0</v>
      </c>
      <c r="AA6112">
        <v>0</v>
      </c>
      <c r="AB6112">
        <v>-2</v>
      </c>
      <c r="AC6112">
        <v>1</v>
      </c>
    </row>
    <row r="6113" spans="1:39" x14ac:dyDescent="0.3">
      <c r="A6113">
        <v>19250</v>
      </c>
      <c r="B6113" t="s">
        <v>301</v>
      </c>
      <c r="C6113" t="s">
        <v>2067</v>
      </c>
      <c r="AD6113">
        <v>1</v>
      </c>
      <c r="AE6113">
        <v>38</v>
      </c>
      <c r="AF6113">
        <v>1</v>
      </c>
      <c r="AG6113">
        <v>100</v>
      </c>
      <c r="AH6113">
        <v>9</v>
      </c>
      <c r="AI6113">
        <v>6</v>
      </c>
    </row>
    <row r="6114" spans="1:39" x14ac:dyDescent="0.3">
      <c r="A6114">
        <v>19250</v>
      </c>
      <c r="B6114" t="s">
        <v>2060</v>
      </c>
      <c r="C6114" t="s">
        <v>2068</v>
      </c>
      <c r="AD6114">
        <v>1</v>
      </c>
      <c r="AE6114" t="s">
        <v>136</v>
      </c>
      <c r="AF6114">
        <v>0</v>
      </c>
      <c r="AG6114">
        <v>0</v>
      </c>
      <c r="AH6114">
        <v>2</v>
      </c>
      <c r="AI6114">
        <v>2</v>
      </c>
    </row>
    <row r="6115" spans="1:39" x14ac:dyDescent="0.3">
      <c r="A6115">
        <v>19250</v>
      </c>
      <c r="B6115" t="s">
        <v>301</v>
      </c>
      <c r="C6115" t="s">
        <v>2069</v>
      </c>
      <c r="AJ6115">
        <v>42</v>
      </c>
      <c r="AK6115">
        <v>84</v>
      </c>
      <c r="AL6115">
        <v>42</v>
      </c>
      <c r="AM6115">
        <v>2</v>
      </c>
    </row>
    <row r="6116" spans="1:39" x14ac:dyDescent="0.3">
      <c r="A6116">
        <v>19250</v>
      </c>
      <c r="B6116" t="s">
        <v>2060</v>
      </c>
      <c r="C6116" t="s">
        <v>2068</v>
      </c>
      <c r="AJ6116">
        <v>42</v>
      </c>
      <c r="AK6116">
        <v>184</v>
      </c>
      <c r="AL6116">
        <v>36.799999999999997</v>
      </c>
      <c r="AM6116">
        <v>5</v>
      </c>
    </row>
    <row r="6117" spans="1:39" x14ac:dyDescent="0.3">
      <c r="A6117">
        <v>19251</v>
      </c>
      <c r="B6117" t="s">
        <v>1473</v>
      </c>
      <c r="C6117" t="s">
        <v>1474</v>
      </c>
      <c r="D6117">
        <v>40</v>
      </c>
      <c r="E6117">
        <v>42.5</v>
      </c>
      <c r="F6117">
        <v>17</v>
      </c>
      <c r="G6117">
        <v>1</v>
      </c>
      <c r="H6117">
        <v>0</v>
      </c>
      <c r="I6117">
        <v>129</v>
      </c>
      <c r="J6117">
        <v>64.599999999999994</v>
      </c>
    </row>
    <row r="6118" spans="1:39" x14ac:dyDescent="0.3">
      <c r="A6118">
        <v>19251</v>
      </c>
      <c r="B6118" t="s">
        <v>611</v>
      </c>
      <c r="C6118" t="s">
        <v>180</v>
      </c>
      <c r="D6118">
        <v>39</v>
      </c>
      <c r="E6118">
        <v>38.5</v>
      </c>
      <c r="F6118">
        <v>15</v>
      </c>
      <c r="G6118">
        <v>2</v>
      </c>
      <c r="H6118">
        <v>1</v>
      </c>
      <c r="I6118">
        <v>193</v>
      </c>
      <c r="J6118">
        <v>78.2</v>
      </c>
    </row>
    <row r="6119" spans="1:39" x14ac:dyDescent="0.3">
      <c r="A6119">
        <v>19251</v>
      </c>
      <c r="B6119" t="s">
        <v>1473</v>
      </c>
      <c r="C6119" t="s">
        <v>1796</v>
      </c>
      <c r="K6119">
        <v>18</v>
      </c>
      <c r="L6119">
        <v>0</v>
      </c>
      <c r="M6119">
        <v>17</v>
      </c>
      <c r="N6119">
        <v>0</v>
      </c>
      <c r="O6119">
        <v>48</v>
      </c>
    </row>
    <row r="6120" spans="1:39" x14ac:dyDescent="0.3">
      <c r="A6120">
        <v>19251</v>
      </c>
      <c r="B6120" t="s">
        <v>1473</v>
      </c>
      <c r="C6120" t="s">
        <v>1261</v>
      </c>
      <c r="K6120">
        <v>1</v>
      </c>
      <c r="L6120">
        <v>0</v>
      </c>
      <c r="M6120">
        <v>25</v>
      </c>
      <c r="N6120">
        <v>0</v>
      </c>
      <c r="O6120">
        <v>25</v>
      </c>
    </row>
    <row r="6121" spans="1:39" x14ac:dyDescent="0.3">
      <c r="A6121">
        <v>19251</v>
      </c>
      <c r="B6121" t="s">
        <v>1473</v>
      </c>
      <c r="C6121" t="s">
        <v>2070</v>
      </c>
      <c r="K6121">
        <v>13</v>
      </c>
      <c r="L6121">
        <v>0</v>
      </c>
      <c r="M6121">
        <v>10</v>
      </c>
      <c r="N6121">
        <v>0</v>
      </c>
      <c r="O6121">
        <v>21</v>
      </c>
    </row>
    <row r="6122" spans="1:39" x14ac:dyDescent="0.3">
      <c r="A6122">
        <v>19251</v>
      </c>
      <c r="B6122" t="s">
        <v>1473</v>
      </c>
      <c r="C6122" t="s">
        <v>870</v>
      </c>
      <c r="K6122">
        <v>0</v>
      </c>
      <c r="L6122">
        <v>0</v>
      </c>
      <c r="M6122">
        <v>0</v>
      </c>
      <c r="N6122">
        <v>0</v>
      </c>
      <c r="O6122">
        <v>0</v>
      </c>
    </row>
    <row r="6123" spans="1:39" x14ac:dyDescent="0.3">
      <c r="A6123">
        <v>19251</v>
      </c>
      <c r="B6123" t="s">
        <v>1473</v>
      </c>
      <c r="C6123" t="s">
        <v>1474</v>
      </c>
      <c r="K6123">
        <v>6</v>
      </c>
      <c r="L6123">
        <v>1</v>
      </c>
      <c r="M6123">
        <v>3</v>
      </c>
      <c r="N6123">
        <v>0</v>
      </c>
      <c r="O6123">
        <v>-26</v>
      </c>
    </row>
    <row r="6124" spans="1:39" x14ac:dyDescent="0.3">
      <c r="A6124">
        <v>19251</v>
      </c>
      <c r="B6124" t="s">
        <v>611</v>
      </c>
      <c r="C6124" t="s">
        <v>2071</v>
      </c>
      <c r="K6124">
        <v>12</v>
      </c>
      <c r="L6124">
        <v>0</v>
      </c>
      <c r="M6124">
        <v>3</v>
      </c>
      <c r="N6124">
        <v>0</v>
      </c>
      <c r="O6124">
        <v>14</v>
      </c>
    </row>
    <row r="6125" spans="1:39" x14ac:dyDescent="0.3">
      <c r="A6125">
        <v>19251</v>
      </c>
      <c r="B6125" t="s">
        <v>611</v>
      </c>
      <c r="C6125" t="s">
        <v>56</v>
      </c>
      <c r="K6125">
        <v>1</v>
      </c>
      <c r="L6125">
        <v>0</v>
      </c>
      <c r="M6125">
        <v>11</v>
      </c>
      <c r="N6125">
        <v>0</v>
      </c>
      <c r="O6125">
        <v>11</v>
      </c>
    </row>
    <row r="6126" spans="1:39" x14ac:dyDescent="0.3">
      <c r="A6126">
        <v>19251</v>
      </c>
      <c r="B6126" t="s">
        <v>611</v>
      </c>
      <c r="C6126" t="s">
        <v>790</v>
      </c>
      <c r="K6126">
        <v>7</v>
      </c>
      <c r="L6126">
        <v>0</v>
      </c>
      <c r="M6126">
        <v>6</v>
      </c>
      <c r="N6126">
        <v>0</v>
      </c>
      <c r="O6126">
        <v>6</v>
      </c>
    </row>
    <row r="6127" spans="1:39" x14ac:dyDescent="0.3">
      <c r="A6127">
        <v>19251</v>
      </c>
      <c r="B6127" t="s">
        <v>611</v>
      </c>
      <c r="C6127" t="s">
        <v>131</v>
      </c>
      <c r="K6127">
        <v>1</v>
      </c>
      <c r="L6127">
        <v>0</v>
      </c>
      <c r="M6127">
        <v>2</v>
      </c>
      <c r="N6127">
        <v>0</v>
      </c>
      <c r="O6127">
        <v>2</v>
      </c>
    </row>
    <row r="6128" spans="1:39" x14ac:dyDescent="0.3">
      <c r="A6128">
        <v>19251</v>
      </c>
      <c r="B6128" t="s">
        <v>611</v>
      </c>
      <c r="C6128" t="s">
        <v>1683</v>
      </c>
      <c r="K6128">
        <v>1</v>
      </c>
      <c r="L6128">
        <v>0</v>
      </c>
      <c r="M6128">
        <v>2</v>
      </c>
      <c r="N6128">
        <v>0</v>
      </c>
      <c r="O6128">
        <v>2</v>
      </c>
    </row>
    <row r="6129" spans="1:19" x14ac:dyDescent="0.3">
      <c r="A6129">
        <v>19251</v>
      </c>
      <c r="B6129" t="s">
        <v>611</v>
      </c>
      <c r="C6129" t="s">
        <v>152</v>
      </c>
      <c r="K6129">
        <v>1</v>
      </c>
      <c r="L6129">
        <v>0</v>
      </c>
      <c r="M6129">
        <v>0</v>
      </c>
      <c r="N6129">
        <v>0</v>
      </c>
      <c r="O6129">
        <v>-2</v>
      </c>
    </row>
    <row r="6130" spans="1:19" x14ac:dyDescent="0.3">
      <c r="A6130">
        <v>19251</v>
      </c>
      <c r="B6130" t="s">
        <v>611</v>
      </c>
      <c r="C6130" t="s">
        <v>180</v>
      </c>
      <c r="K6130">
        <v>7</v>
      </c>
      <c r="L6130">
        <v>1</v>
      </c>
      <c r="M6130">
        <v>7</v>
      </c>
      <c r="N6130">
        <v>0</v>
      </c>
      <c r="O6130">
        <v>-4</v>
      </c>
    </row>
    <row r="6131" spans="1:19" x14ac:dyDescent="0.3">
      <c r="A6131">
        <v>19251</v>
      </c>
      <c r="B6131" t="s">
        <v>1473</v>
      </c>
      <c r="C6131" t="s">
        <v>790</v>
      </c>
      <c r="P6131">
        <v>43</v>
      </c>
      <c r="Q6131">
        <v>0</v>
      </c>
      <c r="R6131">
        <v>55</v>
      </c>
      <c r="S6131">
        <v>4</v>
      </c>
    </row>
    <row r="6132" spans="1:19" x14ac:dyDescent="0.3">
      <c r="A6132">
        <v>19251</v>
      </c>
      <c r="B6132" t="s">
        <v>1473</v>
      </c>
      <c r="C6132" t="s">
        <v>2072</v>
      </c>
      <c r="P6132">
        <v>16</v>
      </c>
      <c r="Q6132">
        <v>0</v>
      </c>
      <c r="R6132">
        <v>23</v>
      </c>
      <c r="S6132">
        <v>2</v>
      </c>
    </row>
    <row r="6133" spans="1:19" x14ac:dyDescent="0.3">
      <c r="A6133">
        <v>19251</v>
      </c>
      <c r="B6133" t="s">
        <v>1473</v>
      </c>
      <c r="C6133" t="s">
        <v>1165</v>
      </c>
      <c r="P6133">
        <v>9</v>
      </c>
      <c r="Q6133">
        <v>0</v>
      </c>
      <c r="R6133">
        <v>13</v>
      </c>
      <c r="S6133">
        <v>2</v>
      </c>
    </row>
    <row r="6134" spans="1:19" x14ac:dyDescent="0.3">
      <c r="A6134">
        <v>19251</v>
      </c>
      <c r="B6134" t="s">
        <v>1473</v>
      </c>
      <c r="C6134" t="s">
        <v>998</v>
      </c>
      <c r="P6134">
        <v>8</v>
      </c>
      <c r="Q6134">
        <v>0</v>
      </c>
      <c r="R6134">
        <v>13</v>
      </c>
      <c r="S6134">
        <v>2</v>
      </c>
    </row>
    <row r="6135" spans="1:19" x14ac:dyDescent="0.3">
      <c r="A6135">
        <v>19251</v>
      </c>
      <c r="B6135" t="s">
        <v>1473</v>
      </c>
      <c r="C6135" t="s">
        <v>113</v>
      </c>
      <c r="P6135">
        <v>11</v>
      </c>
      <c r="Q6135">
        <v>0</v>
      </c>
      <c r="R6135">
        <v>11</v>
      </c>
      <c r="S6135">
        <v>1</v>
      </c>
    </row>
    <row r="6136" spans="1:19" x14ac:dyDescent="0.3">
      <c r="A6136">
        <v>19251</v>
      </c>
      <c r="B6136" t="s">
        <v>1473</v>
      </c>
      <c r="C6136" t="s">
        <v>1261</v>
      </c>
      <c r="P6136">
        <v>9</v>
      </c>
      <c r="Q6136">
        <v>0</v>
      </c>
      <c r="R6136">
        <v>9</v>
      </c>
      <c r="S6136">
        <v>1</v>
      </c>
    </row>
    <row r="6137" spans="1:19" x14ac:dyDescent="0.3">
      <c r="A6137">
        <v>19251</v>
      </c>
      <c r="B6137" t="s">
        <v>1473</v>
      </c>
      <c r="C6137" t="s">
        <v>2073</v>
      </c>
      <c r="P6137">
        <v>4</v>
      </c>
      <c r="Q6137">
        <v>0</v>
      </c>
      <c r="R6137">
        <v>6</v>
      </c>
      <c r="S6137">
        <v>2</v>
      </c>
    </row>
    <row r="6138" spans="1:19" x14ac:dyDescent="0.3">
      <c r="A6138">
        <v>19251</v>
      </c>
      <c r="B6138" t="s">
        <v>1473</v>
      </c>
      <c r="C6138" t="s">
        <v>2070</v>
      </c>
      <c r="P6138">
        <v>1</v>
      </c>
      <c r="Q6138">
        <v>0</v>
      </c>
      <c r="R6138">
        <v>1</v>
      </c>
      <c r="S6138">
        <v>1</v>
      </c>
    </row>
    <row r="6139" spans="1:19" x14ac:dyDescent="0.3">
      <c r="A6139">
        <v>19251</v>
      </c>
      <c r="B6139" t="s">
        <v>1473</v>
      </c>
      <c r="C6139" t="s">
        <v>1796</v>
      </c>
      <c r="P6139">
        <v>2</v>
      </c>
      <c r="Q6139">
        <v>0</v>
      </c>
      <c r="R6139">
        <v>-2</v>
      </c>
      <c r="S6139">
        <v>2</v>
      </c>
    </row>
    <row r="6140" spans="1:19" x14ac:dyDescent="0.3">
      <c r="A6140">
        <v>19251</v>
      </c>
      <c r="B6140" t="s">
        <v>611</v>
      </c>
      <c r="C6140" t="s">
        <v>56</v>
      </c>
      <c r="P6140">
        <v>19</v>
      </c>
      <c r="Q6140">
        <v>0</v>
      </c>
      <c r="R6140">
        <v>62</v>
      </c>
      <c r="S6140">
        <v>4</v>
      </c>
    </row>
    <row r="6141" spans="1:19" x14ac:dyDescent="0.3">
      <c r="A6141">
        <v>19251</v>
      </c>
      <c r="B6141" t="s">
        <v>611</v>
      </c>
      <c r="C6141" t="s">
        <v>795</v>
      </c>
      <c r="P6141">
        <v>25</v>
      </c>
      <c r="Q6141">
        <v>1</v>
      </c>
      <c r="R6141">
        <v>46</v>
      </c>
      <c r="S6141">
        <v>2</v>
      </c>
    </row>
    <row r="6142" spans="1:19" x14ac:dyDescent="0.3">
      <c r="A6142">
        <v>19251</v>
      </c>
      <c r="B6142" t="s">
        <v>611</v>
      </c>
      <c r="C6142" t="s">
        <v>790</v>
      </c>
      <c r="P6142">
        <v>15</v>
      </c>
      <c r="Q6142">
        <v>0</v>
      </c>
      <c r="R6142">
        <v>39</v>
      </c>
      <c r="S6142">
        <v>5</v>
      </c>
    </row>
    <row r="6143" spans="1:19" x14ac:dyDescent="0.3">
      <c r="A6143">
        <v>19251</v>
      </c>
      <c r="B6143" t="s">
        <v>611</v>
      </c>
      <c r="C6143" t="s">
        <v>131</v>
      </c>
      <c r="P6143">
        <v>32</v>
      </c>
      <c r="Q6143">
        <v>0</v>
      </c>
      <c r="R6143">
        <v>32</v>
      </c>
      <c r="S6143">
        <v>1</v>
      </c>
    </row>
    <row r="6144" spans="1:19" x14ac:dyDescent="0.3">
      <c r="A6144">
        <v>19251</v>
      </c>
      <c r="B6144" t="s">
        <v>611</v>
      </c>
      <c r="C6144" t="s">
        <v>2074</v>
      </c>
      <c r="P6144">
        <v>6</v>
      </c>
      <c r="Q6144">
        <v>0</v>
      </c>
      <c r="R6144">
        <v>6</v>
      </c>
      <c r="S6144">
        <v>1</v>
      </c>
    </row>
    <row r="6145" spans="1:39" x14ac:dyDescent="0.3">
      <c r="A6145">
        <v>19251</v>
      </c>
      <c r="B6145" t="s">
        <v>611</v>
      </c>
      <c r="C6145" t="s">
        <v>567</v>
      </c>
      <c r="P6145">
        <v>5</v>
      </c>
      <c r="Q6145">
        <v>0</v>
      </c>
      <c r="R6145">
        <v>5</v>
      </c>
      <c r="S6145">
        <v>1</v>
      </c>
    </row>
    <row r="6146" spans="1:39" x14ac:dyDescent="0.3">
      <c r="A6146">
        <v>19251</v>
      </c>
      <c r="B6146" t="s">
        <v>611</v>
      </c>
      <c r="C6146" t="s">
        <v>1683</v>
      </c>
      <c r="P6146">
        <v>3</v>
      </c>
      <c r="Q6146">
        <v>0</v>
      </c>
      <c r="R6146">
        <v>3</v>
      </c>
      <c r="S6146">
        <v>1</v>
      </c>
    </row>
    <row r="6147" spans="1:39" x14ac:dyDescent="0.3">
      <c r="A6147">
        <v>19251</v>
      </c>
      <c r="B6147" t="s">
        <v>1473</v>
      </c>
      <c r="C6147" t="s">
        <v>2075</v>
      </c>
      <c r="T6147">
        <v>21.7</v>
      </c>
      <c r="U6147">
        <v>30</v>
      </c>
      <c r="V6147">
        <v>0</v>
      </c>
      <c r="W6147">
        <v>65</v>
      </c>
      <c r="X6147">
        <v>3</v>
      </c>
    </row>
    <row r="6148" spans="1:39" x14ac:dyDescent="0.3">
      <c r="A6148">
        <v>19251</v>
      </c>
      <c r="B6148" t="s">
        <v>611</v>
      </c>
      <c r="C6148" t="s">
        <v>790</v>
      </c>
      <c r="T6148">
        <v>20.3</v>
      </c>
      <c r="U6148">
        <v>21</v>
      </c>
      <c r="V6148">
        <v>0</v>
      </c>
      <c r="W6148">
        <v>61</v>
      </c>
      <c r="X6148">
        <v>3</v>
      </c>
    </row>
    <row r="6149" spans="1:39" x14ac:dyDescent="0.3">
      <c r="A6149">
        <v>19251</v>
      </c>
      <c r="B6149" t="s">
        <v>1473</v>
      </c>
      <c r="C6149" t="s">
        <v>870</v>
      </c>
      <c r="Y6149">
        <v>5.7</v>
      </c>
      <c r="Z6149">
        <v>22</v>
      </c>
      <c r="AA6149">
        <v>0</v>
      </c>
      <c r="AB6149">
        <v>40</v>
      </c>
      <c r="AC6149">
        <v>7</v>
      </c>
    </row>
    <row r="6150" spans="1:39" x14ac:dyDescent="0.3">
      <c r="A6150">
        <v>19251</v>
      </c>
      <c r="B6150" t="s">
        <v>611</v>
      </c>
      <c r="C6150" t="s">
        <v>152</v>
      </c>
      <c r="Y6150">
        <v>9.6</v>
      </c>
      <c r="Z6150">
        <v>14</v>
      </c>
      <c r="AA6150">
        <v>0</v>
      </c>
      <c r="AB6150">
        <v>48</v>
      </c>
      <c r="AC6150">
        <v>5</v>
      </c>
    </row>
    <row r="6151" spans="1:39" x14ac:dyDescent="0.3">
      <c r="A6151">
        <v>19251</v>
      </c>
      <c r="B6151" t="s">
        <v>611</v>
      </c>
      <c r="C6151" t="s">
        <v>1499</v>
      </c>
      <c r="Y6151">
        <v>4</v>
      </c>
      <c r="Z6151">
        <v>4</v>
      </c>
      <c r="AA6151">
        <v>0</v>
      </c>
      <c r="AB6151">
        <v>4</v>
      </c>
      <c r="AC6151">
        <v>1</v>
      </c>
    </row>
    <row r="6152" spans="1:39" x14ac:dyDescent="0.3">
      <c r="A6152">
        <v>19251</v>
      </c>
      <c r="B6152" t="s">
        <v>1473</v>
      </c>
      <c r="C6152" t="s">
        <v>2076</v>
      </c>
      <c r="AD6152">
        <v>3</v>
      </c>
      <c r="AE6152">
        <v>36</v>
      </c>
      <c r="AF6152">
        <v>1</v>
      </c>
      <c r="AG6152">
        <v>33.299999999999997</v>
      </c>
      <c r="AH6152">
        <v>4</v>
      </c>
      <c r="AI6152">
        <v>1</v>
      </c>
    </row>
    <row r="6153" spans="1:39" x14ac:dyDescent="0.3">
      <c r="A6153">
        <v>19251</v>
      </c>
      <c r="B6153" t="s">
        <v>611</v>
      </c>
      <c r="C6153" t="s">
        <v>2077</v>
      </c>
      <c r="AD6153">
        <v>3</v>
      </c>
      <c r="AE6153">
        <v>25</v>
      </c>
      <c r="AF6153">
        <v>2</v>
      </c>
      <c r="AG6153">
        <v>66.7</v>
      </c>
      <c r="AH6153">
        <v>7</v>
      </c>
      <c r="AI6153">
        <v>1</v>
      </c>
    </row>
    <row r="6154" spans="1:39" x14ac:dyDescent="0.3">
      <c r="A6154">
        <v>19251</v>
      </c>
      <c r="B6154" t="s">
        <v>1473</v>
      </c>
      <c r="C6154" t="s">
        <v>2078</v>
      </c>
      <c r="AJ6154">
        <v>42</v>
      </c>
      <c r="AK6154">
        <v>363</v>
      </c>
      <c r="AL6154">
        <v>36.299999999999997</v>
      </c>
      <c r="AM6154">
        <v>10</v>
      </c>
    </row>
    <row r="6155" spans="1:39" x14ac:dyDescent="0.3">
      <c r="A6155">
        <v>19251</v>
      </c>
      <c r="B6155" t="s">
        <v>611</v>
      </c>
      <c r="C6155" t="s">
        <v>1127</v>
      </c>
      <c r="AJ6155">
        <v>57</v>
      </c>
      <c r="AK6155">
        <v>464</v>
      </c>
      <c r="AL6155">
        <v>42.2</v>
      </c>
      <c r="AM6155">
        <v>11</v>
      </c>
    </row>
    <row r="6156" spans="1:39" x14ac:dyDescent="0.3">
      <c r="A6156">
        <v>19252</v>
      </c>
      <c r="B6156" t="s">
        <v>455</v>
      </c>
      <c r="C6156" t="s">
        <v>696</v>
      </c>
      <c r="D6156">
        <v>16</v>
      </c>
      <c r="E6156">
        <v>43.8</v>
      </c>
      <c r="F6156">
        <v>7</v>
      </c>
      <c r="G6156">
        <v>1</v>
      </c>
      <c r="H6156">
        <v>2</v>
      </c>
      <c r="I6156">
        <v>138</v>
      </c>
      <c r="J6156">
        <v>145</v>
      </c>
    </row>
    <row r="6157" spans="1:39" x14ac:dyDescent="0.3">
      <c r="A6157">
        <v>19252</v>
      </c>
      <c r="B6157" t="s">
        <v>455</v>
      </c>
      <c r="C6157" t="s">
        <v>427</v>
      </c>
      <c r="D6157">
        <v>3</v>
      </c>
      <c r="E6157">
        <v>33.299999999999997</v>
      </c>
      <c r="F6157">
        <v>1</v>
      </c>
      <c r="G6157">
        <v>0</v>
      </c>
      <c r="H6157">
        <v>0</v>
      </c>
      <c r="I6157">
        <v>8</v>
      </c>
      <c r="J6157">
        <v>55.7</v>
      </c>
    </row>
    <row r="6158" spans="1:39" x14ac:dyDescent="0.3">
      <c r="A6158">
        <v>19252</v>
      </c>
      <c r="B6158" t="s">
        <v>1181</v>
      </c>
      <c r="C6158" t="s">
        <v>2079</v>
      </c>
      <c r="D6158">
        <v>45</v>
      </c>
      <c r="E6158">
        <v>68.900000000000006</v>
      </c>
      <c r="F6158">
        <v>31</v>
      </c>
      <c r="G6158">
        <v>2</v>
      </c>
      <c r="H6158">
        <v>1</v>
      </c>
      <c r="I6158">
        <v>271</v>
      </c>
      <c r="J6158">
        <v>117.9</v>
      </c>
    </row>
    <row r="6159" spans="1:39" x14ac:dyDescent="0.3">
      <c r="A6159">
        <v>19252</v>
      </c>
      <c r="B6159" t="s">
        <v>1181</v>
      </c>
      <c r="C6159" t="s">
        <v>169</v>
      </c>
      <c r="D6159">
        <v>1</v>
      </c>
      <c r="E6159">
        <v>100</v>
      </c>
      <c r="F6159">
        <v>1</v>
      </c>
      <c r="G6159">
        <v>0</v>
      </c>
      <c r="H6159">
        <v>1</v>
      </c>
      <c r="I6159">
        <v>13</v>
      </c>
      <c r="J6159">
        <v>539.20000000000005</v>
      </c>
    </row>
    <row r="6160" spans="1:39" x14ac:dyDescent="0.3">
      <c r="A6160">
        <v>19252</v>
      </c>
      <c r="B6160" t="s">
        <v>455</v>
      </c>
      <c r="C6160" t="s">
        <v>444</v>
      </c>
      <c r="K6160">
        <v>19</v>
      </c>
      <c r="L6160">
        <v>0</v>
      </c>
      <c r="M6160">
        <v>26</v>
      </c>
      <c r="N6160">
        <v>1</v>
      </c>
      <c r="O6160">
        <v>77</v>
      </c>
    </row>
    <row r="6161" spans="1:19" x14ac:dyDescent="0.3">
      <c r="A6161">
        <v>19252</v>
      </c>
      <c r="B6161" t="s">
        <v>455</v>
      </c>
      <c r="C6161" t="s">
        <v>1630</v>
      </c>
      <c r="K6161">
        <v>12</v>
      </c>
      <c r="L6161">
        <v>0</v>
      </c>
      <c r="M6161">
        <v>16</v>
      </c>
      <c r="N6161">
        <v>1</v>
      </c>
      <c r="O6161">
        <v>60</v>
      </c>
    </row>
    <row r="6162" spans="1:19" x14ac:dyDescent="0.3">
      <c r="A6162">
        <v>19252</v>
      </c>
      <c r="B6162" t="s">
        <v>455</v>
      </c>
      <c r="C6162" t="s">
        <v>427</v>
      </c>
      <c r="K6162">
        <v>11</v>
      </c>
      <c r="L6162">
        <v>0</v>
      </c>
      <c r="M6162">
        <v>26</v>
      </c>
      <c r="N6162">
        <v>0</v>
      </c>
      <c r="O6162">
        <v>59</v>
      </c>
    </row>
    <row r="6163" spans="1:19" x14ac:dyDescent="0.3">
      <c r="A6163">
        <v>19252</v>
      </c>
      <c r="B6163" t="s">
        <v>455</v>
      </c>
      <c r="C6163" t="s">
        <v>696</v>
      </c>
      <c r="K6163">
        <v>12</v>
      </c>
      <c r="L6163">
        <v>0</v>
      </c>
      <c r="M6163">
        <v>10</v>
      </c>
      <c r="N6163">
        <v>0</v>
      </c>
      <c r="O6163">
        <v>26</v>
      </c>
    </row>
    <row r="6164" spans="1:19" x14ac:dyDescent="0.3">
      <c r="A6164">
        <v>19252</v>
      </c>
      <c r="B6164" t="s">
        <v>1181</v>
      </c>
      <c r="C6164" t="s">
        <v>1046</v>
      </c>
      <c r="K6164">
        <v>5</v>
      </c>
      <c r="L6164">
        <v>0</v>
      </c>
      <c r="M6164">
        <v>21</v>
      </c>
      <c r="N6164">
        <v>0</v>
      </c>
      <c r="O6164">
        <v>66</v>
      </c>
    </row>
    <row r="6165" spans="1:19" x14ac:dyDescent="0.3">
      <c r="A6165">
        <v>19252</v>
      </c>
      <c r="B6165" t="s">
        <v>1181</v>
      </c>
      <c r="C6165" t="s">
        <v>1044</v>
      </c>
      <c r="K6165">
        <v>7</v>
      </c>
      <c r="L6165">
        <v>0</v>
      </c>
      <c r="M6165">
        <v>11</v>
      </c>
      <c r="N6165">
        <v>0</v>
      </c>
      <c r="O6165">
        <v>45</v>
      </c>
    </row>
    <row r="6166" spans="1:19" x14ac:dyDescent="0.3">
      <c r="A6166">
        <v>19252</v>
      </c>
      <c r="B6166" t="s">
        <v>1181</v>
      </c>
      <c r="C6166" t="s">
        <v>2079</v>
      </c>
      <c r="K6166">
        <v>5</v>
      </c>
      <c r="L6166">
        <v>0</v>
      </c>
      <c r="M6166">
        <v>12</v>
      </c>
      <c r="N6166">
        <v>1</v>
      </c>
      <c r="O6166">
        <v>20</v>
      </c>
    </row>
    <row r="6167" spans="1:19" x14ac:dyDescent="0.3">
      <c r="A6167">
        <v>19252</v>
      </c>
      <c r="B6167" t="s">
        <v>1181</v>
      </c>
      <c r="C6167" t="s">
        <v>1083</v>
      </c>
      <c r="K6167">
        <v>4</v>
      </c>
      <c r="L6167">
        <v>0</v>
      </c>
      <c r="M6167">
        <v>5</v>
      </c>
      <c r="N6167">
        <v>0</v>
      </c>
      <c r="O6167">
        <v>11</v>
      </c>
    </row>
    <row r="6168" spans="1:19" x14ac:dyDescent="0.3">
      <c r="A6168">
        <v>19252</v>
      </c>
      <c r="B6168" t="s">
        <v>1181</v>
      </c>
      <c r="C6168" t="s">
        <v>164</v>
      </c>
      <c r="K6168">
        <v>1</v>
      </c>
      <c r="L6168">
        <v>0</v>
      </c>
      <c r="M6168">
        <v>6</v>
      </c>
      <c r="N6168">
        <v>0</v>
      </c>
      <c r="O6168">
        <v>6</v>
      </c>
    </row>
    <row r="6169" spans="1:19" x14ac:dyDescent="0.3">
      <c r="A6169">
        <v>19252</v>
      </c>
      <c r="B6169" t="s">
        <v>1181</v>
      </c>
      <c r="C6169" t="s">
        <v>915</v>
      </c>
      <c r="K6169">
        <v>2</v>
      </c>
      <c r="L6169">
        <v>0</v>
      </c>
      <c r="M6169">
        <v>0</v>
      </c>
      <c r="N6169">
        <v>0</v>
      </c>
      <c r="O6169">
        <v>-3</v>
      </c>
    </row>
    <row r="6170" spans="1:19" x14ac:dyDescent="0.3">
      <c r="A6170">
        <v>19252</v>
      </c>
      <c r="B6170" t="s">
        <v>455</v>
      </c>
      <c r="C6170" t="s">
        <v>2080</v>
      </c>
      <c r="P6170">
        <v>42</v>
      </c>
      <c r="Q6170">
        <v>0</v>
      </c>
      <c r="R6170">
        <v>108</v>
      </c>
      <c r="S6170">
        <v>4</v>
      </c>
    </row>
    <row r="6171" spans="1:19" x14ac:dyDescent="0.3">
      <c r="A6171">
        <v>19252</v>
      </c>
      <c r="B6171" t="s">
        <v>455</v>
      </c>
      <c r="C6171" t="s">
        <v>2081</v>
      </c>
      <c r="P6171">
        <v>12</v>
      </c>
      <c r="Q6171">
        <v>0</v>
      </c>
      <c r="R6171">
        <v>20</v>
      </c>
      <c r="S6171">
        <v>2</v>
      </c>
    </row>
    <row r="6172" spans="1:19" x14ac:dyDescent="0.3">
      <c r="A6172">
        <v>19252</v>
      </c>
      <c r="B6172" t="s">
        <v>455</v>
      </c>
      <c r="C6172" t="s">
        <v>2082</v>
      </c>
      <c r="P6172">
        <v>17</v>
      </c>
      <c r="Q6172">
        <v>1</v>
      </c>
      <c r="R6172">
        <v>17</v>
      </c>
      <c r="S6172">
        <v>1</v>
      </c>
    </row>
    <row r="6173" spans="1:19" x14ac:dyDescent="0.3">
      <c r="A6173">
        <v>19252</v>
      </c>
      <c r="B6173" t="s">
        <v>455</v>
      </c>
      <c r="C6173" t="s">
        <v>2083</v>
      </c>
      <c r="P6173">
        <v>1</v>
      </c>
      <c r="Q6173">
        <v>1</v>
      </c>
      <c r="R6173">
        <v>1</v>
      </c>
      <c r="S6173">
        <v>1</v>
      </c>
    </row>
    <row r="6174" spans="1:19" x14ac:dyDescent="0.3">
      <c r="A6174">
        <v>19252</v>
      </c>
      <c r="B6174" t="s">
        <v>1181</v>
      </c>
      <c r="C6174" t="s">
        <v>121</v>
      </c>
      <c r="P6174">
        <v>15</v>
      </c>
      <c r="Q6174">
        <v>0</v>
      </c>
      <c r="R6174">
        <v>84</v>
      </c>
      <c r="S6174">
        <v>11</v>
      </c>
    </row>
    <row r="6175" spans="1:19" x14ac:dyDescent="0.3">
      <c r="A6175">
        <v>19252</v>
      </c>
      <c r="B6175" t="s">
        <v>1181</v>
      </c>
      <c r="C6175" t="s">
        <v>164</v>
      </c>
      <c r="P6175">
        <v>35</v>
      </c>
      <c r="Q6175">
        <v>1</v>
      </c>
      <c r="R6175">
        <v>79</v>
      </c>
      <c r="S6175">
        <v>7</v>
      </c>
    </row>
    <row r="6176" spans="1:19" x14ac:dyDescent="0.3">
      <c r="A6176">
        <v>19252</v>
      </c>
      <c r="B6176" t="s">
        <v>1181</v>
      </c>
      <c r="C6176" t="s">
        <v>555</v>
      </c>
      <c r="P6176">
        <v>10</v>
      </c>
      <c r="Q6176">
        <v>0</v>
      </c>
      <c r="R6176">
        <v>46</v>
      </c>
      <c r="S6176">
        <v>6</v>
      </c>
    </row>
    <row r="6177" spans="1:39" x14ac:dyDescent="0.3">
      <c r="A6177">
        <v>19252</v>
      </c>
      <c r="B6177" t="s">
        <v>1181</v>
      </c>
      <c r="C6177" t="s">
        <v>1044</v>
      </c>
      <c r="P6177">
        <v>19</v>
      </c>
      <c r="Q6177">
        <v>0</v>
      </c>
      <c r="R6177">
        <v>28</v>
      </c>
      <c r="S6177">
        <v>2</v>
      </c>
    </row>
    <row r="6178" spans="1:39" x14ac:dyDescent="0.3">
      <c r="A6178">
        <v>19252</v>
      </c>
      <c r="B6178" t="s">
        <v>1181</v>
      </c>
      <c r="C6178" t="s">
        <v>1858</v>
      </c>
      <c r="P6178">
        <v>9</v>
      </c>
      <c r="Q6178">
        <v>0</v>
      </c>
      <c r="R6178">
        <v>15</v>
      </c>
      <c r="S6178">
        <v>2</v>
      </c>
    </row>
    <row r="6179" spans="1:39" x14ac:dyDescent="0.3">
      <c r="A6179">
        <v>19252</v>
      </c>
      <c r="B6179" t="s">
        <v>1181</v>
      </c>
      <c r="C6179" t="s">
        <v>536</v>
      </c>
      <c r="P6179">
        <v>13</v>
      </c>
      <c r="Q6179">
        <v>1</v>
      </c>
      <c r="R6179">
        <v>13</v>
      </c>
      <c r="S6179">
        <v>1</v>
      </c>
    </row>
    <row r="6180" spans="1:39" x14ac:dyDescent="0.3">
      <c r="A6180">
        <v>19252</v>
      </c>
      <c r="B6180" t="s">
        <v>1181</v>
      </c>
      <c r="C6180" t="s">
        <v>1046</v>
      </c>
      <c r="P6180">
        <v>8</v>
      </c>
      <c r="Q6180">
        <v>0</v>
      </c>
      <c r="R6180">
        <v>8</v>
      </c>
      <c r="S6180">
        <v>1</v>
      </c>
    </row>
    <row r="6181" spans="1:39" x14ac:dyDescent="0.3">
      <c r="A6181">
        <v>19252</v>
      </c>
      <c r="B6181" t="s">
        <v>1181</v>
      </c>
      <c r="C6181" t="s">
        <v>56</v>
      </c>
      <c r="P6181">
        <v>6</v>
      </c>
      <c r="Q6181">
        <v>0</v>
      </c>
      <c r="R6181">
        <v>6</v>
      </c>
      <c r="S6181">
        <v>1</v>
      </c>
    </row>
    <row r="6182" spans="1:39" x14ac:dyDescent="0.3">
      <c r="A6182">
        <v>19252</v>
      </c>
      <c r="B6182" t="s">
        <v>1181</v>
      </c>
      <c r="C6182" t="s">
        <v>1083</v>
      </c>
      <c r="P6182">
        <v>5</v>
      </c>
      <c r="Q6182">
        <v>0</v>
      </c>
      <c r="R6182">
        <v>5</v>
      </c>
      <c r="S6182">
        <v>1</v>
      </c>
    </row>
    <row r="6183" spans="1:39" x14ac:dyDescent="0.3">
      <c r="A6183">
        <v>19252</v>
      </c>
      <c r="B6183" t="s">
        <v>455</v>
      </c>
      <c r="C6183" t="s">
        <v>2084</v>
      </c>
      <c r="T6183">
        <v>27.8</v>
      </c>
      <c r="U6183">
        <v>37</v>
      </c>
      <c r="V6183">
        <v>0</v>
      </c>
      <c r="W6183">
        <v>111</v>
      </c>
      <c r="X6183">
        <v>4</v>
      </c>
    </row>
    <row r="6184" spans="1:39" x14ac:dyDescent="0.3">
      <c r="A6184">
        <v>19252</v>
      </c>
      <c r="B6184" t="s">
        <v>455</v>
      </c>
      <c r="C6184" t="s">
        <v>2085</v>
      </c>
      <c r="T6184">
        <v>12</v>
      </c>
      <c r="U6184">
        <v>12</v>
      </c>
      <c r="V6184">
        <v>0</v>
      </c>
      <c r="W6184">
        <v>12</v>
      </c>
      <c r="X6184">
        <v>1</v>
      </c>
    </row>
    <row r="6185" spans="1:39" x14ac:dyDescent="0.3">
      <c r="A6185">
        <v>19252</v>
      </c>
      <c r="B6185" t="s">
        <v>1181</v>
      </c>
      <c r="C6185" t="s">
        <v>915</v>
      </c>
      <c r="T6185">
        <v>39.700000000000003</v>
      </c>
      <c r="U6185">
        <v>99</v>
      </c>
      <c r="V6185">
        <v>1</v>
      </c>
      <c r="W6185">
        <v>119</v>
      </c>
      <c r="X6185">
        <v>3</v>
      </c>
    </row>
    <row r="6186" spans="1:39" x14ac:dyDescent="0.3">
      <c r="A6186">
        <v>19252</v>
      </c>
      <c r="B6186" t="s">
        <v>455</v>
      </c>
      <c r="C6186" t="s">
        <v>177</v>
      </c>
      <c r="Y6186">
        <v>3</v>
      </c>
      <c r="Z6186">
        <v>6</v>
      </c>
      <c r="AA6186">
        <v>0</v>
      </c>
      <c r="AB6186">
        <v>6</v>
      </c>
      <c r="AC6186">
        <v>2</v>
      </c>
    </row>
    <row r="6187" spans="1:39" x14ac:dyDescent="0.3">
      <c r="A6187">
        <v>19252</v>
      </c>
      <c r="B6187" t="s">
        <v>1181</v>
      </c>
      <c r="C6187" t="s">
        <v>2086</v>
      </c>
      <c r="Y6187">
        <v>9</v>
      </c>
      <c r="Z6187">
        <v>11</v>
      </c>
      <c r="AA6187">
        <v>0</v>
      </c>
      <c r="AB6187">
        <v>18</v>
      </c>
      <c r="AC6187">
        <v>2</v>
      </c>
    </row>
    <row r="6188" spans="1:39" x14ac:dyDescent="0.3">
      <c r="A6188">
        <v>19252</v>
      </c>
      <c r="B6188" t="s">
        <v>455</v>
      </c>
      <c r="C6188" t="s">
        <v>2087</v>
      </c>
      <c r="AD6188">
        <v>1</v>
      </c>
      <c r="AE6188">
        <v>41</v>
      </c>
      <c r="AF6188">
        <v>1</v>
      </c>
      <c r="AG6188">
        <v>100</v>
      </c>
      <c r="AH6188">
        <v>7</v>
      </c>
      <c r="AI6188">
        <v>4</v>
      </c>
    </row>
    <row r="6189" spans="1:39" x14ac:dyDescent="0.3">
      <c r="A6189">
        <v>19252</v>
      </c>
      <c r="B6189" t="s">
        <v>1181</v>
      </c>
      <c r="C6189" t="s">
        <v>1860</v>
      </c>
      <c r="AD6189">
        <v>3</v>
      </c>
      <c r="AE6189">
        <v>28</v>
      </c>
      <c r="AF6189">
        <v>2</v>
      </c>
      <c r="AG6189">
        <v>66.7</v>
      </c>
      <c r="AH6189">
        <v>10</v>
      </c>
      <c r="AI6189">
        <v>4</v>
      </c>
    </row>
    <row r="6190" spans="1:39" x14ac:dyDescent="0.3">
      <c r="A6190">
        <v>19252</v>
      </c>
      <c r="B6190" t="s">
        <v>455</v>
      </c>
      <c r="C6190" t="s">
        <v>2088</v>
      </c>
      <c r="AJ6190">
        <v>36</v>
      </c>
      <c r="AK6190">
        <v>132</v>
      </c>
      <c r="AL6190">
        <v>33</v>
      </c>
      <c r="AM6190">
        <v>4</v>
      </c>
    </row>
    <row r="6191" spans="1:39" x14ac:dyDescent="0.3">
      <c r="A6191">
        <v>19252</v>
      </c>
      <c r="B6191" t="s">
        <v>1181</v>
      </c>
      <c r="C6191" t="s">
        <v>1862</v>
      </c>
      <c r="AJ6191">
        <v>46</v>
      </c>
      <c r="AK6191">
        <v>111</v>
      </c>
      <c r="AL6191">
        <v>37</v>
      </c>
      <c r="AM6191">
        <v>3</v>
      </c>
    </row>
    <row r="6192" spans="1:39" x14ac:dyDescent="0.3">
      <c r="A6192">
        <v>19253</v>
      </c>
      <c r="B6192" t="s">
        <v>1451</v>
      </c>
      <c r="C6192" t="s">
        <v>202</v>
      </c>
      <c r="D6192">
        <v>21</v>
      </c>
      <c r="E6192">
        <v>71.400000000000006</v>
      </c>
      <c r="F6192">
        <v>15</v>
      </c>
      <c r="G6192">
        <v>0</v>
      </c>
      <c r="H6192">
        <v>2</v>
      </c>
      <c r="I6192">
        <v>264</v>
      </c>
      <c r="J6192">
        <v>208.5</v>
      </c>
    </row>
    <row r="6193" spans="1:15" x14ac:dyDescent="0.3">
      <c r="A6193">
        <v>19253</v>
      </c>
      <c r="B6193" t="s">
        <v>1451</v>
      </c>
      <c r="C6193" t="s">
        <v>1886</v>
      </c>
      <c r="D6193">
        <v>8</v>
      </c>
      <c r="E6193">
        <v>75</v>
      </c>
      <c r="F6193">
        <v>6</v>
      </c>
      <c r="G6193">
        <v>0</v>
      </c>
      <c r="H6193">
        <v>1</v>
      </c>
      <c r="I6193">
        <v>31</v>
      </c>
      <c r="J6193">
        <v>148.80000000000001</v>
      </c>
    </row>
    <row r="6194" spans="1:15" x14ac:dyDescent="0.3">
      <c r="A6194">
        <v>19253</v>
      </c>
      <c r="B6194" t="s">
        <v>715</v>
      </c>
      <c r="C6194" t="s">
        <v>220</v>
      </c>
      <c r="D6194">
        <v>8</v>
      </c>
      <c r="E6194">
        <v>25</v>
      </c>
      <c r="F6194">
        <v>2</v>
      </c>
      <c r="G6194">
        <v>1</v>
      </c>
      <c r="H6194">
        <v>0</v>
      </c>
      <c r="I6194">
        <v>44</v>
      </c>
      <c r="J6194">
        <v>46.2</v>
      </c>
    </row>
    <row r="6195" spans="1:15" x14ac:dyDescent="0.3">
      <c r="A6195">
        <v>19253</v>
      </c>
      <c r="B6195" t="s">
        <v>715</v>
      </c>
      <c r="C6195" t="s">
        <v>2089</v>
      </c>
      <c r="D6195">
        <v>3</v>
      </c>
      <c r="E6195">
        <v>33.299999999999997</v>
      </c>
      <c r="F6195">
        <v>1</v>
      </c>
      <c r="G6195">
        <v>0</v>
      </c>
      <c r="H6195">
        <v>0</v>
      </c>
      <c r="I6195">
        <v>4</v>
      </c>
      <c r="J6195">
        <v>44.5</v>
      </c>
    </row>
    <row r="6196" spans="1:15" x14ac:dyDescent="0.3">
      <c r="A6196">
        <v>19253</v>
      </c>
      <c r="B6196" t="s">
        <v>715</v>
      </c>
      <c r="C6196" t="s">
        <v>2090</v>
      </c>
      <c r="D6196">
        <v>1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</row>
    <row r="6197" spans="1:15" x14ac:dyDescent="0.3">
      <c r="A6197">
        <v>19253</v>
      </c>
      <c r="B6197" t="s">
        <v>1451</v>
      </c>
      <c r="C6197" t="s">
        <v>2091</v>
      </c>
      <c r="K6197">
        <v>9</v>
      </c>
      <c r="L6197">
        <v>0</v>
      </c>
      <c r="M6197">
        <v>48</v>
      </c>
      <c r="N6197">
        <v>0</v>
      </c>
      <c r="O6197">
        <v>81</v>
      </c>
    </row>
    <row r="6198" spans="1:15" x14ac:dyDescent="0.3">
      <c r="A6198">
        <v>19253</v>
      </c>
      <c r="B6198" t="s">
        <v>1451</v>
      </c>
      <c r="C6198" t="s">
        <v>354</v>
      </c>
      <c r="K6198">
        <v>16</v>
      </c>
      <c r="L6198">
        <v>0</v>
      </c>
      <c r="M6198">
        <v>11</v>
      </c>
      <c r="N6198">
        <v>1</v>
      </c>
      <c r="O6198">
        <v>57</v>
      </c>
    </row>
    <row r="6199" spans="1:15" x14ac:dyDescent="0.3">
      <c r="A6199">
        <v>19253</v>
      </c>
      <c r="B6199" t="s">
        <v>1451</v>
      </c>
      <c r="C6199" t="s">
        <v>1886</v>
      </c>
      <c r="K6199">
        <v>10</v>
      </c>
      <c r="L6199">
        <v>2</v>
      </c>
      <c r="M6199">
        <v>20</v>
      </c>
      <c r="N6199">
        <v>0</v>
      </c>
      <c r="O6199">
        <v>39</v>
      </c>
    </row>
    <row r="6200" spans="1:15" x14ac:dyDescent="0.3">
      <c r="A6200">
        <v>19253</v>
      </c>
      <c r="B6200" t="s">
        <v>1451</v>
      </c>
      <c r="C6200" t="s">
        <v>202</v>
      </c>
      <c r="K6200">
        <v>13</v>
      </c>
      <c r="L6200">
        <v>1</v>
      </c>
      <c r="M6200">
        <v>14</v>
      </c>
      <c r="N6200">
        <v>0</v>
      </c>
      <c r="O6200">
        <v>32</v>
      </c>
    </row>
    <row r="6201" spans="1:15" x14ac:dyDescent="0.3">
      <c r="A6201">
        <v>19253</v>
      </c>
      <c r="B6201" t="s">
        <v>1451</v>
      </c>
      <c r="C6201" t="s">
        <v>266</v>
      </c>
      <c r="K6201">
        <v>1</v>
      </c>
      <c r="L6201">
        <v>0</v>
      </c>
      <c r="M6201">
        <v>3</v>
      </c>
      <c r="N6201">
        <v>0</v>
      </c>
      <c r="O6201">
        <v>3</v>
      </c>
    </row>
    <row r="6202" spans="1:15" x14ac:dyDescent="0.3">
      <c r="A6202">
        <v>19253</v>
      </c>
      <c r="B6202" t="s">
        <v>1451</v>
      </c>
      <c r="C6202" t="s">
        <v>2092</v>
      </c>
      <c r="K6202">
        <v>1</v>
      </c>
      <c r="L6202">
        <v>0</v>
      </c>
      <c r="M6202">
        <v>1</v>
      </c>
      <c r="N6202">
        <v>0</v>
      </c>
      <c r="O6202">
        <v>1</v>
      </c>
    </row>
    <row r="6203" spans="1:15" x14ac:dyDescent="0.3">
      <c r="A6203">
        <v>19253</v>
      </c>
      <c r="B6203" t="s">
        <v>1451</v>
      </c>
      <c r="C6203" t="s">
        <v>146</v>
      </c>
      <c r="K6203">
        <v>1</v>
      </c>
      <c r="L6203">
        <v>0</v>
      </c>
      <c r="M6203">
        <v>1</v>
      </c>
      <c r="N6203">
        <v>0</v>
      </c>
      <c r="O6203">
        <v>1</v>
      </c>
    </row>
    <row r="6204" spans="1:15" x14ac:dyDescent="0.3">
      <c r="A6204">
        <v>19253</v>
      </c>
      <c r="B6204" t="s">
        <v>1451</v>
      </c>
      <c r="C6204" t="s">
        <v>2093</v>
      </c>
      <c r="K6204">
        <v>0</v>
      </c>
      <c r="L6204">
        <v>0</v>
      </c>
      <c r="M6204">
        <v>0</v>
      </c>
      <c r="N6204">
        <v>0</v>
      </c>
      <c r="O6204">
        <v>0</v>
      </c>
    </row>
    <row r="6205" spans="1:15" x14ac:dyDescent="0.3">
      <c r="A6205">
        <v>19253</v>
      </c>
      <c r="B6205" t="s">
        <v>715</v>
      </c>
      <c r="C6205" t="s">
        <v>2094</v>
      </c>
      <c r="K6205">
        <v>9</v>
      </c>
      <c r="L6205">
        <v>0</v>
      </c>
      <c r="M6205">
        <v>20</v>
      </c>
      <c r="N6205">
        <v>0</v>
      </c>
      <c r="O6205">
        <v>48</v>
      </c>
    </row>
    <row r="6206" spans="1:15" x14ac:dyDescent="0.3">
      <c r="A6206">
        <v>19253</v>
      </c>
      <c r="B6206" t="s">
        <v>715</v>
      </c>
      <c r="C6206" t="s">
        <v>1627</v>
      </c>
      <c r="K6206">
        <v>13</v>
      </c>
      <c r="L6206">
        <v>0</v>
      </c>
      <c r="M6206">
        <v>7</v>
      </c>
      <c r="N6206">
        <v>1</v>
      </c>
      <c r="O6206">
        <v>39</v>
      </c>
    </row>
    <row r="6207" spans="1:15" x14ac:dyDescent="0.3">
      <c r="A6207">
        <v>19253</v>
      </c>
      <c r="B6207" t="s">
        <v>715</v>
      </c>
      <c r="C6207" t="s">
        <v>2095</v>
      </c>
      <c r="K6207">
        <v>7</v>
      </c>
      <c r="L6207">
        <v>0</v>
      </c>
      <c r="M6207">
        <v>11</v>
      </c>
      <c r="N6207">
        <v>0</v>
      </c>
      <c r="O6207">
        <v>35</v>
      </c>
    </row>
    <row r="6208" spans="1:15" x14ac:dyDescent="0.3">
      <c r="A6208">
        <v>19253</v>
      </c>
      <c r="B6208" t="s">
        <v>715</v>
      </c>
      <c r="C6208" t="s">
        <v>220</v>
      </c>
      <c r="K6208">
        <v>6</v>
      </c>
      <c r="L6208">
        <v>0</v>
      </c>
      <c r="M6208">
        <v>9</v>
      </c>
      <c r="N6208">
        <v>1</v>
      </c>
      <c r="O6208">
        <v>11</v>
      </c>
    </row>
    <row r="6209" spans="1:24" x14ac:dyDescent="0.3">
      <c r="A6209">
        <v>19253</v>
      </c>
      <c r="B6209" t="s">
        <v>715</v>
      </c>
      <c r="C6209" t="s">
        <v>2089</v>
      </c>
      <c r="K6209">
        <v>6</v>
      </c>
      <c r="L6209">
        <v>0</v>
      </c>
      <c r="M6209">
        <v>17</v>
      </c>
      <c r="N6209">
        <v>0</v>
      </c>
      <c r="O6209">
        <v>11</v>
      </c>
    </row>
    <row r="6210" spans="1:24" x14ac:dyDescent="0.3">
      <c r="A6210">
        <v>19253</v>
      </c>
      <c r="B6210" t="s">
        <v>715</v>
      </c>
      <c r="C6210" t="s">
        <v>2096</v>
      </c>
      <c r="K6210">
        <v>2</v>
      </c>
      <c r="L6210">
        <v>0</v>
      </c>
      <c r="M6210">
        <v>6</v>
      </c>
      <c r="N6210">
        <v>0</v>
      </c>
      <c r="O6210">
        <v>10</v>
      </c>
    </row>
    <row r="6211" spans="1:24" x14ac:dyDescent="0.3">
      <c r="A6211">
        <v>19253</v>
      </c>
      <c r="B6211" t="s">
        <v>715</v>
      </c>
      <c r="C6211" t="s">
        <v>2090</v>
      </c>
      <c r="K6211">
        <v>1</v>
      </c>
      <c r="L6211">
        <v>0</v>
      </c>
      <c r="M6211">
        <v>5</v>
      </c>
      <c r="N6211">
        <v>0</v>
      </c>
      <c r="O6211">
        <v>5</v>
      </c>
    </row>
    <row r="6212" spans="1:24" x14ac:dyDescent="0.3">
      <c r="A6212">
        <v>19253</v>
      </c>
      <c r="B6212" t="s">
        <v>715</v>
      </c>
      <c r="C6212" t="s">
        <v>2097</v>
      </c>
      <c r="K6212">
        <v>1</v>
      </c>
      <c r="L6212">
        <v>1</v>
      </c>
      <c r="M6212">
        <v>3</v>
      </c>
      <c r="N6212">
        <v>0</v>
      </c>
      <c r="O6212">
        <v>3</v>
      </c>
    </row>
    <row r="6213" spans="1:24" x14ac:dyDescent="0.3">
      <c r="A6213">
        <v>19253</v>
      </c>
      <c r="B6213" t="s">
        <v>715</v>
      </c>
      <c r="C6213" t="s">
        <v>2098</v>
      </c>
      <c r="K6213">
        <v>1</v>
      </c>
      <c r="L6213">
        <v>0</v>
      </c>
      <c r="M6213">
        <v>3</v>
      </c>
      <c r="N6213">
        <v>0</v>
      </c>
      <c r="O6213">
        <v>3</v>
      </c>
    </row>
    <row r="6214" spans="1:24" x14ac:dyDescent="0.3">
      <c r="A6214">
        <v>19253</v>
      </c>
      <c r="B6214" t="s">
        <v>715</v>
      </c>
      <c r="C6214" t="s">
        <v>328</v>
      </c>
      <c r="K6214">
        <v>1</v>
      </c>
      <c r="L6214">
        <v>1</v>
      </c>
      <c r="M6214">
        <v>6</v>
      </c>
      <c r="N6214">
        <v>0</v>
      </c>
      <c r="O6214">
        <v>2</v>
      </c>
    </row>
    <row r="6215" spans="1:24" x14ac:dyDescent="0.3">
      <c r="A6215">
        <v>19253</v>
      </c>
      <c r="B6215" t="s">
        <v>1451</v>
      </c>
      <c r="C6215" t="s">
        <v>53</v>
      </c>
      <c r="P6215">
        <v>34</v>
      </c>
      <c r="Q6215">
        <v>3</v>
      </c>
      <c r="R6215">
        <v>153</v>
      </c>
      <c r="S6215">
        <v>9</v>
      </c>
    </row>
    <row r="6216" spans="1:24" x14ac:dyDescent="0.3">
      <c r="A6216">
        <v>19253</v>
      </c>
      <c r="B6216" t="s">
        <v>1451</v>
      </c>
      <c r="C6216" t="s">
        <v>2093</v>
      </c>
      <c r="P6216">
        <v>35</v>
      </c>
      <c r="Q6216">
        <v>0</v>
      </c>
      <c r="R6216">
        <v>80</v>
      </c>
      <c r="S6216">
        <v>5</v>
      </c>
    </row>
    <row r="6217" spans="1:24" x14ac:dyDescent="0.3">
      <c r="A6217">
        <v>19253</v>
      </c>
      <c r="B6217" t="s">
        <v>1451</v>
      </c>
      <c r="C6217" t="s">
        <v>1827</v>
      </c>
      <c r="P6217">
        <v>25</v>
      </c>
      <c r="Q6217">
        <v>0</v>
      </c>
      <c r="R6217">
        <v>25</v>
      </c>
      <c r="S6217">
        <v>1</v>
      </c>
    </row>
    <row r="6218" spans="1:24" x14ac:dyDescent="0.3">
      <c r="A6218">
        <v>19253</v>
      </c>
      <c r="B6218" t="s">
        <v>1451</v>
      </c>
      <c r="C6218" t="s">
        <v>121</v>
      </c>
      <c r="P6218">
        <v>12</v>
      </c>
      <c r="Q6218">
        <v>0</v>
      </c>
      <c r="R6218">
        <v>22</v>
      </c>
      <c r="S6218">
        <v>2</v>
      </c>
    </row>
    <row r="6219" spans="1:24" x14ac:dyDescent="0.3">
      <c r="A6219">
        <v>19253</v>
      </c>
      <c r="B6219" t="s">
        <v>1451</v>
      </c>
      <c r="C6219" t="s">
        <v>2091</v>
      </c>
      <c r="P6219">
        <v>10</v>
      </c>
      <c r="Q6219">
        <v>0</v>
      </c>
      <c r="R6219">
        <v>11</v>
      </c>
      <c r="S6219">
        <v>3</v>
      </c>
    </row>
    <row r="6220" spans="1:24" x14ac:dyDescent="0.3">
      <c r="A6220">
        <v>19253</v>
      </c>
      <c r="B6220" t="s">
        <v>1451</v>
      </c>
      <c r="C6220" t="s">
        <v>354</v>
      </c>
      <c r="P6220">
        <v>4</v>
      </c>
      <c r="Q6220">
        <v>0</v>
      </c>
      <c r="R6220">
        <v>4</v>
      </c>
      <c r="S6220">
        <v>1</v>
      </c>
    </row>
    <row r="6221" spans="1:24" x14ac:dyDescent="0.3">
      <c r="A6221">
        <v>19253</v>
      </c>
      <c r="B6221" t="s">
        <v>715</v>
      </c>
      <c r="C6221" t="s">
        <v>2090</v>
      </c>
      <c r="P6221">
        <v>29</v>
      </c>
      <c r="Q6221">
        <v>0</v>
      </c>
      <c r="R6221">
        <v>29</v>
      </c>
      <c r="S6221">
        <v>1</v>
      </c>
    </row>
    <row r="6222" spans="1:24" x14ac:dyDescent="0.3">
      <c r="A6222">
        <v>19253</v>
      </c>
      <c r="B6222" t="s">
        <v>715</v>
      </c>
      <c r="C6222" t="s">
        <v>790</v>
      </c>
      <c r="P6222">
        <v>15</v>
      </c>
      <c r="Q6222">
        <v>0</v>
      </c>
      <c r="R6222">
        <v>15</v>
      </c>
      <c r="S6222">
        <v>1</v>
      </c>
    </row>
    <row r="6223" spans="1:24" x14ac:dyDescent="0.3">
      <c r="A6223">
        <v>19253</v>
      </c>
      <c r="B6223" t="s">
        <v>715</v>
      </c>
      <c r="C6223" t="s">
        <v>2099</v>
      </c>
      <c r="P6223">
        <v>4</v>
      </c>
      <c r="Q6223">
        <v>0</v>
      </c>
      <c r="R6223">
        <v>4</v>
      </c>
      <c r="S6223">
        <v>1</v>
      </c>
    </row>
    <row r="6224" spans="1:24" x14ac:dyDescent="0.3">
      <c r="A6224">
        <v>19253</v>
      </c>
      <c r="B6224" t="s">
        <v>1451</v>
      </c>
      <c r="C6224" t="s">
        <v>2092</v>
      </c>
      <c r="T6224">
        <v>14.5</v>
      </c>
      <c r="U6224">
        <v>19</v>
      </c>
      <c r="V6224">
        <v>0</v>
      </c>
      <c r="W6224">
        <v>29</v>
      </c>
      <c r="X6224">
        <v>2</v>
      </c>
    </row>
    <row r="6225" spans="1:39" x14ac:dyDescent="0.3">
      <c r="A6225">
        <v>19253</v>
      </c>
      <c r="B6225" t="s">
        <v>1451</v>
      </c>
      <c r="C6225" t="s">
        <v>121</v>
      </c>
      <c r="T6225">
        <v>18</v>
      </c>
      <c r="U6225">
        <v>18</v>
      </c>
      <c r="V6225">
        <v>0</v>
      </c>
      <c r="W6225">
        <v>18</v>
      </c>
      <c r="X6225">
        <v>1</v>
      </c>
    </row>
    <row r="6226" spans="1:39" x14ac:dyDescent="0.3">
      <c r="A6226">
        <v>19253</v>
      </c>
      <c r="B6226" t="s">
        <v>715</v>
      </c>
      <c r="C6226" t="s">
        <v>2097</v>
      </c>
      <c r="T6226">
        <v>20.5</v>
      </c>
      <c r="U6226">
        <v>26</v>
      </c>
      <c r="V6226">
        <v>0</v>
      </c>
      <c r="W6226">
        <v>82</v>
      </c>
      <c r="X6226">
        <v>4</v>
      </c>
    </row>
    <row r="6227" spans="1:39" x14ac:dyDescent="0.3">
      <c r="A6227">
        <v>19253</v>
      </c>
      <c r="B6227" t="s">
        <v>1451</v>
      </c>
      <c r="C6227" t="s">
        <v>2091</v>
      </c>
      <c r="Y6227">
        <v>9</v>
      </c>
      <c r="Z6227">
        <v>9</v>
      </c>
      <c r="AA6227">
        <v>0</v>
      </c>
      <c r="AB6227">
        <v>9</v>
      </c>
      <c r="AC6227">
        <v>1</v>
      </c>
    </row>
    <row r="6228" spans="1:39" x14ac:dyDescent="0.3">
      <c r="A6228">
        <v>19253</v>
      </c>
      <c r="B6228" t="s">
        <v>1451</v>
      </c>
      <c r="C6228" t="s">
        <v>2093</v>
      </c>
      <c r="Y6228">
        <v>4</v>
      </c>
      <c r="Z6228">
        <v>0</v>
      </c>
      <c r="AA6228">
        <v>0</v>
      </c>
      <c r="AB6228">
        <v>4</v>
      </c>
      <c r="AC6228">
        <v>1</v>
      </c>
    </row>
    <row r="6229" spans="1:39" x14ac:dyDescent="0.3">
      <c r="A6229">
        <v>19253</v>
      </c>
      <c r="B6229" t="s">
        <v>1451</v>
      </c>
      <c r="C6229" t="s">
        <v>1892</v>
      </c>
      <c r="AD6229">
        <v>3</v>
      </c>
      <c r="AE6229">
        <v>25</v>
      </c>
      <c r="AF6229">
        <v>2</v>
      </c>
      <c r="AG6229">
        <v>66.7</v>
      </c>
      <c r="AH6229">
        <v>9</v>
      </c>
      <c r="AI6229">
        <v>3</v>
      </c>
    </row>
    <row r="6230" spans="1:39" x14ac:dyDescent="0.3">
      <c r="A6230">
        <v>19253</v>
      </c>
      <c r="B6230" t="s">
        <v>1451</v>
      </c>
      <c r="C6230" t="s">
        <v>1461</v>
      </c>
      <c r="AD6230">
        <v>0</v>
      </c>
      <c r="AE6230" t="s">
        <v>136</v>
      </c>
      <c r="AF6230">
        <v>0</v>
      </c>
      <c r="AG6230" t="s">
        <v>136</v>
      </c>
      <c r="AH6230">
        <v>0</v>
      </c>
      <c r="AI6230">
        <v>0</v>
      </c>
    </row>
    <row r="6231" spans="1:39" x14ac:dyDescent="0.3">
      <c r="A6231">
        <v>19253</v>
      </c>
      <c r="B6231" t="s">
        <v>715</v>
      </c>
      <c r="C6231" t="s">
        <v>2100</v>
      </c>
      <c r="AD6231">
        <v>0</v>
      </c>
      <c r="AE6231" t="s">
        <v>136</v>
      </c>
      <c r="AF6231">
        <v>0</v>
      </c>
      <c r="AG6231" t="s">
        <v>136</v>
      </c>
      <c r="AH6231">
        <v>2</v>
      </c>
      <c r="AI6231">
        <v>2</v>
      </c>
    </row>
    <row r="6232" spans="1:39" x14ac:dyDescent="0.3">
      <c r="A6232">
        <v>19253</v>
      </c>
      <c r="B6232" t="s">
        <v>1451</v>
      </c>
      <c r="C6232" t="s">
        <v>735</v>
      </c>
      <c r="AJ6232">
        <v>38</v>
      </c>
      <c r="AK6232">
        <v>73</v>
      </c>
      <c r="AL6232">
        <v>36.5</v>
      </c>
      <c r="AM6232">
        <v>2</v>
      </c>
    </row>
    <row r="6233" spans="1:39" x14ac:dyDescent="0.3">
      <c r="A6233">
        <v>19253</v>
      </c>
      <c r="B6233" t="s">
        <v>715</v>
      </c>
      <c r="C6233" t="s">
        <v>2098</v>
      </c>
      <c r="AJ6233">
        <v>37</v>
      </c>
      <c r="AK6233">
        <v>232</v>
      </c>
      <c r="AL6233">
        <v>33.1</v>
      </c>
      <c r="AM6233">
        <v>7</v>
      </c>
    </row>
    <row r="6234" spans="1:39" x14ac:dyDescent="0.3">
      <c r="A6234">
        <v>19254</v>
      </c>
      <c r="B6234" t="s">
        <v>527</v>
      </c>
      <c r="C6234" t="s">
        <v>107</v>
      </c>
      <c r="D6234">
        <v>28</v>
      </c>
      <c r="E6234">
        <v>67.900000000000006</v>
      </c>
      <c r="F6234">
        <v>19</v>
      </c>
      <c r="G6234">
        <v>0</v>
      </c>
      <c r="H6234">
        <v>2</v>
      </c>
      <c r="I6234">
        <v>201</v>
      </c>
      <c r="J6234">
        <v>151.69999999999999</v>
      </c>
    </row>
    <row r="6235" spans="1:39" x14ac:dyDescent="0.3">
      <c r="A6235">
        <v>19254</v>
      </c>
      <c r="B6235" t="s">
        <v>1777</v>
      </c>
      <c r="C6235" t="s">
        <v>2101</v>
      </c>
      <c r="D6235">
        <v>23</v>
      </c>
      <c r="E6235">
        <v>47.8</v>
      </c>
      <c r="F6235">
        <v>11</v>
      </c>
      <c r="G6235">
        <v>1</v>
      </c>
      <c r="H6235">
        <v>2</v>
      </c>
      <c r="I6235">
        <v>130</v>
      </c>
      <c r="J6235">
        <v>115.3</v>
      </c>
    </row>
    <row r="6236" spans="1:39" x14ac:dyDescent="0.3">
      <c r="A6236">
        <v>19254</v>
      </c>
      <c r="B6236" t="s">
        <v>1777</v>
      </c>
      <c r="C6236" t="s">
        <v>1780</v>
      </c>
      <c r="D6236">
        <v>1</v>
      </c>
      <c r="E6236">
        <v>100</v>
      </c>
      <c r="F6236">
        <v>1</v>
      </c>
      <c r="G6236">
        <v>0</v>
      </c>
      <c r="H6236">
        <v>0</v>
      </c>
      <c r="I6236">
        <v>8</v>
      </c>
      <c r="J6236">
        <v>167.2</v>
      </c>
    </row>
    <row r="6237" spans="1:39" x14ac:dyDescent="0.3">
      <c r="A6237">
        <v>19254</v>
      </c>
      <c r="B6237" t="s">
        <v>527</v>
      </c>
      <c r="C6237" t="s">
        <v>1344</v>
      </c>
      <c r="K6237">
        <v>11</v>
      </c>
      <c r="L6237">
        <v>0</v>
      </c>
      <c r="M6237">
        <v>17</v>
      </c>
      <c r="N6237">
        <v>0</v>
      </c>
      <c r="O6237">
        <v>45</v>
      </c>
    </row>
    <row r="6238" spans="1:39" x14ac:dyDescent="0.3">
      <c r="A6238">
        <v>19254</v>
      </c>
      <c r="B6238" t="s">
        <v>527</v>
      </c>
      <c r="C6238" t="s">
        <v>1531</v>
      </c>
      <c r="K6238">
        <v>7</v>
      </c>
      <c r="L6238">
        <v>0</v>
      </c>
      <c r="M6238">
        <v>10</v>
      </c>
      <c r="N6238">
        <v>0</v>
      </c>
      <c r="O6238">
        <v>34</v>
      </c>
    </row>
    <row r="6239" spans="1:39" x14ac:dyDescent="0.3">
      <c r="A6239">
        <v>19254</v>
      </c>
      <c r="B6239" t="s">
        <v>527</v>
      </c>
      <c r="C6239" t="s">
        <v>1202</v>
      </c>
      <c r="K6239">
        <v>8</v>
      </c>
      <c r="L6239">
        <v>0</v>
      </c>
      <c r="M6239">
        <v>7</v>
      </c>
      <c r="N6239">
        <v>0</v>
      </c>
      <c r="O6239">
        <v>15</v>
      </c>
    </row>
    <row r="6240" spans="1:39" x14ac:dyDescent="0.3">
      <c r="A6240">
        <v>19254</v>
      </c>
      <c r="B6240" t="s">
        <v>527</v>
      </c>
      <c r="C6240" t="s">
        <v>688</v>
      </c>
      <c r="K6240">
        <v>1</v>
      </c>
      <c r="L6240">
        <v>0</v>
      </c>
      <c r="M6240">
        <v>13</v>
      </c>
      <c r="N6240">
        <v>0</v>
      </c>
      <c r="O6240">
        <v>13</v>
      </c>
    </row>
    <row r="6241" spans="1:24" x14ac:dyDescent="0.3">
      <c r="A6241">
        <v>19254</v>
      </c>
      <c r="B6241" t="s">
        <v>527</v>
      </c>
      <c r="C6241" t="s">
        <v>107</v>
      </c>
      <c r="K6241">
        <v>3</v>
      </c>
      <c r="L6241">
        <v>1</v>
      </c>
      <c r="M6241">
        <v>0</v>
      </c>
      <c r="N6241">
        <v>0</v>
      </c>
      <c r="O6241">
        <v>-4</v>
      </c>
    </row>
    <row r="6242" spans="1:24" x14ac:dyDescent="0.3">
      <c r="A6242">
        <v>19254</v>
      </c>
      <c r="B6242" t="s">
        <v>1777</v>
      </c>
      <c r="C6242" t="s">
        <v>1141</v>
      </c>
      <c r="K6242">
        <v>26</v>
      </c>
      <c r="L6242">
        <v>1</v>
      </c>
      <c r="M6242">
        <v>67</v>
      </c>
      <c r="N6242">
        <v>2</v>
      </c>
      <c r="O6242">
        <v>213</v>
      </c>
    </row>
    <row r="6243" spans="1:24" x14ac:dyDescent="0.3">
      <c r="A6243">
        <v>19254</v>
      </c>
      <c r="B6243" t="s">
        <v>1777</v>
      </c>
      <c r="C6243" t="s">
        <v>107</v>
      </c>
      <c r="K6243">
        <v>29</v>
      </c>
      <c r="L6243">
        <v>0</v>
      </c>
      <c r="M6243">
        <v>24</v>
      </c>
      <c r="N6243">
        <v>0</v>
      </c>
      <c r="O6243">
        <v>152</v>
      </c>
    </row>
    <row r="6244" spans="1:24" x14ac:dyDescent="0.3">
      <c r="A6244">
        <v>19254</v>
      </c>
      <c r="B6244" t="s">
        <v>1777</v>
      </c>
      <c r="C6244" t="s">
        <v>2101</v>
      </c>
      <c r="K6244">
        <v>7</v>
      </c>
      <c r="L6244">
        <v>0</v>
      </c>
      <c r="M6244">
        <v>12</v>
      </c>
      <c r="N6244">
        <v>0</v>
      </c>
      <c r="O6244">
        <v>13</v>
      </c>
    </row>
    <row r="6245" spans="1:24" x14ac:dyDescent="0.3">
      <c r="A6245">
        <v>19254</v>
      </c>
      <c r="B6245" t="s">
        <v>527</v>
      </c>
      <c r="C6245" t="s">
        <v>688</v>
      </c>
      <c r="P6245">
        <v>59</v>
      </c>
      <c r="Q6245">
        <v>2</v>
      </c>
      <c r="R6245">
        <v>121</v>
      </c>
      <c r="S6245">
        <v>8</v>
      </c>
    </row>
    <row r="6246" spans="1:24" x14ac:dyDescent="0.3">
      <c r="A6246">
        <v>19254</v>
      </c>
      <c r="B6246" t="s">
        <v>527</v>
      </c>
      <c r="C6246" t="s">
        <v>1751</v>
      </c>
      <c r="P6246">
        <v>16</v>
      </c>
      <c r="Q6246">
        <v>0</v>
      </c>
      <c r="R6246">
        <v>41</v>
      </c>
      <c r="S6246">
        <v>5</v>
      </c>
    </row>
    <row r="6247" spans="1:24" x14ac:dyDescent="0.3">
      <c r="A6247">
        <v>19254</v>
      </c>
      <c r="B6247" t="s">
        <v>527</v>
      </c>
      <c r="C6247" t="s">
        <v>1344</v>
      </c>
      <c r="P6247">
        <v>13</v>
      </c>
      <c r="Q6247">
        <v>0</v>
      </c>
      <c r="R6247">
        <v>30</v>
      </c>
      <c r="S6247">
        <v>4</v>
      </c>
    </row>
    <row r="6248" spans="1:24" x14ac:dyDescent="0.3">
      <c r="A6248">
        <v>19254</v>
      </c>
      <c r="B6248" t="s">
        <v>527</v>
      </c>
      <c r="C6248" t="s">
        <v>1389</v>
      </c>
      <c r="P6248">
        <v>10</v>
      </c>
      <c r="Q6248">
        <v>0</v>
      </c>
      <c r="R6248">
        <v>10</v>
      </c>
      <c r="S6248">
        <v>1</v>
      </c>
    </row>
    <row r="6249" spans="1:24" x14ac:dyDescent="0.3">
      <c r="A6249">
        <v>19254</v>
      </c>
      <c r="B6249" t="s">
        <v>527</v>
      </c>
      <c r="C6249" t="s">
        <v>1531</v>
      </c>
      <c r="P6249">
        <v>0</v>
      </c>
      <c r="Q6249">
        <v>0</v>
      </c>
      <c r="R6249">
        <v>-1</v>
      </c>
      <c r="S6249">
        <v>1</v>
      </c>
    </row>
    <row r="6250" spans="1:24" x14ac:dyDescent="0.3">
      <c r="A6250">
        <v>19254</v>
      </c>
      <c r="B6250" t="s">
        <v>1777</v>
      </c>
      <c r="C6250" t="s">
        <v>1141</v>
      </c>
      <c r="P6250">
        <v>20</v>
      </c>
      <c r="Q6250">
        <v>1</v>
      </c>
      <c r="R6250">
        <v>56</v>
      </c>
      <c r="S6250">
        <v>5</v>
      </c>
    </row>
    <row r="6251" spans="1:24" x14ac:dyDescent="0.3">
      <c r="A6251">
        <v>19254</v>
      </c>
      <c r="B6251" t="s">
        <v>1777</v>
      </c>
      <c r="C6251" t="s">
        <v>194</v>
      </c>
      <c r="P6251">
        <v>17</v>
      </c>
      <c r="Q6251">
        <v>1</v>
      </c>
      <c r="R6251">
        <v>39</v>
      </c>
      <c r="S6251">
        <v>3</v>
      </c>
    </row>
    <row r="6252" spans="1:24" x14ac:dyDescent="0.3">
      <c r="A6252">
        <v>19254</v>
      </c>
      <c r="B6252" t="s">
        <v>1777</v>
      </c>
      <c r="C6252" t="s">
        <v>2102</v>
      </c>
      <c r="P6252">
        <v>19</v>
      </c>
      <c r="Q6252">
        <v>0</v>
      </c>
      <c r="R6252">
        <v>19</v>
      </c>
      <c r="S6252">
        <v>1</v>
      </c>
    </row>
    <row r="6253" spans="1:24" x14ac:dyDescent="0.3">
      <c r="A6253">
        <v>19254</v>
      </c>
      <c r="B6253" t="s">
        <v>1777</v>
      </c>
      <c r="C6253" t="s">
        <v>330</v>
      </c>
      <c r="P6253">
        <v>17</v>
      </c>
      <c r="Q6253">
        <v>0</v>
      </c>
      <c r="R6253">
        <v>17</v>
      </c>
      <c r="S6253">
        <v>1</v>
      </c>
    </row>
    <row r="6254" spans="1:24" x14ac:dyDescent="0.3">
      <c r="A6254">
        <v>19254</v>
      </c>
      <c r="B6254" t="s">
        <v>1777</v>
      </c>
      <c r="C6254" t="s">
        <v>2103</v>
      </c>
      <c r="P6254">
        <v>5</v>
      </c>
      <c r="Q6254">
        <v>0</v>
      </c>
      <c r="R6254">
        <v>7</v>
      </c>
      <c r="S6254">
        <v>2</v>
      </c>
    </row>
    <row r="6255" spans="1:24" x14ac:dyDescent="0.3">
      <c r="A6255">
        <v>19254</v>
      </c>
      <c r="B6255" t="s">
        <v>527</v>
      </c>
      <c r="C6255" t="s">
        <v>1344</v>
      </c>
      <c r="T6255">
        <v>18.8</v>
      </c>
      <c r="U6255">
        <v>21</v>
      </c>
      <c r="V6255">
        <v>0</v>
      </c>
      <c r="W6255">
        <v>75</v>
      </c>
      <c r="X6255">
        <v>4</v>
      </c>
    </row>
    <row r="6256" spans="1:24" x14ac:dyDescent="0.3">
      <c r="A6256">
        <v>19254</v>
      </c>
      <c r="B6256" t="s">
        <v>527</v>
      </c>
      <c r="C6256" t="s">
        <v>688</v>
      </c>
      <c r="T6256">
        <v>6</v>
      </c>
      <c r="U6256">
        <v>15</v>
      </c>
      <c r="V6256">
        <v>0</v>
      </c>
      <c r="W6256">
        <v>18</v>
      </c>
      <c r="X6256">
        <v>3</v>
      </c>
    </row>
    <row r="6257" spans="1:39" x14ac:dyDescent="0.3">
      <c r="A6257">
        <v>19254</v>
      </c>
      <c r="B6257" t="s">
        <v>1777</v>
      </c>
      <c r="C6257" t="s">
        <v>369</v>
      </c>
      <c r="T6257">
        <v>15.5</v>
      </c>
      <c r="U6257">
        <v>24</v>
      </c>
      <c r="V6257">
        <v>0</v>
      </c>
      <c r="W6257">
        <v>31</v>
      </c>
      <c r="X6257">
        <v>2</v>
      </c>
    </row>
    <row r="6258" spans="1:39" x14ac:dyDescent="0.3">
      <c r="A6258">
        <v>19254</v>
      </c>
      <c r="B6258" t="s">
        <v>1777</v>
      </c>
      <c r="C6258" t="s">
        <v>2104</v>
      </c>
      <c r="T6258">
        <v>22</v>
      </c>
      <c r="U6258">
        <v>22</v>
      </c>
      <c r="V6258">
        <v>0</v>
      </c>
      <c r="W6258">
        <v>22</v>
      </c>
      <c r="X6258">
        <v>1</v>
      </c>
    </row>
    <row r="6259" spans="1:39" x14ac:dyDescent="0.3">
      <c r="A6259">
        <v>19254</v>
      </c>
      <c r="B6259" t="s">
        <v>1777</v>
      </c>
      <c r="C6259" t="s">
        <v>1783</v>
      </c>
      <c r="T6259">
        <v>16</v>
      </c>
      <c r="U6259">
        <v>16</v>
      </c>
      <c r="V6259">
        <v>0</v>
      </c>
      <c r="W6259">
        <v>16</v>
      </c>
      <c r="X6259">
        <v>1</v>
      </c>
    </row>
    <row r="6260" spans="1:39" x14ac:dyDescent="0.3">
      <c r="A6260">
        <v>19254</v>
      </c>
      <c r="B6260" t="s">
        <v>527</v>
      </c>
      <c r="C6260" t="s">
        <v>2105</v>
      </c>
      <c r="AD6260">
        <v>1</v>
      </c>
      <c r="AE6260" t="s">
        <v>136</v>
      </c>
      <c r="AF6260">
        <v>0</v>
      </c>
      <c r="AG6260">
        <v>0</v>
      </c>
      <c r="AH6260">
        <v>2</v>
      </c>
      <c r="AI6260">
        <v>2</v>
      </c>
    </row>
    <row r="6261" spans="1:39" x14ac:dyDescent="0.3">
      <c r="A6261">
        <v>19254</v>
      </c>
      <c r="B6261" t="s">
        <v>1777</v>
      </c>
      <c r="C6261" t="s">
        <v>2106</v>
      </c>
      <c r="AD6261">
        <v>2</v>
      </c>
      <c r="AE6261">
        <v>36</v>
      </c>
      <c r="AF6261">
        <v>2</v>
      </c>
      <c r="AG6261">
        <v>100</v>
      </c>
      <c r="AH6261">
        <v>10</v>
      </c>
      <c r="AI6261">
        <v>4</v>
      </c>
    </row>
    <row r="6262" spans="1:39" x14ac:dyDescent="0.3">
      <c r="A6262">
        <v>19254</v>
      </c>
      <c r="B6262" t="s">
        <v>527</v>
      </c>
      <c r="C6262" t="s">
        <v>2105</v>
      </c>
      <c r="AJ6262">
        <v>37</v>
      </c>
      <c r="AK6262">
        <v>157</v>
      </c>
      <c r="AL6262">
        <v>31.4</v>
      </c>
      <c r="AM6262">
        <v>5</v>
      </c>
    </row>
    <row r="6263" spans="1:39" x14ac:dyDescent="0.3">
      <c r="A6263">
        <v>19254</v>
      </c>
      <c r="B6263" t="s">
        <v>1777</v>
      </c>
      <c r="C6263" t="s">
        <v>2107</v>
      </c>
      <c r="AJ6263">
        <v>30</v>
      </c>
      <c r="AK6263">
        <v>74</v>
      </c>
      <c r="AL6263">
        <v>24.7</v>
      </c>
      <c r="AM6263">
        <v>3</v>
      </c>
    </row>
    <row r="6264" spans="1:39" x14ac:dyDescent="0.3">
      <c r="A6264">
        <v>19255</v>
      </c>
      <c r="B6264" t="s">
        <v>283</v>
      </c>
      <c r="C6264" t="s">
        <v>199</v>
      </c>
      <c r="D6264">
        <v>1</v>
      </c>
      <c r="E6264">
        <v>100</v>
      </c>
      <c r="F6264">
        <v>1</v>
      </c>
      <c r="G6264">
        <v>0</v>
      </c>
      <c r="H6264">
        <v>1</v>
      </c>
      <c r="I6264">
        <v>23</v>
      </c>
      <c r="J6264">
        <v>623.20000000000005</v>
      </c>
    </row>
    <row r="6265" spans="1:39" x14ac:dyDescent="0.3">
      <c r="A6265">
        <v>19255</v>
      </c>
      <c r="B6265" t="s">
        <v>283</v>
      </c>
      <c r="C6265" t="s">
        <v>578</v>
      </c>
      <c r="D6265">
        <v>11</v>
      </c>
      <c r="E6265">
        <v>45.5</v>
      </c>
      <c r="F6265">
        <v>5</v>
      </c>
      <c r="G6265">
        <v>1</v>
      </c>
      <c r="H6265">
        <v>1</v>
      </c>
      <c r="I6265">
        <v>14</v>
      </c>
      <c r="J6265">
        <v>68</v>
      </c>
    </row>
    <row r="6266" spans="1:39" x14ac:dyDescent="0.3">
      <c r="A6266">
        <v>19255</v>
      </c>
      <c r="B6266" t="s">
        <v>1349</v>
      </c>
      <c r="C6266" t="s">
        <v>699</v>
      </c>
      <c r="D6266">
        <v>19</v>
      </c>
      <c r="E6266">
        <v>89.5</v>
      </c>
      <c r="F6266">
        <v>17</v>
      </c>
      <c r="G6266">
        <v>0</v>
      </c>
      <c r="H6266">
        <v>4</v>
      </c>
      <c r="I6266">
        <v>268</v>
      </c>
      <c r="J6266">
        <v>277.39999999999998</v>
      </c>
    </row>
    <row r="6267" spans="1:39" x14ac:dyDescent="0.3">
      <c r="A6267">
        <v>19255</v>
      </c>
      <c r="B6267" t="s">
        <v>1349</v>
      </c>
      <c r="C6267" t="s">
        <v>2108</v>
      </c>
      <c r="D6267">
        <v>1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</row>
    <row r="6268" spans="1:39" x14ac:dyDescent="0.3">
      <c r="A6268">
        <v>19255</v>
      </c>
      <c r="B6268" t="s">
        <v>283</v>
      </c>
      <c r="C6268" t="s">
        <v>377</v>
      </c>
      <c r="K6268">
        <v>12</v>
      </c>
      <c r="L6268">
        <v>0</v>
      </c>
      <c r="M6268">
        <v>20</v>
      </c>
      <c r="N6268">
        <v>0</v>
      </c>
      <c r="O6268">
        <v>112</v>
      </c>
    </row>
    <row r="6269" spans="1:39" x14ac:dyDescent="0.3">
      <c r="A6269">
        <v>19255</v>
      </c>
      <c r="B6269" t="s">
        <v>283</v>
      </c>
      <c r="C6269" t="s">
        <v>837</v>
      </c>
      <c r="K6269">
        <v>4</v>
      </c>
      <c r="L6269">
        <v>0</v>
      </c>
      <c r="M6269">
        <v>46</v>
      </c>
      <c r="N6269">
        <v>1</v>
      </c>
      <c r="O6269">
        <v>93</v>
      </c>
    </row>
    <row r="6270" spans="1:39" x14ac:dyDescent="0.3">
      <c r="A6270">
        <v>19255</v>
      </c>
      <c r="B6270" t="s">
        <v>283</v>
      </c>
      <c r="C6270" t="s">
        <v>1434</v>
      </c>
      <c r="K6270">
        <v>10</v>
      </c>
      <c r="L6270">
        <v>0</v>
      </c>
      <c r="M6270">
        <v>13</v>
      </c>
      <c r="N6270">
        <v>0</v>
      </c>
      <c r="O6270">
        <v>47</v>
      </c>
    </row>
    <row r="6271" spans="1:39" x14ac:dyDescent="0.3">
      <c r="A6271">
        <v>19255</v>
      </c>
      <c r="B6271" t="s">
        <v>283</v>
      </c>
      <c r="C6271" t="s">
        <v>1435</v>
      </c>
      <c r="K6271">
        <v>4</v>
      </c>
      <c r="L6271">
        <v>0</v>
      </c>
      <c r="M6271">
        <v>16</v>
      </c>
      <c r="N6271">
        <v>0</v>
      </c>
      <c r="O6271">
        <v>23</v>
      </c>
    </row>
    <row r="6272" spans="1:39" x14ac:dyDescent="0.3">
      <c r="A6272">
        <v>19255</v>
      </c>
      <c r="B6272" t="s">
        <v>283</v>
      </c>
      <c r="C6272" t="s">
        <v>578</v>
      </c>
      <c r="K6272">
        <v>22</v>
      </c>
      <c r="L6272">
        <v>0</v>
      </c>
      <c r="M6272">
        <v>13</v>
      </c>
      <c r="N6272">
        <v>0</v>
      </c>
      <c r="O6272">
        <v>21</v>
      </c>
    </row>
    <row r="6273" spans="1:19" x14ac:dyDescent="0.3">
      <c r="A6273">
        <v>19255</v>
      </c>
      <c r="B6273" t="s">
        <v>283</v>
      </c>
      <c r="C6273" t="s">
        <v>1835</v>
      </c>
      <c r="K6273">
        <v>1</v>
      </c>
      <c r="L6273">
        <v>0</v>
      </c>
      <c r="M6273">
        <v>8</v>
      </c>
      <c r="N6273">
        <v>0</v>
      </c>
      <c r="O6273">
        <v>8</v>
      </c>
    </row>
    <row r="6274" spans="1:19" x14ac:dyDescent="0.3">
      <c r="A6274">
        <v>19255</v>
      </c>
      <c r="B6274" t="s">
        <v>283</v>
      </c>
      <c r="C6274" t="s">
        <v>2109</v>
      </c>
      <c r="K6274">
        <v>1</v>
      </c>
      <c r="L6274">
        <v>0</v>
      </c>
      <c r="M6274">
        <v>6</v>
      </c>
      <c r="N6274">
        <v>0</v>
      </c>
      <c r="O6274">
        <v>6</v>
      </c>
    </row>
    <row r="6275" spans="1:19" x14ac:dyDescent="0.3">
      <c r="A6275">
        <v>19255</v>
      </c>
      <c r="B6275" t="s">
        <v>283</v>
      </c>
      <c r="C6275" t="s">
        <v>1569</v>
      </c>
      <c r="K6275">
        <v>1</v>
      </c>
      <c r="L6275">
        <v>0</v>
      </c>
      <c r="M6275">
        <v>3</v>
      </c>
      <c r="N6275">
        <v>0</v>
      </c>
      <c r="O6275">
        <v>3</v>
      </c>
    </row>
    <row r="6276" spans="1:19" x14ac:dyDescent="0.3">
      <c r="A6276">
        <v>19255</v>
      </c>
      <c r="B6276" t="s">
        <v>1349</v>
      </c>
      <c r="C6276" t="s">
        <v>995</v>
      </c>
      <c r="K6276">
        <v>14</v>
      </c>
      <c r="L6276">
        <v>0</v>
      </c>
      <c r="M6276">
        <v>39</v>
      </c>
      <c r="N6276">
        <v>2</v>
      </c>
      <c r="O6276">
        <v>159</v>
      </c>
    </row>
    <row r="6277" spans="1:19" x14ac:dyDescent="0.3">
      <c r="A6277">
        <v>19255</v>
      </c>
      <c r="B6277" t="s">
        <v>1349</v>
      </c>
      <c r="C6277" t="s">
        <v>699</v>
      </c>
      <c r="K6277">
        <v>7</v>
      </c>
      <c r="L6277">
        <v>0</v>
      </c>
      <c r="M6277">
        <v>20</v>
      </c>
      <c r="N6277">
        <v>1</v>
      </c>
      <c r="O6277">
        <v>81</v>
      </c>
    </row>
    <row r="6278" spans="1:19" x14ac:dyDescent="0.3">
      <c r="A6278">
        <v>19255</v>
      </c>
      <c r="B6278" t="s">
        <v>1349</v>
      </c>
      <c r="C6278" t="s">
        <v>1277</v>
      </c>
      <c r="K6278">
        <v>9</v>
      </c>
      <c r="L6278">
        <v>0</v>
      </c>
      <c r="M6278">
        <v>33</v>
      </c>
      <c r="N6278">
        <v>2</v>
      </c>
      <c r="O6278">
        <v>58</v>
      </c>
    </row>
    <row r="6279" spans="1:19" x14ac:dyDescent="0.3">
      <c r="A6279">
        <v>19255</v>
      </c>
      <c r="B6279" t="s">
        <v>1349</v>
      </c>
      <c r="C6279" t="s">
        <v>2108</v>
      </c>
      <c r="K6279">
        <v>7</v>
      </c>
      <c r="L6279">
        <v>1</v>
      </c>
      <c r="M6279">
        <v>17</v>
      </c>
      <c r="N6279">
        <v>0</v>
      </c>
      <c r="O6279">
        <v>38</v>
      </c>
    </row>
    <row r="6280" spans="1:19" x14ac:dyDescent="0.3">
      <c r="A6280">
        <v>19255</v>
      </c>
      <c r="B6280" t="s">
        <v>1349</v>
      </c>
      <c r="C6280" t="s">
        <v>122</v>
      </c>
      <c r="K6280">
        <v>7</v>
      </c>
      <c r="L6280">
        <v>0</v>
      </c>
      <c r="M6280">
        <v>10</v>
      </c>
      <c r="N6280">
        <v>0</v>
      </c>
      <c r="O6280">
        <v>27</v>
      </c>
    </row>
    <row r="6281" spans="1:19" x14ac:dyDescent="0.3">
      <c r="A6281">
        <v>19255</v>
      </c>
      <c r="B6281" t="s">
        <v>1349</v>
      </c>
      <c r="C6281" t="s">
        <v>870</v>
      </c>
      <c r="K6281">
        <v>2</v>
      </c>
      <c r="L6281">
        <v>0</v>
      </c>
      <c r="M6281">
        <v>15</v>
      </c>
      <c r="N6281">
        <v>0</v>
      </c>
      <c r="O6281">
        <v>20</v>
      </c>
    </row>
    <row r="6282" spans="1:19" x14ac:dyDescent="0.3">
      <c r="A6282">
        <v>19255</v>
      </c>
      <c r="B6282" t="s">
        <v>1349</v>
      </c>
      <c r="C6282" t="s">
        <v>1083</v>
      </c>
      <c r="K6282">
        <v>1</v>
      </c>
      <c r="L6282">
        <v>0</v>
      </c>
      <c r="M6282">
        <v>1</v>
      </c>
      <c r="N6282">
        <v>0</v>
      </c>
      <c r="O6282">
        <v>1</v>
      </c>
    </row>
    <row r="6283" spans="1:19" x14ac:dyDescent="0.3">
      <c r="A6283">
        <v>19255</v>
      </c>
      <c r="B6283" t="s">
        <v>283</v>
      </c>
      <c r="C6283" t="s">
        <v>266</v>
      </c>
      <c r="P6283">
        <v>23</v>
      </c>
      <c r="Q6283">
        <v>1</v>
      </c>
      <c r="R6283">
        <v>24</v>
      </c>
      <c r="S6283">
        <v>2</v>
      </c>
    </row>
    <row r="6284" spans="1:19" x14ac:dyDescent="0.3">
      <c r="A6284">
        <v>19255</v>
      </c>
      <c r="B6284" t="s">
        <v>283</v>
      </c>
      <c r="C6284" t="s">
        <v>377</v>
      </c>
      <c r="P6284">
        <v>6</v>
      </c>
      <c r="Q6284">
        <v>0</v>
      </c>
      <c r="R6284">
        <v>6</v>
      </c>
      <c r="S6284">
        <v>1</v>
      </c>
    </row>
    <row r="6285" spans="1:19" x14ac:dyDescent="0.3">
      <c r="A6285">
        <v>19255</v>
      </c>
      <c r="B6285" t="s">
        <v>283</v>
      </c>
      <c r="C6285" t="s">
        <v>1434</v>
      </c>
      <c r="P6285">
        <v>5</v>
      </c>
      <c r="Q6285">
        <v>0</v>
      </c>
      <c r="R6285">
        <v>4</v>
      </c>
      <c r="S6285">
        <v>2</v>
      </c>
    </row>
    <row r="6286" spans="1:19" x14ac:dyDescent="0.3">
      <c r="A6286">
        <v>19255</v>
      </c>
      <c r="B6286" t="s">
        <v>283</v>
      </c>
      <c r="C6286" t="s">
        <v>2109</v>
      </c>
      <c r="P6286">
        <v>3</v>
      </c>
      <c r="Q6286">
        <v>1</v>
      </c>
      <c r="R6286">
        <v>3</v>
      </c>
      <c r="S6286">
        <v>1</v>
      </c>
    </row>
    <row r="6287" spans="1:19" x14ac:dyDescent="0.3">
      <c r="A6287">
        <v>19255</v>
      </c>
      <c r="B6287" t="s">
        <v>1349</v>
      </c>
      <c r="C6287" t="s">
        <v>354</v>
      </c>
      <c r="P6287">
        <v>52</v>
      </c>
      <c r="Q6287">
        <v>3</v>
      </c>
      <c r="R6287">
        <v>139</v>
      </c>
      <c r="S6287">
        <v>4</v>
      </c>
    </row>
    <row r="6288" spans="1:19" x14ac:dyDescent="0.3">
      <c r="A6288">
        <v>19255</v>
      </c>
      <c r="B6288" t="s">
        <v>1349</v>
      </c>
      <c r="C6288" t="s">
        <v>1857</v>
      </c>
      <c r="P6288">
        <v>17</v>
      </c>
      <c r="Q6288">
        <v>0</v>
      </c>
      <c r="R6288">
        <v>37</v>
      </c>
      <c r="S6288">
        <v>4</v>
      </c>
    </row>
    <row r="6289" spans="1:39" x14ac:dyDescent="0.3">
      <c r="A6289">
        <v>19255</v>
      </c>
      <c r="B6289" t="s">
        <v>1349</v>
      </c>
      <c r="C6289" t="s">
        <v>1673</v>
      </c>
      <c r="P6289">
        <v>13</v>
      </c>
      <c r="Q6289">
        <v>0</v>
      </c>
      <c r="R6289">
        <v>21</v>
      </c>
      <c r="S6289">
        <v>2</v>
      </c>
    </row>
    <row r="6290" spans="1:39" x14ac:dyDescent="0.3">
      <c r="A6290">
        <v>19255</v>
      </c>
      <c r="B6290" t="s">
        <v>1349</v>
      </c>
      <c r="C6290" t="s">
        <v>2110</v>
      </c>
      <c r="P6290">
        <v>11</v>
      </c>
      <c r="Q6290">
        <v>1</v>
      </c>
      <c r="R6290">
        <v>21</v>
      </c>
      <c r="S6290">
        <v>2</v>
      </c>
    </row>
    <row r="6291" spans="1:39" x14ac:dyDescent="0.3">
      <c r="A6291">
        <v>19255</v>
      </c>
      <c r="B6291" t="s">
        <v>1349</v>
      </c>
      <c r="C6291" t="s">
        <v>1277</v>
      </c>
      <c r="P6291">
        <v>20</v>
      </c>
      <c r="Q6291">
        <v>0</v>
      </c>
      <c r="R6291">
        <v>20</v>
      </c>
      <c r="S6291">
        <v>1</v>
      </c>
    </row>
    <row r="6292" spans="1:39" x14ac:dyDescent="0.3">
      <c r="A6292">
        <v>19255</v>
      </c>
      <c r="B6292" t="s">
        <v>1349</v>
      </c>
      <c r="C6292" t="s">
        <v>995</v>
      </c>
      <c r="P6292">
        <v>14</v>
      </c>
      <c r="Q6292">
        <v>0</v>
      </c>
      <c r="R6292">
        <v>19</v>
      </c>
      <c r="S6292">
        <v>2</v>
      </c>
    </row>
    <row r="6293" spans="1:39" x14ac:dyDescent="0.3">
      <c r="A6293">
        <v>19255</v>
      </c>
      <c r="B6293" t="s">
        <v>1349</v>
      </c>
      <c r="C6293" t="s">
        <v>1083</v>
      </c>
      <c r="P6293">
        <v>8</v>
      </c>
      <c r="Q6293">
        <v>0</v>
      </c>
      <c r="R6293">
        <v>11</v>
      </c>
      <c r="S6293">
        <v>2</v>
      </c>
    </row>
    <row r="6294" spans="1:39" x14ac:dyDescent="0.3">
      <c r="A6294">
        <v>19255</v>
      </c>
      <c r="B6294" t="s">
        <v>283</v>
      </c>
      <c r="C6294" t="s">
        <v>377</v>
      </c>
      <c r="T6294">
        <v>31.2</v>
      </c>
      <c r="U6294">
        <v>95</v>
      </c>
      <c r="V6294">
        <v>1</v>
      </c>
      <c r="W6294">
        <v>187</v>
      </c>
      <c r="X6294">
        <v>6</v>
      </c>
    </row>
    <row r="6295" spans="1:39" x14ac:dyDescent="0.3">
      <c r="A6295">
        <v>19255</v>
      </c>
      <c r="B6295" t="s">
        <v>283</v>
      </c>
      <c r="C6295" t="s">
        <v>1435</v>
      </c>
      <c r="T6295">
        <v>21.3</v>
      </c>
      <c r="U6295">
        <v>26</v>
      </c>
      <c r="V6295">
        <v>0</v>
      </c>
      <c r="W6295">
        <v>64</v>
      </c>
      <c r="X6295">
        <v>3</v>
      </c>
    </row>
    <row r="6296" spans="1:39" x14ac:dyDescent="0.3">
      <c r="A6296">
        <v>19255</v>
      </c>
      <c r="B6296" t="s">
        <v>1349</v>
      </c>
      <c r="C6296" t="s">
        <v>1673</v>
      </c>
      <c r="T6296">
        <v>25.7</v>
      </c>
      <c r="U6296">
        <v>41</v>
      </c>
      <c r="V6296">
        <v>0</v>
      </c>
      <c r="W6296">
        <v>77</v>
      </c>
      <c r="X6296">
        <v>3</v>
      </c>
    </row>
    <row r="6297" spans="1:39" x14ac:dyDescent="0.3">
      <c r="A6297">
        <v>19255</v>
      </c>
      <c r="B6297" t="s">
        <v>1349</v>
      </c>
      <c r="C6297" t="s">
        <v>517</v>
      </c>
      <c r="T6297">
        <v>17</v>
      </c>
      <c r="U6297">
        <v>17</v>
      </c>
      <c r="V6297">
        <v>0</v>
      </c>
      <c r="W6297">
        <v>17</v>
      </c>
      <c r="X6297">
        <v>1</v>
      </c>
    </row>
    <row r="6298" spans="1:39" x14ac:dyDescent="0.3">
      <c r="A6298">
        <v>19255</v>
      </c>
      <c r="B6298" t="s">
        <v>1349</v>
      </c>
      <c r="C6298" t="s">
        <v>1673</v>
      </c>
      <c r="Y6298">
        <v>23.5</v>
      </c>
      <c r="Z6298">
        <v>37</v>
      </c>
      <c r="AA6298">
        <v>0</v>
      </c>
      <c r="AB6298">
        <v>47</v>
      </c>
      <c r="AC6298">
        <v>2</v>
      </c>
    </row>
    <row r="6299" spans="1:39" x14ac:dyDescent="0.3">
      <c r="A6299">
        <v>19255</v>
      </c>
      <c r="B6299" t="s">
        <v>283</v>
      </c>
      <c r="C6299" t="s">
        <v>1837</v>
      </c>
      <c r="AD6299">
        <v>1</v>
      </c>
      <c r="AE6299" t="s">
        <v>136</v>
      </c>
      <c r="AF6299">
        <v>0</v>
      </c>
      <c r="AG6299">
        <v>0</v>
      </c>
      <c r="AH6299">
        <v>4</v>
      </c>
      <c r="AI6299">
        <v>4</v>
      </c>
    </row>
    <row r="6300" spans="1:39" x14ac:dyDescent="0.3">
      <c r="A6300">
        <v>19255</v>
      </c>
      <c r="B6300" t="s">
        <v>1349</v>
      </c>
      <c r="C6300" t="s">
        <v>1861</v>
      </c>
      <c r="AD6300">
        <v>0</v>
      </c>
      <c r="AE6300" t="s">
        <v>136</v>
      </c>
      <c r="AF6300">
        <v>0</v>
      </c>
      <c r="AG6300" t="s">
        <v>136</v>
      </c>
      <c r="AH6300">
        <v>8</v>
      </c>
      <c r="AI6300">
        <v>8</v>
      </c>
    </row>
    <row r="6301" spans="1:39" x14ac:dyDescent="0.3">
      <c r="A6301">
        <v>19255</v>
      </c>
      <c r="B6301" t="s">
        <v>283</v>
      </c>
      <c r="C6301" t="s">
        <v>1438</v>
      </c>
      <c r="AJ6301">
        <v>48</v>
      </c>
      <c r="AK6301">
        <v>164</v>
      </c>
      <c r="AL6301">
        <v>41</v>
      </c>
      <c r="AM6301">
        <v>4</v>
      </c>
    </row>
    <row r="6302" spans="1:39" x14ac:dyDescent="0.3">
      <c r="A6302">
        <v>19256</v>
      </c>
      <c r="B6302" t="s">
        <v>1542</v>
      </c>
      <c r="C6302" t="s">
        <v>2111</v>
      </c>
      <c r="D6302">
        <v>33</v>
      </c>
      <c r="E6302">
        <v>63.6</v>
      </c>
      <c r="F6302">
        <v>21</v>
      </c>
      <c r="G6302">
        <v>1</v>
      </c>
      <c r="H6302">
        <v>2</v>
      </c>
      <c r="I6302">
        <v>241</v>
      </c>
      <c r="J6302">
        <v>138.9</v>
      </c>
    </row>
    <row r="6303" spans="1:39" x14ac:dyDescent="0.3">
      <c r="A6303">
        <v>19256</v>
      </c>
      <c r="B6303" t="s">
        <v>1542</v>
      </c>
      <c r="C6303" t="s">
        <v>785</v>
      </c>
      <c r="D6303">
        <v>1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</row>
    <row r="6304" spans="1:39" x14ac:dyDescent="0.3">
      <c r="A6304">
        <v>19256</v>
      </c>
      <c r="B6304" t="s">
        <v>1749</v>
      </c>
      <c r="C6304" t="s">
        <v>2112</v>
      </c>
      <c r="D6304">
        <v>28</v>
      </c>
      <c r="E6304">
        <v>53.6</v>
      </c>
      <c r="F6304">
        <v>15</v>
      </c>
      <c r="G6304">
        <v>2</v>
      </c>
      <c r="H6304">
        <v>0</v>
      </c>
      <c r="I6304">
        <v>194</v>
      </c>
      <c r="J6304">
        <v>97.5</v>
      </c>
    </row>
    <row r="6305" spans="1:19" x14ac:dyDescent="0.3">
      <c r="A6305">
        <v>19256</v>
      </c>
      <c r="B6305" t="s">
        <v>1542</v>
      </c>
      <c r="C6305" t="s">
        <v>1475</v>
      </c>
      <c r="K6305">
        <v>1</v>
      </c>
      <c r="L6305">
        <v>0</v>
      </c>
      <c r="M6305">
        <v>64</v>
      </c>
      <c r="N6305">
        <v>1</v>
      </c>
      <c r="O6305">
        <v>64</v>
      </c>
    </row>
    <row r="6306" spans="1:19" x14ac:dyDescent="0.3">
      <c r="A6306">
        <v>19256</v>
      </c>
      <c r="B6306" t="s">
        <v>1542</v>
      </c>
      <c r="C6306" t="s">
        <v>2111</v>
      </c>
      <c r="K6306">
        <v>7</v>
      </c>
      <c r="L6306">
        <v>0</v>
      </c>
      <c r="M6306">
        <v>11</v>
      </c>
      <c r="N6306">
        <v>1</v>
      </c>
      <c r="O6306">
        <v>22</v>
      </c>
    </row>
    <row r="6307" spans="1:19" x14ac:dyDescent="0.3">
      <c r="A6307">
        <v>19256</v>
      </c>
      <c r="B6307" t="s">
        <v>1542</v>
      </c>
      <c r="C6307" t="s">
        <v>427</v>
      </c>
      <c r="K6307">
        <v>7</v>
      </c>
      <c r="L6307">
        <v>0</v>
      </c>
      <c r="M6307">
        <v>5</v>
      </c>
      <c r="N6307">
        <v>0</v>
      </c>
      <c r="O6307">
        <v>18</v>
      </c>
    </row>
    <row r="6308" spans="1:19" x14ac:dyDescent="0.3">
      <c r="A6308">
        <v>19256</v>
      </c>
      <c r="B6308" t="s">
        <v>1542</v>
      </c>
      <c r="C6308" t="s">
        <v>1911</v>
      </c>
      <c r="K6308">
        <v>3</v>
      </c>
      <c r="L6308">
        <v>0</v>
      </c>
      <c r="M6308">
        <v>7</v>
      </c>
      <c r="N6308">
        <v>0</v>
      </c>
      <c r="O6308">
        <v>9</v>
      </c>
    </row>
    <row r="6309" spans="1:19" x14ac:dyDescent="0.3">
      <c r="A6309">
        <v>19256</v>
      </c>
      <c r="B6309" t="s">
        <v>1542</v>
      </c>
      <c r="C6309" t="s">
        <v>320</v>
      </c>
      <c r="K6309">
        <v>4</v>
      </c>
      <c r="L6309">
        <v>0</v>
      </c>
      <c r="M6309">
        <v>7</v>
      </c>
      <c r="N6309">
        <v>0</v>
      </c>
      <c r="O6309">
        <v>8</v>
      </c>
    </row>
    <row r="6310" spans="1:19" x14ac:dyDescent="0.3">
      <c r="A6310">
        <v>19256</v>
      </c>
      <c r="B6310" t="s">
        <v>1542</v>
      </c>
      <c r="C6310" t="s">
        <v>1848</v>
      </c>
      <c r="K6310">
        <v>5</v>
      </c>
      <c r="L6310">
        <v>0</v>
      </c>
      <c r="M6310">
        <v>5</v>
      </c>
      <c r="N6310">
        <v>0</v>
      </c>
      <c r="O6310">
        <v>2</v>
      </c>
    </row>
    <row r="6311" spans="1:19" x14ac:dyDescent="0.3">
      <c r="A6311">
        <v>19256</v>
      </c>
      <c r="B6311" t="s">
        <v>1542</v>
      </c>
      <c r="C6311" t="s">
        <v>1546</v>
      </c>
      <c r="K6311">
        <v>1</v>
      </c>
      <c r="L6311">
        <v>0</v>
      </c>
      <c r="M6311">
        <v>2</v>
      </c>
      <c r="N6311">
        <v>0</v>
      </c>
      <c r="O6311">
        <v>2</v>
      </c>
    </row>
    <row r="6312" spans="1:19" x14ac:dyDescent="0.3">
      <c r="A6312">
        <v>19256</v>
      </c>
      <c r="B6312" t="s">
        <v>1749</v>
      </c>
      <c r="C6312" t="s">
        <v>1751</v>
      </c>
      <c r="K6312">
        <v>21</v>
      </c>
      <c r="L6312">
        <v>0</v>
      </c>
      <c r="M6312">
        <v>19</v>
      </c>
      <c r="N6312">
        <v>2</v>
      </c>
      <c r="O6312">
        <v>118</v>
      </c>
    </row>
    <row r="6313" spans="1:19" x14ac:dyDescent="0.3">
      <c r="A6313">
        <v>19256</v>
      </c>
      <c r="B6313" t="s">
        <v>1749</v>
      </c>
      <c r="C6313" t="s">
        <v>2113</v>
      </c>
      <c r="K6313">
        <v>4</v>
      </c>
      <c r="L6313">
        <v>0</v>
      </c>
      <c r="M6313">
        <v>8</v>
      </c>
      <c r="N6313">
        <v>0</v>
      </c>
      <c r="O6313">
        <v>26</v>
      </c>
    </row>
    <row r="6314" spans="1:19" x14ac:dyDescent="0.3">
      <c r="A6314">
        <v>19256</v>
      </c>
      <c r="B6314" t="s">
        <v>1749</v>
      </c>
      <c r="C6314" t="s">
        <v>164</v>
      </c>
      <c r="K6314">
        <v>6</v>
      </c>
      <c r="L6314">
        <v>0</v>
      </c>
      <c r="M6314">
        <v>9</v>
      </c>
      <c r="N6314">
        <v>1</v>
      </c>
      <c r="O6314">
        <v>25</v>
      </c>
    </row>
    <row r="6315" spans="1:19" x14ac:dyDescent="0.3">
      <c r="A6315">
        <v>19256</v>
      </c>
      <c r="B6315" t="s">
        <v>1749</v>
      </c>
      <c r="C6315" t="s">
        <v>1754</v>
      </c>
      <c r="K6315">
        <v>1</v>
      </c>
      <c r="L6315">
        <v>0</v>
      </c>
      <c r="M6315">
        <v>15</v>
      </c>
      <c r="N6315">
        <v>0</v>
      </c>
      <c r="O6315">
        <v>15</v>
      </c>
    </row>
    <row r="6316" spans="1:19" x14ac:dyDescent="0.3">
      <c r="A6316">
        <v>19256</v>
      </c>
      <c r="B6316" t="s">
        <v>1749</v>
      </c>
      <c r="C6316" t="s">
        <v>2112</v>
      </c>
      <c r="K6316">
        <v>10</v>
      </c>
      <c r="L6316">
        <v>1</v>
      </c>
      <c r="M6316">
        <v>0</v>
      </c>
      <c r="N6316">
        <v>0</v>
      </c>
      <c r="O6316">
        <v>-81</v>
      </c>
    </row>
    <row r="6317" spans="1:19" x14ac:dyDescent="0.3">
      <c r="A6317">
        <v>19256</v>
      </c>
      <c r="B6317" t="s">
        <v>1542</v>
      </c>
      <c r="C6317" t="s">
        <v>1546</v>
      </c>
      <c r="P6317">
        <v>20</v>
      </c>
      <c r="Q6317">
        <v>0</v>
      </c>
      <c r="R6317">
        <v>88</v>
      </c>
      <c r="S6317">
        <v>8</v>
      </c>
    </row>
    <row r="6318" spans="1:19" x14ac:dyDescent="0.3">
      <c r="A6318">
        <v>19256</v>
      </c>
      <c r="B6318" t="s">
        <v>1542</v>
      </c>
      <c r="C6318" t="s">
        <v>1475</v>
      </c>
      <c r="P6318">
        <v>36</v>
      </c>
      <c r="Q6318">
        <v>1</v>
      </c>
      <c r="R6318">
        <v>68</v>
      </c>
      <c r="S6318">
        <v>4</v>
      </c>
    </row>
    <row r="6319" spans="1:19" x14ac:dyDescent="0.3">
      <c r="A6319">
        <v>19256</v>
      </c>
      <c r="B6319" t="s">
        <v>1542</v>
      </c>
      <c r="C6319" t="s">
        <v>56</v>
      </c>
      <c r="P6319">
        <v>19</v>
      </c>
      <c r="Q6319">
        <v>0</v>
      </c>
      <c r="R6319">
        <v>30</v>
      </c>
      <c r="S6319">
        <v>3</v>
      </c>
    </row>
    <row r="6320" spans="1:19" x14ac:dyDescent="0.3">
      <c r="A6320">
        <v>19256</v>
      </c>
      <c r="B6320" t="s">
        <v>1542</v>
      </c>
      <c r="C6320" t="s">
        <v>427</v>
      </c>
      <c r="P6320">
        <v>15</v>
      </c>
      <c r="Q6320">
        <v>1</v>
      </c>
      <c r="R6320">
        <v>27</v>
      </c>
      <c r="S6320">
        <v>2</v>
      </c>
    </row>
    <row r="6321" spans="1:39" x14ac:dyDescent="0.3">
      <c r="A6321">
        <v>19256</v>
      </c>
      <c r="B6321" t="s">
        <v>1542</v>
      </c>
      <c r="C6321" t="s">
        <v>320</v>
      </c>
      <c r="P6321">
        <v>7</v>
      </c>
      <c r="Q6321">
        <v>0</v>
      </c>
      <c r="R6321">
        <v>14</v>
      </c>
      <c r="S6321">
        <v>2</v>
      </c>
    </row>
    <row r="6322" spans="1:39" x14ac:dyDescent="0.3">
      <c r="A6322">
        <v>19256</v>
      </c>
      <c r="B6322" t="s">
        <v>1542</v>
      </c>
      <c r="C6322" t="s">
        <v>1911</v>
      </c>
      <c r="P6322">
        <v>9</v>
      </c>
      <c r="Q6322">
        <v>0</v>
      </c>
      <c r="R6322">
        <v>9</v>
      </c>
      <c r="S6322">
        <v>1</v>
      </c>
    </row>
    <row r="6323" spans="1:39" x14ac:dyDescent="0.3">
      <c r="A6323">
        <v>19256</v>
      </c>
      <c r="B6323" t="s">
        <v>1542</v>
      </c>
      <c r="C6323" t="s">
        <v>915</v>
      </c>
      <c r="P6323">
        <v>5</v>
      </c>
      <c r="Q6323">
        <v>0</v>
      </c>
      <c r="R6323">
        <v>5</v>
      </c>
      <c r="S6323">
        <v>1</v>
      </c>
    </row>
    <row r="6324" spans="1:39" x14ac:dyDescent="0.3">
      <c r="A6324">
        <v>19256</v>
      </c>
      <c r="B6324" t="s">
        <v>1749</v>
      </c>
      <c r="C6324" t="s">
        <v>1757</v>
      </c>
      <c r="P6324">
        <v>22</v>
      </c>
      <c r="Q6324">
        <v>0</v>
      </c>
      <c r="R6324">
        <v>70</v>
      </c>
      <c r="S6324">
        <v>5</v>
      </c>
    </row>
    <row r="6325" spans="1:39" x14ac:dyDescent="0.3">
      <c r="A6325">
        <v>19256</v>
      </c>
      <c r="B6325" t="s">
        <v>1749</v>
      </c>
      <c r="C6325" t="s">
        <v>2113</v>
      </c>
      <c r="P6325">
        <v>14</v>
      </c>
      <c r="Q6325">
        <v>0</v>
      </c>
      <c r="R6325">
        <v>37</v>
      </c>
      <c r="S6325">
        <v>3</v>
      </c>
    </row>
    <row r="6326" spans="1:39" x14ac:dyDescent="0.3">
      <c r="A6326">
        <v>19256</v>
      </c>
      <c r="B6326" t="s">
        <v>1749</v>
      </c>
      <c r="C6326" t="s">
        <v>1754</v>
      </c>
      <c r="P6326">
        <v>20</v>
      </c>
      <c r="Q6326">
        <v>0</v>
      </c>
      <c r="R6326">
        <v>31</v>
      </c>
      <c r="S6326">
        <v>3</v>
      </c>
    </row>
    <row r="6327" spans="1:39" x14ac:dyDescent="0.3">
      <c r="A6327">
        <v>19256</v>
      </c>
      <c r="B6327" t="s">
        <v>1749</v>
      </c>
      <c r="C6327" t="s">
        <v>1751</v>
      </c>
      <c r="P6327">
        <v>22</v>
      </c>
      <c r="Q6327">
        <v>0</v>
      </c>
      <c r="R6327">
        <v>22</v>
      </c>
      <c r="S6327">
        <v>1</v>
      </c>
    </row>
    <row r="6328" spans="1:39" x14ac:dyDescent="0.3">
      <c r="A6328">
        <v>19256</v>
      </c>
      <c r="B6328" t="s">
        <v>1749</v>
      </c>
      <c r="C6328" t="s">
        <v>164</v>
      </c>
      <c r="P6328">
        <v>19</v>
      </c>
      <c r="Q6328">
        <v>0</v>
      </c>
      <c r="R6328">
        <v>19</v>
      </c>
      <c r="S6328">
        <v>1</v>
      </c>
    </row>
    <row r="6329" spans="1:39" x14ac:dyDescent="0.3">
      <c r="A6329">
        <v>19256</v>
      </c>
      <c r="B6329" t="s">
        <v>1749</v>
      </c>
      <c r="C6329" t="s">
        <v>83</v>
      </c>
      <c r="P6329">
        <v>11</v>
      </c>
      <c r="Q6329">
        <v>0</v>
      </c>
      <c r="R6329">
        <v>15</v>
      </c>
      <c r="S6329">
        <v>2</v>
      </c>
    </row>
    <row r="6330" spans="1:39" x14ac:dyDescent="0.3">
      <c r="A6330">
        <v>19256</v>
      </c>
      <c r="B6330" t="s">
        <v>1542</v>
      </c>
      <c r="C6330" t="s">
        <v>1911</v>
      </c>
      <c r="T6330">
        <v>16</v>
      </c>
      <c r="U6330">
        <v>20</v>
      </c>
      <c r="V6330">
        <v>0</v>
      </c>
      <c r="W6330">
        <v>64</v>
      </c>
      <c r="X6330">
        <v>4</v>
      </c>
    </row>
    <row r="6331" spans="1:39" x14ac:dyDescent="0.3">
      <c r="A6331">
        <v>19256</v>
      </c>
      <c r="B6331" t="s">
        <v>1749</v>
      </c>
      <c r="C6331" t="s">
        <v>164</v>
      </c>
      <c r="T6331">
        <v>18.5</v>
      </c>
      <c r="U6331">
        <v>26</v>
      </c>
      <c r="V6331">
        <v>0</v>
      </c>
      <c r="W6331">
        <v>74</v>
      </c>
      <c r="X6331">
        <v>4</v>
      </c>
    </row>
    <row r="6332" spans="1:39" x14ac:dyDescent="0.3">
      <c r="A6332">
        <v>19256</v>
      </c>
      <c r="B6332" t="s">
        <v>1542</v>
      </c>
      <c r="C6332" t="s">
        <v>802</v>
      </c>
      <c r="Y6332">
        <v>13</v>
      </c>
      <c r="Z6332">
        <v>14</v>
      </c>
      <c r="AA6332">
        <v>0</v>
      </c>
      <c r="AB6332">
        <v>26</v>
      </c>
      <c r="AC6332">
        <v>2</v>
      </c>
    </row>
    <row r="6333" spans="1:39" x14ac:dyDescent="0.3">
      <c r="A6333">
        <v>19256</v>
      </c>
      <c r="B6333" t="s">
        <v>1749</v>
      </c>
      <c r="C6333" t="s">
        <v>2114</v>
      </c>
      <c r="Y6333">
        <v>20</v>
      </c>
      <c r="Z6333">
        <v>20</v>
      </c>
      <c r="AA6333">
        <v>0</v>
      </c>
      <c r="AB6333">
        <v>20</v>
      </c>
      <c r="AC6333">
        <v>1</v>
      </c>
    </row>
    <row r="6334" spans="1:39" x14ac:dyDescent="0.3">
      <c r="A6334">
        <v>19256</v>
      </c>
      <c r="B6334" t="s">
        <v>1542</v>
      </c>
      <c r="C6334" t="s">
        <v>42</v>
      </c>
      <c r="AD6334">
        <v>2</v>
      </c>
      <c r="AE6334">
        <v>40</v>
      </c>
      <c r="AF6334">
        <v>1</v>
      </c>
      <c r="AG6334">
        <v>50</v>
      </c>
      <c r="AH6334">
        <v>7</v>
      </c>
      <c r="AI6334">
        <v>4</v>
      </c>
    </row>
    <row r="6335" spans="1:39" x14ac:dyDescent="0.3">
      <c r="A6335">
        <v>19256</v>
      </c>
      <c r="B6335" t="s">
        <v>1749</v>
      </c>
      <c r="C6335" t="s">
        <v>1758</v>
      </c>
      <c r="AD6335">
        <v>2</v>
      </c>
      <c r="AE6335">
        <v>37</v>
      </c>
      <c r="AF6335">
        <v>2</v>
      </c>
      <c r="AG6335">
        <v>100</v>
      </c>
      <c r="AH6335">
        <v>9</v>
      </c>
      <c r="AI6335">
        <v>3</v>
      </c>
    </row>
    <row r="6336" spans="1:39" x14ac:dyDescent="0.3">
      <c r="A6336">
        <v>19256</v>
      </c>
      <c r="B6336" t="s">
        <v>1542</v>
      </c>
      <c r="C6336" t="s">
        <v>785</v>
      </c>
      <c r="AJ6336">
        <v>54</v>
      </c>
      <c r="AK6336">
        <v>227</v>
      </c>
      <c r="AL6336">
        <v>45.4</v>
      </c>
      <c r="AM6336">
        <v>5</v>
      </c>
    </row>
    <row r="6337" spans="1:39" x14ac:dyDescent="0.3">
      <c r="A6337">
        <v>19256</v>
      </c>
      <c r="B6337" t="s">
        <v>1749</v>
      </c>
      <c r="C6337" t="s">
        <v>1759</v>
      </c>
      <c r="AJ6337">
        <v>58</v>
      </c>
      <c r="AK6337">
        <v>160</v>
      </c>
      <c r="AL6337">
        <v>40</v>
      </c>
      <c r="AM6337">
        <v>4</v>
      </c>
    </row>
    <row r="6338" spans="1:39" x14ac:dyDescent="0.3">
      <c r="A6338">
        <v>19257</v>
      </c>
      <c r="B6338" t="s">
        <v>650</v>
      </c>
      <c r="C6338" t="s">
        <v>1587</v>
      </c>
      <c r="D6338">
        <v>29</v>
      </c>
      <c r="E6338">
        <v>44.8</v>
      </c>
      <c r="F6338">
        <v>13</v>
      </c>
      <c r="G6338">
        <v>1</v>
      </c>
      <c r="H6338">
        <v>0</v>
      </c>
      <c r="I6338">
        <v>201</v>
      </c>
      <c r="J6338">
        <v>96.2</v>
      </c>
    </row>
    <row r="6339" spans="1:39" x14ac:dyDescent="0.3">
      <c r="A6339">
        <v>19257</v>
      </c>
      <c r="B6339" t="s">
        <v>1242</v>
      </c>
      <c r="C6339" t="s">
        <v>735</v>
      </c>
      <c r="D6339">
        <v>11</v>
      </c>
      <c r="E6339">
        <v>36.4</v>
      </c>
      <c r="F6339">
        <v>4</v>
      </c>
      <c r="G6339">
        <v>0</v>
      </c>
      <c r="H6339">
        <v>1</v>
      </c>
      <c r="I6339">
        <v>47</v>
      </c>
      <c r="J6339">
        <v>102.3</v>
      </c>
    </row>
    <row r="6340" spans="1:39" x14ac:dyDescent="0.3">
      <c r="A6340">
        <v>19257</v>
      </c>
      <c r="B6340" t="s">
        <v>1242</v>
      </c>
      <c r="C6340" t="s">
        <v>1377</v>
      </c>
      <c r="D6340">
        <v>1</v>
      </c>
      <c r="E6340">
        <v>100</v>
      </c>
      <c r="F6340">
        <v>1</v>
      </c>
      <c r="G6340">
        <v>0</v>
      </c>
      <c r="H6340">
        <v>0</v>
      </c>
      <c r="I6340">
        <v>29</v>
      </c>
      <c r="J6340">
        <v>343.6</v>
      </c>
    </row>
    <row r="6341" spans="1:39" x14ac:dyDescent="0.3">
      <c r="A6341">
        <v>19257</v>
      </c>
      <c r="B6341" t="s">
        <v>1242</v>
      </c>
      <c r="C6341" t="s">
        <v>1029</v>
      </c>
      <c r="D6341">
        <v>15</v>
      </c>
      <c r="E6341">
        <v>40</v>
      </c>
      <c r="F6341">
        <v>6</v>
      </c>
      <c r="G6341">
        <v>0</v>
      </c>
      <c r="H6341">
        <v>0</v>
      </c>
      <c r="I6341">
        <v>28</v>
      </c>
      <c r="J6341">
        <v>55.7</v>
      </c>
    </row>
    <row r="6342" spans="1:39" x14ac:dyDescent="0.3">
      <c r="A6342">
        <v>19257</v>
      </c>
      <c r="B6342" t="s">
        <v>650</v>
      </c>
      <c r="C6342" t="s">
        <v>1587</v>
      </c>
      <c r="K6342">
        <v>13</v>
      </c>
      <c r="L6342">
        <v>0</v>
      </c>
      <c r="M6342">
        <v>19</v>
      </c>
      <c r="N6342">
        <v>0</v>
      </c>
      <c r="O6342">
        <v>37</v>
      </c>
    </row>
    <row r="6343" spans="1:39" x14ac:dyDescent="0.3">
      <c r="A6343">
        <v>19257</v>
      </c>
      <c r="B6343" t="s">
        <v>650</v>
      </c>
      <c r="C6343" t="s">
        <v>419</v>
      </c>
      <c r="K6343">
        <v>8</v>
      </c>
      <c r="L6343">
        <v>0</v>
      </c>
      <c r="M6343">
        <v>12</v>
      </c>
      <c r="N6343">
        <v>1</v>
      </c>
      <c r="O6343">
        <v>28</v>
      </c>
    </row>
    <row r="6344" spans="1:39" x14ac:dyDescent="0.3">
      <c r="A6344">
        <v>19257</v>
      </c>
      <c r="B6344" t="s">
        <v>650</v>
      </c>
      <c r="C6344" t="s">
        <v>66</v>
      </c>
      <c r="K6344">
        <v>7</v>
      </c>
      <c r="L6344">
        <v>0</v>
      </c>
      <c r="M6344">
        <v>8</v>
      </c>
      <c r="N6344">
        <v>0</v>
      </c>
      <c r="O6344">
        <v>20</v>
      </c>
    </row>
    <row r="6345" spans="1:39" x14ac:dyDescent="0.3">
      <c r="A6345">
        <v>19257</v>
      </c>
      <c r="B6345" t="s">
        <v>650</v>
      </c>
      <c r="C6345" t="s">
        <v>450</v>
      </c>
      <c r="K6345">
        <v>1</v>
      </c>
      <c r="L6345">
        <v>1</v>
      </c>
      <c r="M6345">
        <v>2</v>
      </c>
      <c r="N6345">
        <v>0</v>
      </c>
      <c r="O6345">
        <v>2</v>
      </c>
    </row>
    <row r="6346" spans="1:39" x14ac:dyDescent="0.3">
      <c r="A6346">
        <v>19257</v>
      </c>
      <c r="B6346" t="s">
        <v>1242</v>
      </c>
      <c r="C6346" t="s">
        <v>1377</v>
      </c>
      <c r="K6346">
        <v>32</v>
      </c>
      <c r="L6346">
        <v>0</v>
      </c>
      <c r="M6346">
        <v>21</v>
      </c>
      <c r="N6346">
        <v>1</v>
      </c>
      <c r="O6346">
        <v>145</v>
      </c>
    </row>
    <row r="6347" spans="1:39" x14ac:dyDescent="0.3">
      <c r="A6347">
        <v>19257</v>
      </c>
      <c r="B6347" t="s">
        <v>1242</v>
      </c>
      <c r="C6347" t="s">
        <v>735</v>
      </c>
      <c r="K6347">
        <v>3</v>
      </c>
      <c r="L6347">
        <v>0</v>
      </c>
      <c r="M6347">
        <v>11</v>
      </c>
      <c r="N6347">
        <v>0</v>
      </c>
      <c r="O6347">
        <v>0</v>
      </c>
    </row>
    <row r="6348" spans="1:39" x14ac:dyDescent="0.3">
      <c r="A6348">
        <v>19257</v>
      </c>
      <c r="B6348" t="s">
        <v>1242</v>
      </c>
      <c r="C6348" t="s">
        <v>216</v>
      </c>
      <c r="K6348">
        <v>1</v>
      </c>
      <c r="L6348">
        <v>0</v>
      </c>
      <c r="M6348">
        <v>0</v>
      </c>
      <c r="N6348">
        <v>0</v>
      </c>
      <c r="O6348">
        <v>-1</v>
      </c>
    </row>
    <row r="6349" spans="1:39" x14ac:dyDescent="0.3">
      <c r="A6349">
        <v>19257</v>
      </c>
      <c r="B6349" t="s">
        <v>1242</v>
      </c>
      <c r="C6349" t="s">
        <v>1029</v>
      </c>
      <c r="K6349">
        <v>5</v>
      </c>
      <c r="L6349">
        <v>0</v>
      </c>
      <c r="M6349">
        <v>4</v>
      </c>
      <c r="N6349">
        <v>0</v>
      </c>
      <c r="O6349">
        <v>-19</v>
      </c>
    </row>
    <row r="6350" spans="1:39" x14ac:dyDescent="0.3">
      <c r="A6350">
        <v>19257</v>
      </c>
      <c r="B6350" t="s">
        <v>650</v>
      </c>
      <c r="C6350" t="s">
        <v>2115</v>
      </c>
      <c r="P6350">
        <v>61</v>
      </c>
      <c r="Q6350">
        <v>0</v>
      </c>
      <c r="R6350">
        <v>91</v>
      </c>
      <c r="S6350">
        <v>5</v>
      </c>
    </row>
    <row r="6351" spans="1:39" x14ac:dyDescent="0.3">
      <c r="A6351">
        <v>19257</v>
      </c>
      <c r="B6351" t="s">
        <v>650</v>
      </c>
      <c r="C6351" t="s">
        <v>1346</v>
      </c>
      <c r="P6351">
        <v>59</v>
      </c>
      <c r="Q6351">
        <v>0</v>
      </c>
      <c r="R6351">
        <v>59</v>
      </c>
      <c r="S6351">
        <v>1</v>
      </c>
    </row>
    <row r="6352" spans="1:39" x14ac:dyDescent="0.3">
      <c r="A6352">
        <v>19257</v>
      </c>
      <c r="B6352" t="s">
        <v>650</v>
      </c>
      <c r="C6352" t="s">
        <v>320</v>
      </c>
      <c r="P6352">
        <v>27</v>
      </c>
      <c r="Q6352">
        <v>0</v>
      </c>
      <c r="R6352">
        <v>34</v>
      </c>
      <c r="S6352">
        <v>2</v>
      </c>
    </row>
    <row r="6353" spans="1:39" x14ac:dyDescent="0.3">
      <c r="A6353">
        <v>19257</v>
      </c>
      <c r="B6353" t="s">
        <v>650</v>
      </c>
      <c r="C6353" t="s">
        <v>177</v>
      </c>
      <c r="P6353">
        <v>7</v>
      </c>
      <c r="Q6353">
        <v>0</v>
      </c>
      <c r="R6353">
        <v>11</v>
      </c>
      <c r="S6353">
        <v>2</v>
      </c>
    </row>
    <row r="6354" spans="1:39" x14ac:dyDescent="0.3">
      <c r="A6354">
        <v>19257</v>
      </c>
      <c r="B6354" t="s">
        <v>650</v>
      </c>
      <c r="C6354" t="s">
        <v>93</v>
      </c>
      <c r="P6354">
        <v>6</v>
      </c>
      <c r="Q6354">
        <v>0</v>
      </c>
      <c r="R6354">
        <v>6</v>
      </c>
      <c r="S6354">
        <v>1</v>
      </c>
    </row>
    <row r="6355" spans="1:39" x14ac:dyDescent="0.3">
      <c r="A6355">
        <v>19257</v>
      </c>
      <c r="B6355" t="s">
        <v>650</v>
      </c>
      <c r="C6355" t="s">
        <v>419</v>
      </c>
      <c r="P6355">
        <v>4</v>
      </c>
      <c r="Q6355">
        <v>0</v>
      </c>
      <c r="R6355">
        <v>0</v>
      </c>
      <c r="S6355">
        <v>2</v>
      </c>
    </row>
    <row r="6356" spans="1:39" x14ac:dyDescent="0.3">
      <c r="A6356">
        <v>19257</v>
      </c>
      <c r="B6356" t="s">
        <v>1242</v>
      </c>
      <c r="C6356" t="s">
        <v>2116</v>
      </c>
      <c r="P6356">
        <v>29</v>
      </c>
      <c r="Q6356">
        <v>0</v>
      </c>
      <c r="R6356">
        <v>29</v>
      </c>
      <c r="S6356">
        <v>1</v>
      </c>
    </row>
    <row r="6357" spans="1:39" x14ac:dyDescent="0.3">
      <c r="A6357">
        <v>19257</v>
      </c>
      <c r="B6357" t="s">
        <v>1242</v>
      </c>
      <c r="C6357" t="s">
        <v>394</v>
      </c>
      <c r="P6357">
        <v>14</v>
      </c>
      <c r="Q6357">
        <v>0</v>
      </c>
      <c r="R6357">
        <v>24</v>
      </c>
      <c r="S6357">
        <v>3</v>
      </c>
    </row>
    <row r="6358" spans="1:39" x14ac:dyDescent="0.3">
      <c r="A6358">
        <v>19257</v>
      </c>
      <c r="B6358" t="s">
        <v>1242</v>
      </c>
      <c r="C6358" t="s">
        <v>1246</v>
      </c>
      <c r="P6358">
        <v>15</v>
      </c>
      <c r="Q6358">
        <v>1</v>
      </c>
      <c r="R6358">
        <v>22</v>
      </c>
      <c r="S6358">
        <v>3</v>
      </c>
    </row>
    <row r="6359" spans="1:39" x14ac:dyDescent="0.3">
      <c r="A6359">
        <v>19257</v>
      </c>
      <c r="B6359" t="s">
        <v>1242</v>
      </c>
      <c r="C6359" t="s">
        <v>1377</v>
      </c>
      <c r="P6359">
        <v>12</v>
      </c>
      <c r="Q6359">
        <v>0</v>
      </c>
      <c r="R6359">
        <v>13</v>
      </c>
      <c r="S6359">
        <v>2</v>
      </c>
    </row>
    <row r="6360" spans="1:39" x14ac:dyDescent="0.3">
      <c r="A6360">
        <v>19257</v>
      </c>
      <c r="B6360" t="s">
        <v>1242</v>
      </c>
      <c r="C6360" t="s">
        <v>1618</v>
      </c>
      <c r="P6360">
        <v>12</v>
      </c>
      <c r="Q6360">
        <v>0</v>
      </c>
      <c r="R6360">
        <v>12</v>
      </c>
      <c r="S6360">
        <v>1</v>
      </c>
    </row>
    <row r="6361" spans="1:39" x14ac:dyDescent="0.3">
      <c r="A6361">
        <v>19257</v>
      </c>
      <c r="B6361" t="s">
        <v>1242</v>
      </c>
      <c r="C6361" t="s">
        <v>1621</v>
      </c>
      <c r="P6361">
        <v>4</v>
      </c>
      <c r="Q6361">
        <v>0</v>
      </c>
      <c r="R6361">
        <v>4</v>
      </c>
      <c r="S6361">
        <v>1</v>
      </c>
    </row>
    <row r="6362" spans="1:39" x14ac:dyDescent="0.3">
      <c r="A6362">
        <v>19257</v>
      </c>
      <c r="B6362" t="s">
        <v>650</v>
      </c>
      <c r="C6362" t="s">
        <v>450</v>
      </c>
      <c r="T6362">
        <v>26.3</v>
      </c>
      <c r="U6362">
        <v>30</v>
      </c>
      <c r="V6362">
        <v>0</v>
      </c>
      <c r="W6362">
        <v>79</v>
      </c>
      <c r="X6362">
        <v>3</v>
      </c>
    </row>
    <row r="6363" spans="1:39" x14ac:dyDescent="0.3">
      <c r="A6363">
        <v>19257</v>
      </c>
      <c r="B6363" t="s">
        <v>1242</v>
      </c>
      <c r="C6363" t="s">
        <v>216</v>
      </c>
      <c r="T6363">
        <v>25</v>
      </c>
      <c r="U6363">
        <v>29</v>
      </c>
      <c r="V6363">
        <v>0</v>
      </c>
      <c r="W6363">
        <v>75</v>
      </c>
      <c r="X6363">
        <v>3</v>
      </c>
    </row>
    <row r="6364" spans="1:39" x14ac:dyDescent="0.3">
      <c r="A6364">
        <v>19257</v>
      </c>
      <c r="B6364" t="s">
        <v>650</v>
      </c>
      <c r="C6364" t="s">
        <v>450</v>
      </c>
      <c r="Y6364">
        <v>5</v>
      </c>
      <c r="Z6364">
        <v>15</v>
      </c>
      <c r="AA6364">
        <v>0</v>
      </c>
      <c r="AB6364">
        <v>10</v>
      </c>
      <c r="AC6364">
        <v>2</v>
      </c>
    </row>
    <row r="6365" spans="1:39" x14ac:dyDescent="0.3">
      <c r="A6365">
        <v>19257</v>
      </c>
      <c r="B6365" t="s">
        <v>650</v>
      </c>
      <c r="C6365" t="s">
        <v>177</v>
      </c>
      <c r="Y6365">
        <v>0</v>
      </c>
      <c r="Z6365">
        <v>0</v>
      </c>
      <c r="AA6365">
        <v>0</v>
      </c>
      <c r="AB6365">
        <v>0</v>
      </c>
      <c r="AC6365">
        <v>1</v>
      </c>
    </row>
    <row r="6366" spans="1:39" x14ac:dyDescent="0.3">
      <c r="A6366">
        <v>19257</v>
      </c>
      <c r="B6366" t="s">
        <v>650</v>
      </c>
      <c r="C6366" t="s">
        <v>1348</v>
      </c>
      <c r="AD6366">
        <v>3</v>
      </c>
      <c r="AE6366">
        <v>53</v>
      </c>
      <c r="AF6366">
        <v>3</v>
      </c>
      <c r="AG6366">
        <v>100</v>
      </c>
      <c r="AH6366">
        <v>10</v>
      </c>
      <c r="AI6366">
        <v>1</v>
      </c>
    </row>
    <row r="6367" spans="1:39" x14ac:dyDescent="0.3">
      <c r="A6367">
        <v>19257</v>
      </c>
      <c r="B6367" t="s">
        <v>1242</v>
      </c>
      <c r="C6367" t="s">
        <v>2117</v>
      </c>
      <c r="AD6367">
        <v>1</v>
      </c>
      <c r="AE6367">
        <v>47</v>
      </c>
      <c r="AF6367">
        <v>1</v>
      </c>
      <c r="AG6367">
        <v>100</v>
      </c>
      <c r="AH6367">
        <v>5</v>
      </c>
      <c r="AI6367">
        <v>2</v>
      </c>
    </row>
    <row r="6368" spans="1:39" x14ac:dyDescent="0.3">
      <c r="A6368">
        <v>19257</v>
      </c>
      <c r="B6368" t="s">
        <v>650</v>
      </c>
      <c r="C6368" t="s">
        <v>289</v>
      </c>
      <c r="AJ6368">
        <v>53</v>
      </c>
      <c r="AK6368">
        <v>275</v>
      </c>
      <c r="AL6368">
        <v>39.299999999999997</v>
      </c>
      <c r="AM6368">
        <v>7</v>
      </c>
    </row>
    <row r="6369" spans="1:39" x14ac:dyDescent="0.3">
      <c r="A6369">
        <v>19257</v>
      </c>
      <c r="B6369" t="s">
        <v>1242</v>
      </c>
      <c r="C6369" t="s">
        <v>1189</v>
      </c>
      <c r="AJ6369">
        <v>55</v>
      </c>
      <c r="AK6369">
        <v>481</v>
      </c>
      <c r="AL6369">
        <v>43.7</v>
      </c>
      <c r="AM6369">
        <v>11</v>
      </c>
    </row>
    <row r="6370" spans="1:39" x14ac:dyDescent="0.3">
      <c r="A6370">
        <v>19258</v>
      </c>
      <c r="B6370" t="s">
        <v>380</v>
      </c>
      <c r="C6370" t="s">
        <v>2118</v>
      </c>
      <c r="D6370">
        <v>53</v>
      </c>
      <c r="E6370">
        <v>66</v>
      </c>
      <c r="F6370">
        <v>35</v>
      </c>
      <c r="G6370">
        <v>3</v>
      </c>
      <c r="H6370">
        <v>1</v>
      </c>
      <c r="I6370">
        <v>383</v>
      </c>
      <c r="J6370">
        <v>121.7</v>
      </c>
    </row>
    <row r="6371" spans="1:39" x14ac:dyDescent="0.3">
      <c r="A6371">
        <v>19258</v>
      </c>
      <c r="B6371" t="s">
        <v>383</v>
      </c>
      <c r="C6371" t="s">
        <v>2119</v>
      </c>
      <c r="D6371">
        <v>25</v>
      </c>
      <c r="E6371">
        <v>64</v>
      </c>
      <c r="F6371">
        <v>16</v>
      </c>
      <c r="G6371">
        <v>0</v>
      </c>
      <c r="H6371">
        <v>2</v>
      </c>
      <c r="I6371">
        <v>108</v>
      </c>
      <c r="J6371">
        <v>126.7</v>
      </c>
    </row>
    <row r="6372" spans="1:39" x14ac:dyDescent="0.3">
      <c r="A6372">
        <v>19258</v>
      </c>
      <c r="B6372" t="s">
        <v>383</v>
      </c>
      <c r="C6372" t="s">
        <v>792</v>
      </c>
      <c r="D6372">
        <v>1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</row>
    <row r="6373" spans="1:39" x14ac:dyDescent="0.3">
      <c r="A6373">
        <v>19258</v>
      </c>
      <c r="B6373" t="s">
        <v>383</v>
      </c>
      <c r="C6373" t="s">
        <v>2120</v>
      </c>
      <c r="D6373">
        <v>1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</row>
    <row r="6374" spans="1:39" x14ac:dyDescent="0.3">
      <c r="A6374">
        <v>19258</v>
      </c>
      <c r="B6374" t="s">
        <v>380</v>
      </c>
      <c r="C6374" t="s">
        <v>2121</v>
      </c>
      <c r="K6374">
        <v>9</v>
      </c>
      <c r="L6374">
        <v>0</v>
      </c>
      <c r="M6374">
        <v>11</v>
      </c>
      <c r="N6374">
        <v>1</v>
      </c>
      <c r="O6374">
        <v>43</v>
      </c>
    </row>
    <row r="6375" spans="1:39" x14ac:dyDescent="0.3">
      <c r="A6375">
        <v>19258</v>
      </c>
      <c r="B6375" t="s">
        <v>380</v>
      </c>
      <c r="C6375" t="s">
        <v>1039</v>
      </c>
      <c r="K6375">
        <v>12</v>
      </c>
      <c r="L6375">
        <v>1</v>
      </c>
      <c r="M6375">
        <v>7</v>
      </c>
      <c r="N6375">
        <v>0</v>
      </c>
      <c r="O6375">
        <v>39</v>
      </c>
    </row>
    <row r="6376" spans="1:39" x14ac:dyDescent="0.3">
      <c r="A6376">
        <v>19258</v>
      </c>
      <c r="B6376" t="s">
        <v>380</v>
      </c>
      <c r="C6376" t="s">
        <v>249</v>
      </c>
      <c r="K6376">
        <v>0</v>
      </c>
      <c r="L6376">
        <v>1</v>
      </c>
      <c r="M6376">
        <v>0</v>
      </c>
      <c r="N6376">
        <v>0</v>
      </c>
      <c r="O6376">
        <v>0</v>
      </c>
    </row>
    <row r="6377" spans="1:39" x14ac:dyDescent="0.3">
      <c r="A6377">
        <v>19258</v>
      </c>
      <c r="B6377" t="s">
        <v>380</v>
      </c>
      <c r="C6377" t="s">
        <v>2118</v>
      </c>
      <c r="K6377">
        <v>3</v>
      </c>
      <c r="L6377">
        <v>0</v>
      </c>
      <c r="M6377">
        <v>0</v>
      </c>
      <c r="N6377">
        <v>0</v>
      </c>
      <c r="O6377">
        <v>-20</v>
      </c>
    </row>
    <row r="6378" spans="1:39" x14ac:dyDescent="0.3">
      <c r="A6378">
        <v>19258</v>
      </c>
      <c r="B6378" t="s">
        <v>383</v>
      </c>
      <c r="C6378" t="s">
        <v>2120</v>
      </c>
      <c r="K6378">
        <v>25</v>
      </c>
      <c r="L6378">
        <v>0</v>
      </c>
      <c r="M6378">
        <v>14</v>
      </c>
      <c r="N6378">
        <v>1</v>
      </c>
      <c r="O6378">
        <v>107</v>
      </c>
    </row>
    <row r="6379" spans="1:39" x14ac:dyDescent="0.3">
      <c r="A6379">
        <v>19258</v>
      </c>
      <c r="B6379" t="s">
        <v>383</v>
      </c>
      <c r="C6379" t="s">
        <v>1049</v>
      </c>
      <c r="K6379">
        <v>9</v>
      </c>
      <c r="L6379">
        <v>0</v>
      </c>
      <c r="M6379">
        <v>7</v>
      </c>
      <c r="N6379">
        <v>1</v>
      </c>
      <c r="O6379">
        <v>14</v>
      </c>
    </row>
    <row r="6380" spans="1:39" x14ac:dyDescent="0.3">
      <c r="A6380">
        <v>19258</v>
      </c>
      <c r="B6380" t="s">
        <v>383</v>
      </c>
      <c r="C6380" t="s">
        <v>2119</v>
      </c>
      <c r="K6380">
        <v>4</v>
      </c>
      <c r="L6380">
        <v>0</v>
      </c>
      <c r="M6380">
        <v>15</v>
      </c>
      <c r="N6380">
        <v>1</v>
      </c>
      <c r="O6380">
        <v>6</v>
      </c>
    </row>
    <row r="6381" spans="1:39" x14ac:dyDescent="0.3">
      <c r="A6381">
        <v>19258</v>
      </c>
      <c r="B6381" t="s">
        <v>383</v>
      </c>
      <c r="C6381" t="s">
        <v>1961</v>
      </c>
      <c r="K6381">
        <v>1</v>
      </c>
      <c r="L6381">
        <v>0</v>
      </c>
      <c r="M6381">
        <v>0</v>
      </c>
      <c r="N6381">
        <v>0</v>
      </c>
      <c r="O6381">
        <v>-2</v>
      </c>
    </row>
    <row r="6382" spans="1:39" x14ac:dyDescent="0.3">
      <c r="A6382">
        <v>19258</v>
      </c>
      <c r="B6382" t="s">
        <v>383</v>
      </c>
      <c r="C6382" t="s">
        <v>246</v>
      </c>
      <c r="K6382">
        <v>1</v>
      </c>
      <c r="L6382">
        <v>0</v>
      </c>
      <c r="M6382">
        <v>0</v>
      </c>
      <c r="N6382">
        <v>0</v>
      </c>
      <c r="O6382">
        <v>-4</v>
      </c>
    </row>
    <row r="6383" spans="1:39" x14ac:dyDescent="0.3">
      <c r="A6383">
        <v>19258</v>
      </c>
      <c r="B6383" t="s">
        <v>380</v>
      </c>
      <c r="C6383" t="s">
        <v>2122</v>
      </c>
      <c r="P6383">
        <v>28</v>
      </c>
      <c r="Q6383">
        <v>0</v>
      </c>
      <c r="R6383">
        <v>111</v>
      </c>
      <c r="S6383">
        <v>8</v>
      </c>
    </row>
    <row r="6384" spans="1:39" x14ac:dyDescent="0.3">
      <c r="A6384">
        <v>19258</v>
      </c>
      <c r="B6384" t="s">
        <v>380</v>
      </c>
      <c r="C6384" t="s">
        <v>2121</v>
      </c>
      <c r="P6384">
        <v>17</v>
      </c>
      <c r="Q6384">
        <v>0</v>
      </c>
      <c r="R6384">
        <v>50</v>
      </c>
      <c r="S6384">
        <v>6</v>
      </c>
    </row>
    <row r="6385" spans="1:24" x14ac:dyDescent="0.3">
      <c r="A6385">
        <v>19258</v>
      </c>
      <c r="B6385" t="s">
        <v>380</v>
      </c>
      <c r="C6385" t="s">
        <v>107</v>
      </c>
      <c r="P6385">
        <v>26</v>
      </c>
      <c r="Q6385">
        <v>1</v>
      </c>
      <c r="R6385">
        <v>50</v>
      </c>
      <c r="S6385">
        <v>3</v>
      </c>
    </row>
    <row r="6386" spans="1:24" x14ac:dyDescent="0.3">
      <c r="A6386">
        <v>19258</v>
      </c>
      <c r="B6386" t="s">
        <v>380</v>
      </c>
      <c r="C6386" t="s">
        <v>1039</v>
      </c>
      <c r="P6386">
        <v>18</v>
      </c>
      <c r="Q6386">
        <v>0</v>
      </c>
      <c r="R6386">
        <v>41</v>
      </c>
      <c r="S6386">
        <v>5</v>
      </c>
    </row>
    <row r="6387" spans="1:24" x14ac:dyDescent="0.3">
      <c r="A6387">
        <v>19258</v>
      </c>
      <c r="B6387" t="s">
        <v>380</v>
      </c>
      <c r="C6387" t="s">
        <v>101</v>
      </c>
      <c r="P6387">
        <v>23</v>
      </c>
      <c r="Q6387">
        <v>0</v>
      </c>
      <c r="R6387">
        <v>37</v>
      </c>
      <c r="S6387">
        <v>3</v>
      </c>
    </row>
    <row r="6388" spans="1:24" x14ac:dyDescent="0.3">
      <c r="A6388">
        <v>19258</v>
      </c>
      <c r="B6388" t="s">
        <v>380</v>
      </c>
      <c r="C6388" t="s">
        <v>177</v>
      </c>
      <c r="P6388">
        <v>15</v>
      </c>
      <c r="Q6388">
        <v>0</v>
      </c>
      <c r="R6388">
        <v>34</v>
      </c>
      <c r="S6388">
        <v>3</v>
      </c>
    </row>
    <row r="6389" spans="1:24" x14ac:dyDescent="0.3">
      <c r="A6389">
        <v>19258</v>
      </c>
      <c r="B6389" t="s">
        <v>380</v>
      </c>
      <c r="C6389" t="s">
        <v>2123</v>
      </c>
      <c r="P6389">
        <v>14</v>
      </c>
      <c r="Q6389">
        <v>0</v>
      </c>
      <c r="R6389">
        <v>29</v>
      </c>
      <c r="S6389">
        <v>3</v>
      </c>
    </row>
    <row r="6390" spans="1:24" x14ac:dyDescent="0.3">
      <c r="A6390">
        <v>19258</v>
      </c>
      <c r="B6390" t="s">
        <v>380</v>
      </c>
      <c r="C6390" t="s">
        <v>249</v>
      </c>
      <c r="P6390">
        <v>17</v>
      </c>
      <c r="Q6390">
        <v>0</v>
      </c>
      <c r="R6390">
        <v>21</v>
      </c>
      <c r="S6390">
        <v>2</v>
      </c>
    </row>
    <row r="6391" spans="1:24" x14ac:dyDescent="0.3">
      <c r="A6391">
        <v>19258</v>
      </c>
      <c r="B6391" t="s">
        <v>380</v>
      </c>
      <c r="C6391" t="s">
        <v>1484</v>
      </c>
      <c r="P6391">
        <v>5</v>
      </c>
      <c r="Q6391">
        <v>0</v>
      </c>
      <c r="R6391">
        <v>5</v>
      </c>
      <c r="S6391">
        <v>1</v>
      </c>
    </row>
    <row r="6392" spans="1:24" x14ac:dyDescent="0.3">
      <c r="A6392">
        <v>19258</v>
      </c>
      <c r="B6392" t="s">
        <v>380</v>
      </c>
      <c r="C6392" t="s">
        <v>2124</v>
      </c>
      <c r="P6392">
        <v>5</v>
      </c>
      <c r="Q6392">
        <v>0</v>
      </c>
      <c r="R6392">
        <v>5</v>
      </c>
      <c r="S6392">
        <v>1</v>
      </c>
    </row>
    <row r="6393" spans="1:24" x14ac:dyDescent="0.3">
      <c r="A6393">
        <v>19258</v>
      </c>
      <c r="B6393" t="s">
        <v>383</v>
      </c>
      <c r="C6393" t="s">
        <v>246</v>
      </c>
      <c r="P6393">
        <v>18</v>
      </c>
      <c r="Q6393">
        <v>1</v>
      </c>
      <c r="R6393">
        <v>61</v>
      </c>
      <c r="S6393">
        <v>7</v>
      </c>
    </row>
    <row r="6394" spans="1:24" x14ac:dyDescent="0.3">
      <c r="A6394">
        <v>19258</v>
      </c>
      <c r="B6394" t="s">
        <v>383</v>
      </c>
      <c r="C6394" t="s">
        <v>962</v>
      </c>
      <c r="P6394">
        <v>6</v>
      </c>
      <c r="Q6394">
        <v>1</v>
      </c>
      <c r="R6394">
        <v>18</v>
      </c>
      <c r="S6394">
        <v>4</v>
      </c>
    </row>
    <row r="6395" spans="1:24" x14ac:dyDescent="0.3">
      <c r="A6395">
        <v>19258</v>
      </c>
      <c r="B6395" t="s">
        <v>383</v>
      </c>
      <c r="C6395" t="s">
        <v>2120</v>
      </c>
      <c r="P6395">
        <v>12</v>
      </c>
      <c r="Q6395">
        <v>0</v>
      </c>
      <c r="R6395">
        <v>12</v>
      </c>
      <c r="S6395">
        <v>1</v>
      </c>
    </row>
    <row r="6396" spans="1:24" x14ac:dyDescent="0.3">
      <c r="A6396">
        <v>19258</v>
      </c>
      <c r="B6396" t="s">
        <v>383</v>
      </c>
      <c r="C6396" t="s">
        <v>1049</v>
      </c>
      <c r="P6396">
        <v>6</v>
      </c>
      <c r="Q6396">
        <v>0</v>
      </c>
      <c r="R6396">
        <v>10</v>
      </c>
      <c r="S6396">
        <v>2</v>
      </c>
    </row>
    <row r="6397" spans="1:24" x14ac:dyDescent="0.3">
      <c r="A6397">
        <v>19258</v>
      </c>
      <c r="B6397" t="s">
        <v>383</v>
      </c>
      <c r="C6397" t="s">
        <v>2125</v>
      </c>
      <c r="P6397">
        <v>6</v>
      </c>
      <c r="Q6397">
        <v>0</v>
      </c>
      <c r="R6397">
        <v>7</v>
      </c>
      <c r="S6397">
        <v>2</v>
      </c>
    </row>
    <row r="6398" spans="1:24" x14ac:dyDescent="0.3">
      <c r="A6398">
        <v>19258</v>
      </c>
      <c r="B6398" t="s">
        <v>380</v>
      </c>
      <c r="C6398" t="s">
        <v>2122</v>
      </c>
      <c r="T6398">
        <v>28.8</v>
      </c>
      <c r="U6398">
        <v>94</v>
      </c>
      <c r="V6398">
        <v>1</v>
      </c>
      <c r="W6398">
        <v>173</v>
      </c>
      <c r="X6398">
        <v>6</v>
      </c>
    </row>
    <row r="6399" spans="1:24" x14ac:dyDescent="0.3">
      <c r="A6399">
        <v>19258</v>
      </c>
      <c r="B6399" t="s">
        <v>380</v>
      </c>
      <c r="C6399" t="s">
        <v>107</v>
      </c>
      <c r="T6399">
        <v>0</v>
      </c>
      <c r="U6399">
        <v>0</v>
      </c>
      <c r="V6399">
        <v>0</v>
      </c>
      <c r="W6399">
        <v>0</v>
      </c>
      <c r="X6399">
        <v>1</v>
      </c>
    </row>
    <row r="6400" spans="1:24" x14ac:dyDescent="0.3">
      <c r="A6400">
        <v>19258</v>
      </c>
      <c r="B6400" t="s">
        <v>383</v>
      </c>
      <c r="C6400" t="s">
        <v>1961</v>
      </c>
      <c r="T6400">
        <v>36.5</v>
      </c>
      <c r="U6400">
        <v>52</v>
      </c>
      <c r="V6400">
        <v>0</v>
      </c>
      <c r="W6400">
        <v>73</v>
      </c>
      <c r="X6400">
        <v>2</v>
      </c>
    </row>
    <row r="6401" spans="1:39" x14ac:dyDescent="0.3">
      <c r="A6401">
        <v>19258</v>
      </c>
      <c r="B6401" t="s">
        <v>383</v>
      </c>
      <c r="C6401" t="s">
        <v>2126</v>
      </c>
      <c r="T6401">
        <v>32</v>
      </c>
      <c r="U6401">
        <v>32</v>
      </c>
      <c r="V6401">
        <v>0</v>
      </c>
      <c r="W6401">
        <v>32</v>
      </c>
      <c r="X6401">
        <v>1</v>
      </c>
    </row>
    <row r="6402" spans="1:39" x14ac:dyDescent="0.3">
      <c r="A6402">
        <v>19258</v>
      </c>
      <c r="B6402" t="s">
        <v>380</v>
      </c>
      <c r="C6402" t="s">
        <v>107</v>
      </c>
      <c r="Y6402">
        <v>5</v>
      </c>
      <c r="Z6402">
        <v>5</v>
      </c>
      <c r="AA6402">
        <v>0</v>
      </c>
      <c r="AB6402">
        <v>5</v>
      </c>
      <c r="AC6402">
        <v>1</v>
      </c>
    </row>
    <row r="6403" spans="1:39" x14ac:dyDescent="0.3">
      <c r="A6403">
        <v>19258</v>
      </c>
      <c r="B6403" t="s">
        <v>380</v>
      </c>
      <c r="C6403" t="s">
        <v>1490</v>
      </c>
      <c r="AD6403">
        <v>2</v>
      </c>
      <c r="AE6403">
        <v>24</v>
      </c>
      <c r="AF6403">
        <v>1</v>
      </c>
      <c r="AG6403">
        <v>50</v>
      </c>
      <c r="AH6403">
        <v>6</v>
      </c>
      <c r="AI6403">
        <v>3</v>
      </c>
    </row>
    <row r="6404" spans="1:39" x14ac:dyDescent="0.3">
      <c r="A6404">
        <v>19258</v>
      </c>
      <c r="B6404" t="s">
        <v>383</v>
      </c>
      <c r="C6404" t="s">
        <v>1964</v>
      </c>
      <c r="AD6404">
        <v>2</v>
      </c>
      <c r="AE6404">
        <v>30</v>
      </c>
      <c r="AF6404">
        <v>1</v>
      </c>
      <c r="AG6404">
        <v>50</v>
      </c>
      <c r="AH6404">
        <v>6</v>
      </c>
      <c r="AI6404">
        <v>3</v>
      </c>
    </row>
    <row r="6405" spans="1:39" x14ac:dyDescent="0.3">
      <c r="A6405">
        <v>19258</v>
      </c>
      <c r="B6405" t="s">
        <v>383</v>
      </c>
      <c r="C6405" t="s">
        <v>1646</v>
      </c>
      <c r="AD6405">
        <v>0</v>
      </c>
      <c r="AE6405" t="s">
        <v>136</v>
      </c>
      <c r="AF6405">
        <v>0</v>
      </c>
      <c r="AG6405" t="s">
        <v>136</v>
      </c>
      <c r="AH6405">
        <v>2</v>
      </c>
      <c r="AI6405">
        <v>2</v>
      </c>
    </row>
    <row r="6406" spans="1:39" x14ac:dyDescent="0.3">
      <c r="A6406">
        <v>19258</v>
      </c>
      <c r="B6406" t="s">
        <v>380</v>
      </c>
      <c r="C6406" t="s">
        <v>1492</v>
      </c>
      <c r="AJ6406">
        <v>36</v>
      </c>
      <c r="AK6406">
        <v>91</v>
      </c>
      <c r="AL6406">
        <v>30.3</v>
      </c>
      <c r="AM6406">
        <v>3</v>
      </c>
    </row>
    <row r="6407" spans="1:39" x14ac:dyDescent="0.3">
      <c r="A6407">
        <v>19258</v>
      </c>
      <c r="B6407" t="s">
        <v>383</v>
      </c>
      <c r="C6407" t="s">
        <v>2127</v>
      </c>
      <c r="AJ6407">
        <v>51</v>
      </c>
      <c r="AK6407">
        <v>231</v>
      </c>
      <c r="AL6407">
        <v>46.2</v>
      </c>
      <c r="AM6407">
        <v>5</v>
      </c>
    </row>
    <row r="6408" spans="1:39" x14ac:dyDescent="0.3">
      <c r="A6408">
        <v>19259</v>
      </c>
      <c r="B6408" t="s">
        <v>863</v>
      </c>
      <c r="C6408" t="s">
        <v>2128</v>
      </c>
      <c r="D6408">
        <v>37</v>
      </c>
      <c r="E6408">
        <v>37.799999999999997</v>
      </c>
      <c r="F6408">
        <v>14</v>
      </c>
      <c r="G6408">
        <v>3</v>
      </c>
      <c r="H6408">
        <v>1</v>
      </c>
      <c r="I6408">
        <v>107</v>
      </c>
      <c r="J6408">
        <v>54.8</v>
      </c>
    </row>
    <row r="6409" spans="1:39" x14ac:dyDescent="0.3">
      <c r="A6409">
        <v>19259</v>
      </c>
      <c r="B6409" t="s">
        <v>746</v>
      </c>
      <c r="C6409" t="s">
        <v>71</v>
      </c>
      <c r="D6409">
        <v>5</v>
      </c>
      <c r="E6409">
        <v>60</v>
      </c>
      <c r="F6409">
        <v>3</v>
      </c>
      <c r="G6409">
        <v>0</v>
      </c>
      <c r="H6409">
        <v>1</v>
      </c>
      <c r="I6409">
        <v>49</v>
      </c>
      <c r="J6409">
        <v>208.3</v>
      </c>
    </row>
    <row r="6410" spans="1:39" x14ac:dyDescent="0.3">
      <c r="A6410">
        <v>19259</v>
      </c>
      <c r="B6410" t="s">
        <v>746</v>
      </c>
      <c r="C6410" t="s">
        <v>328</v>
      </c>
      <c r="D6410">
        <v>5</v>
      </c>
      <c r="E6410">
        <v>40</v>
      </c>
      <c r="F6410">
        <v>2</v>
      </c>
      <c r="G6410">
        <v>1</v>
      </c>
      <c r="H6410">
        <v>1</v>
      </c>
      <c r="I6410">
        <v>26</v>
      </c>
      <c r="J6410">
        <v>109.7</v>
      </c>
    </row>
    <row r="6411" spans="1:39" x14ac:dyDescent="0.3">
      <c r="A6411">
        <v>19259</v>
      </c>
      <c r="B6411" t="s">
        <v>863</v>
      </c>
      <c r="C6411" t="s">
        <v>2129</v>
      </c>
      <c r="K6411">
        <v>17</v>
      </c>
      <c r="L6411">
        <v>0</v>
      </c>
      <c r="M6411">
        <v>25</v>
      </c>
      <c r="N6411">
        <v>0</v>
      </c>
      <c r="O6411">
        <v>88</v>
      </c>
    </row>
    <row r="6412" spans="1:39" x14ac:dyDescent="0.3">
      <c r="A6412">
        <v>19259</v>
      </c>
      <c r="B6412" t="s">
        <v>863</v>
      </c>
      <c r="C6412" t="s">
        <v>1441</v>
      </c>
      <c r="K6412">
        <v>3</v>
      </c>
      <c r="L6412">
        <v>0</v>
      </c>
      <c r="M6412">
        <v>5</v>
      </c>
      <c r="N6412">
        <v>0</v>
      </c>
      <c r="O6412">
        <v>5</v>
      </c>
    </row>
    <row r="6413" spans="1:39" x14ac:dyDescent="0.3">
      <c r="A6413">
        <v>19259</v>
      </c>
      <c r="B6413" t="s">
        <v>863</v>
      </c>
      <c r="C6413" t="s">
        <v>2128</v>
      </c>
      <c r="K6413">
        <v>1</v>
      </c>
      <c r="L6413">
        <v>0</v>
      </c>
      <c r="M6413">
        <v>5</v>
      </c>
      <c r="N6413">
        <v>0</v>
      </c>
      <c r="O6413">
        <v>5</v>
      </c>
    </row>
    <row r="6414" spans="1:39" x14ac:dyDescent="0.3">
      <c r="A6414">
        <v>19259</v>
      </c>
      <c r="B6414" t="s">
        <v>863</v>
      </c>
      <c r="C6414" t="s">
        <v>328</v>
      </c>
      <c r="K6414">
        <v>1</v>
      </c>
      <c r="L6414">
        <v>0</v>
      </c>
      <c r="M6414">
        <v>0</v>
      </c>
      <c r="N6414">
        <v>0</v>
      </c>
      <c r="O6414">
        <v>0</v>
      </c>
    </row>
    <row r="6415" spans="1:39" x14ac:dyDescent="0.3">
      <c r="A6415">
        <v>19259</v>
      </c>
      <c r="B6415" t="s">
        <v>746</v>
      </c>
      <c r="C6415" t="s">
        <v>394</v>
      </c>
      <c r="K6415">
        <v>17</v>
      </c>
      <c r="L6415">
        <v>0</v>
      </c>
      <c r="M6415">
        <v>16</v>
      </c>
      <c r="N6415">
        <v>0</v>
      </c>
      <c r="O6415">
        <v>99</v>
      </c>
    </row>
    <row r="6416" spans="1:39" x14ac:dyDescent="0.3">
      <c r="A6416">
        <v>19259</v>
      </c>
      <c r="B6416" t="s">
        <v>746</v>
      </c>
      <c r="C6416" t="s">
        <v>1602</v>
      </c>
      <c r="K6416">
        <v>6</v>
      </c>
      <c r="L6416">
        <v>0</v>
      </c>
      <c r="M6416">
        <v>39</v>
      </c>
      <c r="N6416">
        <v>0</v>
      </c>
      <c r="O6416">
        <v>60</v>
      </c>
    </row>
    <row r="6417" spans="1:19" x14ac:dyDescent="0.3">
      <c r="A6417">
        <v>19259</v>
      </c>
      <c r="B6417" t="s">
        <v>746</v>
      </c>
      <c r="C6417" t="s">
        <v>328</v>
      </c>
      <c r="K6417">
        <v>10</v>
      </c>
      <c r="L6417">
        <v>1</v>
      </c>
      <c r="M6417">
        <v>24</v>
      </c>
      <c r="N6417">
        <v>0</v>
      </c>
      <c r="O6417">
        <v>52</v>
      </c>
    </row>
    <row r="6418" spans="1:19" x14ac:dyDescent="0.3">
      <c r="A6418">
        <v>19259</v>
      </c>
      <c r="B6418" t="s">
        <v>746</v>
      </c>
      <c r="C6418" t="s">
        <v>71</v>
      </c>
      <c r="K6418">
        <v>16</v>
      </c>
      <c r="L6418">
        <v>0</v>
      </c>
      <c r="M6418">
        <v>19</v>
      </c>
      <c r="N6418">
        <v>1</v>
      </c>
      <c r="O6418">
        <v>46</v>
      </c>
    </row>
    <row r="6419" spans="1:19" x14ac:dyDescent="0.3">
      <c r="A6419">
        <v>19259</v>
      </c>
      <c r="B6419" t="s">
        <v>746</v>
      </c>
      <c r="C6419" t="s">
        <v>1603</v>
      </c>
      <c r="K6419">
        <v>2</v>
      </c>
      <c r="L6419">
        <v>0</v>
      </c>
      <c r="M6419">
        <v>9</v>
      </c>
      <c r="N6419">
        <v>0</v>
      </c>
      <c r="O6419">
        <v>14</v>
      </c>
    </row>
    <row r="6420" spans="1:19" x14ac:dyDescent="0.3">
      <c r="A6420">
        <v>19259</v>
      </c>
      <c r="B6420" t="s">
        <v>746</v>
      </c>
      <c r="C6420" t="s">
        <v>1840</v>
      </c>
      <c r="K6420">
        <v>3</v>
      </c>
      <c r="L6420">
        <v>0</v>
      </c>
      <c r="M6420">
        <v>7</v>
      </c>
      <c r="N6420">
        <v>0</v>
      </c>
      <c r="O6420">
        <v>13</v>
      </c>
    </row>
    <row r="6421" spans="1:19" x14ac:dyDescent="0.3">
      <c r="A6421">
        <v>19259</v>
      </c>
      <c r="B6421" t="s">
        <v>746</v>
      </c>
      <c r="C6421" t="s">
        <v>107</v>
      </c>
      <c r="K6421">
        <v>4</v>
      </c>
      <c r="L6421">
        <v>0</v>
      </c>
      <c r="M6421">
        <v>9</v>
      </c>
      <c r="N6421">
        <v>0</v>
      </c>
      <c r="O6421">
        <v>9</v>
      </c>
    </row>
    <row r="6422" spans="1:19" x14ac:dyDescent="0.3">
      <c r="A6422">
        <v>19259</v>
      </c>
      <c r="B6422" t="s">
        <v>746</v>
      </c>
      <c r="C6422" t="s">
        <v>2130</v>
      </c>
      <c r="K6422">
        <v>2</v>
      </c>
      <c r="L6422">
        <v>0</v>
      </c>
      <c r="M6422">
        <v>6</v>
      </c>
      <c r="N6422">
        <v>0</v>
      </c>
      <c r="O6422">
        <v>7</v>
      </c>
    </row>
    <row r="6423" spans="1:19" x14ac:dyDescent="0.3">
      <c r="A6423">
        <v>19259</v>
      </c>
      <c r="B6423" t="s">
        <v>746</v>
      </c>
      <c r="C6423" t="s">
        <v>1379</v>
      </c>
      <c r="K6423">
        <v>0</v>
      </c>
      <c r="L6423">
        <v>1</v>
      </c>
      <c r="M6423">
        <v>0</v>
      </c>
      <c r="N6423">
        <v>0</v>
      </c>
      <c r="O6423">
        <v>0</v>
      </c>
    </row>
    <row r="6424" spans="1:19" x14ac:dyDescent="0.3">
      <c r="A6424">
        <v>19259</v>
      </c>
      <c r="B6424" t="s">
        <v>746</v>
      </c>
      <c r="C6424" t="s">
        <v>1601</v>
      </c>
      <c r="K6424">
        <v>1</v>
      </c>
      <c r="L6424">
        <v>0</v>
      </c>
      <c r="M6424">
        <v>0</v>
      </c>
      <c r="N6424">
        <v>0</v>
      </c>
      <c r="O6424">
        <v>-2</v>
      </c>
    </row>
    <row r="6425" spans="1:19" x14ac:dyDescent="0.3">
      <c r="A6425">
        <v>19259</v>
      </c>
      <c r="B6425" t="s">
        <v>863</v>
      </c>
      <c r="C6425" t="s">
        <v>328</v>
      </c>
      <c r="P6425">
        <v>17</v>
      </c>
      <c r="Q6425">
        <v>0</v>
      </c>
      <c r="R6425">
        <v>41</v>
      </c>
      <c r="S6425">
        <v>6</v>
      </c>
    </row>
    <row r="6426" spans="1:19" x14ac:dyDescent="0.3">
      <c r="A6426">
        <v>19259</v>
      </c>
      <c r="B6426" t="s">
        <v>863</v>
      </c>
      <c r="C6426" t="s">
        <v>1751</v>
      </c>
      <c r="P6426">
        <v>23</v>
      </c>
      <c r="Q6426">
        <v>0</v>
      </c>
      <c r="R6426">
        <v>33</v>
      </c>
      <c r="S6426">
        <v>3</v>
      </c>
    </row>
    <row r="6427" spans="1:19" x14ac:dyDescent="0.3">
      <c r="A6427">
        <v>19259</v>
      </c>
      <c r="B6427" t="s">
        <v>863</v>
      </c>
      <c r="C6427" t="s">
        <v>1713</v>
      </c>
      <c r="P6427">
        <v>16</v>
      </c>
      <c r="Q6427">
        <v>0</v>
      </c>
      <c r="R6427">
        <v>19</v>
      </c>
      <c r="S6427">
        <v>2</v>
      </c>
    </row>
    <row r="6428" spans="1:19" x14ac:dyDescent="0.3">
      <c r="A6428">
        <v>19259</v>
      </c>
      <c r="B6428" t="s">
        <v>863</v>
      </c>
      <c r="C6428" t="s">
        <v>2129</v>
      </c>
      <c r="P6428">
        <v>9</v>
      </c>
      <c r="Q6428">
        <v>1</v>
      </c>
      <c r="R6428">
        <v>14</v>
      </c>
      <c r="S6428">
        <v>3</v>
      </c>
    </row>
    <row r="6429" spans="1:19" x14ac:dyDescent="0.3">
      <c r="A6429">
        <v>19259</v>
      </c>
      <c r="B6429" t="s">
        <v>746</v>
      </c>
      <c r="C6429" t="s">
        <v>121</v>
      </c>
      <c r="P6429">
        <v>27</v>
      </c>
      <c r="Q6429">
        <v>0</v>
      </c>
      <c r="R6429">
        <v>27</v>
      </c>
      <c r="S6429">
        <v>1</v>
      </c>
    </row>
    <row r="6430" spans="1:19" x14ac:dyDescent="0.3">
      <c r="A6430">
        <v>19259</v>
      </c>
      <c r="B6430" t="s">
        <v>746</v>
      </c>
      <c r="C6430" t="s">
        <v>202</v>
      </c>
      <c r="P6430">
        <v>23</v>
      </c>
      <c r="Q6430">
        <v>0</v>
      </c>
      <c r="R6430">
        <v>23</v>
      </c>
      <c r="S6430">
        <v>1</v>
      </c>
    </row>
    <row r="6431" spans="1:19" x14ac:dyDescent="0.3">
      <c r="A6431">
        <v>19259</v>
      </c>
      <c r="B6431" t="s">
        <v>746</v>
      </c>
      <c r="C6431" t="s">
        <v>107</v>
      </c>
      <c r="P6431">
        <v>17</v>
      </c>
      <c r="Q6431">
        <v>1</v>
      </c>
      <c r="R6431">
        <v>17</v>
      </c>
      <c r="S6431">
        <v>1</v>
      </c>
    </row>
    <row r="6432" spans="1:19" x14ac:dyDescent="0.3">
      <c r="A6432">
        <v>19259</v>
      </c>
      <c r="B6432" t="s">
        <v>746</v>
      </c>
      <c r="C6432" t="s">
        <v>1603</v>
      </c>
      <c r="P6432">
        <v>5</v>
      </c>
      <c r="Q6432">
        <v>0</v>
      </c>
      <c r="R6432">
        <v>5</v>
      </c>
      <c r="S6432">
        <v>1</v>
      </c>
    </row>
    <row r="6433" spans="1:39" x14ac:dyDescent="0.3">
      <c r="A6433">
        <v>19259</v>
      </c>
      <c r="B6433" t="s">
        <v>746</v>
      </c>
      <c r="C6433" t="s">
        <v>394</v>
      </c>
      <c r="P6433">
        <v>3</v>
      </c>
      <c r="Q6433">
        <v>1</v>
      </c>
      <c r="R6433">
        <v>3</v>
      </c>
      <c r="S6433">
        <v>1</v>
      </c>
    </row>
    <row r="6434" spans="1:39" x14ac:dyDescent="0.3">
      <c r="A6434">
        <v>19259</v>
      </c>
      <c r="B6434" t="s">
        <v>863</v>
      </c>
      <c r="C6434" t="s">
        <v>328</v>
      </c>
      <c r="T6434">
        <v>27</v>
      </c>
      <c r="U6434">
        <v>34</v>
      </c>
      <c r="V6434">
        <v>0</v>
      </c>
      <c r="W6434">
        <v>54</v>
      </c>
      <c r="X6434">
        <v>2</v>
      </c>
    </row>
    <row r="6435" spans="1:39" x14ac:dyDescent="0.3">
      <c r="A6435">
        <v>19259</v>
      </c>
      <c r="B6435" t="s">
        <v>746</v>
      </c>
      <c r="C6435" t="s">
        <v>1379</v>
      </c>
      <c r="T6435">
        <v>15</v>
      </c>
      <c r="U6435">
        <v>15</v>
      </c>
      <c r="V6435">
        <v>0</v>
      </c>
      <c r="W6435">
        <v>15</v>
      </c>
      <c r="X6435">
        <v>1</v>
      </c>
    </row>
    <row r="6436" spans="1:39" x14ac:dyDescent="0.3">
      <c r="A6436">
        <v>19259</v>
      </c>
      <c r="B6436" t="s">
        <v>863</v>
      </c>
      <c r="C6436" t="s">
        <v>1751</v>
      </c>
      <c r="Y6436">
        <v>3.8</v>
      </c>
      <c r="Z6436">
        <v>11</v>
      </c>
      <c r="AA6436">
        <v>0</v>
      </c>
      <c r="AB6436">
        <v>15</v>
      </c>
      <c r="AC6436">
        <v>4</v>
      </c>
    </row>
    <row r="6437" spans="1:39" x14ac:dyDescent="0.3">
      <c r="A6437">
        <v>19259</v>
      </c>
      <c r="B6437" t="s">
        <v>746</v>
      </c>
      <c r="C6437" t="s">
        <v>1379</v>
      </c>
      <c r="Y6437">
        <v>28</v>
      </c>
      <c r="Z6437">
        <v>56</v>
      </c>
      <c r="AA6437">
        <v>0</v>
      </c>
      <c r="AB6437">
        <v>56</v>
      </c>
      <c r="AC6437">
        <v>2</v>
      </c>
    </row>
    <row r="6438" spans="1:39" x14ac:dyDescent="0.3">
      <c r="A6438">
        <v>19259</v>
      </c>
      <c r="B6438" t="s">
        <v>863</v>
      </c>
      <c r="C6438" t="s">
        <v>1525</v>
      </c>
      <c r="AD6438">
        <v>1</v>
      </c>
      <c r="AE6438" t="s">
        <v>136</v>
      </c>
      <c r="AF6438">
        <v>0</v>
      </c>
      <c r="AG6438">
        <v>0</v>
      </c>
      <c r="AH6438">
        <v>1</v>
      </c>
      <c r="AI6438">
        <v>1</v>
      </c>
    </row>
    <row r="6439" spans="1:39" x14ac:dyDescent="0.3">
      <c r="A6439">
        <v>19259</v>
      </c>
      <c r="B6439" t="s">
        <v>746</v>
      </c>
      <c r="C6439" t="s">
        <v>2131</v>
      </c>
      <c r="AD6439">
        <v>0</v>
      </c>
      <c r="AE6439" t="s">
        <v>136</v>
      </c>
      <c r="AF6439">
        <v>0</v>
      </c>
      <c r="AG6439" t="s">
        <v>136</v>
      </c>
      <c r="AH6439">
        <v>3</v>
      </c>
      <c r="AI6439">
        <v>3</v>
      </c>
    </row>
    <row r="6440" spans="1:39" x14ac:dyDescent="0.3">
      <c r="A6440">
        <v>19259</v>
      </c>
      <c r="B6440" t="s">
        <v>863</v>
      </c>
      <c r="C6440" t="s">
        <v>2132</v>
      </c>
      <c r="AJ6440">
        <v>65</v>
      </c>
      <c r="AK6440">
        <v>352</v>
      </c>
      <c r="AL6440">
        <v>44</v>
      </c>
      <c r="AM6440">
        <v>8</v>
      </c>
    </row>
    <row r="6441" spans="1:39" x14ac:dyDescent="0.3">
      <c r="A6441">
        <v>19259</v>
      </c>
      <c r="B6441" t="s">
        <v>746</v>
      </c>
      <c r="C6441" t="s">
        <v>924</v>
      </c>
      <c r="AJ6441">
        <v>46</v>
      </c>
      <c r="AK6441">
        <v>218</v>
      </c>
      <c r="AL6441">
        <v>36.299999999999997</v>
      </c>
      <c r="AM6441">
        <v>6</v>
      </c>
    </row>
    <row r="6442" spans="1:39" x14ac:dyDescent="0.3">
      <c r="A6442">
        <v>19260</v>
      </c>
      <c r="B6442" t="s">
        <v>2133</v>
      </c>
      <c r="C6442" t="s">
        <v>1172</v>
      </c>
      <c r="D6442">
        <v>21</v>
      </c>
      <c r="E6442">
        <v>47.6</v>
      </c>
      <c r="F6442">
        <v>10</v>
      </c>
      <c r="G6442">
        <v>1</v>
      </c>
      <c r="H6442">
        <v>1</v>
      </c>
      <c r="I6442">
        <v>129</v>
      </c>
      <c r="J6442">
        <v>105.4</v>
      </c>
    </row>
    <row r="6443" spans="1:39" x14ac:dyDescent="0.3">
      <c r="A6443">
        <v>19260</v>
      </c>
      <c r="B6443" t="s">
        <v>2133</v>
      </c>
      <c r="C6443" t="s">
        <v>2134</v>
      </c>
      <c r="D6443">
        <v>7</v>
      </c>
      <c r="E6443">
        <v>57.1</v>
      </c>
      <c r="F6443">
        <v>4</v>
      </c>
      <c r="G6443">
        <v>1</v>
      </c>
      <c r="H6443">
        <v>0</v>
      </c>
      <c r="I6443">
        <v>41</v>
      </c>
      <c r="J6443">
        <v>77.8</v>
      </c>
    </row>
    <row r="6444" spans="1:39" x14ac:dyDescent="0.3">
      <c r="A6444">
        <v>19260</v>
      </c>
      <c r="B6444" t="s">
        <v>165</v>
      </c>
      <c r="C6444" t="s">
        <v>751</v>
      </c>
      <c r="D6444">
        <v>23</v>
      </c>
      <c r="E6444">
        <v>47.8</v>
      </c>
      <c r="F6444">
        <v>11</v>
      </c>
      <c r="G6444">
        <v>1</v>
      </c>
      <c r="H6444">
        <v>0</v>
      </c>
      <c r="I6444">
        <v>93</v>
      </c>
      <c r="J6444">
        <v>73.099999999999994</v>
      </c>
    </row>
    <row r="6445" spans="1:39" x14ac:dyDescent="0.3">
      <c r="A6445">
        <v>19260</v>
      </c>
      <c r="B6445" t="s">
        <v>2133</v>
      </c>
      <c r="C6445" t="s">
        <v>1172</v>
      </c>
      <c r="K6445">
        <v>10</v>
      </c>
      <c r="L6445">
        <v>0</v>
      </c>
      <c r="M6445">
        <v>34</v>
      </c>
      <c r="N6445">
        <v>0</v>
      </c>
      <c r="O6445">
        <v>46</v>
      </c>
    </row>
    <row r="6446" spans="1:39" x14ac:dyDescent="0.3">
      <c r="A6446">
        <v>19260</v>
      </c>
      <c r="B6446" t="s">
        <v>2133</v>
      </c>
      <c r="C6446" t="s">
        <v>93</v>
      </c>
      <c r="K6446">
        <v>10</v>
      </c>
      <c r="L6446">
        <v>0</v>
      </c>
      <c r="M6446">
        <v>9</v>
      </c>
      <c r="N6446">
        <v>0</v>
      </c>
      <c r="O6446">
        <v>36</v>
      </c>
    </row>
    <row r="6447" spans="1:39" x14ac:dyDescent="0.3">
      <c r="A6447">
        <v>19260</v>
      </c>
      <c r="B6447" t="s">
        <v>2133</v>
      </c>
      <c r="C6447" t="s">
        <v>2135</v>
      </c>
      <c r="K6447">
        <v>2</v>
      </c>
      <c r="L6447">
        <v>0</v>
      </c>
      <c r="M6447">
        <v>8</v>
      </c>
      <c r="N6447">
        <v>0</v>
      </c>
      <c r="O6447">
        <v>8</v>
      </c>
    </row>
    <row r="6448" spans="1:39" x14ac:dyDescent="0.3">
      <c r="A6448">
        <v>19260</v>
      </c>
      <c r="B6448" t="s">
        <v>2133</v>
      </c>
      <c r="C6448" t="s">
        <v>2134</v>
      </c>
      <c r="K6448">
        <v>4</v>
      </c>
      <c r="L6448">
        <v>1</v>
      </c>
      <c r="M6448">
        <v>8</v>
      </c>
      <c r="N6448">
        <v>0</v>
      </c>
      <c r="O6448">
        <v>6</v>
      </c>
    </row>
    <row r="6449" spans="1:19" x14ac:dyDescent="0.3">
      <c r="A6449">
        <v>19260</v>
      </c>
      <c r="B6449" t="s">
        <v>2133</v>
      </c>
      <c r="C6449" t="s">
        <v>2136</v>
      </c>
      <c r="K6449">
        <v>1</v>
      </c>
      <c r="L6449">
        <v>0</v>
      </c>
      <c r="M6449">
        <v>2</v>
      </c>
      <c r="N6449">
        <v>0</v>
      </c>
      <c r="O6449">
        <v>2</v>
      </c>
    </row>
    <row r="6450" spans="1:19" x14ac:dyDescent="0.3">
      <c r="A6450">
        <v>19260</v>
      </c>
      <c r="B6450" t="s">
        <v>2133</v>
      </c>
      <c r="C6450" t="s">
        <v>2137</v>
      </c>
      <c r="K6450">
        <v>1</v>
      </c>
      <c r="L6450">
        <v>0</v>
      </c>
      <c r="M6450">
        <v>0</v>
      </c>
      <c r="N6450">
        <v>0</v>
      </c>
      <c r="O6450">
        <v>0</v>
      </c>
    </row>
    <row r="6451" spans="1:19" x14ac:dyDescent="0.3">
      <c r="A6451">
        <v>19260</v>
      </c>
      <c r="B6451" t="s">
        <v>165</v>
      </c>
      <c r="C6451" t="s">
        <v>2138</v>
      </c>
      <c r="K6451">
        <v>25</v>
      </c>
      <c r="L6451">
        <v>0</v>
      </c>
      <c r="M6451">
        <v>48</v>
      </c>
      <c r="N6451">
        <v>0</v>
      </c>
      <c r="O6451">
        <v>149</v>
      </c>
    </row>
    <row r="6452" spans="1:19" x14ac:dyDescent="0.3">
      <c r="A6452">
        <v>19260</v>
      </c>
      <c r="B6452" t="s">
        <v>165</v>
      </c>
      <c r="C6452" t="s">
        <v>312</v>
      </c>
      <c r="K6452">
        <v>8</v>
      </c>
      <c r="L6452">
        <v>0</v>
      </c>
      <c r="M6452">
        <v>22</v>
      </c>
      <c r="N6452">
        <v>0</v>
      </c>
      <c r="O6452">
        <v>79</v>
      </c>
    </row>
    <row r="6453" spans="1:19" x14ac:dyDescent="0.3">
      <c r="A6453">
        <v>19260</v>
      </c>
      <c r="B6453" t="s">
        <v>165</v>
      </c>
      <c r="C6453" t="s">
        <v>751</v>
      </c>
      <c r="K6453">
        <v>10</v>
      </c>
      <c r="L6453">
        <v>0</v>
      </c>
      <c r="M6453">
        <v>19</v>
      </c>
      <c r="N6453">
        <v>1</v>
      </c>
      <c r="O6453">
        <v>58</v>
      </c>
    </row>
    <row r="6454" spans="1:19" x14ac:dyDescent="0.3">
      <c r="A6454">
        <v>19260</v>
      </c>
      <c r="B6454" t="s">
        <v>165</v>
      </c>
      <c r="C6454" t="s">
        <v>565</v>
      </c>
      <c r="K6454">
        <v>15</v>
      </c>
      <c r="L6454">
        <v>0</v>
      </c>
      <c r="M6454">
        <v>6</v>
      </c>
      <c r="N6454">
        <v>3</v>
      </c>
      <c r="O6454">
        <v>35</v>
      </c>
    </row>
    <row r="6455" spans="1:19" x14ac:dyDescent="0.3">
      <c r="A6455">
        <v>19260</v>
      </c>
      <c r="B6455" t="s">
        <v>2133</v>
      </c>
      <c r="C6455" t="s">
        <v>2139</v>
      </c>
      <c r="P6455">
        <v>69</v>
      </c>
      <c r="Q6455">
        <v>1</v>
      </c>
      <c r="R6455">
        <v>102</v>
      </c>
      <c r="S6455">
        <v>4</v>
      </c>
    </row>
    <row r="6456" spans="1:19" x14ac:dyDescent="0.3">
      <c r="A6456">
        <v>19260</v>
      </c>
      <c r="B6456" t="s">
        <v>2133</v>
      </c>
      <c r="C6456" t="s">
        <v>2140</v>
      </c>
      <c r="P6456">
        <v>26</v>
      </c>
      <c r="Q6456">
        <v>0</v>
      </c>
      <c r="R6456">
        <v>29</v>
      </c>
      <c r="S6456">
        <v>2</v>
      </c>
    </row>
    <row r="6457" spans="1:19" x14ac:dyDescent="0.3">
      <c r="A6457">
        <v>19260</v>
      </c>
      <c r="B6457" t="s">
        <v>2133</v>
      </c>
      <c r="C6457" t="s">
        <v>2141</v>
      </c>
      <c r="P6457">
        <v>16</v>
      </c>
      <c r="Q6457">
        <v>0</v>
      </c>
      <c r="R6457">
        <v>16</v>
      </c>
      <c r="S6457">
        <v>1</v>
      </c>
    </row>
    <row r="6458" spans="1:19" x14ac:dyDescent="0.3">
      <c r="A6458">
        <v>19260</v>
      </c>
      <c r="B6458" t="s">
        <v>2133</v>
      </c>
      <c r="C6458" t="s">
        <v>330</v>
      </c>
      <c r="P6458">
        <v>7</v>
      </c>
      <c r="Q6458">
        <v>0</v>
      </c>
      <c r="R6458">
        <v>12</v>
      </c>
      <c r="S6458">
        <v>2</v>
      </c>
    </row>
    <row r="6459" spans="1:19" x14ac:dyDescent="0.3">
      <c r="A6459">
        <v>19260</v>
      </c>
      <c r="B6459" t="s">
        <v>2133</v>
      </c>
      <c r="C6459" t="s">
        <v>346</v>
      </c>
      <c r="P6459">
        <v>8</v>
      </c>
      <c r="Q6459">
        <v>0</v>
      </c>
      <c r="R6459">
        <v>8</v>
      </c>
      <c r="S6459">
        <v>1</v>
      </c>
    </row>
    <row r="6460" spans="1:19" x14ac:dyDescent="0.3">
      <c r="A6460">
        <v>19260</v>
      </c>
      <c r="B6460" t="s">
        <v>2133</v>
      </c>
      <c r="C6460" t="s">
        <v>2137</v>
      </c>
      <c r="P6460">
        <v>5</v>
      </c>
      <c r="Q6460">
        <v>0</v>
      </c>
      <c r="R6460">
        <v>5</v>
      </c>
      <c r="S6460">
        <v>1</v>
      </c>
    </row>
    <row r="6461" spans="1:19" x14ac:dyDescent="0.3">
      <c r="A6461">
        <v>19260</v>
      </c>
      <c r="B6461" t="s">
        <v>2133</v>
      </c>
      <c r="C6461" t="s">
        <v>2142</v>
      </c>
      <c r="P6461">
        <v>0</v>
      </c>
      <c r="Q6461">
        <v>0</v>
      </c>
      <c r="R6461">
        <v>0</v>
      </c>
      <c r="S6461">
        <v>1</v>
      </c>
    </row>
    <row r="6462" spans="1:19" x14ac:dyDescent="0.3">
      <c r="A6462">
        <v>19260</v>
      </c>
      <c r="B6462" t="s">
        <v>2133</v>
      </c>
      <c r="C6462" t="s">
        <v>93</v>
      </c>
      <c r="P6462">
        <v>2</v>
      </c>
      <c r="Q6462">
        <v>0</v>
      </c>
      <c r="R6462">
        <v>-2</v>
      </c>
      <c r="S6462">
        <v>2</v>
      </c>
    </row>
    <row r="6463" spans="1:19" x14ac:dyDescent="0.3">
      <c r="A6463">
        <v>19260</v>
      </c>
      <c r="B6463" t="s">
        <v>165</v>
      </c>
      <c r="C6463" t="s">
        <v>2143</v>
      </c>
      <c r="P6463">
        <v>21</v>
      </c>
      <c r="Q6463">
        <v>0</v>
      </c>
      <c r="R6463">
        <v>35</v>
      </c>
      <c r="S6463">
        <v>2</v>
      </c>
    </row>
    <row r="6464" spans="1:19" x14ac:dyDescent="0.3">
      <c r="A6464">
        <v>19260</v>
      </c>
      <c r="B6464" t="s">
        <v>165</v>
      </c>
      <c r="C6464" t="s">
        <v>1124</v>
      </c>
      <c r="P6464">
        <v>7</v>
      </c>
      <c r="Q6464">
        <v>0</v>
      </c>
      <c r="R6464">
        <v>19</v>
      </c>
      <c r="S6464">
        <v>3</v>
      </c>
    </row>
    <row r="6465" spans="1:39" x14ac:dyDescent="0.3">
      <c r="A6465">
        <v>19260</v>
      </c>
      <c r="B6465" t="s">
        <v>165</v>
      </c>
      <c r="C6465" t="s">
        <v>177</v>
      </c>
      <c r="P6465">
        <v>19</v>
      </c>
      <c r="Q6465">
        <v>0</v>
      </c>
      <c r="R6465">
        <v>19</v>
      </c>
      <c r="S6465">
        <v>1</v>
      </c>
    </row>
    <row r="6466" spans="1:39" x14ac:dyDescent="0.3">
      <c r="A6466">
        <v>19260</v>
      </c>
      <c r="B6466" t="s">
        <v>165</v>
      </c>
      <c r="C6466" t="s">
        <v>2138</v>
      </c>
      <c r="P6466">
        <v>13</v>
      </c>
      <c r="Q6466">
        <v>0</v>
      </c>
      <c r="R6466">
        <v>17</v>
      </c>
      <c r="S6466">
        <v>4</v>
      </c>
    </row>
    <row r="6467" spans="1:39" x14ac:dyDescent="0.3">
      <c r="A6467">
        <v>19260</v>
      </c>
      <c r="B6467" t="s">
        <v>165</v>
      </c>
      <c r="C6467" t="s">
        <v>323</v>
      </c>
      <c r="P6467">
        <v>3</v>
      </c>
      <c r="Q6467">
        <v>0</v>
      </c>
      <c r="R6467">
        <v>3</v>
      </c>
      <c r="S6467">
        <v>1</v>
      </c>
    </row>
    <row r="6468" spans="1:39" x14ac:dyDescent="0.3">
      <c r="A6468">
        <v>19260</v>
      </c>
      <c r="B6468" t="s">
        <v>2133</v>
      </c>
      <c r="C6468" t="s">
        <v>330</v>
      </c>
      <c r="T6468">
        <v>21.3</v>
      </c>
      <c r="U6468">
        <v>23</v>
      </c>
      <c r="V6468">
        <v>0</v>
      </c>
      <c r="W6468">
        <v>64</v>
      </c>
      <c r="X6468">
        <v>3</v>
      </c>
    </row>
    <row r="6469" spans="1:39" x14ac:dyDescent="0.3">
      <c r="A6469">
        <v>19260</v>
      </c>
      <c r="B6469" t="s">
        <v>2133</v>
      </c>
      <c r="C6469" t="s">
        <v>2136</v>
      </c>
      <c r="T6469">
        <v>22.5</v>
      </c>
      <c r="U6469">
        <v>27</v>
      </c>
      <c r="V6469">
        <v>0</v>
      </c>
      <c r="W6469">
        <v>45</v>
      </c>
      <c r="X6469">
        <v>2</v>
      </c>
    </row>
    <row r="6470" spans="1:39" x14ac:dyDescent="0.3">
      <c r="A6470">
        <v>19260</v>
      </c>
      <c r="B6470" t="s">
        <v>2133</v>
      </c>
      <c r="C6470" t="s">
        <v>2137</v>
      </c>
      <c r="T6470">
        <v>21</v>
      </c>
      <c r="U6470">
        <v>21</v>
      </c>
      <c r="V6470">
        <v>0</v>
      </c>
      <c r="W6470">
        <v>21</v>
      </c>
      <c r="X6470">
        <v>1</v>
      </c>
    </row>
    <row r="6471" spans="1:39" x14ac:dyDescent="0.3">
      <c r="A6471">
        <v>19260</v>
      </c>
      <c r="B6471" t="s">
        <v>165</v>
      </c>
      <c r="C6471" t="s">
        <v>2138</v>
      </c>
      <c r="T6471">
        <v>20.8</v>
      </c>
      <c r="U6471">
        <v>28</v>
      </c>
      <c r="V6471">
        <v>0</v>
      </c>
      <c r="W6471">
        <v>83</v>
      </c>
      <c r="X6471">
        <v>4</v>
      </c>
    </row>
    <row r="6472" spans="1:39" x14ac:dyDescent="0.3">
      <c r="A6472">
        <v>19260</v>
      </c>
      <c r="B6472" t="s">
        <v>2133</v>
      </c>
      <c r="C6472" t="s">
        <v>2137</v>
      </c>
      <c r="Y6472">
        <v>10</v>
      </c>
      <c r="Z6472">
        <v>10</v>
      </c>
      <c r="AA6472">
        <v>0</v>
      </c>
      <c r="AB6472">
        <v>10</v>
      </c>
      <c r="AC6472">
        <v>1</v>
      </c>
    </row>
    <row r="6473" spans="1:39" x14ac:dyDescent="0.3">
      <c r="A6473">
        <v>19260</v>
      </c>
      <c r="B6473" t="s">
        <v>165</v>
      </c>
      <c r="C6473" t="s">
        <v>2138</v>
      </c>
      <c r="Y6473">
        <v>0</v>
      </c>
      <c r="Z6473">
        <v>0</v>
      </c>
      <c r="AA6473">
        <v>0</v>
      </c>
      <c r="AB6473">
        <v>0</v>
      </c>
      <c r="AC6473">
        <v>2</v>
      </c>
    </row>
    <row r="6474" spans="1:39" x14ac:dyDescent="0.3">
      <c r="A6474">
        <v>19260</v>
      </c>
      <c r="B6474" t="s">
        <v>2133</v>
      </c>
      <c r="C6474" t="s">
        <v>2144</v>
      </c>
      <c r="AD6474">
        <v>2</v>
      </c>
      <c r="AE6474">
        <v>33</v>
      </c>
      <c r="AF6474">
        <v>1</v>
      </c>
      <c r="AG6474">
        <v>50</v>
      </c>
      <c r="AH6474">
        <v>5</v>
      </c>
      <c r="AI6474">
        <v>2</v>
      </c>
    </row>
    <row r="6475" spans="1:39" x14ac:dyDescent="0.3">
      <c r="A6475">
        <v>19260</v>
      </c>
      <c r="B6475" t="s">
        <v>165</v>
      </c>
      <c r="C6475" t="s">
        <v>2145</v>
      </c>
      <c r="AD6475">
        <v>1</v>
      </c>
      <c r="AE6475">
        <v>40</v>
      </c>
      <c r="AF6475">
        <v>1</v>
      </c>
      <c r="AG6475">
        <v>100</v>
      </c>
      <c r="AH6475">
        <v>7</v>
      </c>
      <c r="AI6475">
        <v>4</v>
      </c>
    </row>
    <row r="6476" spans="1:39" x14ac:dyDescent="0.3">
      <c r="A6476">
        <v>19260</v>
      </c>
      <c r="B6476" t="s">
        <v>2133</v>
      </c>
      <c r="C6476" t="s">
        <v>2146</v>
      </c>
      <c r="AJ6476">
        <v>46</v>
      </c>
      <c r="AK6476">
        <v>286</v>
      </c>
      <c r="AL6476">
        <v>35.799999999999997</v>
      </c>
      <c r="AM6476">
        <v>8</v>
      </c>
    </row>
    <row r="6477" spans="1:39" x14ac:dyDescent="0.3">
      <c r="A6477">
        <v>19260</v>
      </c>
      <c r="B6477" t="s">
        <v>165</v>
      </c>
      <c r="C6477" t="s">
        <v>2147</v>
      </c>
      <c r="AJ6477">
        <v>50</v>
      </c>
      <c r="AK6477">
        <v>291</v>
      </c>
      <c r="AL6477">
        <v>36.4</v>
      </c>
      <c r="AM6477">
        <v>8</v>
      </c>
    </row>
    <row r="6478" spans="1:39" x14ac:dyDescent="0.3">
      <c r="A6478">
        <v>19261</v>
      </c>
      <c r="B6478" t="s">
        <v>767</v>
      </c>
      <c r="C6478" t="s">
        <v>2148</v>
      </c>
      <c r="D6478">
        <v>23</v>
      </c>
      <c r="E6478">
        <v>60.9</v>
      </c>
      <c r="F6478">
        <v>14</v>
      </c>
      <c r="G6478">
        <v>1</v>
      </c>
      <c r="H6478">
        <v>1</v>
      </c>
      <c r="I6478">
        <v>120</v>
      </c>
      <c r="J6478">
        <v>110.4</v>
      </c>
    </row>
    <row r="6479" spans="1:39" x14ac:dyDescent="0.3">
      <c r="A6479">
        <v>19261</v>
      </c>
      <c r="B6479" t="s">
        <v>808</v>
      </c>
      <c r="C6479" t="s">
        <v>962</v>
      </c>
      <c r="D6479">
        <v>50</v>
      </c>
      <c r="E6479">
        <v>72</v>
      </c>
      <c r="F6479">
        <v>36</v>
      </c>
      <c r="G6479">
        <v>0</v>
      </c>
      <c r="H6479">
        <v>2</v>
      </c>
      <c r="I6479">
        <v>346</v>
      </c>
      <c r="J6479">
        <v>143.30000000000001</v>
      </c>
    </row>
    <row r="6480" spans="1:39" x14ac:dyDescent="0.3">
      <c r="A6480">
        <v>19261</v>
      </c>
      <c r="B6480" t="s">
        <v>767</v>
      </c>
      <c r="C6480" t="s">
        <v>216</v>
      </c>
      <c r="K6480">
        <v>12</v>
      </c>
      <c r="L6480">
        <v>0</v>
      </c>
      <c r="M6480">
        <v>57</v>
      </c>
      <c r="N6480">
        <v>2</v>
      </c>
      <c r="O6480">
        <v>124</v>
      </c>
    </row>
    <row r="6481" spans="1:19" x14ac:dyDescent="0.3">
      <c r="A6481">
        <v>19261</v>
      </c>
      <c r="B6481" t="s">
        <v>767</v>
      </c>
      <c r="C6481" t="s">
        <v>874</v>
      </c>
      <c r="K6481">
        <v>3</v>
      </c>
      <c r="L6481">
        <v>0</v>
      </c>
      <c r="M6481">
        <v>5</v>
      </c>
      <c r="N6481">
        <v>0</v>
      </c>
      <c r="O6481">
        <v>9</v>
      </c>
    </row>
    <row r="6482" spans="1:19" x14ac:dyDescent="0.3">
      <c r="A6482">
        <v>19261</v>
      </c>
      <c r="B6482" t="s">
        <v>767</v>
      </c>
      <c r="C6482" t="s">
        <v>1557</v>
      </c>
      <c r="K6482">
        <v>2</v>
      </c>
      <c r="L6482">
        <v>0</v>
      </c>
      <c r="M6482">
        <v>5</v>
      </c>
      <c r="N6482">
        <v>0</v>
      </c>
      <c r="O6482">
        <v>8</v>
      </c>
    </row>
    <row r="6483" spans="1:19" x14ac:dyDescent="0.3">
      <c r="A6483">
        <v>19261</v>
      </c>
      <c r="B6483" t="s">
        <v>767</v>
      </c>
      <c r="C6483" t="s">
        <v>514</v>
      </c>
      <c r="K6483">
        <v>2</v>
      </c>
      <c r="L6483">
        <v>0</v>
      </c>
      <c r="M6483">
        <v>1</v>
      </c>
      <c r="N6483">
        <v>0</v>
      </c>
      <c r="O6483">
        <v>-1</v>
      </c>
    </row>
    <row r="6484" spans="1:19" x14ac:dyDescent="0.3">
      <c r="A6484">
        <v>19261</v>
      </c>
      <c r="B6484" t="s">
        <v>767</v>
      </c>
      <c r="C6484" t="s">
        <v>2148</v>
      </c>
      <c r="K6484">
        <v>6</v>
      </c>
      <c r="L6484">
        <v>0</v>
      </c>
      <c r="M6484">
        <v>0</v>
      </c>
      <c r="N6484">
        <v>0</v>
      </c>
      <c r="O6484">
        <v>-41</v>
      </c>
    </row>
    <row r="6485" spans="1:19" x14ac:dyDescent="0.3">
      <c r="A6485">
        <v>19261</v>
      </c>
      <c r="B6485" t="s">
        <v>808</v>
      </c>
      <c r="C6485" t="s">
        <v>1922</v>
      </c>
      <c r="K6485">
        <v>11</v>
      </c>
      <c r="L6485">
        <v>1</v>
      </c>
      <c r="M6485">
        <v>12</v>
      </c>
      <c r="N6485">
        <v>0</v>
      </c>
      <c r="O6485">
        <v>50</v>
      </c>
    </row>
    <row r="6486" spans="1:19" x14ac:dyDescent="0.3">
      <c r="A6486">
        <v>19261</v>
      </c>
      <c r="B6486" t="s">
        <v>808</v>
      </c>
      <c r="C6486" t="s">
        <v>1952</v>
      </c>
      <c r="K6486">
        <v>7</v>
      </c>
      <c r="L6486">
        <v>0</v>
      </c>
      <c r="M6486">
        <v>11</v>
      </c>
      <c r="N6486">
        <v>0</v>
      </c>
      <c r="O6486">
        <v>26</v>
      </c>
    </row>
    <row r="6487" spans="1:19" x14ac:dyDescent="0.3">
      <c r="A6487">
        <v>19261</v>
      </c>
      <c r="B6487" t="s">
        <v>808</v>
      </c>
      <c r="C6487" t="s">
        <v>962</v>
      </c>
      <c r="K6487">
        <v>29</v>
      </c>
      <c r="L6487">
        <v>0</v>
      </c>
      <c r="M6487">
        <v>11</v>
      </c>
      <c r="N6487">
        <v>1</v>
      </c>
      <c r="O6487">
        <v>22</v>
      </c>
    </row>
    <row r="6488" spans="1:19" x14ac:dyDescent="0.3">
      <c r="A6488">
        <v>19261</v>
      </c>
      <c r="B6488" t="s">
        <v>808</v>
      </c>
      <c r="C6488" t="s">
        <v>320</v>
      </c>
      <c r="K6488">
        <v>1</v>
      </c>
      <c r="L6488">
        <v>0</v>
      </c>
      <c r="M6488">
        <v>3</v>
      </c>
      <c r="N6488">
        <v>0</v>
      </c>
      <c r="O6488">
        <v>3</v>
      </c>
    </row>
    <row r="6489" spans="1:19" x14ac:dyDescent="0.3">
      <c r="A6489">
        <v>19261</v>
      </c>
      <c r="B6489" t="s">
        <v>808</v>
      </c>
      <c r="C6489" t="s">
        <v>682</v>
      </c>
      <c r="K6489">
        <v>1</v>
      </c>
      <c r="L6489">
        <v>0</v>
      </c>
      <c r="M6489">
        <v>1</v>
      </c>
      <c r="N6489">
        <v>0</v>
      </c>
      <c r="O6489">
        <v>1</v>
      </c>
    </row>
    <row r="6490" spans="1:19" x14ac:dyDescent="0.3">
      <c r="A6490">
        <v>19261</v>
      </c>
      <c r="B6490" t="s">
        <v>808</v>
      </c>
      <c r="C6490" t="s">
        <v>1953</v>
      </c>
      <c r="K6490">
        <v>1</v>
      </c>
      <c r="L6490">
        <v>1</v>
      </c>
      <c r="M6490">
        <v>0</v>
      </c>
      <c r="N6490">
        <v>0</v>
      </c>
      <c r="O6490">
        <v>-3</v>
      </c>
    </row>
    <row r="6491" spans="1:19" x14ac:dyDescent="0.3">
      <c r="A6491">
        <v>19261</v>
      </c>
      <c r="B6491" t="s">
        <v>767</v>
      </c>
      <c r="C6491" t="s">
        <v>1925</v>
      </c>
      <c r="P6491">
        <v>26</v>
      </c>
      <c r="Q6491">
        <v>0</v>
      </c>
      <c r="R6491">
        <v>40</v>
      </c>
      <c r="S6491">
        <v>3</v>
      </c>
    </row>
    <row r="6492" spans="1:19" x14ac:dyDescent="0.3">
      <c r="A6492">
        <v>19261</v>
      </c>
      <c r="B6492" t="s">
        <v>767</v>
      </c>
      <c r="C6492" t="s">
        <v>1931</v>
      </c>
      <c r="P6492">
        <v>17</v>
      </c>
      <c r="Q6492">
        <v>1</v>
      </c>
      <c r="R6492">
        <v>37</v>
      </c>
      <c r="S6492">
        <v>4</v>
      </c>
    </row>
    <row r="6493" spans="1:19" x14ac:dyDescent="0.3">
      <c r="A6493">
        <v>19261</v>
      </c>
      <c r="B6493" t="s">
        <v>767</v>
      </c>
      <c r="C6493" t="s">
        <v>874</v>
      </c>
      <c r="P6493">
        <v>14</v>
      </c>
      <c r="Q6493">
        <v>0</v>
      </c>
      <c r="R6493">
        <v>18</v>
      </c>
      <c r="S6493">
        <v>3</v>
      </c>
    </row>
    <row r="6494" spans="1:19" x14ac:dyDescent="0.3">
      <c r="A6494">
        <v>19261</v>
      </c>
      <c r="B6494" t="s">
        <v>767</v>
      </c>
      <c r="C6494" t="s">
        <v>1067</v>
      </c>
      <c r="P6494">
        <v>8</v>
      </c>
      <c r="Q6494">
        <v>0</v>
      </c>
      <c r="R6494">
        <v>14</v>
      </c>
      <c r="S6494">
        <v>2</v>
      </c>
    </row>
    <row r="6495" spans="1:19" x14ac:dyDescent="0.3">
      <c r="A6495">
        <v>19261</v>
      </c>
      <c r="B6495" t="s">
        <v>767</v>
      </c>
      <c r="C6495" t="s">
        <v>850</v>
      </c>
      <c r="P6495">
        <v>7</v>
      </c>
      <c r="Q6495">
        <v>0</v>
      </c>
      <c r="R6495">
        <v>7</v>
      </c>
      <c r="S6495">
        <v>1</v>
      </c>
    </row>
    <row r="6496" spans="1:19" x14ac:dyDescent="0.3">
      <c r="A6496">
        <v>19261</v>
      </c>
      <c r="B6496" t="s">
        <v>767</v>
      </c>
      <c r="C6496" t="s">
        <v>2149</v>
      </c>
      <c r="P6496">
        <v>4</v>
      </c>
      <c r="Q6496">
        <v>0</v>
      </c>
      <c r="R6496">
        <v>4</v>
      </c>
      <c r="S6496">
        <v>1</v>
      </c>
    </row>
    <row r="6497" spans="1:39" x14ac:dyDescent="0.3">
      <c r="A6497">
        <v>19261</v>
      </c>
      <c r="B6497" t="s">
        <v>808</v>
      </c>
      <c r="C6497" t="s">
        <v>125</v>
      </c>
      <c r="P6497">
        <v>31</v>
      </c>
      <c r="Q6497">
        <v>2</v>
      </c>
      <c r="R6497">
        <v>191</v>
      </c>
      <c r="S6497">
        <v>13</v>
      </c>
    </row>
    <row r="6498" spans="1:39" x14ac:dyDescent="0.3">
      <c r="A6498">
        <v>19261</v>
      </c>
      <c r="B6498" t="s">
        <v>808</v>
      </c>
      <c r="C6498" t="s">
        <v>514</v>
      </c>
      <c r="P6498">
        <v>20</v>
      </c>
      <c r="Q6498">
        <v>0</v>
      </c>
      <c r="R6498">
        <v>69</v>
      </c>
      <c r="S6498">
        <v>9</v>
      </c>
    </row>
    <row r="6499" spans="1:39" x14ac:dyDescent="0.3">
      <c r="A6499">
        <v>19261</v>
      </c>
      <c r="B6499" t="s">
        <v>808</v>
      </c>
      <c r="C6499" t="s">
        <v>1922</v>
      </c>
      <c r="P6499">
        <v>10</v>
      </c>
      <c r="Q6499">
        <v>0</v>
      </c>
      <c r="R6499">
        <v>35</v>
      </c>
      <c r="S6499">
        <v>1</v>
      </c>
    </row>
    <row r="6500" spans="1:39" x14ac:dyDescent="0.3">
      <c r="A6500">
        <v>19261</v>
      </c>
      <c r="B6500" t="s">
        <v>808</v>
      </c>
      <c r="C6500" t="s">
        <v>1536</v>
      </c>
      <c r="P6500">
        <v>9</v>
      </c>
      <c r="Q6500">
        <v>0</v>
      </c>
      <c r="R6500">
        <v>27</v>
      </c>
      <c r="S6500">
        <v>8</v>
      </c>
    </row>
    <row r="6501" spans="1:39" x14ac:dyDescent="0.3">
      <c r="A6501">
        <v>19261</v>
      </c>
      <c r="B6501" t="s">
        <v>808</v>
      </c>
      <c r="C6501" t="s">
        <v>320</v>
      </c>
      <c r="P6501">
        <v>12</v>
      </c>
      <c r="Q6501">
        <v>0</v>
      </c>
      <c r="R6501">
        <v>12</v>
      </c>
      <c r="S6501">
        <v>1</v>
      </c>
    </row>
    <row r="6502" spans="1:39" x14ac:dyDescent="0.3">
      <c r="A6502">
        <v>19261</v>
      </c>
      <c r="B6502" t="s">
        <v>808</v>
      </c>
      <c r="C6502" t="s">
        <v>1952</v>
      </c>
      <c r="P6502">
        <v>4</v>
      </c>
      <c r="Q6502">
        <v>0</v>
      </c>
      <c r="R6502">
        <v>6</v>
      </c>
      <c r="S6502">
        <v>2</v>
      </c>
    </row>
    <row r="6503" spans="1:39" x14ac:dyDescent="0.3">
      <c r="A6503">
        <v>19261</v>
      </c>
      <c r="B6503" t="s">
        <v>808</v>
      </c>
      <c r="C6503" t="s">
        <v>1099</v>
      </c>
      <c r="P6503">
        <v>5</v>
      </c>
      <c r="Q6503">
        <v>0</v>
      </c>
      <c r="R6503">
        <v>5</v>
      </c>
      <c r="S6503">
        <v>1</v>
      </c>
    </row>
    <row r="6504" spans="1:39" x14ac:dyDescent="0.3">
      <c r="A6504">
        <v>19261</v>
      </c>
      <c r="B6504" t="s">
        <v>808</v>
      </c>
      <c r="C6504" t="s">
        <v>1240</v>
      </c>
      <c r="P6504">
        <v>1</v>
      </c>
      <c r="Q6504">
        <v>0</v>
      </c>
      <c r="R6504">
        <v>1</v>
      </c>
      <c r="S6504">
        <v>1</v>
      </c>
    </row>
    <row r="6505" spans="1:39" x14ac:dyDescent="0.3">
      <c r="A6505">
        <v>19261</v>
      </c>
      <c r="B6505" t="s">
        <v>767</v>
      </c>
      <c r="C6505" t="s">
        <v>514</v>
      </c>
      <c r="T6505">
        <v>45.5</v>
      </c>
      <c r="U6505">
        <v>48</v>
      </c>
      <c r="V6505">
        <v>0</v>
      </c>
      <c r="W6505">
        <v>91</v>
      </c>
      <c r="X6505">
        <v>2</v>
      </c>
    </row>
    <row r="6506" spans="1:39" x14ac:dyDescent="0.3">
      <c r="A6506">
        <v>19261</v>
      </c>
      <c r="B6506" t="s">
        <v>767</v>
      </c>
      <c r="C6506" t="s">
        <v>1925</v>
      </c>
      <c r="T6506">
        <v>5</v>
      </c>
      <c r="U6506">
        <v>5</v>
      </c>
      <c r="V6506">
        <v>0</v>
      </c>
      <c r="W6506">
        <v>5</v>
      </c>
      <c r="X6506">
        <v>1</v>
      </c>
    </row>
    <row r="6507" spans="1:39" x14ac:dyDescent="0.3">
      <c r="A6507">
        <v>19261</v>
      </c>
      <c r="B6507" t="s">
        <v>808</v>
      </c>
      <c r="C6507" t="s">
        <v>1922</v>
      </c>
      <c r="T6507">
        <v>12.5</v>
      </c>
      <c r="U6507">
        <v>16</v>
      </c>
      <c r="V6507">
        <v>0</v>
      </c>
      <c r="W6507">
        <v>25</v>
      </c>
      <c r="X6507">
        <v>2</v>
      </c>
    </row>
    <row r="6508" spans="1:39" x14ac:dyDescent="0.3">
      <c r="A6508">
        <v>19261</v>
      </c>
      <c r="B6508" t="s">
        <v>767</v>
      </c>
      <c r="C6508" t="s">
        <v>1925</v>
      </c>
      <c r="Y6508">
        <v>5</v>
      </c>
      <c r="Z6508">
        <v>12</v>
      </c>
      <c r="AA6508">
        <v>0</v>
      </c>
      <c r="AB6508">
        <v>20</v>
      </c>
      <c r="AC6508">
        <v>4</v>
      </c>
    </row>
    <row r="6509" spans="1:39" x14ac:dyDescent="0.3">
      <c r="A6509">
        <v>19261</v>
      </c>
      <c r="B6509" t="s">
        <v>808</v>
      </c>
      <c r="C6509" t="s">
        <v>1536</v>
      </c>
      <c r="Y6509">
        <v>-1.5</v>
      </c>
      <c r="Z6509">
        <v>0</v>
      </c>
      <c r="AA6509">
        <v>0</v>
      </c>
      <c r="AB6509">
        <v>-3</v>
      </c>
      <c r="AC6509">
        <v>2</v>
      </c>
    </row>
    <row r="6510" spans="1:39" x14ac:dyDescent="0.3">
      <c r="A6510">
        <v>19261</v>
      </c>
      <c r="B6510" t="s">
        <v>767</v>
      </c>
      <c r="C6510" t="s">
        <v>2150</v>
      </c>
      <c r="AD6510">
        <v>1</v>
      </c>
      <c r="AE6510">
        <v>20</v>
      </c>
      <c r="AF6510">
        <v>1</v>
      </c>
      <c r="AG6510">
        <v>100</v>
      </c>
      <c r="AH6510">
        <v>6</v>
      </c>
      <c r="AI6510">
        <v>3</v>
      </c>
    </row>
    <row r="6511" spans="1:39" x14ac:dyDescent="0.3">
      <c r="A6511">
        <v>19261</v>
      </c>
      <c r="B6511" t="s">
        <v>808</v>
      </c>
      <c r="C6511" t="s">
        <v>1957</v>
      </c>
      <c r="AD6511">
        <v>2</v>
      </c>
      <c r="AE6511">
        <v>37</v>
      </c>
      <c r="AF6511">
        <v>2</v>
      </c>
      <c r="AG6511">
        <v>100</v>
      </c>
      <c r="AH6511">
        <v>7</v>
      </c>
      <c r="AI6511">
        <v>1</v>
      </c>
    </row>
    <row r="6512" spans="1:39" x14ac:dyDescent="0.3">
      <c r="A6512">
        <v>19261</v>
      </c>
      <c r="B6512" t="s">
        <v>767</v>
      </c>
      <c r="C6512" t="s">
        <v>1192</v>
      </c>
      <c r="AJ6512">
        <v>58</v>
      </c>
      <c r="AK6512">
        <v>401</v>
      </c>
      <c r="AL6512">
        <v>44.6</v>
      </c>
      <c r="AM6512">
        <v>9</v>
      </c>
    </row>
    <row r="6513" spans="1:39" x14ac:dyDescent="0.3">
      <c r="A6513">
        <v>19261</v>
      </c>
      <c r="B6513" t="s">
        <v>808</v>
      </c>
      <c r="C6513" t="s">
        <v>2151</v>
      </c>
      <c r="AJ6513">
        <v>50</v>
      </c>
      <c r="AK6513">
        <v>260</v>
      </c>
      <c r="AL6513">
        <v>43.3</v>
      </c>
      <c r="AM6513">
        <v>6</v>
      </c>
    </row>
    <row r="6514" spans="1:39" x14ac:dyDescent="0.3">
      <c r="A6514">
        <v>19262</v>
      </c>
      <c r="B6514" t="s">
        <v>343</v>
      </c>
      <c r="C6514" t="s">
        <v>1017</v>
      </c>
      <c r="D6514">
        <v>28</v>
      </c>
      <c r="E6514">
        <v>42.9</v>
      </c>
      <c r="F6514">
        <v>12</v>
      </c>
      <c r="G6514">
        <v>4</v>
      </c>
      <c r="H6514">
        <v>2</v>
      </c>
      <c r="I6514">
        <v>106</v>
      </c>
      <c r="J6514">
        <v>69.7</v>
      </c>
    </row>
    <row r="6515" spans="1:39" x14ac:dyDescent="0.3">
      <c r="A6515">
        <v>19262</v>
      </c>
      <c r="B6515" t="s">
        <v>343</v>
      </c>
      <c r="C6515" t="s">
        <v>1197</v>
      </c>
      <c r="D6515">
        <v>1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</row>
    <row r="6516" spans="1:39" x14ac:dyDescent="0.3">
      <c r="A6516">
        <v>19262</v>
      </c>
      <c r="B6516" t="s">
        <v>505</v>
      </c>
      <c r="C6516" t="s">
        <v>2152</v>
      </c>
      <c r="D6516">
        <v>21</v>
      </c>
      <c r="E6516">
        <v>57.1</v>
      </c>
      <c r="F6516">
        <v>12</v>
      </c>
      <c r="G6516">
        <v>1</v>
      </c>
      <c r="H6516">
        <v>0</v>
      </c>
      <c r="I6516">
        <v>120</v>
      </c>
      <c r="J6516">
        <v>95.6</v>
      </c>
    </row>
    <row r="6517" spans="1:39" x14ac:dyDescent="0.3">
      <c r="A6517">
        <v>19262</v>
      </c>
      <c r="B6517" t="s">
        <v>505</v>
      </c>
      <c r="C6517" t="s">
        <v>2153</v>
      </c>
      <c r="D6517">
        <v>15</v>
      </c>
      <c r="E6517">
        <v>60</v>
      </c>
      <c r="F6517">
        <v>9</v>
      </c>
      <c r="G6517">
        <v>2</v>
      </c>
      <c r="H6517">
        <v>0</v>
      </c>
      <c r="I6517">
        <v>76</v>
      </c>
      <c r="J6517">
        <v>75.900000000000006</v>
      </c>
    </row>
    <row r="6518" spans="1:39" x14ac:dyDescent="0.3">
      <c r="A6518">
        <v>19262</v>
      </c>
      <c r="B6518" t="s">
        <v>343</v>
      </c>
      <c r="C6518" t="s">
        <v>870</v>
      </c>
      <c r="K6518">
        <v>7</v>
      </c>
      <c r="L6518">
        <v>0</v>
      </c>
      <c r="M6518">
        <v>59</v>
      </c>
      <c r="N6518">
        <v>0</v>
      </c>
      <c r="O6518">
        <v>91</v>
      </c>
    </row>
    <row r="6519" spans="1:39" x14ac:dyDescent="0.3">
      <c r="A6519">
        <v>19262</v>
      </c>
      <c r="B6519" t="s">
        <v>343</v>
      </c>
      <c r="C6519" t="s">
        <v>1101</v>
      </c>
      <c r="K6519">
        <v>19</v>
      </c>
      <c r="L6519">
        <v>0</v>
      </c>
      <c r="M6519">
        <v>20</v>
      </c>
      <c r="N6519">
        <v>0</v>
      </c>
      <c r="O6519">
        <v>84</v>
      </c>
    </row>
    <row r="6520" spans="1:39" x14ac:dyDescent="0.3">
      <c r="A6520">
        <v>19262</v>
      </c>
      <c r="B6520" t="s">
        <v>343</v>
      </c>
      <c r="C6520" t="s">
        <v>1197</v>
      </c>
      <c r="K6520">
        <v>2</v>
      </c>
      <c r="L6520">
        <v>0</v>
      </c>
      <c r="M6520">
        <v>12</v>
      </c>
      <c r="N6520">
        <v>0</v>
      </c>
      <c r="O6520">
        <v>20</v>
      </c>
    </row>
    <row r="6521" spans="1:39" x14ac:dyDescent="0.3">
      <c r="A6521">
        <v>19262</v>
      </c>
      <c r="B6521" t="s">
        <v>343</v>
      </c>
      <c r="C6521" t="s">
        <v>2154</v>
      </c>
      <c r="K6521">
        <v>1</v>
      </c>
      <c r="L6521">
        <v>0</v>
      </c>
      <c r="M6521">
        <v>3</v>
      </c>
      <c r="N6521">
        <v>0</v>
      </c>
      <c r="O6521">
        <v>3</v>
      </c>
    </row>
    <row r="6522" spans="1:39" x14ac:dyDescent="0.3">
      <c r="A6522">
        <v>19262</v>
      </c>
      <c r="B6522" t="s">
        <v>343</v>
      </c>
      <c r="C6522" t="s">
        <v>1017</v>
      </c>
      <c r="K6522">
        <v>4</v>
      </c>
      <c r="L6522">
        <v>0</v>
      </c>
      <c r="M6522">
        <v>11</v>
      </c>
      <c r="N6522">
        <v>0</v>
      </c>
      <c r="O6522">
        <v>-12</v>
      </c>
    </row>
    <row r="6523" spans="1:39" x14ac:dyDescent="0.3">
      <c r="A6523">
        <v>19262</v>
      </c>
      <c r="B6523" t="s">
        <v>505</v>
      </c>
      <c r="C6523" t="s">
        <v>2153</v>
      </c>
      <c r="K6523">
        <v>12</v>
      </c>
      <c r="L6523">
        <v>0</v>
      </c>
      <c r="M6523">
        <v>31</v>
      </c>
      <c r="N6523">
        <v>0</v>
      </c>
      <c r="O6523">
        <v>74</v>
      </c>
    </row>
    <row r="6524" spans="1:39" x14ac:dyDescent="0.3">
      <c r="A6524">
        <v>19262</v>
      </c>
      <c r="B6524" t="s">
        <v>505</v>
      </c>
      <c r="C6524" t="s">
        <v>2155</v>
      </c>
      <c r="K6524">
        <v>13</v>
      </c>
      <c r="L6524">
        <v>0</v>
      </c>
      <c r="M6524">
        <v>22</v>
      </c>
      <c r="N6524">
        <v>1</v>
      </c>
      <c r="O6524">
        <v>56</v>
      </c>
    </row>
    <row r="6525" spans="1:39" x14ac:dyDescent="0.3">
      <c r="A6525">
        <v>19262</v>
      </c>
      <c r="B6525" t="s">
        <v>505</v>
      </c>
      <c r="C6525" t="s">
        <v>2156</v>
      </c>
      <c r="K6525">
        <v>6</v>
      </c>
      <c r="L6525">
        <v>0</v>
      </c>
      <c r="M6525">
        <v>4</v>
      </c>
      <c r="N6525">
        <v>1</v>
      </c>
      <c r="O6525">
        <v>14</v>
      </c>
    </row>
    <row r="6526" spans="1:39" x14ac:dyDescent="0.3">
      <c r="A6526">
        <v>19262</v>
      </c>
      <c r="B6526" t="s">
        <v>505</v>
      </c>
      <c r="C6526" t="s">
        <v>2152</v>
      </c>
      <c r="K6526">
        <v>2</v>
      </c>
      <c r="L6526">
        <v>0</v>
      </c>
      <c r="M6526">
        <v>10</v>
      </c>
      <c r="N6526">
        <v>1</v>
      </c>
      <c r="O6526">
        <v>14</v>
      </c>
    </row>
    <row r="6527" spans="1:39" x14ac:dyDescent="0.3">
      <c r="A6527">
        <v>19262</v>
      </c>
      <c r="B6527" t="s">
        <v>505</v>
      </c>
      <c r="C6527" t="s">
        <v>2157</v>
      </c>
      <c r="K6527">
        <v>3</v>
      </c>
      <c r="L6527">
        <v>0</v>
      </c>
      <c r="M6527">
        <v>6</v>
      </c>
      <c r="N6527">
        <v>0</v>
      </c>
      <c r="O6527">
        <v>7</v>
      </c>
    </row>
    <row r="6528" spans="1:39" x14ac:dyDescent="0.3">
      <c r="A6528">
        <v>19262</v>
      </c>
      <c r="B6528" t="s">
        <v>505</v>
      </c>
      <c r="C6528" t="s">
        <v>2158</v>
      </c>
      <c r="K6528">
        <v>1</v>
      </c>
      <c r="L6528">
        <v>0</v>
      </c>
      <c r="M6528">
        <v>2</v>
      </c>
      <c r="N6528">
        <v>0</v>
      </c>
      <c r="O6528">
        <v>2</v>
      </c>
    </row>
    <row r="6529" spans="1:24" x14ac:dyDescent="0.3">
      <c r="A6529">
        <v>19262</v>
      </c>
      <c r="B6529" t="s">
        <v>343</v>
      </c>
      <c r="C6529" t="s">
        <v>247</v>
      </c>
      <c r="P6529">
        <v>18</v>
      </c>
      <c r="Q6529">
        <v>1</v>
      </c>
      <c r="R6529">
        <v>36</v>
      </c>
      <c r="S6529">
        <v>3</v>
      </c>
    </row>
    <row r="6530" spans="1:24" x14ac:dyDescent="0.3">
      <c r="A6530">
        <v>19262</v>
      </c>
      <c r="B6530" t="s">
        <v>343</v>
      </c>
      <c r="C6530" t="s">
        <v>1545</v>
      </c>
      <c r="P6530">
        <v>14</v>
      </c>
      <c r="Q6530">
        <v>1</v>
      </c>
      <c r="R6530">
        <v>24</v>
      </c>
      <c r="S6530">
        <v>2</v>
      </c>
    </row>
    <row r="6531" spans="1:24" x14ac:dyDescent="0.3">
      <c r="A6531">
        <v>19262</v>
      </c>
      <c r="B6531" t="s">
        <v>343</v>
      </c>
      <c r="C6531" t="s">
        <v>107</v>
      </c>
      <c r="P6531">
        <v>13</v>
      </c>
      <c r="Q6531">
        <v>0</v>
      </c>
      <c r="R6531">
        <v>24</v>
      </c>
      <c r="S6531">
        <v>2</v>
      </c>
    </row>
    <row r="6532" spans="1:24" x14ac:dyDescent="0.3">
      <c r="A6532">
        <v>19262</v>
      </c>
      <c r="B6532" t="s">
        <v>343</v>
      </c>
      <c r="C6532" t="s">
        <v>2154</v>
      </c>
      <c r="P6532">
        <v>9</v>
      </c>
      <c r="Q6532">
        <v>0</v>
      </c>
      <c r="R6532">
        <v>18</v>
      </c>
      <c r="S6532">
        <v>3</v>
      </c>
    </row>
    <row r="6533" spans="1:24" x14ac:dyDescent="0.3">
      <c r="A6533">
        <v>19262</v>
      </c>
      <c r="B6533" t="s">
        <v>343</v>
      </c>
      <c r="C6533" t="s">
        <v>2159</v>
      </c>
      <c r="P6533">
        <v>7</v>
      </c>
      <c r="Q6533">
        <v>0</v>
      </c>
      <c r="R6533">
        <v>7</v>
      </c>
      <c r="S6533">
        <v>1</v>
      </c>
    </row>
    <row r="6534" spans="1:24" x14ac:dyDescent="0.3">
      <c r="A6534">
        <v>19262</v>
      </c>
      <c r="B6534" t="s">
        <v>343</v>
      </c>
      <c r="C6534" t="s">
        <v>870</v>
      </c>
      <c r="P6534">
        <v>0</v>
      </c>
      <c r="Q6534">
        <v>0</v>
      </c>
      <c r="R6534">
        <v>-3</v>
      </c>
      <c r="S6534">
        <v>1</v>
      </c>
    </row>
    <row r="6535" spans="1:24" x14ac:dyDescent="0.3">
      <c r="A6535">
        <v>19262</v>
      </c>
      <c r="B6535" t="s">
        <v>505</v>
      </c>
      <c r="C6535" t="s">
        <v>2160</v>
      </c>
      <c r="P6535">
        <v>34</v>
      </c>
      <c r="Q6535">
        <v>0</v>
      </c>
      <c r="R6535">
        <v>82</v>
      </c>
      <c r="S6535">
        <v>7</v>
      </c>
    </row>
    <row r="6536" spans="1:24" x14ac:dyDescent="0.3">
      <c r="A6536">
        <v>19262</v>
      </c>
      <c r="B6536" t="s">
        <v>505</v>
      </c>
      <c r="C6536" t="s">
        <v>642</v>
      </c>
      <c r="P6536">
        <v>27</v>
      </c>
      <c r="Q6536">
        <v>0</v>
      </c>
      <c r="R6536">
        <v>41</v>
      </c>
      <c r="S6536">
        <v>2</v>
      </c>
    </row>
    <row r="6537" spans="1:24" x14ac:dyDescent="0.3">
      <c r="A6537">
        <v>19262</v>
      </c>
      <c r="B6537" t="s">
        <v>505</v>
      </c>
      <c r="C6537" t="s">
        <v>912</v>
      </c>
      <c r="P6537">
        <v>11</v>
      </c>
      <c r="Q6537">
        <v>0</v>
      </c>
      <c r="R6537">
        <v>39</v>
      </c>
      <c r="S6537">
        <v>5</v>
      </c>
    </row>
    <row r="6538" spans="1:24" x14ac:dyDescent="0.3">
      <c r="A6538">
        <v>19262</v>
      </c>
      <c r="B6538" t="s">
        <v>505</v>
      </c>
      <c r="C6538" t="s">
        <v>2161</v>
      </c>
      <c r="P6538">
        <v>12</v>
      </c>
      <c r="Q6538">
        <v>0</v>
      </c>
      <c r="R6538">
        <v>18</v>
      </c>
      <c r="S6538">
        <v>2</v>
      </c>
    </row>
    <row r="6539" spans="1:24" x14ac:dyDescent="0.3">
      <c r="A6539">
        <v>19262</v>
      </c>
      <c r="B6539" t="s">
        <v>505</v>
      </c>
      <c r="C6539" t="s">
        <v>2162</v>
      </c>
      <c r="P6539">
        <v>5</v>
      </c>
      <c r="Q6539">
        <v>0</v>
      </c>
      <c r="R6539">
        <v>7</v>
      </c>
      <c r="S6539">
        <v>2</v>
      </c>
    </row>
    <row r="6540" spans="1:24" x14ac:dyDescent="0.3">
      <c r="A6540">
        <v>19262</v>
      </c>
      <c r="B6540" t="s">
        <v>505</v>
      </c>
      <c r="C6540" t="s">
        <v>2158</v>
      </c>
      <c r="P6540">
        <v>6</v>
      </c>
      <c r="Q6540">
        <v>0</v>
      </c>
      <c r="R6540">
        <v>6</v>
      </c>
      <c r="S6540">
        <v>1</v>
      </c>
    </row>
    <row r="6541" spans="1:24" x14ac:dyDescent="0.3">
      <c r="A6541">
        <v>19262</v>
      </c>
      <c r="B6541" t="s">
        <v>505</v>
      </c>
      <c r="C6541" t="s">
        <v>2155</v>
      </c>
      <c r="P6541">
        <v>2</v>
      </c>
      <c r="Q6541">
        <v>0</v>
      </c>
      <c r="R6541">
        <v>3</v>
      </c>
      <c r="S6541">
        <v>2</v>
      </c>
    </row>
    <row r="6542" spans="1:24" x14ac:dyDescent="0.3">
      <c r="A6542">
        <v>19262</v>
      </c>
      <c r="B6542" t="s">
        <v>343</v>
      </c>
      <c r="C6542" t="s">
        <v>122</v>
      </c>
      <c r="T6542">
        <v>17</v>
      </c>
      <c r="U6542">
        <v>20</v>
      </c>
      <c r="V6542">
        <v>0</v>
      </c>
      <c r="W6542">
        <v>68</v>
      </c>
      <c r="X6542">
        <v>4</v>
      </c>
    </row>
    <row r="6543" spans="1:24" x14ac:dyDescent="0.3">
      <c r="A6543">
        <v>19262</v>
      </c>
      <c r="B6543" t="s">
        <v>343</v>
      </c>
      <c r="C6543" t="s">
        <v>1604</v>
      </c>
      <c r="T6543">
        <v>21</v>
      </c>
      <c r="U6543">
        <v>21</v>
      </c>
      <c r="V6543">
        <v>0</v>
      </c>
      <c r="W6543">
        <v>21</v>
      </c>
      <c r="X6543">
        <v>1</v>
      </c>
    </row>
    <row r="6544" spans="1:24" x14ac:dyDescent="0.3">
      <c r="A6544">
        <v>19262</v>
      </c>
      <c r="B6544" t="s">
        <v>505</v>
      </c>
      <c r="C6544" t="s">
        <v>2155</v>
      </c>
      <c r="T6544">
        <v>20.3</v>
      </c>
      <c r="U6544">
        <v>27</v>
      </c>
      <c r="V6544">
        <v>0</v>
      </c>
      <c r="W6544">
        <v>61</v>
      </c>
      <c r="X6544">
        <v>3</v>
      </c>
    </row>
    <row r="6545" spans="1:39" x14ac:dyDescent="0.3">
      <c r="A6545">
        <v>19262</v>
      </c>
      <c r="B6545" t="s">
        <v>343</v>
      </c>
      <c r="C6545" t="s">
        <v>604</v>
      </c>
      <c r="Y6545">
        <v>10.5</v>
      </c>
      <c r="Z6545">
        <v>12</v>
      </c>
      <c r="AA6545">
        <v>0</v>
      </c>
      <c r="AB6545">
        <v>21</v>
      </c>
      <c r="AC6545">
        <v>2</v>
      </c>
    </row>
    <row r="6546" spans="1:39" x14ac:dyDescent="0.3">
      <c r="A6546">
        <v>19262</v>
      </c>
      <c r="B6546" t="s">
        <v>505</v>
      </c>
      <c r="C6546" t="s">
        <v>2155</v>
      </c>
      <c r="Y6546">
        <v>-2</v>
      </c>
      <c r="Z6546">
        <v>0</v>
      </c>
      <c r="AA6546">
        <v>0</v>
      </c>
      <c r="AB6546">
        <v>-2</v>
      </c>
      <c r="AC6546">
        <v>1</v>
      </c>
    </row>
    <row r="6547" spans="1:39" x14ac:dyDescent="0.3">
      <c r="A6547">
        <v>19262</v>
      </c>
      <c r="B6547" t="s">
        <v>343</v>
      </c>
      <c r="C6547" t="s">
        <v>1377</v>
      </c>
      <c r="AD6547">
        <v>2</v>
      </c>
      <c r="AE6547">
        <v>47</v>
      </c>
      <c r="AF6547">
        <v>2</v>
      </c>
      <c r="AG6547">
        <v>100</v>
      </c>
      <c r="AH6547">
        <v>8</v>
      </c>
      <c r="AI6547">
        <v>2</v>
      </c>
    </row>
    <row r="6548" spans="1:39" x14ac:dyDescent="0.3">
      <c r="A6548">
        <v>19262</v>
      </c>
      <c r="B6548" t="s">
        <v>505</v>
      </c>
      <c r="C6548" t="s">
        <v>2163</v>
      </c>
      <c r="AD6548">
        <v>2</v>
      </c>
      <c r="AE6548">
        <v>37</v>
      </c>
      <c r="AF6548">
        <v>2</v>
      </c>
      <c r="AG6548">
        <v>100</v>
      </c>
      <c r="AH6548">
        <v>10</v>
      </c>
      <c r="AI6548">
        <v>4</v>
      </c>
    </row>
    <row r="6549" spans="1:39" x14ac:dyDescent="0.3">
      <c r="A6549">
        <v>19262</v>
      </c>
      <c r="B6549" t="s">
        <v>343</v>
      </c>
      <c r="C6549" t="s">
        <v>2164</v>
      </c>
      <c r="AJ6549">
        <v>50</v>
      </c>
      <c r="AK6549">
        <v>216</v>
      </c>
      <c r="AL6549">
        <v>43.2</v>
      </c>
      <c r="AM6549">
        <v>5</v>
      </c>
    </row>
    <row r="6550" spans="1:39" x14ac:dyDescent="0.3">
      <c r="A6550">
        <v>19262</v>
      </c>
      <c r="B6550" t="s">
        <v>505</v>
      </c>
      <c r="C6550" t="s">
        <v>1526</v>
      </c>
      <c r="AJ6550">
        <v>64</v>
      </c>
      <c r="AK6550">
        <v>217</v>
      </c>
      <c r="AL6550">
        <v>43.4</v>
      </c>
      <c r="AM6550">
        <v>5</v>
      </c>
    </row>
    <row r="6551" spans="1:39" x14ac:dyDescent="0.3">
      <c r="A6551">
        <v>19263</v>
      </c>
      <c r="B6551" t="s">
        <v>2165</v>
      </c>
      <c r="C6551" t="s">
        <v>2166</v>
      </c>
      <c r="D6551">
        <v>34</v>
      </c>
      <c r="E6551">
        <v>61.8</v>
      </c>
      <c r="F6551">
        <v>21</v>
      </c>
      <c r="G6551">
        <v>2</v>
      </c>
      <c r="H6551">
        <v>2</v>
      </c>
      <c r="I6551">
        <v>212</v>
      </c>
      <c r="J6551">
        <v>121.8</v>
      </c>
    </row>
    <row r="6552" spans="1:39" x14ac:dyDescent="0.3">
      <c r="A6552">
        <v>19263</v>
      </c>
      <c r="B6552" t="s">
        <v>626</v>
      </c>
      <c r="C6552" t="s">
        <v>1947</v>
      </c>
      <c r="D6552">
        <v>22</v>
      </c>
      <c r="E6552">
        <v>77.3</v>
      </c>
      <c r="F6552">
        <v>17</v>
      </c>
      <c r="G6552">
        <v>0</v>
      </c>
      <c r="H6552">
        <v>3</v>
      </c>
      <c r="I6552">
        <v>197</v>
      </c>
      <c r="J6552">
        <v>197.5</v>
      </c>
    </row>
    <row r="6553" spans="1:39" x14ac:dyDescent="0.3">
      <c r="A6553">
        <v>19263</v>
      </c>
      <c r="B6553" t="s">
        <v>626</v>
      </c>
      <c r="C6553" t="s">
        <v>590</v>
      </c>
      <c r="D6553">
        <v>7</v>
      </c>
      <c r="E6553">
        <v>71.400000000000006</v>
      </c>
      <c r="F6553">
        <v>5</v>
      </c>
      <c r="G6553">
        <v>0</v>
      </c>
      <c r="H6553">
        <v>2</v>
      </c>
      <c r="I6553">
        <v>86</v>
      </c>
      <c r="J6553">
        <v>268.89999999999998</v>
      </c>
    </row>
    <row r="6554" spans="1:39" x14ac:dyDescent="0.3">
      <c r="A6554">
        <v>19263</v>
      </c>
      <c r="B6554" t="s">
        <v>626</v>
      </c>
      <c r="C6554" t="s">
        <v>109</v>
      </c>
      <c r="D6554">
        <v>1</v>
      </c>
      <c r="E6554">
        <v>100</v>
      </c>
      <c r="F6554">
        <v>1</v>
      </c>
      <c r="G6554">
        <v>0</v>
      </c>
      <c r="H6554">
        <v>0</v>
      </c>
      <c r="I6554">
        <v>15</v>
      </c>
      <c r="J6554">
        <v>226</v>
      </c>
    </row>
    <row r="6555" spans="1:39" x14ac:dyDescent="0.3">
      <c r="A6555">
        <v>19263</v>
      </c>
      <c r="B6555" t="s">
        <v>626</v>
      </c>
      <c r="C6555" t="s">
        <v>1463</v>
      </c>
      <c r="D6555">
        <v>3</v>
      </c>
      <c r="E6555">
        <v>33.299999999999997</v>
      </c>
      <c r="F6555">
        <v>1</v>
      </c>
      <c r="G6555">
        <v>0</v>
      </c>
      <c r="H6555">
        <v>0</v>
      </c>
      <c r="I6555">
        <v>12</v>
      </c>
      <c r="J6555">
        <v>66.900000000000006</v>
      </c>
    </row>
    <row r="6556" spans="1:39" x14ac:dyDescent="0.3">
      <c r="A6556">
        <v>19263</v>
      </c>
      <c r="B6556" t="s">
        <v>626</v>
      </c>
      <c r="C6556" t="s">
        <v>2167</v>
      </c>
      <c r="D6556">
        <v>1</v>
      </c>
      <c r="E6556">
        <v>100</v>
      </c>
      <c r="F6556">
        <v>1</v>
      </c>
      <c r="G6556">
        <v>0</v>
      </c>
      <c r="H6556">
        <v>0</v>
      </c>
      <c r="I6556">
        <v>1</v>
      </c>
      <c r="J6556">
        <v>108.4</v>
      </c>
    </row>
    <row r="6557" spans="1:39" x14ac:dyDescent="0.3">
      <c r="A6557">
        <v>19263</v>
      </c>
      <c r="B6557" t="s">
        <v>2165</v>
      </c>
      <c r="C6557" t="s">
        <v>2168</v>
      </c>
      <c r="K6557">
        <v>14</v>
      </c>
      <c r="L6557">
        <v>1</v>
      </c>
      <c r="M6557">
        <v>24</v>
      </c>
      <c r="N6557">
        <v>0</v>
      </c>
      <c r="O6557">
        <v>93</v>
      </c>
    </row>
    <row r="6558" spans="1:39" x14ac:dyDescent="0.3">
      <c r="A6558">
        <v>19263</v>
      </c>
      <c r="B6558" t="s">
        <v>2165</v>
      </c>
      <c r="C6558" t="s">
        <v>2166</v>
      </c>
      <c r="K6558">
        <v>10</v>
      </c>
      <c r="L6558">
        <v>0</v>
      </c>
      <c r="M6558">
        <v>15</v>
      </c>
      <c r="N6558">
        <v>0</v>
      </c>
      <c r="O6558">
        <v>20</v>
      </c>
    </row>
    <row r="6559" spans="1:39" x14ac:dyDescent="0.3">
      <c r="A6559">
        <v>19263</v>
      </c>
      <c r="B6559" t="s">
        <v>2165</v>
      </c>
      <c r="C6559" t="s">
        <v>2009</v>
      </c>
      <c r="K6559">
        <v>1</v>
      </c>
      <c r="L6559">
        <v>0</v>
      </c>
      <c r="M6559">
        <v>16</v>
      </c>
      <c r="N6559">
        <v>0</v>
      </c>
      <c r="O6559">
        <v>16</v>
      </c>
    </row>
    <row r="6560" spans="1:39" x14ac:dyDescent="0.3">
      <c r="A6560">
        <v>19263</v>
      </c>
      <c r="B6560" t="s">
        <v>2165</v>
      </c>
      <c r="C6560" t="s">
        <v>1755</v>
      </c>
      <c r="K6560">
        <v>8</v>
      </c>
      <c r="L6560">
        <v>0</v>
      </c>
      <c r="M6560">
        <v>8</v>
      </c>
      <c r="N6560">
        <v>0</v>
      </c>
      <c r="O6560">
        <v>15</v>
      </c>
    </row>
    <row r="6561" spans="1:19" x14ac:dyDescent="0.3">
      <c r="A6561">
        <v>19263</v>
      </c>
      <c r="B6561" t="s">
        <v>2165</v>
      </c>
      <c r="C6561" t="s">
        <v>2169</v>
      </c>
      <c r="K6561">
        <v>2</v>
      </c>
      <c r="L6561">
        <v>0</v>
      </c>
      <c r="M6561">
        <v>5</v>
      </c>
      <c r="N6561">
        <v>0</v>
      </c>
      <c r="O6561">
        <v>8</v>
      </c>
    </row>
    <row r="6562" spans="1:19" x14ac:dyDescent="0.3">
      <c r="A6562">
        <v>19263</v>
      </c>
      <c r="B6562" t="s">
        <v>2165</v>
      </c>
      <c r="C6562" t="s">
        <v>2170</v>
      </c>
      <c r="K6562">
        <v>1</v>
      </c>
      <c r="L6562">
        <v>0</v>
      </c>
      <c r="M6562">
        <v>4</v>
      </c>
      <c r="N6562">
        <v>0</v>
      </c>
      <c r="O6562">
        <v>4</v>
      </c>
    </row>
    <row r="6563" spans="1:19" x14ac:dyDescent="0.3">
      <c r="A6563">
        <v>19263</v>
      </c>
      <c r="B6563" t="s">
        <v>2165</v>
      </c>
      <c r="C6563" t="s">
        <v>2171</v>
      </c>
      <c r="K6563">
        <v>1</v>
      </c>
      <c r="L6563">
        <v>0</v>
      </c>
      <c r="M6563">
        <v>1</v>
      </c>
      <c r="N6563">
        <v>0</v>
      </c>
      <c r="O6563">
        <v>1</v>
      </c>
    </row>
    <row r="6564" spans="1:19" x14ac:dyDescent="0.3">
      <c r="A6564">
        <v>19263</v>
      </c>
      <c r="B6564" t="s">
        <v>2165</v>
      </c>
      <c r="C6564" t="s">
        <v>152</v>
      </c>
      <c r="K6564">
        <v>0</v>
      </c>
      <c r="L6564">
        <v>1</v>
      </c>
      <c r="M6564">
        <v>0</v>
      </c>
      <c r="N6564">
        <v>0</v>
      </c>
      <c r="O6564">
        <v>0</v>
      </c>
    </row>
    <row r="6565" spans="1:19" x14ac:dyDescent="0.3">
      <c r="A6565">
        <v>19263</v>
      </c>
      <c r="B6565" t="s">
        <v>2165</v>
      </c>
      <c r="C6565" t="s">
        <v>354</v>
      </c>
      <c r="K6565">
        <v>0</v>
      </c>
      <c r="L6565">
        <v>1</v>
      </c>
      <c r="M6565">
        <v>0</v>
      </c>
      <c r="N6565">
        <v>0</v>
      </c>
      <c r="O6565">
        <v>0</v>
      </c>
    </row>
    <row r="6566" spans="1:19" x14ac:dyDescent="0.3">
      <c r="A6566">
        <v>19263</v>
      </c>
      <c r="B6566" t="s">
        <v>626</v>
      </c>
      <c r="C6566" t="s">
        <v>2167</v>
      </c>
      <c r="K6566">
        <v>17</v>
      </c>
      <c r="L6566">
        <v>0</v>
      </c>
      <c r="M6566">
        <v>11</v>
      </c>
      <c r="N6566">
        <v>0</v>
      </c>
      <c r="O6566">
        <v>66</v>
      </c>
    </row>
    <row r="6567" spans="1:19" x14ac:dyDescent="0.3">
      <c r="A6567">
        <v>19263</v>
      </c>
      <c r="B6567" t="s">
        <v>626</v>
      </c>
      <c r="C6567" t="s">
        <v>1676</v>
      </c>
      <c r="K6567">
        <v>9</v>
      </c>
      <c r="L6567">
        <v>0</v>
      </c>
      <c r="M6567">
        <v>22</v>
      </c>
      <c r="N6567">
        <v>0</v>
      </c>
      <c r="O6567">
        <v>51</v>
      </c>
    </row>
    <row r="6568" spans="1:19" x14ac:dyDescent="0.3">
      <c r="A6568">
        <v>19263</v>
      </c>
      <c r="B6568" t="s">
        <v>626</v>
      </c>
      <c r="C6568" t="s">
        <v>107</v>
      </c>
      <c r="K6568">
        <v>6</v>
      </c>
      <c r="L6568">
        <v>0</v>
      </c>
      <c r="M6568">
        <v>15</v>
      </c>
      <c r="N6568">
        <v>1</v>
      </c>
      <c r="O6568">
        <v>40</v>
      </c>
    </row>
    <row r="6569" spans="1:19" x14ac:dyDescent="0.3">
      <c r="A6569">
        <v>19263</v>
      </c>
      <c r="B6569" t="s">
        <v>626</v>
      </c>
      <c r="C6569" t="s">
        <v>109</v>
      </c>
      <c r="K6569">
        <v>1</v>
      </c>
      <c r="L6569">
        <v>0</v>
      </c>
      <c r="M6569">
        <v>21</v>
      </c>
      <c r="N6569">
        <v>0</v>
      </c>
      <c r="O6569">
        <v>21</v>
      </c>
    </row>
    <row r="6570" spans="1:19" x14ac:dyDescent="0.3">
      <c r="A6570">
        <v>19263</v>
      </c>
      <c r="B6570" t="s">
        <v>626</v>
      </c>
      <c r="C6570" t="s">
        <v>2172</v>
      </c>
      <c r="K6570">
        <v>3</v>
      </c>
      <c r="L6570">
        <v>0</v>
      </c>
      <c r="M6570">
        <v>11</v>
      </c>
      <c r="N6570">
        <v>0</v>
      </c>
      <c r="O6570">
        <v>14</v>
      </c>
    </row>
    <row r="6571" spans="1:19" x14ac:dyDescent="0.3">
      <c r="A6571">
        <v>19263</v>
      </c>
      <c r="B6571" t="s">
        <v>626</v>
      </c>
      <c r="C6571" t="s">
        <v>590</v>
      </c>
      <c r="K6571">
        <v>1</v>
      </c>
      <c r="L6571">
        <v>0</v>
      </c>
      <c r="M6571">
        <v>13</v>
      </c>
      <c r="N6571">
        <v>0</v>
      </c>
      <c r="O6571">
        <v>13</v>
      </c>
    </row>
    <row r="6572" spans="1:19" x14ac:dyDescent="0.3">
      <c r="A6572">
        <v>19263</v>
      </c>
      <c r="B6572" t="s">
        <v>626</v>
      </c>
      <c r="C6572" t="s">
        <v>1947</v>
      </c>
      <c r="K6572">
        <v>4</v>
      </c>
      <c r="L6572">
        <v>0</v>
      </c>
      <c r="M6572">
        <v>13</v>
      </c>
      <c r="N6572">
        <v>0</v>
      </c>
      <c r="O6572">
        <v>8</v>
      </c>
    </row>
    <row r="6573" spans="1:19" x14ac:dyDescent="0.3">
      <c r="A6573">
        <v>19263</v>
      </c>
      <c r="B6573" t="s">
        <v>2165</v>
      </c>
      <c r="C6573" t="s">
        <v>2168</v>
      </c>
      <c r="P6573">
        <v>25</v>
      </c>
      <c r="Q6573">
        <v>0</v>
      </c>
      <c r="R6573">
        <v>54</v>
      </c>
      <c r="S6573">
        <v>4</v>
      </c>
    </row>
    <row r="6574" spans="1:19" x14ac:dyDescent="0.3">
      <c r="A6574">
        <v>19263</v>
      </c>
      <c r="B6574" t="s">
        <v>2165</v>
      </c>
      <c r="C6574" t="s">
        <v>2169</v>
      </c>
      <c r="P6574">
        <v>32</v>
      </c>
      <c r="Q6574">
        <v>1</v>
      </c>
      <c r="R6574">
        <v>32</v>
      </c>
      <c r="S6574">
        <v>1</v>
      </c>
    </row>
    <row r="6575" spans="1:19" x14ac:dyDescent="0.3">
      <c r="A6575">
        <v>19263</v>
      </c>
      <c r="B6575" t="s">
        <v>2165</v>
      </c>
      <c r="C6575" t="s">
        <v>354</v>
      </c>
      <c r="P6575">
        <v>13</v>
      </c>
      <c r="Q6575">
        <v>0</v>
      </c>
      <c r="R6575">
        <v>29</v>
      </c>
      <c r="S6575">
        <v>5</v>
      </c>
    </row>
    <row r="6576" spans="1:19" x14ac:dyDescent="0.3">
      <c r="A6576">
        <v>19263</v>
      </c>
      <c r="B6576" t="s">
        <v>2165</v>
      </c>
      <c r="C6576" t="s">
        <v>180</v>
      </c>
      <c r="P6576">
        <v>16</v>
      </c>
      <c r="Q6576">
        <v>1</v>
      </c>
      <c r="R6576">
        <v>28</v>
      </c>
      <c r="S6576">
        <v>3</v>
      </c>
    </row>
    <row r="6577" spans="1:24" x14ac:dyDescent="0.3">
      <c r="A6577">
        <v>19263</v>
      </c>
      <c r="B6577" t="s">
        <v>2165</v>
      </c>
      <c r="C6577" t="s">
        <v>2173</v>
      </c>
      <c r="P6577">
        <v>27</v>
      </c>
      <c r="Q6577">
        <v>0</v>
      </c>
      <c r="R6577">
        <v>27</v>
      </c>
      <c r="S6577">
        <v>1</v>
      </c>
    </row>
    <row r="6578" spans="1:24" x14ac:dyDescent="0.3">
      <c r="A6578">
        <v>19263</v>
      </c>
      <c r="B6578" t="s">
        <v>2165</v>
      </c>
      <c r="C6578" t="s">
        <v>152</v>
      </c>
      <c r="P6578">
        <v>15</v>
      </c>
      <c r="Q6578">
        <v>0</v>
      </c>
      <c r="R6578">
        <v>26</v>
      </c>
      <c r="S6578">
        <v>4</v>
      </c>
    </row>
    <row r="6579" spans="1:24" x14ac:dyDescent="0.3">
      <c r="A6579">
        <v>19263</v>
      </c>
      <c r="B6579" t="s">
        <v>2165</v>
      </c>
      <c r="C6579" t="s">
        <v>2174</v>
      </c>
      <c r="P6579">
        <v>8</v>
      </c>
      <c r="Q6579">
        <v>0</v>
      </c>
      <c r="R6579">
        <v>11</v>
      </c>
      <c r="S6579">
        <v>2</v>
      </c>
    </row>
    <row r="6580" spans="1:24" x14ac:dyDescent="0.3">
      <c r="A6580">
        <v>19263</v>
      </c>
      <c r="B6580" t="s">
        <v>2165</v>
      </c>
      <c r="C6580" t="s">
        <v>1755</v>
      </c>
      <c r="P6580">
        <v>5</v>
      </c>
      <c r="Q6580">
        <v>0</v>
      </c>
      <c r="R6580">
        <v>5</v>
      </c>
      <c r="S6580">
        <v>1</v>
      </c>
    </row>
    <row r="6581" spans="1:24" x14ac:dyDescent="0.3">
      <c r="A6581">
        <v>19263</v>
      </c>
      <c r="B6581" t="s">
        <v>626</v>
      </c>
      <c r="C6581" t="s">
        <v>183</v>
      </c>
      <c r="P6581">
        <v>37</v>
      </c>
      <c r="Q6581">
        <v>1</v>
      </c>
      <c r="R6581">
        <v>78</v>
      </c>
      <c r="S6581">
        <v>5</v>
      </c>
    </row>
    <row r="6582" spans="1:24" x14ac:dyDescent="0.3">
      <c r="A6582">
        <v>19263</v>
      </c>
      <c r="B6582" t="s">
        <v>626</v>
      </c>
      <c r="C6582" t="s">
        <v>109</v>
      </c>
      <c r="P6582">
        <v>31</v>
      </c>
      <c r="Q6582">
        <v>0</v>
      </c>
      <c r="R6582">
        <v>56</v>
      </c>
      <c r="S6582">
        <v>5</v>
      </c>
    </row>
    <row r="6583" spans="1:24" x14ac:dyDescent="0.3">
      <c r="A6583">
        <v>19263</v>
      </c>
      <c r="B6583" t="s">
        <v>626</v>
      </c>
      <c r="C6583" t="s">
        <v>392</v>
      </c>
      <c r="P6583">
        <v>37</v>
      </c>
      <c r="Q6583">
        <v>1</v>
      </c>
      <c r="R6583">
        <v>51</v>
      </c>
      <c r="S6583">
        <v>2</v>
      </c>
    </row>
    <row r="6584" spans="1:24" x14ac:dyDescent="0.3">
      <c r="A6584">
        <v>19263</v>
      </c>
      <c r="B6584" t="s">
        <v>626</v>
      </c>
      <c r="C6584" t="s">
        <v>121</v>
      </c>
      <c r="P6584">
        <v>28</v>
      </c>
      <c r="Q6584">
        <v>1</v>
      </c>
      <c r="R6584">
        <v>42</v>
      </c>
      <c r="S6584">
        <v>4</v>
      </c>
    </row>
    <row r="6585" spans="1:24" x14ac:dyDescent="0.3">
      <c r="A6585">
        <v>19263</v>
      </c>
      <c r="B6585" t="s">
        <v>626</v>
      </c>
      <c r="C6585" t="s">
        <v>202</v>
      </c>
      <c r="P6585">
        <v>26</v>
      </c>
      <c r="Q6585">
        <v>1</v>
      </c>
      <c r="R6585">
        <v>33</v>
      </c>
      <c r="S6585">
        <v>2</v>
      </c>
    </row>
    <row r="6586" spans="1:24" x14ac:dyDescent="0.3">
      <c r="A6586">
        <v>19263</v>
      </c>
      <c r="B6586" t="s">
        <v>626</v>
      </c>
      <c r="C6586" t="s">
        <v>640</v>
      </c>
      <c r="P6586">
        <v>7</v>
      </c>
      <c r="Q6586">
        <v>0</v>
      </c>
      <c r="R6586">
        <v>25</v>
      </c>
      <c r="S6586">
        <v>4</v>
      </c>
    </row>
    <row r="6587" spans="1:24" x14ac:dyDescent="0.3">
      <c r="A6587">
        <v>19263</v>
      </c>
      <c r="B6587" t="s">
        <v>626</v>
      </c>
      <c r="C6587" t="s">
        <v>1303</v>
      </c>
      <c r="P6587">
        <v>16</v>
      </c>
      <c r="Q6587">
        <v>1</v>
      </c>
      <c r="R6587">
        <v>16</v>
      </c>
      <c r="S6587">
        <v>1</v>
      </c>
    </row>
    <row r="6588" spans="1:24" x14ac:dyDescent="0.3">
      <c r="A6588">
        <v>19263</v>
      </c>
      <c r="B6588" t="s">
        <v>626</v>
      </c>
      <c r="C6588" t="s">
        <v>2175</v>
      </c>
      <c r="P6588">
        <v>9</v>
      </c>
      <c r="Q6588">
        <v>0</v>
      </c>
      <c r="R6588">
        <v>9</v>
      </c>
      <c r="S6588">
        <v>1</v>
      </c>
    </row>
    <row r="6589" spans="1:24" x14ac:dyDescent="0.3">
      <c r="A6589">
        <v>19263</v>
      </c>
      <c r="B6589" t="s">
        <v>626</v>
      </c>
      <c r="C6589" t="s">
        <v>1947</v>
      </c>
      <c r="P6589">
        <v>1</v>
      </c>
      <c r="Q6589">
        <v>0</v>
      </c>
      <c r="R6589">
        <v>1</v>
      </c>
      <c r="S6589">
        <v>1</v>
      </c>
    </row>
    <row r="6590" spans="1:24" x14ac:dyDescent="0.3">
      <c r="A6590">
        <v>19263</v>
      </c>
      <c r="B6590" t="s">
        <v>2165</v>
      </c>
      <c r="C6590" t="s">
        <v>2176</v>
      </c>
      <c r="T6590">
        <v>22</v>
      </c>
      <c r="U6590">
        <v>25</v>
      </c>
      <c r="V6590">
        <v>0</v>
      </c>
      <c r="W6590">
        <v>88</v>
      </c>
      <c r="X6590">
        <v>4</v>
      </c>
    </row>
    <row r="6591" spans="1:24" x14ac:dyDescent="0.3">
      <c r="A6591">
        <v>19263</v>
      </c>
      <c r="B6591" t="s">
        <v>2165</v>
      </c>
      <c r="C6591" t="s">
        <v>123</v>
      </c>
      <c r="T6591">
        <v>24</v>
      </c>
      <c r="U6591">
        <v>38</v>
      </c>
      <c r="V6591">
        <v>0</v>
      </c>
      <c r="W6591">
        <v>72</v>
      </c>
      <c r="X6591">
        <v>3</v>
      </c>
    </row>
    <row r="6592" spans="1:24" x14ac:dyDescent="0.3">
      <c r="A6592">
        <v>19263</v>
      </c>
      <c r="B6592" t="s">
        <v>626</v>
      </c>
      <c r="C6592" t="s">
        <v>1591</v>
      </c>
      <c r="T6592">
        <v>17.5</v>
      </c>
      <c r="U6592">
        <v>21</v>
      </c>
      <c r="V6592">
        <v>0</v>
      </c>
      <c r="W6592">
        <v>35</v>
      </c>
      <c r="X6592">
        <v>2</v>
      </c>
    </row>
    <row r="6593" spans="1:39" x14ac:dyDescent="0.3">
      <c r="A6593">
        <v>19263</v>
      </c>
      <c r="B6593" t="s">
        <v>626</v>
      </c>
      <c r="C6593" t="s">
        <v>1302</v>
      </c>
      <c r="T6593">
        <v>26</v>
      </c>
      <c r="U6593">
        <v>26</v>
      </c>
      <c r="V6593">
        <v>0</v>
      </c>
      <c r="W6593">
        <v>26</v>
      </c>
      <c r="X6593">
        <v>1</v>
      </c>
    </row>
    <row r="6594" spans="1:39" x14ac:dyDescent="0.3">
      <c r="A6594">
        <v>19263</v>
      </c>
      <c r="B6594" t="s">
        <v>626</v>
      </c>
      <c r="C6594" t="s">
        <v>109</v>
      </c>
      <c r="Y6594">
        <v>36.5</v>
      </c>
      <c r="Z6594">
        <v>64</v>
      </c>
      <c r="AA6594">
        <v>0</v>
      </c>
      <c r="AB6594">
        <v>73</v>
      </c>
      <c r="AC6594">
        <v>2</v>
      </c>
    </row>
    <row r="6595" spans="1:39" x14ac:dyDescent="0.3">
      <c r="A6595">
        <v>19263</v>
      </c>
      <c r="B6595" t="s">
        <v>2165</v>
      </c>
      <c r="C6595" t="s">
        <v>2170</v>
      </c>
      <c r="AD6595">
        <v>1</v>
      </c>
      <c r="AE6595" t="s">
        <v>136</v>
      </c>
      <c r="AF6595">
        <v>0</v>
      </c>
      <c r="AG6595">
        <v>0</v>
      </c>
      <c r="AH6595">
        <v>2</v>
      </c>
      <c r="AI6595">
        <v>2</v>
      </c>
    </row>
    <row r="6596" spans="1:39" x14ac:dyDescent="0.3">
      <c r="A6596">
        <v>19263</v>
      </c>
      <c r="B6596" t="s">
        <v>626</v>
      </c>
      <c r="C6596" t="s">
        <v>1001</v>
      </c>
      <c r="AD6596">
        <v>3</v>
      </c>
      <c r="AE6596">
        <v>42</v>
      </c>
      <c r="AF6596">
        <v>3</v>
      </c>
      <c r="AG6596">
        <v>100</v>
      </c>
      <c r="AH6596">
        <v>16</v>
      </c>
      <c r="AI6596">
        <v>7</v>
      </c>
    </row>
    <row r="6597" spans="1:39" x14ac:dyDescent="0.3">
      <c r="A6597">
        <v>19263</v>
      </c>
      <c r="B6597" t="s">
        <v>2165</v>
      </c>
      <c r="C6597" t="s">
        <v>2009</v>
      </c>
      <c r="AJ6597">
        <v>46</v>
      </c>
      <c r="AK6597">
        <v>155</v>
      </c>
      <c r="AL6597">
        <v>38.799999999999997</v>
      </c>
      <c r="AM6597">
        <v>4</v>
      </c>
    </row>
    <row r="6598" spans="1:39" x14ac:dyDescent="0.3">
      <c r="A6598">
        <v>19263</v>
      </c>
      <c r="B6598" t="s">
        <v>626</v>
      </c>
      <c r="C6598" t="s">
        <v>1001</v>
      </c>
      <c r="AJ6598">
        <v>65</v>
      </c>
      <c r="AK6598">
        <v>158</v>
      </c>
      <c r="AL6598">
        <v>52.7</v>
      </c>
      <c r="AM6598">
        <v>3</v>
      </c>
    </row>
    <row r="6599" spans="1:39" x14ac:dyDescent="0.3">
      <c r="A6599">
        <v>19264</v>
      </c>
      <c r="B6599" t="s">
        <v>593</v>
      </c>
      <c r="C6599" t="s">
        <v>1382</v>
      </c>
      <c r="D6599">
        <v>26</v>
      </c>
      <c r="E6599">
        <v>69.2</v>
      </c>
      <c r="F6599">
        <v>18</v>
      </c>
      <c r="G6599">
        <v>0</v>
      </c>
      <c r="H6599">
        <v>2</v>
      </c>
      <c r="I6599">
        <v>224</v>
      </c>
      <c r="J6599">
        <v>167</v>
      </c>
    </row>
    <row r="6600" spans="1:39" x14ac:dyDescent="0.3">
      <c r="A6600">
        <v>19264</v>
      </c>
      <c r="B6600" t="s">
        <v>593</v>
      </c>
      <c r="C6600" t="s">
        <v>130</v>
      </c>
      <c r="D6600">
        <v>10</v>
      </c>
      <c r="E6600">
        <v>70</v>
      </c>
      <c r="F6600">
        <v>7</v>
      </c>
      <c r="G6600">
        <v>0</v>
      </c>
      <c r="H6600">
        <v>2</v>
      </c>
      <c r="I6600">
        <v>117</v>
      </c>
      <c r="J6600">
        <v>234.3</v>
      </c>
    </row>
    <row r="6601" spans="1:39" x14ac:dyDescent="0.3">
      <c r="A6601">
        <v>19264</v>
      </c>
      <c r="B6601" t="s">
        <v>728</v>
      </c>
      <c r="C6601" t="s">
        <v>350</v>
      </c>
      <c r="D6601">
        <v>36</v>
      </c>
      <c r="E6601">
        <v>50</v>
      </c>
      <c r="F6601">
        <v>18</v>
      </c>
      <c r="G6601">
        <v>1</v>
      </c>
      <c r="H6601">
        <v>3</v>
      </c>
      <c r="I6601">
        <v>214</v>
      </c>
      <c r="J6601">
        <v>121.9</v>
      </c>
    </row>
    <row r="6602" spans="1:39" x14ac:dyDescent="0.3">
      <c r="A6602">
        <v>19264</v>
      </c>
      <c r="B6602" t="s">
        <v>728</v>
      </c>
      <c r="C6602" t="s">
        <v>870</v>
      </c>
      <c r="D6602">
        <v>1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</row>
    <row r="6603" spans="1:39" x14ac:dyDescent="0.3">
      <c r="A6603">
        <v>19264</v>
      </c>
      <c r="B6603" t="s">
        <v>593</v>
      </c>
      <c r="C6603" t="s">
        <v>1382</v>
      </c>
      <c r="K6603">
        <v>10</v>
      </c>
      <c r="L6603">
        <v>0</v>
      </c>
      <c r="M6603">
        <v>64</v>
      </c>
      <c r="N6603">
        <v>0</v>
      </c>
      <c r="O6603">
        <v>96</v>
      </c>
    </row>
    <row r="6604" spans="1:39" x14ac:dyDescent="0.3">
      <c r="A6604">
        <v>19264</v>
      </c>
      <c r="B6604" t="s">
        <v>593</v>
      </c>
      <c r="C6604" t="s">
        <v>1673</v>
      </c>
      <c r="K6604">
        <v>5</v>
      </c>
      <c r="L6604">
        <v>1</v>
      </c>
      <c r="M6604">
        <v>4</v>
      </c>
      <c r="N6604">
        <v>0</v>
      </c>
      <c r="O6604">
        <v>1</v>
      </c>
    </row>
    <row r="6605" spans="1:39" x14ac:dyDescent="0.3">
      <c r="A6605">
        <v>19264</v>
      </c>
      <c r="B6605" t="s">
        <v>593</v>
      </c>
      <c r="C6605" t="s">
        <v>130</v>
      </c>
      <c r="K6605">
        <v>2</v>
      </c>
      <c r="L6605">
        <v>0</v>
      </c>
      <c r="M6605">
        <v>1</v>
      </c>
      <c r="N6605">
        <v>0</v>
      </c>
      <c r="O6605">
        <v>-12</v>
      </c>
    </row>
    <row r="6606" spans="1:39" x14ac:dyDescent="0.3">
      <c r="A6606">
        <v>19264</v>
      </c>
      <c r="B6606" t="s">
        <v>728</v>
      </c>
      <c r="C6606" t="s">
        <v>870</v>
      </c>
      <c r="K6606">
        <v>23</v>
      </c>
      <c r="L6606">
        <v>0</v>
      </c>
      <c r="M6606">
        <v>15</v>
      </c>
      <c r="N6606">
        <v>0</v>
      </c>
      <c r="O6606">
        <v>100</v>
      </c>
    </row>
    <row r="6607" spans="1:39" x14ac:dyDescent="0.3">
      <c r="A6607">
        <v>19264</v>
      </c>
      <c r="B6607" t="s">
        <v>728</v>
      </c>
      <c r="C6607" t="s">
        <v>350</v>
      </c>
      <c r="K6607">
        <v>12</v>
      </c>
      <c r="L6607">
        <v>0</v>
      </c>
      <c r="M6607">
        <v>19</v>
      </c>
      <c r="N6607">
        <v>0</v>
      </c>
      <c r="O6607">
        <v>24</v>
      </c>
    </row>
    <row r="6608" spans="1:39" x14ac:dyDescent="0.3">
      <c r="A6608">
        <v>19264</v>
      </c>
      <c r="B6608" t="s">
        <v>728</v>
      </c>
      <c r="C6608" t="s">
        <v>1825</v>
      </c>
      <c r="K6608">
        <v>1</v>
      </c>
      <c r="L6608">
        <v>0</v>
      </c>
      <c r="M6608">
        <v>7</v>
      </c>
      <c r="N6608">
        <v>0</v>
      </c>
      <c r="O6608">
        <v>7</v>
      </c>
    </row>
    <row r="6609" spans="1:19" x14ac:dyDescent="0.3">
      <c r="A6609">
        <v>19264</v>
      </c>
      <c r="B6609" t="s">
        <v>728</v>
      </c>
      <c r="C6609" t="s">
        <v>107</v>
      </c>
      <c r="K6609">
        <v>6</v>
      </c>
      <c r="L6609">
        <v>1</v>
      </c>
      <c r="M6609">
        <v>6</v>
      </c>
      <c r="N6609">
        <v>0</v>
      </c>
      <c r="O6609">
        <v>6</v>
      </c>
    </row>
    <row r="6610" spans="1:19" x14ac:dyDescent="0.3">
      <c r="A6610">
        <v>19264</v>
      </c>
      <c r="B6610" t="s">
        <v>728</v>
      </c>
      <c r="C6610" t="s">
        <v>2177</v>
      </c>
      <c r="K6610">
        <v>1</v>
      </c>
      <c r="L6610">
        <v>0</v>
      </c>
      <c r="M6610">
        <v>4</v>
      </c>
      <c r="N6610">
        <v>0</v>
      </c>
      <c r="O6610">
        <v>4</v>
      </c>
    </row>
    <row r="6611" spans="1:19" x14ac:dyDescent="0.3">
      <c r="A6611">
        <v>19264</v>
      </c>
      <c r="B6611" t="s">
        <v>728</v>
      </c>
      <c r="C6611" t="s">
        <v>168</v>
      </c>
      <c r="K6611">
        <v>2</v>
      </c>
      <c r="L6611">
        <v>0</v>
      </c>
      <c r="M6611">
        <v>3</v>
      </c>
      <c r="N6611">
        <v>0</v>
      </c>
      <c r="O6611">
        <v>0</v>
      </c>
    </row>
    <row r="6612" spans="1:19" x14ac:dyDescent="0.3">
      <c r="A6612">
        <v>19264</v>
      </c>
      <c r="B6612" t="s">
        <v>593</v>
      </c>
      <c r="C6612" t="s">
        <v>59</v>
      </c>
      <c r="P6612">
        <v>31</v>
      </c>
      <c r="Q6612">
        <v>2</v>
      </c>
      <c r="R6612">
        <v>92</v>
      </c>
      <c r="S6612">
        <v>9</v>
      </c>
    </row>
    <row r="6613" spans="1:19" x14ac:dyDescent="0.3">
      <c r="A6613">
        <v>19264</v>
      </c>
      <c r="B6613" t="s">
        <v>593</v>
      </c>
      <c r="C6613" t="s">
        <v>52</v>
      </c>
      <c r="P6613">
        <v>70</v>
      </c>
      <c r="Q6613">
        <v>0</v>
      </c>
      <c r="R6613">
        <v>78</v>
      </c>
      <c r="S6613">
        <v>3</v>
      </c>
    </row>
    <row r="6614" spans="1:19" x14ac:dyDescent="0.3">
      <c r="A6614">
        <v>19264</v>
      </c>
      <c r="B6614" t="s">
        <v>593</v>
      </c>
      <c r="C6614" t="s">
        <v>701</v>
      </c>
      <c r="P6614">
        <v>56</v>
      </c>
      <c r="Q6614">
        <v>1</v>
      </c>
      <c r="R6614">
        <v>63</v>
      </c>
      <c r="S6614">
        <v>2</v>
      </c>
    </row>
    <row r="6615" spans="1:19" x14ac:dyDescent="0.3">
      <c r="A6615">
        <v>19264</v>
      </c>
      <c r="B6615" t="s">
        <v>593</v>
      </c>
      <c r="C6615" t="s">
        <v>622</v>
      </c>
      <c r="P6615">
        <v>37</v>
      </c>
      <c r="Q6615">
        <v>0</v>
      </c>
      <c r="R6615">
        <v>37</v>
      </c>
      <c r="S6615">
        <v>1</v>
      </c>
    </row>
    <row r="6616" spans="1:19" x14ac:dyDescent="0.3">
      <c r="A6616">
        <v>19264</v>
      </c>
      <c r="B6616" t="s">
        <v>593</v>
      </c>
      <c r="C6616" t="s">
        <v>1922</v>
      </c>
      <c r="P6616">
        <v>32</v>
      </c>
      <c r="Q6616">
        <v>1</v>
      </c>
      <c r="R6616">
        <v>36</v>
      </c>
      <c r="S6616">
        <v>2</v>
      </c>
    </row>
    <row r="6617" spans="1:19" x14ac:dyDescent="0.3">
      <c r="A6617">
        <v>19264</v>
      </c>
      <c r="B6617" t="s">
        <v>593</v>
      </c>
      <c r="C6617" t="s">
        <v>1673</v>
      </c>
      <c r="P6617">
        <v>11</v>
      </c>
      <c r="Q6617">
        <v>0</v>
      </c>
      <c r="R6617">
        <v>22</v>
      </c>
      <c r="S6617">
        <v>4</v>
      </c>
    </row>
    <row r="6618" spans="1:19" x14ac:dyDescent="0.3">
      <c r="A6618">
        <v>19264</v>
      </c>
      <c r="B6618" t="s">
        <v>593</v>
      </c>
      <c r="C6618" t="s">
        <v>183</v>
      </c>
      <c r="P6618">
        <v>7</v>
      </c>
      <c r="Q6618">
        <v>0</v>
      </c>
      <c r="R6618">
        <v>7</v>
      </c>
      <c r="S6618">
        <v>1</v>
      </c>
    </row>
    <row r="6619" spans="1:19" x14ac:dyDescent="0.3">
      <c r="A6619">
        <v>19264</v>
      </c>
      <c r="B6619" t="s">
        <v>593</v>
      </c>
      <c r="C6619" t="s">
        <v>56</v>
      </c>
      <c r="P6619">
        <v>5</v>
      </c>
      <c r="Q6619">
        <v>0</v>
      </c>
      <c r="R6619">
        <v>5</v>
      </c>
      <c r="S6619">
        <v>1</v>
      </c>
    </row>
    <row r="6620" spans="1:19" x14ac:dyDescent="0.3">
      <c r="A6620">
        <v>19264</v>
      </c>
      <c r="B6620" t="s">
        <v>593</v>
      </c>
      <c r="C6620" t="s">
        <v>628</v>
      </c>
      <c r="P6620">
        <v>3</v>
      </c>
      <c r="Q6620">
        <v>0</v>
      </c>
      <c r="R6620">
        <v>1</v>
      </c>
      <c r="S6620">
        <v>2</v>
      </c>
    </row>
    <row r="6621" spans="1:19" x14ac:dyDescent="0.3">
      <c r="A6621">
        <v>19264</v>
      </c>
      <c r="B6621" t="s">
        <v>728</v>
      </c>
      <c r="C6621" t="s">
        <v>1823</v>
      </c>
      <c r="P6621">
        <v>26</v>
      </c>
      <c r="Q6621">
        <v>2</v>
      </c>
      <c r="R6621">
        <v>145</v>
      </c>
      <c r="S6621">
        <v>9</v>
      </c>
    </row>
    <row r="6622" spans="1:19" x14ac:dyDescent="0.3">
      <c r="A6622">
        <v>19264</v>
      </c>
      <c r="B6622" t="s">
        <v>728</v>
      </c>
      <c r="C6622" t="s">
        <v>2178</v>
      </c>
      <c r="P6622">
        <v>16</v>
      </c>
      <c r="Q6622">
        <v>0</v>
      </c>
      <c r="R6622">
        <v>27</v>
      </c>
      <c r="S6622">
        <v>3</v>
      </c>
    </row>
    <row r="6623" spans="1:19" x14ac:dyDescent="0.3">
      <c r="A6623">
        <v>19264</v>
      </c>
      <c r="B6623" t="s">
        <v>728</v>
      </c>
      <c r="C6623" t="s">
        <v>1825</v>
      </c>
      <c r="P6623">
        <v>11</v>
      </c>
      <c r="Q6623">
        <v>1</v>
      </c>
      <c r="R6623">
        <v>22</v>
      </c>
      <c r="S6623">
        <v>3</v>
      </c>
    </row>
    <row r="6624" spans="1:19" x14ac:dyDescent="0.3">
      <c r="A6624">
        <v>19264</v>
      </c>
      <c r="B6624" t="s">
        <v>728</v>
      </c>
      <c r="C6624" t="s">
        <v>107</v>
      </c>
      <c r="P6624">
        <v>9</v>
      </c>
      <c r="Q6624">
        <v>0</v>
      </c>
      <c r="R6624">
        <v>9</v>
      </c>
      <c r="S6624">
        <v>1</v>
      </c>
    </row>
    <row r="6625" spans="1:39" x14ac:dyDescent="0.3">
      <c r="A6625">
        <v>19264</v>
      </c>
      <c r="B6625" t="s">
        <v>728</v>
      </c>
      <c r="C6625" t="s">
        <v>870</v>
      </c>
      <c r="P6625">
        <v>7</v>
      </c>
      <c r="Q6625">
        <v>0</v>
      </c>
      <c r="R6625">
        <v>7</v>
      </c>
      <c r="S6625">
        <v>1</v>
      </c>
    </row>
    <row r="6626" spans="1:39" x14ac:dyDescent="0.3">
      <c r="A6626">
        <v>19264</v>
      </c>
      <c r="B6626" t="s">
        <v>728</v>
      </c>
      <c r="C6626" t="s">
        <v>1821</v>
      </c>
      <c r="P6626">
        <v>4</v>
      </c>
      <c r="Q6626">
        <v>0</v>
      </c>
      <c r="R6626">
        <v>4</v>
      </c>
      <c r="S6626">
        <v>1</v>
      </c>
    </row>
    <row r="6627" spans="1:39" x14ac:dyDescent="0.3">
      <c r="A6627">
        <v>19264</v>
      </c>
      <c r="B6627" t="s">
        <v>593</v>
      </c>
      <c r="C6627" t="s">
        <v>2179</v>
      </c>
      <c r="T6627">
        <v>28</v>
      </c>
      <c r="U6627">
        <v>32</v>
      </c>
      <c r="V6627">
        <v>0</v>
      </c>
      <c r="W6627">
        <v>56</v>
      </c>
      <c r="X6627">
        <v>2</v>
      </c>
    </row>
    <row r="6628" spans="1:39" x14ac:dyDescent="0.3">
      <c r="A6628">
        <v>19264</v>
      </c>
      <c r="B6628" t="s">
        <v>593</v>
      </c>
      <c r="C6628" t="s">
        <v>1922</v>
      </c>
      <c r="T6628">
        <v>25.5</v>
      </c>
      <c r="U6628">
        <v>33</v>
      </c>
      <c r="V6628">
        <v>0</v>
      </c>
      <c r="W6628">
        <v>51</v>
      </c>
      <c r="X6628">
        <v>2</v>
      </c>
    </row>
    <row r="6629" spans="1:39" x14ac:dyDescent="0.3">
      <c r="A6629">
        <v>19264</v>
      </c>
      <c r="B6629" t="s">
        <v>593</v>
      </c>
      <c r="C6629" t="s">
        <v>45</v>
      </c>
      <c r="T6629">
        <v>22</v>
      </c>
      <c r="U6629">
        <v>22</v>
      </c>
      <c r="V6629">
        <v>0</v>
      </c>
      <c r="W6629">
        <v>22</v>
      </c>
      <c r="X6629">
        <v>1</v>
      </c>
    </row>
    <row r="6630" spans="1:39" x14ac:dyDescent="0.3">
      <c r="A6630">
        <v>19264</v>
      </c>
      <c r="B6630" t="s">
        <v>593</v>
      </c>
      <c r="C6630" t="s">
        <v>59</v>
      </c>
      <c r="T6630">
        <v>16</v>
      </c>
      <c r="U6630">
        <v>16</v>
      </c>
      <c r="V6630">
        <v>0</v>
      </c>
      <c r="W6630">
        <v>16</v>
      </c>
      <c r="X6630">
        <v>1</v>
      </c>
    </row>
    <row r="6631" spans="1:39" x14ac:dyDescent="0.3">
      <c r="A6631">
        <v>19264</v>
      </c>
      <c r="B6631" t="s">
        <v>728</v>
      </c>
      <c r="C6631" t="s">
        <v>1826</v>
      </c>
      <c r="T6631">
        <v>32</v>
      </c>
      <c r="U6631">
        <v>32</v>
      </c>
      <c r="V6631">
        <v>0</v>
      </c>
      <c r="W6631">
        <v>32</v>
      </c>
      <c r="X6631">
        <v>1</v>
      </c>
    </row>
    <row r="6632" spans="1:39" x14ac:dyDescent="0.3">
      <c r="A6632">
        <v>19264</v>
      </c>
      <c r="B6632" t="s">
        <v>728</v>
      </c>
      <c r="C6632" t="s">
        <v>1825</v>
      </c>
      <c r="T6632">
        <v>20</v>
      </c>
      <c r="U6632">
        <v>20</v>
      </c>
      <c r="V6632">
        <v>0</v>
      </c>
      <c r="W6632">
        <v>20</v>
      </c>
      <c r="X6632">
        <v>1</v>
      </c>
    </row>
    <row r="6633" spans="1:39" x14ac:dyDescent="0.3">
      <c r="A6633">
        <v>19264</v>
      </c>
      <c r="B6633" t="s">
        <v>728</v>
      </c>
      <c r="C6633" t="s">
        <v>1823</v>
      </c>
      <c r="T6633">
        <v>11</v>
      </c>
      <c r="U6633">
        <v>11</v>
      </c>
      <c r="V6633">
        <v>0</v>
      </c>
      <c r="W6633">
        <v>11</v>
      </c>
      <c r="X6633">
        <v>1</v>
      </c>
    </row>
    <row r="6634" spans="1:39" x14ac:dyDescent="0.3">
      <c r="A6634">
        <v>19264</v>
      </c>
      <c r="B6634" t="s">
        <v>593</v>
      </c>
      <c r="C6634" t="s">
        <v>59</v>
      </c>
      <c r="Y6634">
        <v>22</v>
      </c>
      <c r="Z6634">
        <v>63</v>
      </c>
      <c r="AA6634">
        <v>1</v>
      </c>
      <c r="AB6634">
        <v>66</v>
      </c>
      <c r="AC6634">
        <v>3</v>
      </c>
    </row>
    <row r="6635" spans="1:39" x14ac:dyDescent="0.3">
      <c r="A6635">
        <v>19264</v>
      </c>
      <c r="B6635" t="s">
        <v>728</v>
      </c>
      <c r="C6635" t="s">
        <v>1825</v>
      </c>
      <c r="Y6635">
        <v>12</v>
      </c>
      <c r="Z6635">
        <v>12</v>
      </c>
      <c r="AA6635">
        <v>0</v>
      </c>
      <c r="AB6635">
        <v>12</v>
      </c>
      <c r="AC6635">
        <v>1</v>
      </c>
    </row>
    <row r="6636" spans="1:39" x14ac:dyDescent="0.3">
      <c r="A6636">
        <v>19264</v>
      </c>
      <c r="B6636" t="s">
        <v>593</v>
      </c>
      <c r="C6636" t="s">
        <v>2180</v>
      </c>
      <c r="AD6636">
        <v>2</v>
      </c>
      <c r="AE6636" t="s">
        <v>136</v>
      </c>
      <c r="AF6636">
        <v>0</v>
      </c>
      <c r="AG6636">
        <v>0</v>
      </c>
      <c r="AH6636">
        <v>3</v>
      </c>
      <c r="AI6636">
        <v>3</v>
      </c>
    </row>
    <row r="6637" spans="1:39" x14ac:dyDescent="0.3">
      <c r="A6637">
        <v>19264</v>
      </c>
      <c r="B6637" t="s">
        <v>728</v>
      </c>
      <c r="C6637" t="s">
        <v>2181</v>
      </c>
      <c r="AD6637">
        <v>2</v>
      </c>
      <c r="AE6637">
        <v>40</v>
      </c>
      <c r="AF6637">
        <v>2</v>
      </c>
      <c r="AG6637">
        <v>100</v>
      </c>
      <c r="AH6637">
        <v>7</v>
      </c>
      <c r="AI6637">
        <v>1</v>
      </c>
    </row>
    <row r="6638" spans="1:39" x14ac:dyDescent="0.3">
      <c r="A6638">
        <v>19264</v>
      </c>
      <c r="B6638" t="s">
        <v>728</v>
      </c>
      <c r="C6638" t="s">
        <v>1828</v>
      </c>
      <c r="AD6638">
        <v>1</v>
      </c>
      <c r="AE6638">
        <v>52</v>
      </c>
      <c r="AF6638">
        <v>1</v>
      </c>
      <c r="AG6638">
        <v>100</v>
      </c>
      <c r="AH6638">
        <v>3</v>
      </c>
      <c r="AI6638">
        <v>0</v>
      </c>
    </row>
    <row r="6639" spans="1:39" x14ac:dyDescent="0.3">
      <c r="A6639">
        <v>19264</v>
      </c>
      <c r="B6639" t="s">
        <v>593</v>
      </c>
      <c r="C6639" t="s">
        <v>1458</v>
      </c>
      <c r="AJ6639">
        <v>50</v>
      </c>
      <c r="AK6639">
        <v>123</v>
      </c>
      <c r="AL6639">
        <v>41</v>
      </c>
      <c r="AM6639">
        <v>3</v>
      </c>
    </row>
    <row r="6640" spans="1:39" x14ac:dyDescent="0.3">
      <c r="A6640">
        <v>19264</v>
      </c>
      <c r="B6640" t="s">
        <v>728</v>
      </c>
      <c r="C6640" t="s">
        <v>1828</v>
      </c>
      <c r="AJ6640">
        <v>56</v>
      </c>
      <c r="AK6640">
        <v>144</v>
      </c>
      <c r="AL6640">
        <v>48</v>
      </c>
      <c r="AM6640">
        <v>3</v>
      </c>
    </row>
    <row r="6641" spans="1:19" x14ac:dyDescent="0.3">
      <c r="A6641">
        <v>19265</v>
      </c>
      <c r="B6641" t="s">
        <v>648</v>
      </c>
      <c r="C6641" t="s">
        <v>95</v>
      </c>
      <c r="D6641">
        <v>33</v>
      </c>
      <c r="E6641">
        <v>54.5</v>
      </c>
      <c r="F6641">
        <v>18</v>
      </c>
      <c r="G6641">
        <v>2</v>
      </c>
      <c r="H6641">
        <v>5</v>
      </c>
      <c r="I6641">
        <v>427</v>
      </c>
      <c r="J6641">
        <v>201.1</v>
      </c>
    </row>
    <row r="6642" spans="1:19" x14ac:dyDescent="0.3">
      <c r="A6642">
        <v>19265</v>
      </c>
      <c r="B6642" t="s">
        <v>689</v>
      </c>
      <c r="C6642" t="s">
        <v>2182</v>
      </c>
      <c r="D6642">
        <v>27</v>
      </c>
      <c r="E6642">
        <v>59.3</v>
      </c>
      <c r="F6642">
        <v>16</v>
      </c>
      <c r="G6642">
        <v>2</v>
      </c>
      <c r="H6642">
        <v>2</v>
      </c>
      <c r="I6642">
        <v>204</v>
      </c>
      <c r="J6642">
        <v>132.4</v>
      </c>
    </row>
    <row r="6643" spans="1:19" x14ac:dyDescent="0.3">
      <c r="A6643">
        <v>19265</v>
      </c>
      <c r="B6643" t="s">
        <v>648</v>
      </c>
      <c r="C6643" t="s">
        <v>1902</v>
      </c>
      <c r="K6643">
        <v>23</v>
      </c>
      <c r="L6643">
        <v>0</v>
      </c>
      <c r="M6643">
        <v>24</v>
      </c>
      <c r="N6643">
        <v>1</v>
      </c>
      <c r="O6643">
        <v>125</v>
      </c>
    </row>
    <row r="6644" spans="1:19" x14ac:dyDescent="0.3">
      <c r="A6644">
        <v>19265</v>
      </c>
      <c r="B6644" t="s">
        <v>648</v>
      </c>
      <c r="C6644" t="s">
        <v>1277</v>
      </c>
      <c r="K6644">
        <v>8</v>
      </c>
      <c r="L6644">
        <v>0</v>
      </c>
      <c r="M6644">
        <v>19</v>
      </c>
      <c r="N6644">
        <v>0</v>
      </c>
      <c r="O6644">
        <v>36</v>
      </c>
    </row>
    <row r="6645" spans="1:19" x14ac:dyDescent="0.3">
      <c r="A6645">
        <v>19265</v>
      </c>
      <c r="B6645" t="s">
        <v>648</v>
      </c>
      <c r="C6645" t="s">
        <v>95</v>
      </c>
      <c r="K6645">
        <v>4</v>
      </c>
      <c r="L6645">
        <v>0</v>
      </c>
      <c r="M6645">
        <v>10</v>
      </c>
      <c r="N6645">
        <v>0</v>
      </c>
      <c r="O6645">
        <v>3</v>
      </c>
    </row>
    <row r="6646" spans="1:19" x14ac:dyDescent="0.3">
      <c r="A6646">
        <v>19265</v>
      </c>
      <c r="B6646" t="s">
        <v>648</v>
      </c>
      <c r="C6646" t="s">
        <v>785</v>
      </c>
      <c r="K6646">
        <v>1</v>
      </c>
      <c r="L6646">
        <v>0</v>
      </c>
      <c r="M6646">
        <v>0</v>
      </c>
      <c r="N6646">
        <v>0</v>
      </c>
      <c r="O6646">
        <v>0</v>
      </c>
    </row>
    <row r="6647" spans="1:19" x14ac:dyDescent="0.3">
      <c r="A6647">
        <v>19265</v>
      </c>
      <c r="B6647" t="s">
        <v>689</v>
      </c>
      <c r="C6647" t="s">
        <v>2183</v>
      </c>
      <c r="K6647">
        <v>24</v>
      </c>
      <c r="L6647">
        <v>0</v>
      </c>
      <c r="M6647">
        <v>28</v>
      </c>
      <c r="N6647">
        <v>1</v>
      </c>
      <c r="O6647">
        <v>140</v>
      </c>
    </row>
    <row r="6648" spans="1:19" x14ac:dyDescent="0.3">
      <c r="A6648">
        <v>19265</v>
      </c>
      <c r="B6648" t="s">
        <v>689</v>
      </c>
      <c r="C6648" t="s">
        <v>1520</v>
      </c>
      <c r="K6648">
        <v>7</v>
      </c>
      <c r="L6648">
        <v>1</v>
      </c>
      <c r="M6648">
        <v>26</v>
      </c>
      <c r="N6648">
        <v>0</v>
      </c>
      <c r="O6648">
        <v>48</v>
      </c>
    </row>
    <row r="6649" spans="1:19" x14ac:dyDescent="0.3">
      <c r="A6649">
        <v>19265</v>
      </c>
      <c r="B6649" t="s">
        <v>689</v>
      </c>
      <c r="C6649" t="s">
        <v>2182</v>
      </c>
      <c r="K6649">
        <v>20</v>
      </c>
      <c r="L6649">
        <v>0</v>
      </c>
      <c r="M6649">
        <v>11</v>
      </c>
      <c r="N6649">
        <v>0</v>
      </c>
      <c r="O6649">
        <v>46</v>
      </c>
    </row>
    <row r="6650" spans="1:19" x14ac:dyDescent="0.3">
      <c r="A6650">
        <v>19265</v>
      </c>
      <c r="B6650" t="s">
        <v>689</v>
      </c>
      <c r="C6650" t="s">
        <v>2184</v>
      </c>
      <c r="K6650">
        <v>1</v>
      </c>
      <c r="L6650">
        <v>0</v>
      </c>
      <c r="M6650">
        <v>5</v>
      </c>
      <c r="N6650">
        <v>0</v>
      </c>
      <c r="O6650">
        <v>5</v>
      </c>
    </row>
    <row r="6651" spans="1:19" x14ac:dyDescent="0.3">
      <c r="A6651">
        <v>19265</v>
      </c>
      <c r="B6651" t="s">
        <v>648</v>
      </c>
      <c r="C6651" t="s">
        <v>1565</v>
      </c>
      <c r="P6651">
        <v>87</v>
      </c>
      <c r="Q6651">
        <v>2</v>
      </c>
      <c r="R6651">
        <v>136</v>
      </c>
      <c r="S6651">
        <v>2</v>
      </c>
    </row>
    <row r="6652" spans="1:19" x14ac:dyDescent="0.3">
      <c r="A6652">
        <v>19265</v>
      </c>
      <c r="B6652" t="s">
        <v>648</v>
      </c>
      <c r="C6652" t="s">
        <v>785</v>
      </c>
      <c r="P6652">
        <v>75</v>
      </c>
      <c r="Q6652">
        <v>1</v>
      </c>
      <c r="R6652">
        <v>104</v>
      </c>
      <c r="S6652">
        <v>3</v>
      </c>
    </row>
    <row r="6653" spans="1:19" x14ac:dyDescent="0.3">
      <c r="A6653">
        <v>19265</v>
      </c>
      <c r="B6653" t="s">
        <v>648</v>
      </c>
      <c r="C6653" t="s">
        <v>1567</v>
      </c>
      <c r="P6653">
        <v>31</v>
      </c>
      <c r="Q6653">
        <v>0</v>
      </c>
      <c r="R6653">
        <v>67</v>
      </c>
      <c r="S6653">
        <v>3</v>
      </c>
    </row>
    <row r="6654" spans="1:19" x14ac:dyDescent="0.3">
      <c r="A6654">
        <v>19265</v>
      </c>
      <c r="B6654" t="s">
        <v>648</v>
      </c>
      <c r="C6654" t="s">
        <v>112</v>
      </c>
      <c r="P6654">
        <v>19</v>
      </c>
      <c r="Q6654">
        <v>0</v>
      </c>
      <c r="R6654">
        <v>40</v>
      </c>
      <c r="S6654">
        <v>3</v>
      </c>
    </row>
    <row r="6655" spans="1:19" x14ac:dyDescent="0.3">
      <c r="A6655">
        <v>19265</v>
      </c>
      <c r="B6655" t="s">
        <v>648</v>
      </c>
      <c r="C6655" t="s">
        <v>1277</v>
      </c>
      <c r="P6655">
        <v>24</v>
      </c>
      <c r="Q6655">
        <v>1</v>
      </c>
      <c r="R6655">
        <v>39</v>
      </c>
      <c r="S6655">
        <v>3</v>
      </c>
    </row>
    <row r="6656" spans="1:19" x14ac:dyDescent="0.3">
      <c r="A6656">
        <v>19265</v>
      </c>
      <c r="B6656" t="s">
        <v>648</v>
      </c>
      <c r="C6656" t="s">
        <v>750</v>
      </c>
      <c r="P6656">
        <v>29</v>
      </c>
      <c r="Q6656">
        <v>1</v>
      </c>
      <c r="R6656">
        <v>37</v>
      </c>
      <c r="S6656">
        <v>3</v>
      </c>
    </row>
    <row r="6657" spans="1:35" x14ac:dyDescent="0.3">
      <c r="A6657">
        <v>19265</v>
      </c>
      <c r="B6657" t="s">
        <v>648</v>
      </c>
      <c r="C6657" t="s">
        <v>1902</v>
      </c>
      <c r="P6657">
        <v>4</v>
      </c>
      <c r="Q6657">
        <v>0</v>
      </c>
      <c r="R6657">
        <v>4</v>
      </c>
      <c r="S6657">
        <v>1</v>
      </c>
    </row>
    <row r="6658" spans="1:35" x14ac:dyDescent="0.3">
      <c r="A6658">
        <v>19265</v>
      </c>
      <c r="B6658" t="s">
        <v>689</v>
      </c>
      <c r="C6658" t="s">
        <v>1579</v>
      </c>
      <c r="P6658">
        <v>56</v>
      </c>
      <c r="Q6658">
        <v>0</v>
      </c>
      <c r="R6658">
        <v>69</v>
      </c>
      <c r="S6658">
        <v>2</v>
      </c>
    </row>
    <row r="6659" spans="1:35" x14ac:dyDescent="0.3">
      <c r="A6659">
        <v>19265</v>
      </c>
      <c r="B6659" t="s">
        <v>689</v>
      </c>
      <c r="C6659" t="s">
        <v>1377</v>
      </c>
      <c r="P6659">
        <v>35</v>
      </c>
      <c r="Q6659">
        <v>0</v>
      </c>
      <c r="R6659">
        <v>60</v>
      </c>
      <c r="S6659">
        <v>4</v>
      </c>
    </row>
    <row r="6660" spans="1:35" x14ac:dyDescent="0.3">
      <c r="A6660">
        <v>19265</v>
      </c>
      <c r="B6660" t="s">
        <v>689</v>
      </c>
      <c r="C6660" t="s">
        <v>2183</v>
      </c>
      <c r="P6660">
        <v>16</v>
      </c>
      <c r="Q6660">
        <v>1</v>
      </c>
      <c r="R6660">
        <v>39</v>
      </c>
      <c r="S6660">
        <v>4</v>
      </c>
    </row>
    <row r="6661" spans="1:35" x14ac:dyDescent="0.3">
      <c r="A6661">
        <v>19265</v>
      </c>
      <c r="B6661" t="s">
        <v>689</v>
      </c>
      <c r="C6661" t="s">
        <v>266</v>
      </c>
      <c r="P6661">
        <v>14</v>
      </c>
      <c r="Q6661">
        <v>1</v>
      </c>
      <c r="R6661">
        <v>22</v>
      </c>
      <c r="S6661">
        <v>3</v>
      </c>
    </row>
    <row r="6662" spans="1:35" x14ac:dyDescent="0.3">
      <c r="A6662">
        <v>19265</v>
      </c>
      <c r="B6662" t="s">
        <v>689</v>
      </c>
      <c r="C6662" t="s">
        <v>1901</v>
      </c>
      <c r="P6662">
        <v>7</v>
      </c>
      <c r="Q6662">
        <v>0</v>
      </c>
      <c r="R6662">
        <v>11</v>
      </c>
      <c r="S6662">
        <v>2</v>
      </c>
    </row>
    <row r="6663" spans="1:35" x14ac:dyDescent="0.3">
      <c r="A6663">
        <v>19265</v>
      </c>
      <c r="B6663" t="s">
        <v>689</v>
      </c>
      <c r="C6663" t="s">
        <v>586</v>
      </c>
      <c r="P6663">
        <v>3</v>
      </c>
      <c r="Q6663">
        <v>0</v>
      </c>
      <c r="R6663">
        <v>3</v>
      </c>
      <c r="S6663">
        <v>1</v>
      </c>
    </row>
    <row r="6664" spans="1:35" x14ac:dyDescent="0.3">
      <c r="A6664">
        <v>19265</v>
      </c>
      <c r="B6664" t="s">
        <v>648</v>
      </c>
      <c r="C6664" t="s">
        <v>598</v>
      </c>
      <c r="T6664">
        <v>18</v>
      </c>
      <c r="U6664">
        <v>18</v>
      </c>
      <c r="V6664">
        <v>0</v>
      </c>
      <c r="W6664">
        <v>18</v>
      </c>
      <c r="X6664">
        <v>1</v>
      </c>
    </row>
    <row r="6665" spans="1:35" x14ac:dyDescent="0.3">
      <c r="A6665">
        <v>19265</v>
      </c>
      <c r="B6665" t="s">
        <v>648</v>
      </c>
      <c r="C6665" t="s">
        <v>524</v>
      </c>
      <c r="T6665">
        <v>13</v>
      </c>
      <c r="U6665">
        <v>13</v>
      </c>
      <c r="V6665">
        <v>0</v>
      </c>
      <c r="W6665">
        <v>13</v>
      </c>
      <c r="X6665">
        <v>1</v>
      </c>
    </row>
    <row r="6666" spans="1:35" x14ac:dyDescent="0.3">
      <c r="A6666">
        <v>19265</v>
      </c>
      <c r="B6666" t="s">
        <v>648</v>
      </c>
      <c r="C6666" t="s">
        <v>2185</v>
      </c>
      <c r="T6666">
        <v>10</v>
      </c>
      <c r="U6666">
        <v>10</v>
      </c>
      <c r="V6666">
        <v>0</v>
      </c>
      <c r="W6666">
        <v>10</v>
      </c>
      <c r="X6666">
        <v>1</v>
      </c>
    </row>
    <row r="6667" spans="1:35" x14ac:dyDescent="0.3">
      <c r="A6667">
        <v>19265</v>
      </c>
      <c r="B6667" t="s">
        <v>689</v>
      </c>
      <c r="C6667" t="s">
        <v>1520</v>
      </c>
      <c r="T6667">
        <v>22.3</v>
      </c>
      <c r="U6667">
        <v>31</v>
      </c>
      <c r="V6667">
        <v>0</v>
      </c>
      <c r="W6667">
        <v>67</v>
      </c>
      <c r="X6667">
        <v>3</v>
      </c>
    </row>
    <row r="6668" spans="1:35" x14ac:dyDescent="0.3">
      <c r="A6668">
        <v>19265</v>
      </c>
      <c r="B6668" t="s">
        <v>689</v>
      </c>
      <c r="C6668" t="s">
        <v>266</v>
      </c>
      <c r="T6668">
        <v>23</v>
      </c>
      <c r="U6668">
        <v>23</v>
      </c>
      <c r="V6668">
        <v>0</v>
      </c>
      <c r="W6668">
        <v>23</v>
      </c>
      <c r="X6668">
        <v>1</v>
      </c>
    </row>
    <row r="6669" spans="1:35" x14ac:dyDescent="0.3">
      <c r="A6669">
        <v>19265</v>
      </c>
      <c r="B6669" t="s">
        <v>648</v>
      </c>
      <c r="C6669" t="s">
        <v>112</v>
      </c>
      <c r="Y6669">
        <v>9</v>
      </c>
      <c r="Z6669">
        <v>16</v>
      </c>
      <c r="AA6669">
        <v>0</v>
      </c>
      <c r="AB6669">
        <v>18</v>
      </c>
      <c r="AC6669">
        <v>2</v>
      </c>
    </row>
    <row r="6670" spans="1:35" x14ac:dyDescent="0.3">
      <c r="A6670">
        <v>19265</v>
      </c>
      <c r="B6670" t="s">
        <v>648</v>
      </c>
      <c r="C6670" t="s">
        <v>44</v>
      </c>
      <c r="Y6670">
        <v>25</v>
      </c>
      <c r="Z6670">
        <v>0</v>
      </c>
      <c r="AA6670">
        <v>0</v>
      </c>
      <c r="AB6670">
        <v>25</v>
      </c>
      <c r="AC6670">
        <v>1</v>
      </c>
    </row>
    <row r="6671" spans="1:35" x14ac:dyDescent="0.3">
      <c r="A6671">
        <v>19265</v>
      </c>
      <c r="B6671" t="s">
        <v>648</v>
      </c>
      <c r="C6671" t="s">
        <v>369</v>
      </c>
      <c r="AD6671">
        <v>1</v>
      </c>
      <c r="AE6671" t="s">
        <v>136</v>
      </c>
      <c r="AF6671">
        <v>0</v>
      </c>
      <c r="AG6671">
        <v>0</v>
      </c>
      <c r="AH6671">
        <v>5</v>
      </c>
      <c r="AI6671">
        <v>5</v>
      </c>
    </row>
    <row r="6672" spans="1:35" x14ac:dyDescent="0.3">
      <c r="A6672">
        <v>19265</v>
      </c>
      <c r="B6672" t="s">
        <v>689</v>
      </c>
      <c r="C6672" t="s">
        <v>2186</v>
      </c>
      <c r="AD6672">
        <v>2</v>
      </c>
      <c r="AE6672">
        <v>39</v>
      </c>
      <c r="AF6672">
        <v>1</v>
      </c>
      <c r="AG6672">
        <v>50</v>
      </c>
      <c r="AH6672">
        <v>7</v>
      </c>
      <c r="AI6672">
        <v>4</v>
      </c>
    </row>
    <row r="6673" spans="1:39" x14ac:dyDescent="0.3">
      <c r="A6673">
        <v>19265</v>
      </c>
      <c r="B6673" t="s">
        <v>648</v>
      </c>
      <c r="C6673" t="s">
        <v>1194</v>
      </c>
      <c r="AJ6673">
        <v>48</v>
      </c>
      <c r="AK6673">
        <v>117</v>
      </c>
      <c r="AL6673">
        <v>39</v>
      </c>
      <c r="AM6673">
        <v>3</v>
      </c>
    </row>
    <row r="6674" spans="1:39" x14ac:dyDescent="0.3">
      <c r="A6674">
        <v>19265</v>
      </c>
      <c r="B6674" t="s">
        <v>689</v>
      </c>
      <c r="C6674" t="s">
        <v>2186</v>
      </c>
      <c r="AJ6674">
        <v>48</v>
      </c>
      <c r="AK6674">
        <v>136</v>
      </c>
      <c r="AL6674">
        <v>45.3</v>
      </c>
      <c r="AM6674">
        <v>3</v>
      </c>
    </row>
    <row r="6675" spans="1:39" x14ac:dyDescent="0.3">
      <c r="A6675">
        <v>19266</v>
      </c>
      <c r="B6675" t="s">
        <v>846</v>
      </c>
      <c r="C6675" t="s">
        <v>567</v>
      </c>
      <c r="D6675">
        <v>16</v>
      </c>
      <c r="E6675">
        <v>62.5</v>
      </c>
      <c r="F6675">
        <v>10</v>
      </c>
      <c r="G6675">
        <v>1</v>
      </c>
      <c r="H6675">
        <v>1</v>
      </c>
      <c r="I6675">
        <v>83</v>
      </c>
      <c r="J6675">
        <v>114.2</v>
      </c>
    </row>
    <row r="6676" spans="1:39" x14ac:dyDescent="0.3">
      <c r="A6676">
        <v>19266</v>
      </c>
      <c r="B6676" t="s">
        <v>846</v>
      </c>
      <c r="C6676" t="s">
        <v>1215</v>
      </c>
      <c r="D6676">
        <v>1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</row>
    <row r="6677" spans="1:39" x14ac:dyDescent="0.3">
      <c r="A6677">
        <v>19266</v>
      </c>
      <c r="B6677" t="s">
        <v>668</v>
      </c>
      <c r="C6677" t="s">
        <v>1283</v>
      </c>
      <c r="D6677">
        <v>19</v>
      </c>
      <c r="E6677">
        <v>63.2</v>
      </c>
      <c r="F6677">
        <v>12</v>
      </c>
      <c r="G6677">
        <v>0</v>
      </c>
      <c r="H6677">
        <v>0</v>
      </c>
      <c r="I6677">
        <v>123</v>
      </c>
      <c r="J6677">
        <v>117.5</v>
      </c>
    </row>
    <row r="6678" spans="1:39" x14ac:dyDescent="0.3">
      <c r="A6678">
        <v>19266</v>
      </c>
      <c r="B6678" t="s">
        <v>668</v>
      </c>
      <c r="C6678" t="s">
        <v>845</v>
      </c>
      <c r="D6678">
        <v>1</v>
      </c>
      <c r="E6678">
        <v>100</v>
      </c>
      <c r="F6678">
        <v>1</v>
      </c>
      <c r="G6678">
        <v>0</v>
      </c>
      <c r="H6678">
        <v>0</v>
      </c>
      <c r="I6678">
        <v>34</v>
      </c>
      <c r="J6678">
        <v>385.6</v>
      </c>
    </row>
    <row r="6679" spans="1:39" x14ac:dyDescent="0.3">
      <c r="A6679">
        <v>19266</v>
      </c>
      <c r="B6679" t="s">
        <v>846</v>
      </c>
      <c r="C6679" t="s">
        <v>311</v>
      </c>
      <c r="K6679">
        <v>24</v>
      </c>
      <c r="L6679">
        <v>0</v>
      </c>
      <c r="M6679">
        <v>24</v>
      </c>
      <c r="N6679">
        <v>1</v>
      </c>
      <c r="O6679">
        <v>100</v>
      </c>
    </row>
    <row r="6680" spans="1:39" x14ac:dyDescent="0.3">
      <c r="A6680">
        <v>19266</v>
      </c>
      <c r="B6680" t="s">
        <v>846</v>
      </c>
      <c r="C6680" t="s">
        <v>567</v>
      </c>
      <c r="K6680">
        <v>5</v>
      </c>
      <c r="L6680">
        <v>0</v>
      </c>
      <c r="M6680">
        <v>38</v>
      </c>
      <c r="N6680">
        <v>0</v>
      </c>
      <c r="O6680">
        <v>64</v>
      </c>
    </row>
    <row r="6681" spans="1:39" x14ac:dyDescent="0.3">
      <c r="A6681">
        <v>19266</v>
      </c>
      <c r="B6681" t="s">
        <v>846</v>
      </c>
      <c r="C6681" t="s">
        <v>969</v>
      </c>
      <c r="K6681">
        <v>9</v>
      </c>
      <c r="L6681">
        <v>0</v>
      </c>
      <c r="M6681">
        <v>15</v>
      </c>
      <c r="N6681">
        <v>0</v>
      </c>
      <c r="O6681">
        <v>51</v>
      </c>
    </row>
    <row r="6682" spans="1:39" x14ac:dyDescent="0.3">
      <c r="A6682">
        <v>19266</v>
      </c>
      <c r="B6682" t="s">
        <v>846</v>
      </c>
      <c r="C6682" t="s">
        <v>93</v>
      </c>
      <c r="K6682">
        <v>6</v>
      </c>
      <c r="L6682">
        <v>0</v>
      </c>
      <c r="M6682">
        <v>4</v>
      </c>
      <c r="N6682">
        <v>0</v>
      </c>
      <c r="O6682">
        <v>4</v>
      </c>
    </row>
    <row r="6683" spans="1:39" x14ac:dyDescent="0.3">
      <c r="A6683">
        <v>19266</v>
      </c>
      <c r="B6683" t="s">
        <v>846</v>
      </c>
      <c r="C6683" t="s">
        <v>1611</v>
      </c>
      <c r="K6683">
        <v>1</v>
      </c>
      <c r="L6683">
        <v>0</v>
      </c>
      <c r="M6683">
        <v>0</v>
      </c>
      <c r="N6683">
        <v>0</v>
      </c>
      <c r="O6683">
        <v>-1</v>
      </c>
    </row>
    <row r="6684" spans="1:39" x14ac:dyDescent="0.3">
      <c r="A6684">
        <v>19266</v>
      </c>
      <c r="B6684" t="s">
        <v>668</v>
      </c>
      <c r="C6684" t="s">
        <v>53</v>
      </c>
      <c r="K6684">
        <v>20</v>
      </c>
      <c r="L6684">
        <v>0</v>
      </c>
      <c r="M6684">
        <v>10</v>
      </c>
      <c r="N6684">
        <v>1</v>
      </c>
      <c r="O6684">
        <v>88</v>
      </c>
    </row>
    <row r="6685" spans="1:39" x14ac:dyDescent="0.3">
      <c r="A6685">
        <v>19266</v>
      </c>
      <c r="B6685" t="s">
        <v>668</v>
      </c>
      <c r="C6685" t="s">
        <v>1283</v>
      </c>
      <c r="K6685">
        <v>7</v>
      </c>
      <c r="L6685">
        <v>0</v>
      </c>
      <c r="M6685">
        <v>13</v>
      </c>
      <c r="N6685">
        <v>0</v>
      </c>
      <c r="O6685">
        <v>54</v>
      </c>
    </row>
    <row r="6686" spans="1:39" x14ac:dyDescent="0.3">
      <c r="A6686">
        <v>19266</v>
      </c>
      <c r="B6686" t="s">
        <v>668</v>
      </c>
      <c r="C6686" t="s">
        <v>1936</v>
      </c>
      <c r="K6686">
        <v>5</v>
      </c>
      <c r="L6686">
        <v>0</v>
      </c>
      <c r="M6686">
        <v>19</v>
      </c>
      <c r="N6686">
        <v>0</v>
      </c>
      <c r="O6686">
        <v>31</v>
      </c>
    </row>
    <row r="6687" spans="1:39" x14ac:dyDescent="0.3">
      <c r="A6687">
        <v>19266</v>
      </c>
      <c r="B6687" t="s">
        <v>668</v>
      </c>
      <c r="C6687" t="s">
        <v>346</v>
      </c>
      <c r="K6687">
        <v>1</v>
      </c>
      <c r="L6687">
        <v>0</v>
      </c>
      <c r="M6687">
        <v>16</v>
      </c>
      <c r="N6687">
        <v>1</v>
      </c>
      <c r="O6687">
        <v>16</v>
      </c>
    </row>
    <row r="6688" spans="1:39" x14ac:dyDescent="0.3">
      <c r="A6688">
        <v>19266</v>
      </c>
      <c r="B6688" t="s">
        <v>668</v>
      </c>
      <c r="C6688" t="s">
        <v>1934</v>
      </c>
      <c r="K6688">
        <v>1</v>
      </c>
      <c r="L6688">
        <v>0</v>
      </c>
      <c r="M6688">
        <v>0</v>
      </c>
      <c r="N6688">
        <v>0</v>
      </c>
      <c r="O6688">
        <v>0</v>
      </c>
    </row>
    <row r="6689" spans="1:29" x14ac:dyDescent="0.3">
      <c r="A6689">
        <v>19266</v>
      </c>
      <c r="B6689" t="s">
        <v>846</v>
      </c>
      <c r="C6689" t="s">
        <v>1924</v>
      </c>
      <c r="P6689">
        <v>22</v>
      </c>
      <c r="Q6689">
        <v>0</v>
      </c>
      <c r="R6689">
        <v>44</v>
      </c>
      <c r="S6689">
        <v>3</v>
      </c>
    </row>
    <row r="6690" spans="1:29" x14ac:dyDescent="0.3">
      <c r="A6690">
        <v>19266</v>
      </c>
      <c r="B6690" t="s">
        <v>846</v>
      </c>
      <c r="C6690" t="s">
        <v>1923</v>
      </c>
      <c r="P6690">
        <v>9</v>
      </c>
      <c r="Q6690">
        <v>0</v>
      </c>
      <c r="R6690">
        <v>9</v>
      </c>
      <c r="S6690">
        <v>1</v>
      </c>
    </row>
    <row r="6691" spans="1:29" x14ac:dyDescent="0.3">
      <c r="A6691">
        <v>19266</v>
      </c>
      <c r="B6691" t="s">
        <v>846</v>
      </c>
      <c r="C6691" t="s">
        <v>1614</v>
      </c>
      <c r="P6691">
        <v>9</v>
      </c>
      <c r="Q6691">
        <v>0</v>
      </c>
      <c r="R6691">
        <v>9</v>
      </c>
      <c r="S6691">
        <v>1</v>
      </c>
    </row>
    <row r="6692" spans="1:29" x14ac:dyDescent="0.3">
      <c r="A6692">
        <v>19266</v>
      </c>
      <c r="B6692" t="s">
        <v>846</v>
      </c>
      <c r="C6692" t="s">
        <v>311</v>
      </c>
      <c r="P6692">
        <v>7</v>
      </c>
      <c r="Q6692">
        <v>0</v>
      </c>
      <c r="R6692">
        <v>7</v>
      </c>
      <c r="S6692">
        <v>1</v>
      </c>
    </row>
    <row r="6693" spans="1:29" x14ac:dyDescent="0.3">
      <c r="A6693">
        <v>19266</v>
      </c>
      <c r="B6693" t="s">
        <v>846</v>
      </c>
      <c r="C6693" t="s">
        <v>93</v>
      </c>
      <c r="P6693">
        <v>6</v>
      </c>
      <c r="Q6693">
        <v>0</v>
      </c>
      <c r="R6693">
        <v>5</v>
      </c>
      <c r="S6693">
        <v>2</v>
      </c>
    </row>
    <row r="6694" spans="1:29" x14ac:dyDescent="0.3">
      <c r="A6694">
        <v>19266</v>
      </c>
      <c r="B6694" t="s">
        <v>846</v>
      </c>
      <c r="C6694" t="s">
        <v>1611</v>
      </c>
      <c r="P6694">
        <v>5</v>
      </c>
      <c r="Q6694">
        <v>0</v>
      </c>
      <c r="R6694">
        <v>5</v>
      </c>
      <c r="S6694">
        <v>1</v>
      </c>
    </row>
    <row r="6695" spans="1:29" x14ac:dyDescent="0.3">
      <c r="A6695">
        <v>19266</v>
      </c>
      <c r="B6695" t="s">
        <v>846</v>
      </c>
      <c r="C6695" t="s">
        <v>1615</v>
      </c>
      <c r="P6695">
        <v>4</v>
      </c>
      <c r="Q6695">
        <v>1</v>
      </c>
      <c r="R6695">
        <v>4</v>
      </c>
      <c r="S6695">
        <v>1</v>
      </c>
    </row>
    <row r="6696" spans="1:29" x14ac:dyDescent="0.3">
      <c r="A6696">
        <v>19266</v>
      </c>
      <c r="B6696" t="s">
        <v>668</v>
      </c>
      <c r="C6696" t="s">
        <v>573</v>
      </c>
      <c r="P6696">
        <v>43</v>
      </c>
      <c r="Q6696">
        <v>0</v>
      </c>
      <c r="R6696">
        <v>61</v>
      </c>
      <c r="S6696">
        <v>3</v>
      </c>
    </row>
    <row r="6697" spans="1:29" x14ac:dyDescent="0.3">
      <c r="A6697">
        <v>19266</v>
      </c>
      <c r="B6697" t="s">
        <v>668</v>
      </c>
      <c r="C6697" t="s">
        <v>588</v>
      </c>
      <c r="P6697">
        <v>34</v>
      </c>
      <c r="Q6697">
        <v>0</v>
      </c>
      <c r="R6697">
        <v>34</v>
      </c>
      <c r="S6697">
        <v>1</v>
      </c>
    </row>
    <row r="6698" spans="1:29" x14ac:dyDescent="0.3">
      <c r="A6698">
        <v>19266</v>
      </c>
      <c r="B6698" t="s">
        <v>668</v>
      </c>
      <c r="C6698" t="s">
        <v>1935</v>
      </c>
      <c r="P6698">
        <v>14</v>
      </c>
      <c r="Q6698">
        <v>0</v>
      </c>
      <c r="R6698">
        <v>26</v>
      </c>
      <c r="S6698">
        <v>3</v>
      </c>
    </row>
    <row r="6699" spans="1:29" x14ac:dyDescent="0.3">
      <c r="A6699">
        <v>19266</v>
      </c>
      <c r="B6699" t="s">
        <v>668</v>
      </c>
      <c r="C6699" t="s">
        <v>845</v>
      </c>
      <c r="P6699">
        <v>19</v>
      </c>
      <c r="Q6699">
        <v>0</v>
      </c>
      <c r="R6699">
        <v>20</v>
      </c>
      <c r="S6699">
        <v>2</v>
      </c>
    </row>
    <row r="6700" spans="1:29" x14ac:dyDescent="0.3">
      <c r="A6700">
        <v>19266</v>
      </c>
      <c r="B6700" t="s">
        <v>668</v>
      </c>
      <c r="C6700" t="s">
        <v>53</v>
      </c>
      <c r="P6700">
        <v>12</v>
      </c>
      <c r="Q6700">
        <v>0</v>
      </c>
      <c r="R6700">
        <v>17</v>
      </c>
      <c r="S6700">
        <v>3</v>
      </c>
    </row>
    <row r="6701" spans="1:29" x14ac:dyDescent="0.3">
      <c r="A6701">
        <v>19266</v>
      </c>
      <c r="B6701" t="s">
        <v>668</v>
      </c>
      <c r="C6701" t="s">
        <v>1936</v>
      </c>
      <c r="P6701">
        <v>0</v>
      </c>
      <c r="Q6701">
        <v>0</v>
      </c>
      <c r="R6701">
        <v>-1</v>
      </c>
      <c r="S6701">
        <v>1</v>
      </c>
    </row>
    <row r="6702" spans="1:29" x14ac:dyDescent="0.3">
      <c r="A6702">
        <v>19266</v>
      </c>
      <c r="B6702" t="s">
        <v>846</v>
      </c>
      <c r="C6702" t="s">
        <v>1611</v>
      </c>
      <c r="T6702">
        <v>14</v>
      </c>
      <c r="U6702">
        <v>15</v>
      </c>
      <c r="V6702">
        <v>0</v>
      </c>
      <c r="W6702">
        <v>28</v>
      </c>
      <c r="X6702">
        <v>2</v>
      </c>
    </row>
    <row r="6703" spans="1:29" x14ac:dyDescent="0.3">
      <c r="A6703">
        <v>19266</v>
      </c>
      <c r="B6703" t="s">
        <v>668</v>
      </c>
      <c r="C6703" t="s">
        <v>346</v>
      </c>
      <c r="T6703">
        <v>17.5</v>
      </c>
      <c r="U6703">
        <v>23</v>
      </c>
      <c r="V6703">
        <v>0</v>
      </c>
      <c r="W6703">
        <v>35</v>
      </c>
      <c r="X6703">
        <v>2</v>
      </c>
    </row>
    <row r="6704" spans="1:29" x14ac:dyDescent="0.3">
      <c r="A6704">
        <v>19266</v>
      </c>
      <c r="B6704" t="s">
        <v>846</v>
      </c>
      <c r="C6704" t="s">
        <v>1924</v>
      </c>
      <c r="Y6704">
        <v>2.2999999999999998</v>
      </c>
      <c r="Z6704">
        <v>8</v>
      </c>
      <c r="AA6704">
        <v>0</v>
      </c>
      <c r="AB6704">
        <v>7</v>
      </c>
      <c r="AC6704">
        <v>3</v>
      </c>
    </row>
    <row r="6705" spans="1:39" x14ac:dyDescent="0.3">
      <c r="A6705">
        <v>19266</v>
      </c>
      <c r="B6705" t="s">
        <v>668</v>
      </c>
      <c r="C6705" t="s">
        <v>845</v>
      </c>
      <c r="Y6705">
        <v>1</v>
      </c>
      <c r="Z6705">
        <v>1</v>
      </c>
      <c r="AA6705">
        <v>0</v>
      </c>
      <c r="AB6705">
        <v>1</v>
      </c>
      <c r="AC6705">
        <v>1</v>
      </c>
    </row>
    <row r="6706" spans="1:39" x14ac:dyDescent="0.3">
      <c r="A6706">
        <v>19266</v>
      </c>
      <c r="B6706" t="s">
        <v>846</v>
      </c>
      <c r="C6706" t="s">
        <v>1017</v>
      </c>
      <c r="AD6706">
        <v>0</v>
      </c>
      <c r="AE6706" t="s">
        <v>136</v>
      </c>
      <c r="AF6706">
        <v>0</v>
      </c>
      <c r="AG6706" t="s">
        <v>136</v>
      </c>
      <c r="AH6706">
        <v>2</v>
      </c>
      <c r="AI6706">
        <v>2</v>
      </c>
    </row>
    <row r="6707" spans="1:39" x14ac:dyDescent="0.3">
      <c r="A6707">
        <v>19266</v>
      </c>
      <c r="B6707" t="s">
        <v>668</v>
      </c>
      <c r="C6707" t="s">
        <v>1583</v>
      </c>
      <c r="AD6707">
        <v>2</v>
      </c>
      <c r="AE6707">
        <v>47</v>
      </c>
      <c r="AF6707">
        <v>2</v>
      </c>
      <c r="AG6707">
        <v>100</v>
      </c>
      <c r="AH6707">
        <v>8</v>
      </c>
      <c r="AI6707">
        <v>2</v>
      </c>
    </row>
    <row r="6708" spans="1:39" x14ac:dyDescent="0.3">
      <c r="A6708">
        <v>19266</v>
      </c>
      <c r="B6708" t="s">
        <v>846</v>
      </c>
      <c r="C6708" t="s">
        <v>1227</v>
      </c>
      <c r="AJ6708">
        <v>54</v>
      </c>
      <c r="AK6708">
        <v>312</v>
      </c>
      <c r="AL6708">
        <v>44.6</v>
      </c>
      <c r="AM6708">
        <v>7</v>
      </c>
    </row>
    <row r="6709" spans="1:39" x14ac:dyDescent="0.3">
      <c r="A6709">
        <v>19266</v>
      </c>
      <c r="B6709" t="s">
        <v>668</v>
      </c>
      <c r="C6709" t="s">
        <v>2187</v>
      </c>
      <c r="AJ6709">
        <v>54</v>
      </c>
      <c r="AK6709">
        <v>273</v>
      </c>
      <c r="AL6709">
        <v>45.5</v>
      </c>
      <c r="AM6709">
        <v>6</v>
      </c>
    </row>
    <row r="6710" spans="1:39" x14ac:dyDescent="0.3">
      <c r="A6710">
        <v>19267</v>
      </c>
      <c r="B6710" t="s">
        <v>1021</v>
      </c>
      <c r="C6710" t="s">
        <v>750</v>
      </c>
      <c r="D6710">
        <v>41</v>
      </c>
      <c r="E6710">
        <v>36.6</v>
      </c>
      <c r="F6710">
        <v>15</v>
      </c>
      <c r="G6710">
        <v>1</v>
      </c>
      <c r="H6710">
        <v>1</v>
      </c>
      <c r="I6710">
        <v>176</v>
      </c>
      <c r="J6710">
        <v>75.8</v>
      </c>
    </row>
    <row r="6711" spans="1:39" x14ac:dyDescent="0.3">
      <c r="A6711">
        <v>19267</v>
      </c>
      <c r="B6711" t="s">
        <v>730</v>
      </c>
      <c r="C6711" t="s">
        <v>2188</v>
      </c>
      <c r="D6711">
        <v>38</v>
      </c>
      <c r="E6711">
        <v>68.400000000000006</v>
      </c>
      <c r="F6711">
        <v>26</v>
      </c>
      <c r="G6711">
        <v>0</v>
      </c>
      <c r="H6711">
        <v>1</v>
      </c>
      <c r="I6711">
        <v>291</v>
      </c>
      <c r="J6711">
        <v>141.4</v>
      </c>
    </row>
    <row r="6712" spans="1:39" x14ac:dyDescent="0.3">
      <c r="A6712">
        <v>19267</v>
      </c>
      <c r="B6712" t="s">
        <v>1021</v>
      </c>
      <c r="C6712" t="s">
        <v>750</v>
      </c>
      <c r="K6712">
        <v>23</v>
      </c>
      <c r="L6712">
        <v>0</v>
      </c>
      <c r="M6712">
        <v>22</v>
      </c>
      <c r="N6712">
        <v>0</v>
      </c>
      <c r="O6712">
        <v>44</v>
      </c>
    </row>
    <row r="6713" spans="1:39" x14ac:dyDescent="0.3">
      <c r="A6713">
        <v>19267</v>
      </c>
      <c r="B6713" t="s">
        <v>1021</v>
      </c>
      <c r="C6713" t="s">
        <v>1029</v>
      </c>
      <c r="K6713">
        <v>1</v>
      </c>
      <c r="L6713">
        <v>0</v>
      </c>
      <c r="M6713">
        <v>35</v>
      </c>
      <c r="N6713">
        <v>0</v>
      </c>
      <c r="O6713">
        <v>35</v>
      </c>
    </row>
    <row r="6714" spans="1:39" x14ac:dyDescent="0.3">
      <c r="A6714">
        <v>19267</v>
      </c>
      <c r="B6714" t="s">
        <v>1021</v>
      </c>
      <c r="C6714" t="s">
        <v>835</v>
      </c>
      <c r="K6714">
        <v>3</v>
      </c>
      <c r="L6714">
        <v>0</v>
      </c>
      <c r="M6714">
        <v>12</v>
      </c>
      <c r="N6714">
        <v>0</v>
      </c>
      <c r="O6714">
        <v>15</v>
      </c>
    </row>
    <row r="6715" spans="1:39" x14ac:dyDescent="0.3">
      <c r="A6715">
        <v>19267</v>
      </c>
      <c r="B6715" t="s">
        <v>1021</v>
      </c>
      <c r="C6715" t="s">
        <v>122</v>
      </c>
      <c r="K6715">
        <v>2</v>
      </c>
      <c r="L6715">
        <v>0</v>
      </c>
      <c r="M6715">
        <v>9</v>
      </c>
      <c r="N6715">
        <v>0</v>
      </c>
      <c r="O6715">
        <v>9</v>
      </c>
    </row>
    <row r="6716" spans="1:39" x14ac:dyDescent="0.3">
      <c r="A6716">
        <v>19267</v>
      </c>
      <c r="B6716" t="s">
        <v>1021</v>
      </c>
      <c r="C6716" t="s">
        <v>77</v>
      </c>
      <c r="K6716">
        <v>1</v>
      </c>
      <c r="L6716">
        <v>0</v>
      </c>
      <c r="M6716">
        <v>1</v>
      </c>
      <c r="N6716">
        <v>0</v>
      </c>
      <c r="O6716">
        <v>1</v>
      </c>
    </row>
    <row r="6717" spans="1:39" x14ac:dyDescent="0.3">
      <c r="A6717">
        <v>19267</v>
      </c>
      <c r="B6717" t="s">
        <v>1021</v>
      </c>
      <c r="C6717" t="s">
        <v>320</v>
      </c>
      <c r="K6717">
        <v>1</v>
      </c>
      <c r="L6717">
        <v>1</v>
      </c>
      <c r="M6717">
        <v>0</v>
      </c>
      <c r="N6717">
        <v>0</v>
      </c>
      <c r="O6717">
        <v>-20</v>
      </c>
    </row>
    <row r="6718" spans="1:39" x14ac:dyDescent="0.3">
      <c r="A6718">
        <v>19267</v>
      </c>
      <c r="B6718" t="s">
        <v>730</v>
      </c>
      <c r="C6718" t="s">
        <v>2189</v>
      </c>
      <c r="K6718">
        <v>5</v>
      </c>
      <c r="L6718">
        <v>0</v>
      </c>
      <c r="M6718">
        <v>60</v>
      </c>
      <c r="N6718">
        <v>2</v>
      </c>
      <c r="O6718">
        <v>134</v>
      </c>
    </row>
    <row r="6719" spans="1:39" x14ac:dyDescent="0.3">
      <c r="A6719">
        <v>19267</v>
      </c>
      <c r="B6719" t="s">
        <v>730</v>
      </c>
      <c r="C6719" t="s">
        <v>1978</v>
      </c>
      <c r="K6719">
        <v>11</v>
      </c>
      <c r="L6719">
        <v>0</v>
      </c>
      <c r="M6719">
        <v>15</v>
      </c>
      <c r="N6719">
        <v>0</v>
      </c>
      <c r="O6719">
        <v>52</v>
      </c>
    </row>
    <row r="6720" spans="1:39" x14ac:dyDescent="0.3">
      <c r="A6720">
        <v>19267</v>
      </c>
      <c r="B6720" t="s">
        <v>730</v>
      </c>
      <c r="C6720" t="s">
        <v>960</v>
      </c>
      <c r="K6720">
        <v>14</v>
      </c>
      <c r="L6720">
        <v>0</v>
      </c>
      <c r="M6720">
        <v>9</v>
      </c>
      <c r="N6720">
        <v>0</v>
      </c>
      <c r="O6720">
        <v>30</v>
      </c>
    </row>
    <row r="6721" spans="1:24" x14ac:dyDescent="0.3">
      <c r="A6721">
        <v>19267</v>
      </c>
      <c r="B6721" t="s">
        <v>730</v>
      </c>
      <c r="C6721" t="s">
        <v>2188</v>
      </c>
      <c r="K6721">
        <v>6</v>
      </c>
      <c r="L6721">
        <v>0</v>
      </c>
      <c r="M6721">
        <v>13</v>
      </c>
      <c r="N6721">
        <v>1</v>
      </c>
      <c r="O6721">
        <v>26</v>
      </c>
    </row>
    <row r="6722" spans="1:24" x14ac:dyDescent="0.3">
      <c r="A6722">
        <v>19267</v>
      </c>
      <c r="B6722" t="s">
        <v>730</v>
      </c>
      <c r="C6722" t="s">
        <v>2190</v>
      </c>
      <c r="K6722">
        <v>1</v>
      </c>
      <c r="L6722">
        <v>0</v>
      </c>
      <c r="M6722">
        <v>1</v>
      </c>
      <c r="N6722">
        <v>0</v>
      </c>
      <c r="O6722">
        <v>1</v>
      </c>
    </row>
    <row r="6723" spans="1:24" x14ac:dyDescent="0.3">
      <c r="A6723">
        <v>19267</v>
      </c>
      <c r="B6723" t="s">
        <v>730</v>
      </c>
      <c r="C6723" t="s">
        <v>1642</v>
      </c>
      <c r="K6723">
        <v>0</v>
      </c>
      <c r="L6723">
        <v>1</v>
      </c>
      <c r="M6723">
        <v>0</v>
      </c>
      <c r="N6723">
        <v>0</v>
      </c>
      <c r="O6723">
        <v>0</v>
      </c>
    </row>
    <row r="6724" spans="1:24" x14ac:dyDescent="0.3">
      <c r="A6724">
        <v>19267</v>
      </c>
      <c r="B6724" t="s">
        <v>1021</v>
      </c>
      <c r="C6724" t="s">
        <v>835</v>
      </c>
      <c r="P6724">
        <v>55</v>
      </c>
      <c r="Q6724">
        <v>0</v>
      </c>
      <c r="R6724">
        <v>67</v>
      </c>
      <c r="S6724">
        <v>2</v>
      </c>
    </row>
    <row r="6725" spans="1:24" x14ac:dyDescent="0.3">
      <c r="A6725">
        <v>19267</v>
      </c>
      <c r="B6725" t="s">
        <v>1021</v>
      </c>
      <c r="C6725" t="s">
        <v>122</v>
      </c>
      <c r="P6725">
        <v>25</v>
      </c>
      <c r="Q6725">
        <v>0</v>
      </c>
      <c r="R6725">
        <v>61</v>
      </c>
      <c r="S6725">
        <v>5</v>
      </c>
    </row>
    <row r="6726" spans="1:24" x14ac:dyDescent="0.3">
      <c r="A6726">
        <v>19267</v>
      </c>
      <c r="B6726" t="s">
        <v>1021</v>
      </c>
      <c r="C6726" t="s">
        <v>121</v>
      </c>
      <c r="P6726">
        <v>11</v>
      </c>
      <c r="Q6726">
        <v>1</v>
      </c>
      <c r="R6726">
        <v>29</v>
      </c>
      <c r="S6726">
        <v>4</v>
      </c>
    </row>
    <row r="6727" spans="1:24" x14ac:dyDescent="0.3">
      <c r="A6727">
        <v>19267</v>
      </c>
      <c r="B6727" t="s">
        <v>1021</v>
      </c>
      <c r="C6727" t="s">
        <v>1255</v>
      </c>
      <c r="P6727">
        <v>10</v>
      </c>
      <c r="Q6727">
        <v>0</v>
      </c>
      <c r="R6727">
        <v>19</v>
      </c>
      <c r="S6727">
        <v>4</v>
      </c>
    </row>
    <row r="6728" spans="1:24" x14ac:dyDescent="0.3">
      <c r="A6728">
        <v>19267</v>
      </c>
      <c r="B6728" t="s">
        <v>730</v>
      </c>
      <c r="C6728" t="s">
        <v>1382</v>
      </c>
      <c r="P6728">
        <v>18</v>
      </c>
      <c r="Q6728">
        <v>0</v>
      </c>
      <c r="R6728">
        <v>61</v>
      </c>
      <c r="S6728">
        <v>6</v>
      </c>
    </row>
    <row r="6729" spans="1:24" x14ac:dyDescent="0.3">
      <c r="A6729">
        <v>19267</v>
      </c>
      <c r="B6729" t="s">
        <v>730</v>
      </c>
      <c r="C6729" t="s">
        <v>377</v>
      </c>
      <c r="P6729">
        <v>18</v>
      </c>
      <c r="Q6729">
        <v>1</v>
      </c>
      <c r="R6729">
        <v>45</v>
      </c>
      <c r="S6729">
        <v>5</v>
      </c>
    </row>
    <row r="6730" spans="1:24" x14ac:dyDescent="0.3">
      <c r="A6730">
        <v>19267</v>
      </c>
      <c r="B6730" t="s">
        <v>730</v>
      </c>
      <c r="C6730" t="s">
        <v>960</v>
      </c>
      <c r="P6730">
        <v>28</v>
      </c>
      <c r="Q6730">
        <v>0</v>
      </c>
      <c r="R6730">
        <v>43</v>
      </c>
      <c r="S6730">
        <v>3</v>
      </c>
    </row>
    <row r="6731" spans="1:24" x14ac:dyDescent="0.3">
      <c r="A6731">
        <v>19267</v>
      </c>
      <c r="B6731" t="s">
        <v>730</v>
      </c>
      <c r="C6731" t="s">
        <v>2190</v>
      </c>
      <c r="P6731">
        <v>20</v>
      </c>
      <c r="Q6731">
        <v>0</v>
      </c>
      <c r="R6731">
        <v>42</v>
      </c>
      <c r="S6731">
        <v>3</v>
      </c>
    </row>
    <row r="6732" spans="1:24" x14ac:dyDescent="0.3">
      <c r="A6732">
        <v>19267</v>
      </c>
      <c r="B6732" t="s">
        <v>730</v>
      </c>
      <c r="C6732" t="s">
        <v>107</v>
      </c>
      <c r="P6732">
        <v>25</v>
      </c>
      <c r="Q6732">
        <v>0</v>
      </c>
      <c r="R6732">
        <v>41</v>
      </c>
      <c r="S6732">
        <v>3</v>
      </c>
    </row>
    <row r="6733" spans="1:24" x14ac:dyDescent="0.3">
      <c r="A6733">
        <v>19267</v>
      </c>
      <c r="B6733" t="s">
        <v>730</v>
      </c>
      <c r="C6733" t="s">
        <v>1642</v>
      </c>
      <c r="P6733">
        <v>13</v>
      </c>
      <c r="Q6733">
        <v>0</v>
      </c>
      <c r="R6733">
        <v>29</v>
      </c>
      <c r="S6733">
        <v>2</v>
      </c>
    </row>
    <row r="6734" spans="1:24" x14ac:dyDescent="0.3">
      <c r="A6734">
        <v>19267</v>
      </c>
      <c r="B6734" t="s">
        <v>730</v>
      </c>
      <c r="C6734" t="s">
        <v>2189</v>
      </c>
      <c r="P6734">
        <v>10</v>
      </c>
      <c r="Q6734">
        <v>0</v>
      </c>
      <c r="R6734">
        <v>17</v>
      </c>
      <c r="S6734">
        <v>3</v>
      </c>
    </row>
    <row r="6735" spans="1:24" x14ac:dyDescent="0.3">
      <c r="A6735">
        <v>19267</v>
      </c>
      <c r="B6735" t="s">
        <v>730</v>
      </c>
      <c r="C6735" t="s">
        <v>1819</v>
      </c>
      <c r="P6735">
        <v>13</v>
      </c>
      <c r="Q6735">
        <v>0</v>
      </c>
      <c r="R6735">
        <v>13</v>
      </c>
      <c r="S6735">
        <v>1</v>
      </c>
    </row>
    <row r="6736" spans="1:24" x14ac:dyDescent="0.3">
      <c r="A6736">
        <v>19267</v>
      </c>
      <c r="B6736" t="s">
        <v>1021</v>
      </c>
      <c r="C6736" t="s">
        <v>122</v>
      </c>
      <c r="T6736">
        <v>21</v>
      </c>
      <c r="U6736">
        <v>22</v>
      </c>
      <c r="V6736">
        <v>0</v>
      </c>
      <c r="W6736">
        <v>63</v>
      </c>
      <c r="X6736">
        <v>3</v>
      </c>
    </row>
    <row r="6737" spans="1:39" x14ac:dyDescent="0.3">
      <c r="A6737">
        <v>19267</v>
      </c>
      <c r="B6737" t="s">
        <v>1021</v>
      </c>
      <c r="C6737" t="s">
        <v>996</v>
      </c>
      <c r="T6737">
        <v>10</v>
      </c>
      <c r="U6737">
        <v>10</v>
      </c>
      <c r="V6737">
        <v>0</v>
      </c>
      <c r="W6737">
        <v>10</v>
      </c>
      <c r="X6737">
        <v>1</v>
      </c>
    </row>
    <row r="6738" spans="1:39" x14ac:dyDescent="0.3">
      <c r="A6738">
        <v>19267</v>
      </c>
      <c r="B6738" t="s">
        <v>1021</v>
      </c>
      <c r="C6738" t="s">
        <v>2191</v>
      </c>
      <c r="Y6738">
        <v>6</v>
      </c>
      <c r="Z6738">
        <v>6</v>
      </c>
      <c r="AA6738">
        <v>0</v>
      </c>
      <c r="AB6738">
        <v>6</v>
      </c>
      <c r="AC6738">
        <v>1</v>
      </c>
    </row>
    <row r="6739" spans="1:39" x14ac:dyDescent="0.3">
      <c r="A6739">
        <v>19267</v>
      </c>
      <c r="B6739" t="s">
        <v>1021</v>
      </c>
      <c r="C6739" t="s">
        <v>394</v>
      </c>
      <c r="AD6739">
        <v>1</v>
      </c>
      <c r="AE6739">
        <v>25</v>
      </c>
      <c r="AF6739">
        <v>1</v>
      </c>
      <c r="AG6739">
        <v>100</v>
      </c>
      <c r="AH6739">
        <v>4</v>
      </c>
      <c r="AI6739">
        <v>1</v>
      </c>
    </row>
    <row r="6740" spans="1:39" x14ac:dyDescent="0.3">
      <c r="A6740">
        <v>19267</v>
      </c>
      <c r="B6740" t="s">
        <v>730</v>
      </c>
      <c r="C6740" t="s">
        <v>125</v>
      </c>
      <c r="AD6740">
        <v>2</v>
      </c>
      <c r="AE6740">
        <v>25</v>
      </c>
      <c r="AF6740">
        <v>1</v>
      </c>
      <c r="AG6740">
        <v>50</v>
      </c>
      <c r="AH6740">
        <v>7</v>
      </c>
      <c r="AI6740">
        <v>4</v>
      </c>
    </row>
    <row r="6741" spans="1:39" x14ac:dyDescent="0.3">
      <c r="A6741">
        <v>19267</v>
      </c>
      <c r="B6741" t="s">
        <v>1021</v>
      </c>
      <c r="C6741" t="s">
        <v>2192</v>
      </c>
      <c r="AJ6741">
        <v>51</v>
      </c>
      <c r="AK6741">
        <v>243</v>
      </c>
      <c r="AL6741">
        <v>40.5</v>
      </c>
      <c r="AM6741">
        <v>6</v>
      </c>
    </row>
    <row r="6742" spans="1:39" x14ac:dyDescent="0.3">
      <c r="A6742">
        <v>19267</v>
      </c>
      <c r="B6742" t="s">
        <v>1021</v>
      </c>
      <c r="C6742" t="s">
        <v>750</v>
      </c>
      <c r="AJ6742">
        <v>52</v>
      </c>
      <c r="AK6742">
        <v>52</v>
      </c>
      <c r="AL6742">
        <v>52</v>
      </c>
      <c r="AM6742">
        <v>1</v>
      </c>
    </row>
    <row r="6743" spans="1:39" x14ac:dyDescent="0.3">
      <c r="A6743">
        <v>19267</v>
      </c>
      <c r="B6743" t="s">
        <v>730</v>
      </c>
      <c r="C6743" t="s">
        <v>1236</v>
      </c>
      <c r="AJ6743">
        <v>46</v>
      </c>
      <c r="AK6743">
        <v>184</v>
      </c>
      <c r="AL6743">
        <v>36.799999999999997</v>
      </c>
      <c r="AM6743">
        <v>5</v>
      </c>
    </row>
    <row r="6744" spans="1:39" x14ac:dyDescent="0.3">
      <c r="A6744">
        <v>19268</v>
      </c>
      <c r="B6744" t="s">
        <v>769</v>
      </c>
      <c r="C6744" t="s">
        <v>1811</v>
      </c>
      <c r="D6744">
        <v>32</v>
      </c>
      <c r="E6744">
        <v>62.5</v>
      </c>
      <c r="F6744">
        <v>20</v>
      </c>
      <c r="G6744">
        <v>1</v>
      </c>
      <c r="H6744">
        <v>2</v>
      </c>
      <c r="I6744">
        <v>266</v>
      </c>
      <c r="J6744">
        <v>146.69999999999999</v>
      </c>
    </row>
    <row r="6745" spans="1:39" x14ac:dyDescent="0.3">
      <c r="A6745">
        <v>19268</v>
      </c>
      <c r="B6745" t="s">
        <v>826</v>
      </c>
      <c r="C6745" t="s">
        <v>968</v>
      </c>
      <c r="D6745">
        <v>29</v>
      </c>
      <c r="E6745">
        <v>55.2</v>
      </c>
      <c r="F6745">
        <v>16</v>
      </c>
      <c r="G6745">
        <v>2</v>
      </c>
      <c r="H6745">
        <v>1</v>
      </c>
      <c r="I6745">
        <v>175</v>
      </c>
      <c r="J6745">
        <v>103.5</v>
      </c>
    </row>
    <row r="6746" spans="1:39" x14ac:dyDescent="0.3">
      <c r="A6746">
        <v>19268</v>
      </c>
      <c r="B6746" t="s">
        <v>769</v>
      </c>
      <c r="C6746" t="s">
        <v>113</v>
      </c>
      <c r="K6746">
        <v>25</v>
      </c>
      <c r="L6746">
        <v>0</v>
      </c>
      <c r="M6746">
        <v>25</v>
      </c>
      <c r="N6746">
        <v>1</v>
      </c>
      <c r="O6746">
        <v>84</v>
      </c>
    </row>
    <row r="6747" spans="1:39" x14ac:dyDescent="0.3">
      <c r="A6747">
        <v>19268</v>
      </c>
      <c r="B6747" t="s">
        <v>769</v>
      </c>
      <c r="C6747" t="s">
        <v>116</v>
      </c>
      <c r="K6747">
        <v>2</v>
      </c>
      <c r="L6747">
        <v>0</v>
      </c>
      <c r="M6747">
        <v>4</v>
      </c>
      <c r="N6747">
        <v>0</v>
      </c>
      <c r="O6747">
        <v>5</v>
      </c>
    </row>
    <row r="6748" spans="1:39" x14ac:dyDescent="0.3">
      <c r="A6748">
        <v>19268</v>
      </c>
      <c r="B6748" t="s">
        <v>769</v>
      </c>
      <c r="C6748" t="s">
        <v>1811</v>
      </c>
      <c r="K6748">
        <v>7</v>
      </c>
      <c r="L6748">
        <v>0</v>
      </c>
      <c r="M6748">
        <v>12</v>
      </c>
      <c r="N6748">
        <v>0</v>
      </c>
      <c r="O6748">
        <v>-17</v>
      </c>
    </row>
    <row r="6749" spans="1:39" x14ac:dyDescent="0.3">
      <c r="A6749">
        <v>19268</v>
      </c>
      <c r="B6749" t="s">
        <v>826</v>
      </c>
      <c r="C6749" t="s">
        <v>2193</v>
      </c>
      <c r="K6749">
        <v>9</v>
      </c>
      <c r="L6749">
        <v>0</v>
      </c>
      <c r="M6749">
        <v>17</v>
      </c>
      <c r="N6749">
        <v>0</v>
      </c>
      <c r="O6749">
        <v>48</v>
      </c>
    </row>
    <row r="6750" spans="1:39" x14ac:dyDescent="0.3">
      <c r="A6750">
        <v>19268</v>
      </c>
      <c r="B6750" t="s">
        <v>826</v>
      </c>
      <c r="C6750" t="s">
        <v>584</v>
      </c>
      <c r="K6750">
        <v>5</v>
      </c>
      <c r="L6750">
        <v>0</v>
      </c>
      <c r="M6750">
        <v>13</v>
      </c>
      <c r="N6750">
        <v>0</v>
      </c>
      <c r="O6750">
        <v>24</v>
      </c>
    </row>
    <row r="6751" spans="1:39" x14ac:dyDescent="0.3">
      <c r="A6751">
        <v>19268</v>
      </c>
      <c r="B6751" t="s">
        <v>826</v>
      </c>
      <c r="C6751" t="s">
        <v>52</v>
      </c>
      <c r="K6751">
        <v>3</v>
      </c>
      <c r="L6751">
        <v>0</v>
      </c>
      <c r="M6751">
        <v>17</v>
      </c>
      <c r="N6751">
        <v>1</v>
      </c>
      <c r="O6751">
        <v>16</v>
      </c>
    </row>
    <row r="6752" spans="1:39" x14ac:dyDescent="0.3">
      <c r="A6752">
        <v>19268</v>
      </c>
      <c r="B6752" t="s">
        <v>826</v>
      </c>
      <c r="C6752" t="s">
        <v>389</v>
      </c>
      <c r="K6752">
        <v>2</v>
      </c>
      <c r="L6752">
        <v>0</v>
      </c>
      <c r="M6752">
        <v>15</v>
      </c>
      <c r="N6752">
        <v>0</v>
      </c>
      <c r="O6752">
        <v>11</v>
      </c>
    </row>
    <row r="6753" spans="1:19" x14ac:dyDescent="0.3">
      <c r="A6753">
        <v>19268</v>
      </c>
      <c r="B6753" t="s">
        <v>826</v>
      </c>
      <c r="C6753" t="s">
        <v>2194</v>
      </c>
      <c r="K6753">
        <v>1</v>
      </c>
      <c r="L6753">
        <v>0</v>
      </c>
      <c r="M6753">
        <v>8</v>
      </c>
      <c r="N6753">
        <v>0</v>
      </c>
      <c r="O6753">
        <v>8</v>
      </c>
    </row>
    <row r="6754" spans="1:19" x14ac:dyDescent="0.3">
      <c r="A6754">
        <v>19268</v>
      </c>
      <c r="B6754" t="s">
        <v>826</v>
      </c>
      <c r="C6754" t="s">
        <v>968</v>
      </c>
      <c r="K6754">
        <v>10</v>
      </c>
      <c r="L6754">
        <v>1</v>
      </c>
      <c r="M6754">
        <v>10</v>
      </c>
      <c r="N6754">
        <v>0</v>
      </c>
      <c r="O6754">
        <v>4</v>
      </c>
    </row>
    <row r="6755" spans="1:19" x14ac:dyDescent="0.3">
      <c r="A6755">
        <v>19268</v>
      </c>
      <c r="B6755" t="s">
        <v>769</v>
      </c>
      <c r="C6755" t="s">
        <v>618</v>
      </c>
      <c r="P6755">
        <v>25</v>
      </c>
      <c r="Q6755">
        <v>0</v>
      </c>
      <c r="R6755">
        <v>62</v>
      </c>
      <c r="S6755">
        <v>4</v>
      </c>
    </row>
    <row r="6756" spans="1:19" x14ac:dyDescent="0.3">
      <c r="A6756">
        <v>19268</v>
      </c>
      <c r="B6756" t="s">
        <v>769</v>
      </c>
      <c r="C6756" t="s">
        <v>107</v>
      </c>
      <c r="P6756">
        <v>24</v>
      </c>
      <c r="Q6756">
        <v>0</v>
      </c>
      <c r="R6756">
        <v>55</v>
      </c>
      <c r="S6756">
        <v>4</v>
      </c>
    </row>
    <row r="6757" spans="1:19" x14ac:dyDescent="0.3">
      <c r="A6757">
        <v>19268</v>
      </c>
      <c r="B6757" t="s">
        <v>769</v>
      </c>
      <c r="C6757" t="s">
        <v>337</v>
      </c>
      <c r="P6757">
        <v>23</v>
      </c>
      <c r="Q6757">
        <v>0</v>
      </c>
      <c r="R6757">
        <v>43</v>
      </c>
      <c r="S6757">
        <v>2</v>
      </c>
    </row>
    <row r="6758" spans="1:19" x14ac:dyDescent="0.3">
      <c r="A6758">
        <v>19268</v>
      </c>
      <c r="B6758" t="s">
        <v>769</v>
      </c>
      <c r="C6758" t="s">
        <v>1052</v>
      </c>
      <c r="P6758">
        <v>17</v>
      </c>
      <c r="Q6758">
        <v>1</v>
      </c>
      <c r="R6758">
        <v>32</v>
      </c>
      <c r="S6758">
        <v>2</v>
      </c>
    </row>
    <row r="6759" spans="1:19" x14ac:dyDescent="0.3">
      <c r="A6759">
        <v>19268</v>
      </c>
      <c r="B6759" t="s">
        <v>769</v>
      </c>
      <c r="C6759" t="s">
        <v>1434</v>
      </c>
      <c r="P6759">
        <v>19</v>
      </c>
      <c r="Q6759">
        <v>1</v>
      </c>
      <c r="R6759">
        <v>31</v>
      </c>
      <c r="S6759">
        <v>2</v>
      </c>
    </row>
    <row r="6760" spans="1:19" x14ac:dyDescent="0.3">
      <c r="A6760">
        <v>19268</v>
      </c>
      <c r="B6760" t="s">
        <v>769</v>
      </c>
      <c r="C6760" t="s">
        <v>113</v>
      </c>
      <c r="P6760">
        <v>7</v>
      </c>
      <c r="Q6760">
        <v>0</v>
      </c>
      <c r="R6760">
        <v>19</v>
      </c>
      <c r="S6760">
        <v>3</v>
      </c>
    </row>
    <row r="6761" spans="1:19" x14ac:dyDescent="0.3">
      <c r="A6761">
        <v>19268</v>
      </c>
      <c r="B6761" t="s">
        <v>769</v>
      </c>
      <c r="C6761" t="s">
        <v>1094</v>
      </c>
      <c r="P6761">
        <v>16</v>
      </c>
      <c r="Q6761">
        <v>0</v>
      </c>
      <c r="R6761">
        <v>16</v>
      </c>
      <c r="S6761">
        <v>1</v>
      </c>
    </row>
    <row r="6762" spans="1:19" x14ac:dyDescent="0.3">
      <c r="A6762">
        <v>19268</v>
      </c>
      <c r="B6762" t="s">
        <v>769</v>
      </c>
      <c r="C6762" t="s">
        <v>116</v>
      </c>
      <c r="P6762">
        <v>7</v>
      </c>
      <c r="Q6762">
        <v>0</v>
      </c>
      <c r="R6762">
        <v>7</v>
      </c>
      <c r="S6762">
        <v>1</v>
      </c>
    </row>
    <row r="6763" spans="1:19" x14ac:dyDescent="0.3">
      <c r="A6763">
        <v>19268</v>
      </c>
      <c r="B6763" t="s">
        <v>769</v>
      </c>
      <c r="C6763" t="s">
        <v>1570</v>
      </c>
      <c r="P6763">
        <v>1</v>
      </c>
      <c r="Q6763">
        <v>0</v>
      </c>
      <c r="R6763">
        <v>1</v>
      </c>
      <c r="S6763">
        <v>1</v>
      </c>
    </row>
    <row r="6764" spans="1:19" x14ac:dyDescent="0.3">
      <c r="A6764">
        <v>19268</v>
      </c>
      <c r="B6764" t="s">
        <v>826</v>
      </c>
      <c r="C6764" t="s">
        <v>75</v>
      </c>
      <c r="P6764">
        <v>26</v>
      </c>
      <c r="Q6764">
        <v>0</v>
      </c>
      <c r="R6764">
        <v>77</v>
      </c>
      <c r="S6764">
        <v>5</v>
      </c>
    </row>
    <row r="6765" spans="1:19" x14ac:dyDescent="0.3">
      <c r="A6765">
        <v>19268</v>
      </c>
      <c r="B6765" t="s">
        <v>826</v>
      </c>
      <c r="C6765" t="s">
        <v>389</v>
      </c>
      <c r="P6765">
        <v>14</v>
      </c>
      <c r="Q6765">
        <v>0</v>
      </c>
      <c r="R6765">
        <v>34</v>
      </c>
      <c r="S6765">
        <v>3</v>
      </c>
    </row>
    <row r="6766" spans="1:19" x14ac:dyDescent="0.3">
      <c r="A6766">
        <v>19268</v>
      </c>
      <c r="B6766" t="s">
        <v>826</v>
      </c>
      <c r="C6766" t="s">
        <v>2195</v>
      </c>
      <c r="P6766">
        <v>11</v>
      </c>
      <c r="Q6766">
        <v>0</v>
      </c>
      <c r="R6766">
        <v>22</v>
      </c>
      <c r="S6766">
        <v>2</v>
      </c>
    </row>
    <row r="6767" spans="1:19" x14ac:dyDescent="0.3">
      <c r="A6767">
        <v>19268</v>
      </c>
      <c r="B6767" t="s">
        <v>826</v>
      </c>
      <c r="C6767" t="s">
        <v>2193</v>
      </c>
      <c r="P6767">
        <v>13</v>
      </c>
      <c r="Q6767">
        <v>0</v>
      </c>
      <c r="R6767">
        <v>13</v>
      </c>
      <c r="S6767">
        <v>1</v>
      </c>
    </row>
    <row r="6768" spans="1:19" x14ac:dyDescent="0.3">
      <c r="A6768">
        <v>19268</v>
      </c>
      <c r="B6768" t="s">
        <v>826</v>
      </c>
      <c r="C6768" t="s">
        <v>584</v>
      </c>
      <c r="P6768">
        <v>8</v>
      </c>
      <c r="Q6768">
        <v>0</v>
      </c>
      <c r="R6768">
        <v>8</v>
      </c>
      <c r="S6768">
        <v>1</v>
      </c>
    </row>
    <row r="6769" spans="1:39" x14ac:dyDescent="0.3">
      <c r="A6769">
        <v>19268</v>
      </c>
      <c r="B6769" t="s">
        <v>826</v>
      </c>
      <c r="C6769" t="s">
        <v>586</v>
      </c>
      <c r="P6769">
        <v>7</v>
      </c>
      <c r="Q6769">
        <v>0</v>
      </c>
      <c r="R6769">
        <v>7</v>
      </c>
      <c r="S6769">
        <v>1</v>
      </c>
    </row>
    <row r="6770" spans="1:39" x14ac:dyDescent="0.3">
      <c r="A6770">
        <v>19268</v>
      </c>
      <c r="B6770" t="s">
        <v>826</v>
      </c>
      <c r="C6770" t="s">
        <v>2196</v>
      </c>
      <c r="P6770">
        <v>5</v>
      </c>
      <c r="Q6770">
        <v>0</v>
      </c>
      <c r="R6770">
        <v>5</v>
      </c>
      <c r="S6770">
        <v>1</v>
      </c>
    </row>
    <row r="6771" spans="1:39" x14ac:dyDescent="0.3">
      <c r="A6771">
        <v>19268</v>
      </c>
      <c r="B6771" t="s">
        <v>826</v>
      </c>
      <c r="C6771" t="s">
        <v>53</v>
      </c>
      <c r="P6771">
        <v>5</v>
      </c>
      <c r="Q6771">
        <v>1</v>
      </c>
      <c r="R6771">
        <v>5</v>
      </c>
      <c r="S6771">
        <v>1</v>
      </c>
    </row>
    <row r="6772" spans="1:39" x14ac:dyDescent="0.3">
      <c r="A6772">
        <v>19268</v>
      </c>
      <c r="B6772" t="s">
        <v>826</v>
      </c>
      <c r="C6772" t="s">
        <v>2194</v>
      </c>
      <c r="P6772">
        <v>4</v>
      </c>
      <c r="Q6772">
        <v>0</v>
      </c>
      <c r="R6772">
        <v>4</v>
      </c>
      <c r="S6772">
        <v>1</v>
      </c>
    </row>
    <row r="6773" spans="1:39" x14ac:dyDescent="0.3">
      <c r="A6773">
        <v>19268</v>
      </c>
      <c r="B6773" t="s">
        <v>769</v>
      </c>
      <c r="C6773" t="s">
        <v>107</v>
      </c>
      <c r="T6773">
        <v>0</v>
      </c>
      <c r="U6773">
        <v>0</v>
      </c>
      <c r="V6773">
        <v>0</v>
      </c>
      <c r="W6773">
        <v>0</v>
      </c>
      <c r="X6773">
        <v>1</v>
      </c>
    </row>
    <row r="6774" spans="1:39" x14ac:dyDescent="0.3">
      <c r="A6774">
        <v>19268</v>
      </c>
      <c r="B6774" t="s">
        <v>826</v>
      </c>
      <c r="C6774" t="s">
        <v>2196</v>
      </c>
      <c r="T6774">
        <v>23.5</v>
      </c>
      <c r="U6774">
        <v>29</v>
      </c>
      <c r="V6774">
        <v>0</v>
      </c>
      <c r="W6774">
        <v>94</v>
      </c>
      <c r="X6774">
        <v>4</v>
      </c>
    </row>
    <row r="6775" spans="1:39" x14ac:dyDescent="0.3">
      <c r="A6775">
        <v>19268</v>
      </c>
      <c r="B6775" t="s">
        <v>826</v>
      </c>
      <c r="C6775" t="s">
        <v>2194</v>
      </c>
      <c r="T6775">
        <v>62</v>
      </c>
      <c r="U6775">
        <v>100</v>
      </c>
      <c r="V6775">
        <v>1</v>
      </c>
      <c r="W6775">
        <v>124</v>
      </c>
      <c r="X6775">
        <v>2</v>
      </c>
    </row>
    <row r="6776" spans="1:39" x14ac:dyDescent="0.3">
      <c r="A6776">
        <v>19268</v>
      </c>
      <c r="B6776" t="s">
        <v>769</v>
      </c>
      <c r="C6776" t="s">
        <v>1570</v>
      </c>
      <c r="Y6776">
        <v>5</v>
      </c>
      <c r="Z6776">
        <v>5</v>
      </c>
      <c r="AA6776">
        <v>0</v>
      </c>
      <c r="AB6776">
        <v>10</v>
      </c>
      <c r="AC6776">
        <v>2</v>
      </c>
    </row>
    <row r="6777" spans="1:39" x14ac:dyDescent="0.3">
      <c r="A6777">
        <v>19268</v>
      </c>
      <c r="B6777" t="s">
        <v>769</v>
      </c>
      <c r="C6777" t="s">
        <v>1212</v>
      </c>
      <c r="AD6777">
        <v>4</v>
      </c>
      <c r="AE6777">
        <v>30</v>
      </c>
      <c r="AF6777">
        <v>2</v>
      </c>
      <c r="AG6777">
        <v>50</v>
      </c>
      <c r="AH6777">
        <v>9</v>
      </c>
      <c r="AI6777">
        <v>3</v>
      </c>
    </row>
    <row r="6778" spans="1:39" x14ac:dyDescent="0.3">
      <c r="A6778">
        <v>19268</v>
      </c>
      <c r="B6778" t="s">
        <v>826</v>
      </c>
      <c r="C6778" t="s">
        <v>2197</v>
      </c>
      <c r="AD6778">
        <v>1</v>
      </c>
      <c r="AE6778">
        <v>33</v>
      </c>
      <c r="AF6778">
        <v>1</v>
      </c>
      <c r="AG6778">
        <v>100</v>
      </c>
      <c r="AH6778">
        <v>5</v>
      </c>
      <c r="AI6778">
        <v>2</v>
      </c>
    </row>
    <row r="6779" spans="1:39" x14ac:dyDescent="0.3">
      <c r="A6779">
        <v>19268</v>
      </c>
      <c r="B6779" t="s">
        <v>769</v>
      </c>
      <c r="C6779" t="s">
        <v>1604</v>
      </c>
      <c r="AJ6779">
        <v>39</v>
      </c>
      <c r="AK6779">
        <v>39</v>
      </c>
      <c r="AL6779">
        <v>39</v>
      </c>
      <c r="AM6779">
        <v>1</v>
      </c>
    </row>
    <row r="6780" spans="1:39" x14ac:dyDescent="0.3">
      <c r="A6780">
        <v>19268</v>
      </c>
      <c r="B6780" t="s">
        <v>826</v>
      </c>
      <c r="C6780" t="s">
        <v>1684</v>
      </c>
      <c r="AJ6780">
        <v>47</v>
      </c>
      <c r="AK6780">
        <v>165</v>
      </c>
      <c r="AL6780">
        <v>41.2</v>
      </c>
      <c r="AM6780">
        <v>4</v>
      </c>
    </row>
    <row r="6781" spans="1:39" x14ac:dyDescent="0.3">
      <c r="A6781">
        <v>19269</v>
      </c>
      <c r="B6781" t="s">
        <v>1331</v>
      </c>
      <c r="C6781" t="s">
        <v>1638</v>
      </c>
      <c r="D6781">
        <v>24</v>
      </c>
      <c r="E6781">
        <v>50</v>
      </c>
      <c r="F6781">
        <v>12</v>
      </c>
      <c r="G6781">
        <v>0</v>
      </c>
      <c r="H6781">
        <v>2</v>
      </c>
      <c r="I6781">
        <v>166</v>
      </c>
      <c r="J6781">
        <v>135.6</v>
      </c>
    </row>
    <row r="6782" spans="1:39" x14ac:dyDescent="0.3">
      <c r="A6782">
        <v>19269</v>
      </c>
      <c r="B6782" t="s">
        <v>572</v>
      </c>
      <c r="C6782" t="s">
        <v>1326</v>
      </c>
      <c r="D6782">
        <v>32</v>
      </c>
      <c r="E6782">
        <v>53.1</v>
      </c>
      <c r="F6782">
        <v>17</v>
      </c>
      <c r="G6782">
        <v>2</v>
      </c>
      <c r="H6782">
        <v>1</v>
      </c>
      <c r="I6782">
        <v>151</v>
      </c>
      <c r="J6782">
        <v>90.6</v>
      </c>
    </row>
    <row r="6783" spans="1:39" x14ac:dyDescent="0.3">
      <c r="A6783">
        <v>19269</v>
      </c>
      <c r="B6783" t="s">
        <v>572</v>
      </c>
      <c r="C6783" t="s">
        <v>2198</v>
      </c>
      <c r="D6783">
        <v>1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</row>
    <row r="6784" spans="1:39" x14ac:dyDescent="0.3">
      <c r="A6784">
        <v>19269</v>
      </c>
      <c r="B6784" t="s">
        <v>1331</v>
      </c>
      <c r="C6784" t="s">
        <v>2199</v>
      </c>
      <c r="K6784">
        <v>30</v>
      </c>
      <c r="L6784">
        <v>0</v>
      </c>
      <c r="M6784">
        <v>19</v>
      </c>
      <c r="N6784">
        <v>0</v>
      </c>
      <c r="O6784">
        <v>143</v>
      </c>
    </row>
    <row r="6785" spans="1:19" x14ac:dyDescent="0.3">
      <c r="A6785">
        <v>19269</v>
      </c>
      <c r="B6785" t="s">
        <v>1331</v>
      </c>
      <c r="C6785" t="s">
        <v>1638</v>
      </c>
      <c r="K6785">
        <v>8</v>
      </c>
      <c r="L6785">
        <v>0</v>
      </c>
      <c r="M6785">
        <v>32</v>
      </c>
      <c r="N6785">
        <v>1</v>
      </c>
      <c r="O6785">
        <v>62</v>
      </c>
    </row>
    <row r="6786" spans="1:19" x14ac:dyDescent="0.3">
      <c r="A6786">
        <v>19269</v>
      </c>
      <c r="B6786" t="s">
        <v>1331</v>
      </c>
      <c r="C6786" t="s">
        <v>180</v>
      </c>
      <c r="K6786">
        <v>2</v>
      </c>
      <c r="L6786">
        <v>0</v>
      </c>
      <c r="M6786">
        <v>14</v>
      </c>
      <c r="N6786">
        <v>0</v>
      </c>
      <c r="O6786">
        <v>15</v>
      </c>
    </row>
    <row r="6787" spans="1:19" x14ac:dyDescent="0.3">
      <c r="A6787">
        <v>19269</v>
      </c>
      <c r="B6787" t="s">
        <v>1331</v>
      </c>
      <c r="C6787" t="s">
        <v>1277</v>
      </c>
      <c r="K6787">
        <v>1</v>
      </c>
      <c r="L6787">
        <v>0</v>
      </c>
      <c r="M6787">
        <v>2</v>
      </c>
      <c r="N6787">
        <v>0</v>
      </c>
      <c r="O6787">
        <v>2</v>
      </c>
    </row>
    <row r="6788" spans="1:19" x14ac:dyDescent="0.3">
      <c r="A6788">
        <v>19269</v>
      </c>
      <c r="B6788" t="s">
        <v>1331</v>
      </c>
      <c r="C6788" t="s">
        <v>174</v>
      </c>
      <c r="K6788">
        <v>1</v>
      </c>
      <c r="L6788">
        <v>0</v>
      </c>
      <c r="M6788">
        <v>0</v>
      </c>
      <c r="N6788">
        <v>0</v>
      </c>
      <c r="O6788">
        <v>0</v>
      </c>
    </row>
    <row r="6789" spans="1:19" x14ac:dyDescent="0.3">
      <c r="A6789">
        <v>19269</v>
      </c>
      <c r="B6789" t="s">
        <v>572</v>
      </c>
      <c r="C6789" t="s">
        <v>1824</v>
      </c>
      <c r="K6789">
        <v>17</v>
      </c>
      <c r="L6789">
        <v>0</v>
      </c>
      <c r="M6789">
        <v>13</v>
      </c>
      <c r="N6789">
        <v>0</v>
      </c>
      <c r="O6789">
        <v>55</v>
      </c>
    </row>
    <row r="6790" spans="1:19" x14ac:dyDescent="0.3">
      <c r="A6790">
        <v>19269</v>
      </c>
      <c r="B6790" t="s">
        <v>572</v>
      </c>
      <c r="C6790" t="s">
        <v>2198</v>
      </c>
      <c r="K6790">
        <v>7</v>
      </c>
      <c r="L6790">
        <v>0</v>
      </c>
      <c r="M6790">
        <v>14</v>
      </c>
      <c r="N6790">
        <v>0</v>
      </c>
      <c r="O6790">
        <v>47</v>
      </c>
    </row>
    <row r="6791" spans="1:19" x14ac:dyDescent="0.3">
      <c r="A6791">
        <v>19269</v>
      </c>
      <c r="B6791" t="s">
        <v>572</v>
      </c>
      <c r="C6791" t="s">
        <v>1326</v>
      </c>
      <c r="K6791">
        <v>13</v>
      </c>
      <c r="L6791">
        <v>0</v>
      </c>
      <c r="M6791">
        <v>16</v>
      </c>
      <c r="N6791">
        <v>1</v>
      </c>
      <c r="O6791">
        <v>30</v>
      </c>
    </row>
    <row r="6792" spans="1:19" x14ac:dyDescent="0.3">
      <c r="A6792">
        <v>19269</v>
      </c>
      <c r="B6792" t="s">
        <v>1331</v>
      </c>
      <c r="C6792" t="s">
        <v>180</v>
      </c>
      <c r="P6792">
        <v>23</v>
      </c>
      <c r="Q6792">
        <v>1</v>
      </c>
      <c r="R6792">
        <v>60</v>
      </c>
      <c r="S6792">
        <v>4</v>
      </c>
    </row>
    <row r="6793" spans="1:19" x14ac:dyDescent="0.3">
      <c r="A6793">
        <v>19269</v>
      </c>
      <c r="B6793" t="s">
        <v>1331</v>
      </c>
      <c r="C6793" t="s">
        <v>2200</v>
      </c>
      <c r="P6793">
        <v>23</v>
      </c>
      <c r="Q6793">
        <v>0</v>
      </c>
      <c r="R6793">
        <v>52</v>
      </c>
      <c r="S6793">
        <v>3</v>
      </c>
    </row>
    <row r="6794" spans="1:19" x14ac:dyDescent="0.3">
      <c r="A6794">
        <v>19269</v>
      </c>
      <c r="B6794" t="s">
        <v>1331</v>
      </c>
      <c r="C6794" t="s">
        <v>205</v>
      </c>
      <c r="P6794">
        <v>15</v>
      </c>
      <c r="Q6794">
        <v>0</v>
      </c>
      <c r="R6794">
        <v>26</v>
      </c>
      <c r="S6794">
        <v>3</v>
      </c>
    </row>
    <row r="6795" spans="1:19" x14ac:dyDescent="0.3">
      <c r="A6795">
        <v>19269</v>
      </c>
      <c r="B6795" t="s">
        <v>1331</v>
      </c>
      <c r="C6795" t="s">
        <v>2199</v>
      </c>
      <c r="P6795">
        <v>24</v>
      </c>
      <c r="Q6795">
        <v>1</v>
      </c>
      <c r="R6795">
        <v>24</v>
      </c>
      <c r="S6795">
        <v>1</v>
      </c>
    </row>
    <row r="6796" spans="1:19" x14ac:dyDescent="0.3">
      <c r="A6796">
        <v>19269</v>
      </c>
      <c r="B6796" t="s">
        <v>1331</v>
      </c>
      <c r="C6796" t="s">
        <v>275</v>
      </c>
      <c r="P6796">
        <v>4</v>
      </c>
      <c r="Q6796">
        <v>0</v>
      </c>
      <c r="R6796">
        <v>4</v>
      </c>
      <c r="S6796">
        <v>1</v>
      </c>
    </row>
    <row r="6797" spans="1:19" x14ac:dyDescent="0.3">
      <c r="A6797">
        <v>19269</v>
      </c>
      <c r="B6797" t="s">
        <v>572</v>
      </c>
      <c r="C6797" t="s">
        <v>278</v>
      </c>
      <c r="P6797">
        <v>21</v>
      </c>
      <c r="Q6797">
        <v>0</v>
      </c>
      <c r="R6797">
        <v>71</v>
      </c>
      <c r="S6797">
        <v>8</v>
      </c>
    </row>
    <row r="6798" spans="1:19" x14ac:dyDescent="0.3">
      <c r="A6798">
        <v>19269</v>
      </c>
      <c r="B6798" t="s">
        <v>572</v>
      </c>
      <c r="C6798" t="s">
        <v>1668</v>
      </c>
      <c r="P6798">
        <v>14</v>
      </c>
      <c r="Q6798">
        <v>0</v>
      </c>
      <c r="R6798">
        <v>35</v>
      </c>
      <c r="S6798">
        <v>4</v>
      </c>
    </row>
    <row r="6799" spans="1:19" x14ac:dyDescent="0.3">
      <c r="A6799">
        <v>19269</v>
      </c>
      <c r="B6799" t="s">
        <v>572</v>
      </c>
      <c r="C6799" t="s">
        <v>1824</v>
      </c>
      <c r="P6799">
        <v>10</v>
      </c>
      <c r="Q6799">
        <v>1</v>
      </c>
      <c r="R6799">
        <v>16</v>
      </c>
      <c r="S6799">
        <v>2</v>
      </c>
    </row>
    <row r="6800" spans="1:19" x14ac:dyDescent="0.3">
      <c r="A6800">
        <v>19269</v>
      </c>
      <c r="B6800" t="s">
        <v>572</v>
      </c>
      <c r="C6800" t="s">
        <v>130</v>
      </c>
      <c r="P6800">
        <v>12</v>
      </c>
      <c r="Q6800">
        <v>0</v>
      </c>
      <c r="R6800">
        <v>12</v>
      </c>
      <c r="S6800">
        <v>1</v>
      </c>
    </row>
    <row r="6801" spans="1:39" x14ac:dyDescent="0.3">
      <c r="A6801">
        <v>19269</v>
      </c>
      <c r="B6801" t="s">
        <v>572</v>
      </c>
      <c r="C6801" t="s">
        <v>2198</v>
      </c>
      <c r="P6801">
        <v>12</v>
      </c>
      <c r="Q6801">
        <v>0</v>
      </c>
      <c r="R6801">
        <v>12</v>
      </c>
      <c r="S6801">
        <v>1</v>
      </c>
    </row>
    <row r="6802" spans="1:39" x14ac:dyDescent="0.3">
      <c r="A6802">
        <v>19269</v>
      </c>
      <c r="B6802" t="s">
        <v>572</v>
      </c>
      <c r="C6802" t="s">
        <v>2201</v>
      </c>
      <c r="P6802">
        <v>5</v>
      </c>
      <c r="Q6802">
        <v>0</v>
      </c>
      <c r="R6802">
        <v>5</v>
      </c>
      <c r="S6802">
        <v>1</v>
      </c>
    </row>
    <row r="6803" spans="1:39" x14ac:dyDescent="0.3">
      <c r="A6803">
        <v>19269</v>
      </c>
      <c r="B6803" t="s">
        <v>1331</v>
      </c>
      <c r="C6803" t="s">
        <v>180</v>
      </c>
      <c r="T6803">
        <v>60</v>
      </c>
      <c r="U6803">
        <v>94</v>
      </c>
      <c r="V6803">
        <v>1</v>
      </c>
      <c r="W6803">
        <v>120</v>
      </c>
      <c r="X6803">
        <v>2</v>
      </c>
    </row>
    <row r="6804" spans="1:39" x14ac:dyDescent="0.3">
      <c r="A6804">
        <v>19269</v>
      </c>
      <c r="B6804" t="s">
        <v>1331</v>
      </c>
      <c r="C6804" t="s">
        <v>1692</v>
      </c>
      <c r="T6804">
        <v>22</v>
      </c>
      <c r="U6804">
        <v>35</v>
      </c>
      <c r="V6804">
        <v>0</v>
      </c>
      <c r="W6804">
        <v>44</v>
      </c>
      <c r="X6804">
        <v>2</v>
      </c>
    </row>
    <row r="6805" spans="1:39" x14ac:dyDescent="0.3">
      <c r="A6805">
        <v>19269</v>
      </c>
      <c r="B6805" t="s">
        <v>572</v>
      </c>
      <c r="C6805" t="s">
        <v>1668</v>
      </c>
      <c r="T6805">
        <v>31</v>
      </c>
      <c r="U6805">
        <v>41</v>
      </c>
      <c r="V6805">
        <v>0</v>
      </c>
      <c r="W6805">
        <v>155</v>
      </c>
      <c r="X6805">
        <v>5</v>
      </c>
    </row>
    <row r="6806" spans="1:39" x14ac:dyDescent="0.3">
      <c r="A6806">
        <v>19269</v>
      </c>
      <c r="B6806" t="s">
        <v>572</v>
      </c>
      <c r="C6806" t="s">
        <v>130</v>
      </c>
      <c r="T6806">
        <v>25</v>
      </c>
      <c r="U6806">
        <v>25</v>
      </c>
      <c r="V6806">
        <v>0</v>
      </c>
      <c r="W6806">
        <v>50</v>
      </c>
      <c r="X6806">
        <v>2</v>
      </c>
    </row>
    <row r="6807" spans="1:39" x14ac:dyDescent="0.3">
      <c r="A6807">
        <v>19269</v>
      </c>
      <c r="B6807" t="s">
        <v>1331</v>
      </c>
      <c r="C6807" t="s">
        <v>1342</v>
      </c>
      <c r="Y6807">
        <v>1</v>
      </c>
      <c r="Z6807">
        <v>1</v>
      </c>
      <c r="AA6807">
        <v>0</v>
      </c>
      <c r="AB6807">
        <v>1</v>
      </c>
      <c r="AC6807">
        <v>1</v>
      </c>
    </row>
    <row r="6808" spans="1:39" x14ac:dyDescent="0.3">
      <c r="A6808">
        <v>19269</v>
      </c>
      <c r="B6808" t="s">
        <v>572</v>
      </c>
      <c r="C6808" t="s">
        <v>130</v>
      </c>
      <c r="Y6808">
        <v>2.7</v>
      </c>
      <c r="Z6808">
        <v>5</v>
      </c>
      <c r="AA6808">
        <v>0</v>
      </c>
      <c r="AB6808">
        <v>8</v>
      </c>
      <c r="AC6808">
        <v>3</v>
      </c>
    </row>
    <row r="6809" spans="1:39" x14ac:dyDescent="0.3">
      <c r="A6809">
        <v>19269</v>
      </c>
      <c r="B6809" t="s">
        <v>1331</v>
      </c>
      <c r="C6809" t="s">
        <v>1853</v>
      </c>
      <c r="AD6809">
        <v>2</v>
      </c>
      <c r="AE6809">
        <v>33</v>
      </c>
      <c r="AF6809">
        <v>2</v>
      </c>
      <c r="AG6809">
        <v>100</v>
      </c>
      <c r="AH6809">
        <v>8</v>
      </c>
      <c r="AI6809">
        <v>2</v>
      </c>
    </row>
    <row r="6810" spans="1:39" x14ac:dyDescent="0.3">
      <c r="A6810">
        <v>19269</v>
      </c>
      <c r="B6810" t="s">
        <v>572</v>
      </c>
      <c r="C6810" t="s">
        <v>2202</v>
      </c>
      <c r="AD6810">
        <v>2</v>
      </c>
      <c r="AE6810">
        <v>25</v>
      </c>
      <c r="AF6810">
        <v>1</v>
      </c>
      <c r="AG6810">
        <v>50</v>
      </c>
      <c r="AH6810">
        <v>5</v>
      </c>
      <c r="AI6810">
        <v>2</v>
      </c>
    </row>
    <row r="6811" spans="1:39" x14ac:dyDescent="0.3">
      <c r="A6811">
        <v>19269</v>
      </c>
      <c r="B6811" t="s">
        <v>1331</v>
      </c>
      <c r="C6811" t="s">
        <v>174</v>
      </c>
      <c r="AJ6811">
        <v>55</v>
      </c>
      <c r="AK6811">
        <v>138</v>
      </c>
      <c r="AL6811">
        <v>46</v>
      </c>
      <c r="AM6811">
        <v>3</v>
      </c>
    </row>
    <row r="6812" spans="1:39" x14ac:dyDescent="0.3">
      <c r="A6812">
        <v>19269</v>
      </c>
      <c r="B6812" t="s">
        <v>572</v>
      </c>
      <c r="C6812" t="s">
        <v>2203</v>
      </c>
      <c r="AJ6812">
        <v>42</v>
      </c>
      <c r="AK6812">
        <v>181</v>
      </c>
      <c r="AL6812">
        <v>36.200000000000003</v>
      </c>
      <c r="AM6812">
        <v>5</v>
      </c>
    </row>
    <row r="6813" spans="1:39" x14ac:dyDescent="0.3">
      <c r="A6813">
        <v>19270</v>
      </c>
      <c r="B6813" t="s">
        <v>570</v>
      </c>
      <c r="C6813" t="s">
        <v>1894</v>
      </c>
      <c r="D6813">
        <v>34</v>
      </c>
      <c r="E6813">
        <v>64.7</v>
      </c>
      <c r="F6813">
        <v>22</v>
      </c>
      <c r="G6813">
        <v>1</v>
      </c>
      <c r="H6813">
        <v>2</v>
      </c>
      <c r="I6813">
        <v>287</v>
      </c>
      <c r="J6813">
        <v>149.1</v>
      </c>
    </row>
    <row r="6814" spans="1:39" x14ac:dyDescent="0.3">
      <c r="A6814">
        <v>19270</v>
      </c>
      <c r="B6814" t="s">
        <v>570</v>
      </c>
      <c r="C6814" t="s">
        <v>1441</v>
      </c>
      <c r="D6814">
        <v>1</v>
      </c>
      <c r="E6814">
        <v>100</v>
      </c>
      <c r="F6814">
        <v>1</v>
      </c>
      <c r="G6814">
        <v>0</v>
      </c>
      <c r="H6814">
        <v>0</v>
      </c>
      <c r="I6814">
        <v>20</v>
      </c>
      <c r="J6814">
        <v>268</v>
      </c>
    </row>
    <row r="6815" spans="1:39" x14ac:dyDescent="0.3">
      <c r="A6815">
        <v>19270</v>
      </c>
      <c r="B6815" t="s">
        <v>886</v>
      </c>
      <c r="C6815" t="s">
        <v>52</v>
      </c>
      <c r="D6815">
        <v>48</v>
      </c>
      <c r="E6815">
        <v>72.900000000000006</v>
      </c>
      <c r="F6815">
        <v>35</v>
      </c>
      <c r="G6815">
        <v>1</v>
      </c>
      <c r="H6815">
        <v>1</v>
      </c>
      <c r="I6815">
        <v>278</v>
      </c>
      <c r="J6815">
        <v>124.3</v>
      </c>
    </row>
    <row r="6816" spans="1:39" x14ac:dyDescent="0.3">
      <c r="A6816">
        <v>19270</v>
      </c>
      <c r="B6816" t="s">
        <v>886</v>
      </c>
      <c r="C6816" t="s">
        <v>1377</v>
      </c>
      <c r="D6816">
        <v>1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</row>
    <row r="6817" spans="1:19" x14ac:dyDescent="0.3">
      <c r="A6817">
        <v>19270</v>
      </c>
      <c r="B6817" t="s">
        <v>570</v>
      </c>
      <c r="C6817" t="s">
        <v>1894</v>
      </c>
      <c r="K6817">
        <v>17</v>
      </c>
      <c r="L6817">
        <v>0</v>
      </c>
      <c r="M6817">
        <v>44</v>
      </c>
      <c r="N6817">
        <v>2</v>
      </c>
      <c r="O6817">
        <v>229</v>
      </c>
    </row>
    <row r="6818" spans="1:19" x14ac:dyDescent="0.3">
      <c r="A6818">
        <v>19270</v>
      </c>
      <c r="B6818" t="s">
        <v>570</v>
      </c>
      <c r="C6818" t="s">
        <v>1895</v>
      </c>
      <c r="K6818">
        <v>8</v>
      </c>
      <c r="L6818">
        <v>0</v>
      </c>
      <c r="M6818">
        <v>23</v>
      </c>
      <c r="N6818">
        <v>1</v>
      </c>
      <c r="O6818">
        <v>56</v>
      </c>
    </row>
    <row r="6819" spans="1:19" x14ac:dyDescent="0.3">
      <c r="A6819">
        <v>19270</v>
      </c>
      <c r="B6819" t="s">
        <v>570</v>
      </c>
      <c r="C6819" t="s">
        <v>44</v>
      </c>
      <c r="K6819">
        <v>6</v>
      </c>
      <c r="L6819">
        <v>0</v>
      </c>
      <c r="M6819">
        <v>30</v>
      </c>
      <c r="N6819">
        <v>1</v>
      </c>
      <c r="O6819">
        <v>41</v>
      </c>
    </row>
    <row r="6820" spans="1:19" x14ac:dyDescent="0.3">
      <c r="A6820">
        <v>19270</v>
      </c>
      <c r="B6820" t="s">
        <v>886</v>
      </c>
      <c r="C6820" t="s">
        <v>1389</v>
      </c>
      <c r="K6820">
        <v>10</v>
      </c>
      <c r="L6820">
        <v>0</v>
      </c>
      <c r="M6820">
        <v>18</v>
      </c>
      <c r="N6820">
        <v>0</v>
      </c>
      <c r="O6820">
        <v>44</v>
      </c>
    </row>
    <row r="6821" spans="1:19" x14ac:dyDescent="0.3">
      <c r="A6821">
        <v>19270</v>
      </c>
      <c r="B6821" t="s">
        <v>886</v>
      </c>
      <c r="C6821" t="s">
        <v>44</v>
      </c>
      <c r="K6821">
        <v>16</v>
      </c>
      <c r="L6821">
        <v>0</v>
      </c>
      <c r="M6821">
        <v>8</v>
      </c>
      <c r="N6821">
        <v>0</v>
      </c>
      <c r="O6821">
        <v>41</v>
      </c>
    </row>
    <row r="6822" spans="1:19" x14ac:dyDescent="0.3">
      <c r="A6822">
        <v>19270</v>
      </c>
      <c r="B6822" t="s">
        <v>886</v>
      </c>
      <c r="C6822" t="s">
        <v>2204</v>
      </c>
      <c r="K6822">
        <v>4</v>
      </c>
      <c r="L6822">
        <v>0</v>
      </c>
      <c r="M6822">
        <v>11</v>
      </c>
      <c r="N6822">
        <v>0</v>
      </c>
      <c r="O6822">
        <v>28</v>
      </c>
    </row>
    <row r="6823" spans="1:19" x14ac:dyDescent="0.3">
      <c r="A6823">
        <v>19270</v>
      </c>
      <c r="B6823" t="s">
        <v>886</v>
      </c>
      <c r="C6823" t="s">
        <v>1377</v>
      </c>
      <c r="K6823">
        <v>2</v>
      </c>
      <c r="L6823">
        <v>0</v>
      </c>
      <c r="M6823">
        <v>11</v>
      </c>
      <c r="N6823">
        <v>0</v>
      </c>
      <c r="O6823">
        <v>11</v>
      </c>
    </row>
    <row r="6824" spans="1:19" x14ac:dyDescent="0.3">
      <c r="A6824">
        <v>19270</v>
      </c>
      <c r="B6824" t="s">
        <v>886</v>
      </c>
      <c r="C6824" t="s">
        <v>1238</v>
      </c>
      <c r="K6824">
        <v>1</v>
      </c>
      <c r="L6824">
        <v>0</v>
      </c>
      <c r="M6824">
        <v>6</v>
      </c>
      <c r="N6824">
        <v>0</v>
      </c>
      <c r="O6824">
        <v>6</v>
      </c>
    </row>
    <row r="6825" spans="1:19" x14ac:dyDescent="0.3">
      <c r="A6825">
        <v>19270</v>
      </c>
      <c r="B6825" t="s">
        <v>886</v>
      </c>
      <c r="C6825" t="s">
        <v>52</v>
      </c>
      <c r="K6825">
        <v>1</v>
      </c>
      <c r="L6825">
        <v>0</v>
      </c>
      <c r="M6825">
        <v>0</v>
      </c>
      <c r="N6825">
        <v>0</v>
      </c>
      <c r="O6825">
        <v>-7</v>
      </c>
    </row>
    <row r="6826" spans="1:19" x14ac:dyDescent="0.3">
      <c r="A6826">
        <v>19270</v>
      </c>
      <c r="B6826" t="s">
        <v>570</v>
      </c>
      <c r="C6826" t="s">
        <v>2205</v>
      </c>
      <c r="P6826">
        <v>33</v>
      </c>
      <c r="Q6826">
        <v>1</v>
      </c>
      <c r="R6826">
        <v>104</v>
      </c>
      <c r="S6826">
        <v>8</v>
      </c>
    </row>
    <row r="6827" spans="1:19" x14ac:dyDescent="0.3">
      <c r="A6827">
        <v>19270</v>
      </c>
      <c r="B6827" t="s">
        <v>570</v>
      </c>
      <c r="C6827" t="s">
        <v>133</v>
      </c>
      <c r="P6827">
        <v>20</v>
      </c>
      <c r="Q6827">
        <v>0</v>
      </c>
      <c r="R6827">
        <v>83</v>
      </c>
      <c r="S6827">
        <v>7</v>
      </c>
    </row>
    <row r="6828" spans="1:19" x14ac:dyDescent="0.3">
      <c r="A6828">
        <v>19270</v>
      </c>
      <c r="B6828" t="s">
        <v>570</v>
      </c>
      <c r="C6828" t="s">
        <v>2206</v>
      </c>
      <c r="P6828">
        <v>35</v>
      </c>
      <c r="Q6828">
        <v>1</v>
      </c>
      <c r="R6828">
        <v>81</v>
      </c>
      <c r="S6828">
        <v>3</v>
      </c>
    </row>
    <row r="6829" spans="1:19" x14ac:dyDescent="0.3">
      <c r="A6829">
        <v>19270</v>
      </c>
      <c r="B6829" t="s">
        <v>570</v>
      </c>
      <c r="C6829" t="s">
        <v>1527</v>
      </c>
      <c r="P6829">
        <v>18</v>
      </c>
      <c r="Q6829">
        <v>0</v>
      </c>
      <c r="R6829">
        <v>28</v>
      </c>
      <c r="S6829">
        <v>3</v>
      </c>
    </row>
    <row r="6830" spans="1:19" x14ac:dyDescent="0.3">
      <c r="A6830">
        <v>19270</v>
      </c>
      <c r="B6830" t="s">
        <v>570</v>
      </c>
      <c r="C6830" t="s">
        <v>1895</v>
      </c>
      <c r="P6830">
        <v>6</v>
      </c>
      <c r="Q6830">
        <v>0</v>
      </c>
      <c r="R6830">
        <v>11</v>
      </c>
      <c r="S6830">
        <v>2</v>
      </c>
    </row>
    <row r="6831" spans="1:19" x14ac:dyDescent="0.3">
      <c r="A6831">
        <v>19270</v>
      </c>
      <c r="B6831" t="s">
        <v>886</v>
      </c>
      <c r="C6831" t="s">
        <v>2207</v>
      </c>
      <c r="P6831">
        <v>15</v>
      </c>
      <c r="Q6831">
        <v>0</v>
      </c>
      <c r="R6831">
        <v>67</v>
      </c>
      <c r="S6831">
        <v>7</v>
      </c>
    </row>
    <row r="6832" spans="1:19" x14ac:dyDescent="0.3">
      <c r="A6832">
        <v>19270</v>
      </c>
      <c r="B6832" t="s">
        <v>886</v>
      </c>
      <c r="C6832" t="s">
        <v>239</v>
      </c>
      <c r="P6832">
        <v>19</v>
      </c>
      <c r="Q6832">
        <v>0</v>
      </c>
      <c r="R6832">
        <v>63</v>
      </c>
      <c r="S6832">
        <v>9</v>
      </c>
    </row>
    <row r="6833" spans="1:39" x14ac:dyDescent="0.3">
      <c r="A6833">
        <v>19270</v>
      </c>
      <c r="B6833" t="s">
        <v>886</v>
      </c>
      <c r="C6833" t="s">
        <v>320</v>
      </c>
      <c r="P6833">
        <v>17</v>
      </c>
      <c r="Q6833">
        <v>1</v>
      </c>
      <c r="R6833">
        <v>57</v>
      </c>
      <c r="S6833">
        <v>7</v>
      </c>
    </row>
    <row r="6834" spans="1:39" x14ac:dyDescent="0.3">
      <c r="A6834">
        <v>19270</v>
      </c>
      <c r="B6834" t="s">
        <v>886</v>
      </c>
      <c r="C6834" t="s">
        <v>1238</v>
      </c>
      <c r="P6834">
        <v>15</v>
      </c>
      <c r="Q6834">
        <v>0</v>
      </c>
      <c r="R6834">
        <v>43</v>
      </c>
      <c r="S6834">
        <v>4</v>
      </c>
    </row>
    <row r="6835" spans="1:39" x14ac:dyDescent="0.3">
      <c r="A6835">
        <v>19270</v>
      </c>
      <c r="B6835" t="s">
        <v>886</v>
      </c>
      <c r="C6835" t="s">
        <v>44</v>
      </c>
      <c r="P6835">
        <v>8</v>
      </c>
      <c r="Q6835">
        <v>0</v>
      </c>
      <c r="R6835">
        <v>19</v>
      </c>
      <c r="S6835">
        <v>5</v>
      </c>
    </row>
    <row r="6836" spans="1:39" x14ac:dyDescent="0.3">
      <c r="A6836">
        <v>19270</v>
      </c>
      <c r="B6836" t="s">
        <v>886</v>
      </c>
      <c r="C6836" t="s">
        <v>956</v>
      </c>
      <c r="P6836">
        <v>13</v>
      </c>
      <c r="Q6836">
        <v>0</v>
      </c>
      <c r="R6836">
        <v>13</v>
      </c>
      <c r="S6836">
        <v>1</v>
      </c>
    </row>
    <row r="6837" spans="1:39" x14ac:dyDescent="0.3">
      <c r="A6837">
        <v>19270</v>
      </c>
      <c r="B6837" t="s">
        <v>886</v>
      </c>
      <c r="C6837" t="s">
        <v>1389</v>
      </c>
      <c r="P6837">
        <v>10</v>
      </c>
      <c r="Q6837">
        <v>0</v>
      </c>
      <c r="R6837">
        <v>10</v>
      </c>
      <c r="S6837">
        <v>1</v>
      </c>
    </row>
    <row r="6838" spans="1:39" x14ac:dyDescent="0.3">
      <c r="A6838">
        <v>19270</v>
      </c>
      <c r="B6838" t="s">
        <v>886</v>
      </c>
      <c r="C6838" t="s">
        <v>2204</v>
      </c>
      <c r="P6838">
        <v>6</v>
      </c>
      <c r="Q6838">
        <v>0</v>
      </c>
      <c r="R6838">
        <v>6</v>
      </c>
      <c r="S6838">
        <v>1</v>
      </c>
    </row>
    <row r="6839" spans="1:39" x14ac:dyDescent="0.3">
      <c r="A6839">
        <v>19270</v>
      </c>
      <c r="B6839" t="s">
        <v>570</v>
      </c>
      <c r="C6839" t="s">
        <v>44</v>
      </c>
      <c r="T6839">
        <v>17.5</v>
      </c>
      <c r="U6839">
        <v>21</v>
      </c>
      <c r="V6839">
        <v>0</v>
      </c>
      <c r="W6839">
        <v>35</v>
      </c>
      <c r="X6839">
        <v>2</v>
      </c>
    </row>
    <row r="6840" spans="1:39" x14ac:dyDescent="0.3">
      <c r="A6840">
        <v>19270</v>
      </c>
      <c r="B6840" t="s">
        <v>886</v>
      </c>
      <c r="C6840" t="s">
        <v>1389</v>
      </c>
      <c r="T6840">
        <v>19.5</v>
      </c>
      <c r="U6840">
        <v>22</v>
      </c>
      <c r="V6840">
        <v>0</v>
      </c>
      <c r="W6840">
        <v>39</v>
      </c>
      <c r="X6840">
        <v>2</v>
      </c>
    </row>
    <row r="6841" spans="1:39" x14ac:dyDescent="0.3">
      <c r="A6841">
        <v>19270</v>
      </c>
      <c r="B6841" t="s">
        <v>886</v>
      </c>
      <c r="C6841" t="s">
        <v>1945</v>
      </c>
      <c r="T6841">
        <v>16</v>
      </c>
      <c r="U6841">
        <v>16</v>
      </c>
      <c r="V6841">
        <v>0</v>
      </c>
      <c r="W6841">
        <v>16</v>
      </c>
      <c r="X6841">
        <v>1</v>
      </c>
    </row>
    <row r="6842" spans="1:39" x14ac:dyDescent="0.3">
      <c r="A6842">
        <v>19270</v>
      </c>
      <c r="B6842" t="s">
        <v>570</v>
      </c>
      <c r="C6842" t="s">
        <v>326</v>
      </c>
      <c r="Y6842">
        <v>-2</v>
      </c>
      <c r="Z6842">
        <v>0</v>
      </c>
      <c r="AA6842">
        <v>0</v>
      </c>
      <c r="AB6842">
        <v>-2</v>
      </c>
      <c r="AC6842">
        <v>1</v>
      </c>
    </row>
    <row r="6843" spans="1:39" x14ac:dyDescent="0.3">
      <c r="A6843">
        <v>19270</v>
      </c>
      <c r="B6843" t="s">
        <v>886</v>
      </c>
      <c r="C6843" t="s">
        <v>239</v>
      </c>
      <c r="Y6843">
        <v>-1</v>
      </c>
      <c r="Z6843">
        <v>0</v>
      </c>
      <c r="AA6843">
        <v>0</v>
      </c>
      <c r="AB6843">
        <v>-1</v>
      </c>
      <c r="AC6843">
        <v>1</v>
      </c>
    </row>
    <row r="6844" spans="1:39" x14ac:dyDescent="0.3">
      <c r="A6844">
        <v>19270</v>
      </c>
      <c r="B6844" t="s">
        <v>570</v>
      </c>
      <c r="C6844" t="s">
        <v>1211</v>
      </c>
      <c r="AD6844">
        <v>0</v>
      </c>
      <c r="AE6844" t="s">
        <v>136</v>
      </c>
      <c r="AF6844">
        <v>0</v>
      </c>
      <c r="AG6844" t="s">
        <v>136</v>
      </c>
      <c r="AH6844">
        <v>5</v>
      </c>
      <c r="AI6844">
        <v>5</v>
      </c>
    </row>
    <row r="6845" spans="1:39" x14ac:dyDescent="0.3">
      <c r="A6845">
        <v>19270</v>
      </c>
      <c r="B6845" t="s">
        <v>886</v>
      </c>
      <c r="C6845" t="s">
        <v>1538</v>
      </c>
      <c r="AD6845">
        <v>2</v>
      </c>
      <c r="AE6845">
        <v>24</v>
      </c>
      <c r="AF6845">
        <v>2</v>
      </c>
      <c r="AG6845">
        <v>100</v>
      </c>
      <c r="AH6845">
        <v>7</v>
      </c>
      <c r="AI6845">
        <v>1</v>
      </c>
    </row>
    <row r="6846" spans="1:39" x14ac:dyDescent="0.3">
      <c r="A6846">
        <v>19270</v>
      </c>
      <c r="B6846" t="s">
        <v>570</v>
      </c>
      <c r="C6846" t="s">
        <v>2208</v>
      </c>
      <c r="AJ6846">
        <v>39</v>
      </c>
      <c r="AK6846">
        <v>139</v>
      </c>
      <c r="AL6846">
        <v>34.799999999999997</v>
      </c>
      <c r="AM6846">
        <v>4</v>
      </c>
    </row>
    <row r="6847" spans="1:39" x14ac:dyDescent="0.3">
      <c r="A6847">
        <v>19270</v>
      </c>
      <c r="B6847" t="s">
        <v>886</v>
      </c>
      <c r="C6847" t="s">
        <v>2147</v>
      </c>
      <c r="AJ6847">
        <v>58</v>
      </c>
      <c r="AK6847">
        <v>247</v>
      </c>
      <c r="AL6847">
        <v>49.4</v>
      </c>
      <c r="AM6847">
        <v>5</v>
      </c>
    </row>
    <row r="6848" spans="1:39" x14ac:dyDescent="0.3">
      <c r="A6848">
        <v>19271</v>
      </c>
      <c r="B6848" t="s">
        <v>501</v>
      </c>
      <c r="C6848" t="s">
        <v>2209</v>
      </c>
      <c r="D6848">
        <v>32</v>
      </c>
      <c r="E6848">
        <v>50</v>
      </c>
      <c r="F6848">
        <v>16</v>
      </c>
      <c r="G6848">
        <v>1</v>
      </c>
      <c r="H6848">
        <v>2</v>
      </c>
      <c r="I6848">
        <v>185</v>
      </c>
      <c r="J6848">
        <v>112.9</v>
      </c>
    </row>
    <row r="6849" spans="1:19" x14ac:dyDescent="0.3">
      <c r="A6849">
        <v>19271</v>
      </c>
      <c r="B6849" t="s">
        <v>2210</v>
      </c>
      <c r="C6849" t="s">
        <v>1212</v>
      </c>
      <c r="D6849">
        <v>32</v>
      </c>
      <c r="E6849">
        <v>68.8</v>
      </c>
      <c r="F6849">
        <v>22</v>
      </c>
      <c r="G6849">
        <v>2</v>
      </c>
      <c r="H6849">
        <v>3</v>
      </c>
      <c r="I6849">
        <v>151</v>
      </c>
      <c r="J6849">
        <v>126.8</v>
      </c>
    </row>
    <row r="6850" spans="1:19" x14ac:dyDescent="0.3">
      <c r="A6850">
        <v>19271</v>
      </c>
      <c r="B6850" t="s">
        <v>2210</v>
      </c>
      <c r="C6850" t="s">
        <v>1838</v>
      </c>
      <c r="D6850">
        <v>4</v>
      </c>
      <c r="E6850">
        <v>50</v>
      </c>
      <c r="F6850">
        <v>2</v>
      </c>
      <c r="G6850">
        <v>0</v>
      </c>
      <c r="H6850">
        <v>0</v>
      </c>
      <c r="I6850">
        <v>12</v>
      </c>
      <c r="J6850">
        <v>75.2</v>
      </c>
    </row>
    <row r="6851" spans="1:19" x14ac:dyDescent="0.3">
      <c r="A6851">
        <v>19271</v>
      </c>
      <c r="B6851" t="s">
        <v>501</v>
      </c>
      <c r="C6851" t="s">
        <v>1352</v>
      </c>
      <c r="K6851">
        <v>25</v>
      </c>
      <c r="L6851">
        <v>0</v>
      </c>
      <c r="M6851">
        <v>14</v>
      </c>
      <c r="N6851">
        <v>0</v>
      </c>
      <c r="O6851">
        <v>79</v>
      </c>
    </row>
    <row r="6852" spans="1:19" x14ac:dyDescent="0.3">
      <c r="A6852">
        <v>19271</v>
      </c>
      <c r="B6852" t="s">
        <v>501</v>
      </c>
      <c r="C6852" t="s">
        <v>1042</v>
      </c>
      <c r="K6852">
        <v>5</v>
      </c>
      <c r="L6852">
        <v>0</v>
      </c>
      <c r="M6852">
        <v>10</v>
      </c>
      <c r="N6852">
        <v>0</v>
      </c>
      <c r="O6852">
        <v>18</v>
      </c>
    </row>
    <row r="6853" spans="1:19" x14ac:dyDescent="0.3">
      <c r="A6853">
        <v>19271</v>
      </c>
      <c r="B6853" t="s">
        <v>501</v>
      </c>
      <c r="C6853" t="s">
        <v>2209</v>
      </c>
      <c r="K6853">
        <v>6</v>
      </c>
      <c r="L6853">
        <v>1</v>
      </c>
      <c r="M6853">
        <v>2</v>
      </c>
      <c r="N6853">
        <v>0</v>
      </c>
      <c r="O6853">
        <v>-16</v>
      </c>
    </row>
    <row r="6854" spans="1:19" x14ac:dyDescent="0.3">
      <c r="A6854">
        <v>19271</v>
      </c>
      <c r="B6854" t="s">
        <v>2210</v>
      </c>
      <c r="C6854" t="s">
        <v>322</v>
      </c>
      <c r="K6854">
        <v>6</v>
      </c>
      <c r="L6854">
        <v>0</v>
      </c>
      <c r="M6854">
        <v>62</v>
      </c>
      <c r="N6854">
        <v>1</v>
      </c>
      <c r="O6854">
        <v>96</v>
      </c>
    </row>
    <row r="6855" spans="1:19" x14ac:dyDescent="0.3">
      <c r="A6855">
        <v>19271</v>
      </c>
      <c r="B6855" t="s">
        <v>2210</v>
      </c>
      <c r="C6855" t="s">
        <v>535</v>
      </c>
      <c r="K6855">
        <v>10</v>
      </c>
      <c r="L6855">
        <v>0</v>
      </c>
      <c r="M6855">
        <v>16</v>
      </c>
      <c r="N6855">
        <v>0</v>
      </c>
      <c r="O6855">
        <v>56</v>
      </c>
    </row>
    <row r="6856" spans="1:19" x14ac:dyDescent="0.3">
      <c r="A6856">
        <v>19271</v>
      </c>
      <c r="B6856" t="s">
        <v>2210</v>
      </c>
      <c r="C6856" t="s">
        <v>2211</v>
      </c>
      <c r="K6856">
        <v>8</v>
      </c>
      <c r="L6856">
        <v>0</v>
      </c>
      <c r="M6856">
        <v>14</v>
      </c>
      <c r="N6856">
        <v>0</v>
      </c>
      <c r="O6856">
        <v>36</v>
      </c>
    </row>
    <row r="6857" spans="1:19" x14ac:dyDescent="0.3">
      <c r="A6857">
        <v>19271</v>
      </c>
      <c r="B6857" t="s">
        <v>2210</v>
      </c>
      <c r="C6857" t="s">
        <v>1212</v>
      </c>
      <c r="K6857">
        <v>8</v>
      </c>
      <c r="L6857">
        <v>0</v>
      </c>
      <c r="M6857">
        <v>13</v>
      </c>
      <c r="N6857">
        <v>0</v>
      </c>
      <c r="O6857">
        <v>27</v>
      </c>
    </row>
    <row r="6858" spans="1:19" x14ac:dyDescent="0.3">
      <c r="A6858">
        <v>19271</v>
      </c>
      <c r="B6858" t="s">
        <v>2210</v>
      </c>
      <c r="C6858" t="s">
        <v>1838</v>
      </c>
      <c r="K6858">
        <v>7</v>
      </c>
      <c r="L6858">
        <v>0</v>
      </c>
      <c r="M6858">
        <v>8</v>
      </c>
      <c r="N6858">
        <v>1</v>
      </c>
      <c r="O6858">
        <v>22</v>
      </c>
    </row>
    <row r="6859" spans="1:19" x14ac:dyDescent="0.3">
      <c r="A6859">
        <v>19271</v>
      </c>
      <c r="B6859" t="s">
        <v>2210</v>
      </c>
      <c r="C6859" t="s">
        <v>399</v>
      </c>
      <c r="K6859">
        <v>6</v>
      </c>
      <c r="L6859">
        <v>0</v>
      </c>
      <c r="M6859">
        <v>6</v>
      </c>
      <c r="N6859">
        <v>0</v>
      </c>
      <c r="O6859">
        <v>18</v>
      </c>
    </row>
    <row r="6860" spans="1:19" x14ac:dyDescent="0.3">
      <c r="A6860">
        <v>19271</v>
      </c>
      <c r="B6860" t="s">
        <v>2210</v>
      </c>
      <c r="C6860" t="s">
        <v>2212</v>
      </c>
      <c r="K6860">
        <v>1</v>
      </c>
      <c r="L6860">
        <v>0</v>
      </c>
      <c r="M6860">
        <v>0</v>
      </c>
      <c r="N6860">
        <v>0</v>
      </c>
      <c r="O6860">
        <v>-5</v>
      </c>
    </row>
    <row r="6861" spans="1:19" x14ac:dyDescent="0.3">
      <c r="A6861">
        <v>19271</v>
      </c>
      <c r="B6861" t="s">
        <v>501</v>
      </c>
      <c r="C6861" t="s">
        <v>2213</v>
      </c>
      <c r="P6861">
        <v>22</v>
      </c>
      <c r="Q6861">
        <v>1</v>
      </c>
      <c r="R6861">
        <v>83</v>
      </c>
      <c r="S6861">
        <v>7</v>
      </c>
    </row>
    <row r="6862" spans="1:19" x14ac:dyDescent="0.3">
      <c r="A6862">
        <v>19271</v>
      </c>
      <c r="B6862" t="s">
        <v>501</v>
      </c>
      <c r="C6862" t="s">
        <v>2214</v>
      </c>
      <c r="P6862">
        <v>20</v>
      </c>
      <c r="Q6862">
        <v>1</v>
      </c>
      <c r="R6862">
        <v>57</v>
      </c>
      <c r="S6862">
        <v>4</v>
      </c>
    </row>
    <row r="6863" spans="1:19" x14ac:dyDescent="0.3">
      <c r="A6863">
        <v>19271</v>
      </c>
      <c r="B6863" t="s">
        <v>501</v>
      </c>
      <c r="C6863" t="s">
        <v>1042</v>
      </c>
      <c r="P6863">
        <v>16</v>
      </c>
      <c r="Q6863">
        <v>0</v>
      </c>
      <c r="R6863">
        <v>24</v>
      </c>
      <c r="S6863">
        <v>2</v>
      </c>
    </row>
    <row r="6864" spans="1:19" x14ac:dyDescent="0.3">
      <c r="A6864">
        <v>19271</v>
      </c>
      <c r="B6864" t="s">
        <v>501</v>
      </c>
      <c r="C6864" t="s">
        <v>2215</v>
      </c>
      <c r="P6864">
        <v>14</v>
      </c>
      <c r="Q6864">
        <v>0</v>
      </c>
      <c r="R6864">
        <v>14</v>
      </c>
      <c r="S6864">
        <v>1</v>
      </c>
    </row>
    <row r="6865" spans="1:29" x14ac:dyDescent="0.3">
      <c r="A6865">
        <v>19271</v>
      </c>
      <c r="B6865" t="s">
        <v>501</v>
      </c>
      <c r="C6865" t="s">
        <v>52</v>
      </c>
      <c r="P6865">
        <v>4</v>
      </c>
      <c r="Q6865">
        <v>0</v>
      </c>
      <c r="R6865">
        <v>4</v>
      </c>
      <c r="S6865">
        <v>1</v>
      </c>
    </row>
    <row r="6866" spans="1:29" x14ac:dyDescent="0.3">
      <c r="A6866">
        <v>19271</v>
      </c>
      <c r="B6866" t="s">
        <v>501</v>
      </c>
      <c r="C6866" t="s">
        <v>1654</v>
      </c>
      <c r="P6866">
        <v>3</v>
      </c>
      <c r="Q6866">
        <v>0</v>
      </c>
      <c r="R6866">
        <v>3</v>
      </c>
      <c r="S6866">
        <v>1</v>
      </c>
    </row>
    <row r="6867" spans="1:29" x14ac:dyDescent="0.3">
      <c r="A6867">
        <v>19271</v>
      </c>
      <c r="B6867" t="s">
        <v>2210</v>
      </c>
      <c r="C6867" t="s">
        <v>59</v>
      </c>
      <c r="P6867">
        <v>18</v>
      </c>
      <c r="Q6867">
        <v>1</v>
      </c>
      <c r="R6867">
        <v>39</v>
      </c>
      <c r="S6867">
        <v>5</v>
      </c>
    </row>
    <row r="6868" spans="1:29" x14ac:dyDescent="0.3">
      <c r="A6868">
        <v>19271</v>
      </c>
      <c r="B6868" t="s">
        <v>2210</v>
      </c>
      <c r="C6868" t="s">
        <v>676</v>
      </c>
      <c r="P6868">
        <v>14</v>
      </c>
      <c r="Q6868">
        <v>1</v>
      </c>
      <c r="R6868">
        <v>36</v>
      </c>
      <c r="S6868">
        <v>6</v>
      </c>
    </row>
    <row r="6869" spans="1:29" x14ac:dyDescent="0.3">
      <c r="A6869">
        <v>19271</v>
      </c>
      <c r="B6869" t="s">
        <v>2210</v>
      </c>
      <c r="C6869" t="s">
        <v>1839</v>
      </c>
      <c r="P6869">
        <v>11</v>
      </c>
      <c r="Q6869">
        <v>0</v>
      </c>
      <c r="R6869">
        <v>31</v>
      </c>
      <c r="S6869">
        <v>6</v>
      </c>
    </row>
    <row r="6870" spans="1:29" x14ac:dyDescent="0.3">
      <c r="A6870">
        <v>19271</v>
      </c>
      <c r="B6870" t="s">
        <v>2210</v>
      </c>
      <c r="C6870" t="s">
        <v>2211</v>
      </c>
      <c r="P6870">
        <v>27</v>
      </c>
      <c r="Q6870">
        <v>1</v>
      </c>
      <c r="R6870">
        <v>27</v>
      </c>
      <c r="S6870">
        <v>1</v>
      </c>
    </row>
    <row r="6871" spans="1:29" x14ac:dyDescent="0.3">
      <c r="A6871">
        <v>19271</v>
      </c>
      <c r="B6871" t="s">
        <v>2210</v>
      </c>
      <c r="C6871" t="s">
        <v>153</v>
      </c>
      <c r="P6871">
        <v>15</v>
      </c>
      <c r="Q6871">
        <v>0</v>
      </c>
      <c r="R6871">
        <v>15</v>
      </c>
      <c r="S6871">
        <v>1</v>
      </c>
    </row>
    <row r="6872" spans="1:29" x14ac:dyDescent="0.3">
      <c r="A6872">
        <v>19271</v>
      </c>
      <c r="B6872" t="s">
        <v>2210</v>
      </c>
      <c r="C6872" t="s">
        <v>2212</v>
      </c>
      <c r="P6872">
        <v>7</v>
      </c>
      <c r="Q6872">
        <v>0</v>
      </c>
      <c r="R6872">
        <v>13</v>
      </c>
      <c r="S6872">
        <v>2</v>
      </c>
    </row>
    <row r="6873" spans="1:29" x14ac:dyDescent="0.3">
      <c r="A6873">
        <v>19271</v>
      </c>
      <c r="B6873" t="s">
        <v>2210</v>
      </c>
      <c r="C6873" t="s">
        <v>399</v>
      </c>
      <c r="P6873">
        <v>5</v>
      </c>
      <c r="Q6873">
        <v>0</v>
      </c>
      <c r="R6873">
        <v>2</v>
      </c>
      <c r="S6873">
        <v>3</v>
      </c>
    </row>
    <row r="6874" spans="1:29" x14ac:dyDescent="0.3">
      <c r="A6874">
        <v>19271</v>
      </c>
      <c r="B6874" t="s">
        <v>501</v>
      </c>
      <c r="C6874" t="s">
        <v>1765</v>
      </c>
      <c r="T6874">
        <v>14.8</v>
      </c>
      <c r="U6874">
        <v>15</v>
      </c>
      <c r="V6874">
        <v>0</v>
      </c>
      <c r="W6874">
        <v>59</v>
      </c>
      <c r="X6874">
        <v>4</v>
      </c>
    </row>
    <row r="6875" spans="1:29" x14ac:dyDescent="0.3">
      <c r="A6875">
        <v>19271</v>
      </c>
      <c r="B6875" t="s">
        <v>2210</v>
      </c>
      <c r="C6875" t="s">
        <v>535</v>
      </c>
      <c r="T6875">
        <v>41.5</v>
      </c>
      <c r="U6875">
        <v>49</v>
      </c>
      <c r="V6875">
        <v>0</v>
      </c>
      <c r="W6875">
        <v>83</v>
      </c>
      <c r="X6875">
        <v>2</v>
      </c>
    </row>
    <row r="6876" spans="1:29" x14ac:dyDescent="0.3">
      <c r="A6876">
        <v>19271</v>
      </c>
      <c r="B6876" t="s">
        <v>2210</v>
      </c>
      <c r="C6876" t="s">
        <v>2216</v>
      </c>
      <c r="T6876">
        <v>10</v>
      </c>
      <c r="U6876">
        <v>10</v>
      </c>
      <c r="V6876">
        <v>0</v>
      </c>
      <c r="W6876">
        <v>10</v>
      </c>
      <c r="X6876">
        <v>1</v>
      </c>
    </row>
    <row r="6877" spans="1:29" x14ac:dyDescent="0.3">
      <c r="A6877">
        <v>19271</v>
      </c>
      <c r="B6877" t="s">
        <v>2210</v>
      </c>
      <c r="C6877" t="s">
        <v>322</v>
      </c>
      <c r="T6877">
        <v>6</v>
      </c>
      <c r="U6877">
        <v>6</v>
      </c>
      <c r="V6877">
        <v>0</v>
      </c>
      <c r="W6877">
        <v>6</v>
      </c>
      <c r="X6877">
        <v>1</v>
      </c>
    </row>
    <row r="6878" spans="1:29" x14ac:dyDescent="0.3">
      <c r="A6878">
        <v>19271</v>
      </c>
      <c r="B6878" t="s">
        <v>501</v>
      </c>
      <c r="C6878" t="s">
        <v>52</v>
      </c>
      <c r="Y6878">
        <v>1</v>
      </c>
      <c r="Z6878">
        <v>2</v>
      </c>
      <c r="AA6878">
        <v>0</v>
      </c>
      <c r="AB6878">
        <v>2</v>
      </c>
      <c r="AC6878">
        <v>2</v>
      </c>
    </row>
    <row r="6879" spans="1:29" x14ac:dyDescent="0.3">
      <c r="A6879">
        <v>19271</v>
      </c>
      <c r="B6879" t="s">
        <v>2210</v>
      </c>
      <c r="C6879" t="s">
        <v>2212</v>
      </c>
      <c r="Y6879">
        <v>7.3</v>
      </c>
      <c r="Z6879">
        <v>14</v>
      </c>
      <c r="AA6879">
        <v>0</v>
      </c>
      <c r="AB6879">
        <v>22</v>
      </c>
      <c r="AC6879">
        <v>3</v>
      </c>
    </row>
    <row r="6880" spans="1:29" x14ac:dyDescent="0.3">
      <c r="A6880">
        <v>19271</v>
      </c>
      <c r="B6880" t="s">
        <v>2210</v>
      </c>
      <c r="C6880" t="s">
        <v>399</v>
      </c>
      <c r="Y6880">
        <v>13</v>
      </c>
      <c r="Z6880">
        <v>13</v>
      </c>
      <c r="AA6880">
        <v>0</v>
      </c>
      <c r="AB6880">
        <v>13</v>
      </c>
      <c r="AC6880">
        <v>1</v>
      </c>
    </row>
    <row r="6881" spans="1:39" x14ac:dyDescent="0.3">
      <c r="A6881">
        <v>19271</v>
      </c>
      <c r="B6881" t="s">
        <v>501</v>
      </c>
      <c r="C6881" t="s">
        <v>278</v>
      </c>
      <c r="AD6881">
        <v>1</v>
      </c>
      <c r="AE6881">
        <v>47</v>
      </c>
      <c r="AF6881">
        <v>1</v>
      </c>
      <c r="AG6881">
        <v>100</v>
      </c>
      <c r="AH6881">
        <v>5</v>
      </c>
      <c r="AI6881">
        <v>2</v>
      </c>
    </row>
    <row r="6882" spans="1:39" x14ac:dyDescent="0.3">
      <c r="A6882">
        <v>19271</v>
      </c>
      <c r="B6882" t="s">
        <v>2210</v>
      </c>
      <c r="C6882" t="s">
        <v>1549</v>
      </c>
      <c r="AD6882">
        <v>3</v>
      </c>
      <c r="AE6882">
        <v>31</v>
      </c>
      <c r="AF6882">
        <v>1</v>
      </c>
      <c r="AG6882">
        <v>33.299999999999997</v>
      </c>
      <c r="AH6882">
        <v>8</v>
      </c>
      <c r="AI6882">
        <v>5</v>
      </c>
    </row>
    <row r="6883" spans="1:39" x14ac:dyDescent="0.3">
      <c r="A6883">
        <v>19271</v>
      </c>
      <c r="B6883" t="s">
        <v>501</v>
      </c>
      <c r="C6883" t="s">
        <v>1767</v>
      </c>
      <c r="AJ6883">
        <v>58</v>
      </c>
      <c r="AK6883">
        <v>290</v>
      </c>
      <c r="AL6883">
        <v>48.3</v>
      </c>
      <c r="AM6883">
        <v>6</v>
      </c>
    </row>
    <row r="6884" spans="1:39" x14ac:dyDescent="0.3">
      <c r="A6884">
        <v>19271</v>
      </c>
      <c r="B6884" t="s">
        <v>2210</v>
      </c>
      <c r="C6884" t="s">
        <v>1366</v>
      </c>
      <c r="AJ6884">
        <v>45</v>
      </c>
      <c r="AK6884">
        <v>119</v>
      </c>
      <c r="AL6884">
        <v>39.700000000000003</v>
      </c>
      <c r="AM6884">
        <v>3</v>
      </c>
    </row>
    <row r="6885" spans="1:39" x14ac:dyDescent="0.3">
      <c r="A6885">
        <v>19273</v>
      </c>
      <c r="B6885" t="s">
        <v>2217</v>
      </c>
      <c r="C6885" t="s">
        <v>2218</v>
      </c>
      <c r="D6885">
        <v>33</v>
      </c>
      <c r="E6885">
        <v>51.5</v>
      </c>
      <c r="F6885">
        <v>17</v>
      </c>
      <c r="G6885">
        <v>1</v>
      </c>
      <c r="H6885">
        <v>0</v>
      </c>
      <c r="I6885">
        <v>157</v>
      </c>
      <c r="J6885">
        <v>85.4</v>
      </c>
    </row>
    <row r="6886" spans="1:39" x14ac:dyDescent="0.3">
      <c r="A6886">
        <v>19273</v>
      </c>
      <c r="B6886" t="s">
        <v>87</v>
      </c>
      <c r="C6886" t="s">
        <v>2219</v>
      </c>
      <c r="D6886">
        <v>30</v>
      </c>
      <c r="E6886">
        <v>70</v>
      </c>
      <c r="F6886">
        <v>21</v>
      </c>
      <c r="G6886">
        <v>0</v>
      </c>
      <c r="H6886">
        <v>1</v>
      </c>
      <c r="I6886">
        <v>213</v>
      </c>
      <c r="J6886">
        <v>140.6</v>
      </c>
    </row>
    <row r="6887" spans="1:39" x14ac:dyDescent="0.3">
      <c r="A6887">
        <v>19273</v>
      </c>
      <c r="B6887" t="s">
        <v>2217</v>
      </c>
      <c r="C6887" t="s">
        <v>2220</v>
      </c>
      <c r="K6887">
        <v>9</v>
      </c>
      <c r="L6887">
        <v>0</v>
      </c>
      <c r="M6887">
        <v>44</v>
      </c>
      <c r="N6887">
        <v>1</v>
      </c>
      <c r="O6887">
        <v>77</v>
      </c>
    </row>
    <row r="6888" spans="1:39" x14ac:dyDescent="0.3">
      <c r="A6888">
        <v>19273</v>
      </c>
      <c r="B6888" t="s">
        <v>2217</v>
      </c>
      <c r="C6888" t="s">
        <v>2221</v>
      </c>
      <c r="K6888">
        <v>20</v>
      </c>
      <c r="L6888">
        <v>0</v>
      </c>
      <c r="M6888">
        <v>14</v>
      </c>
      <c r="N6888">
        <v>0</v>
      </c>
      <c r="O6888">
        <v>68</v>
      </c>
    </row>
    <row r="6889" spans="1:39" x14ac:dyDescent="0.3">
      <c r="A6889">
        <v>19273</v>
      </c>
      <c r="B6889" t="s">
        <v>2217</v>
      </c>
      <c r="C6889" t="s">
        <v>2222</v>
      </c>
      <c r="K6889">
        <v>1</v>
      </c>
      <c r="L6889">
        <v>0</v>
      </c>
      <c r="M6889">
        <v>32</v>
      </c>
      <c r="N6889">
        <v>0</v>
      </c>
      <c r="O6889">
        <v>32</v>
      </c>
    </row>
    <row r="6890" spans="1:39" x14ac:dyDescent="0.3">
      <c r="A6890">
        <v>19273</v>
      </c>
      <c r="B6890" t="s">
        <v>2217</v>
      </c>
      <c r="C6890" t="s">
        <v>2218</v>
      </c>
      <c r="K6890">
        <v>6</v>
      </c>
      <c r="L6890">
        <v>0</v>
      </c>
      <c r="M6890">
        <v>6</v>
      </c>
      <c r="N6890">
        <v>0</v>
      </c>
      <c r="O6890">
        <v>16</v>
      </c>
    </row>
    <row r="6891" spans="1:39" x14ac:dyDescent="0.3">
      <c r="A6891">
        <v>19273</v>
      </c>
      <c r="B6891" t="s">
        <v>87</v>
      </c>
      <c r="C6891" t="s">
        <v>168</v>
      </c>
      <c r="K6891">
        <v>8</v>
      </c>
      <c r="L6891">
        <v>0</v>
      </c>
      <c r="M6891">
        <v>12</v>
      </c>
      <c r="N6891">
        <v>0</v>
      </c>
      <c r="O6891">
        <v>57</v>
      </c>
    </row>
    <row r="6892" spans="1:39" x14ac:dyDescent="0.3">
      <c r="A6892">
        <v>19273</v>
      </c>
      <c r="B6892" t="s">
        <v>87</v>
      </c>
      <c r="C6892" t="s">
        <v>1969</v>
      </c>
      <c r="K6892">
        <v>18</v>
      </c>
      <c r="L6892">
        <v>0</v>
      </c>
      <c r="M6892">
        <v>10</v>
      </c>
      <c r="N6892">
        <v>1</v>
      </c>
      <c r="O6892">
        <v>37</v>
      </c>
    </row>
    <row r="6893" spans="1:39" x14ac:dyDescent="0.3">
      <c r="A6893">
        <v>19273</v>
      </c>
      <c r="B6893" t="s">
        <v>87</v>
      </c>
      <c r="C6893" t="s">
        <v>2223</v>
      </c>
      <c r="K6893">
        <v>1</v>
      </c>
      <c r="L6893">
        <v>0</v>
      </c>
      <c r="M6893">
        <v>0</v>
      </c>
      <c r="N6893">
        <v>0</v>
      </c>
      <c r="O6893">
        <v>-1</v>
      </c>
    </row>
    <row r="6894" spans="1:39" x14ac:dyDescent="0.3">
      <c r="A6894">
        <v>19273</v>
      </c>
      <c r="B6894" t="s">
        <v>87</v>
      </c>
      <c r="C6894" t="s">
        <v>2219</v>
      </c>
      <c r="K6894">
        <v>8</v>
      </c>
      <c r="L6894">
        <v>0</v>
      </c>
      <c r="M6894">
        <v>5</v>
      </c>
      <c r="N6894">
        <v>0</v>
      </c>
      <c r="O6894">
        <v>-5</v>
      </c>
    </row>
    <row r="6895" spans="1:39" x14ac:dyDescent="0.3">
      <c r="A6895">
        <v>19273</v>
      </c>
      <c r="B6895" t="s">
        <v>2217</v>
      </c>
      <c r="C6895" t="s">
        <v>2224</v>
      </c>
      <c r="P6895">
        <v>15</v>
      </c>
      <c r="Q6895">
        <v>0</v>
      </c>
      <c r="R6895">
        <v>72</v>
      </c>
      <c r="S6895">
        <v>6</v>
      </c>
    </row>
    <row r="6896" spans="1:39" x14ac:dyDescent="0.3">
      <c r="A6896">
        <v>19273</v>
      </c>
      <c r="B6896" t="s">
        <v>2217</v>
      </c>
      <c r="C6896" t="s">
        <v>2220</v>
      </c>
      <c r="P6896">
        <v>18</v>
      </c>
      <c r="Q6896">
        <v>0</v>
      </c>
      <c r="R6896">
        <v>22</v>
      </c>
      <c r="S6896">
        <v>4</v>
      </c>
    </row>
    <row r="6897" spans="1:35" x14ac:dyDescent="0.3">
      <c r="A6897">
        <v>19273</v>
      </c>
      <c r="B6897" t="s">
        <v>2217</v>
      </c>
      <c r="C6897" t="s">
        <v>2225</v>
      </c>
      <c r="P6897">
        <v>9</v>
      </c>
      <c r="Q6897">
        <v>0</v>
      </c>
      <c r="R6897">
        <v>22</v>
      </c>
      <c r="S6897">
        <v>3</v>
      </c>
    </row>
    <row r="6898" spans="1:35" x14ac:dyDescent="0.3">
      <c r="A6898">
        <v>19273</v>
      </c>
      <c r="B6898" t="s">
        <v>2217</v>
      </c>
      <c r="C6898" t="s">
        <v>2221</v>
      </c>
      <c r="P6898">
        <v>15</v>
      </c>
      <c r="Q6898">
        <v>0</v>
      </c>
      <c r="R6898">
        <v>19</v>
      </c>
      <c r="S6898">
        <v>2</v>
      </c>
    </row>
    <row r="6899" spans="1:35" x14ac:dyDescent="0.3">
      <c r="A6899">
        <v>19273</v>
      </c>
      <c r="B6899" t="s">
        <v>2217</v>
      </c>
      <c r="C6899" t="s">
        <v>2226</v>
      </c>
      <c r="P6899">
        <v>18</v>
      </c>
      <c r="Q6899">
        <v>0</v>
      </c>
      <c r="R6899">
        <v>18</v>
      </c>
      <c r="S6899">
        <v>1</v>
      </c>
    </row>
    <row r="6900" spans="1:35" x14ac:dyDescent="0.3">
      <c r="A6900">
        <v>19273</v>
      </c>
      <c r="B6900" t="s">
        <v>2217</v>
      </c>
      <c r="C6900" t="s">
        <v>2227</v>
      </c>
      <c r="P6900">
        <v>4</v>
      </c>
      <c r="Q6900">
        <v>0</v>
      </c>
      <c r="R6900">
        <v>4</v>
      </c>
      <c r="S6900">
        <v>1</v>
      </c>
    </row>
    <row r="6901" spans="1:35" x14ac:dyDescent="0.3">
      <c r="A6901">
        <v>19273</v>
      </c>
      <c r="B6901" t="s">
        <v>87</v>
      </c>
      <c r="C6901" t="s">
        <v>967</v>
      </c>
      <c r="P6901">
        <v>31</v>
      </c>
      <c r="Q6901">
        <v>1</v>
      </c>
      <c r="R6901">
        <v>113</v>
      </c>
      <c r="S6901">
        <v>11</v>
      </c>
    </row>
    <row r="6902" spans="1:35" x14ac:dyDescent="0.3">
      <c r="A6902">
        <v>19273</v>
      </c>
      <c r="B6902" t="s">
        <v>87</v>
      </c>
      <c r="C6902" t="s">
        <v>976</v>
      </c>
      <c r="P6902">
        <v>24</v>
      </c>
      <c r="Q6902">
        <v>0</v>
      </c>
      <c r="R6902">
        <v>54</v>
      </c>
      <c r="S6902">
        <v>3</v>
      </c>
    </row>
    <row r="6903" spans="1:35" x14ac:dyDescent="0.3">
      <c r="A6903">
        <v>19273</v>
      </c>
      <c r="B6903" t="s">
        <v>87</v>
      </c>
      <c r="C6903" t="s">
        <v>2223</v>
      </c>
      <c r="P6903">
        <v>10</v>
      </c>
      <c r="Q6903">
        <v>0</v>
      </c>
      <c r="R6903">
        <v>24</v>
      </c>
      <c r="S6903">
        <v>3</v>
      </c>
    </row>
    <row r="6904" spans="1:35" x14ac:dyDescent="0.3">
      <c r="A6904">
        <v>19273</v>
      </c>
      <c r="B6904" t="s">
        <v>87</v>
      </c>
      <c r="C6904" t="s">
        <v>2228</v>
      </c>
      <c r="P6904">
        <v>12</v>
      </c>
      <c r="Q6904">
        <v>0</v>
      </c>
      <c r="R6904">
        <v>16</v>
      </c>
      <c r="S6904">
        <v>2</v>
      </c>
    </row>
    <row r="6905" spans="1:35" x14ac:dyDescent="0.3">
      <c r="A6905">
        <v>19273</v>
      </c>
      <c r="B6905" t="s">
        <v>87</v>
      </c>
      <c r="C6905" t="s">
        <v>168</v>
      </c>
      <c r="P6905">
        <v>5</v>
      </c>
      <c r="Q6905">
        <v>0</v>
      </c>
      <c r="R6905">
        <v>6</v>
      </c>
      <c r="S6905">
        <v>2</v>
      </c>
    </row>
    <row r="6906" spans="1:35" x14ac:dyDescent="0.3">
      <c r="A6906">
        <v>19273</v>
      </c>
      <c r="B6906" t="s">
        <v>2217</v>
      </c>
      <c r="C6906" t="s">
        <v>2220</v>
      </c>
      <c r="T6906">
        <v>18</v>
      </c>
      <c r="U6906">
        <v>18</v>
      </c>
      <c r="V6906">
        <v>0</v>
      </c>
      <c r="W6906">
        <v>18</v>
      </c>
      <c r="X6906">
        <v>1</v>
      </c>
    </row>
    <row r="6907" spans="1:35" x14ac:dyDescent="0.3">
      <c r="A6907">
        <v>19273</v>
      </c>
      <c r="B6907" t="s">
        <v>2217</v>
      </c>
      <c r="C6907" t="s">
        <v>2227</v>
      </c>
      <c r="T6907">
        <v>12</v>
      </c>
      <c r="U6907">
        <v>12</v>
      </c>
      <c r="V6907">
        <v>0</v>
      </c>
      <c r="W6907">
        <v>12</v>
      </c>
      <c r="X6907">
        <v>1</v>
      </c>
    </row>
    <row r="6908" spans="1:35" x14ac:dyDescent="0.3">
      <c r="A6908">
        <v>19273</v>
      </c>
      <c r="B6908" t="s">
        <v>87</v>
      </c>
      <c r="C6908" t="s">
        <v>168</v>
      </c>
      <c r="T6908">
        <v>19</v>
      </c>
      <c r="U6908">
        <v>24</v>
      </c>
      <c r="V6908">
        <v>0</v>
      </c>
      <c r="W6908">
        <v>38</v>
      </c>
      <c r="X6908">
        <v>2</v>
      </c>
    </row>
    <row r="6909" spans="1:35" x14ac:dyDescent="0.3">
      <c r="A6909">
        <v>19273</v>
      </c>
      <c r="B6909" t="s">
        <v>87</v>
      </c>
      <c r="C6909" t="s">
        <v>969</v>
      </c>
      <c r="T6909">
        <v>33</v>
      </c>
      <c r="U6909">
        <v>33</v>
      </c>
      <c r="V6909">
        <v>0</v>
      </c>
      <c r="W6909">
        <v>33</v>
      </c>
      <c r="X6909">
        <v>1</v>
      </c>
    </row>
    <row r="6910" spans="1:35" x14ac:dyDescent="0.3">
      <c r="A6910">
        <v>19273</v>
      </c>
      <c r="B6910" t="s">
        <v>2217</v>
      </c>
      <c r="C6910" t="s">
        <v>2227</v>
      </c>
      <c r="Y6910">
        <v>7</v>
      </c>
      <c r="Z6910">
        <v>7</v>
      </c>
      <c r="AA6910">
        <v>0</v>
      </c>
      <c r="AB6910">
        <v>7</v>
      </c>
      <c r="AC6910">
        <v>1</v>
      </c>
    </row>
    <row r="6911" spans="1:35" x14ac:dyDescent="0.3">
      <c r="A6911">
        <v>19273</v>
      </c>
      <c r="B6911" t="s">
        <v>87</v>
      </c>
      <c r="C6911" t="s">
        <v>168</v>
      </c>
      <c r="Y6911">
        <v>0</v>
      </c>
      <c r="Z6911">
        <v>0</v>
      </c>
      <c r="AA6911">
        <v>0</v>
      </c>
      <c r="AB6911">
        <v>0</v>
      </c>
      <c r="AC6911">
        <v>1</v>
      </c>
    </row>
    <row r="6912" spans="1:35" x14ac:dyDescent="0.3">
      <c r="A6912">
        <v>19273</v>
      </c>
      <c r="B6912" t="s">
        <v>2217</v>
      </c>
      <c r="C6912" t="s">
        <v>2229</v>
      </c>
      <c r="AD6912">
        <v>2</v>
      </c>
      <c r="AE6912">
        <v>42</v>
      </c>
      <c r="AF6912">
        <v>2</v>
      </c>
      <c r="AG6912">
        <v>100</v>
      </c>
      <c r="AH6912">
        <v>7</v>
      </c>
      <c r="AI6912">
        <v>1</v>
      </c>
    </row>
    <row r="6913" spans="1:39" x14ac:dyDescent="0.3">
      <c r="A6913">
        <v>19273</v>
      </c>
      <c r="B6913" t="s">
        <v>87</v>
      </c>
      <c r="C6913" t="s">
        <v>56</v>
      </c>
      <c r="AD6913">
        <v>1</v>
      </c>
      <c r="AE6913">
        <v>25</v>
      </c>
      <c r="AF6913">
        <v>1</v>
      </c>
      <c r="AG6913">
        <v>100</v>
      </c>
      <c r="AH6913">
        <v>5</v>
      </c>
      <c r="AI6913">
        <v>2</v>
      </c>
    </row>
    <row r="6914" spans="1:39" x14ac:dyDescent="0.3">
      <c r="A6914">
        <v>19273</v>
      </c>
      <c r="B6914" t="s">
        <v>2217</v>
      </c>
      <c r="C6914" t="s">
        <v>2230</v>
      </c>
      <c r="AJ6914">
        <v>63</v>
      </c>
      <c r="AK6914">
        <v>258</v>
      </c>
      <c r="AL6914">
        <v>43</v>
      </c>
      <c r="AM6914">
        <v>6</v>
      </c>
    </row>
    <row r="6915" spans="1:39" x14ac:dyDescent="0.3">
      <c r="A6915">
        <v>19273</v>
      </c>
      <c r="B6915" t="s">
        <v>87</v>
      </c>
      <c r="C6915" t="s">
        <v>2231</v>
      </c>
      <c r="AJ6915">
        <v>47</v>
      </c>
      <c r="AK6915">
        <v>221</v>
      </c>
      <c r="AL6915">
        <v>36.799999999999997</v>
      </c>
      <c r="AM6915">
        <v>6</v>
      </c>
    </row>
    <row r="6916" spans="1:39" x14ac:dyDescent="0.3">
      <c r="A6916">
        <v>19273</v>
      </c>
      <c r="B6916" t="s">
        <v>87</v>
      </c>
      <c r="C6916" t="s">
        <v>2232</v>
      </c>
      <c r="AJ6916">
        <v>26</v>
      </c>
      <c r="AK6916">
        <v>26</v>
      </c>
      <c r="AL6916">
        <v>26</v>
      </c>
      <c r="AM6916">
        <v>1</v>
      </c>
    </row>
    <row r="6917" spans="1:39" x14ac:dyDescent="0.3">
      <c r="A6917">
        <v>19274</v>
      </c>
      <c r="B6917" t="s">
        <v>787</v>
      </c>
      <c r="C6917" t="s">
        <v>839</v>
      </c>
      <c r="D6917">
        <v>28</v>
      </c>
      <c r="E6917">
        <v>71.400000000000006</v>
      </c>
      <c r="F6917">
        <v>20</v>
      </c>
      <c r="G6917">
        <v>0</v>
      </c>
      <c r="H6917">
        <v>4</v>
      </c>
      <c r="I6917">
        <v>264</v>
      </c>
      <c r="J6917">
        <v>197.8</v>
      </c>
    </row>
    <row r="6918" spans="1:39" x14ac:dyDescent="0.3">
      <c r="A6918">
        <v>19274</v>
      </c>
      <c r="B6918" t="s">
        <v>1273</v>
      </c>
      <c r="C6918" t="s">
        <v>1552</v>
      </c>
      <c r="D6918">
        <v>36</v>
      </c>
      <c r="E6918">
        <v>58.3</v>
      </c>
      <c r="F6918">
        <v>21</v>
      </c>
      <c r="G6918">
        <v>1</v>
      </c>
      <c r="H6918">
        <v>1</v>
      </c>
      <c r="I6918">
        <v>270</v>
      </c>
      <c r="J6918">
        <v>124.9</v>
      </c>
    </row>
    <row r="6919" spans="1:39" x14ac:dyDescent="0.3">
      <c r="A6919">
        <v>19274</v>
      </c>
      <c r="B6919" t="s">
        <v>787</v>
      </c>
      <c r="C6919" t="s">
        <v>641</v>
      </c>
      <c r="K6919">
        <v>20</v>
      </c>
      <c r="L6919">
        <v>0</v>
      </c>
      <c r="M6919">
        <v>20</v>
      </c>
      <c r="N6919">
        <v>1</v>
      </c>
      <c r="O6919">
        <v>140</v>
      </c>
    </row>
    <row r="6920" spans="1:39" x14ac:dyDescent="0.3">
      <c r="A6920">
        <v>19274</v>
      </c>
      <c r="B6920" t="s">
        <v>787</v>
      </c>
      <c r="C6920" t="s">
        <v>1644</v>
      </c>
      <c r="K6920">
        <v>21</v>
      </c>
      <c r="L6920">
        <v>0</v>
      </c>
      <c r="M6920">
        <v>10</v>
      </c>
      <c r="N6920">
        <v>1</v>
      </c>
      <c r="O6920">
        <v>108</v>
      </c>
    </row>
    <row r="6921" spans="1:39" x14ac:dyDescent="0.3">
      <c r="A6921">
        <v>19274</v>
      </c>
      <c r="B6921" t="s">
        <v>787</v>
      </c>
      <c r="C6921" t="s">
        <v>839</v>
      </c>
      <c r="K6921">
        <v>1</v>
      </c>
      <c r="L6921">
        <v>0</v>
      </c>
      <c r="M6921">
        <v>9</v>
      </c>
      <c r="N6921">
        <v>0</v>
      </c>
      <c r="O6921">
        <v>9</v>
      </c>
    </row>
    <row r="6922" spans="1:39" x14ac:dyDescent="0.3">
      <c r="A6922">
        <v>19274</v>
      </c>
      <c r="B6922" t="s">
        <v>787</v>
      </c>
      <c r="C6922" t="s">
        <v>1247</v>
      </c>
      <c r="K6922">
        <v>3</v>
      </c>
      <c r="L6922">
        <v>0</v>
      </c>
      <c r="M6922">
        <v>6</v>
      </c>
      <c r="N6922">
        <v>0</v>
      </c>
      <c r="O6922">
        <v>8</v>
      </c>
    </row>
    <row r="6923" spans="1:39" x14ac:dyDescent="0.3">
      <c r="A6923">
        <v>19274</v>
      </c>
      <c r="B6923" t="s">
        <v>1273</v>
      </c>
      <c r="C6923" t="s">
        <v>2233</v>
      </c>
      <c r="K6923">
        <v>10</v>
      </c>
      <c r="L6923">
        <v>0</v>
      </c>
      <c r="M6923">
        <v>20</v>
      </c>
      <c r="N6923">
        <v>0</v>
      </c>
      <c r="O6923">
        <v>37</v>
      </c>
    </row>
    <row r="6924" spans="1:39" x14ac:dyDescent="0.3">
      <c r="A6924">
        <v>19274</v>
      </c>
      <c r="B6924" t="s">
        <v>1273</v>
      </c>
      <c r="C6924" t="s">
        <v>218</v>
      </c>
      <c r="K6924">
        <v>4</v>
      </c>
      <c r="L6924">
        <v>0</v>
      </c>
      <c r="M6924">
        <v>7</v>
      </c>
      <c r="N6924">
        <v>0</v>
      </c>
      <c r="O6924">
        <v>2</v>
      </c>
    </row>
    <row r="6925" spans="1:39" x14ac:dyDescent="0.3">
      <c r="A6925">
        <v>19274</v>
      </c>
      <c r="B6925" t="s">
        <v>1273</v>
      </c>
      <c r="C6925" t="s">
        <v>956</v>
      </c>
      <c r="K6925">
        <v>0</v>
      </c>
      <c r="L6925">
        <v>0</v>
      </c>
      <c r="M6925">
        <v>0</v>
      </c>
      <c r="N6925">
        <v>0</v>
      </c>
      <c r="O6925">
        <v>0</v>
      </c>
    </row>
    <row r="6926" spans="1:39" x14ac:dyDescent="0.3">
      <c r="A6926">
        <v>19274</v>
      </c>
      <c r="B6926" t="s">
        <v>1273</v>
      </c>
      <c r="C6926" t="s">
        <v>1552</v>
      </c>
      <c r="K6926">
        <v>5</v>
      </c>
      <c r="L6926">
        <v>0</v>
      </c>
      <c r="M6926">
        <v>5</v>
      </c>
      <c r="N6926">
        <v>1</v>
      </c>
      <c r="O6926">
        <v>-7</v>
      </c>
    </row>
    <row r="6927" spans="1:39" x14ac:dyDescent="0.3">
      <c r="A6927">
        <v>19274</v>
      </c>
      <c r="B6927" t="s">
        <v>787</v>
      </c>
      <c r="C6927" t="s">
        <v>1099</v>
      </c>
      <c r="P6927">
        <v>34</v>
      </c>
      <c r="Q6927">
        <v>2</v>
      </c>
      <c r="R6927">
        <v>105</v>
      </c>
      <c r="S6927">
        <v>6</v>
      </c>
    </row>
    <row r="6928" spans="1:39" x14ac:dyDescent="0.3">
      <c r="A6928">
        <v>19274</v>
      </c>
      <c r="B6928" t="s">
        <v>787</v>
      </c>
      <c r="C6928" t="s">
        <v>1624</v>
      </c>
      <c r="P6928">
        <v>29</v>
      </c>
      <c r="Q6928">
        <v>0</v>
      </c>
      <c r="R6928">
        <v>66</v>
      </c>
      <c r="S6928">
        <v>3</v>
      </c>
    </row>
    <row r="6929" spans="1:35" x14ac:dyDescent="0.3">
      <c r="A6929">
        <v>19274</v>
      </c>
      <c r="B6929" t="s">
        <v>787</v>
      </c>
      <c r="C6929" t="s">
        <v>52</v>
      </c>
      <c r="P6929">
        <v>27</v>
      </c>
      <c r="Q6929">
        <v>0</v>
      </c>
      <c r="R6929">
        <v>40</v>
      </c>
      <c r="S6929">
        <v>2</v>
      </c>
    </row>
    <row r="6930" spans="1:35" x14ac:dyDescent="0.3">
      <c r="A6930">
        <v>19274</v>
      </c>
      <c r="B6930" t="s">
        <v>787</v>
      </c>
      <c r="C6930" t="s">
        <v>44</v>
      </c>
      <c r="P6930">
        <v>8</v>
      </c>
      <c r="Q6930">
        <v>1</v>
      </c>
      <c r="R6930">
        <v>17</v>
      </c>
      <c r="S6930">
        <v>3</v>
      </c>
    </row>
    <row r="6931" spans="1:35" x14ac:dyDescent="0.3">
      <c r="A6931">
        <v>19274</v>
      </c>
      <c r="B6931" t="s">
        <v>787</v>
      </c>
      <c r="C6931" t="s">
        <v>641</v>
      </c>
      <c r="P6931">
        <v>11</v>
      </c>
      <c r="Q6931">
        <v>1</v>
      </c>
      <c r="R6931">
        <v>17</v>
      </c>
      <c r="S6931">
        <v>2</v>
      </c>
    </row>
    <row r="6932" spans="1:35" x14ac:dyDescent="0.3">
      <c r="A6932">
        <v>19274</v>
      </c>
      <c r="B6932" t="s">
        <v>787</v>
      </c>
      <c r="C6932" t="s">
        <v>2234</v>
      </c>
      <c r="P6932">
        <v>7</v>
      </c>
      <c r="Q6932">
        <v>0</v>
      </c>
      <c r="R6932">
        <v>14</v>
      </c>
      <c r="S6932">
        <v>2</v>
      </c>
    </row>
    <row r="6933" spans="1:35" x14ac:dyDescent="0.3">
      <c r="A6933">
        <v>19274</v>
      </c>
      <c r="B6933" t="s">
        <v>787</v>
      </c>
      <c r="C6933" t="s">
        <v>74</v>
      </c>
      <c r="P6933">
        <v>5</v>
      </c>
      <c r="Q6933">
        <v>0</v>
      </c>
      <c r="R6933">
        <v>5</v>
      </c>
      <c r="S6933">
        <v>1</v>
      </c>
    </row>
    <row r="6934" spans="1:35" x14ac:dyDescent="0.3">
      <c r="A6934">
        <v>19274</v>
      </c>
      <c r="B6934" t="s">
        <v>787</v>
      </c>
      <c r="C6934" t="s">
        <v>1644</v>
      </c>
      <c r="P6934">
        <v>0</v>
      </c>
      <c r="Q6934">
        <v>0</v>
      </c>
      <c r="R6934">
        <v>0</v>
      </c>
      <c r="S6934">
        <v>1</v>
      </c>
    </row>
    <row r="6935" spans="1:35" x14ac:dyDescent="0.3">
      <c r="A6935">
        <v>19274</v>
      </c>
      <c r="B6935" t="s">
        <v>1273</v>
      </c>
      <c r="C6935" t="s">
        <v>835</v>
      </c>
      <c r="P6935">
        <v>31</v>
      </c>
      <c r="Q6935">
        <v>0</v>
      </c>
      <c r="R6935">
        <v>115</v>
      </c>
      <c r="S6935">
        <v>6</v>
      </c>
    </row>
    <row r="6936" spans="1:35" x14ac:dyDescent="0.3">
      <c r="A6936">
        <v>19274</v>
      </c>
      <c r="B6936" t="s">
        <v>1273</v>
      </c>
      <c r="C6936" t="s">
        <v>52</v>
      </c>
      <c r="P6936">
        <v>31</v>
      </c>
      <c r="Q6936">
        <v>0</v>
      </c>
      <c r="R6936">
        <v>90</v>
      </c>
      <c r="S6936">
        <v>7</v>
      </c>
    </row>
    <row r="6937" spans="1:35" x14ac:dyDescent="0.3">
      <c r="A6937">
        <v>19274</v>
      </c>
      <c r="B6937" t="s">
        <v>1273</v>
      </c>
      <c r="C6937" t="s">
        <v>2235</v>
      </c>
      <c r="P6937">
        <v>16</v>
      </c>
      <c r="Q6937">
        <v>0</v>
      </c>
      <c r="R6937">
        <v>61</v>
      </c>
      <c r="S6937">
        <v>6</v>
      </c>
    </row>
    <row r="6938" spans="1:35" x14ac:dyDescent="0.3">
      <c r="A6938">
        <v>19274</v>
      </c>
      <c r="B6938" t="s">
        <v>1273</v>
      </c>
      <c r="C6938" t="s">
        <v>2233</v>
      </c>
      <c r="P6938">
        <v>6</v>
      </c>
      <c r="Q6938">
        <v>1</v>
      </c>
      <c r="R6938">
        <v>6</v>
      </c>
      <c r="S6938">
        <v>1</v>
      </c>
    </row>
    <row r="6939" spans="1:35" x14ac:dyDescent="0.3">
      <c r="A6939">
        <v>19274</v>
      </c>
      <c r="B6939" t="s">
        <v>1273</v>
      </c>
      <c r="C6939" t="s">
        <v>218</v>
      </c>
      <c r="P6939">
        <v>0</v>
      </c>
      <c r="Q6939">
        <v>0</v>
      </c>
      <c r="R6939">
        <v>-2</v>
      </c>
      <c r="S6939">
        <v>1</v>
      </c>
    </row>
    <row r="6940" spans="1:35" x14ac:dyDescent="0.3">
      <c r="A6940">
        <v>19274</v>
      </c>
      <c r="B6940" t="s">
        <v>787</v>
      </c>
      <c r="C6940" t="s">
        <v>52</v>
      </c>
      <c r="T6940">
        <v>15.5</v>
      </c>
      <c r="U6940">
        <v>17</v>
      </c>
      <c r="V6940">
        <v>0</v>
      </c>
      <c r="W6940">
        <v>31</v>
      </c>
      <c r="X6940">
        <v>2</v>
      </c>
    </row>
    <row r="6941" spans="1:35" x14ac:dyDescent="0.3">
      <c r="A6941">
        <v>19274</v>
      </c>
      <c r="B6941" t="s">
        <v>1273</v>
      </c>
      <c r="C6941" t="s">
        <v>2236</v>
      </c>
      <c r="T6941">
        <v>15.7</v>
      </c>
      <c r="U6941">
        <v>18</v>
      </c>
      <c r="V6941">
        <v>0</v>
      </c>
      <c r="W6941">
        <v>47</v>
      </c>
      <c r="X6941">
        <v>3</v>
      </c>
    </row>
    <row r="6942" spans="1:35" x14ac:dyDescent="0.3">
      <c r="A6942">
        <v>19274</v>
      </c>
      <c r="B6942" t="s">
        <v>787</v>
      </c>
      <c r="C6942" t="s">
        <v>52</v>
      </c>
      <c r="Y6942">
        <v>1</v>
      </c>
      <c r="Z6942">
        <v>1</v>
      </c>
      <c r="AA6942">
        <v>0</v>
      </c>
      <c r="AB6942">
        <v>1</v>
      </c>
      <c r="AC6942">
        <v>1</v>
      </c>
    </row>
    <row r="6943" spans="1:35" x14ac:dyDescent="0.3">
      <c r="A6943">
        <v>19274</v>
      </c>
      <c r="B6943" t="s">
        <v>1273</v>
      </c>
      <c r="C6943" t="s">
        <v>956</v>
      </c>
      <c r="Y6943">
        <v>0.7</v>
      </c>
      <c r="Z6943">
        <v>6</v>
      </c>
      <c r="AA6943">
        <v>0</v>
      </c>
      <c r="AB6943">
        <v>2</v>
      </c>
      <c r="AC6943">
        <v>3</v>
      </c>
    </row>
    <row r="6944" spans="1:35" x14ac:dyDescent="0.3">
      <c r="A6944">
        <v>19274</v>
      </c>
      <c r="B6944" t="s">
        <v>787</v>
      </c>
      <c r="C6944" t="s">
        <v>2237</v>
      </c>
      <c r="AD6944">
        <v>0</v>
      </c>
      <c r="AE6944" t="s">
        <v>136</v>
      </c>
      <c r="AF6944">
        <v>0</v>
      </c>
      <c r="AG6944" t="s">
        <v>136</v>
      </c>
      <c r="AH6944">
        <v>6</v>
      </c>
      <c r="AI6944">
        <v>6</v>
      </c>
    </row>
    <row r="6945" spans="1:39" x14ac:dyDescent="0.3">
      <c r="A6945">
        <v>19274</v>
      </c>
      <c r="B6945" t="s">
        <v>1273</v>
      </c>
      <c r="C6945" t="s">
        <v>1562</v>
      </c>
      <c r="AD6945">
        <v>0</v>
      </c>
      <c r="AE6945" t="s">
        <v>136</v>
      </c>
      <c r="AF6945">
        <v>0</v>
      </c>
      <c r="AG6945" t="s">
        <v>136</v>
      </c>
      <c r="AH6945">
        <v>2</v>
      </c>
      <c r="AI6945">
        <v>2</v>
      </c>
    </row>
    <row r="6946" spans="1:39" x14ac:dyDescent="0.3">
      <c r="A6946">
        <v>19274</v>
      </c>
      <c r="B6946" t="s">
        <v>787</v>
      </c>
      <c r="C6946" t="s">
        <v>1946</v>
      </c>
      <c r="AJ6946">
        <v>55</v>
      </c>
      <c r="AK6946">
        <v>197</v>
      </c>
      <c r="AL6946">
        <v>49.2</v>
      </c>
      <c r="AM6946">
        <v>4</v>
      </c>
    </row>
    <row r="6947" spans="1:39" x14ac:dyDescent="0.3">
      <c r="A6947">
        <v>19274</v>
      </c>
      <c r="B6947" t="s">
        <v>1273</v>
      </c>
      <c r="C6947" t="s">
        <v>2238</v>
      </c>
      <c r="AJ6947">
        <v>50</v>
      </c>
      <c r="AK6947">
        <v>214</v>
      </c>
      <c r="AL6947">
        <v>42.8</v>
      </c>
      <c r="AM6947">
        <v>5</v>
      </c>
    </row>
    <row r="6948" spans="1:39" x14ac:dyDescent="0.3">
      <c r="A6948">
        <v>17736</v>
      </c>
      <c r="B6948" t="s">
        <v>2239</v>
      </c>
      <c r="C6948" t="s">
        <v>2240</v>
      </c>
      <c r="D6948">
        <v>29</v>
      </c>
      <c r="E6948">
        <v>65.5</v>
      </c>
      <c r="F6948">
        <v>19</v>
      </c>
      <c r="G6948">
        <v>0</v>
      </c>
      <c r="H6948">
        <v>0</v>
      </c>
      <c r="I6948">
        <v>150</v>
      </c>
      <c r="J6948">
        <v>109</v>
      </c>
    </row>
    <row r="6949" spans="1:39" x14ac:dyDescent="0.3">
      <c r="A6949">
        <v>17736</v>
      </c>
      <c r="B6949" t="s">
        <v>2239</v>
      </c>
      <c r="C6949" t="s">
        <v>2241</v>
      </c>
      <c r="D6949">
        <v>3</v>
      </c>
      <c r="E6949">
        <v>33.299999999999997</v>
      </c>
      <c r="F6949">
        <v>1</v>
      </c>
      <c r="G6949">
        <v>0</v>
      </c>
      <c r="H6949">
        <v>0</v>
      </c>
      <c r="I6949">
        <v>13</v>
      </c>
      <c r="J6949">
        <v>69.7</v>
      </c>
    </row>
    <row r="6950" spans="1:39" x14ac:dyDescent="0.3">
      <c r="A6950">
        <v>17736</v>
      </c>
      <c r="B6950" t="s">
        <v>1078</v>
      </c>
      <c r="C6950" t="s">
        <v>1422</v>
      </c>
      <c r="D6950">
        <v>39</v>
      </c>
      <c r="E6950">
        <v>69.2</v>
      </c>
      <c r="F6950">
        <v>27</v>
      </c>
      <c r="G6950">
        <v>1</v>
      </c>
      <c r="H6950">
        <v>2</v>
      </c>
      <c r="I6950">
        <v>226</v>
      </c>
      <c r="J6950">
        <v>129.69999999999999</v>
      </c>
    </row>
    <row r="6951" spans="1:39" x14ac:dyDescent="0.3">
      <c r="A6951">
        <v>17736</v>
      </c>
      <c r="B6951" t="s">
        <v>2239</v>
      </c>
      <c r="C6951" t="s">
        <v>289</v>
      </c>
      <c r="K6951">
        <v>9</v>
      </c>
      <c r="L6951">
        <v>0</v>
      </c>
      <c r="M6951">
        <v>19</v>
      </c>
      <c r="N6951">
        <v>0</v>
      </c>
      <c r="O6951">
        <v>36</v>
      </c>
    </row>
    <row r="6952" spans="1:39" x14ac:dyDescent="0.3">
      <c r="A6952">
        <v>17736</v>
      </c>
      <c r="B6952" t="s">
        <v>2239</v>
      </c>
      <c r="C6952" t="s">
        <v>45</v>
      </c>
      <c r="K6952">
        <v>10</v>
      </c>
      <c r="L6952">
        <v>0</v>
      </c>
      <c r="M6952">
        <v>13</v>
      </c>
      <c r="N6952">
        <v>0</v>
      </c>
      <c r="O6952">
        <v>28</v>
      </c>
    </row>
    <row r="6953" spans="1:39" x14ac:dyDescent="0.3">
      <c r="A6953">
        <v>17736</v>
      </c>
      <c r="B6953" t="s">
        <v>2239</v>
      </c>
      <c r="C6953" t="s">
        <v>2242</v>
      </c>
      <c r="K6953">
        <v>3</v>
      </c>
      <c r="L6953">
        <v>1</v>
      </c>
      <c r="M6953">
        <v>20</v>
      </c>
      <c r="N6953">
        <v>1</v>
      </c>
      <c r="O6953">
        <v>23</v>
      </c>
    </row>
    <row r="6954" spans="1:39" x14ac:dyDescent="0.3">
      <c r="A6954">
        <v>17736</v>
      </c>
      <c r="B6954" t="s">
        <v>2239</v>
      </c>
      <c r="C6954" t="s">
        <v>2240</v>
      </c>
      <c r="K6954">
        <v>3</v>
      </c>
      <c r="L6954">
        <v>0</v>
      </c>
      <c r="M6954">
        <v>9</v>
      </c>
      <c r="N6954">
        <v>0</v>
      </c>
      <c r="O6954">
        <v>5</v>
      </c>
    </row>
    <row r="6955" spans="1:39" x14ac:dyDescent="0.3">
      <c r="A6955">
        <v>17736</v>
      </c>
      <c r="B6955" t="s">
        <v>2239</v>
      </c>
      <c r="C6955" t="s">
        <v>2243</v>
      </c>
      <c r="K6955">
        <v>1</v>
      </c>
      <c r="L6955">
        <v>0</v>
      </c>
      <c r="M6955">
        <v>4</v>
      </c>
      <c r="N6955">
        <v>0</v>
      </c>
      <c r="O6955">
        <v>4</v>
      </c>
    </row>
    <row r="6956" spans="1:39" x14ac:dyDescent="0.3">
      <c r="A6956">
        <v>17736</v>
      </c>
      <c r="B6956" t="s">
        <v>2239</v>
      </c>
      <c r="C6956" t="s">
        <v>2241</v>
      </c>
      <c r="K6956">
        <v>1</v>
      </c>
      <c r="L6956">
        <v>0</v>
      </c>
      <c r="M6956">
        <v>0</v>
      </c>
      <c r="N6956">
        <v>0</v>
      </c>
      <c r="O6956">
        <v>-8</v>
      </c>
    </row>
    <row r="6957" spans="1:39" x14ac:dyDescent="0.3">
      <c r="A6957">
        <v>17736</v>
      </c>
      <c r="B6957" t="s">
        <v>1078</v>
      </c>
      <c r="C6957" t="s">
        <v>2182</v>
      </c>
      <c r="K6957">
        <v>16</v>
      </c>
      <c r="L6957">
        <v>0</v>
      </c>
      <c r="M6957">
        <v>12</v>
      </c>
      <c r="N6957">
        <v>0</v>
      </c>
      <c r="O6957">
        <v>58</v>
      </c>
    </row>
    <row r="6958" spans="1:39" x14ac:dyDescent="0.3">
      <c r="A6958">
        <v>17736</v>
      </c>
      <c r="B6958" t="s">
        <v>1078</v>
      </c>
      <c r="C6958" t="s">
        <v>2244</v>
      </c>
      <c r="K6958">
        <v>11</v>
      </c>
      <c r="L6958">
        <v>0</v>
      </c>
      <c r="M6958">
        <v>6</v>
      </c>
      <c r="N6958">
        <v>0</v>
      </c>
      <c r="O6958">
        <v>22</v>
      </c>
    </row>
    <row r="6959" spans="1:39" x14ac:dyDescent="0.3">
      <c r="A6959">
        <v>17736</v>
      </c>
      <c r="B6959" t="s">
        <v>1078</v>
      </c>
      <c r="C6959" t="s">
        <v>1422</v>
      </c>
      <c r="K6959">
        <v>3</v>
      </c>
      <c r="L6959">
        <v>0</v>
      </c>
      <c r="M6959">
        <v>7</v>
      </c>
      <c r="N6959">
        <v>0</v>
      </c>
      <c r="O6959">
        <v>4</v>
      </c>
    </row>
    <row r="6960" spans="1:39" x14ac:dyDescent="0.3">
      <c r="A6960">
        <v>17736</v>
      </c>
      <c r="B6960" t="s">
        <v>2239</v>
      </c>
      <c r="C6960" t="s">
        <v>2242</v>
      </c>
      <c r="P6960">
        <v>17</v>
      </c>
      <c r="Q6960">
        <v>0</v>
      </c>
      <c r="R6960">
        <v>88</v>
      </c>
      <c r="S6960">
        <v>8</v>
      </c>
    </row>
    <row r="6961" spans="1:24" x14ac:dyDescent="0.3">
      <c r="A6961">
        <v>17736</v>
      </c>
      <c r="B6961" t="s">
        <v>2239</v>
      </c>
      <c r="C6961" t="s">
        <v>2245</v>
      </c>
      <c r="P6961">
        <v>14</v>
      </c>
      <c r="Q6961">
        <v>0</v>
      </c>
      <c r="R6961">
        <v>29</v>
      </c>
      <c r="S6961">
        <v>3</v>
      </c>
    </row>
    <row r="6962" spans="1:24" x14ac:dyDescent="0.3">
      <c r="A6962">
        <v>17736</v>
      </c>
      <c r="B6962" t="s">
        <v>2239</v>
      </c>
      <c r="C6962" t="s">
        <v>289</v>
      </c>
      <c r="P6962">
        <v>11</v>
      </c>
      <c r="Q6962">
        <v>0</v>
      </c>
      <c r="R6962">
        <v>11</v>
      </c>
      <c r="S6962">
        <v>2</v>
      </c>
    </row>
    <row r="6963" spans="1:24" x14ac:dyDescent="0.3">
      <c r="A6963">
        <v>17736</v>
      </c>
      <c r="B6963" t="s">
        <v>2239</v>
      </c>
      <c r="C6963" t="s">
        <v>183</v>
      </c>
      <c r="P6963">
        <v>6</v>
      </c>
      <c r="Q6963">
        <v>0</v>
      </c>
      <c r="R6963">
        <v>11</v>
      </c>
      <c r="S6963">
        <v>2</v>
      </c>
    </row>
    <row r="6964" spans="1:24" x14ac:dyDescent="0.3">
      <c r="A6964">
        <v>17736</v>
      </c>
      <c r="B6964" t="s">
        <v>2239</v>
      </c>
      <c r="C6964" t="s">
        <v>1426</v>
      </c>
      <c r="P6964">
        <v>11</v>
      </c>
      <c r="Q6964">
        <v>0</v>
      </c>
      <c r="R6964">
        <v>11</v>
      </c>
      <c r="S6964">
        <v>1</v>
      </c>
    </row>
    <row r="6965" spans="1:24" x14ac:dyDescent="0.3">
      <c r="A6965">
        <v>17736</v>
      </c>
      <c r="B6965" t="s">
        <v>2239</v>
      </c>
      <c r="C6965" t="s">
        <v>2243</v>
      </c>
      <c r="P6965">
        <v>5</v>
      </c>
      <c r="Q6965">
        <v>0</v>
      </c>
      <c r="R6965">
        <v>9</v>
      </c>
      <c r="S6965">
        <v>3</v>
      </c>
    </row>
    <row r="6966" spans="1:24" x14ac:dyDescent="0.3">
      <c r="A6966">
        <v>17736</v>
      </c>
      <c r="B6966" t="s">
        <v>2239</v>
      </c>
      <c r="C6966" t="s">
        <v>45</v>
      </c>
      <c r="P6966">
        <v>4</v>
      </c>
      <c r="Q6966">
        <v>0</v>
      </c>
      <c r="R6966">
        <v>4</v>
      </c>
      <c r="S6966">
        <v>1</v>
      </c>
    </row>
    <row r="6967" spans="1:24" x14ac:dyDescent="0.3">
      <c r="A6967">
        <v>17736</v>
      </c>
      <c r="B6967" t="s">
        <v>1078</v>
      </c>
      <c r="C6967" t="s">
        <v>2246</v>
      </c>
      <c r="P6967">
        <v>35</v>
      </c>
      <c r="Q6967">
        <v>2</v>
      </c>
      <c r="R6967">
        <v>81</v>
      </c>
      <c r="S6967">
        <v>7</v>
      </c>
    </row>
    <row r="6968" spans="1:24" x14ac:dyDescent="0.3">
      <c r="A6968">
        <v>17736</v>
      </c>
      <c r="B6968" t="s">
        <v>1078</v>
      </c>
      <c r="C6968" t="s">
        <v>1812</v>
      </c>
      <c r="P6968">
        <v>15</v>
      </c>
      <c r="Q6968">
        <v>0</v>
      </c>
      <c r="R6968">
        <v>38</v>
      </c>
      <c r="S6968">
        <v>5</v>
      </c>
    </row>
    <row r="6969" spans="1:24" x14ac:dyDescent="0.3">
      <c r="A6969">
        <v>17736</v>
      </c>
      <c r="B6969" t="s">
        <v>1078</v>
      </c>
      <c r="C6969" t="s">
        <v>2247</v>
      </c>
      <c r="P6969">
        <v>25</v>
      </c>
      <c r="Q6969">
        <v>0</v>
      </c>
      <c r="R6969">
        <v>31</v>
      </c>
      <c r="S6969">
        <v>2</v>
      </c>
    </row>
    <row r="6970" spans="1:24" x14ac:dyDescent="0.3">
      <c r="A6970">
        <v>17736</v>
      </c>
      <c r="B6970" t="s">
        <v>1078</v>
      </c>
      <c r="C6970" t="s">
        <v>133</v>
      </c>
      <c r="P6970">
        <v>8</v>
      </c>
      <c r="Q6970">
        <v>0</v>
      </c>
      <c r="R6970">
        <v>23</v>
      </c>
      <c r="S6970">
        <v>6</v>
      </c>
    </row>
    <row r="6971" spans="1:24" x14ac:dyDescent="0.3">
      <c r="A6971">
        <v>17736</v>
      </c>
      <c r="B6971" t="s">
        <v>1078</v>
      </c>
      <c r="C6971" t="s">
        <v>2182</v>
      </c>
      <c r="P6971">
        <v>11</v>
      </c>
      <c r="Q6971">
        <v>0</v>
      </c>
      <c r="R6971">
        <v>23</v>
      </c>
      <c r="S6971">
        <v>4</v>
      </c>
    </row>
    <row r="6972" spans="1:24" x14ac:dyDescent="0.3">
      <c r="A6972">
        <v>17736</v>
      </c>
      <c r="B6972" t="s">
        <v>1078</v>
      </c>
      <c r="C6972" t="s">
        <v>2244</v>
      </c>
      <c r="P6972">
        <v>16</v>
      </c>
      <c r="Q6972">
        <v>0</v>
      </c>
      <c r="R6972">
        <v>23</v>
      </c>
      <c r="S6972">
        <v>2</v>
      </c>
    </row>
    <row r="6973" spans="1:24" x14ac:dyDescent="0.3">
      <c r="A6973">
        <v>17736</v>
      </c>
      <c r="B6973" t="s">
        <v>1078</v>
      </c>
      <c r="C6973" t="s">
        <v>1261</v>
      </c>
      <c r="P6973">
        <v>7</v>
      </c>
      <c r="Q6973">
        <v>0</v>
      </c>
      <c r="R6973">
        <v>7</v>
      </c>
      <c r="S6973">
        <v>1</v>
      </c>
    </row>
    <row r="6974" spans="1:24" x14ac:dyDescent="0.3">
      <c r="A6974">
        <v>17736</v>
      </c>
      <c r="B6974" t="s">
        <v>2239</v>
      </c>
      <c r="C6974" t="s">
        <v>2242</v>
      </c>
      <c r="T6974">
        <v>18</v>
      </c>
      <c r="U6974">
        <v>19</v>
      </c>
      <c r="V6974">
        <v>0</v>
      </c>
      <c r="W6974">
        <v>36</v>
      </c>
      <c r="X6974">
        <v>2</v>
      </c>
    </row>
    <row r="6975" spans="1:24" x14ac:dyDescent="0.3">
      <c r="A6975">
        <v>17736</v>
      </c>
      <c r="B6975" t="s">
        <v>2239</v>
      </c>
      <c r="C6975" t="s">
        <v>1174</v>
      </c>
      <c r="T6975">
        <v>22</v>
      </c>
      <c r="U6975">
        <v>22</v>
      </c>
      <c r="V6975">
        <v>0</v>
      </c>
      <c r="W6975">
        <v>22</v>
      </c>
      <c r="X6975">
        <v>1</v>
      </c>
    </row>
    <row r="6976" spans="1:24" x14ac:dyDescent="0.3">
      <c r="A6976">
        <v>17736</v>
      </c>
      <c r="B6976" t="s">
        <v>2239</v>
      </c>
      <c r="C6976" t="s">
        <v>2243</v>
      </c>
      <c r="T6976">
        <v>9</v>
      </c>
      <c r="U6976">
        <v>9</v>
      </c>
      <c r="V6976">
        <v>0</v>
      </c>
      <c r="W6976">
        <v>9</v>
      </c>
      <c r="X6976">
        <v>1</v>
      </c>
    </row>
    <row r="6977" spans="1:39" x14ac:dyDescent="0.3">
      <c r="A6977">
        <v>17736</v>
      </c>
      <c r="B6977" t="s">
        <v>2239</v>
      </c>
      <c r="C6977" t="s">
        <v>2248</v>
      </c>
      <c r="T6977">
        <v>0</v>
      </c>
      <c r="U6977">
        <v>0</v>
      </c>
      <c r="V6977">
        <v>0</v>
      </c>
      <c r="W6977">
        <v>0</v>
      </c>
      <c r="X6977">
        <v>1</v>
      </c>
    </row>
    <row r="6978" spans="1:39" x14ac:dyDescent="0.3">
      <c r="A6978">
        <v>17736</v>
      </c>
      <c r="B6978" t="s">
        <v>1078</v>
      </c>
      <c r="C6978" t="s">
        <v>2249</v>
      </c>
      <c r="T6978">
        <v>18.5</v>
      </c>
      <c r="U6978">
        <v>22</v>
      </c>
      <c r="V6978">
        <v>0</v>
      </c>
      <c r="W6978">
        <v>37</v>
      </c>
      <c r="X6978">
        <v>2</v>
      </c>
    </row>
    <row r="6979" spans="1:39" x14ac:dyDescent="0.3">
      <c r="A6979">
        <v>17736</v>
      </c>
      <c r="B6979" t="s">
        <v>1078</v>
      </c>
      <c r="C6979" t="s">
        <v>133</v>
      </c>
      <c r="T6979">
        <v>28</v>
      </c>
      <c r="U6979">
        <v>28</v>
      </c>
      <c r="V6979">
        <v>0</v>
      </c>
      <c r="W6979">
        <v>28</v>
      </c>
      <c r="X6979">
        <v>1</v>
      </c>
    </row>
    <row r="6980" spans="1:39" x14ac:dyDescent="0.3">
      <c r="A6980">
        <v>17736</v>
      </c>
      <c r="B6980" t="s">
        <v>1078</v>
      </c>
      <c r="C6980" t="s">
        <v>2249</v>
      </c>
      <c r="Y6980">
        <v>14.2</v>
      </c>
      <c r="Z6980">
        <v>39</v>
      </c>
      <c r="AA6980">
        <v>0</v>
      </c>
      <c r="AB6980">
        <v>57</v>
      </c>
      <c r="AC6980">
        <v>4</v>
      </c>
    </row>
    <row r="6981" spans="1:39" x14ac:dyDescent="0.3">
      <c r="A6981">
        <v>17736</v>
      </c>
      <c r="B6981" t="s">
        <v>1078</v>
      </c>
      <c r="C6981" t="s">
        <v>2250</v>
      </c>
      <c r="Y6981">
        <v>11</v>
      </c>
      <c r="Z6981">
        <v>0</v>
      </c>
      <c r="AA6981">
        <v>0</v>
      </c>
      <c r="AB6981">
        <v>11</v>
      </c>
      <c r="AC6981">
        <v>1</v>
      </c>
    </row>
    <row r="6982" spans="1:39" x14ac:dyDescent="0.3">
      <c r="A6982">
        <v>17736</v>
      </c>
      <c r="B6982" t="s">
        <v>2239</v>
      </c>
      <c r="C6982" t="s">
        <v>1102</v>
      </c>
      <c r="AD6982">
        <v>1</v>
      </c>
      <c r="AE6982">
        <v>46</v>
      </c>
      <c r="AF6982">
        <v>1</v>
      </c>
      <c r="AG6982">
        <v>100</v>
      </c>
      <c r="AH6982">
        <v>4</v>
      </c>
      <c r="AI6982">
        <v>1</v>
      </c>
    </row>
    <row r="6983" spans="1:39" x14ac:dyDescent="0.3">
      <c r="A6983">
        <v>17736</v>
      </c>
      <c r="B6983" t="s">
        <v>1078</v>
      </c>
      <c r="C6983" t="s">
        <v>2251</v>
      </c>
      <c r="AD6983">
        <v>2</v>
      </c>
      <c r="AE6983">
        <v>39</v>
      </c>
      <c r="AF6983">
        <v>2</v>
      </c>
      <c r="AG6983">
        <v>100</v>
      </c>
      <c r="AH6983">
        <v>8</v>
      </c>
      <c r="AI6983">
        <v>2</v>
      </c>
    </row>
    <row r="6984" spans="1:39" x14ac:dyDescent="0.3">
      <c r="A6984">
        <v>17736</v>
      </c>
      <c r="B6984" t="s">
        <v>2239</v>
      </c>
      <c r="C6984" t="s">
        <v>2252</v>
      </c>
      <c r="AJ6984">
        <v>48</v>
      </c>
      <c r="AK6984">
        <v>320</v>
      </c>
      <c r="AL6984">
        <v>40</v>
      </c>
      <c r="AM6984">
        <v>8</v>
      </c>
    </row>
    <row r="6985" spans="1:39" x14ac:dyDescent="0.3">
      <c r="A6985">
        <v>17736</v>
      </c>
      <c r="B6985" t="s">
        <v>1078</v>
      </c>
      <c r="C6985" t="s">
        <v>151</v>
      </c>
      <c r="AJ6985">
        <v>46</v>
      </c>
      <c r="AK6985">
        <v>281</v>
      </c>
      <c r="AL6985">
        <v>40.1</v>
      </c>
      <c r="AM6985">
        <v>7</v>
      </c>
    </row>
    <row r="6986" spans="1:39" x14ac:dyDescent="0.3">
      <c r="A6986">
        <v>17737</v>
      </c>
      <c r="B6986" t="s">
        <v>650</v>
      </c>
      <c r="C6986" t="s">
        <v>2253</v>
      </c>
      <c r="D6986">
        <v>29</v>
      </c>
      <c r="E6986">
        <v>51.7</v>
      </c>
      <c r="F6986">
        <v>15</v>
      </c>
      <c r="G6986">
        <v>1</v>
      </c>
      <c r="H6986">
        <v>1</v>
      </c>
      <c r="I6986">
        <v>206</v>
      </c>
      <c r="J6986">
        <v>115.9</v>
      </c>
    </row>
    <row r="6987" spans="1:39" x14ac:dyDescent="0.3">
      <c r="A6987">
        <v>17737</v>
      </c>
      <c r="B6987" t="s">
        <v>281</v>
      </c>
      <c r="C6987" t="s">
        <v>2254</v>
      </c>
      <c r="D6987">
        <v>43</v>
      </c>
      <c r="E6987">
        <v>48.8</v>
      </c>
      <c r="F6987">
        <v>21</v>
      </c>
      <c r="G6987">
        <v>1</v>
      </c>
      <c r="H6987">
        <v>2</v>
      </c>
      <c r="I6987">
        <v>264</v>
      </c>
      <c r="J6987">
        <v>111.1</v>
      </c>
    </row>
    <row r="6988" spans="1:39" x14ac:dyDescent="0.3">
      <c r="A6988">
        <v>17737</v>
      </c>
      <c r="B6988" t="s">
        <v>650</v>
      </c>
      <c r="C6988" t="s">
        <v>2255</v>
      </c>
      <c r="K6988">
        <v>16</v>
      </c>
      <c r="L6988">
        <v>0</v>
      </c>
      <c r="M6988">
        <v>19</v>
      </c>
      <c r="N6988">
        <v>1</v>
      </c>
      <c r="O6988">
        <v>77</v>
      </c>
    </row>
    <row r="6989" spans="1:39" x14ac:dyDescent="0.3">
      <c r="A6989">
        <v>17737</v>
      </c>
      <c r="B6989" t="s">
        <v>650</v>
      </c>
      <c r="C6989" t="s">
        <v>323</v>
      </c>
      <c r="K6989">
        <v>14</v>
      </c>
      <c r="L6989">
        <v>0</v>
      </c>
      <c r="M6989">
        <v>10</v>
      </c>
      <c r="N6989">
        <v>0</v>
      </c>
      <c r="O6989">
        <v>51</v>
      </c>
    </row>
    <row r="6990" spans="1:39" x14ac:dyDescent="0.3">
      <c r="A6990">
        <v>17737</v>
      </c>
      <c r="B6990" t="s">
        <v>650</v>
      </c>
      <c r="C6990" t="s">
        <v>2253</v>
      </c>
      <c r="K6990">
        <v>8</v>
      </c>
      <c r="L6990">
        <v>0</v>
      </c>
      <c r="M6990">
        <v>13</v>
      </c>
      <c r="N6990">
        <v>0</v>
      </c>
      <c r="O6990">
        <v>31</v>
      </c>
    </row>
    <row r="6991" spans="1:39" x14ac:dyDescent="0.3">
      <c r="A6991">
        <v>17737</v>
      </c>
      <c r="B6991" t="s">
        <v>650</v>
      </c>
      <c r="C6991" t="s">
        <v>419</v>
      </c>
      <c r="K6991">
        <v>7</v>
      </c>
      <c r="L6991">
        <v>0</v>
      </c>
      <c r="M6991">
        <v>6</v>
      </c>
      <c r="N6991">
        <v>1</v>
      </c>
      <c r="O6991">
        <v>18</v>
      </c>
    </row>
    <row r="6992" spans="1:39" x14ac:dyDescent="0.3">
      <c r="A6992">
        <v>17737</v>
      </c>
      <c r="B6992" t="s">
        <v>650</v>
      </c>
      <c r="C6992" t="s">
        <v>177</v>
      </c>
      <c r="K6992">
        <v>1</v>
      </c>
      <c r="L6992">
        <v>1</v>
      </c>
      <c r="M6992">
        <v>15</v>
      </c>
      <c r="N6992">
        <v>0</v>
      </c>
      <c r="O6992">
        <v>15</v>
      </c>
    </row>
    <row r="6993" spans="1:19" x14ac:dyDescent="0.3">
      <c r="A6993">
        <v>17737</v>
      </c>
      <c r="B6993" t="s">
        <v>650</v>
      </c>
      <c r="C6993" t="s">
        <v>2256</v>
      </c>
      <c r="K6993">
        <v>2</v>
      </c>
      <c r="L6993">
        <v>0</v>
      </c>
      <c r="M6993">
        <v>1</v>
      </c>
      <c r="N6993">
        <v>1</v>
      </c>
      <c r="O6993">
        <v>2</v>
      </c>
    </row>
    <row r="6994" spans="1:19" x14ac:dyDescent="0.3">
      <c r="A6994">
        <v>17737</v>
      </c>
      <c r="B6994" t="s">
        <v>650</v>
      </c>
      <c r="C6994" t="s">
        <v>450</v>
      </c>
      <c r="K6994">
        <v>1</v>
      </c>
      <c r="L6994">
        <v>0</v>
      </c>
      <c r="M6994">
        <v>0</v>
      </c>
      <c r="N6994">
        <v>0</v>
      </c>
      <c r="O6994">
        <v>-1</v>
      </c>
    </row>
    <row r="6995" spans="1:19" x14ac:dyDescent="0.3">
      <c r="A6995">
        <v>17737</v>
      </c>
      <c r="B6995" t="s">
        <v>281</v>
      </c>
      <c r="C6995" t="s">
        <v>328</v>
      </c>
      <c r="K6995">
        <v>20</v>
      </c>
      <c r="L6995">
        <v>1</v>
      </c>
      <c r="M6995">
        <v>9</v>
      </c>
      <c r="N6995">
        <v>1</v>
      </c>
      <c r="O6995">
        <v>64</v>
      </c>
    </row>
    <row r="6996" spans="1:19" x14ac:dyDescent="0.3">
      <c r="A6996">
        <v>17737</v>
      </c>
      <c r="B6996" t="s">
        <v>281</v>
      </c>
      <c r="C6996" t="s">
        <v>2254</v>
      </c>
      <c r="K6996">
        <v>6</v>
      </c>
      <c r="L6996">
        <v>0</v>
      </c>
      <c r="M6996">
        <v>14</v>
      </c>
      <c r="N6996">
        <v>0</v>
      </c>
      <c r="O6996">
        <v>23</v>
      </c>
    </row>
    <row r="6997" spans="1:19" x14ac:dyDescent="0.3">
      <c r="A6997">
        <v>17737</v>
      </c>
      <c r="B6997" t="s">
        <v>281</v>
      </c>
      <c r="C6997" t="s">
        <v>1013</v>
      </c>
      <c r="K6997">
        <v>1</v>
      </c>
      <c r="L6997">
        <v>0</v>
      </c>
      <c r="M6997">
        <v>9</v>
      </c>
      <c r="N6997">
        <v>0</v>
      </c>
      <c r="O6997">
        <v>9</v>
      </c>
    </row>
    <row r="6998" spans="1:19" x14ac:dyDescent="0.3">
      <c r="A6998">
        <v>17737</v>
      </c>
      <c r="B6998" t="s">
        <v>281</v>
      </c>
      <c r="C6998" t="s">
        <v>74</v>
      </c>
      <c r="K6998">
        <v>0</v>
      </c>
      <c r="L6998">
        <v>0</v>
      </c>
      <c r="M6998">
        <v>0</v>
      </c>
      <c r="N6998">
        <v>0</v>
      </c>
      <c r="O6998">
        <v>0</v>
      </c>
    </row>
    <row r="6999" spans="1:19" x14ac:dyDescent="0.3">
      <c r="A6999">
        <v>17737</v>
      </c>
      <c r="B6999" t="s">
        <v>650</v>
      </c>
      <c r="C6999" t="s">
        <v>450</v>
      </c>
      <c r="P6999">
        <v>42</v>
      </c>
      <c r="Q6999">
        <v>1</v>
      </c>
      <c r="R6999">
        <v>85</v>
      </c>
      <c r="S6999">
        <v>4</v>
      </c>
    </row>
    <row r="7000" spans="1:19" x14ac:dyDescent="0.3">
      <c r="A7000">
        <v>17737</v>
      </c>
      <c r="B7000" t="s">
        <v>650</v>
      </c>
      <c r="C7000" t="s">
        <v>2115</v>
      </c>
      <c r="P7000">
        <v>34</v>
      </c>
      <c r="Q7000">
        <v>0</v>
      </c>
      <c r="R7000">
        <v>66</v>
      </c>
      <c r="S7000">
        <v>5</v>
      </c>
    </row>
    <row r="7001" spans="1:19" x14ac:dyDescent="0.3">
      <c r="A7001">
        <v>17737</v>
      </c>
      <c r="B7001" t="s">
        <v>650</v>
      </c>
      <c r="C7001" t="s">
        <v>1345</v>
      </c>
      <c r="P7001">
        <v>11</v>
      </c>
      <c r="Q7001">
        <v>0</v>
      </c>
      <c r="R7001">
        <v>22</v>
      </c>
      <c r="S7001">
        <v>2</v>
      </c>
    </row>
    <row r="7002" spans="1:19" x14ac:dyDescent="0.3">
      <c r="A7002">
        <v>17737</v>
      </c>
      <c r="B7002" t="s">
        <v>650</v>
      </c>
      <c r="C7002" t="s">
        <v>1368</v>
      </c>
      <c r="P7002">
        <v>11</v>
      </c>
      <c r="Q7002">
        <v>0</v>
      </c>
      <c r="R7002">
        <v>11</v>
      </c>
      <c r="S7002">
        <v>1</v>
      </c>
    </row>
    <row r="7003" spans="1:19" x14ac:dyDescent="0.3">
      <c r="A7003">
        <v>17737</v>
      </c>
      <c r="B7003" t="s">
        <v>650</v>
      </c>
      <c r="C7003" t="s">
        <v>2256</v>
      </c>
      <c r="P7003">
        <v>10</v>
      </c>
      <c r="Q7003">
        <v>0</v>
      </c>
      <c r="R7003">
        <v>10</v>
      </c>
      <c r="S7003">
        <v>1</v>
      </c>
    </row>
    <row r="7004" spans="1:19" x14ac:dyDescent="0.3">
      <c r="A7004">
        <v>17737</v>
      </c>
      <c r="B7004" t="s">
        <v>650</v>
      </c>
      <c r="C7004" t="s">
        <v>419</v>
      </c>
      <c r="P7004">
        <v>7</v>
      </c>
      <c r="Q7004">
        <v>0</v>
      </c>
      <c r="R7004">
        <v>7</v>
      </c>
      <c r="S7004">
        <v>1</v>
      </c>
    </row>
    <row r="7005" spans="1:19" x14ac:dyDescent="0.3">
      <c r="A7005">
        <v>17737</v>
      </c>
      <c r="B7005" t="s">
        <v>650</v>
      </c>
      <c r="C7005" t="s">
        <v>52</v>
      </c>
      <c r="P7005">
        <v>5</v>
      </c>
      <c r="Q7005">
        <v>0</v>
      </c>
      <c r="R7005">
        <v>5</v>
      </c>
      <c r="S7005">
        <v>1</v>
      </c>
    </row>
    <row r="7006" spans="1:19" x14ac:dyDescent="0.3">
      <c r="A7006">
        <v>17737</v>
      </c>
      <c r="B7006" t="s">
        <v>281</v>
      </c>
      <c r="C7006" t="s">
        <v>93</v>
      </c>
      <c r="P7006">
        <v>61</v>
      </c>
      <c r="Q7006">
        <v>1</v>
      </c>
      <c r="R7006">
        <v>110</v>
      </c>
      <c r="S7006">
        <v>7</v>
      </c>
    </row>
    <row r="7007" spans="1:19" x14ac:dyDescent="0.3">
      <c r="A7007">
        <v>17737</v>
      </c>
      <c r="B7007" t="s">
        <v>281</v>
      </c>
      <c r="C7007" t="s">
        <v>1013</v>
      </c>
      <c r="P7007">
        <v>28</v>
      </c>
      <c r="Q7007">
        <v>1</v>
      </c>
      <c r="R7007">
        <v>67</v>
      </c>
      <c r="S7007">
        <v>5</v>
      </c>
    </row>
    <row r="7008" spans="1:19" x14ac:dyDescent="0.3">
      <c r="A7008">
        <v>17737</v>
      </c>
      <c r="B7008" t="s">
        <v>281</v>
      </c>
      <c r="C7008" t="s">
        <v>2257</v>
      </c>
      <c r="P7008">
        <v>26</v>
      </c>
      <c r="Q7008">
        <v>0</v>
      </c>
      <c r="R7008">
        <v>41</v>
      </c>
      <c r="S7008">
        <v>4</v>
      </c>
    </row>
    <row r="7009" spans="1:39" x14ac:dyDescent="0.3">
      <c r="A7009">
        <v>17737</v>
      </c>
      <c r="B7009" t="s">
        <v>281</v>
      </c>
      <c r="C7009" t="s">
        <v>2258</v>
      </c>
      <c r="P7009">
        <v>19</v>
      </c>
      <c r="Q7009">
        <v>0</v>
      </c>
      <c r="R7009">
        <v>24</v>
      </c>
      <c r="S7009">
        <v>2</v>
      </c>
    </row>
    <row r="7010" spans="1:39" x14ac:dyDescent="0.3">
      <c r="A7010">
        <v>17737</v>
      </c>
      <c r="B7010" t="s">
        <v>281</v>
      </c>
      <c r="C7010" t="s">
        <v>2259</v>
      </c>
      <c r="P7010">
        <v>8</v>
      </c>
      <c r="Q7010">
        <v>0</v>
      </c>
      <c r="R7010">
        <v>13</v>
      </c>
      <c r="S7010">
        <v>2</v>
      </c>
    </row>
    <row r="7011" spans="1:39" x14ac:dyDescent="0.3">
      <c r="A7011">
        <v>17737</v>
      </c>
      <c r="B7011" t="s">
        <v>281</v>
      </c>
      <c r="C7011" t="s">
        <v>2260</v>
      </c>
      <c r="P7011">
        <v>9</v>
      </c>
      <c r="Q7011">
        <v>0</v>
      </c>
      <c r="R7011">
        <v>9</v>
      </c>
      <c r="S7011">
        <v>1</v>
      </c>
    </row>
    <row r="7012" spans="1:39" x14ac:dyDescent="0.3">
      <c r="A7012">
        <v>17737</v>
      </c>
      <c r="B7012" t="s">
        <v>650</v>
      </c>
      <c r="C7012" t="s">
        <v>1846</v>
      </c>
      <c r="T7012">
        <v>21.3</v>
      </c>
      <c r="U7012">
        <v>27</v>
      </c>
      <c r="V7012">
        <v>0</v>
      </c>
      <c r="W7012">
        <v>64</v>
      </c>
      <c r="X7012">
        <v>3</v>
      </c>
    </row>
    <row r="7013" spans="1:39" x14ac:dyDescent="0.3">
      <c r="A7013">
        <v>17737</v>
      </c>
      <c r="B7013" t="s">
        <v>650</v>
      </c>
      <c r="C7013" t="s">
        <v>323</v>
      </c>
      <c r="T7013">
        <v>34</v>
      </c>
      <c r="U7013">
        <v>34</v>
      </c>
      <c r="V7013">
        <v>0</v>
      </c>
      <c r="W7013">
        <v>34</v>
      </c>
      <c r="X7013">
        <v>1</v>
      </c>
    </row>
    <row r="7014" spans="1:39" x14ac:dyDescent="0.3">
      <c r="A7014">
        <v>17737</v>
      </c>
      <c r="B7014" t="s">
        <v>281</v>
      </c>
      <c r="C7014" t="s">
        <v>2261</v>
      </c>
      <c r="T7014">
        <v>27.2</v>
      </c>
      <c r="U7014">
        <v>30</v>
      </c>
      <c r="V7014">
        <v>0</v>
      </c>
      <c r="W7014">
        <v>136</v>
      </c>
      <c r="X7014">
        <v>5</v>
      </c>
    </row>
    <row r="7015" spans="1:39" x14ac:dyDescent="0.3">
      <c r="A7015">
        <v>17737</v>
      </c>
      <c r="B7015" t="s">
        <v>650</v>
      </c>
      <c r="C7015" t="s">
        <v>177</v>
      </c>
      <c r="Y7015">
        <v>6</v>
      </c>
      <c r="Z7015">
        <v>17</v>
      </c>
      <c r="AA7015">
        <v>0</v>
      </c>
      <c r="AB7015">
        <v>18</v>
      </c>
      <c r="AC7015">
        <v>3</v>
      </c>
    </row>
    <row r="7016" spans="1:39" x14ac:dyDescent="0.3">
      <c r="A7016">
        <v>17737</v>
      </c>
      <c r="B7016" t="s">
        <v>281</v>
      </c>
      <c r="C7016" t="s">
        <v>74</v>
      </c>
      <c r="Y7016">
        <v>-0.7</v>
      </c>
      <c r="Z7016">
        <v>5</v>
      </c>
      <c r="AA7016">
        <v>0</v>
      </c>
      <c r="AB7016">
        <v>-2</v>
      </c>
      <c r="AC7016">
        <v>3</v>
      </c>
    </row>
    <row r="7017" spans="1:39" x14ac:dyDescent="0.3">
      <c r="A7017">
        <v>17737</v>
      </c>
      <c r="B7017" t="s">
        <v>650</v>
      </c>
      <c r="C7017" t="s">
        <v>133</v>
      </c>
      <c r="AD7017">
        <v>1</v>
      </c>
      <c r="AE7017">
        <v>25</v>
      </c>
      <c r="AF7017">
        <v>1</v>
      </c>
      <c r="AG7017">
        <v>100</v>
      </c>
      <c r="AH7017">
        <v>7</v>
      </c>
      <c r="AI7017">
        <v>4</v>
      </c>
    </row>
    <row r="7018" spans="1:39" x14ac:dyDescent="0.3">
      <c r="A7018">
        <v>17737</v>
      </c>
      <c r="B7018" t="s">
        <v>281</v>
      </c>
      <c r="C7018" t="s">
        <v>696</v>
      </c>
      <c r="AD7018">
        <v>2</v>
      </c>
      <c r="AE7018">
        <v>23</v>
      </c>
      <c r="AF7018">
        <v>1</v>
      </c>
      <c r="AG7018">
        <v>50</v>
      </c>
      <c r="AH7018">
        <v>6</v>
      </c>
      <c r="AI7018">
        <v>3</v>
      </c>
    </row>
    <row r="7019" spans="1:39" x14ac:dyDescent="0.3">
      <c r="A7019">
        <v>17737</v>
      </c>
      <c r="B7019" t="s">
        <v>650</v>
      </c>
      <c r="C7019" t="s">
        <v>2262</v>
      </c>
      <c r="AJ7019">
        <v>67</v>
      </c>
      <c r="AK7019">
        <v>219</v>
      </c>
      <c r="AL7019">
        <v>43.8</v>
      </c>
      <c r="AM7019">
        <v>5</v>
      </c>
    </row>
    <row r="7020" spans="1:39" x14ac:dyDescent="0.3">
      <c r="A7020">
        <v>17737</v>
      </c>
      <c r="B7020" t="s">
        <v>281</v>
      </c>
      <c r="C7020" t="s">
        <v>153</v>
      </c>
      <c r="AJ7020">
        <v>49</v>
      </c>
      <c r="AK7020">
        <v>216</v>
      </c>
      <c r="AL7020">
        <v>43.2</v>
      </c>
      <c r="AM7020">
        <v>5</v>
      </c>
    </row>
    <row r="7021" spans="1:39" x14ac:dyDescent="0.3">
      <c r="A7021">
        <v>17738</v>
      </c>
      <c r="B7021" t="s">
        <v>1349</v>
      </c>
      <c r="C7021" t="s">
        <v>2263</v>
      </c>
      <c r="D7021">
        <v>47</v>
      </c>
      <c r="E7021">
        <v>63.8</v>
      </c>
      <c r="F7021">
        <v>30</v>
      </c>
      <c r="G7021">
        <v>1</v>
      </c>
      <c r="H7021">
        <v>2</v>
      </c>
      <c r="I7021">
        <v>395</v>
      </c>
      <c r="J7021">
        <v>144.19999999999999</v>
      </c>
    </row>
    <row r="7022" spans="1:39" x14ac:dyDescent="0.3">
      <c r="A7022">
        <v>17738</v>
      </c>
      <c r="B7022" t="s">
        <v>477</v>
      </c>
      <c r="C7022" t="s">
        <v>2264</v>
      </c>
      <c r="D7022">
        <v>34</v>
      </c>
      <c r="E7022">
        <v>76.5</v>
      </c>
      <c r="F7022">
        <v>26</v>
      </c>
      <c r="G7022">
        <v>2</v>
      </c>
      <c r="H7022">
        <v>2</v>
      </c>
      <c r="I7022">
        <v>293</v>
      </c>
      <c r="J7022">
        <v>156.5</v>
      </c>
    </row>
    <row r="7023" spans="1:39" x14ac:dyDescent="0.3">
      <c r="A7023">
        <v>17738</v>
      </c>
      <c r="B7023" t="s">
        <v>477</v>
      </c>
      <c r="C7023" t="s">
        <v>199</v>
      </c>
      <c r="D7023">
        <v>1</v>
      </c>
      <c r="E7023">
        <v>100</v>
      </c>
      <c r="F7023">
        <v>1</v>
      </c>
      <c r="G7023">
        <v>0</v>
      </c>
      <c r="H7023">
        <v>1</v>
      </c>
      <c r="I7023">
        <v>5</v>
      </c>
      <c r="J7023">
        <v>472</v>
      </c>
    </row>
    <row r="7024" spans="1:39" x14ac:dyDescent="0.3">
      <c r="A7024">
        <v>17738</v>
      </c>
      <c r="B7024" t="s">
        <v>477</v>
      </c>
      <c r="C7024" t="s">
        <v>2265</v>
      </c>
      <c r="D7024">
        <v>1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</row>
    <row r="7025" spans="1:19" x14ac:dyDescent="0.3">
      <c r="A7025">
        <v>17738</v>
      </c>
      <c r="B7025" t="s">
        <v>1349</v>
      </c>
      <c r="C7025" t="s">
        <v>1065</v>
      </c>
      <c r="K7025">
        <v>2</v>
      </c>
      <c r="L7025">
        <v>0</v>
      </c>
      <c r="M7025">
        <v>12</v>
      </c>
      <c r="N7025">
        <v>0</v>
      </c>
      <c r="O7025">
        <v>15</v>
      </c>
    </row>
    <row r="7026" spans="1:19" x14ac:dyDescent="0.3">
      <c r="A7026">
        <v>17738</v>
      </c>
      <c r="B7026" t="s">
        <v>1349</v>
      </c>
      <c r="C7026" t="s">
        <v>1277</v>
      </c>
      <c r="K7026">
        <v>11</v>
      </c>
      <c r="L7026">
        <v>1</v>
      </c>
      <c r="M7026">
        <v>4</v>
      </c>
      <c r="N7026">
        <v>0</v>
      </c>
      <c r="O7026">
        <v>12</v>
      </c>
    </row>
    <row r="7027" spans="1:19" x14ac:dyDescent="0.3">
      <c r="A7027">
        <v>17738</v>
      </c>
      <c r="B7027" t="s">
        <v>1349</v>
      </c>
      <c r="C7027" t="s">
        <v>2263</v>
      </c>
      <c r="K7027">
        <v>8</v>
      </c>
      <c r="L7027">
        <v>0</v>
      </c>
      <c r="M7027">
        <v>5</v>
      </c>
      <c r="N7027">
        <v>0</v>
      </c>
      <c r="O7027">
        <v>-38</v>
      </c>
    </row>
    <row r="7028" spans="1:19" x14ac:dyDescent="0.3">
      <c r="A7028">
        <v>17738</v>
      </c>
      <c r="B7028" t="s">
        <v>477</v>
      </c>
      <c r="C7028" t="s">
        <v>971</v>
      </c>
      <c r="K7028">
        <v>31</v>
      </c>
      <c r="L7028">
        <v>0</v>
      </c>
      <c r="M7028">
        <v>21</v>
      </c>
      <c r="N7028">
        <v>1</v>
      </c>
      <c r="O7028">
        <v>151</v>
      </c>
    </row>
    <row r="7029" spans="1:19" x14ac:dyDescent="0.3">
      <c r="A7029">
        <v>17738</v>
      </c>
      <c r="B7029" t="s">
        <v>477</v>
      </c>
      <c r="C7029" t="s">
        <v>2266</v>
      </c>
      <c r="K7029">
        <v>1</v>
      </c>
      <c r="L7029">
        <v>0</v>
      </c>
      <c r="M7029">
        <v>10</v>
      </c>
      <c r="N7029">
        <v>0</v>
      </c>
      <c r="O7029">
        <v>10</v>
      </c>
    </row>
    <row r="7030" spans="1:19" x14ac:dyDescent="0.3">
      <c r="A7030">
        <v>17738</v>
      </c>
      <c r="B7030" t="s">
        <v>477</v>
      </c>
      <c r="C7030" t="s">
        <v>278</v>
      </c>
      <c r="K7030">
        <v>1</v>
      </c>
      <c r="L7030">
        <v>0</v>
      </c>
      <c r="M7030">
        <v>4</v>
      </c>
      <c r="N7030">
        <v>1</v>
      </c>
      <c r="O7030">
        <v>4</v>
      </c>
    </row>
    <row r="7031" spans="1:19" x14ac:dyDescent="0.3">
      <c r="A7031">
        <v>17738</v>
      </c>
      <c r="B7031" t="s">
        <v>477</v>
      </c>
      <c r="C7031" t="s">
        <v>2264</v>
      </c>
      <c r="K7031">
        <v>1</v>
      </c>
      <c r="L7031">
        <v>1</v>
      </c>
      <c r="M7031">
        <v>0</v>
      </c>
      <c r="N7031">
        <v>0</v>
      </c>
      <c r="O7031">
        <v>-1</v>
      </c>
    </row>
    <row r="7032" spans="1:19" x14ac:dyDescent="0.3">
      <c r="A7032">
        <v>17738</v>
      </c>
      <c r="B7032" t="s">
        <v>1349</v>
      </c>
      <c r="C7032" t="s">
        <v>870</v>
      </c>
      <c r="P7032">
        <v>58</v>
      </c>
      <c r="Q7032">
        <v>1</v>
      </c>
      <c r="R7032">
        <v>241</v>
      </c>
      <c r="S7032">
        <v>13</v>
      </c>
    </row>
    <row r="7033" spans="1:19" x14ac:dyDescent="0.3">
      <c r="A7033">
        <v>17738</v>
      </c>
      <c r="B7033" t="s">
        <v>1349</v>
      </c>
      <c r="C7033" t="s">
        <v>2267</v>
      </c>
      <c r="P7033">
        <v>16</v>
      </c>
      <c r="Q7033">
        <v>0</v>
      </c>
      <c r="R7033">
        <v>45</v>
      </c>
      <c r="S7033">
        <v>4</v>
      </c>
    </row>
    <row r="7034" spans="1:19" x14ac:dyDescent="0.3">
      <c r="A7034">
        <v>17738</v>
      </c>
      <c r="B7034" t="s">
        <v>1349</v>
      </c>
      <c r="C7034" t="s">
        <v>1377</v>
      </c>
      <c r="P7034">
        <v>30</v>
      </c>
      <c r="Q7034">
        <v>1</v>
      </c>
      <c r="R7034">
        <v>41</v>
      </c>
      <c r="S7034">
        <v>2</v>
      </c>
    </row>
    <row r="7035" spans="1:19" x14ac:dyDescent="0.3">
      <c r="A7035">
        <v>17738</v>
      </c>
      <c r="B7035" t="s">
        <v>1349</v>
      </c>
      <c r="C7035" t="s">
        <v>2268</v>
      </c>
      <c r="P7035">
        <v>15</v>
      </c>
      <c r="Q7035">
        <v>0</v>
      </c>
      <c r="R7035">
        <v>39</v>
      </c>
      <c r="S7035">
        <v>5</v>
      </c>
    </row>
    <row r="7036" spans="1:19" x14ac:dyDescent="0.3">
      <c r="A7036">
        <v>17738</v>
      </c>
      <c r="B7036" t="s">
        <v>1349</v>
      </c>
      <c r="C7036" t="s">
        <v>2269</v>
      </c>
      <c r="P7036">
        <v>10</v>
      </c>
      <c r="Q7036">
        <v>0</v>
      </c>
      <c r="R7036">
        <v>15</v>
      </c>
      <c r="S7036">
        <v>2</v>
      </c>
    </row>
    <row r="7037" spans="1:19" x14ac:dyDescent="0.3">
      <c r="A7037">
        <v>17738</v>
      </c>
      <c r="B7037" t="s">
        <v>1349</v>
      </c>
      <c r="C7037" t="s">
        <v>1360</v>
      </c>
      <c r="P7037">
        <v>6</v>
      </c>
      <c r="Q7037">
        <v>0</v>
      </c>
      <c r="R7037">
        <v>9</v>
      </c>
      <c r="S7037">
        <v>2</v>
      </c>
    </row>
    <row r="7038" spans="1:19" x14ac:dyDescent="0.3">
      <c r="A7038">
        <v>17738</v>
      </c>
      <c r="B7038" t="s">
        <v>1349</v>
      </c>
      <c r="C7038" t="s">
        <v>354</v>
      </c>
      <c r="P7038">
        <v>9</v>
      </c>
      <c r="Q7038">
        <v>0</v>
      </c>
      <c r="R7038">
        <v>9</v>
      </c>
      <c r="S7038">
        <v>1</v>
      </c>
    </row>
    <row r="7039" spans="1:19" x14ac:dyDescent="0.3">
      <c r="A7039">
        <v>17738</v>
      </c>
      <c r="B7039" t="s">
        <v>1349</v>
      </c>
      <c r="C7039" t="s">
        <v>1277</v>
      </c>
      <c r="P7039">
        <v>0</v>
      </c>
      <c r="Q7039">
        <v>0</v>
      </c>
      <c r="R7039">
        <v>-4</v>
      </c>
      <c r="S7039">
        <v>1</v>
      </c>
    </row>
    <row r="7040" spans="1:19" x14ac:dyDescent="0.3">
      <c r="A7040">
        <v>17738</v>
      </c>
      <c r="B7040" t="s">
        <v>477</v>
      </c>
      <c r="C7040" t="s">
        <v>2266</v>
      </c>
      <c r="P7040">
        <v>24</v>
      </c>
      <c r="Q7040">
        <v>0</v>
      </c>
      <c r="R7040">
        <v>59</v>
      </c>
      <c r="S7040">
        <v>4</v>
      </c>
    </row>
    <row r="7041" spans="1:35" x14ac:dyDescent="0.3">
      <c r="A7041">
        <v>17738</v>
      </c>
      <c r="B7041" t="s">
        <v>477</v>
      </c>
      <c r="C7041" t="s">
        <v>1756</v>
      </c>
      <c r="P7041">
        <v>44</v>
      </c>
      <c r="Q7041">
        <v>0</v>
      </c>
      <c r="R7041">
        <v>57</v>
      </c>
      <c r="S7041">
        <v>3</v>
      </c>
    </row>
    <row r="7042" spans="1:35" x14ac:dyDescent="0.3">
      <c r="A7042">
        <v>17738</v>
      </c>
      <c r="B7042" t="s">
        <v>477</v>
      </c>
      <c r="C7042" t="s">
        <v>2270</v>
      </c>
      <c r="P7042">
        <v>11</v>
      </c>
      <c r="Q7042">
        <v>1</v>
      </c>
      <c r="R7042">
        <v>38</v>
      </c>
      <c r="S7042">
        <v>5</v>
      </c>
    </row>
    <row r="7043" spans="1:35" x14ac:dyDescent="0.3">
      <c r="A7043">
        <v>17738</v>
      </c>
      <c r="B7043" t="s">
        <v>477</v>
      </c>
      <c r="C7043" t="s">
        <v>2271</v>
      </c>
      <c r="P7043">
        <v>14</v>
      </c>
      <c r="Q7043">
        <v>1</v>
      </c>
      <c r="R7043">
        <v>35</v>
      </c>
      <c r="S7043">
        <v>3</v>
      </c>
    </row>
    <row r="7044" spans="1:35" x14ac:dyDescent="0.3">
      <c r="A7044">
        <v>17738</v>
      </c>
      <c r="B7044" t="s">
        <v>477</v>
      </c>
      <c r="C7044" t="s">
        <v>199</v>
      </c>
      <c r="P7044">
        <v>20</v>
      </c>
      <c r="Q7044">
        <v>1</v>
      </c>
      <c r="R7044">
        <v>32</v>
      </c>
      <c r="S7044">
        <v>4</v>
      </c>
    </row>
    <row r="7045" spans="1:35" x14ac:dyDescent="0.3">
      <c r="A7045">
        <v>17738</v>
      </c>
      <c r="B7045" t="s">
        <v>477</v>
      </c>
      <c r="C7045" t="s">
        <v>2265</v>
      </c>
      <c r="P7045">
        <v>18</v>
      </c>
      <c r="Q7045">
        <v>0</v>
      </c>
      <c r="R7045">
        <v>30</v>
      </c>
      <c r="S7045">
        <v>2</v>
      </c>
    </row>
    <row r="7046" spans="1:35" x14ac:dyDescent="0.3">
      <c r="A7046">
        <v>17738</v>
      </c>
      <c r="B7046" t="s">
        <v>477</v>
      </c>
      <c r="C7046" t="s">
        <v>971</v>
      </c>
      <c r="P7046">
        <v>11</v>
      </c>
      <c r="Q7046">
        <v>0</v>
      </c>
      <c r="R7046">
        <v>26</v>
      </c>
      <c r="S7046">
        <v>3</v>
      </c>
    </row>
    <row r="7047" spans="1:35" x14ac:dyDescent="0.3">
      <c r="A7047">
        <v>17738</v>
      </c>
      <c r="B7047" t="s">
        <v>477</v>
      </c>
      <c r="C7047" t="s">
        <v>950</v>
      </c>
      <c r="P7047">
        <v>12</v>
      </c>
      <c r="Q7047">
        <v>0</v>
      </c>
      <c r="R7047">
        <v>12</v>
      </c>
      <c r="S7047">
        <v>1</v>
      </c>
    </row>
    <row r="7048" spans="1:35" x14ac:dyDescent="0.3">
      <c r="A7048">
        <v>17738</v>
      </c>
      <c r="B7048" t="s">
        <v>477</v>
      </c>
      <c r="C7048" t="s">
        <v>2272</v>
      </c>
      <c r="P7048">
        <v>12</v>
      </c>
      <c r="Q7048">
        <v>0</v>
      </c>
      <c r="R7048">
        <v>12</v>
      </c>
      <c r="S7048">
        <v>1</v>
      </c>
    </row>
    <row r="7049" spans="1:35" x14ac:dyDescent="0.3">
      <c r="A7049">
        <v>17738</v>
      </c>
      <c r="B7049" t="s">
        <v>477</v>
      </c>
      <c r="C7049" t="s">
        <v>278</v>
      </c>
      <c r="P7049">
        <v>0</v>
      </c>
      <c r="Q7049">
        <v>0</v>
      </c>
      <c r="R7049">
        <v>-3</v>
      </c>
      <c r="S7049">
        <v>1</v>
      </c>
    </row>
    <row r="7050" spans="1:35" x14ac:dyDescent="0.3">
      <c r="A7050">
        <v>17738</v>
      </c>
      <c r="B7050" t="s">
        <v>1349</v>
      </c>
      <c r="C7050" t="s">
        <v>2268</v>
      </c>
      <c r="T7050">
        <v>21.3</v>
      </c>
      <c r="U7050">
        <v>36</v>
      </c>
      <c r="V7050">
        <v>0</v>
      </c>
      <c r="W7050">
        <v>64</v>
      </c>
      <c r="X7050">
        <v>3</v>
      </c>
    </row>
    <row r="7051" spans="1:35" x14ac:dyDescent="0.3">
      <c r="A7051">
        <v>17738</v>
      </c>
      <c r="B7051" t="s">
        <v>1349</v>
      </c>
      <c r="C7051" t="s">
        <v>354</v>
      </c>
      <c r="T7051">
        <v>61.5</v>
      </c>
      <c r="U7051">
        <v>98</v>
      </c>
      <c r="V7051">
        <v>1</v>
      </c>
      <c r="W7051">
        <v>123</v>
      </c>
      <c r="X7051">
        <v>2</v>
      </c>
    </row>
    <row r="7052" spans="1:35" x14ac:dyDescent="0.3">
      <c r="A7052">
        <v>17738</v>
      </c>
      <c r="B7052" t="s">
        <v>477</v>
      </c>
      <c r="C7052" t="s">
        <v>971</v>
      </c>
      <c r="T7052">
        <v>62</v>
      </c>
      <c r="U7052">
        <v>100</v>
      </c>
      <c r="V7052">
        <v>1</v>
      </c>
      <c r="W7052">
        <v>124</v>
      </c>
      <c r="X7052">
        <v>2</v>
      </c>
    </row>
    <row r="7053" spans="1:35" x14ac:dyDescent="0.3">
      <c r="A7053">
        <v>17738</v>
      </c>
      <c r="B7053" t="s">
        <v>477</v>
      </c>
      <c r="C7053" t="s">
        <v>93</v>
      </c>
      <c r="T7053">
        <v>19</v>
      </c>
      <c r="U7053">
        <v>19</v>
      </c>
      <c r="V7053">
        <v>0</v>
      </c>
      <c r="W7053">
        <v>19</v>
      </c>
      <c r="X7053">
        <v>1</v>
      </c>
    </row>
    <row r="7054" spans="1:35" x14ac:dyDescent="0.3">
      <c r="A7054">
        <v>17738</v>
      </c>
      <c r="B7054" t="s">
        <v>477</v>
      </c>
      <c r="C7054" t="s">
        <v>278</v>
      </c>
      <c r="T7054">
        <v>16</v>
      </c>
      <c r="U7054">
        <v>16</v>
      </c>
      <c r="V7054">
        <v>0</v>
      </c>
      <c r="W7054">
        <v>16</v>
      </c>
      <c r="X7054">
        <v>1</v>
      </c>
    </row>
    <row r="7055" spans="1:35" x14ac:dyDescent="0.3">
      <c r="A7055">
        <v>17738</v>
      </c>
      <c r="B7055" t="s">
        <v>1349</v>
      </c>
      <c r="C7055" t="s">
        <v>1861</v>
      </c>
      <c r="AD7055">
        <v>1</v>
      </c>
      <c r="AE7055">
        <v>32</v>
      </c>
      <c r="AF7055">
        <v>1</v>
      </c>
      <c r="AG7055">
        <v>100</v>
      </c>
      <c r="AH7055">
        <v>6</v>
      </c>
      <c r="AI7055">
        <v>3</v>
      </c>
    </row>
    <row r="7056" spans="1:35" x14ac:dyDescent="0.3">
      <c r="A7056">
        <v>17738</v>
      </c>
      <c r="B7056" t="s">
        <v>477</v>
      </c>
      <c r="C7056" t="s">
        <v>2014</v>
      </c>
      <c r="AD7056">
        <v>0</v>
      </c>
      <c r="AE7056" t="s">
        <v>136</v>
      </c>
      <c r="AF7056">
        <v>0</v>
      </c>
      <c r="AG7056" t="s">
        <v>136</v>
      </c>
      <c r="AH7056">
        <v>8</v>
      </c>
      <c r="AI7056">
        <v>8</v>
      </c>
    </row>
    <row r="7057" spans="1:39" x14ac:dyDescent="0.3">
      <c r="A7057">
        <v>17738</v>
      </c>
      <c r="B7057" t="s">
        <v>1349</v>
      </c>
      <c r="C7057" t="s">
        <v>2273</v>
      </c>
      <c r="AJ7057">
        <v>61</v>
      </c>
      <c r="AK7057">
        <v>224</v>
      </c>
      <c r="AL7057">
        <v>37.299999999999997</v>
      </c>
      <c r="AM7057">
        <v>6</v>
      </c>
    </row>
    <row r="7058" spans="1:39" x14ac:dyDescent="0.3">
      <c r="A7058">
        <v>17738</v>
      </c>
      <c r="B7058" t="s">
        <v>477</v>
      </c>
      <c r="C7058" t="s">
        <v>2274</v>
      </c>
      <c r="AJ7058">
        <v>55</v>
      </c>
      <c r="AK7058">
        <v>90</v>
      </c>
      <c r="AL7058">
        <v>45</v>
      </c>
      <c r="AM7058">
        <v>2</v>
      </c>
    </row>
    <row r="7059" spans="1:39" x14ac:dyDescent="0.3">
      <c r="A7059">
        <v>17738</v>
      </c>
      <c r="B7059" t="s">
        <v>477</v>
      </c>
      <c r="C7059" t="s">
        <v>2264</v>
      </c>
      <c r="AJ7059">
        <v>24</v>
      </c>
      <c r="AK7059">
        <v>24</v>
      </c>
      <c r="AL7059">
        <v>24</v>
      </c>
      <c r="AM7059">
        <v>1</v>
      </c>
    </row>
    <row r="7060" spans="1:39" x14ac:dyDescent="0.3">
      <c r="A7060">
        <v>17739</v>
      </c>
      <c r="B7060" t="s">
        <v>1170</v>
      </c>
      <c r="C7060" t="s">
        <v>1365</v>
      </c>
      <c r="D7060">
        <v>19</v>
      </c>
      <c r="E7060">
        <v>42.1</v>
      </c>
      <c r="F7060">
        <v>8</v>
      </c>
      <c r="G7060">
        <v>1</v>
      </c>
      <c r="H7060">
        <v>0</v>
      </c>
      <c r="I7060">
        <v>60</v>
      </c>
      <c r="J7060">
        <v>58.1</v>
      </c>
    </row>
    <row r="7061" spans="1:39" x14ac:dyDescent="0.3">
      <c r="A7061">
        <v>17739</v>
      </c>
      <c r="B7061" t="s">
        <v>1170</v>
      </c>
      <c r="C7061" t="s">
        <v>2275</v>
      </c>
      <c r="D7061">
        <v>9</v>
      </c>
      <c r="E7061">
        <v>55.6</v>
      </c>
      <c r="F7061">
        <v>5</v>
      </c>
      <c r="G7061">
        <v>0</v>
      </c>
      <c r="H7061">
        <v>0</v>
      </c>
      <c r="I7061">
        <v>57</v>
      </c>
      <c r="J7061">
        <v>108.8</v>
      </c>
    </row>
    <row r="7062" spans="1:39" x14ac:dyDescent="0.3">
      <c r="A7062">
        <v>17739</v>
      </c>
      <c r="B7062" t="s">
        <v>138</v>
      </c>
      <c r="C7062" t="s">
        <v>56</v>
      </c>
      <c r="D7062">
        <v>41</v>
      </c>
      <c r="E7062">
        <v>43.9</v>
      </c>
      <c r="F7062">
        <v>18</v>
      </c>
      <c r="G7062">
        <v>0</v>
      </c>
      <c r="H7062">
        <v>2</v>
      </c>
      <c r="I7062">
        <v>165</v>
      </c>
      <c r="J7062">
        <v>93.8</v>
      </c>
    </row>
    <row r="7063" spans="1:39" x14ac:dyDescent="0.3">
      <c r="A7063">
        <v>17739</v>
      </c>
      <c r="B7063" t="s">
        <v>138</v>
      </c>
      <c r="C7063" t="s">
        <v>2007</v>
      </c>
      <c r="D7063">
        <v>1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</row>
    <row r="7064" spans="1:39" x14ac:dyDescent="0.3">
      <c r="A7064">
        <v>17739</v>
      </c>
      <c r="B7064" t="s">
        <v>1170</v>
      </c>
      <c r="C7064" t="s">
        <v>2155</v>
      </c>
      <c r="K7064">
        <v>29</v>
      </c>
      <c r="L7064">
        <v>0</v>
      </c>
      <c r="M7064">
        <v>45</v>
      </c>
      <c r="N7064">
        <v>2</v>
      </c>
      <c r="O7064">
        <v>183</v>
      </c>
    </row>
    <row r="7065" spans="1:39" x14ac:dyDescent="0.3">
      <c r="A7065">
        <v>17739</v>
      </c>
      <c r="B7065" t="s">
        <v>1170</v>
      </c>
      <c r="C7065" t="s">
        <v>1365</v>
      </c>
      <c r="K7065">
        <v>9</v>
      </c>
      <c r="L7065">
        <v>0</v>
      </c>
      <c r="M7065">
        <v>8</v>
      </c>
      <c r="N7065">
        <v>0</v>
      </c>
      <c r="O7065">
        <v>14</v>
      </c>
    </row>
    <row r="7066" spans="1:39" x14ac:dyDescent="0.3">
      <c r="A7066">
        <v>17739</v>
      </c>
      <c r="B7066" t="s">
        <v>1170</v>
      </c>
      <c r="C7066" t="s">
        <v>1165</v>
      </c>
      <c r="K7066">
        <v>1</v>
      </c>
      <c r="L7066">
        <v>0</v>
      </c>
      <c r="M7066">
        <v>6</v>
      </c>
      <c r="N7066">
        <v>0</v>
      </c>
      <c r="O7066">
        <v>6</v>
      </c>
    </row>
    <row r="7067" spans="1:39" x14ac:dyDescent="0.3">
      <c r="A7067">
        <v>17739</v>
      </c>
      <c r="B7067" t="s">
        <v>1170</v>
      </c>
      <c r="C7067" t="s">
        <v>2276</v>
      </c>
      <c r="K7067">
        <v>0</v>
      </c>
      <c r="L7067">
        <v>1</v>
      </c>
      <c r="M7067">
        <v>0</v>
      </c>
      <c r="N7067">
        <v>0</v>
      </c>
      <c r="O7067">
        <v>0</v>
      </c>
    </row>
    <row r="7068" spans="1:39" x14ac:dyDescent="0.3">
      <c r="A7068">
        <v>17739</v>
      </c>
      <c r="B7068" t="s">
        <v>1170</v>
      </c>
      <c r="C7068" t="s">
        <v>2275</v>
      </c>
      <c r="K7068">
        <v>4</v>
      </c>
      <c r="L7068">
        <v>0</v>
      </c>
      <c r="M7068">
        <v>5</v>
      </c>
      <c r="N7068">
        <v>0</v>
      </c>
      <c r="O7068">
        <v>-1</v>
      </c>
    </row>
    <row r="7069" spans="1:39" x14ac:dyDescent="0.3">
      <c r="A7069">
        <v>17739</v>
      </c>
      <c r="B7069" t="s">
        <v>1170</v>
      </c>
      <c r="C7069" t="s">
        <v>2277</v>
      </c>
      <c r="K7069">
        <v>1</v>
      </c>
      <c r="L7069">
        <v>0</v>
      </c>
      <c r="M7069">
        <v>0</v>
      </c>
      <c r="N7069">
        <v>0</v>
      </c>
      <c r="O7069">
        <v>-4</v>
      </c>
    </row>
    <row r="7070" spans="1:39" x14ac:dyDescent="0.3">
      <c r="A7070">
        <v>17739</v>
      </c>
      <c r="B7070" t="s">
        <v>138</v>
      </c>
      <c r="C7070" t="s">
        <v>74</v>
      </c>
      <c r="K7070">
        <v>16</v>
      </c>
      <c r="L7070">
        <v>0</v>
      </c>
      <c r="M7070">
        <v>13</v>
      </c>
      <c r="N7070">
        <v>0</v>
      </c>
      <c r="O7070">
        <v>77</v>
      </c>
    </row>
    <row r="7071" spans="1:39" x14ac:dyDescent="0.3">
      <c r="A7071">
        <v>17739</v>
      </c>
      <c r="B7071" t="s">
        <v>138</v>
      </c>
      <c r="C7071" t="s">
        <v>2278</v>
      </c>
      <c r="K7071">
        <v>3</v>
      </c>
      <c r="L7071">
        <v>0</v>
      </c>
      <c r="M7071">
        <v>41</v>
      </c>
      <c r="N7071">
        <v>0</v>
      </c>
      <c r="O7071">
        <v>49</v>
      </c>
    </row>
    <row r="7072" spans="1:39" x14ac:dyDescent="0.3">
      <c r="A7072">
        <v>17739</v>
      </c>
      <c r="B7072" t="s">
        <v>138</v>
      </c>
      <c r="C7072" t="s">
        <v>2279</v>
      </c>
      <c r="K7072">
        <v>1</v>
      </c>
      <c r="L7072">
        <v>0</v>
      </c>
      <c r="M7072">
        <v>29</v>
      </c>
      <c r="N7072">
        <v>0</v>
      </c>
      <c r="O7072">
        <v>29</v>
      </c>
    </row>
    <row r="7073" spans="1:19" x14ac:dyDescent="0.3">
      <c r="A7073">
        <v>17739</v>
      </c>
      <c r="B7073" t="s">
        <v>138</v>
      </c>
      <c r="C7073" t="s">
        <v>56</v>
      </c>
      <c r="K7073">
        <v>9</v>
      </c>
      <c r="L7073">
        <v>0</v>
      </c>
      <c r="M7073">
        <v>16</v>
      </c>
      <c r="N7073">
        <v>0</v>
      </c>
      <c r="O7073">
        <v>20</v>
      </c>
    </row>
    <row r="7074" spans="1:19" x14ac:dyDescent="0.3">
      <c r="A7074">
        <v>17739</v>
      </c>
      <c r="B7074" t="s">
        <v>138</v>
      </c>
      <c r="C7074" t="s">
        <v>2280</v>
      </c>
      <c r="K7074">
        <v>7</v>
      </c>
      <c r="L7074">
        <v>1</v>
      </c>
      <c r="M7074">
        <v>8</v>
      </c>
      <c r="N7074">
        <v>0</v>
      </c>
      <c r="O7074">
        <v>13</v>
      </c>
    </row>
    <row r="7075" spans="1:19" x14ac:dyDescent="0.3">
      <c r="A7075">
        <v>17739</v>
      </c>
      <c r="B7075" t="s">
        <v>138</v>
      </c>
      <c r="C7075" t="s">
        <v>2281</v>
      </c>
      <c r="K7075">
        <v>0</v>
      </c>
      <c r="L7075">
        <v>1</v>
      </c>
      <c r="M7075">
        <v>0</v>
      </c>
      <c r="N7075">
        <v>0</v>
      </c>
      <c r="O7075">
        <v>0</v>
      </c>
    </row>
    <row r="7076" spans="1:19" x14ac:dyDescent="0.3">
      <c r="A7076">
        <v>17739</v>
      </c>
      <c r="B7076" t="s">
        <v>138</v>
      </c>
      <c r="C7076" t="s">
        <v>1755</v>
      </c>
      <c r="K7076">
        <v>1</v>
      </c>
      <c r="L7076">
        <v>0</v>
      </c>
      <c r="M7076">
        <v>0</v>
      </c>
      <c r="N7076">
        <v>0</v>
      </c>
      <c r="O7076">
        <v>-11</v>
      </c>
    </row>
    <row r="7077" spans="1:19" x14ac:dyDescent="0.3">
      <c r="A7077">
        <v>17739</v>
      </c>
      <c r="B7077" t="s">
        <v>1170</v>
      </c>
      <c r="C7077" t="s">
        <v>155</v>
      </c>
      <c r="P7077">
        <v>14</v>
      </c>
      <c r="Q7077">
        <v>0</v>
      </c>
      <c r="R7077">
        <v>64</v>
      </c>
      <c r="S7077">
        <v>7</v>
      </c>
    </row>
    <row r="7078" spans="1:19" x14ac:dyDescent="0.3">
      <c r="A7078">
        <v>17739</v>
      </c>
      <c r="B7078" t="s">
        <v>1170</v>
      </c>
      <c r="C7078" t="s">
        <v>2277</v>
      </c>
      <c r="P7078">
        <v>27</v>
      </c>
      <c r="Q7078">
        <v>0</v>
      </c>
      <c r="R7078">
        <v>39</v>
      </c>
      <c r="S7078">
        <v>2</v>
      </c>
    </row>
    <row r="7079" spans="1:19" x14ac:dyDescent="0.3">
      <c r="A7079">
        <v>17739</v>
      </c>
      <c r="B7079" t="s">
        <v>1170</v>
      </c>
      <c r="C7079" t="s">
        <v>2282</v>
      </c>
      <c r="P7079">
        <v>13</v>
      </c>
      <c r="Q7079">
        <v>0</v>
      </c>
      <c r="R7079">
        <v>16</v>
      </c>
      <c r="S7079">
        <v>2</v>
      </c>
    </row>
    <row r="7080" spans="1:19" x14ac:dyDescent="0.3">
      <c r="A7080">
        <v>17739</v>
      </c>
      <c r="B7080" t="s">
        <v>1170</v>
      </c>
      <c r="C7080" t="s">
        <v>1165</v>
      </c>
      <c r="P7080">
        <v>0</v>
      </c>
      <c r="Q7080">
        <v>0</v>
      </c>
      <c r="R7080">
        <v>0</v>
      </c>
      <c r="S7080">
        <v>1</v>
      </c>
    </row>
    <row r="7081" spans="1:19" x14ac:dyDescent="0.3">
      <c r="A7081">
        <v>17739</v>
      </c>
      <c r="B7081" t="s">
        <v>1170</v>
      </c>
      <c r="C7081" t="s">
        <v>2155</v>
      </c>
      <c r="P7081">
        <v>0</v>
      </c>
      <c r="Q7081">
        <v>0</v>
      </c>
      <c r="R7081">
        <v>-2</v>
      </c>
      <c r="S7081">
        <v>1</v>
      </c>
    </row>
    <row r="7082" spans="1:19" x14ac:dyDescent="0.3">
      <c r="A7082">
        <v>17739</v>
      </c>
      <c r="B7082" t="s">
        <v>138</v>
      </c>
      <c r="C7082" t="s">
        <v>1913</v>
      </c>
      <c r="P7082">
        <v>43</v>
      </c>
      <c r="Q7082">
        <v>0</v>
      </c>
      <c r="R7082">
        <v>75</v>
      </c>
      <c r="S7082">
        <v>5</v>
      </c>
    </row>
    <row r="7083" spans="1:19" x14ac:dyDescent="0.3">
      <c r="A7083">
        <v>17739</v>
      </c>
      <c r="B7083" t="s">
        <v>138</v>
      </c>
      <c r="C7083" t="s">
        <v>2280</v>
      </c>
      <c r="P7083">
        <v>11</v>
      </c>
      <c r="Q7083">
        <v>1</v>
      </c>
      <c r="R7083">
        <v>25</v>
      </c>
      <c r="S7083">
        <v>4</v>
      </c>
    </row>
    <row r="7084" spans="1:19" x14ac:dyDescent="0.3">
      <c r="A7084">
        <v>17739</v>
      </c>
      <c r="B7084" t="s">
        <v>138</v>
      </c>
      <c r="C7084" t="s">
        <v>1755</v>
      </c>
      <c r="P7084">
        <v>15</v>
      </c>
      <c r="Q7084">
        <v>1</v>
      </c>
      <c r="R7084">
        <v>24</v>
      </c>
      <c r="S7084">
        <v>3</v>
      </c>
    </row>
    <row r="7085" spans="1:19" x14ac:dyDescent="0.3">
      <c r="A7085">
        <v>17739</v>
      </c>
      <c r="B7085" t="s">
        <v>138</v>
      </c>
      <c r="C7085" t="s">
        <v>2283</v>
      </c>
      <c r="P7085">
        <v>19</v>
      </c>
      <c r="Q7085">
        <v>0</v>
      </c>
      <c r="R7085">
        <v>19</v>
      </c>
      <c r="S7085">
        <v>1</v>
      </c>
    </row>
    <row r="7086" spans="1:19" x14ac:dyDescent="0.3">
      <c r="A7086">
        <v>17739</v>
      </c>
      <c r="B7086" t="s">
        <v>138</v>
      </c>
      <c r="C7086" t="s">
        <v>2284</v>
      </c>
      <c r="P7086">
        <v>11</v>
      </c>
      <c r="Q7086">
        <v>0</v>
      </c>
      <c r="R7086">
        <v>11</v>
      </c>
      <c r="S7086">
        <v>1</v>
      </c>
    </row>
    <row r="7087" spans="1:19" x14ac:dyDescent="0.3">
      <c r="A7087">
        <v>17739</v>
      </c>
      <c r="B7087" t="s">
        <v>138</v>
      </c>
      <c r="C7087" t="s">
        <v>74</v>
      </c>
      <c r="P7087">
        <v>4</v>
      </c>
      <c r="Q7087">
        <v>0</v>
      </c>
      <c r="R7087">
        <v>5</v>
      </c>
      <c r="S7087">
        <v>2</v>
      </c>
    </row>
    <row r="7088" spans="1:19" x14ac:dyDescent="0.3">
      <c r="A7088">
        <v>17739</v>
      </c>
      <c r="B7088" t="s">
        <v>138</v>
      </c>
      <c r="C7088" t="s">
        <v>2285</v>
      </c>
      <c r="P7088">
        <v>5</v>
      </c>
      <c r="Q7088">
        <v>0</v>
      </c>
      <c r="R7088">
        <v>5</v>
      </c>
      <c r="S7088">
        <v>1</v>
      </c>
    </row>
    <row r="7089" spans="1:39" x14ac:dyDescent="0.3">
      <c r="A7089">
        <v>17739</v>
      </c>
      <c r="B7089" t="s">
        <v>138</v>
      </c>
      <c r="C7089" t="s">
        <v>2286</v>
      </c>
      <c r="P7089">
        <v>1</v>
      </c>
      <c r="Q7089">
        <v>0</v>
      </c>
      <c r="R7089">
        <v>1</v>
      </c>
      <c r="S7089">
        <v>1</v>
      </c>
    </row>
    <row r="7090" spans="1:39" x14ac:dyDescent="0.3">
      <c r="A7090">
        <v>17739</v>
      </c>
      <c r="B7090" t="s">
        <v>1170</v>
      </c>
      <c r="C7090" t="s">
        <v>1368</v>
      </c>
      <c r="T7090">
        <v>14</v>
      </c>
      <c r="U7090">
        <v>21</v>
      </c>
      <c r="V7090">
        <v>0</v>
      </c>
      <c r="W7090">
        <v>42</v>
      </c>
      <c r="X7090">
        <v>3</v>
      </c>
    </row>
    <row r="7091" spans="1:39" x14ac:dyDescent="0.3">
      <c r="A7091">
        <v>17739</v>
      </c>
      <c r="B7091" t="s">
        <v>1170</v>
      </c>
      <c r="C7091" t="s">
        <v>2276</v>
      </c>
      <c r="T7091">
        <v>19.5</v>
      </c>
      <c r="U7091">
        <v>20</v>
      </c>
      <c r="V7091">
        <v>0</v>
      </c>
      <c r="W7091">
        <v>39</v>
      </c>
      <c r="X7091">
        <v>2</v>
      </c>
    </row>
    <row r="7092" spans="1:39" x14ac:dyDescent="0.3">
      <c r="A7092">
        <v>17739</v>
      </c>
      <c r="B7092" t="s">
        <v>138</v>
      </c>
      <c r="C7092" t="s">
        <v>2281</v>
      </c>
      <c r="T7092">
        <v>29</v>
      </c>
      <c r="U7092">
        <v>61</v>
      </c>
      <c r="V7092">
        <v>0</v>
      </c>
      <c r="W7092">
        <v>116</v>
      </c>
      <c r="X7092">
        <v>4</v>
      </c>
    </row>
    <row r="7093" spans="1:39" x14ac:dyDescent="0.3">
      <c r="A7093">
        <v>17739</v>
      </c>
      <c r="B7093" t="s">
        <v>1170</v>
      </c>
      <c r="C7093" t="s">
        <v>2276</v>
      </c>
      <c r="Y7093">
        <v>3</v>
      </c>
      <c r="Z7093">
        <v>3</v>
      </c>
      <c r="AA7093">
        <v>0</v>
      </c>
      <c r="AB7093">
        <v>3</v>
      </c>
      <c r="AC7093">
        <v>1</v>
      </c>
    </row>
    <row r="7094" spans="1:39" x14ac:dyDescent="0.3">
      <c r="A7094">
        <v>17739</v>
      </c>
      <c r="B7094" t="s">
        <v>138</v>
      </c>
      <c r="C7094" t="s">
        <v>2280</v>
      </c>
      <c r="Y7094">
        <v>3</v>
      </c>
      <c r="Z7094">
        <v>19</v>
      </c>
      <c r="AA7094">
        <v>0</v>
      </c>
      <c r="AB7094">
        <v>6</v>
      </c>
      <c r="AC7094">
        <v>2</v>
      </c>
    </row>
    <row r="7095" spans="1:39" x14ac:dyDescent="0.3">
      <c r="A7095">
        <v>17739</v>
      </c>
      <c r="B7095" t="s">
        <v>138</v>
      </c>
      <c r="C7095" t="s">
        <v>751</v>
      </c>
      <c r="Y7095">
        <v>7</v>
      </c>
      <c r="Z7095">
        <v>0</v>
      </c>
      <c r="AA7095">
        <v>0</v>
      </c>
      <c r="AB7095">
        <v>7</v>
      </c>
      <c r="AC7095">
        <v>1</v>
      </c>
    </row>
    <row r="7096" spans="1:39" x14ac:dyDescent="0.3">
      <c r="A7096">
        <v>17739</v>
      </c>
      <c r="B7096" t="s">
        <v>1170</v>
      </c>
      <c r="C7096" t="s">
        <v>2287</v>
      </c>
      <c r="AD7096">
        <v>1</v>
      </c>
      <c r="AE7096">
        <v>37</v>
      </c>
      <c r="AF7096">
        <v>1</v>
      </c>
      <c r="AG7096">
        <v>100</v>
      </c>
      <c r="AH7096">
        <v>5</v>
      </c>
      <c r="AI7096">
        <v>2</v>
      </c>
    </row>
    <row r="7097" spans="1:39" x14ac:dyDescent="0.3">
      <c r="A7097">
        <v>17739</v>
      </c>
      <c r="B7097" t="s">
        <v>138</v>
      </c>
      <c r="C7097" t="s">
        <v>2279</v>
      </c>
      <c r="AD7097">
        <v>3</v>
      </c>
      <c r="AE7097">
        <v>48</v>
      </c>
      <c r="AF7097">
        <v>1</v>
      </c>
      <c r="AG7097">
        <v>33.299999999999997</v>
      </c>
      <c r="AH7097">
        <v>6</v>
      </c>
      <c r="AI7097">
        <v>3</v>
      </c>
    </row>
    <row r="7098" spans="1:39" x14ac:dyDescent="0.3">
      <c r="A7098">
        <v>17739</v>
      </c>
      <c r="B7098" t="s">
        <v>1170</v>
      </c>
      <c r="C7098" t="s">
        <v>602</v>
      </c>
      <c r="AJ7098">
        <v>44</v>
      </c>
      <c r="AK7098">
        <v>351</v>
      </c>
      <c r="AL7098">
        <v>39</v>
      </c>
      <c r="AM7098">
        <v>9</v>
      </c>
    </row>
    <row r="7099" spans="1:39" x14ac:dyDescent="0.3">
      <c r="A7099">
        <v>17739</v>
      </c>
      <c r="B7099" t="s">
        <v>138</v>
      </c>
      <c r="C7099" t="s">
        <v>1111</v>
      </c>
      <c r="AJ7099">
        <v>51</v>
      </c>
      <c r="AK7099">
        <v>350</v>
      </c>
      <c r="AL7099">
        <v>43.8</v>
      </c>
      <c r="AM7099">
        <v>8</v>
      </c>
    </row>
    <row r="7100" spans="1:39" x14ac:dyDescent="0.3">
      <c r="A7100">
        <v>17740</v>
      </c>
      <c r="B7100" t="s">
        <v>670</v>
      </c>
      <c r="C7100" t="s">
        <v>2288</v>
      </c>
      <c r="D7100">
        <v>42</v>
      </c>
      <c r="E7100">
        <v>64.3</v>
      </c>
      <c r="F7100">
        <v>27</v>
      </c>
      <c r="G7100">
        <v>1</v>
      </c>
      <c r="H7100">
        <v>3</v>
      </c>
      <c r="I7100">
        <v>317</v>
      </c>
      <c r="J7100">
        <v>146.5</v>
      </c>
    </row>
    <row r="7101" spans="1:39" x14ac:dyDescent="0.3">
      <c r="A7101">
        <v>17740</v>
      </c>
      <c r="B7101" t="s">
        <v>1625</v>
      </c>
      <c r="C7101" t="s">
        <v>849</v>
      </c>
      <c r="D7101">
        <v>23</v>
      </c>
      <c r="E7101">
        <v>65.2</v>
      </c>
      <c r="F7101">
        <v>15</v>
      </c>
      <c r="G7101">
        <v>1</v>
      </c>
      <c r="H7101">
        <v>1</v>
      </c>
      <c r="I7101">
        <v>132</v>
      </c>
      <c r="J7101">
        <v>119.1</v>
      </c>
    </row>
    <row r="7102" spans="1:39" x14ac:dyDescent="0.3">
      <c r="A7102">
        <v>17740</v>
      </c>
      <c r="B7102" t="s">
        <v>1625</v>
      </c>
      <c r="C7102" t="s">
        <v>2289</v>
      </c>
      <c r="D7102">
        <v>2</v>
      </c>
      <c r="E7102">
        <v>50</v>
      </c>
      <c r="F7102">
        <v>1</v>
      </c>
      <c r="G7102">
        <v>0</v>
      </c>
      <c r="H7102">
        <v>1</v>
      </c>
      <c r="I7102">
        <v>40</v>
      </c>
      <c r="J7102">
        <v>383</v>
      </c>
    </row>
    <row r="7103" spans="1:39" x14ac:dyDescent="0.3">
      <c r="A7103">
        <v>17740</v>
      </c>
      <c r="B7103" t="s">
        <v>1625</v>
      </c>
      <c r="C7103" t="s">
        <v>2290</v>
      </c>
      <c r="D7103">
        <v>1</v>
      </c>
      <c r="E7103">
        <v>100</v>
      </c>
      <c r="F7103">
        <v>1</v>
      </c>
      <c r="G7103">
        <v>0</v>
      </c>
      <c r="H7103">
        <v>0</v>
      </c>
      <c r="I7103">
        <v>4</v>
      </c>
      <c r="J7103">
        <v>133.6</v>
      </c>
    </row>
    <row r="7104" spans="1:39" x14ac:dyDescent="0.3">
      <c r="A7104">
        <v>17740</v>
      </c>
      <c r="B7104" t="s">
        <v>670</v>
      </c>
      <c r="C7104" t="s">
        <v>921</v>
      </c>
      <c r="K7104">
        <v>13</v>
      </c>
      <c r="L7104">
        <v>1</v>
      </c>
      <c r="M7104">
        <v>17</v>
      </c>
      <c r="N7104">
        <v>0</v>
      </c>
      <c r="O7104">
        <v>31</v>
      </c>
    </row>
    <row r="7105" spans="1:19" x14ac:dyDescent="0.3">
      <c r="A7105">
        <v>17740</v>
      </c>
      <c r="B7105" t="s">
        <v>670</v>
      </c>
      <c r="C7105" t="s">
        <v>2288</v>
      </c>
      <c r="K7105">
        <v>4</v>
      </c>
      <c r="L7105">
        <v>0</v>
      </c>
      <c r="M7105">
        <v>7</v>
      </c>
      <c r="N7105">
        <v>0</v>
      </c>
      <c r="O7105">
        <v>11</v>
      </c>
    </row>
    <row r="7106" spans="1:19" x14ac:dyDescent="0.3">
      <c r="A7106">
        <v>17740</v>
      </c>
      <c r="B7106" t="s">
        <v>670</v>
      </c>
      <c r="C7106" t="s">
        <v>1928</v>
      </c>
      <c r="K7106">
        <v>1</v>
      </c>
      <c r="L7106">
        <v>0</v>
      </c>
      <c r="M7106">
        <v>0</v>
      </c>
      <c r="N7106">
        <v>0</v>
      </c>
      <c r="O7106">
        <v>-1</v>
      </c>
    </row>
    <row r="7107" spans="1:19" x14ac:dyDescent="0.3">
      <c r="A7107">
        <v>17740</v>
      </c>
      <c r="B7107" t="s">
        <v>670</v>
      </c>
      <c r="C7107" t="s">
        <v>2291</v>
      </c>
      <c r="K7107">
        <v>1</v>
      </c>
      <c r="L7107">
        <v>0</v>
      </c>
      <c r="M7107">
        <v>0</v>
      </c>
      <c r="N7107">
        <v>0</v>
      </c>
      <c r="O7107">
        <v>-5</v>
      </c>
    </row>
    <row r="7108" spans="1:19" x14ac:dyDescent="0.3">
      <c r="A7108">
        <v>17740</v>
      </c>
      <c r="B7108" t="s">
        <v>1625</v>
      </c>
      <c r="C7108" t="s">
        <v>849</v>
      </c>
      <c r="K7108">
        <v>18</v>
      </c>
      <c r="L7108">
        <v>0</v>
      </c>
      <c r="M7108">
        <v>23</v>
      </c>
      <c r="N7108">
        <v>2</v>
      </c>
      <c r="O7108">
        <v>142</v>
      </c>
    </row>
    <row r="7109" spans="1:19" x14ac:dyDescent="0.3">
      <c r="A7109">
        <v>17740</v>
      </c>
      <c r="B7109" t="s">
        <v>1625</v>
      </c>
      <c r="C7109" t="s">
        <v>2161</v>
      </c>
      <c r="K7109">
        <v>16</v>
      </c>
      <c r="L7109">
        <v>0</v>
      </c>
      <c r="M7109">
        <v>27</v>
      </c>
      <c r="N7109">
        <v>1</v>
      </c>
      <c r="O7109">
        <v>108</v>
      </c>
    </row>
    <row r="7110" spans="1:19" x14ac:dyDescent="0.3">
      <c r="A7110">
        <v>17740</v>
      </c>
      <c r="B7110" t="s">
        <v>1625</v>
      </c>
      <c r="C7110" t="s">
        <v>121</v>
      </c>
      <c r="K7110">
        <v>10</v>
      </c>
      <c r="L7110">
        <v>0</v>
      </c>
      <c r="M7110">
        <v>26</v>
      </c>
      <c r="N7110">
        <v>0</v>
      </c>
      <c r="O7110">
        <v>59</v>
      </c>
    </row>
    <row r="7111" spans="1:19" x14ac:dyDescent="0.3">
      <c r="A7111">
        <v>17740</v>
      </c>
      <c r="B7111" t="s">
        <v>1625</v>
      </c>
      <c r="C7111" t="s">
        <v>2292</v>
      </c>
      <c r="K7111">
        <v>1</v>
      </c>
      <c r="L7111">
        <v>0</v>
      </c>
      <c r="M7111">
        <v>18</v>
      </c>
      <c r="N7111">
        <v>0</v>
      </c>
      <c r="O7111">
        <v>18</v>
      </c>
    </row>
    <row r="7112" spans="1:19" x14ac:dyDescent="0.3">
      <c r="A7112">
        <v>17740</v>
      </c>
      <c r="B7112" t="s">
        <v>1625</v>
      </c>
      <c r="C7112" t="s">
        <v>2289</v>
      </c>
      <c r="K7112">
        <v>1</v>
      </c>
      <c r="L7112">
        <v>0</v>
      </c>
      <c r="M7112">
        <v>10</v>
      </c>
      <c r="N7112">
        <v>0</v>
      </c>
      <c r="O7112">
        <v>10</v>
      </c>
    </row>
    <row r="7113" spans="1:19" x14ac:dyDescent="0.3">
      <c r="A7113">
        <v>17740</v>
      </c>
      <c r="B7113" t="s">
        <v>670</v>
      </c>
      <c r="C7113" t="s">
        <v>962</v>
      </c>
      <c r="P7113">
        <v>44</v>
      </c>
      <c r="Q7113">
        <v>1</v>
      </c>
      <c r="R7113">
        <v>95</v>
      </c>
      <c r="S7113">
        <v>3</v>
      </c>
    </row>
    <row r="7114" spans="1:19" x14ac:dyDescent="0.3">
      <c r="A7114">
        <v>17740</v>
      </c>
      <c r="B7114" t="s">
        <v>670</v>
      </c>
      <c r="C7114" t="s">
        <v>2291</v>
      </c>
      <c r="P7114">
        <v>18</v>
      </c>
      <c r="Q7114">
        <v>1</v>
      </c>
      <c r="R7114">
        <v>77</v>
      </c>
      <c r="S7114">
        <v>8</v>
      </c>
    </row>
    <row r="7115" spans="1:19" x14ac:dyDescent="0.3">
      <c r="A7115">
        <v>17740</v>
      </c>
      <c r="B7115" t="s">
        <v>670</v>
      </c>
      <c r="C7115" t="s">
        <v>52</v>
      </c>
      <c r="P7115">
        <v>23</v>
      </c>
      <c r="Q7115">
        <v>1</v>
      </c>
      <c r="R7115">
        <v>77</v>
      </c>
      <c r="S7115">
        <v>6</v>
      </c>
    </row>
    <row r="7116" spans="1:19" x14ac:dyDescent="0.3">
      <c r="A7116">
        <v>17740</v>
      </c>
      <c r="B7116" t="s">
        <v>670</v>
      </c>
      <c r="C7116" t="s">
        <v>921</v>
      </c>
      <c r="P7116">
        <v>11</v>
      </c>
      <c r="Q7116">
        <v>0</v>
      </c>
      <c r="R7116">
        <v>36</v>
      </c>
      <c r="S7116">
        <v>6</v>
      </c>
    </row>
    <row r="7117" spans="1:19" x14ac:dyDescent="0.3">
      <c r="A7117">
        <v>17740</v>
      </c>
      <c r="B7117" t="s">
        <v>670</v>
      </c>
      <c r="C7117" t="s">
        <v>602</v>
      </c>
      <c r="P7117">
        <v>14</v>
      </c>
      <c r="Q7117">
        <v>0</v>
      </c>
      <c r="R7117">
        <v>14</v>
      </c>
      <c r="S7117">
        <v>1</v>
      </c>
    </row>
    <row r="7118" spans="1:19" x14ac:dyDescent="0.3">
      <c r="A7118">
        <v>17740</v>
      </c>
      <c r="B7118" t="s">
        <v>670</v>
      </c>
      <c r="C7118" t="s">
        <v>429</v>
      </c>
      <c r="P7118">
        <v>8</v>
      </c>
      <c r="Q7118">
        <v>0</v>
      </c>
      <c r="R7118">
        <v>11</v>
      </c>
      <c r="S7118">
        <v>2</v>
      </c>
    </row>
    <row r="7119" spans="1:19" x14ac:dyDescent="0.3">
      <c r="A7119">
        <v>17740</v>
      </c>
      <c r="B7119" t="s">
        <v>670</v>
      </c>
      <c r="C7119" t="s">
        <v>701</v>
      </c>
      <c r="P7119">
        <v>7</v>
      </c>
      <c r="Q7119">
        <v>0</v>
      </c>
      <c r="R7119">
        <v>7</v>
      </c>
      <c r="S7119">
        <v>1</v>
      </c>
    </row>
    <row r="7120" spans="1:19" x14ac:dyDescent="0.3">
      <c r="A7120">
        <v>17740</v>
      </c>
      <c r="B7120" t="s">
        <v>1625</v>
      </c>
      <c r="C7120" t="s">
        <v>332</v>
      </c>
      <c r="P7120">
        <v>40</v>
      </c>
      <c r="Q7120">
        <v>1</v>
      </c>
      <c r="R7120">
        <v>48</v>
      </c>
      <c r="S7120">
        <v>2</v>
      </c>
    </row>
    <row r="7121" spans="1:39" x14ac:dyDescent="0.3">
      <c r="A7121">
        <v>17740</v>
      </c>
      <c r="B7121" t="s">
        <v>1625</v>
      </c>
      <c r="C7121" t="s">
        <v>71</v>
      </c>
      <c r="P7121">
        <v>22</v>
      </c>
      <c r="Q7121">
        <v>0</v>
      </c>
      <c r="R7121">
        <v>47</v>
      </c>
      <c r="S7121">
        <v>3</v>
      </c>
    </row>
    <row r="7122" spans="1:39" x14ac:dyDescent="0.3">
      <c r="A7122">
        <v>17740</v>
      </c>
      <c r="B7122" t="s">
        <v>1625</v>
      </c>
      <c r="C7122" t="s">
        <v>2293</v>
      </c>
      <c r="P7122">
        <v>25</v>
      </c>
      <c r="Q7122">
        <v>0</v>
      </c>
      <c r="R7122">
        <v>39</v>
      </c>
      <c r="S7122">
        <v>3</v>
      </c>
    </row>
    <row r="7123" spans="1:39" x14ac:dyDescent="0.3">
      <c r="A7123">
        <v>17740</v>
      </c>
      <c r="B7123" t="s">
        <v>1625</v>
      </c>
      <c r="C7123" t="s">
        <v>202</v>
      </c>
      <c r="P7123">
        <v>8</v>
      </c>
      <c r="Q7123">
        <v>1</v>
      </c>
      <c r="R7123">
        <v>15</v>
      </c>
      <c r="S7123">
        <v>2</v>
      </c>
    </row>
    <row r="7124" spans="1:39" x14ac:dyDescent="0.3">
      <c r="A7124">
        <v>17740</v>
      </c>
      <c r="B7124" t="s">
        <v>1625</v>
      </c>
      <c r="C7124" t="s">
        <v>2161</v>
      </c>
      <c r="P7124">
        <v>9</v>
      </c>
      <c r="Q7124">
        <v>0</v>
      </c>
      <c r="R7124">
        <v>13</v>
      </c>
      <c r="S7124">
        <v>3</v>
      </c>
    </row>
    <row r="7125" spans="1:39" x14ac:dyDescent="0.3">
      <c r="A7125">
        <v>17740</v>
      </c>
      <c r="B7125" t="s">
        <v>1625</v>
      </c>
      <c r="C7125" t="s">
        <v>2294</v>
      </c>
      <c r="P7125">
        <v>8</v>
      </c>
      <c r="Q7125">
        <v>0</v>
      </c>
      <c r="R7125">
        <v>8</v>
      </c>
      <c r="S7125">
        <v>1</v>
      </c>
    </row>
    <row r="7126" spans="1:39" x14ac:dyDescent="0.3">
      <c r="A7126">
        <v>17740</v>
      </c>
      <c r="B7126" t="s">
        <v>1625</v>
      </c>
      <c r="C7126" t="s">
        <v>52</v>
      </c>
      <c r="P7126">
        <v>4</v>
      </c>
      <c r="Q7126">
        <v>0</v>
      </c>
      <c r="R7126">
        <v>4</v>
      </c>
      <c r="S7126">
        <v>1</v>
      </c>
    </row>
    <row r="7127" spans="1:39" x14ac:dyDescent="0.3">
      <c r="A7127">
        <v>17740</v>
      </c>
      <c r="B7127" t="s">
        <v>1625</v>
      </c>
      <c r="C7127" t="s">
        <v>121</v>
      </c>
      <c r="P7127">
        <v>1</v>
      </c>
      <c r="Q7127">
        <v>0</v>
      </c>
      <c r="R7127">
        <v>2</v>
      </c>
      <c r="S7127">
        <v>2</v>
      </c>
    </row>
    <row r="7128" spans="1:39" x14ac:dyDescent="0.3">
      <c r="A7128">
        <v>17740</v>
      </c>
      <c r="B7128" t="s">
        <v>670</v>
      </c>
      <c r="C7128" t="s">
        <v>1805</v>
      </c>
      <c r="T7128">
        <v>16</v>
      </c>
      <c r="U7128">
        <v>18</v>
      </c>
      <c r="V7128">
        <v>0</v>
      </c>
      <c r="W7128">
        <v>48</v>
      </c>
      <c r="X7128">
        <v>3</v>
      </c>
    </row>
    <row r="7129" spans="1:39" x14ac:dyDescent="0.3">
      <c r="A7129">
        <v>17740</v>
      </c>
      <c r="B7129" t="s">
        <v>670</v>
      </c>
      <c r="C7129" t="s">
        <v>1808</v>
      </c>
      <c r="T7129">
        <v>22.5</v>
      </c>
      <c r="U7129">
        <v>34</v>
      </c>
      <c r="V7129">
        <v>0</v>
      </c>
      <c r="W7129">
        <v>45</v>
      </c>
      <c r="X7129">
        <v>2</v>
      </c>
    </row>
    <row r="7130" spans="1:39" x14ac:dyDescent="0.3">
      <c r="A7130">
        <v>17740</v>
      </c>
      <c r="B7130" t="s">
        <v>670</v>
      </c>
      <c r="C7130" t="s">
        <v>701</v>
      </c>
      <c r="T7130">
        <v>9</v>
      </c>
      <c r="U7130">
        <v>9</v>
      </c>
      <c r="V7130">
        <v>0</v>
      </c>
      <c r="W7130">
        <v>9</v>
      </c>
      <c r="X7130">
        <v>1</v>
      </c>
    </row>
    <row r="7131" spans="1:39" x14ac:dyDescent="0.3">
      <c r="A7131">
        <v>17740</v>
      </c>
      <c r="B7131" t="s">
        <v>670</v>
      </c>
      <c r="C7131" t="s">
        <v>429</v>
      </c>
      <c r="T7131">
        <v>9</v>
      </c>
      <c r="U7131">
        <v>9</v>
      </c>
      <c r="V7131">
        <v>0</v>
      </c>
      <c r="W7131">
        <v>9</v>
      </c>
      <c r="X7131">
        <v>1</v>
      </c>
    </row>
    <row r="7132" spans="1:39" x14ac:dyDescent="0.3">
      <c r="A7132">
        <v>17740</v>
      </c>
      <c r="B7132" t="s">
        <v>670</v>
      </c>
      <c r="C7132" t="s">
        <v>320</v>
      </c>
      <c r="T7132">
        <v>8</v>
      </c>
      <c r="U7132">
        <v>8</v>
      </c>
      <c r="V7132">
        <v>0</v>
      </c>
      <c r="W7132">
        <v>8</v>
      </c>
      <c r="X7132">
        <v>1</v>
      </c>
    </row>
    <row r="7133" spans="1:39" x14ac:dyDescent="0.3">
      <c r="A7133">
        <v>17740</v>
      </c>
      <c r="B7133" t="s">
        <v>1625</v>
      </c>
      <c r="C7133" t="s">
        <v>2289</v>
      </c>
      <c r="T7133">
        <v>32.299999999999997</v>
      </c>
      <c r="U7133">
        <v>49</v>
      </c>
      <c r="V7133">
        <v>0</v>
      </c>
      <c r="W7133">
        <v>97</v>
      </c>
      <c r="X7133">
        <v>3</v>
      </c>
    </row>
    <row r="7134" spans="1:39" x14ac:dyDescent="0.3">
      <c r="A7134">
        <v>17740</v>
      </c>
      <c r="B7134" t="s">
        <v>670</v>
      </c>
      <c r="C7134" t="s">
        <v>121</v>
      </c>
      <c r="AD7134">
        <v>1</v>
      </c>
      <c r="AE7134">
        <v>21</v>
      </c>
      <c r="AF7134">
        <v>1</v>
      </c>
      <c r="AG7134">
        <v>100</v>
      </c>
      <c r="AH7134">
        <v>6</v>
      </c>
      <c r="AI7134">
        <v>3</v>
      </c>
    </row>
    <row r="7135" spans="1:39" x14ac:dyDescent="0.3">
      <c r="A7135">
        <v>17740</v>
      </c>
      <c r="B7135" t="s">
        <v>1625</v>
      </c>
      <c r="C7135" t="s">
        <v>2295</v>
      </c>
      <c r="AD7135">
        <v>2</v>
      </c>
      <c r="AE7135">
        <v>31</v>
      </c>
      <c r="AF7135">
        <v>2</v>
      </c>
      <c r="AG7135">
        <v>100</v>
      </c>
      <c r="AH7135">
        <v>11</v>
      </c>
      <c r="AI7135">
        <v>5</v>
      </c>
    </row>
    <row r="7136" spans="1:39" x14ac:dyDescent="0.3">
      <c r="A7136">
        <v>17740</v>
      </c>
      <c r="B7136" t="s">
        <v>670</v>
      </c>
      <c r="C7136" t="s">
        <v>1810</v>
      </c>
      <c r="AJ7136">
        <v>56</v>
      </c>
      <c r="AK7136">
        <v>195</v>
      </c>
      <c r="AL7136">
        <v>48.8</v>
      </c>
      <c r="AM7136">
        <v>4</v>
      </c>
    </row>
    <row r="7137" spans="1:39" x14ac:dyDescent="0.3">
      <c r="A7137">
        <v>17740</v>
      </c>
      <c r="B7137" t="s">
        <v>1625</v>
      </c>
      <c r="C7137" t="s">
        <v>2295</v>
      </c>
      <c r="AJ7137">
        <v>40</v>
      </c>
      <c r="AK7137">
        <v>78</v>
      </c>
      <c r="AL7137">
        <v>39</v>
      </c>
      <c r="AM7137">
        <v>2</v>
      </c>
    </row>
    <row r="7138" spans="1:39" x14ac:dyDescent="0.3">
      <c r="A7138">
        <v>17741</v>
      </c>
      <c r="B7138" t="s">
        <v>844</v>
      </c>
      <c r="C7138" t="s">
        <v>2296</v>
      </c>
      <c r="D7138">
        <v>57</v>
      </c>
      <c r="E7138">
        <v>54.4</v>
      </c>
      <c r="F7138">
        <v>31</v>
      </c>
      <c r="G7138">
        <v>4</v>
      </c>
      <c r="H7138">
        <v>3</v>
      </c>
      <c r="I7138">
        <v>439</v>
      </c>
      <c r="J7138">
        <v>122.4</v>
      </c>
    </row>
    <row r="7139" spans="1:39" x14ac:dyDescent="0.3">
      <c r="A7139">
        <v>17741</v>
      </c>
      <c r="B7139" t="s">
        <v>844</v>
      </c>
      <c r="C7139" t="s">
        <v>93</v>
      </c>
      <c r="D7139">
        <v>1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</row>
    <row r="7140" spans="1:39" x14ac:dyDescent="0.3">
      <c r="A7140">
        <v>17741</v>
      </c>
      <c r="B7140" t="s">
        <v>2165</v>
      </c>
      <c r="C7140" t="s">
        <v>2297</v>
      </c>
      <c r="D7140">
        <v>13</v>
      </c>
      <c r="E7140">
        <v>61.5</v>
      </c>
      <c r="F7140">
        <v>8</v>
      </c>
      <c r="G7140">
        <v>0</v>
      </c>
      <c r="H7140">
        <v>1</v>
      </c>
      <c r="I7140">
        <v>101</v>
      </c>
      <c r="J7140">
        <v>152.19999999999999</v>
      </c>
    </row>
    <row r="7141" spans="1:39" x14ac:dyDescent="0.3">
      <c r="A7141">
        <v>17741</v>
      </c>
      <c r="B7141" t="s">
        <v>2165</v>
      </c>
      <c r="C7141" t="s">
        <v>2166</v>
      </c>
      <c r="D7141">
        <v>7</v>
      </c>
      <c r="E7141">
        <v>85.7</v>
      </c>
      <c r="F7141">
        <v>6</v>
      </c>
      <c r="G7141">
        <v>0</v>
      </c>
      <c r="H7141">
        <v>1</v>
      </c>
      <c r="I7141">
        <v>76</v>
      </c>
      <c r="J7141">
        <v>224.1</v>
      </c>
    </row>
    <row r="7142" spans="1:39" x14ac:dyDescent="0.3">
      <c r="A7142">
        <v>17741</v>
      </c>
      <c r="B7142" t="s">
        <v>2165</v>
      </c>
      <c r="C7142" t="s">
        <v>2298</v>
      </c>
      <c r="D7142">
        <v>1</v>
      </c>
      <c r="E7142">
        <v>100</v>
      </c>
      <c r="F7142">
        <v>1</v>
      </c>
      <c r="G7142">
        <v>0</v>
      </c>
      <c r="H7142">
        <v>0</v>
      </c>
      <c r="I7142">
        <v>0</v>
      </c>
      <c r="J7142">
        <v>100</v>
      </c>
    </row>
    <row r="7143" spans="1:39" x14ac:dyDescent="0.3">
      <c r="A7143">
        <v>17741</v>
      </c>
      <c r="B7143" t="s">
        <v>844</v>
      </c>
      <c r="C7143" t="s">
        <v>2296</v>
      </c>
      <c r="K7143">
        <v>14</v>
      </c>
      <c r="L7143">
        <v>2</v>
      </c>
      <c r="M7143">
        <v>53</v>
      </c>
      <c r="N7143">
        <v>0</v>
      </c>
      <c r="O7143">
        <v>17</v>
      </c>
    </row>
    <row r="7144" spans="1:39" x14ac:dyDescent="0.3">
      <c r="A7144">
        <v>17741</v>
      </c>
      <c r="B7144" t="s">
        <v>844</v>
      </c>
      <c r="C7144" t="s">
        <v>1247</v>
      </c>
      <c r="K7144">
        <v>3</v>
      </c>
      <c r="L7144">
        <v>0</v>
      </c>
      <c r="M7144">
        <v>15</v>
      </c>
      <c r="N7144">
        <v>1</v>
      </c>
      <c r="O7144">
        <v>16</v>
      </c>
    </row>
    <row r="7145" spans="1:39" x14ac:dyDescent="0.3">
      <c r="A7145">
        <v>17741</v>
      </c>
      <c r="B7145" t="s">
        <v>844</v>
      </c>
      <c r="C7145" t="s">
        <v>2299</v>
      </c>
      <c r="K7145">
        <v>1</v>
      </c>
      <c r="L7145">
        <v>0</v>
      </c>
      <c r="M7145">
        <v>15</v>
      </c>
      <c r="N7145">
        <v>0</v>
      </c>
      <c r="O7145">
        <v>15</v>
      </c>
    </row>
    <row r="7146" spans="1:39" x14ac:dyDescent="0.3">
      <c r="A7146">
        <v>17741</v>
      </c>
      <c r="B7146" t="s">
        <v>844</v>
      </c>
      <c r="C7146" t="s">
        <v>642</v>
      </c>
      <c r="K7146">
        <v>3</v>
      </c>
      <c r="L7146">
        <v>0</v>
      </c>
      <c r="M7146">
        <v>2</v>
      </c>
      <c r="N7146">
        <v>0</v>
      </c>
      <c r="O7146">
        <v>2</v>
      </c>
    </row>
    <row r="7147" spans="1:39" x14ac:dyDescent="0.3">
      <c r="A7147">
        <v>17741</v>
      </c>
      <c r="B7147" t="s">
        <v>844</v>
      </c>
      <c r="C7147" t="s">
        <v>2300</v>
      </c>
      <c r="K7147">
        <v>1</v>
      </c>
      <c r="L7147">
        <v>0</v>
      </c>
      <c r="M7147">
        <v>1</v>
      </c>
      <c r="N7147">
        <v>0</v>
      </c>
      <c r="O7147">
        <v>1</v>
      </c>
    </row>
    <row r="7148" spans="1:39" x14ac:dyDescent="0.3">
      <c r="A7148">
        <v>17741</v>
      </c>
      <c r="B7148" t="s">
        <v>844</v>
      </c>
      <c r="C7148" t="s">
        <v>1212</v>
      </c>
      <c r="K7148">
        <v>1</v>
      </c>
      <c r="L7148">
        <v>0</v>
      </c>
      <c r="M7148">
        <v>0</v>
      </c>
      <c r="N7148">
        <v>0</v>
      </c>
      <c r="O7148">
        <v>-5</v>
      </c>
    </row>
    <row r="7149" spans="1:39" x14ac:dyDescent="0.3">
      <c r="A7149">
        <v>17741</v>
      </c>
      <c r="B7149" t="s">
        <v>2165</v>
      </c>
      <c r="C7149" t="s">
        <v>2168</v>
      </c>
      <c r="K7149">
        <v>22</v>
      </c>
      <c r="L7149">
        <v>0</v>
      </c>
      <c r="M7149">
        <v>44</v>
      </c>
      <c r="N7149">
        <v>0</v>
      </c>
      <c r="O7149">
        <v>149</v>
      </c>
    </row>
    <row r="7150" spans="1:39" x14ac:dyDescent="0.3">
      <c r="A7150">
        <v>17741</v>
      </c>
      <c r="B7150" t="s">
        <v>2165</v>
      </c>
      <c r="C7150" t="s">
        <v>2298</v>
      </c>
      <c r="K7150">
        <v>5</v>
      </c>
      <c r="L7150">
        <v>0</v>
      </c>
      <c r="M7150">
        <v>24</v>
      </c>
      <c r="N7150">
        <v>0</v>
      </c>
      <c r="O7150">
        <v>54</v>
      </c>
    </row>
    <row r="7151" spans="1:39" x14ac:dyDescent="0.3">
      <c r="A7151">
        <v>17741</v>
      </c>
      <c r="B7151" t="s">
        <v>2165</v>
      </c>
      <c r="C7151" t="s">
        <v>123</v>
      </c>
      <c r="K7151">
        <v>4</v>
      </c>
      <c r="L7151">
        <v>1</v>
      </c>
      <c r="M7151">
        <v>33</v>
      </c>
      <c r="N7151">
        <v>0</v>
      </c>
      <c r="O7151">
        <v>38</v>
      </c>
    </row>
    <row r="7152" spans="1:39" x14ac:dyDescent="0.3">
      <c r="A7152">
        <v>17741</v>
      </c>
      <c r="B7152" t="s">
        <v>2165</v>
      </c>
      <c r="C7152" t="s">
        <v>2301</v>
      </c>
      <c r="K7152">
        <v>5</v>
      </c>
      <c r="L7152">
        <v>0</v>
      </c>
      <c r="M7152">
        <v>11</v>
      </c>
      <c r="N7152">
        <v>1</v>
      </c>
      <c r="O7152">
        <v>24</v>
      </c>
    </row>
    <row r="7153" spans="1:19" x14ac:dyDescent="0.3">
      <c r="A7153">
        <v>17741</v>
      </c>
      <c r="B7153" t="s">
        <v>2165</v>
      </c>
      <c r="C7153" t="s">
        <v>2302</v>
      </c>
      <c r="K7153">
        <v>3</v>
      </c>
      <c r="L7153">
        <v>0</v>
      </c>
      <c r="M7153">
        <v>12</v>
      </c>
      <c r="N7153">
        <v>0</v>
      </c>
      <c r="O7153">
        <v>18</v>
      </c>
    </row>
    <row r="7154" spans="1:19" x14ac:dyDescent="0.3">
      <c r="A7154">
        <v>17741</v>
      </c>
      <c r="B7154" t="s">
        <v>2165</v>
      </c>
      <c r="C7154" t="s">
        <v>2176</v>
      </c>
      <c r="K7154">
        <v>3</v>
      </c>
      <c r="L7154">
        <v>0</v>
      </c>
      <c r="M7154">
        <v>3</v>
      </c>
      <c r="N7154">
        <v>0</v>
      </c>
      <c r="O7154">
        <v>3</v>
      </c>
    </row>
    <row r="7155" spans="1:19" x14ac:dyDescent="0.3">
      <c r="A7155">
        <v>17741</v>
      </c>
      <c r="B7155" t="s">
        <v>2165</v>
      </c>
      <c r="C7155" t="s">
        <v>2173</v>
      </c>
      <c r="K7155">
        <v>3</v>
      </c>
      <c r="L7155">
        <v>0</v>
      </c>
      <c r="M7155">
        <v>3</v>
      </c>
      <c r="N7155">
        <v>0</v>
      </c>
      <c r="O7155">
        <v>0</v>
      </c>
    </row>
    <row r="7156" spans="1:19" x14ac:dyDescent="0.3">
      <c r="A7156">
        <v>17741</v>
      </c>
      <c r="B7156" t="s">
        <v>2165</v>
      </c>
      <c r="C7156" t="s">
        <v>2303</v>
      </c>
      <c r="K7156">
        <v>0</v>
      </c>
      <c r="L7156">
        <v>1</v>
      </c>
      <c r="M7156">
        <v>0</v>
      </c>
      <c r="N7156">
        <v>0</v>
      </c>
      <c r="O7156">
        <v>0</v>
      </c>
    </row>
    <row r="7157" spans="1:19" x14ac:dyDescent="0.3">
      <c r="A7157">
        <v>17741</v>
      </c>
      <c r="B7157" t="s">
        <v>2165</v>
      </c>
      <c r="C7157" t="s">
        <v>1017</v>
      </c>
      <c r="K7157">
        <v>0</v>
      </c>
      <c r="L7157">
        <v>1</v>
      </c>
      <c r="M7157">
        <v>0</v>
      </c>
      <c r="N7157">
        <v>0</v>
      </c>
      <c r="O7157">
        <v>0</v>
      </c>
    </row>
    <row r="7158" spans="1:19" x14ac:dyDescent="0.3">
      <c r="A7158">
        <v>17741</v>
      </c>
      <c r="B7158" t="s">
        <v>2165</v>
      </c>
      <c r="C7158" t="s">
        <v>2166</v>
      </c>
      <c r="K7158">
        <v>5</v>
      </c>
      <c r="L7158">
        <v>0</v>
      </c>
      <c r="M7158">
        <v>15</v>
      </c>
      <c r="N7158">
        <v>0</v>
      </c>
      <c r="O7158">
        <v>-5</v>
      </c>
    </row>
    <row r="7159" spans="1:19" x14ac:dyDescent="0.3">
      <c r="A7159">
        <v>17741</v>
      </c>
      <c r="B7159" t="s">
        <v>2165</v>
      </c>
      <c r="C7159" t="s">
        <v>2297</v>
      </c>
      <c r="K7159">
        <v>3</v>
      </c>
      <c r="L7159">
        <v>1</v>
      </c>
      <c r="M7159">
        <v>2</v>
      </c>
      <c r="N7159">
        <v>0</v>
      </c>
      <c r="O7159">
        <v>-7</v>
      </c>
    </row>
    <row r="7160" spans="1:19" x14ac:dyDescent="0.3">
      <c r="A7160">
        <v>17741</v>
      </c>
      <c r="B7160" t="s">
        <v>844</v>
      </c>
      <c r="C7160" t="s">
        <v>93</v>
      </c>
      <c r="P7160">
        <v>49</v>
      </c>
      <c r="Q7160">
        <v>1</v>
      </c>
      <c r="R7160">
        <v>265</v>
      </c>
      <c r="S7160">
        <v>13</v>
      </c>
    </row>
    <row r="7161" spans="1:19" x14ac:dyDescent="0.3">
      <c r="A7161">
        <v>17741</v>
      </c>
      <c r="B7161" t="s">
        <v>844</v>
      </c>
      <c r="C7161" t="s">
        <v>2304</v>
      </c>
      <c r="P7161">
        <v>26</v>
      </c>
      <c r="Q7161">
        <v>1</v>
      </c>
      <c r="R7161">
        <v>70</v>
      </c>
      <c r="S7161">
        <v>8</v>
      </c>
    </row>
    <row r="7162" spans="1:19" x14ac:dyDescent="0.3">
      <c r="A7162">
        <v>17741</v>
      </c>
      <c r="B7162" t="s">
        <v>844</v>
      </c>
      <c r="C7162" t="s">
        <v>2305</v>
      </c>
      <c r="P7162">
        <v>20</v>
      </c>
      <c r="Q7162">
        <v>0</v>
      </c>
      <c r="R7162">
        <v>50</v>
      </c>
      <c r="S7162">
        <v>3</v>
      </c>
    </row>
    <row r="7163" spans="1:19" x14ac:dyDescent="0.3">
      <c r="A7163">
        <v>17741</v>
      </c>
      <c r="B7163" t="s">
        <v>844</v>
      </c>
      <c r="C7163" t="s">
        <v>2306</v>
      </c>
      <c r="P7163">
        <v>17</v>
      </c>
      <c r="Q7163">
        <v>0</v>
      </c>
      <c r="R7163">
        <v>40</v>
      </c>
      <c r="S7163">
        <v>3</v>
      </c>
    </row>
    <row r="7164" spans="1:19" x14ac:dyDescent="0.3">
      <c r="A7164">
        <v>17741</v>
      </c>
      <c r="B7164" t="s">
        <v>844</v>
      </c>
      <c r="C7164" t="s">
        <v>642</v>
      </c>
      <c r="P7164">
        <v>11</v>
      </c>
      <c r="Q7164">
        <v>0</v>
      </c>
      <c r="R7164">
        <v>12</v>
      </c>
      <c r="S7164">
        <v>2</v>
      </c>
    </row>
    <row r="7165" spans="1:19" x14ac:dyDescent="0.3">
      <c r="A7165">
        <v>17741</v>
      </c>
      <c r="B7165" t="s">
        <v>844</v>
      </c>
      <c r="C7165" t="s">
        <v>2307</v>
      </c>
      <c r="P7165">
        <v>1</v>
      </c>
      <c r="Q7165">
        <v>1</v>
      </c>
      <c r="R7165">
        <v>2</v>
      </c>
      <c r="S7165">
        <v>2</v>
      </c>
    </row>
    <row r="7166" spans="1:19" x14ac:dyDescent="0.3">
      <c r="A7166">
        <v>17741</v>
      </c>
      <c r="B7166" t="s">
        <v>2165</v>
      </c>
      <c r="C7166" t="s">
        <v>2308</v>
      </c>
      <c r="P7166">
        <v>33</v>
      </c>
      <c r="Q7166">
        <v>1</v>
      </c>
      <c r="R7166">
        <v>90</v>
      </c>
      <c r="S7166">
        <v>6</v>
      </c>
    </row>
    <row r="7167" spans="1:19" x14ac:dyDescent="0.3">
      <c r="A7167">
        <v>17741</v>
      </c>
      <c r="B7167" t="s">
        <v>2165</v>
      </c>
      <c r="C7167" t="s">
        <v>2298</v>
      </c>
      <c r="P7167">
        <v>19</v>
      </c>
      <c r="Q7167">
        <v>0</v>
      </c>
      <c r="R7167">
        <v>44</v>
      </c>
      <c r="S7167">
        <v>5</v>
      </c>
    </row>
    <row r="7168" spans="1:19" x14ac:dyDescent="0.3">
      <c r="A7168">
        <v>17741</v>
      </c>
      <c r="B7168" t="s">
        <v>2165</v>
      </c>
      <c r="C7168" t="s">
        <v>2173</v>
      </c>
      <c r="P7168">
        <v>23</v>
      </c>
      <c r="Q7168">
        <v>0</v>
      </c>
      <c r="R7168">
        <v>23</v>
      </c>
      <c r="S7168">
        <v>1</v>
      </c>
    </row>
    <row r="7169" spans="1:39" x14ac:dyDescent="0.3">
      <c r="A7169">
        <v>17741</v>
      </c>
      <c r="B7169" t="s">
        <v>2165</v>
      </c>
      <c r="C7169" t="s">
        <v>2301</v>
      </c>
      <c r="P7169">
        <v>19</v>
      </c>
      <c r="Q7169">
        <v>1</v>
      </c>
      <c r="R7169">
        <v>20</v>
      </c>
      <c r="S7169">
        <v>3</v>
      </c>
    </row>
    <row r="7170" spans="1:39" x14ac:dyDescent="0.3">
      <c r="A7170">
        <v>17741</v>
      </c>
      <c r="B7170" t="s">
        <v>844</v>
      </c>
      <c r="C7170" t="s">
        <v>1212</v>
      </c>
      <c r="T7170">
        <v>23</v>
      </c>
      <c r="U7170">
        <v>25</v>
      </c>
      <c r="V7170">
        <v>0</v>
      </c>
      <c r="W7170">
        <v>92</v>
      </c>
      <c r="X7170">
        <v>4</v>
      </c>
    </row>
    <row r="7171" spans="1:39" x14ac:dyDescent="0.3">
      <c r="A7171">
        <v>17741</v>
      </c>
      <c r="B7171" t="s">
        <v>2165</v>
      </c>
      <c r="C7171" t="s">
        <v>2176</v>
      </c>
      <c r="T7171">
        <v>62</v>
      </c>
      <c r="U7171">
        <v>99</v>
      </c>
      <c r="V7171">
        <v>1</v>
      </c>
      <c r="W7171">
        <v>124</v>
      </c>
      <c r="X7171">
        <v>2</v>
      </c>
    </row>
    <row r="7172" spans="1:39" x14ac:dyDescent="0.3">
      <c r="A7172">
        <v>17741</v>
      </c>
      <c r="B7172" t="s">
        <v>2165</v>
      </c>
      <c r="C7172" t="s">
        <v>123</v>
      </c>
      <c r="T7172">
        <v>12</v>
      </c>
      <c r="U7172">
        <v>12</v>
      </c>
      <c r="V7172">
        <v>0</v>
      </c>
      <c r="W7172">
        <v>12</v>
      </c>
      <c r="X7172">
        <v>1</v>
      </c>
    </row>
    <row r="7173" spans="1:39" x14ac:dyDescent="0.3">
      <c r="A7173">
        <v>17741</v>
      </c>
      <c r="B7173" t="s">
        <v>844</v>
      </c>
      <c r="C7173" t="s">
        <v>950</v>
      </c>
      <c r="AD7173">
        <v>1</v>
      </c>
      <c r="AE7173">
        <v>21</v>
      </c>
      <c r="AF7173">
        <v>1</v>
      </c>
      <c r="AG7173">
        <v>100</v>
      </c>
      <c r="AH7173">
        <v>6</v>
      </c>
      <c r="AI7173">
        <v>3</v>
      </c>
    </row>
    <row r="7174" spans="1:39" x14ac:dyDescent="0.3">
      <c r="A7174">
        <v>17741</v>
      </c>
      <c r="B7174" t="s">
        <v>2165</v>
      </c>
      <c r="C7174" t="s">
        <v>2309</v>
      </c>
      <c r="AD7174">
        <v>4</v>
      </c>
      <c r="AE7174">
        <v>49</v>
      </c>
      <c r="AF7174">
        <v>3</v>
      </c>
      <c r="AG7174">
        <v>75</v>
      </c>
      <c r="AH7174">
        <v>13</v>
      </c>
      <c r="AI7174">
        <v>4</v>
      </c>
    </row>
    <row r="7175" spans="1:39" x14ac:dyDescent="0.3">
      <c r="A7175">
        <v>17741</v>
      </c>
      <c r="B7175" t="s">
        <v>844</v>
      </c>
      <c r="C7175" t="s">
        <v>2310</v>
      </c>
      <c r="AJ7175">
        <v>24</v>
      </c>
      <c r="AK7175">
        <v>24</v>
      </c>
      <c r="AL7175">
        <v>24</v>
      </c>
      <c r="AM7175">
        <v>1</v>
      </c>
    </row>
    <row r="7176" spans="1:39" x14ac:dyDescent="0.3">
      <c r="A7176">
        <v>17741</v>
      </c>
      <c r="B7176" t="s">
        <v>2165</v>
      </c>
      <c r="C7176" t="s">
        <v>2309</v>
      </c>
      <c r="AJ7176">
        <v>50</v>
      </c>
      <c r="AK7176">
        <v>88</v>
      </c>
      <c r="AL7176">
        <v>44</v>
      </c>
      <c r="AM7176">
        <v>2</v>
      </c>
    </row>
    <row r="7177" spans="1:39" x14ac:dyDescent="0.3">
      <c r="A7177">
        <v>17741</v>
      </c>
      <c r="B7177" t="s">
        <v>2165</v>
      </c>
      <c r="C7177" t="s">
        <v>2009</v>
      </c>
      <c r="AJ7177">
        <v>27</v>
      </c>
      <c r="AK7177">
        <v>27</v>
      </c>
      <c r="AL7177">
        <v>27</v>
      </c>
      <c r="AM7177">
        <v>1</v>
      </c>
    </row>
    <row r="7178" spans="1:39" x14ac:dyDescent="0.3">
      <c r="A7178">
        <v>17742</v>
      </c>
      <c r="B7178" t="s">
        <v>769</v>
      </c>
      <c r="C7178" t="s">
        <v>1811</v>
      </c>
      <c r="D7178">
        <v>43</v>
      </c>
      <c r="E7178">
        <v>55.8</v>
      </c>
      <c r="F7178">
        <v>24</v>
      </c>
      <c r="G7178">
        <v>3</v>
      </c>
      <c r="H7178">
        <v>2</v>
      </c>
      <c r="I7178">
        <v>274</v>
      </c>
      <c r="J7178">
        <v>110.7</v>
      </c>
    </row>
    <row r="7179" spans="1:39" x14ac:dyDescent="0.3">
      <c r="A7179">
        <v>17742</v>
      </c>
      <c r="B7179" t="s">
        <v>380</v>
      </c>
      <c r="C7179" t="s">
        <v>2118</v>
      </c>
      <c r="D7179">
        <v>33</v>
      </c>
      <c r="E7179">
        <v>63.6</v>
      </c>
      <c r="F7179">
        <v>21</v>
      </c>
      <c r="G7179">
        <v>1</v>
      </c>
      <c r="H7179">
        <v>3</v>
      </c>
      <c r="I7179">
        <v>264</v>
      </c>
      <c r="J7179">
        <v>154.80000000000001</v>
      </c>
    </row>
    <row r="7180" spans="1:39" x14ac:dyDescent="0.3">
      <c r="A7180">
        <v>17742</v>
      </c>
      <c r="B7180" t="s">
        <v>769</v>
      </c>
      <c r="C7180" t="s">
        <v>183</v>
      </c>
      <c r="K7180">
        <v>15</v>
      </c>
      <c r="L7180">
        <v>0</v>
      </c>
      <c r="M7180">
        <v>15</v>
      </c>
      <c r="N7180">
        <v>0</v>
      </c>
      <c r="O7180">
        <v>61</v>
      </c>
    </row>
    <row r="7181" spans="1:39" x14ac:dyDescent="0.3">
      <c r="A7181">
        <v>17742</v>
      </c>
      <c r="B7181" t="s">
        <v>769</v>
      </c>
      <c r="C7181" t="s">
        <v>305</v>
      </c>
      <c r="K7181">
        <v>9</v>
      </c>
      <c r="L7181">
        <v>0</v>
      </c>
      <c r="M7181">
        <v>32</v>
      </c>
      <c r="N7181">
        <v>0</v>
      </c>
      <c r="O7181">
        <v>51</v>
      </c>
    </row>
    <row r="7182" spans="1:39" x14ac:dyDescent="0.3">
      <c r="A7182">
        <v>17742</v>
      </c>
      <c r="B7182" t="s">
        <v>769</v>
      </c>
      <c r="C7182" t="s">
        <v>2311</v>
      </c>
      <c r="K7182">
        <v>1</v>
      </c>
      <c r="L7182">
        <v>0</v>
      </c>
      <c r="M7182">
        <v>37</v>
      </c>
      <c r="N7182">
        <v>0</v>
      </c>
      <c r="O7182">
        <v>37</v>
      </c>
    </row>
    <row r="7183" spans="1:39" x14ac:dyDescent="0.3">
      <c r="A7183">
        <v>17742</v>
      </c>
      <c r="B7183" t="s">
        <v>769</v>
      </c>
      <c r="C7183" t="s">
        <v>618</v>
      </c>
      <c r="K7183">
        <v>0</v>
      </c>
      <c r="L7183">
        <v>0</v>
      </c>
      <c r="M7183">
        <v>0</v>
      </c>
      <c r="N7183">
        <v>0</v>
      </c>
      <c r="O7183">
        <v>0</v>
      </c>
    </row>
    <row r="7184" spans="1:39" x14ac:dyDescent="0.3">
      <c r="A7184">
        <v>17742</v>
      </c>
      <c r="B7184" t="s">
        <v>769</v>
      </c>
      <c r="C7184" t="s">
        <v>113</v>
      </c>
      <c r="K7184">
        <v>1</v>
      </c>
      <c r="L7184">
        <v>0</v>
      </c>
      <c r="M7184">
        <v>0</v>
      </c>
      <c r="N7184">
        <v>0</v>
      </c>
      <c r="O7184">
        <v>-3</v>
      </c>
    </row>
    <row r="7185" spans="1:19" x14ac:dyDescent="0.3">
      <c r="A7185">
        <v>17742</v>
      </c>
      <c r="B7185" t="s">
        <v>769</v>
      </c>
      <c r="C7185" t="s">
        <v>1811</v>
      </c>
      <c r="K7185">
        <v>9</v>
      </c>
      <c r="L7185">
        <v>0</v>
      </c>
      <c r="M7185">
        <v>8</v>
      </c>
      <c r="N7185">
        <v>1</v>
      </c>
      <c r="O7185">
        <v>-29</v>
      </c>
    </row>
    <row r="7186" spans="1:19" x14ac:dyDescent="0.3">
      <c r="A7186">
        <v>17742</v>
      </c>
      <c r="B7186" t="s">
        <v>380</v>
      </c>
      <c r="C7186" t="s">
        <v>71</v>
      </c>
      <c r="K7186">
        <v>14</v>
      </c>
      <c r="L7186">
        <v>0</v>
      </c>
      <c r="M7186">
        <v>13</v>
      </c>
      <c r="N7186">
        <v>0</v>
      </c>
      <c r="O7186">
        <v>45</v>
      </c>
    </row>
    <row r="7187" spans="1:19" x14ac:dyDescent="0.3">
      <c r="A7187">
        <v>17742</v>
      </c>
      <c r="B7187" t="s">
        <v>380</v>
      </c>
      <c r="C7187" t="s">
        <v>2312</v>
      </c>
      <c r="K7187">
        <v>6</v>
      </c>
      <c r="L7187">
        <v>0</v>
      </c>
      <c r="M7187">
        <v>6</v>
      </c>
      <c r="N7187">
        <v>0</v>
      </c>
      <c r="O7187">
        <v>19</v>
      </c>
    </row>
    <row r="7188" spans="1:19" x14ac:dyDescent="0.3">
      <c r="A7188">
        <v>17742</v>
      </c>
      <c r="B7188" t="s">
        <v>380</v>
      </c>
      <c r="C7188" t="s">
        <v>2121</v>
      </c>
      <c r="K7188">
        <v>4</v>
      </c>
      <c r="L7188">
        <v>0</v>
      </c>
      <c r="M7188">
        <v>8</v>
      </c>
      <c r="N7188">
        <v>0</v>
      </c>
      <c r="O7188">
        <v>16</v>
      </c>
    </row>
    <row r="7189" spans="1:19" x14ac:dyDescent="0.3">
      <c r="A7189">
        <v>17742</v>
      </c>
      <c r="B7189" t="s">
        <v>380</v>
      </c>
      <c r="C7189" t="s">
        <v>2118</v>
      </c>
      <c r="K7189">
        <v>2</v>
      </c>
      <c r="L7189">
        <v>0</v>
      </c>
      <c r="M7189">
        <v>9</v>
      </c>
      <c r="N7189">
        <v>0</v>
      </c>
      <c r="O7189">
        <v>3</v>
      </c>
    </row>
    <row r="7190" spans="1:19" x14ac:dyDescent="0.3">
      <c r="A7190">
        <v>17742</v>
      </c>
      <c r="B7190" t="s">
        <v>380</v>
      </c>
      <c r="C7190" t="s">
        <v>2313</v>
      </c>
      <c r="K7190">
        <v>0</v>
      </c>
      <c r="L7190">
        <v>1</v>
      </c>
      <c r="M7190">
        <v>0</v>
      </c>
      <c r="N7190">
        <v>0</v>
      </c>
      <c r="O7190">
        <v>0</v>
      </c>
    </row>
    <row r="7191" spans="1:19" x14ac:dyDescent="0.3">
      <c r="A7191">
        <v>17742</v>
      </c>
      <c r="B7191" t="s">
        <v>769</v>
      </c>
      <c r="C7191" t="s">
        <v>1053</v>
      </c>
      <c r="P7191">
        <v>53</v>
      </c>
      <c r="Q7191">
        <v>1</v>
      </c>
      <c r="R7191">
        <v>98</v>
      </c>
      <c r="S7191">
        <v>5</v>
      </c>
    </row>
    <row r="7192" spans="1:19" x14ac:dyDescent="0.3">
      <c r="A7192">
        <v>17742</v>
      </c>
      <c r="B7192" t="s">
        <v>769</v>
      </c>
      <c r="C7192" t="s">
        <v>618</v>
      </c>
      <c r="P7192">
        <v>15</v>
      </c>
      <c r="Q7192">
        <v>0</v>
      </c>
      <c r="R7192">
        <v>54</v>
      </c>
      <c r="S7192">
        <v>7</v>
      </c>
    </row>
    <row r="7193" spans="1:19" x14ac:dyDescent="0.3">
      <c r="A7193">
        <v>17742</v>
      </c>
      <c r="B7193" t="s">
        <v>769</v>
      </c>
      <c r="C7193" t="s">
        <v>183</v>
      </c>
      <c r="P7193">
        <v>26</v>
      </c>
      <c r="Q7193">
        <v>0</v>
      </c>
      <c r="R7193">
        <v>48</v>
      </c>
      <c r="S7193">
        <v>3</v>
      </c>
    </row>
    <row r="7194" spans="1:19" x14ac:dyDescent="0.3">
      <c r="A7194">
        <v>17742</v>
      </c>
      <c r="B7194" t="s">
        <v>769</v>
      </c>
      <c r="C7194" t="s">
        <v>2314</v>
      </c>
      <c r="P7194">
        <v>28</v>
      </c>
      <c r="Q7194">
        <v>0</v>
      </c>
      <c r="R7194">
        <v>28</v>
      </c>
      <c r="S7194">
        <v>1</v>
      </c>
    </row>
    <row r="7195" spans="1:19" x14ac:dyDescent="0.3">
      <c r="A7195">
        <v>17742</v>
      </c>
      <c r="B7195" t="s">
        <v>769</v>
      </c>
      <c r="C7195" t="s">
        <v>771</v>
      </c>
      <c r="P7195">
        <v>7</v>
      </c>
      <c r="Q7195">
        <v>0</v>
      </c>
      <c r="R7195">
        <v>18</v>
      </c>
      <c r="S7195">
        <v>3</v>
      </c>
    </row>
    <row r="7196" spans="1:19" x14ac:dyDescent="0.3">
      <c r="A7196">
        <v>17742</v>
      </c>
      <c r="B7196" t="s">
        <v>769</v>
      </c>
      <c r="C7196" t="s">
        <v>1052</v>
      </c>
      <c r="P7196">
        <v>15</v>
      </c>
      <c r="Q7196">
        <v>0</v>
      </c>
      <c r="R7196">
        <v>15</v>
      </c>
      <c r="S7196">
        <v>1</v>
      </c>
    </row>
    <row r="7197" spans="1:19" x14ac:dyDescent="0.3">
      <c r="A7197">
        <v>17742</v>
      </c>
      <c r="B7197" t="s">
        <v>769</v>
      </c>
      <c r="C7197" t="s">
        <v>107</v>
      </c>
      <c r="P7197">
        <v>8</v>
      </c>
      <c r="Q7197">
        <v>0</v>
      </c>
      <c r="R7197">
        <v>8</v>
      </c>
      <c r="S7197">
        <v>1</v>
      </c>
    </row>
    <row r="7198" spans="1:19" x14ac:dyDescent="0.3">
      <c r="A7198">
        <v>17742</v>
      </c>
      <c r="B7198" t="s">
        <v>769</v>
      </c>
      <c r="C7198" t="s">
        <v>305</v>
      </c>
      <c r="P7198">
        <v>4</v>
      </c>
      <c r="Q7198">
        <v>0</v>
      </c>
      <c r="R7198">
        <v>3</v>
      </c>
      <c r="S7198">
        <v>2</v>
      </c>
    </row>
    <row r="7199" spans="1:19" x14ac:dyDescent="0.3">
      <c r="A7199">
        <v>17742</v>
      </c>
      <c r="B7199" t="s">
        <v>769</v>
      </c>
      <c r="C7199" t="s">
        <v>2315</v>
      </c>
      <c r="P7199">
        <v>2</v>
      </c>
      <c r="Q7199">
        <v>1</v>
      </c>
      <c r="R7199">
        <v>2</v>
      </c>
      <c r="S7199">
        <v>1</v>
      </c>
    </row>
    <row r="7200" spans="1:19" x14ac:dyDescent="0.3">
      <c r="A7200">
        <v>17742</v>
      </c>
      <c r="B7200" t="s">
        <v>380</v>
      </c>
      <c r="C7200" t="s">
        <v>646</v>
      </c>
      <c r="P7200">
        <v>68</v>
      </c>
      <c r="Q7200">
        <v>2</v>
      </c>
      <c r="R7200">
        <v>116</v>
      </c>
      <c r="S7200">
        <v>7</v>
      </c>
    </row>
    <row r="7201" spans="1:39" x14ac:dyDescent="0.3">
      <c r="A7201">
        <v>17742</v>
      </c>
      <c r="B7201" t="s">
        <v>380</v>
      </c>
      <c r="C7201" t="s">
        <v>2122</v>
      </c>
      <c r="P7201">
        <v>35</v>
      </c>
      <c r="Q7201">
        <v>1</v>
      </c>
      <c r="R7201">
        <v>48</v>
      </c>
      <c r="S7201">
        <v>2</v>
      </c>
    </row>
    <row r="7202" spans="1:39" x14ac:dyDescent="0.3">
      <c r="A7202">
        <v>17742</v>
      </c>
      <c r="B7202" t="s">
        <v>380</v>
      </c>
      <c r="C7202" t="s">
        <v>107</v>
      </c>
      <c r="P7202">
        <v>22</v>
      </c>
      <c r="Q7202">
        <v>0</v>
      </c>
      <c r="R7202">
        <v>44</v>
      </c>
      <c r="S7202">
        <v>4</v>
      </c>
    </row>
    <row r="7203" spans="1:39" x14ac:dyDescent="0.3">
      <c r="A7203">
        <v>17742</v>
      </c>
      <c r="B7203" t="s">
        <v>380</v>
      </c>
      <c r="C7203" t="s">
        <v>261</v>
      </c>
      <c r="P7203">
        <v>11</v>
      </c>
      <c r="Q7203">
        <v>0</v>
      </c>
      <c r="R7203">
        <v>29</v>
      </c>
      <c r="S7203">
        <v>3</v>
      </c>
    </row>
    <row r="7204" spans="1:39" x14ac:dyDescent="0.3">
      <c r="A7204">
        <v>17742</v>
      </c>
      <c r="B7204" t="s">
        <v>380</v>
      </c>
      <c r="C7204" t="s">
        <v>71</v>
      </c>
      <c r="P7204">
        <v>11</v>
      </c>
      <c r="Q7204">
        <v>0</v>
      </c>
      <c r="R7204">
        <v>15</v>
      </c>
      <c r="S7204">
        <v>3</v>
      </c>
    </row>
    <row r="7205" spans="1:39" x14ac:dyDescent="0.3">
      <c r="A7205">
        <v>17742</v>
      </c>
      <c r="B7205" t="s">
        <v>380</v>
      </c>
      <c r="C7205" t="s">
        <v>2313</v>
      </c>
      <c r="P7205">
        <v>8</v>
      </c>
      <c r="Q7205">
        <v>0</v>
      </c>
      <c r="R7205">
        <v>8</v>
      </c>
      <c r="S7205">
        <v>1</v>
      </c>
    </row>
    <row r="7206" spans="1:39" x14ac:dyDescent="0.3">
      <c r="A7206">
        <v>17742</v>
      </c>
      <c r="B7206" t="s">
        <v>380</v>
      </c>
      <c r="C7206" t="s">
        <v>2316</v>
      </c>
      <c r="P7206">
        <v>4</v>
      </c>
      <c r="Q7206">
        <v>0</v>
      </c>
      <c r="R7206">
        <v>4</v>
      </c>
      <c r="S7206">
        <v>1</v>
      </c>
    </row>
    <row r="7207" spans="1:39" x14ac:dyDescent="0.3">
      <c r="A7207">
        <v>17742</v>
      </c>
      <c r="B7207" t="s">
        <v>769</v>
      </c>
      <c r="C7207" t="s">
        <v>2317</v>
      </c>
      <c r="T7207">
        <v>23.3</v>
      </c>
      <c r="U7207">
        <v>29</v>
      </c>
      <c r="V7207">
        <v>0</v>
      </c>
      <c r="W7207">
        <v>70</v>
      </c>
      <c r="X7207">
        <v>3</v>
      </c>
    </row>
    <row r="7208" spans="1:39" x14ac:dyDescent="0.3">
      <c r="A7208">
        <v>17742</v>
      </c>
      <c r="B7208" t="s">
        <v>769</v>
      </c>
      <c r="C7208" t="s">
        <v>113</v>
      </c>
      <c r="T7208">
        <v>58</v>
      </c>
      <c r="U7208">
        <v>58</v>
      </c>
      <c r="V7208">
        <v>0</v>
      </c>
      <c r="W7208">
        <v>58</v>
      </c>
      <c r="X7208">
        <v>1</v>
      </c>
    </row>
    <row r="7209" spans="1:39" x14ac:dyDescent="0.3">
      <c r="A7209">
        <v>17742</v>
      </c>
      <c r="B7209" t="s">
        <v>380</v>
      </c>
      <c r="C7209" t="s">
        <v>646</v>
      </c>
      <c r="T7209">
        <v>21</v>
      </c>
      <c r="U7209">
        <v>23</v>
      </c>
      <c r="V7209">
        <v>0</v>
      </c>
      <c r="W7209">
        <v>63</v>
      </c>
      <c r="X7209">
        <v>3</v>
      </c>
    </row>
    <row r="7210" spans="1:39" x14ac:dyDescent="0.3">
      <c r="A7210">
        <v>17742</v>
      </c>
      <c r="B7210" t="s">
        <v>769</v>
      </c>
      <c r="C7210" t="s">
        <v>771</v>
      </c>
      <c r="Y7210">
        <v>1</v>
      </c>
      <c r="Z7210">
        <v>1</v>
      </c>
      <c r="AA7210">
        <v>0</v>
      </c>
      <c r="AB7210">
        <v>1</v>
      </c>
      <c r="AC7210">
        <v>1</v>
      </c>
    </row>
    <row r="7211" spans="1:39" x14ac:dyDescent="0.3">
      <c r="A7211">
        <v>17742</v>
      </c>
      <c r="B7211" t="s">
        <v>380</v>
      </c>
      <c r="C7211" t="s">
        <v>646</v>
      </c>
      <c r="Y7211">
        <v>2</v>
      </c>
      <c r="Z7211">
        <v>2</v>
      </c>
      <c r="AA7211">
        <v>0</v>
      </c>
      <c r="AB7211">
        <v>2</v>
      </c>
      <c r="AC7211">
        <v>1</v>
      </c>
    </row>
    <row r="7212" spans="1:39" x14ac:dyDescent="0.3">
      <c r="A7212">
        <v>17742</v>
      </c>
      <c r="B7212" t="s">
        <v>769</v>
      </c>
      <c r="C7212" t="s">
        <v>2318</v>
      </c>
      <c r="AD7212">
        <v>2</v>
      </c>
      <c r="AE7212">
        <v>32</v>
      </c>
      <c r="AF7212">
        <v>1</v>
      </c>
      <c r="AG7212">
        <v>50</v>
      </c>
      <c r="AH7212">
        <v>6</v>
      </c>
      <c r="AI7212">
        <v>3</v>
      </c>
    </row>
    <row r="7213" spans="1:39" x14ac:dyDescent="0.3">
      <c r="A7213">
        <v>17742</v>
      </c>
      <c r="B7213" t="s">
        <v>380</v>
      </c>
      <c r="C7213" t="s">
        <v>1490</v>
      </c>
      <c r="AD7213">
        <v>1</v>
      </c>
      <c r="AE7213">
        <v>34</v>
      </c>
      <c r="AF7213">
        <v>1</v>
      </c>
      <c r="AG7213">
        <v>100</v>
      </c>
      <c r="AH7213">
        <v>7</v>
      </c>
      <c r="AI7213">
        <v>4</v>
      </c>
    </row>
    <row r="7214" spans="1:39" x14ac:dyDescent="0.3">
      <c r="A7214">
        <v>17742</v>
      </c>
      <c r="B7214" t="s">
        <v>769</v>
      </c>
      <c r="C7214" t="s">
        <v>2319</v>
      </c>
      <c r="AJ7214">
        <v>41</v>
      </c>
      <c r="AK7214">
        <v>111</v>
      </c>
      <c r="AL7214">
        <v>37</v>
      </c>
      <c r="AM7214">
        <v>3</v>
      </c>
    </row>
    <row r="7215" spans="1:39" x14ac:dyDescent="0.3">
      <c r="A7215">
        <v>17742</v>
      </c>
      <c r="B7215" t="s">
        <v>380</v>
      </c>
      <c r="C7215" t="s">
        <v>1492</v>
      </c>
      <c r="AJ7215">
        <v>42</v>
      </c>
      <c r="AK7215">
        <v>42</v>
      </c>
      <c r="AL7215">
        <v>42</v>
      </c>
      <c r="AM7215">
        <v>1</v>
      </c>
    </row>
    <row r="7216" spans="1:39" x14ac:dyDescent="0.3">
      <c r="A7216">
        <v>17742</v>
      </c>
      <c r="B7216" t="s">
        <v>380</v>
      </c>
      <c r="C7216" t="s">
        <v>2320</v>
      </c>
      <c r="AJ7216">
        <v>26</v>
      </c>
      <c r="AK7216">
        <v>26</v>
      </c>
      <c r="AL7216">
        <v>26</v>
      </c>
      <c r="AM7216">
        <v>1</v>
      </c>
    </row>
    <row r="7217" spans="1:15" x14ac:dyDescent="0.3">
      <c r="A7217">
        <v>17743</v>
      </c>
      <c r="B7217" t="s">
        <v>118</v>
      </c>
      <c r="C7217" t="s">
        <v>48</v>
      </c>
      <c r="D7217">
        <v>24</v>
      </c>
      <c r="E7217">
        <v>79.2</v>
      </c>
      <c r="F7217">
        <v>19</v>
      </c>
      <c r="G7217">
        <v>0</v>
      </c>
      <c r="H7217">
        <v>3</v>
      </c>
      <c r="I7217">
        <v>210</v>
      </c>
      <c r="J7217">
        <v>193.9</v>
      </c>
    </row>
    <row r="7218" spans="1:15" x14ac:dyDescent="0.3">
      <c r="A7218">
        <v>17743</v>
      </c>
      <c r="B7218" t="s">
        <v>118</v>
      </c>
      <c r="C7218" t="s">
        <v>2321</v>
      </c>
      <c r="D7218">
        <v>3</v>
      </c>
      <c r="E7218">
        <v>66.7</v>
      </c>
      <c r="F7218">
        <v>2</v>
      </c>
      <c r="G7218">
        <v>1</v>
      </c>
      <c r="H7218">
        <v>0</v>
      </c>
      <c r="I7218">
        <v>6</v>
      </c>
      <c r="J7218">
        <v>16.8</v>
      </c>
    </row>
    <row r="7219" spans="1:15" x14ac:dyDescent="0.3">
      <c r="A7219">
        <v>17743</v>
      </c>
      <c r="B7219" t="s">
        <v>715</v>
      </c>
      <c r="C7219" t="s">
        <v>1165</v>
      </c>
      <c r="D7219">
        <v>22</v>
      </c>
      <c r="E7219">
        <v>59.1</v>
      </c>
      <c r="F7219">
        <v>13</v>
      </c>
      <c r="G7219">
        <v>1</v>
      </c>
      <c r="H7219">
        <v>2</v>
      </c>
      <c r="I7219">
        <v>159</v>
      </c>
      <c r="J7219">
        <v>140.69999999999999</v>
      </c>
    </row>
    <row r="7220" spans="1:15" x14ac:dyDescent="0.3">
      <c r="A7220">
        <v>17743</v>
      </c>
      <c r="B7220" t="s">
        <v>118</v>
      </c>
      <c r="C7220" t="s">
        <v>180</v>
      </c>
      <c r="K7220">
        <v>22</v>
      </c>
      <c r="L7220">
        <v>0</v>
      </c>
      <c r="M7220">
        <v>41</v>
      </c>
      <c r="N7220">
        <v>1</v>
      </c>
      <c r="O7220">
        <v>108</v>
      </c>
    </row>
    <row r="7221" spans="1:15" x14ac:dyDescent="0.3">
      <c r="A7221">
        <v>17743</v>
      </c>
      <c r="B7221" t="s">
        <v>118</v>
      </c>
      <c r="C7221" t="s">
        <v>2322</v>
      </c>
      <c r="K7221">
        <v>5</v>
      </c>
      <c r="L7221">
        <v>0</v>
      </c>
      <c r="M7221">
        <v>10</v>
      </c>
      <c r="N7221">
        <v>0</v>
      </c>
      <c r="O7221">
        <v>28</v>
      </c>
    </row>
    <row r="7222" spans="1:15" x14ac:dyDescent="0.3">
      <c r="A7222">
        <v>17743</v>
      </c>
      <c r="B7222" t="s">
        <v>118</v>
      </c>
      <c r="C7222" t="s">
        <v>44</v>
      </c>
      <c r="K7222">
        <v>1</v>
      </c>
      <c r="L7222">
        <v>0</v>
      </c>
      <c r="M7222">
        <v>0</v>
      </c>
      <c r="N7222">
        <v>0</v>
      </c>
      <c r="O7222">
        <v>0</v>
      </c>
    </row>
    <row r="7223" spans="1:15" x14ac:dyDescent="0.3">
      <c r="A7223">
        <v>17743</v>
      </c>
      <c r="B7223" t="s">
        <v>118</v>
      </c>
      <c r="C7223" t="s">
        <v>48</v>
      </c>
      <c r="K7223">
        <v>1</v>
      </c>
      <c r="L7223">
        <v>0</v>
      </c>
      <c r="M7223">
        <v>0</v>
      </c>
      <c r="N7223">
        <v>0</v>
      </c>
      <c r="O7223">
        <v>0</v>
      </c>
    </row>
    <row r="7224" spans="1:15" x14ac:dyDescent="0.3">
      <c r="A7224">
        <v>17743</v>
      </c>
      <c r="B7224" t="s">
        <v>118</v>
      </c>
      <c r="C7224" t="s">
        <v>1994</v>
      </c>
      <c r="K7224">
        <v>0</v>
      </c>
      <c r="L7224">
        <v>0</v>
      </c>
      <c r="M7224">
        <v>0</v>
      </c>
      <c r="N7224">
        <v>0</v>
      </c>
      <c r="O7224">
        <v>0</v>
      </c>
    </row>
    <row r="7225" spans="1:15" x14ac:dyDescent="0.3">
      <c r="A7225">
        <v>17743</v>
      </c>
      <c r="B7225" t="s">
        <v>118</v>
      </c>
      <c r="C7225" t="s">
        <v>2323</v>
      </c>
      <c r="K7225">
        <v>0</v>
      </c>
      <c r="L7225">
        <v>1</v>
      </c>
      <c r="M7225">
        <v>0</v>
      </c>
      <c r="N7225">
        <v>0</v>
      </c>
      <c r="O7225">
        <v>0</v>
      </c>
    </row>
    <row r="7226" spans="1:15" x14ac:dyDescent="0.3">
      <c r="A7226">
        <v>17743</v>
      </c>
      <c r="B7226" t="s">
        <v>118</v>
      </c>
      <c r="C7226" t="s">
        <v>2321</v>
      </c>
      <c r="K7226">
        <v>1</v>
      </c>
      <c r="L7226">
        <v>0</v>
      </c>
      <c r="M7226">
        <v>0</v>
      </c>
      <c r="N7226">
        <v>0</v>
      </c>
      <c r="O7226">
        <v>-10</v>
      </c>
    </row>
    <row r="7227" spans="1:15" x14ac:dyDescent="0.3">
      <c r="A7227">
        <v>17743</v>
      </c>
      <c r="B7227" t="s">
        <v>715</v>
      </c>
      <c r="C7227" t="s">
        <v>2324</v>
      </c>
      <c r="K7227">
        <v>6</v>
      </c>
      <c r="L7227">
        <v>0</v>
      </c>
      <c r="M7227">
        <v>60</v>
      </c>
      <c r="N7227">
        <v>0</v>
      </c>
      <c r="O7227">
        <v>95</v>
      </c>
    </row>
    <row r="7228" spans="1:15" x14ac:dyDescent="0.3">
      <c r="A7228">
        <v>17743</v>
      </c>
      <c r="B7228" t="s">
        <v>715</v>
      </c>
      <c r="C7228" t="s">
        <v>1165</v>
      </c>
      <c r="K7228">
        <v>14</v>
      </c>
      <c r="L7228">
        <v>0</v>
      </c>
      <c r="M7228">
        <v>22</v>
      </c>
      <c r="N7228">
        <v>1</v>
      </c>
      <c r="O7228">
        <v>61</v>
      </c>
    </row>
    <row r="7229" spans="1:15" x14ac:dyDescent="0.3">
      <c r="A7229">
        <v>17743</v>
      </c>
      <c r="B7229" t="s">
        <v>715</v>
      </c>
      <c r="C7229" t="s">
        <v>1627</v>
      </c>
      <c r="K7229">
        <v>14</v>
      </c>
      <c r="L7229">
        <v>0</v>
      </c>
      <c r="M7229">
        <v>7</v>
      </c>
      <c r="N7229">
        <v>0</v>
      </c>
      <c r="O7229">
        <v>45</v>
      </c>
    </row>
    <row r="7230" spans="1:15" x14ac:dyDescent="0.3">
      <c r="A7230">
        <v>17743</v>
      </c>
      <c r="B7230" t="s">
        <v>715</v>
      </c>
      <c r="C7230" t="s">
        <v>2096</v>
      </c>
      <c r="K7230">
        <v>7</v>
      </c>
      <c r="L7230">
        <v>0</v>
      </c>
      <c r="M7230">
        <v>9</v>
      </c>
      <c r="N7230">
        <v>2</v>
      </c>
      <c r="O7230">
        <v>24</v>
      </c>
    </row>
    <row r="7231" spans="1:15" x14ac:dyDescent="0.3">
      <c r="A7231">
        <v>17743</v>
      </c>
      <c r="B7231" t="s">
        <v>715</v>
      </c>
      <c r="C7231" t="s">
        <v>247</v>
      </c>
      <c r="K7231">
        <v>12</v>
      </c>
      <c r="L7231">
        <v>0</v>
      </c>
      <c r="M7231">
        <v>7</v>
      </c>
      <c r="N7231">
        <v>1</v>
      </c>
      <c r="O7231">
        <v>14</v>
      </c>
    </row>
    <row r="7232" spans="1:15" x14ac:dyDescent="0.3">
      <c r="A7232">
        <v>17743</v>
      </c>
      <c r="B7232" t="s">
        <v>715</v>
      </c>
      <c r="C7232" t="s">
        <v>2094</v>
      </c>
      <c r="K7232">
        <v>1</v>
      </c>
      <c r="L7232">
        <v>0</v>
      </c>
      <c r="M7232">
        <v>11</v>
      </c>
      <c r="N7232">
        <v>0</v>
      </c>
      <c r="O7232">
        <v>11</v>
      </c>
    </row>
    <row r="7233" spans="1:24" x14ac:dyDescent="0.3">
      <c r="A7233">
        <v>17743</v>
      </c>
      <c r="B7233" t="s">
        <v>715</v>
      </c>
      <c r="C7233" t="s">
        <v>2095</v>
      </c>
      <c r="K7233">
        <v>0</v>
      </c>
      <c r="L7233">
        <v>1</v>
      </c>
      <c r="M7233">
        <v>0</v>
      </c>
      <c r="N7233">
        <v>0</v>
      </c>
      <c r="O7233">
        <v>0</v>
      </c>
    </row>
    <row r="7234" spans="1:24" x14ac:dyDescent="0.3">
      <c r="A7234">
        <v>17743</v>
      </c>
      <c r="B7234" t="s">
        <v>715</v>
      </c>
      <c r="C7234" t="s">
        <v>2325</v>
      </c>
      <c r="K7234">
        <v>1</v>
      </c>
      <c r="L7234">
        <v>0</v>
      </c>
      <c r="M7234">
        <v>0</v>
      </c>
      <c r="N7234">
        <v>0</v>
      </c>
      <c r="O7234">
        <v>-2</v>
      </c>
    </row>
    <row r="7235" spans="1:24" x14ac:dyDescent="0.3">
      <c r="A7235">
        <v>17743</v>
      </c>
      <c r="B7235" t="s">
        <v>118</v>
      </c>
      <c r="C7235" t="s">
        <v>2323</v>
      </c>
      <c r="P7235">
        <v>49</v>
      </c>
      <c r="Q7235">
        <v>3</v>
      </c>
      <c r="R7235">
        <v>126</v>
      </c>
      <c r="S7235">
        <v>4</v>
      </c>
    </row>
    <row r="7236" spans="1:24" x14ac:dyDescent="0.3">
      <c r="A7236">
        <v>17743</v>
      </c>
      <c r="B7236" t="s">
        <v>118</v>
      </c>
      <c r="C7236" t="s">
        <v>1994</v>
      </c>
      <c r="P7236">
        <v>11</v>
      </c>
      <c r="Q7236">
        <v>0</v>
      </c>
      <c r="R7236">
        <v>59</v>
      </c>
      <c r="S7236">
        <v>13</v>
      </c>
    </row>
    <row r="7237" spans="1:24" x14ac:dyDescent="0.3">
      <c r="A7237">
        <v>17743</v>
      </c>
      <c r="B7237" t="s">
        <v>118</v>
      </c>
      <c r="C7237" t="s">
        <v>2326</v>
      </c>
      <c r="P7237">
        <v>16</v>
      </c>
      <c r="Q7237">
        <v>0</v>
      </c>
      <c r="R7237">
        <v>16</v>
      </c>
      <c r="S7237">
        <v>1</v>
      </c>
    </row>
    <row r="7238" spans="1:24" x14ac:dyDescent="0.3">
      <c r="A7238">
        <v>17743</v>
      </c>
      <c r="B7238" t="s">
        <v>118</v>
      </c>
      <c r="C7238" t="s">
        <v>180</v>
      </c>
      <c r="P7238">
        <v>18</v>
      </c>
      <c r="Q7238">
        <v>0</v>
      </c>
      <c r="R7238">
        <v>15</v>
      </c>
      <c r="S7238">
        <v>3</v>
      </c>
    </row>
    <row r="7239" spans="1:24" x14ac:dyDescent="0.3">
      <c r="A7239">
        <v>17743</v>
      </c>
      <c r="B7239" t="s">
        <v>715</v>
      </c>
      <c r="C7239" t="s">
        <v>2327</v>
      </c>
      <c r="P7239">
        <v>33</v>
      </c>
      <c r="Q7239">
        <v>1</v>
      </c>
      <c r="R7239">
        <v>77</v>
      </c>
      <c r="S7239">
        <v>4</v>
      </c>
    </row>
    <row r="7240" spans="1:24" x14ac:dyDescent="0.3">
      <c r="A7240">
        <v>17743</v>
      </c>
      <c r="B7240" t="s">
        <v>715</v>
      </c>
      <c r="C7240" t="s">
        <v>2324</v>
      </c>
      <c r="P7240">
        <v>37</v>
      </c>
      <c r="Q7240">
        <v>1</v>
      </c>
      <c r="R7240">
        <v>50</v>
      </c>
      <c r="S7240">
        <v>3</v>
      </c>
    </row>
    <row r="7241" spans="1:24" x14ac:dyDescent="0.3">
      <c r="A7241">
        <v>17743</v>
      </c>
      <c r="B7241" t="s">
        <v>715</v>
      </c>
      <c r="C7241" t="s">
        <v>2325</v>
      </c>
      <c r="P7241">
        <v>18</v>
      </c>
      <c r="Q7241">
        <v>0</v>
      </c>
      <c r="R7241">
        <v>18</v>
      </c>
      <c r="S7241">
        <v>1</v>
      </c>
    </row>
    <row r="7242" spans="1:24" x14ac:dyDescent="0.3">
      <c r="A7242">
        <v>17743</v>
      </c>
      <c r="B7242" t="s">
        <v>715</v>
      </c>
      <c r="C7242" t="s">
        <v>2328</v>
      </c>
      <c r="P7242">
        <v>6</v>
      </c>
      <c r="Q7242">
        <v>0</v>
      </c>
      <c r="R7242">
        <v>6</v>
      </c>
      <c r="S7242">
        <v>1</v>
      </c>
    </row>
    <row r="7243" spans="1:24" x14ac:dyDescent="0.3">
      <c r="A7243">
        <v>17743</v>
      </c>
      <c r="B7243" t="s">
        <v>715</v>
      </c>
      <c r="C7243" t="s">
        <v>960</v>
      </c>
      <c r="P7243">
        <v>5</v>
      </c>
      <c r="Q7243">
        <v>0</v>
      </c>
      <c r="R7243">
        <v>5</v>
      </c>
      <c r="S7243">
        <v>1</v>
      </c>
    </row>
    <row r="7244" spans="1:24" x14ac:dyDescent="0.3">
      <c r="A7244">
        <v>17743</v>
      </c>
      <c r="B7244" t="s">
        <v>715</v>
      </c>
      <c r="C7244" t="s">
        <v>247</v>
      </c>
      <c r="P7244">
        <v>3</v>
      </c>
      <c r="Q7244">
        <v>0</v>
      </c>
      <c r="R7244">
        <v>2</v>
      </c>
      <c r="S7244">
        <v>2</v>
      </c>
    </row>
    <row r="7245" spans="1:24" x14ac:dyDescent="0.3">
      <c r="A7245">
        <v>17743</v>
      </c>
      <c r="B7245" t="s">
        <v>715</v>
      </c>
      <c r="C7245" t="s">
        <v>2329</v>
      </c>
      <c r="P7245">
        <v>1</v>
      </c>
      <c r="Q7245">
        <v>0</v>
      </c>
      <c r="R7245">
        <v>1</v>
      </c>
      <c r="S7245">
        <v>1</v>
      </c>
    </row>
    <row r="7246" spans="1:24" x14ac:dyDescent="0.3">
      <c r="A7246">
        <v>17743</v>
      </c>
      <c r="B7246" t="s">
        <v>118</v>
      </c>
      <c r="C7246" t="s">
        <v>1994</v>
      </c>
      <c r="T7246">
        <v>38.200000000000003</v>
      </c>
      <c r="U7246">
        <v>87</v>
      </c>
      <c r="V7246">
        <v>1</v>
      </c>
      <c r="W7246">
        <v>153</v>
      </c>
      <c r="X7246">
        <v>4</v>
      </c>
    </row>
    <row r="7247" spans="1:24" x14ac:dyDescent="0.3">
      <c r="A7247">
        <v>17743</v>
      </c>
      <c r="B7247" t="s">
        <v>118</v>
      </c>
      <c r="C7247" t="s">
        <v>2323</v>
      </c>
      <c r="T7247">
        <v>4</v>
      </c>
      <c r="U7247">
        <v>4</v>
      </c>
      <c r="V7247">
        <v>0</v>
      </c>
      <c r="W7247">
        <v>4</v>
      </c>
      <c r="X7247">
        <v>1</v>
      </c>
    </row>
    <row r="7248" spans="1:24" x14ac:dyDescent="0.3">
      <c r="A7248">
        <v>17743</v>
      </c>
      <c r="B7248" t="s">
        <v>118</v>
      </c>
      <c r="C7248" t="s">
        <v>2326</v>
      </c>
      <c r="T7248">
        <v>-1</v>
      </c>
      <c r="U7248">
        <v>0</v>
      </c>
      <c r="V7248">
        <v>0</v>
      </c>
      <c r="W7248">
        <v>-1</v>
      </c>
      <c r="X7248">
        <v>1</v>
      </c>
    </row>
    <row r="7249" spans="1:39" x14ac:dyDescent="0.3">
      <c r="A7249">
        <v>17743</v>
      </c>
      <c r="B7249" t="s">
        <v>715</v>
      </c>
      <c r="C7249" t="s">
        <v>328</v>
      </c>
      <c r="T7249">
        <v>19.7</v>
      </c>
      <c r="U7249">
        <v>26</v>
      </c>
      <c r="V7249">
        <v>0</v>
      </c>
      <c r="W7249">
        <v>59</v>
      </c>
      <c r="X7249">
        <v>3</v>
      </c>
    </row>
    <row r="7250" spans="1:39" x14ac:dyDescent="0.3">
      <c r="A7250">
        <v>17743</v>
      </c>
      <c r="B7250" t="s">
        <v>715</v>
      </c>
      <c r="C7250" t="s">
        <v>2095</v>
      </c>
      <c r="T7250">
        <v>10</v>
      </c>
      <c r="U7250">
        <v>13</v>
      </c>
      <c r="V7250">
        <v>0</v>
      </c>
      <c r="W7250">
        <v>20</v>
      </c>
      <c r="X7250">
        <v>2</v>
      </c>
    </row>
    <row r="7251" spans="1:39" x14ac:dyDescent="0.3">
      <c r="A7251">
        <v>17743</v>
      </c>
      <c r="B7251" t="s">
        <v>715</v>
      </c>
      <c r="C7251" t="s">
        <v>2324</v>
      </c>
      <c r="T7251">
        <v>18</v>
      </c>
      <c r="U7251">
        <v>18</v>
      </c>
      <c r="V7251">
        <v>0</v>
      </c>
      <c r="W7251">
        <v>18</v>
      </c>
      <c r="X7251">
        <v>1</v>
      </c>
    </row>
    <row r="7252" spans="1:39" x14ac:dyDescent="0.3">
      <c r="A7252">
        <v>17743</v>
      </c>
      <c r="B7252" t="s">
        <v>118</v>
      </c>
      <c r="C7252" t="s">
        <v>1690</v>
      </c>
      <c r="AD7252">
        <v>1</v>
      </c>
      <c r="AE7252" t="s">
        <v>136</v>
      </c>
      <c r="AF7252">
        <v>0</v>
      </c>
      <c r="AG7252">
        <v>0</v>
      </c>
      <c r="AH7252">
        <v>0</v>
      </c>
      <c r="AI7252">
        <v>0</v>
      </c>
    </row>
    <row r="7253" spans="1:39" x14ac:dyDescent="0.3">
      <c r="A7253">
        <v>17743</v>
      </c>
      <c r="B7253" t="s">
        <v>118</v>
      </c>
      <c r="C7253" t="s">
        <v>2330</v>
      </c>
      <c r="AD7253">
        <v>0</v>
      </c>
      <c r="AE7253" t="s">
        <v>136</v>
      </c>
      <c r="AF7253">
        <v>0</v>
      </c>
      <c r="AG7253" t="s">
        <v>136</v>
      </c>
      <c r="AH7253">
        <v>6</v>
      </c>
      <c r="AI7253">
        <v>6</v>
      </c>
    </row>
    <row r="7254" spans="1:39" x14ac:dyDescent="0.3">
      <c r="A7254">
        <v>17743</v>
      </c>
      <c r="B7254" t="s">
        <v>715</v>
      </c>
      <c r="C7254" t="s">
        <v>2100</v>
      </c>
      <c r="AD7254">
        <v>0</v>
      </c>
      <c r="AE7254" t="s">
        <v>136</v>
      </c>
      <c r="AF7254">
        <v>0</v>
      </c>
      <c r="AG7254" t="s">
        <v>136</v>
      </c>
      <c r="AH7254">
        <v>5</v>
      </c>
      <c r="AI7254">
        <v>5</v>
      </c>
    </row>
    <row r="7255" spans="1:39" x14ac:dyDescent="0.3">
      <c r="A7255">
        <v>17743</v>
      </c>
      <c r="B7255" t="s">
        <v>118</v>
      </c>
      <c r="C7255" t="s">
        <v>2331</v>
      </c>
      <c r="AJ7255">
        <v>45</v>
      </c>
      <c r="AK7255">
        <v>205</v>
      </c>
      <c r="AL7255">
        <v>41</v>
      </c>
      <c r="AM7255">
        <v>5</v>
      </c>
    </row>
    <row r="7256" spans="1:39" x14ac:dyDescent="0.3">
      <c r="A7256">
        <v>17743</v>
      </c>
      <c r="B7256" t="s">
        <v>715</v>
      </c>
      <c r="C7256" t="s">
        <v>2098</v>
      </c>
      <c r="AJ7256">
        <v>36</v>
      </c>
      <c r="AK7256">
        <v>129</v>
      </c>
      <c r="AL7256">
        <v>32.200000000000003</v>
      </c>
      <c r="AM7256">
        <v>4</v>
      </c>
    </row>
    <row r="7257" spans="1:39" x14ac:dyDescent="0.3">
      <c r="A7257">
        <v>17743</v>
      </c>
      <c r="B7257" t="s">
        <v>715</v>
      </c>
      <c r="C7257" t="s">
        <v>1165</v>
      </c>
      <c r="AJ7257">
        <v>15</v>
      </c>
      <c r="AK7257">
        <v>15</v>
      </c>
      <c r="AL7257">
        <v>15</v>
      </c>
      <c r="AM7257">
        <v>1</v>
      </c>
    </row>
    <row r="7258" spans="1:39" x14ac:dyDescent="0.3">
      <c r="A7258">
        <v>17744</v>
      </c>
      <c r="B7258" t="s">
        <v>1153</v>
      </c>
      <c r="C7258" t="s">
        <v>2332</v>
      </c>
      <c r="D7258">
        <v>33</v>
      </c>
      <c r="E7258">
        <v>57.6</v>
      </c>
      <c r="F7258">
        <v>19</v>
      </c>
      <c r="G7258">
        <v>1</v>
      </c>
      <c r="H7258">
        <v>0</v>
      </c>
      <c r="I7258">
        <v>188</v>
      </c>
      <c r="J7258">
        <v>99.4</v>
      </c>
    </row>
    <row r="7259" spans="1:39" x14ac:dyDescent="0.3">
      <c r="A7259">
        <v>17744</v>
      </c>
      <c r="B7259" t="s">
        <v>1542</v>
      </c>
      <c r="C7259" t="s">
        <v>2111</v>
      </c>
      <c r="D7259">
        <v>23</v>
      </c>
      <c r="E7259">
        <v>60.9</v>
      </c>
      <c r="F7259">
        <v>14</v>
      </c>
      <c r="G7259">
        <v>0</v>
      </c>
      <c r="H7259">
        <v>1</v>
      </c>
      <c r="I7259">
        <v>142</v>
      </c>
      <c r="J7259">
        <v>127.1</v>
      </c>
    </row>
    <row r="7260" spans="1:39" x14ac:dyDescent="0.3">
      <c r="A7260">
        <v>17744</v>
      </c>
      <c r="B7260" t="s">
        <v>1542</v>
      </c>
      <c r="C7260" t="s">
        <v>1546</v>
      </c>
      <c r="D7260">
        <v>1</v>
      </c>
      <c r="E7260">
        <v>100</v>
      </c>
      <c r="F7260">
        <v>1</v>
      </c>
      <c r="G7260">
        <v>0</v>
      </c>
      <c r="H7260">
        <v>1</v>
      </c>
      <c r="I7260">
        <v>4</v>
      </c>
      <c r="J7260">
        <v>463.6</v>
      </c>
    </row>
    <row r="7261" spans="1:39" x14ac:dyDescent="0.3">
      <c r="A7261">
        <v>17744</v>
      </c>
      <c r="B7261" t="s">
        <v>1153</v>
      </c>
      <c r="C7261" t="s">
        <v>2333</v>
      </c>
      <c r="K7261">
        <v>20</v>
      </c>
      <c r="L7261">
        <v>1</v>
      </c>
      <c r="M7261">
        <v>11</v>
      </c>
      <c r="N7261">
        <v>1</v>
      </c>
      <c r="O7261">
        <v>52</v>
      </c>
    </row>
    <row r="7262" spans="1:39" x14ac:dyDescent="0.3">
      <c r="A7262">
        <v>17744</v>
      </c>
      <c r="B7262" t="s">
        <v>1153</v>
      </c>
      <c r="C7262" t="s">
        <v>153</v>
      </c>
      <c r="K7262">
        <v>2</v>
      </c>
      <c r="L7262">
        <v>0</v>
      </c>
      <c r="M7262">
        <v>16</v>
      </c>
      <c r="N7262">
        <v>0</v>
      </c>
      <c r="O7262">
        <v>8</v>
      </c>
    </row>
    <row r="7263" spans="1:39" x14ac:dyDescent="0.3">
      <c r="A7263">
        <v>17744</v>
      </c>
      <c r="B7263" t="s">
        <v>1153</v>
      </c>
      <c r="C7263" t="s">
        <v>183</v>
      </c>
      <c r="K7263">
        <v>4</v>
      </c>
      <c r="L7263">
        <v>1</v>
      </c>
      <c r="M7263">
        <v>5</v>
      </c>
      <c r="N7263">
        <v>0</v>
      </c>
      <c r="O7263">
        <v>2</v>
      </c>
    </row>
    <row r="7264" spans="1:39" x14ac:dyDescent="0.3">
      <c r="A7264">
        <v>17744</v>
      </c>
      <c r="B7264" t="s">
        <v>1153</v>
      </c>
      <c r="C7264" t="s">
        <v>52</v>
      </c>
      <c r="K7264">
        <v>0</v>
      </c>
      <c r="L7264">
        <v>1</v>
      </c>
      <c r="M7264">
        <v>0</v>
      </c>
      <c r="N7264">
        <v>0</v>
      </c>
      <c r="O7264">
        <v>0</v>
      </c>
    </row>
    <row r="7265" spans="1:19" x14ac:dyDescent="0.3">
      <c r="A7265">
        <v>17744</v>
      </c>
      <c r="B7265" t="s">
        <v>1153</v>
      </c>
      <c r="C7265" t="s">
        <v>2332</v>
      </c>
      <c r="K7265">
        <v>8</v>
      </c>
      <c r="L7265">
        <v>1</v>
      </c>
      <c r="M7265">
        <v>9</v>
      </c>
      <c r="N7265">
        <v>0</v>
      </c>
      <c r="O7265">
        <v>-39</v>
      </c>
    </row>
    <row r="7266" spans="1:19" x14ac:dyDescent="0.3">
      <c r="A7266">
        <v>17744</v>
      </c>
      <c r="B7266" t="s">
        <v>1542</v>
      </c>
      <c r="C7266" t="s">
        <v>320</v>
      </c>
      <c r="K7266">
        <v>13</v>
      </c>
      <c r="L7266">
        <v>0</v>
      </c>
      <c r="M7266">
        <v>19</v>
      </c>
      <c r="N7266">
        <v>0</v>
      </c>
      <c r="O7266">
        <v>35</v>
      </c>
    </row>
    <row r="7267" spans="1:19" x14ac:dyDescent="0.3">
      <c r="A7267">
        <v>17744</v>
      </c>
      <c r="B7267" t="s">
        <v>1542</v>
      </c>
      <c r="C7267" t="s">
        <v>1475</v>
      </c>
      <c r="K7267">
        <v>2</v>
      </c>
      <c r="L7267">
        <v>0</v>
      </c>
      <c r="M7267">
        <v>37</v>
      </c>
      <c r="N7267">
        <v>0</v>
      </c>
      <c r="O7267">
        <v>33</v>
      </c>
    </row>
    <row r="7268" spans="1:19" x14ac:dyDescent="0.3">
      <c r="A7268">
        <v>17744</v>
      </c>
      <c r="B7268" t="s">
        <v>1542</v>
      </c>
      <c r="C7268" t="s">
        <v>74</v>
      </c>
      <c r="K7268">
        <v>5</v>
      </c>
      <c r="L7268">
        <v>0</v>
      </c>
      <c r="M7268">
        <v>6</v>
      </c>
      <c r="N7268">
        <v>1</v>
      </c>
      <c r="O7268">
        <v>21</v>
      </c>
    </row>
    <row r="7269" spans="1:19" x14ac:dyDescent="0.3">
      <c r="A7269">
        <v>17744</v>
      </c>
      <c r="B7269" t="s">
        <v>1542</v>
      </c>
      <c r="C7269" t="s">
        <v>364</v>
      </c>
      <c r="K7269">
        <v>1</v>
      </c>
      <c r="L7269">
        <v>0</v>
      </c>
      <c r="M7269">
        <v>15</v>
      </c>
      <c r="N7269">
        <v>0</v>
      </c>
      <c r="O7269">
        <v>15</v>
      </c>
    </row>
    <row r="7270" spans="1:19" x14ac:dyDescent="0.3">
      <c r="A7270">
        <v>17744</v>
      </c>
      <c r="B7270" t="s">
        <v>1542</v>
      </c>
      <c r="C7270" t="s">
        <v>1848</v>
      </c>
      <c r="K7270">
        <v>3</v>
      </c>
      <c r="L7270">
        <v>0</v>
      </c>
      <c r="M7270">
        <v>7</v>
      </c>
      <c r="N7270">
        <v>0</v>
      </c>
      <c r="O7270">
        <v>9</v>
      </c>
    </row>
    <row r="7271" spans="1:19" x14ac:dyDescent="0.3">
      <c r="A7271">
        <v>17744</v>
      </c>
      <c r="B7271" t="s">
        <v>1542</v>
      </c>
      <c r="C7271" t="s">
        <v>2111</v>
      </c>
      <c r="K7271">
        <v>8</v>
      </c>
      <c r="L7271">
        <v>0</v>
      </c>
      <c r="M7271">
        <v>6</v>
      </c>
      <c r="N7271">
        <v>0</v>
      </c>
      <c r="O7271">
        <v>0</v>
      </c>
    </row>
    <row r="7272" spans="1:19" x14ac:dyDescent="0.3">
      <c r="A7272">
        <v>17744</v>
      </c>
      <c r="B7272" t="s">
        <v>1542</v>
      </c>
      <c r="C7272" t="s">
        <v>1911</v>
      </c>
      <c r="K7272">
        <v>1</v>
      </c>
      <c r="L7272">
        <v>0</v>
      </c>
      <c r="M7272">
        <v>0</v>
      </c>
      <c r="N7272">
        <v>0</v>
      </c>
      <c r="O7272">
        <v>0</v>
      </c>
    </row>
    <row r="7273" spans="1:19" x14ac:dyDescent="0.3">
      <c r="A7273">
        <v>17744</v>
      </c>
      <c r="B7273" t="s">
        <v>1153</v>
      </c>
      <c r="C7273" t="s">
        <v>52</v>
      </c>
      <c r="P7273">
        <v>15</v>
      </c>
      <c r="Q7273">
        <v>0</v>
      </c>
      <c r="R7273">
        <v>88</v>
      </c>
      <c r="S7273">
        <v>8</v>
      </c>
    </row>
    <row r="7274" spans="1:19" x14ac:dyDescent="0.3">
      <c r="A7274">
        <v>17744</v>
      </c>
      <c r="B7274" t="s">
        <v>1153</v>
      </c>
      <c r="C7274" t="s">
        <v>153</v>
      </c>
      <c r="P7274">
        <v>21</v>
      </c>
      <c r="Q7274">
        <v>0</v>
      </c>
      <c r="R7274">
        <v>82</v>
      </c>
      <c r="S7274">
        <v>9</v>
      </c>
    </row>
    <row r="7275" spans="1:19" x14ac:dyDescent="0.3">
      <c r="A7275">
        <v>17744</v>
      </c>
      <c r="B7275" t="s">
        <v>1153</v>
      </c>
      <c r="C7275" t="s">
        <v>2334</v>
      </c>
      <c r="P7275">
        <v>9</v>
      </c>
      <c r="Q7275">
        <v>0</v>
      </c>
      <c r="R7275">
        <v>9</v>
      </c>
      <c r="S7275">
        <v>1</v>
      </c>
    </row>
    <row r="7276" spans="1:19" x14ac:dyDescent="0.3">
      <c r="A7276">
        <v>17744</v>
      </c>
      <c r="B7276" t="s">
        <v>1153</v>
      </c>
      <c r="C7276" t="s">
        <v>199</v>
      </c>
      <c r="P7276">
        <v>9</v>
      </c>
      <c r="Q7276">
        <v>0</v>
      </c>
      <c r="R7276">
        <v>9</v>
      </c>
      <c r="S7276">
        <v>1</v>
      </c>
    </row>
    <row r="7277" spans="1:19" x14ac:dyDescent="0.3">
      <c r="A7277">
        <v>17744</v>
      </c>
      <c r="B7277" t="s">
        <v>1542</v>
      </c>
      <c r="C7277" t="s">
        <v>1475</v>
      </c>
      <c r="P7277">
        <v>47</v>
      </c>
      <c r="Q7277">
        <v>1</v>
      </c>
      <c r="R7277">
        <v>49</v>
      </c>
      <c r="S7277">
        <v>3</v>
      </c>
    </row>
    <row r="7278" spans="1:19" x14ac:dyDescent="0.3">
      <c r="A7278">
        <v>17744</v>
      </c>
      <c r="B7278" t="s">
        <v>1542</v>
      </c>
      <c r="C7278" t="s">
        <v>915</v>
      </c>
      <c r="P7278">
        <v>19</v>
      </c>
      <c r="Q7278">
        <v>0</v>
      </c>
      <c r="R7278">
        <v>37</v>
      </c>
      <c r="S7278">
        <v>3</v>
      </c>
    </row>
    <row r="7279" spans="1:19" x14ac:dyDescent="0.3">
      <c r="A7279">
        <v>17744</v>
      </c>
      <c r="B7279" t="s">
        <v>1542</v>
      </c>
      <c r="C7279" t="s">
        <v>2335</v>
      </c>
      <c r="P7279">
        <v>30</v>
      </c>
      <c r="Q7279">
        <v>0</v>
      </c>
      <c r="R7279">
        <v>30</v>
      </c>
      <c r="S7279">
        <v>1</v>
      </c>
    </row>
    <row r="7280" spans="1:19" x14ac:dyDescent="0.3">
      <c r="A7280">
        <v>17744</v>
      </c>
      <c r="B7280" t="s">
        <v>1542</v>
      </c>
      <c r="C7280" t="s">
        <v>1546</v>
      </c>
      <c r="P7280">
        <v>14</v>
      </c>
      <c r="Q7280">
        <v>0</v>
      </c>
      <c r="R7280">
        <v>14</v>
      </c>
      <c r="S7280">
        <v>4</v>
      </c>
    </row>
    <row r="7281" spans="1:39" x14ac:dyDescent="0.3">
      <c r="A7281">
        <v>17744</v>
      </c>
      <c r="B7281" t="s">
        <v>1542</v>
      </c>
      <c r="C7281" t="s">
        <v>1911</v>
      </c>
      <c r="P7281">
        <v>8</v>
      </c>
      <c r="Q7281">
        <v>0</v>
      </c>
      <c r="R7281">
        <v>11</v>
      </c>
      <c r="S7281">
        <v>2</v>
      </c>
    </row>
    <row r="7282" spans="1:39" x14ac:dyDescent="0.3">
      <c r="A7282">
        <v>17744</v>
      </c>
      <c r="B7282" t="s">
        <v>1542</v>
      </c>
      <c r="C7282" t="s">
        <v>2111</v>
      </c>
      <c r="P7282">
        <v>4</v>
      </c>
      <c r="Q7282">
        <v>1</v>
      </c>
      <c r="R7282">
        <v>4</v>
      </c>
      <c r="S7282">
        <v>1</v>
      </c>
    </row>
    <row r="7283" spans="1:39" x14ac:dyDescent="0.3">
      <c r="A7283">
        <v>17744</v>
      </c>
      <c r="B7283" t="s">
        <v>1542</v>
      </c>
      <c r="C7283" t="s">
        <v>202</v>
      </c>
      <c r="P7283">
        <v>1</v>
      </c>
      <c r="Q7283">
        <v>0</v>
      </c>
      <c r="R7283">
        <v>1</v>
      </c>
      <c r="S7283">
        <v>1</v>
      </c>
    </row>
    <row r="7284" spans="1:39" x14ac:dyDescent="0.3">
      <c r="A7284">
        <v>17744</v>
      </c>
      <c r="B7284" t="s">
        <v>1153</v>
      </c>
      <c r="C7284" t="s">
        <v>2336</v>
      </c>
      <c r="T7284">
        <v>19.5</v>
      </c>
      <c r="U7284">
        <v>23</v>
      </c>
      <c r="V7284">
        <v>0</v>
      </c>
      <c r="W7284">
        <v>39</v>
      </c>
      <c r="X7284">
        <v>2</v>
      </c>
    </row>
    <row r="7285" spans="1:39" x14ac:dyDescent="0.3">
      <c r="A7285">
        <v>17744</v>
      </c>
      <c r="B7285" t="s">
        <v>1153</v>
      </c>
      <c r="C7285" t="s">
        <v>2188</v>
      </c>
      <c r="T7285">
        <v>32</v>
      </c>
      <c r="U7285">
        <v>32</v>
      </c>
      <c r="V7285">
        <v>0</v>
      </c>
      <c r="W7285">
        <v>32</v>
      </c>
      <c r="X7285">
        <v>1</v>
      </c>
    </row>
    <row r="7286" spans="1:39" x14ac:dyDescent="0.3">
      <c r="A7286">
        <v>17744</v>
      </c>
      <c r="B7286" t="s">
        <v>1153</v>
      </c>
      <c r="C7286" t="s">
        <v>202</v>
      </c>
      <c r="T7286">
        <v>20</v>
      </c>
      <c r="U7286">
        <v>20</v>
      </c>
      <c r="V7286">
        <v>0</v>
      </c>
      <c r="W7286">
        <v>20</v>
      </c>
      <c r="X7286">
        <v>1</v>
      </c>
    </row>
    <row r="7287" spans="1:39" x14ac:dyDescent="0.3">
      <c r="A7287">
        <v>17744</v>
      </c>
      <c r="B7287" t="s">
        <v>1542</v>
      </c>
      <c r="C7287" t="s">
        <v>802</v>
      </c>
      <c r="T7287">
        <v>23.5</v>
      </c>
      <c r="U7287">
        <v>24</v>
      </c>
      <c r="V7287">
        <v>0</v>
      </c>
      <c r="W7287">
        <v>47</v>
      </c>
      <c r="X7287">
        <v>2</v>
      </c>
    </row>
    <row r="7288" spans="1:39" x14ac:dyDescent="0.3">
      <c r="A7288">
        <v>17744</v>
      </c>
      <c r="B7288" t="s">
        <v>1542</v>
      </c>
      <c r="C7288" t="s">
        <v>1911</v>
      </c>
      <c r="T7288">
        <v>23</v>
      </c>
      <c r="U7288">
        <v>23</v>
      </c>
      <c r="V7288">
        <v>0</v>
      </c>
      <c r="W7288">
        <v>23</v>
      </c>
      <c r="X7288">
        <v>1</v>
      </c>
    </row>
    <row r="7289" spans="1:39" x14ac:dyDescent="0.3">
      <c r="A7289">
        <v>17744</v>
      </c>
      <c r="B7289" t="s">
        <v>1153</v>
      </c>
      <c r="C7289" t="s">
        <v>52</v>
      </c>
      <c r="Y7289">
        <v>16</v>
      </c>
      <c r="Z7289">
        <v>16</v>
      </c>
      <c r="AA7289">
        <v>0</v>
      </c>
      <c r="AB7289">
        <v>16</v>
      </c>
      <c r="AC7289">
        <v>1</v>
      </c>
    </row>
    <row r="7290" spans="1:39" x14ac:dyDescent="0.3">
      <c r="A7290">
        <v>17744</v>
      </c>
      <c r="B7290" t="s">
        <v>1542</v>
      </c>
      <c r="C7290" t="s">
        <v>802</v>
      </c>
      <c r="Y7290">
        <v>0</v>
      </c>
      <c r="Z7290">
        <v>0</v>
      </c>
      <c r="AA7290">
        <v>0</v>
      </c>
      <c r="AB7290">
        <v>0</v>
      </c>
      <c r="AC7290">
        <v>1</v>
      </c>
    </row>
    <row r="7291" spans="1:39" x14ac:dyDescent="0.3">
      <c r="A7291">
        <v>17744</v>
      </c>
      <c r="B7291" t="s">
        <v>1153</v>
      </c>
      <c r="C7291" t="s">
        <v>2337</v>
      </c>
      <c r="AD7291">
        <v>1</v>
      </c>
      <c r="AE7291">
        <v>47</v>
      </c>
      <c r="AF7291">
        <v>1</v>
      </c>
      <c r="AG7291">
        <v>100</v>
      </c>
      <c r="AH7291">
        <v>4</v>
      </c>
      <c r="AI7291">
        <v>1</v>
      </c>
    </row>
    <row r="7292" spans="1:39" x14ac:dyDescent="0.3">
      <c r="A7292">
        <v>17744</v>
      </c>
      <c r="B7292" t="s">
        <v>1542</v>
      </c>
      <c r="C7292" t="s">
        <v>419</v>
      </c>
      <c r="AD7292">
        <v>1</v>
      </c>
      <c r="AE7292" t="s">
        <v>136</v>
      </c>
      <c r="AF7292">
        <v>0</v>
      </c>
      <c r="AG7292">
        <v>0</v>
      </c>
      <c r="AH7292">
        <v>3</v>
      </c>
      <c r="AI7292">
        <v>3</v>
      </c>
    </row>
    <row r="7293" spans="1:39" x14ac:dyDescent="0.3">
      <c r="A7293">
        <v>17744</v>
      </c>
      <c r="B7293" t="s">
        <v>1153</v>
      </c>
      <c r="C7293" t="s">
        <v>2338</v>
      </c>
      <c r="AJ7293">
        <v>57</v>
      </c>
      <c r="AK7293">
        <v>295</v>
      </c>
      <c r="AL7293">
        <v>42.1</v>
      </c>
      <c r="AM7293">
        <v>7</v>
      </c>
    </row>
    <row r="7294" spans="1:39" x14ac:dyDescent="0.3">
      <c r="A7294">
        <v>17744</v>
      </c>
      <c r="B7294" t="s">
        <v>1542</v>
      </c>
      <c r="C7294" t="s">
        <v>419</v>
      </c>
      <c r="AJ7294">
        <v>64</v>
      </c>
      <c r="AK7294">
        <v>356</v>
      </c>
      <c r="AL7294">
        <v>39.6</v>
      </c>
      <c r="AM7294">
        <v>9</v>
      </c>
    </row>
    <row r="7295" spans="1:39" x14ac:dyDescent="0.3">
      <c r="A7295">
        <v>17745</v>
      </c>
      <c r="B7295" t="s">
        <v>730</v>
      </c>
      <c r="C7295" t="s">
        <v>2188</v>
      </c>
      <c r="D7295">
        <v>31</v>
      </c>
      <c r="E7295">
        <v>64.5</v>
      </c>
      <c r="F7295">
        <v>20</v>
      </c>
      <c r="G7295">
        <v>0</v>
      </c>
      <c r="H7295">
        <v>2</v>
      </c>
      <c r="I7295">
        <v>249</v>
      </c>
      <c r="J7295">
        <v>153.30000000000001</v>
      </c>
    </row>
    <row r="7296" spans="1:39" x14ac:dyDescent="0.3">
      <c r="A7296">
        <v>17745</v>
      </c>
      <c r="B7296" t="s">
        <v>1273</v>
      </c>
      <c r="C7296" t="s">
        <v>1795</v>
      </c>
      <c r="D7296">
        <v>27</v>
      </c>
      <c r="E7296">
        <v>59.3</v>
      </c>
      <c r="F7296">
        <v>16</v>
      </c>
      <c r="G7296">
        <v>2</v>
      </c>
      <c r="H7296">
        <v>1</v>
      </c>
      <c r="I7296">
        <v>163</v>
      </c>
      <c r="J7296">
        <v>107.4</v>
      </c>
    </row>
    <row r="7297" spans="1:19" x14ac:dyDescent="0.3">
      <c r="A7297">
        <v>17745</v>
      </c>
      <c r="B7297" t="s">
        <v>1273</v>
      </c>
      <c r="C7297" t="s">
        <v>2339</v>
      </c>
      <c r="D7297">
        <v>8</v>
      </c>
      <c r="E7297">
        <v>37.5</v>
      </c>
      <c r="F7297">
        <v>3</v>
      </c>
      <c r="G7297">
        <v>1</v>
      </c>
      <c r="H7297">
        <v>0</v>
      </c>
      <c r="I7297">
        <v>24</v>
      </c>
      <c r="J7297">
        <v>37.700000000000003</v>
      </c>
    </row>
    <row r="7298" spans="1:19" x14ac:dyDescent="0.3">
      <c r="A7298">
        <v>17745</v>
      </c>
      <c r="B7298" t="s">
        <v>730</v>
      </c>
      <c r="C7298" t="s">
        <v>960</v>
      </c>
      <c r="K7298">
        <v>13</v>
      </c>
      <c r="L7298">
        <v>1</v>
      </c>
      <c r="M7298">
        <v>11</v>
      </c>
      <c r="N7298">
        <v>0</v>
      </c>
      <c r="O7298">
        <v>48</v>
      </c>
    </row>
    <row r="7299" spans="1:19" x14ac:dyDescent="0.3">
      <c r="A7299">
        <v>17745</v>
      </c>
      <c r="B7299" t="s">
        <v>730</v>
      </c>
      <c r="C7299" t="s">
        <v>1978</v>
      </c>
      <c r="K7299">
        <v>4</v>
      </c>
      <c r="L7299">
        <v>0</v>
      </c>
      <c r="M7299">
        <v>4</v>
      </c>
      <c r="N7299">
        <v>0</v>
      </c>
      <c r="O7299">
        <v>10</v>
      </c>
    </row>
    <row r="7300" spans="1:19" x14ac:dyDescent="0.3">
      <c r="A7300">
        <v>17745</v>
      </c>
      <c r="B7300" t="s">
        <v>730</v>
      </c>
      <c r="C7300" t="s">
        <v>1979</v>
      </c>
      <c r="K7300">
        <v>1</v>
      </c>
      <c r="L7300">
        <v>0</v>
      </c>
      <c r="M7300">
        <v>3</v>
      </c>
      <c r="N7300">
        <v>0</v>
      </c>
      <c r="O7300">
        <v>3</v>
      </c>
    </row>
    <row r="7301" spans="1:19" x14ac:dyDescent="0.3">
      <c r="A7301">
        <v>17745</v>
      </c>
      <c r="B7301" t="s">
        <v>730</v>
      </c>
      <c r="C7301" t="s">
        <v>2188</v>
      </c>
      <c r="K7301">
        <v>11</v>
      </c>
      <c r="L7301">
        <v>0</v>
      </c>
      <c r="M7301">
        <v>8</v>
      </c>
      <c r="N7301">
        <v>0</v>
      </c>
      <c r="O7301">
        <v>-20</v>
      </c>
    </row>
    <row r="7302" spans="1:19" x14ac:dyDescent="0.3">
      <c r="A7302">
        <v>17745</v>
      </c>
      <c r="B7302" t="s">
        <v>1273</v>
      </c>
      <c r="C7302" t="s">
        <v>218</v>
      </c>
      <c r="K7302">
        <v>18</v>
      </c>
      <c r="L7302">
        <v>0</v>
      </c>
      <c r="M7302">
        <v>15</v>
      </c>
      <c r="N7302">
        <v>0</v>
      </c>
      <c r="O7302">
        <v>60</v>
      </c>
    </row>
    <row r="7303" spans="1:19" x14ac:dyDescent="0.3">
      <c r="A7303">
        <v>17745</v>
      </c>
      <c r="B7303" t="s">
        <v>1273</v>
      </c>
      <c r="C7303" t="s">
        <v>2233</v>
      </c>
      <c r="K7303">
        <v>8</v>
      </c>
      <c r="L7303">
        <v>0</v>
      </c>
      <c r="M7303">
        <v>14</v>
      </c>
      <c r="N7303">
        <v>0</v>
      </c>
      <c r="O7303">
        <v>36</v>
      </c>
    </row>
    <row r="7304" spans="1:19" x14ac:dyDescent="0.3">
      <c r="A7304">
        <v>17745</v>
      </c>
      <c r="B7304" t="s">
        <v>1273</v>
      </c>
      <c r="C7304" t="s">
        <v>2339</v>
      </c>
      <c r="K7304">
        <v>4</v>
      </c>
      <c r="L7304">
        <v>0</v>
      </c>
      <c r="M7304">
        <v>9</v>
      </c>
      <c r="N7304">
        <v>0</v>
      </c>
      <c r="O7304">
        <v>26</v>
      </c>
    </row>
    <row r="7305" spans="1:19" x14ac:dyDescent="0.3">
      <c r="A7305">
        <v>17745</v>
      </c>
      <c r="B7305" t="s">
        <v>1273</v>
      </c>
      <c r="C7305" t="s">
        <v>2236</v>
      </c>
      <c r="K7305">
        <v>0</v>
      </c>
      <c r="L7305">
        <v>0</v>
      </c>
      <c r="M7305">
        <v>0</v>
      </c>
      <c r="N7305">
        <v>0</v>
      </c>
      <c r="O7305">
        <v>0</v>
      </c>
    </row>
    <row r="7306" spans="1:19" x14ac:dyDescent="0.3">
      <c r="A7306">
        <v>17745</v>
      </c>
      <c r="B7306" t="s">
        <v>1273</v>
      </c>
      <c r="C7306" t="s">
        <v>1795</v>
      </c>
      <c r="K7306">
        <v>4</v>
      </c>
      <c r="L7306">
        <v>0</v>
      </c>
      <c r="M7306">
        <v>0</v>
      </c>
      <c r="N7306">
        <v>0</v>
      </c>
      <c r="O7306">
        <v>-28</v>
      </c>
    </row>
    <row r="7307" spans="1:19" x14ac:dyDescent="0.3">
      <c r="A7307">
        <v>17745</v>
      </c>
      <c r="B7307" t="s">
        <v>730</v>
      </c>
      <c r="C7307" t="s">
        <v>377</v>
      </c>
      <c r="P7307">
        <v>42</v>
      </c>
      <c r="Q7307">
        <v>1</v>
      </c>
      <c r="R7307">
        <v>99</v>
      </c>
      <c r="S7307">
        <v>5</v>
      </c>
    </row>
    <row r="7308" spans="1:19" x14ac:dyDescent="0.3">
      <c r="A7308">
        <v>17745</v>
      </c>
      <c r="B7308" t="s">
        <v>730</v>
      </c>
      <c r="C7308" t="s">
        <v>1382</v>
      </c>
      <c r="P7308">
        <v>23</v>
      </c>
      <c r="Q7308">
        <v>0</v>
      </c>
      <c r="R7308">
        <v>64</v>
      </c>
      <c r="S7308">
        <v>4</v>
      </c>
    </row>
    <row r="7309" spans="1:19" x14ac:dyDescent="0.3">
      <c r="A7309">
        <v>17745</v>
      </c>
      <c r="B7309" t="s">
        <v>730</v>
      </c>
      <c r="C7309" t="s">
        <v>107</v>
      </c>
      <c r="P7309">
        <v>17</v>
      </c>
      <c r="Q7309">
        <v>0</v>
      </c>
      <c r="R7309">
        <v>34</v>
      </c>
      <c r="S7309">
        <v>4</v>
      </c>
    </row>
    <row r="7310" spans="1:19" x14ac:dyDescent="0.3">
      <c r="A7310">
        <v>17745</v>
      </c>
      <c r="B7310" t="s">
        <v>730</v>
      </c>
      <c r="C7310" t="s">
        <v>586</v>
      </c>
      <c r="P7310">
        <v>18</v>
      </c>
      <c r="Q7310">
        <v>1</v>
      </c>
      <c r="R7310">
        <v>18</v>
      </c>
      <c r="S7310">
        <v>1</v>
      </c>
    </row>
    <row r="7311" spans="1:19" x14ac:dyDescent="0.3">
      <c r="A7311">
        <v>17745</v>
      </c>
      <c r="B7311" t="s">
        <v>730</v>
      </c>
      <c r="C7311" t="s">
        <v>1978</v>
      </c>
      <c r="P7311">
        <v>8</v>
      </c>
      <c r="Q7311">
        <v>0</v>
      </c>
      <c r="R7311">
        <v>14</v>
      </c>
      <c r="S7311">
        <v>2</v>
      </c>
    </row>
    <row r="7312" spans="1:19" x14ac:dyDescent="0.3">
      <c r="A7312">
        <v>17745</v>
      </c>
      <c r="B7312" t="s">
        <v>730</v>
      </c>
      <c r="C7312" t="s">
        <v>960</v>
      </c>
      <c r="P7312">
        <v>5</v>
      </c>
      <c r="Q7312">
        <v>0</v>
      </c>
      <c r="R7312">
        <v>12</v>
      </c>
      <c r="S7312">
        <v>2</v>
      </c>
    </row>
    <row r="7313" spans="1:39" x14ac:dyDescent="0.3">
      <c r="A7313">
        <v>17745</v>
      </c>
      <c r="B7313" t="s">
        <v>730</v>
      </c>
      <c r="C7313" t="s">
        <v>2189</v>
      </c>
      <c r="P7313">
        <v>5</v>
      </c>
      <c r="Q7313">
        <v>0</v>
      </c>
      <c r="R7313">
        <v>5</v>
      </c>
      <c r="S7313">
        <v>1</v>
      </c>
    </row>
    <row r="7314" spans="1:39" x14ac:dyDescent="0.3">
      <c r="A7314">
        <v>17745</v>
      </c>
      <c r="B7314" t="s">
        <v>730</v>
      </c>
      <c r="C7314" t="s">
        <v>751</v>
      </c>
      <c r="P7314">
        <v>3</v>
      </c>
      <c r="Q7314">
        <v>0</v>
      </c>
      <c r="R7314">
        <v>3</v>
      </c>
      <c r="S7314">
        <v>1</v>
      </c>
    </row>
    <row r="7315" spans="1:39" x14ac:dyDescent="0.3">
      <c r="A7315">
        <v>17745</v>
      </c>
      <c r="B7315" t="s">
        <v>1273</v>
      </c>
      <c r="C7315" t="s">
        <v>2235</v>
      </c>
      <c r="P7315">
        <v>34</v>
      </c>
      <c r="Q7315">
        <v>0</v>
      </c>
      <c r="R7315">
        <v>90</v>
      </c>
      <c r="S7315">
        <v>6</v>
      </c>
    </row>
    <row r="7316" spans="1:39" x14ac:dyDescent="0.3">
      <c r="A7316">
        <v>17745</v>
      </c>
      <c r="B7316" t="s">
        <v>1273</v>
      </c>
      <c r="C7316" t="s">
        <v>1122</v>
      </c>
      <c r="P7316">
        <v>13</v>
      </c>
      <c r="Q7316">
        <v>1</v>
      </c>
      <c r="R7316">
        <v>41</v>
      </c>
      <c r="S7316">
        <v>5</v>
      </c>
    </row>
    <row r="7317" spans="1:39" x14ac:dyDescent="0.3">
      <c r="A7317">
        <v>17745</v>
      </c>
      <c r="B7317" t="s">
        <v>1273</v>
      </c>
      <c r="C7317" t="s">
        <v>2340</v>
      </c>
      <c r="P7317">
        <v>19</v>
      </c>
      <c r="Q7317">
        <v>0</v>
      </c>
      <c r="R7317">
        <v>34</v>
      </c>
      <c r="S7317">
        <v>4</v>
      </c>
    </row>
    <row r="7318" spans="1:39" x14ac:dyDescent="0.3">
      <c r="A7318">
        <v>17745</v>
      </c>
      <c r="B7318" t="s">
        <v>1273</v>
      </c>
      <c r="C7318" t="s">
        <v>218</v>
      </c>
      <c r="P7318">
        <v>8</v>
      </c>
      <c r="Q7318">
        <v>0</v>
      </c>
      <c r="R7318">
        <v>8</v>
      </c>
      <c r="S7318">
        <v>1</v>
      </c>
    </row>
    <row r="7319" spans="1:39" x14ac:dyDescent="0.3">
      <c r="A7319">
        <v>17745</v>
      </c>
      <c r="B7319" t="s">
        <v>1273</v>
      </c>
      <c r="C7319" t="s">
        <v>2233</v>
      </c>
      <c r="P7319">
        <v>7</v>
      </c>
      <c r="Q7319">
        <v>0</v>
      </c>
      <c r="R7319">
        <v>7</v>
      </c>
      <c r="S7319">
        <v>2</v>
      </c>
    </row>
    <row r="7320" spans="1:39" x14ac:dyDescent="0.3">
      <c r="A7320">
        <v>17745</v>
      </c>
      <c r="B7320" t="s">
        <v>1273</v>
      </c>
      <c r="C7320" t="s">
        <v>52</v>
      </c>
      <c r="P7320">
        <v>7</v>
      </c>
      <c r="Q7320">
        <v>0</v>
      </c>
      <c r="R7320">
        <v>7</v>
      </c>
      <c r="S7320">
        <v>1</v>
      </c>
    </row>
    <row r="7321" spans="1:39" x14ac:dyDescent="0.3">
      <c r="A7321">
        <v>17745</v>
      </c>
      <c r="B7321" t="s">
        <v>730</v>
      </c>
      <c r="C7321" t="s">
        <v>2341</v>
      </c>
      <c r="T7321">
        <v>77</v>
      </c>
      <c r="U7321">
        <v>77</v>
      </c>
      <c r="V7321">
        <v>0</v>
      </c>
      <c r="W7321">
        <v>77</v>
      </c>
      <c r="X7321">
        <v>1</v>
      </c>
    </row>
    <row r="7322" spans="1:39" x14ac:dyDescent="0.3">
      <c r="A7322">
        <v>17745</v>
      </c>
      <c r="B7322" t="s">
        <v>730</v>
      </c>
      <c r="C7322" t="s">
        <v>377</v>
      </c>
      <c r="T7322">
        <v>24</v>
      </c>
      <c r="U7322">
        <v>24</v>
      </c>
      <c r="V7322">
        <v>0</v>
      </c>
      <c r="W7322">
        <v>24</v>
      </c>
      <c r="X7322">
        <v>1</v>
      </c>
    </row>
    <row r="7323" spans="1:39" x14ac:dyDescent="0.3">
      <c r="A7323">
        <v>17745</v>
      </c>
      <c r="B7323" t="s">
        <v>1273</v>
      </c>
      <c r="C7323" t="s">
        <v>2236</v>
      </c>
      <c r="T7323">
        <v>18.600000000000001</v>
      </c>
      <c r="U7323">
        <v>37</v>
      </c>
      <c r="V7323">
        <v>0</v>
      </c>
      <c r="W7323">
        <v>93</v>
      </c>
      <c r="X7323">
        <v>5</v>
      </c>
    </row>
    <row r="7324" spans="1:39" x14ac:dyDescent="0.3">
      <c r="A7324">
        <v>17745</v>
      </c>
      <c r="B7324" t="s">
        <v>1273</v>
      </c>
      <c r="C7324" t="s">
        <v>1122</v>
      </c>
      <c r="Y7324">
        <v>22</v>
      </c>
      <c r="Z7324">
        <v>41</v>
      </c>
      <c r="AA7324">
        <v>0</v>
      </c>
      <c r="AB7324">
        <v>44</v>
      </c>
      <c r="AC7324">
        <v>2</v>
      </c>
    </row>
    <row r="7325" spans="1:39" x14ac:dyDescent="0.3">
      <c r="A7325">
        <v>17745</v>
      </c>
      <c r="B7325" t="s">
        <v>1273</v>
      </c>
      <c r="C7325" t="s">
        <v>2233</v>
      </c>
      <c r="Y7325">
        <v>1</v>
      </c>
      <c r="Z7325">
        <v>1</v>
      </c>
      <c r="AA7325">
        <v>0</v>
      </c>
      <c r="AB7325">
        <v>1</v>
      </c>
      <c r="AC7325">
        <v>1</v>
      </c>
    </row>
    <row r="7326" spans="1:39" x14ac:dyDescent="0.3">
      <c r="A7326">
        <v>17745</v>
      </c>
      <c r="B7326" t="s">
        <v>730</v>
      </c>
      <c r="C7326" t="s">
        <v>125</v>
      </c>
      <c r="AD7326">
        <v>2</v>
      </c>
      <c r="AE7326">
        <v>42</v>
      </c>
      <c r="AF7326">
        <v>2</v>
      </c>
      <c r="AG7326">
        <v>100</v>
      </c>
      <c r="AH7326">
        <v>6</v>
      </c>
      <c r="AI7326">
        <v>0</v>
      </c>
    </row>
    <row r="7327" spans="1:39" x14ac:dyDescent="0.3">
      <c r="A7327">
        <v>17745</v>
      </c>
      <c r="B7327" t="s">
        <v>1273</v>
      </c>
      <c r="C7327" t="s">
        <v>2342</v>
      </c>
      <c r="AD7327">
        <v>1</v>
      </c>
      <c r="AE7327" t="s">
        <v>136</v>
      </c>
      <c r="AF7327">
        <v>0</v>
      </c>
      <c r="AG7327">
        <v>0</v>
      </c>
      <c r="AH7327">
        <v>2</v>
      </c>
      <c r="AI7327">
        <v>2</v>
      </c>
    </row>
    <row r="7328" spans="1:39" x14ac:dyDescent="0.3">
      <c r="A7328">
        <v>17745</v>
      </c>
      <c r="B7328" t="s">
        <v>730</v>
      </c>
      <c r="C7328" t="s">
        <v>474</v>
      </c>
      <c r="AJ7328">
        <v>56</v>
      </c>
      <c r="AK7328">
        <v>378</v>
      </c>
      <c r="AL7328">
        <v>47.2</v>
      </c>
      <c r="AM7328">
        <v>8</v>
      </c>
    </row>
    <row r="7329" spans="1:39" x14ac:dyDescent="0.3">
      <c r="A7329">
        <v>17745</v>
      </c>
      <c r="B7329" t="s">
        <v>1273</v>
      </c>
      <c r="C7329" t="s">
        <v>2238</v>
      </c>
      <c r="AJ7329">
        <v>49</v>
      </c>
      <c r="AK7329">
        <v>285</v>
      </c>
      <c r="AL7329">
        <v>40.700000000000003</v>
      </c>
      <c r="AM7329">
        <v>7</v>
      </c>
    </row>
    <row r="7330" spans="1:39" x14ac:dyDescent="0.3">
      <c r="A7330">
        <v>17746</v>
      </c>
      <c r="B7330" t="s">
        <v>786</v>
      </c>
      <c r="C7330" t="s">
        <v>1066</v>
      </c>
      <c r="D7330">
        <v>37</v>
      </c>
      <c r="E7330">
        <v>62.2</v>
      </c>
      <c r="F7330">
        <v>23</v>
      </c>
      <c r="G7330">
        <v>0</v>
      </c>
      <c r="H7330">
        <v>4</v>
      </c>
      <c r="I7330">
        <v>438</v>
      </c>
      <c r="J7330">
        <v>197.3</v>
      </c>
    </row>
    <row r="7331" spans="1:39" x14ac:dyDescent="0.3">
      <c r="A7331">
        <v>17746</v>
      </c>
      <c r="B7331" t="s">
        <v>479</v>
      </c>
      <c r="C7331" t="s">
        <v>2343</v>
      </c>
      <c r="D7331">
        <v>33</v>
      </c>
      <c r="E7331">
        <v>72.7</v>
      </c>
      <c r="F7331">
        <v>24</v>
      </c>
      <c r="G7331">
        <v>0</v>
      </c>
      <c r="H7331">
        <v>1</v>
      </c>
      <c r="I7331">
        <v>295</v>
      </c>
      <c r="J7331">
        <v>157.80000000000001</v>
      </c>
    </row>
    <row r="7332" spans="1:39" x14ac:dyDescent="0.3">
      <c r="A7332">
        <v>17746</v>
      </c>
      <c r="B7332" t="s">
        <v>786</v>
      </c>
      <c r="C7332" t="s">
        <v>1315</v>
      </c>
      <c r="K7332">
        <v>30</v>
      </c>
      <c r="L7332">
        <v>1</v>
      </c>
      <c r="M7332">
        <v>56</v>
      </c>
      <c r="N7332">
        <v>1</v>
      </c>
      <c r="O7332">
        <v>147</v>
      </c>
    </row>
    <row r="7333" spans="1:39" x14ac:dyDescent="0.3">
      <c r="A7333">
        <v>17746</v>
      </c>
      <c r="B7333" t="s">
        <v>786</v>
      </c>
      <c r="C7333" t="s">
        <v>1066</v>
      </c>
      <c r="K7333">
        <v>5</v>
      </c>
      <c r="L7333">
        <v>0</v>
      </c>
      <c r="M7333">
        <v>15</v>
      </c>
      <c r="N7333">
        <v>3</v>
      </c>
      <c r="O7333">
        <v>39</v>
      </c>
    </row>
    <row r="7334" spans="1:39" x14ac:dyDescent="0.3">
      <c r="A7334">
        <v>17746</v>
      </c>
      <c r="B7334" t="s">
        <v>786</v>
      </c>
      <c r="C7334" t="s">
        <v>933</v>
      </c>
      <c r="K7334">
        <v>0</v>
      </c>
      <c r="L7334">
        <v>1</v>
      </c>
      <c r="M7334">
        <v>0</v>
      </c>
      <c r="N7334">
        <v>0</v>
      </c>
      <c r="O7334">
        <v>0</v>
      </c>
    </row>
    <row r="7335" spans="1:39" x14ac:dyDescent="0.3">
      <c r="A7335">
        <v>17746</v>
      </c>
      <c r="B7335" t="s">
        <v>786</v>
      </c>
      <c r="C7335" t="s">
        <v>1788</v>
      </c>
      <c r="K7335">
        <v>2</v>
      </c>
      <c r="L7335">
        <v>0</v>
      </c>
      <c r="M7335">
        <v>0</v>
      </c>
      <c r="N7335">
        <v>0</v>
      </c>
      <c r="O7335">
        <v>-4</v>
      </c>
    </row>
    <row r="7336" spans="1:39" x14ac:dyDescent="0.3">
      <c r="A7336">
        <v>17746</v>
      </c>
      <c r="B7336" t="s">
        <v>479</v>
      </c>
      <c r="C7336" t="s">
        <v>2344</v>
      </c>
      <c r="K7336">
        <v>21</v>
      </c>
      <c r="L7336">
        <v>0</v>
      </c>
      <c r="M7336">
        <v>89</v>
      </c>
      <c r="N7336">
        <v>5</v>
      </c>
      <c r="O7336">
        <v>200</v>
      </c>
    </row>
    <row r="7337" spans="1:39" x14ac:dyDescent="0.3">
      <c r="A7337">
        <v>17746</v>
      </c>
      <c r="B7337" t="s">
        <v>479</v>
      </c>
      <c r="C7337" t="s">
        <v>2054</v>
      </c>
      <c r="K7337">
        <v>5</v>
      </c>
      <c r="L7337">
        <v>0</v>
      </c>
      <c r="M7337">
        <v>36</v>
      </c>
      <c r="N7337">
        <v>2</v>
      </c>
      <c r="O7337">
        <v>101</v>
      </c>
    </row>
    <row r="7338" spans="1:39" x14ac:dyDescent="0.3">
      <c r="A7338">
        <v>17746</v>
      </c>
      <c r="B7338" t="s">
        <v>479</v>
      </c>
      <c r="C7338" t="s">
        <v>1486</v>
      </c>
      <c r="K7338">
        <v>2</v>
      </c>
      <c r="L7338">
        <v>0</v>
      </c>
      <c r="M7338">
        <v>78</v>
      </c>
      <c r="N7338">
        <v>0</v>
      </c>
      <c r="O7338">
        <v>101</v>
      </c>
    </row>
    <row r="7339" spans="1:39" x14ac:dyDescent="0.3">
      <c r="A7339">
        <v>17746</v>
      </c>
      <c r="B7339" t="s">
        <v>479</v>
      </c>
      <c r="C7339" t="s">
        <v>2343</v>
      </c>
      <c r="K7339">
        <v>18</v>
      </c>
      <c r="L7339">
        <v>1</v>
      </c>
      <c r="M7339">
        <v>24</v>
      </c>
      <c r="N7339">
        <v>1</v>
      </c>
      <c r="O7339">
        <v>55</v>
      </c>
    </row>
    <row r="7340" spans="1:39" x14ac:dyDescent="0.3">
      <c r="A7340">
        <v>17746</v>
      </c>
      <c r="B7340" t="s">
        <v>479</v>
      </c>
      <c r="C7340" t="s">
        <v>113</v>
      </c>
      <c r="K7340">
        <v>4</v>
      </c>
      <c r="L7340">
        <v>0</v>
      </c>
      <c r="M7340">
        <v>10</v>
      </c>
      <c r="N7340">
        <v>0</v>
      </c>
      <c r="O7340">
        <v>28</v>
      </c>
    </row>
    <row r="7341" spans="1:39" x14ac:dyDescent="0.3">
      <c r="A7341">
        <v>17746</v>
      </c>
      <c r="B7341" t="s">
        <v>786</v>
      </c>
      <c r="C7341" t="s">
        <v>2345</v>
      </c>
      <c r="P7341">
        <v>80</v>
      </c>
      <c r="Q7341">
        <v>1</v>
      </c>
      <c r="R7341">
        <v>198</v>
      </c>
      <c r="S7341">
        <v>5</v>
      </c>
    </row>
    <row r="7342" spans="1:39" x14ac:dyDescent="0.3">
      <c r="A7342">
        <v>17746</v>
      </c>
      <c r="B7342" t="s">
        <v>786</v>
      </c>
      <c r="C7342" t="s">
        <v>2346</v>
      </c>
      <c r="P7342">
        <v>42</v>
      </c>
      <c r="Q7342">
        <v>2</v>
      </c>
      <c r="R7342">
        <v>90</v>
      </c>
      <c r="S7342">
        <v>5</v>
      </c>
    </row>
    <row r="7343" spans="1:39" x14ac:dyDescent="0.3">
      <c r="A7343">
        <v>17746</v>
      </c>
      <c r="B7343" t="s">
        <v>786</v>
      </c>
      <c r="C7343" t="s">
        <v>1790</v>
      </c>
      <c r="P7343">
        <v>17</v>
      </c>
      <c r="Q7343">
        <v>0</v>
      </c>
      <c r="R7343">
        <v>59</v>
      </c>
      <c r="S7343">
        <v>5</v>
      </c>
    </row>
    <row r="7344" spans="1:39" x14ac:dyDescent="0.3">
      <c r="A7344">
        <v>17746</v>
      </c>
      <c r="B7344" t="s">
        <v>786</v>
      </c>
      <c r="C7344" t="s">
        <v>74</v>
      </c>
      <c r="P7344">
        <v>24</v>
      </c>
      <c r="Q7344">
        <v>1</v>
      </c>
      <c r="R7344">
        <v>36</v>
      </c>
      <c r="S7344">
        <v>2</v>
      </c>
    </row>
    <row r="7345" spans="1:24" x14ac:dyDescent="0.3">
      <c r="A7345">
        <v>17746</v>
      </c>
      <c r="B7345" t="s">
        <v>786</v>
      </c>
      <c r="C7345" t="s">
        <v>1788</v>
      </c>
      <c r="P7345">
        <v>28</v>
      </c>
      <c r="Q7345">
        <v>0</v>
      </c>
      <c r="R7345">
        <v>28</v>
      </c>
      <c r="S7345">
        <v>1</v>
      </c>
    </row>
    <row r="7346" spans="1:24" x14ac:dyDescent="0.3">
      <c r="A7346">
        <v>17746</v>
      </c>
      <c r="B7346" t="s">
        <v>786</v>
      </c>
      <c r="C7346" t="s">
        <v>44</v>
      </c>
      <c r="P7346">
        <v>16</v>
      </c>
      <c r="Q7346">
        <v>0</v>
      </c>
      <c r="R7346">
        <v>19</v>
      </c>
      <c r="S7346">
        <v>3</v>
      </c>
    </row>
    <row r="7347" spans="1:24" x14ac:dyDescent="0.3">
      <c r="A7347">
        <v>17746</v>
      </c>
      <c r="B7347" t="s">
        <v>786</v>
      </c>
      <c r="C7347" t="s">
        <v>1315</v>
      </c>
      <c r="P7347">
        <v>6</v>
      </c>
      <c r="Q7347">
        <v>0</v>
      </c>
      <c r="R7347">
        <v>8</v>
      </c>
      <c r="S7347">
        <v>2</v>
      </c>
    </row>
    <row r="7348" spans="1:24" x14ac:dyDescent="0.3">
      <c r="A7348">
        <v>17746</v>
      </c>
      <c r="B7348" t="s">
        <v>479</v>
      </c>
      <c r="C7348" t="s">
        <v>113</v>
      </c>
      <c r="P7348">
        <v>48</v>
      </c>
      <c r="Q7348">
        <v>1</v>
      </c>
      <c r="R7348">
        <v>91</v>
      </c>
      <c r="S7348">
        <v>7</v>
      </c>
    </row>
    <row r="7349" spans="1:24" x14ac:dyDescent="0.3">
      <c r="A7349">
        <v>17746</v>
      </c>
      <c r="B7349" t="s">
        <v>479</v>
      </c>
      <c r="C7349" t="s">
        <v>1486</v>
      </c>
      <c r="P7349">
        <v>25</v>
      </c>
      <c r="Q7349">
        <v>0</v>
      </c>
      <c r="R7349">
        <v>66</v>
      </c>
      <c r="S7349">
        <v>5</v>
      </c>
    </row>
    <row r="7350" spans="1:24" x14ac:dyDescent="0.3">
      <c r="A7350">
        <v>17746</v>
      </c>
      <c r="B7350" t="s">
        <v>479</v>
      </c>
      <c r="C7350" t="s">
        <v>44</v>
      </c>
      <c r="P7350">
        <v>14</v>
      </c>
      <c r="Q7350">
        <v>0</v>
      </c>
      <c r="R7350">
        <v>62</v>
      </c>
      <c r="S7350">
        <v>6</v>
      </c>
    </row>
    <row r="7351" spans="1:24" x14ac:dyDescent="0.3">
      <c r="A7351">
        <v>17746</v>
      </c>
      <c r="B7351" t="s">
        <v>479</v>
      </c>
      <c r="C7351" t="s">
        <v>2057</v>
      </c>
      <c r="P7351">
        <v>9</v>
      </c>
      <c r="Q7351">
        <v>0</v>
      </c>
      <c r="R7351">
        <v>25</v>
      </c>
      <c r="S7351">
        <v>3</v>
      </c>
    </row>
    <row r="7352" spans="1:24" x14ac:dyDescent="0.3">
      <c r="A7352">
        <v>17746</v>
      </c>
      <c r="B7352" t="s">
        <v>479</v>
      </c>
      <c r="C7352" t="s">
        <v>1624</v>
      </c>
      <c r="P7352">
        <v>23</v>
      </c>
      <c r="Q7352">
        <v>0</v>
      </c>
      <c r="R7352">
        <v>23</v>
      </c>
      <c r="S7352">
        <v>1</v>
      </c>
    </row>
    <row r="7353" spans="1:24" x14ac:dyDescent="0.3">
      <c r="A7353">
        <v>17746</v>
      </c>
      <c r="B7353" t="s">
        <v>479</v>
      </c>
      <c r="C7353" t="s">
        <v>2347</v>
      </c>
      <c r="P7353">
        <v>15</v>
      </c>
      <c r="Q7353">
        <v>0</v>
      </c>
      <c r="R7353">
        <v>15</v>
      </c>
      <c r="S7353">
        <v>1</v>
      </c>
    </row>
    <row r="7354" spans="1:24" x14ac:dyDescent="0.3">
      <c r="A7354">
        <v>17746</v>
      </c>
      <c r="B7354" t="s">
        <v>479</v>
      </c>
      <c r="C7354" t="s">
        <v>2054</v>
      </c>
      <c r="P7354">
        <v>13</v>
      </c>
      <c r="Q7354">
        <v>0</v>
      </c>
      <c r="R7354">
        <v>13</v>
      </c>
      <c r="S7354">
        <v>1</v>
      </c>
    </row>
    <row r="7355" spans="1:24" x14ac:dyDescent="0.3">
      <c r="A7355">
        <v>17746</v>
      </c>
      <c r="B7355" t="s">
        <v>786</v>
      </c>
      <c r="C7355" t="s">
        <v>1787</v>
      </c>
      <c r="T7355">
        <v>22.2</v>
      </c>
      <c r="U7355">
        <v>30</v>
      </c>
      <c r="V7355">
        <v>0</v>
      </c>
      <c r="W7355">
        <v>133</v>
      </c>
      <c r="X7355">
        <v>6</v>
      </c>
    </row>
    <row r="7356" spans="1:24" x14ac:dyDescent="0.3">
      <c r="A7356">
        <v>17746</v>
      </c>
      <c r="B7356" t="s">
        <v>786</v>
      </c>
      <c r="C7356" t="s">
        <v>1788</v>
      </c>
      <c r="T7356">
        <v>19</v>
      </c>
      <c r="U7356">
        <v>29</v>
      </c>
      <c r="V7356">
        <v>0</v>
      </c>
      <c r="W7356">
        <v>38</v>
      </c>
      <c r="X7356">
        <v>2</v>
      </c>
    </row>
    <row r="7357" spans="1:24" x14ac:dyDescent="0.3">
      <c r="A7357">
        <v>17746</v>
      </c>
      <c r="B7357" t="s">
        <v>786</v>
      </c>
      <c r="C7357" t="s">
        <v>933</v>
      </c>
      <c r="T7357">
        <v>17</v>
      </c>
      <c r="U7357">
        <v>16</v>
      </c>
      <c r="V7357">
        <v>0</v>
      </c>
      <c r="W7357">
        <v>17</v>
      </c>
      <c r="X7357">
        <v>1</v>
      </c>
    </row>
    <row r="7358" spans="1:24" x14ac:dyDescent="0.3">
      <c r="A7358">
        <v>17746</v>
      </c>
      <c r="B7358" t="s">
        <v>479</v>
      </c>
      <c r="C7358" t="s">
        <v>1624</v>
      </c>
      <c r="T7358">
        <v>22</v>
      </c>
      <c r="U7358">
        <v>29</v>
      </c>
      <c r="V7358">
        <v>0</v>
      </c>
      <c r="W7358">
        <v>88</v>
      </c>
      <c r="X7358">
        <v>4</v>
      </c>
    </row>
    <row r="7359" spans="1:24" x14ac:dyDescent="0.3">
      <c r="A7359">
        <v>17746</v>
      </c>
      <c r="B7359" t="s">
        <v>479</v>
      </c>
      <c r="C7359" t="s">
        <v>1623</v>
      </c>
      <c r="T7359">
        <v>30</v>
      </c>
      <c r="U7359">
        <v>35</v>
      </c>
      <c r="V7359">
        <v>0</v>
      </c>
      <c r="W7359">
        <v>90</v>
      </c>
      <c r="X7359">
        <v>3</v>
      </c>
    </row>
    <row r="7360" spans="1:24" x14ac:dyDescent="0.3">
      <c r="A7360">
        <v>17746</v>
      </c>
      <c r="B7360" t="s">
        <v>479</v>
      </c>
      <c r="C7360" t="s">
        <v>2348</v>
      </c>
      <c r="T7360">
        <v>5</v>
      </c>
      <c r="U7360">
        <v>5</v>
      </c>
      <c r="V7360">
        <v>0</v>
      </c>
      <c r="W7360">
        <v>5</v>
      </c>
      <c r="X7360">
        <v>1</v>
      </c>
    </row>
    <row r="7361" spans="1:39" x14ac:dyDescent="0.3">
      <c r="A7361">
        <v>17746</v>
      </c>
      <c r="B7361" t="s">
        <v>786</v>
      </c>
      <c r="C7361" t="s">
        <v>44</v>
      </c>
      <c r="Y7361">
        <v>26.5</v>
      </c>
      <c r="Z7361">
        <v>46</v>
      </c>
      <c r="AA7361">
        <v>0</v>
      </c>
      <c r="AB7361">
        <v>53</v>
      </c>
      <c r="AC7361">
        <v>2</v>
      </c>
    </row>
    <row r="7362" spans="1:39" x14ac:dyDescent="0.3">
      <c r="A7362">
        <v>17746</v>
      </c>
      <c r="B7362" t="s">
        <v>479</v>
      </c>
      <c r="C7362" t="s">
        <v>113</v>
      </c>
      <c r="Y7362">
        <v>-2</v>
      </c>
      <c r="Z7362">
        <v>0</v>
      </c>
      <c r="AA7362">
        <v>0</v>
      </c>
      <c r="AB7362">
        <v>-2</v>
      </c>
      <c r="AC7362">
        <v>1</v>
      </c>
    </row>
    <row r="7363" spans="1:39" x14ac:dyDescent="0.3">
      <c r="A7363">
        <v>17746</v>
      </c>
      <c r="B7363" t="s">
        <v>786</v>
      </c>
      <c r="C7363" t="s">
        <v>2349</v>
      </c>
      <c r="AD7363">
        <v>1</v>
      </c>
      <c r="AE7363" t="s">
        <v>136</v>
      </c>
      <c r="AF7363">
        <v>0</v>
      </c>
      <c r="AG7363">
        <v>0</v>
      </c>
      <c r="AH7363">
        <v>8</v>
      </c>
      <c r="AI7363">
        <v>8</v>
      </c>
    </row>
    <row r="7364" spans="1:39" x14ac:dyDescent="0.3">
      <c r="A7364">
        <v>17746</v>
      </c>
      <c r="B7364" t="s">
        <v>479</v>
      </c>
      <c r="C7364" t="s">
        <v>52</v>
      </c>
      <c r="AD7364">
        <v>1</v>
      </c>
      <c r="AE7364">
        <v>42</v>
      </c>
      <c r="AF7364">
        <v>1</v>
      </c>
      <c r="AG7364">
        <v>100</v>
      </c>
      <c r="AH7364">
        <v>11</v>
      </c>
      <c r="AI7364">
        <v>8</v>
      </c>
    </row>
    <row r="7365" spans="1:39" x14ac:dyDescent="0.3">
      <c r="A7365">
        <v>17746</v>
      </c>
      <c r="B7365" t="s">
        <v>786</v>
      </c>
      <c r="C7365" t="s">
        <v>2350</v>
      </c>
      <c r="AJ7365">
        <v>57</v>
      </c>
      <c r="AK7365">
        <v>109</v>
      </c>
      <c r="AL7365">
        <v>54.5</v>
      </c>
      <c r="AM7365">
        <v>2</v>
      </c>
    </row>
    <row r="7366" spans="1:39" x14ac:dyDescent="0.3">
      <c r="A7366">
        <v>17746</v>
      </c>
      <c r="B7366" t="s">
        <v>479</v>
      </c>
      <c r="C7366" t="s">
        <v>1483</v>
      </c>
      <c r="AJ7366">
        <v>53</v>
      </c>
      <c r="AK7366">
        <v>104</v>
      </c>
      <c r="AL7366">
        <v>52</v>
      </c>
      <c r="AM7366">
        <v>2</v>
      </c>
    </row>
    <row r="7367" spans="1:39" x14ac:dyDescent="0.3">
      <c r="A7367">
        <v>17747</v>
      </c>
      <c r="B7367" t="s">
        <v>1982</v>
      </c>
      <c r="C7367" t="s">
        <v>696</v>
      </c>
      <c r="D7367">
        <v>40</v>
      </c>
      <c r="E7367">
        <v>42.5</v>
      </c>
      <c r="F7367">
        <v>17</v>
      </c>
      <c r="G7367">
        <v>2</v>
      </c>
      <c r="H7367">
        <v>3</v>
      </c>
      <c r="I7367">
        <v>250</v>
      </c>
      <c r="J7367">
        <v>109.8</v>
      </c>
    </row>
    <row r="7368" spans="1:39" x14ac:dyDescent="0.3">
      <c r="A7368">
        <v>17747</v>
      </c>
      <c r="B7368" t="s">
        <v>165</v>
      </c>
      <c r="C7368" t="s">
        <v>2351</v>
      </c>
      <c r="D7368">
        <v>31</v>
      </c>
      <c r="E7368">
        <v>54.8</v>
      </c>
      <c r="F7368">
        <v>17</v>
      </c>
      <c r="G7368">
        <v>0</v>
      </c>
      <c r="H7368">
        <v>3</v>
      </c>
      <c r="I7368">
        <v>214</v>
      </c>
      <c r="J7368">
        <v>144.80000000000001</v>
      </c>
    </row>
    <row r="7369" spans="1:39" x14ac:dyDescent="0.3">
      <c r="A7369">
        <v>17747</v>
      </c>
      <c r="B7369" t="s">
        <v>165</v>
      </c>
      <c r="C7369" t="s">
        <v>2352</v>
      </c>
      <c r="D7369">
        <v>1</v>
      </c>
      <c r="E7369">
        <v>100</v>
      </c>
      <c r="F7369">
        <v>1</v>
      </c>
      <c r="G7369">
        <v>0</v>
      </c>
      <c r="H7369">
        <v>0</v>
      </c>
      <c r="I7369">
        <v>21</v>
      </c>
      <c r="J7369">
        <v>276.39999999999998</v>
      </c>
    </row>
    <row r="7370" spans="1:39" x14ac:dyDescent="0.3">
      <c r="A7370">
        <v>17747</v>
      </c>
      <c r="B7370" t="s">
        <v>1982</v>
      </c>
      <c r="C7370" t="s">
        <v>2353</v>
      </c>
      <c r="K7370">
        <v>10</v>
      </c>
      <c r="L7370">
        <v>0</v>
      </c>
      <c r="M7370">
        <v>9</v>
      </c>
      <c r="N7370">
        <v>0</v>
      </c>
      <c r="O7370">
        <v>38</v>
      </c>
    </row>
    <row r="7371" spans="1:39" x14ac:dyDescent="0.3">
      <c r="A7371">
        <v>17747</v>
      </c>
      <c r="B7371" t="s">
        <v>1982</v>
      </c>
      <c r="C7371" t="s">
        <v>2354</v>
      </c>
      <c r="K7371">
        <v>7</v>
      </c>
      <c r="L7371">
        <v>0</v>
      </c>
      <c r="M7371">
        <v>8</v>
      </c>
      <c r="N7371">
        <v>0</v>
      </c>
      <c r="O7371">
        <v>27</v>
      </c>
    </row>
    <row r="7372" spans="1:39" x14ac:dyDescent="0.3">
      <c r="A7372">
        <v>17747</v>
      </c>
      <c r="B7372" t="s">
        <v>1982</v>
      </c>
      <c r="C7372" t="s">
        <v>1453</v>
      </c>
      <c r="K7372">
        <v>9</v>
      </c>
      <c r="L7372">
        <v>0</v>
      </c>
      <c r="M7372">
        <v>6</v>
      </c>
      <c r="N7372">
        <v>0</v>
      </c>
      <c r="O7372">
        <v>24</v>
      </c>
    </row>
    <row r="7373" spans="1:39" x14ac:dyDescent="0.3">
      <c r="A7373">
        <v>17747</v>
      </c>
      <c r="B7373" t="s">
        <v>1982</v>
      </c>
      <c r="C7373" t="s">
        <v>696</v>
      </c>
      <c r="K7373">
        <v>13</v>
      </c>
      <c r="L7373">
        <v>0</v>
      </c>
      <c r="M7373">
        <v>14</v>
      </c>
      <c r="N7373">
        <v>0</v>
      </c>
      <c r="O7373">
        <v>16</v>
      </c>
    </row>
    <row r="7374" spans="1:39" x14ac:dyDescent="0.3">
      <c r="A7374">
        <v>17747</v>
      </c>
      <c r="B7374" t="s">
        <v>1982</v>
      </c>
      <c r="C7374" t="s">
        <v>1987</v>
      </c>
      <c r="K7374">
        <v>1</v>
      </c>
      <c r="L7374">
        <v>0</v>
      </c>
      <c r="M7374">
        <v>0</v>
      </c>
      <c r="N7374">
        <v>0</v>
      </c>
      <c r="O7374">
        <v>-11</v>
      </c>
    </row>
    <row r="7375" spans="1:39" x14ac:dyDescent="0.3">
      <c r="A7375">
        <v>17747</v>
      </c>
      <c r="B7375" t="s">
        <v>165</v>
      </c>
      <c r="C7375" t="s">
        <v>2138</v>
      </c>
      <c r="K7375">
        <v>10</v>
      </c>
      <c r="L7375">
        <v>1</v>
      </c>
      <c r="M7375">
        <v>15</v>
      </c>
      <c r="N7375">
        <v>0</v>
      </c>
      <c r="O7375">
        <v>38</v>
      </c>
    </row>
    <row r="7376" spans="1:39" x14ac:dyDescent="0.3">
      <c r="A7376">
        <v>17747</v>
      </c>
      <c r="B7376" t="s">
        <v>165</v>
      </c>
      <c r="C7376" t="s">
        <v>2351</v>
      </c>
      <c r="K7376">
        <v>13</v>
      </c>
      <c r="L7376">
        <v>0</v>
      </c>
      <c r="M7376">
        <v>7</v>
      </c>
      <c r="N7376">
        <v>0</v>
      </c>
      <c r="O7376">
        <v>0</v>
      </c>
    </row>
    <row r="7377" spans="1:19" x14ac:dyDescent="0.3">
      <c r="A7377">
        <v>17747</v>
      </c>
      <c r="B7377" t="s">
        <v>165</v>
      </c>
      <c r="C7377" t="s">
        <v>323</v>
      </c>
      <c r="K7377">
        <v>0</v>
      </c>
      <c r="L7377">
        <v>0</v>
      </c>
      <c r="M7377">
        <v>0</v>
      </c>
      <c r="N7377">
        <v>0</v>
      </c>
      <c r="O7377">
        <v>0</v>
      </c>
    </row>
    <row r="7378" spans="1:19" x14ac:dyDescent="0.3">
      <c r="A7378">
        <v>17747</v>
      </c>
      <c r="B7378" t="s">
        <v>165</v>
      </c>
      <c r="C7378" t="s">
        <v>2355</v>
      </c>
      <c r="K7378">
        <v>0</v>
      </c>
      <c r="L7378">
        <v>1</v>
      </c>
      <c r="M7378">
        <v>0</v>
      </c>
      <c r="N7378">
        <v>0</v>
      </c>
      <c r="O7378">
        <v>0</v>
      </c>
    </row>
    <row r="7379" spans="1:19" x14ac:dyDescent="0.3">
      <c r="A7379">
        <v>17747</v>
      </c>
      <c r="B7379" t="s">
        <v>165</v>
      </c>
      <c r="C7379" t="s">
        <v>312</v>
      </c>
      <c r="K7379">
        <v>4</v>
      </c>
      <c r="L7379">
        <v>0</v>
      </c>
      <c r="M7379">
        <v>5</v>
      </c>
      <c r="N7379">
        <v>0</v>
      </c>
      <c r="O7379">
        <v>-1</v>
      </c>
    </row>
    <row r="7380" spans="1:19" x14ac:dyDescent="0.3">
      <c r="A7380">
        <v>17747</v>
      </c>
      <c r="B7380" t="s">
        <v>1982</v>
      </c>
      <c r="C7380" t="s">
        <v>1785</v>
      </c>
      <c r="P7380">
        <v>30</v>
      </c>
      <c r="Q7380">
        <v>3</v>
      </c>
      <c r="R7380">
        <v>122</v>
      </c>
      <c r="S7380">
        <v>8</v>
      </c>
    </row>
    <row r="7381" spans="1:19" x14ac:dyDescent="0.3">
      <c r="A7381">
        <v>17747</v>
      </c>
      <c r="B7381" t="s">
        <v>1982</v>
      </c>
      <c r="C7381" t="s">
        <v>2356</v>
      </c>
      <c r="P7381">
        <v>35</v>
      </c>
      <c r="Q7381">
        <v>0</v>
      </c>
      <c r="R7381">
        <v>44</v>
      </c>
      <c r="S7381">
        <v>2</v>
      </c>
    </row>
    <row r="7382" spans="1:19" x14ac:dyDescent="0.3">
      <c r="A7382">
        <v>17747</v>
      </c>
      <c r="B7382" t="s">
        <v>1982</v>
      </c>
      <c r="C7382" t="s">
        <v>515</v>
      </c>
      <c r="P7382">
        <v>28</v>
      </c>
      <c r="Q7382">
        <v>0</v>
      </c>
      <c r="R7382">
        <v>34</v>
      </c>
      <c r="S7382">
        <v>2</v>
      </c>
    </row>
    <row r="7383" spans="1:19" x14ac:dyDescent="0.3">
      <c r="A7383">
        <v>17747</v>
      </c>
      <c r="B7383" t="s">
        <v>1982</v>
      </c>
      <c r="C7383" t="s">
        <v>1789</v>
      </c>
      <c r="P7383">
        <v>17</v>
      </c>
      <c r="Q7383">
        <v>0</v>
      </c>
      <c r="R7383">
        <v>31</v>
      </c>
      <c r="S7383">
        <v>2</v>
      </c>
    </row>
    <row r="7384" spans="1:19" x14ac:dyDescent="0.3">
      <c r="A7384">
        <v>17747</v>
      </c>
      <c r="B7384" t="s">
        <v>1982</v>
      </c>
      <c r="C7384" t="s">
        <v>2353</v>
      </c>
      <c r="P7384">
        <v>8</v>
      </c>
      <c r="Q7384">
        <v>0</v>
      </c>
      <c r="R7384">
        <v>15</v>
      </c>
      <c r="S7384">
        <v>2</v>
      </c>
    </row>
    <row r="7385" spans="1:19" x14ac:dyDescent="0.3">
      <c r="A7385">
        <v>17747</v>
      </c>
      <c r="B7385" t="s">
        <v>1982</v>
      </c>
      <c r="C7385" t="s">
        <v>2354</v>
      </c>
      <c r="P7385">
        <v>4</v>
      </c>
      <c r="Q7385">
        <v>0</v>
      </c>
      <c r="R7385">
        <v>4</v>
      </c>
      <c r="S7385">
        <v>1</v>
      </c>
    </row>
    <row r="7386" spans="1:19" x14ac:dyDescent="0.3">
      <c r="A7386">
        <v>17747</v>
      </c>
      <c r="B7386" t="s">
        <v>165</v>
      </c>
      <c r="C7386" t="s">
        <v>2357</v>
      </c>
      <c r="P7386">
        <v>50</v>
      </c>
      <c r="Q7386">
        <v>1</v>
      </c>
      <c r="R7386">
        <v>113</v>
      </c>
      <c r="S7386">
        <v>4</v>
      </c>
    </row>
    <row r="7387" spans="1:19" x14ac:dyDescent="0.3">
      <c r="A7387">
        <v>17747</v>
      </c>
      <c r="B7387" t="s">
        <v>165</v>
      </c>
      <c r="C7387" t="s">
        <v>323</v>
      </c>
      <c r="P7387">
        <v>16</v>
      </c>
      <c r="Q7387">
        <v>0</v>
      </c>
      <c r="R7387">
        <v>36</v>
      </c>
      <c r="S7387">
        <v>4</v>
      </c>
    </row>
    <row r="7388" spans="1:19" x14ac:dyDescent="0.3">
      <c r="A7388">
        <v>17747</v>
      </c>
      <c r="B7388" t="s">
        <v>165</v>
      </c>
      <c r="C7388" t="s">
        <v>74</v>
      </c>
      <c r="P7388">
        <v>21</v>
      </c>
      <c r="Q7388">
        <v>1</v>
      </c>
      <c r="R7388">
        <v>35</v>
      </c>
      <c r="S7388">
        <v>3</v>
      </c>
    </row>
    <row r="7389" spans="1:19" x14ac:dyDescent="0.3">
      <c r="A7389">
        <v>17747</v>
      </c>
      <c r="B7389" t="s">
        <v>165</v>
      </c>
      <c r="C7389" t="s">
        <v>2352</v>
      </c>
      <c r="P7389">
        <v>14</v>
      </c>
      <c r="Q7389">
        <v>1</v>
      </c>
      <c r="R7389">
        <v>31</v>
      </c>
      <c r="S7389">
        <v>2</v>
      </c>
    </row>
    <row r="7390" spans="1:19" x14ac:dyDescent="0.3">
      <c r="A7390">
        <v>17747</v>
      </c>
      <c r="B7390" t="s">
        <v>165</v>
      </c>
      <c r="C7390" t="s">
        <v>2138</v>
      </c>
      <c r="P7390">
        <v>5</v>
      </c>
      <c r="Q7390">
        <v>0</v>
      </c>
      <c r="R7390">
        <v>12</v>
      </c>
      <c r="S7390">
        <v>2</v>
      </c>
    </row>
    <row r="7391" spans="1:19" x14ac:dyDescent="0.3">
      <c r="A7391">
        <v>17747</v>
      </c>
      <c r="B7391" t="s">
        <v>165</v>
      </c>
      <c r="C7391" t="s">
        <v>312</v>
      </c>
      <c r="P7391">
        <v>3</v>
      </c>
      <c r="Q7391">
        <v>0</v>
      </c>
      <c r="R7391">
        <v>5</v>
      </c>
      <c r="S7391">
        <v>2</v>
      </c>
    </row>
    <row r="7392" spans="1:19" x14ac:dyDescent="0.3">
      <c r="A7392">
        <v>17747</v>
      </c>
      <c r="B7392" t="s">
        <v>165</v>
      </c>
      <c r="C7392" t="s">
        <v>2358</v>
      </c>
      <c r="P7392">
        <v>3</v>
      </c>
      <c r="Q7392">
        <v>0</v>
      </c>
      <c r="R7392">
        <v>3</v>
      </c>
      <c r="S7392">
        <v>1</v>
      </c>
    </row>
    <row r="7393" spans="1:39" x14ac:dyDescent="0.3">
      <c r="A7393">
        <v>17747</v>
      </c>
      <c r="B7393" t="s">
        <v>1982</v>
      </c>
      <c r="C7393" t="s">
        <v>1785</v>
      </c>
      <c r="T7393">
        <v>13.7</v>
      </c>
      <c r="U7393">
        <v>17</v>
      </c>
      <c r="V7393">
        <v>0</v>
      </c>
      <c r="W7393">
        <v>41</v>
      </c>
      <c r="X7393">
        <v>3</v>
      </c>
    </row>
    <row r="7394" spans="1:39" x14ac:dyDescent="0.3">
      <c r="A7394">
        <v>17747</v>
      </c>
      <c r="B7394" t="s">
        <v>165</v>
      </c>
      <c r="C7394" t="s">
        <v>2138</v>
      </c>
      <c r="T7394">
        <v>24.7</v>
      </c>
      <c r="U7394">
        <v>32</v>
      </c>
      <c r="V7394">
        <v>0</v>
      </c>
      <c r="W7394">
        <v>74</v>
      </c>
      <c r="X7394">
        <v>3</v>
      </c>
    </row>
    <row r="7395" spans="1:39" x14ac:dyDescent="0.3">
      <c r="A7395">
        <v>17747</v>
      </c>
      <c r="B7395" t="s">
        <v>165</v>
      </c>
      <c r="C7395" t="s">
        <v>2358</v>
      </c>
      <c r="T7395">
        <v>15</v>
      </c>
      <c r="U7395">
        <v>15</v>
      </c>
      <c r="V7395">
        <v>0</v>
      </c>
      <c r="W7395">
        <v>15</v>
      </c>
      <c r="X7395">
        <v>1</v>
      </c>
    </row>
    <row r="7396" spans="1:39" x14ac:dyDescent="0.3">
      <c r="A7396">
        <v>17747</v>
      </c>
      <c r="B7396" t="s">
        <v>1982</v>
      </c>
      <c r="C7396" t="s">
        <v>1789</v>
      </c>
      <c r="Y7396">
        <v>14.7</v>
      </c>
      <c r="Z7396">
        <v>22</v>
      </c>
      <c r="AA7396">
        <v>0</v>
      </c>
      <c r="AB7396">
        <v>44</v>
      </c>
      <c r="AC7396">
        <v>3</v>
      </c>
    </row>
    <row r="7397" spans="1:39" x14ac:dyDescent="0.3">
      <c r="A7397">
        <v>17747</v>
      </c>
      <c r="B7397" t="s">
        <v>165</v>
      </c>
      <c r="C7397" t="s">
        <v>2355</v>
      </c>
      <c r="Y7397">
        <v>1</v>
      </c>
      <c r="Z7397">
        <v>0</v>
      </c>
      <c r="AA7397">
        <v>0</v>
      </c>
      <c r="AB7397">
        <v>1</v>
      </c>
      <c r="AC7397">
        <v>1</v>
      </c>
    </row>
    <row r="7398" spans="1:39" x14ac:dyDescent="0.3">
      <c r="A7398">
        <v>17747</v>
      </c>
      <c r="B7398" t="s">
        <v>1982</v>
      </c>
      <c r="C7398" t="s">
        <v>1990</v>
      </c>
      <c r="AD7398">
        <v>1</v>
      </c>
      <c r="AE7398">
        <v>35</v>
      </c>
      <c r="AF7398">
        <v>1</v>
      </c>
      <c r="AG7398">
        <v>100</v>
      </c>
      <c r="AH7398">
        <v>6</v>
      </c>
      <c r="AI7398">
        <v>3</v>
      </c>
    </row>
    <row r="7399" spans="1:39" x14ac:dyDescent="0.3">
      <c r="A7399">
        <v>17747</v>
      </c>
      <c r="B7399" t="s">
        <v>165</v>
      </c>
      <c r="C7399" t="s">
        <v>2359</v>
      </c>
      <c r="AD7399">
        <v>1</v>
      </c>
      <c r="AE7399" t="s">
        <v>136</v>
      </c>
      <c r="AF7399">
        <v>0</v>
      </c>
      <c r="AG7399">
        <v>0</v>
      </c>
      <c r="AH7399">
        <v>3</v>
      </c>
      <c r="AI7399">
        <v>3</v>
      </c>
    </row>
    <row r="7400" spans="1:39" x14ac:dyDescent="0.3">
      <c r="A7400">
        <v>17747</v>
      </c>
      <c r="B7400" t="s">
        <v>1982</v>
      </c>
      <c r="C7400" t="s">
        <v>1992</v>
      </c>
      <c r="AJ7400">
        <v>58</v>
      </c>
      <c r="AK7400">
        <v>335</v>
      </c>
      <c r="AL7400">
        <v>41.9</v>
      </c>
      <c r="AM7400">
        <v>8</v>
      </c>
    </row>
    <row r="7401" spans="1:39" x14ac:dyDescent="0.3">
      <c r="A7401">
        <v>17747</v>
      </c>
      <c r="B7401" t="s">
        <v>165</v>
      </c>
      <c r="C7401" t="s">
        <v>2359</v>
      </c>
      <c r="AJ7401">
        <v>50</v>
      </c>
      <c r="AK7401">
        <v>354</v>
      </c>
      <c r="AL7401">
        <v>44.2</v>
      </c>
      <c r="AM7401">
        <v>8</v>
      </c>
    </row>
    <row r="7402" spans="1:39" x14ac:dyDescent="0.3">
      <c r="A7402">
        <v>17748</v>
      </c>
      <c r="B7402" t="s">
        <v>2133</v>
      </c>
      <c r="C7402" t="s">
        <v>2134</v>
      </c>
      <c r="D7402">
        <v>31</v>
      </c>
      <c r="E7402">
        <v>48.4</v>
      </c>
      <c r="F7402">
        <v>15</v>
      </c>
      <c r="G7402">
        <v>2</v>
      </c>
      <c r="H7402">
        <v>0</v>
      </c>
      <c r="I7402">
        <v>197</v>
      </c>
      <c r="J7402">
        <v>88.9</v>
      </c>
    </row>
    <row r="7403" spans="1:39" x14ac:dyDescent="0.3">
      <c r="A7403">
        <v>17748</v>
      </c>
      <c r="B7403" t="s">
        <v>2133</v>
      </c>
      <c r="C7403" t="s">
        <v>1540</v>
      </c>
      <c r="D7403">
        <v>7</v>
      </c>
      <c r="E7403">
        <v>28.6</v>
      </c>
      <c r="F7403">
        <v>2</v>
      </c>
      <c r="G7403">
        <v>0</v>
      </c>
      <c r="H7403">
        <v>0</v>
      </c>
      <c r="I7403">
        <v>23</v>
      </c>
      <c r="J7403">
        <v>56.2</v>
      </c>
    </row>
    <row r="7404" spans="1:39" x14ac:dyDescent="0.3">
      <c r="A7404">
        <v>17748</v>
      </c>
      <c r="B7404" t="s">
        <v>2133</v>
      </c>
      <c r="C7404" t="s">
        <v>330</v>
      </c>
      <c r="D7404">
        <v>1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</row>
    <row r="7405" spans="1:39" x14ac:dyDescent="0.3">
      <c r="A7405">
        <v>17748</v>
      </c>
      <c r="B7405" t="s">
        <v>1473</v>
      </c>
      <c r="C7405" t="s">
        <v>1794</v>
      </c>
      <c r="D7405">
        <v>17</v>
      </c>
      <c r="E7405">
        <v>58.8</v>
      </c>
      <c r="F7405">
        <v>10</v>
      </c>
      <c r="G7405">
        <v>0</v>
      </c>
      <c r="H7405">
        <v>1</v>
      </c>
      <c r="I7405">
        <v>176</v>
      </c>
      <c r="J7405">
        <v>165.2</v>
      </c>
    </row>
    <row r="7406" spans="1:39" x14ac:dyDescent="0.3">
      <c r="A7406">
        <v>17748</v>
      </c>
      <c r="B7406" t="s">
        <v>1473</v>
      </c>
      <c r="C7406" t="s">
        <v>1474</v>
      </c>
      <c r="D7406">
        <v>7</v>
      </c>
      <c r="E7406">
        <v>42.9</v>
      </c>
      <c r="F7406">
        <v>3</v>
      </c>
      <c r="G7406">
        <v>0</v>
      </c>
      <c r="H7406">
        <v>0</v>
      </c>
      <c r="I7406">
        <v>20</v>
      </c>
      <c r="J7406">
        <v>66.900000000000006</v>
      </c>
    </row>
    <row r="7407" spans="1:39" x14ac:dyDescent="0.3">
      <c r="A7407">
        <v>17748</v>
      </c>
      <c r="B7407" t="s">
        <v>2133</v>
      </c>
      <c r="C7407" t="s">
        <v>93</v>
      </c>
      <c r="K7407">
        <v>9</v>
      </c>
      <c r="L7407">
        <v>0</v>
      </c>
      <c r="M7407">
        <v>23</v>
      </c>
      <c r="N7407">
        <v>0</v>
      </c>
      <c r="O7407">
        <v>42</v>
      </c>
    </row>
    <row r="7408" spans="1:39" x14ac:dyDescent="0.3">
      <c r="A7408">
        <v>17748</v>
      </c>
      <c r="B7408" t="s">
        <v>2133</v>
      </c>
      <c r="C7408" t="s">
        <v>2134</v>
      </c>
      <c r="K7408">
        <v>6</v>
      </c>
      <c r="L7408">
        <v>0</v>
      </c>
      <c r="M7408">
        <v>28</v>
      </c>
      <c r="N7408">
        <v>0</v>
      </c>
      <c r="O7408">
        <v>36</v>
      </c>
    </row>
    <row r="7409" spans="1:19" x14ac:dyDescent="0.3">
      <c r="A7409">
        <v>17748</v>
      </c>
      <c r="B7409" t="s">
        <v>2133</v>
      </c>
      <c r="C7409" t="s">
        <v>2135</v>
      </c>
      <c r="K7409">
        <v>4</v>
      </c>
      <c r="L7409">
        <v>0</v>
      </c>
      <c r="M7409">
        <v>20</v>
      </c>
      <c r="N7409">
        <v>1</v>
      </c>
      <c r="O7409">
        <v>21</v>
      </c>
    </row>
    <row r="7410" spans="1:19" x14ac:dyDescent="0.3">
      <c r="A7410">
        <v>17748</v>
      </c>
      <c r="B7410" t="s">
        <v>2133</v>
      </c>
      <c r="C7410" t="s">
        <v>1540</v>
      </c>
      <c r="K7410">
        <v>5</v>
      </c>
      <c r="L7410">
        <v>1</v>
      </c>
      <c r="M7410">
        <v>10</v>
      </c>
      <c r="N7410">
        <v>0</v>
      </c>
      <c r="O7410">
        <v>2</v>
      </c>
    </row>
    <row r="7411" spans="1:19" x14ac:dyDescent="0.3">
      <c r="A7411">
        <v>17748</v>
      </c>
      <c r="B7411" t="s">
        <v>2133</v>
      </c>
      <c r="C7411" t="s">
        <v>2360</v>
      </c>
      <c r="K7411">
        <v>1</v>
      </c>
      <c r="L7411">
        <v>0</v>
      </c>
      <c r="M7411">
        <v>2</v>
      </c>
      <c r="N7411">
        <v>0</v>
      </c>
      <c r="O7411">
        <v>2</v>
      </c>
    </row>
    <row r="7412" spans="1:19" x14ac:dyDescent="0.3">
      <c r="A7412">
        <v>17748</v>
      </c>
      <c r="B7412" t="s">
        <v>2133</v>
      </c>
      <c r="C7412" t="s">
        <v>2361</v>
      </c>
      <c r="K7412">
        <v>2</v>
      </c>
      <c r="L7412">
        <v>0</v>
      </c>
      <c r="M7412">
        <v>0</v>
      </c>
      <c r="N7412">
        <v>0</v>
      </c>
      <c r="O7412">
        <v>-1</v>
      </c>
    </row>
    <row r="7413" spans="1:19" x14ac:dyDescent="0.3">
      <c r="A7413">
        <v>17748</v>
      </c>
      <c r="B7413" t="s">
        <v>2133</v>
      </c>
      <c r="C7413" t="s">
        <v>330</v>
      </c>
      <c r="K7413">
        <v>1</v>
      </c>
      <c r="L7413">
        <v>0</v>
      </c>
      <c r="M7413">
        <v>0</v>
      </c>
      <c r="N7413">
        <v>0</v>
      </c>
      <c r="O7413">
        <v>-2</v>
      </c>
    </row>
    <row r="7414" spans="1:19" x14ac:dyDescent="0.3">
      <c r="A7414">
        <v>17748</v>
      </c>
      <c r="B7414" t="s">
        <v>2133</v>
      </c>
      <c r="C7414" t="s">
        <v>2140</v>
      </c>
      <c r="K7414">
        <v>1</v>
      </c>
      <c r="L7414">
        <v>0</v>
      </c>
      <c r="M7414">
        <v>0</v>
      </c>
      <c r="N7414">
        <v>0</v>
      </c>
      <c r="O7414">
        <v>-9</v>
      </c>
    </row>
    <row r="7415" spans="1:19" x14ac:dyDescent="0.3">
      <c r="A7415">
        <v>17748</v>
      </c>
      <c r="B7415" t="s">
        <v>1473</v>
      </c>
      <c r="C7415" t="s">
        <v>2070</v>
      </c>
      <c r="K7415">
        <v>27</v>
      </c>
      <c r="L7415">
        <v>0</v>
      </c>
      <c r="M7415">
        <v>14</v>
      </c>
      <c r="N7415">
        <v>2</v>
      </c>
      <c r="O7415">
        <v>131</v>
      </c>
    </row>
    <row r="7416" spans="1:19" x14ac:dyDescent="0.3">
      <c r="A7416">
        <v>17748</v>
      </c>
      <c r="B7416" t="s">
        <v>1473</v>
      </c>
      <c r="C7416" t="s">
        <v>584</v>
      </c>
      <c r="K7416">
        <v>3</v>
      </c>
      <c r="L7416">
        <v>0</v>
      </c>
      <c r="M7416">
        <v>24</v>
      </c>
      <c r="N7416">
        <v>0</v>
      </c>
      <c r="O7416">
        <v>30</v>
      </c>
    </row>
    <row r="7417" spans="1:19" x14ac:dyDescent="0.3">
      <c r="A7417">
        <v>17748</v>
      </c>
      <c r="B7417" t="s">
        <v>1473</v>
      </c>
      <c r="C7417" t="s">
        <v>1794</v>
      </c>
      <c r="K7417">
        <v>3</v>
      </c>
      <c r="L7417">
        <v>0</v>
      </c>
      <c r="M7417">
        <v>5</v>
      </c>
      <c r="N7417">
        <v>0</v>
      </c>
      <c r="O7417">
        <v>12</v>
      </c>
    </row>
    <row r="7418" spans="1:19" x14ac:dyDescent="0.3">
      <c r="A7418">
        <v>17748</v>
      </c>
      <c r="B7418" t="s">
        <v>1473</v>
      </c>
      <c r="C7418" t="s">
        <v>2362</v>
      </c>
      <c r="K7418">
        <v>4</v>
      </c>
      <c r="L7418">
        <v>0</v>
      </c>
      <c r="M7418">
        <v>4</v>
      </c>
      <c r="N7418">
        <v>0</v>
      </c>
      <c r="O7418">
        <v>4</v>
      </c>
    </row>
    <row r="7419" spans="1:19" x14ac:dyDescent="0.3">
      <c r="A7419">
        <v>17748</v>
      </c>
      <c r="B7419" t="s">
        <v>1473</v>
      </c>
      <c r="C7419" t="s">
        <v>1261</v>
      </c>
      <c r="K7419">
        <v>3</v>
      </c>
      <c r="L7419">
        <v>0</v>
      </c>
      <c r="M7419">
        <v>3</v>
      </c>
      <c r="N7419">
        <v>0</v>
      </c>
      <c r="O7419">
        <v>0</v>
      </c>
    </row>
    <row r="7420" spans="1:19" x14ac:dyDescent="0.3">
      <c r="A7420">
        <v>17748</v>
      </c>
      <c r="B7420" t="s">
        <v>1473</v>
      </c>
      <c r="C7420" t="s">
        <v>2363</v>
      </c>
      <c r="K7420">
        <v>0</v>
      </c>
      <c r="L7420">
        <v>0</v>
      </c>
      <c r="M7420">
        <v>0</v>
      </c>
      <c r="N7420">
        <v>0</v>
      </c>
      <c r="O7420">
        <v>0</v>
      </c>
    </row>
    <row r="7421" spans="1:19" x14ac:dyDescent="0.3">
      <c r="A7421">
        <v>17748</v>
      </c>
      <c r="B7421" t="s">
        <v>2133</v>
      </c>
      <c r="C7421" t="s">
        <v>2140</v>
      </c>
      <c r="P7421">
        <v>37</v>
      </c>
      <c r="Q7421">
        <v>0</v>
      </c>
      <c r="R7421">
        <v>72</v>
      </c>
      <c r="S7421">
        <v>4</v>
      </c>
    </row>
    <row r="7422" spans="1:19" x14ac:dyDescent="0.3">
      <c r="A7422">
        <v>17748</v>
      </c>
      <c r="B7422" t="s">
        <v>2133</v>
      </c>
      <c r="C7422" t="s">
        <v>2137</v>
      </c>
      <c r="P7422">
        <v>17</v>
      </c>
      <c r="Q7422">
        <v>0</v>
      </c>
      <c r="R7422">
        <v>46</v>
      </c>
      <c r="S7422">
        <v>5</v>
      </c>
    </row>
    <row r="7423" spans="1:19" x14ac:dyDescent="0.3">
      <c r="A7423">
        <v>17748</v>
      </c>
      <c r="B7423" t="s">
        <v>2133</v>
      </c>
      <c r="C7423" t="s">
        <v>578</v>
      </c>
      <c r="P7423">
        <v>34</v>
      </c>
      <c r="Q7423">
        <v>0</v>
      </c>
      <c r="R7423">
        <v>40</v>
      </c>
      <c r="S7423">
        <v>2</v>
      </c>
    </row>
    <row r="7424" spans="1:19" x14ac:dyDescent="0.3">
      <c r="A7424">
        <v>17748</v>
      </c>
      <c r="B7424" t="s">
        <v>2133</v>
      </c>
      <c r="C7424" t="s">
        <v>2364</v>
      </c>
      <c r="P7424">
        <v>22</v>
      </c>
      <c r="Q7424">
        <v>0</v>
      </c>
      <c r="R7424">
        <v>22</v>
      </c>
      <c r="S7424">
        <v>1</v>
      </c>
    </row>
    <row r="7425" spans="1:35" x14ac:dyDescent="0.3">
      <c r="A7425">
        <v>17748</v>
      </c>
      <c r="B7425" t="s">
        <v>2133</v>
      </c>
      <c r="C7425" t="s">
        <v>2136</v>
      </c>
      <c r="P7425">
        <v>10</v>
      </c>
      <c r="Q7425">
        <v>0</v>
      </c>
      <c r="R7425">
        <v>20</v>
      </c>
      <c r="S7425">
        <v>2</v>
      </c>
    </row>
    <row r="7426" spans="1:35" x14ac:dyDescent="0.3">
      <c r="A7426">
        <v>17748</v>
      </c>
      <c r="B7426" t="s">
        <v>2133</v>
      </c>
      <c r="C7426" t="s">
        <v>2365</v>
      </c>
      <c r="P7426">
        <v>15</v>
      </c>
      <c r="Q7426">
        <v>0</v>
      </c>
      <c r="R7426">
        <v>15</v>
      </c>
      <c r="S7426">
        <v>1</v>
      </c>
    </row>
    <row r="7427" spans="1:35" x14ac:dyDescent="0.3">
      <c r="A7427">
        <v>17748</v>
      </c>
      <c r="B7427" t="s">
        <v>2133</v>
      </c>
      <c r="C7427" t="s">
        <v>330</v>
      </c>
      <c r="P7427">
        <v>6</v>
      </c>
      <c r="Q7427">
        <v>0</v>
      </c>
      <c r="R7427">
        <v>5</v>
      </c>
      <c r="S7427">
        <v>2</v>
      </c>
    </row>
    <row r="7428" spans="1:35" x14ac:dyDescent="0.3">
      <c r="A7428">
        <v>17748</v>
      </c>
      <c r="B7428" t="s">
        <v>1473</v>
      </c>
      <c r="C7428" t="s">
        <v>790</v>
      </c>
      <c r="P7428">
        <v>86</v>
      </c>
      <c r="Q7428">
        <v>1</v>
      </c>
      <c r="R7428">
        <v>86</v>
      </c>
      <c r="S7428">
        <v>1</v>
      </c>
    </row>
    <row r="7429" spans="1:35" x14ac:dyDescent="0.3">
      <c r="A7429">
        <v>17748</v>
      </c>
      <c r="B7429" t="s">
        <v>1473</v>
      </c>
      <c r="C7429" t="s">
        <v>2363</v>
      </c>
      <c r="P7429">
        <v>22</v>
      </c>
      <c r="Q7429">
        <v>0</v>
      </c>
      <c r="R7429">
        <v>62</v>
      </c>
      <c r="S7429">
        <v>6</v>
      </c>
    </row>
    <row r="7430" spans="1:35" x14ac:dyDescent="0.3">
      <c r="A7430">
        <v>17748</v>
      </c>
      <c r="B7430" t="s">
        <v>1473</v>
      </c>
      <c r="C7430" t="s">
        <v>113</v>
      </c>
      <c r="P7430">
        <v>25</v>
      </c>
      <c r="Q7430">
        <v>0</v>
      </c>
      <c r="R7430">
        <v>25</v>
      </c>
      <c r="S7430">
        <v>1</v>
      </c>
    </row>
    <row r="7431" spans="1:35" x14ac:dyDescent="0.3">
      <c r="A7431">
        <v>17748</v>
      </c>
      <c r="B7431" t="s">
        <v>1473</v>
      </c>
      <c r="C7431" t="s">
        <v>1165</v>
      </c>
      <c r="P7431">
        <v>11</v>
      </c>
      <c r="Q7431">
        <v>0</v>
      </c>
      <c r="R7431">
        <v>11</v>
      </c>
      <c r="S7431">
        <v>1</v>
      </c>
    </row>
    <row r="7432" spans="1:35" x14ac:dyDescent="0.3">
      <c r="A7432">
        <v>17748</v>
      </c>
      <c r="B7432" t="s">
        <v>1473</v>
      </c>
      <c r="C7432" t="s">
        <v>584</v>
      </c>
      <c r="P7432">
        <v>3</v>
      </c>
      <c r="Q7432">
        <v>0</v>
      </c>
      <c r="R7432">
        <v>5</v>
      </c>
      <c r="S7432">
        <v>2</v>
      </c>
    </row>
    <row r="7433" spans="1:35" x14ac:dyDescent="0.3">
      <c r="A7433">
        <v>17748</v>
      </c>
      <c r="B7433" t="s">
        <v>1473</v>
      </c>
      <c r="C7433" t="s">
        <v>998</v>
      </c>
      <c r="P7433">
        <v>4</v>
      </c>
      <c r="Q7433">
        <v>0</v>
      </c>
      <c r="R7433">
        <v>4</v>
      </c>
      <c r="S7433">
        <v>1</v>
      </c>
    </row>
    <row r="7434" spans="1:35" x14ac:dyDescent="0.3">
      <c r="A7434">
        <v>17748</v>
      </c>
      <c r="B7434" t="s">
        <v>1473</v>
      </c>
      <c r="C7434" t="s">
        <v>2070</v>
      </c>
      <c r="P7434">
        <v>3</v>
      </c>
      <c r="Q7434">
        <v>0</v>
      </c>
      <c r="R7434">
        <v>3</v>
      </c>
      <c r="S7434">
        <v>1</v>
      </c>
    </row>
    <row r="7435" spans="1:35" x14ac:dyDescent="0.3">
      <c r="A7435">
        <v>17748</v>
      </c>
      <c r="B7435" t="s">
        <v>2133</v>
      </c>
      <c r="C7435" t="s">
        <v>330</v>
      </c>
      <c r="T7435">
        <v>28.2</v>
      </c>
      <c r="U7435">
        <v>42</v>
      </c>
      <c r="V7435">
        <v>0</v>
      </c>
      <c r="W7435">
        <v>113</v>
      </c>
      <c r="X7435">
        <v>4</v>
      </c>
    </row>
    <row r="7436" spans="1:35" x14ac:dyDescent="0.3">
      <c r="A7436">
        <v>17748</v>
      </c>
      <c r="B7436" t="s">
        <v>2133</v>
      </c>
      <c r="C7436" t="s">
        <v>2137</v>
      </c>
      <c r="T7436">
        <v>20.5</v>
      </c>
      <c r="U7436">
        <v>29</v>
      </c>
      <c r="V7436">
        <v>0</v>
      </c>
      <c r="W7436">
        <v>41</v>
      </c>
      <c r="X7436">
        <v>2</v>
      </c>
    </row>
    <row r="7437" spans="1:35" x14ac:dyDescent="0.3">
      <c r="A7437">
        <v>17748</v>
      </c>
      <c r="B7437" t="s">
        <v>1473</v>
      </c>
      <c r="C7437" t="s">
        <v>180</v>
      </c>
      <c r="T7437">
        <v>13.8</v>
      </c>
      <c r="U7437">
        <v>16</v>
      </c>
      <c r="V7437">
        <v>0</v>
      </c>
      <c r="W7437">
        <v>55</v>
      </c>
      <c r="X7437">
        <v>4</v>
      </c>
    </row>
    <row r="7438" spans="1:35" x14ac:dyDescent="0.3">
      <c r="A7438">
        <v>17748</v>
      </c>
      <c r="B7438" t="s">
        <v>2133</v>
      </c>
      <c r="C7438" t="s">
        <v>2137</v>
      </c>
      <c r="Y7438">
        <v>11.3</v>
      </c>
      <c r="Z7438">
        <v>20</v>
      </c>
      <c r="AA7438">
        <v>0</v>
      </c>
      <c r="AB7438">
        <v>34</v>
      </c>
      <c r="AC7438">
        <v>3</v>
      </c>
    </row>
    <row r="7439" spans="1:35" x14ac:dyDescent="0.3">
      <c r="A7439">
        <v>17748</v>
      </c>
      <c r="B7439" t="s">
        <v>1473</v>
      </c>
      <c r="C7439" t="s">
        <v>2363</v>
      </c>
      <c r="Y7439">
        <v>-1</v>
      </c>
      <c r="Z7439">
        <v>0</v>
      </c>
      <c r="AA7439">
        <v>0</v>
      </c>
      <c r="AB7439">
        <v>-1</v>
      </c>
      <c r="AC7439">
        <v>1</v>
      </c>
    </row>
    <row r="7440" spans="1:35" x14ac:dyDescent="0.3">
      <c r="A7440">
        <v>17748</v>
      </c>
      <c r="B7440" t="s">
        <v>2133</v>
      </c>
      <c r="C7440" t="s">
        <v>2366</v>
      </c>
      <c r="AD7440">
        <v>4</v>
      </c>
      <c r="AE7440">
        <v>46</v>
      </c>
      <c r="AF7440">
        <v>2</v>
      </c>
      <c r="AG7440">
        <v>50</v>
      </c>
      <c r="AH7440">
        <v>7</v>
      </c>
      <c r="AI7440">
        <v>1</v>
      </c>
    </row>
    <row r="7441" spans="1:39" x14ac:dyDescent="0.3">
      <c r="A7441">
        <v>17748</v>
      </c>
      <c r="B7441" t="s">
        <v>1473</v>
      </c>
      <c r="C7441" t="s">
        <v>2367</v>
      </c>
      <c r="AD7441">
        <v>3</v>
      </c>
      <c r="AE7441">
        <v>29</v>
      </c>
      <c r="AF7441">
        <v>2</v>
      </c>
      <c r="AG7441">
        <v>66.7</v>
      </c>
      <c r="AH7441">
        <v>9</v>
      </c>
      <c r="AI7441">
        <v>3</v>
      </c>
    </row>
    <row r="7442" spans="1:39" x14ac:dyDescent="0.3">
      <c r="A7442">
        <v>17748</v>
      </c>
      <c r="B7442" t="s">
        <v>2133</v>
      </c>
      <c r="C7442" t="s">
        <v>2146</v>
      </c>
      <c r="AJ7442">
        <v>47</v>
      </c>
      <c r="AK7442">
        <v>166</v>
      </c>
      <c r="AL7442">
        <v>41.5</v>
      </c>
      <c r="AM7442">
        <v>4</v>
      </c>
    </row>
    <row r="7443" spans="1:39" x14ac:dyDescent="0.3">
      <c r="A7443">
        <v>17748</v>
      </c>
      <c r="B7443" t="s">
        <v>1473</v>
      </c>
      <c r="C7443" t="s">
        <v>2078</v>
      </c>
      <c r="AJ7443">
        <v>57</v>
      </c>
      <c r="AK7443">
        <v>298</v>
      </c>
      <c r="AL7443">
        <v>49.7</v>
      </c>
      <c r="AM7443">
        <v>6</v>
      </c>
    </row>
    <row r="7444" spans="1:39" x14ac:dyDescent="0.3">
      <c r="A7444">
        <v>17749</v>
      </c>
      <c r="B7444" t="s">
        <v>343</v>
      </c>
      <c r="C7444" t="s">
        <v>2368</v>
      </c>
      <c r="D7444">
        <v>19</v>
      </c>
      <c r="E7444">
        <v>63.2</v>
      </c>
      <c r="F7444">
        <v>12</v>
      </c>
      <c r="G7444">
        <v>2</v>
      </c>
      <c r="H7444">
        <v>1</v>
      </c>
      <c r="I7444">
        <v>129</v>
      </c>
      <c r="J7444">
        <v>116.5</v>
      </c>
    </row>
    <row r="7445" spans="1:39" x14ac:dyDescent="0.3">
      <c r="A7445">
        <v>17749</v>
      </c>
      <c r="B7445" t="s">
        <v>433</v>
      </c>
      <c r="C7445" t="s">
        <v>1066</v>
      </c>
      <c r="D7445">
        <v>46</v>
      </c>
      <c r="E7445">
        <v>52.2</v>
      </c>
      <c r="F7445">
        <v>24</v>
      </c>
      <c r="G7445">
        <v>0</v>
      </c>
      <c r="H7445">
        <v>0</v>
      </c>
      <c r="I7445">
        <v>214</v>
      </c>
      <c r="J7445">
        <v>91.3</v>
      </c>
    </row>
    <row r="7446" spans="1:39" x14ac:dyDescent="0.3">
      <c r="A7446">
        <v>17749</v>
      </c>
      <c r="B7446" t="s">
        <v>433</v>
      </c>
      <c r="C7446" t="s">
        <v>56</v>
      </c>
      <c r="D7446">
        <v>1</v>
      </c>
      <c r="E7446">
        <v>100</v>
      </c>
      <c r="F7446">
        <v>1</v>
      </c>
      <c r="G7446">
        <v>0</v>
      </c>
      <c r="H7446">
        <v>0</v>
      </c>
      <c r="I7446">
        <v>9</v>
      </c>
      <c r="J7446">
        <v>175.6</v>
      </c>
    </row>
    <row r="7447" spans="1:39" x14ac:dyDescent="0.3">
      <c r="A7447">
        <v>17749</v>
      </c>
      <c r="B7447" t="s">
        <v>433</v>
      </c>
      <c r="C7447" t="s">
        <v>1801</v>
      </c>
      <c r="D7447">
        <v>1</v>
      </c>
      <c r="E7447">
        <v>100</v>
      </c>
      <c r="F7447">
        <v>1</v>
      </c>
      <c r="G7447">
        <v>0</v>
      </c>
      <c r="H7447">
        <v>0</v>
      </c>
      <c r="I7447">
        <v>1</v>
      </c>
      <c r="J7447">
        <v>108.4</v>
      </c>
    </row>
    <row r="7448" spans="1:39" x14ac:dyDescent="0.3">
      <c r="A7448">
        <v>17749</v>
      </c>
      <c r="B7448" t="s">
        <v>343</v>
      </c>
      <c r="C7448" t="s">
        <v>2369</v>
      </c>
      <c r="K7448">
        <v>14</v>
      </c>
      <c r="L7448">
        <v>1</v>
      </c>
      <c r="M7448">
        <v>72</v>
      </c>
      <c r="N7448">
        <v>2</v>
      </c>
      <c r="O7448">
        <v>180</v>
      </c>
    </row>
    <row r="7449" spans="1:39" x14ac:dyDescent="0.3">
      <c r="A7449">
        <v>17749</v>
      </c>
      <c r="B7449" t="s">
        <v>343</v>
      </c>
      <c r="C7449" t="s">
        <v>2368</v>
      </c>
      <c r="K7449">
        <v>15</v>
      </c>
      <c r="L7449">
        <v>0</v>
      </c>
      <c r="M7449">
        <v>27</v>
      </c>
      <c r="N7449">
        <v>0</v>
      </c>
      <c r="O7449">
        <v>64</v>
      </c>
    </row>
    <row r="7450" spans="1:39" x14ac:dyDescent="0.3">
      <c r="A7450">
        <v>17749</v>
      </c>
      <c r="B7450" t="s">
        <v>343</v>
      </c>
      <c r="C7450" t="s">
        <v>1101</v>
      </c>
      <c r="K7450">
        <v>6</v>
      </c>
      <c r="L7450">
        <v>1</v>
      </c>
      <c r="M7450">
        <v>5</v>
      </c>
      <c r="N7450">
        <v>0</v>
      </c>
      <c r="O7450">
        <v>15</v>
      </c>
    </row>
    <row r="7451" spans="1:39" x14ac:dyDescent="0.3">
      <c r="A7451">
        <v>17749</v>
      </c>
      <c r="B7451" t="s">
        <v>343</v>
      </c>
      <c r="C7451" t="s">
        <v>2154</v>
      </c>
      <c r="K7451">
        <v>2</v>
      </c>
      <c r="L7451">
        <v>0</v>
      </c>
      <c r="M7451">
        <v>2</v>
      </c>
      <c r="N7451">
        <v>0</v>
      </c>
      <c r="O7451">
        <v>-4</v>
      </c>
    </row>
    <row r="7452" spans="1:39" x14ac:dyDescent="0.3">
      <c r="A7452">
        <v>17749</v>
      </c>
      <c r="B7452" t="s">
        <v>433</v>
      </c>
      <c r="C7452" t="s">
        <v>2370</v>
      </c>
      <c r="K7452">
        <v>24</v>
      </c>
      <c r="L7452">
        <v>0</v>
      </c>
      <c r="M7452">
        <v>14</v>
      </c>
      <c r="N7452">
        <v>1</v>
      </c>
      <c r="O7452">
        <v>73</v>
      </c>
    </row>
    <row r="7453" spans="1:39" x14ac:dyDescent="0.3">
      <c r="A7453">
        <v>17749</v>
      </c>
      <c r="B7453" t="s">
        <v>433</v>
      </c>
      <c r="C7453" t="s">
        <v>578</v>
      </c>
      <c r="K7453">
        <v>2</v>
      </c>
      <c r="L7453">
        <v>0</v>
      </c>
      <c r="M7453">
        <v>6</v>
      </c>
      <c r="N7453">
        <v>0</v>
      </c>
      <c r="O7453">
        <v>8</v>
      </c>
    </row>
    <row r="7454" spans="1:39" x14ac:dyDescent="0.3">
      <c r="A7454">
        <v>17749</v>
      </c>
      <c r="B7454" t="s">
        <v>433</v>
      </c>
      <c r="C7454" t="s">
        <v>1403</v>
      </c>
      <c r="K7454">
        <v>2</v>
      </c>
      <c r="L7454">
        <v>0</v>
      </c>
      <c r="M7454">
        <v>6</v>
      </c>
      <c r="N7454">
        <v>0</v>
      </c>
      <c r="O7454">
        <v>6</v>
      </c>
    </row>
    <row r="7455" spans="1:39" x14ac:dyDescent="0.3">
      <c r="A7455">
        <v>17749</v>
      </c>
      <c r="B7455" t="s">
        <v>433</v>
      </c>
      <c r="C7455" t="s">
        <v>2371</v>
      </c>
      <c r="K7455">
        <v>1</v>
      </c>
      <c r="L7455">
        <v>0</v>
      </c>
      <c r="M7455">
        <v>1</v>
      </c>
      <c r="N7455">
        <v>1</v>
      </c>
      <c r="O7455">
        <v>1</v>
      </c>
    </row>
    <row r="7456" spans="1:39" x14ac:dyDescent="0.3">
      <c r="A7456">
        <v>17749</v>
      </c>
      <c r="B7456" t="s">
        <v>433</v>
      </c>
      <c r="C7456" t="s">
        <v>1066</v>
      </c>
      <c r="K7456">
        <v>8</v>
      </c>
      <c r="L7456">
        <v>0</v>
      </c>
      <c r="M7456">
        <v>6</v>
      </c>
      <c r="N7456">
        <v>0</v>
      </c>
      <c r="O7456">
        <v>-24</v>
      </c>
    </row>
    <row r="7457" spans="1:24" x14ac:dyDescent="0.3">
      <c r="A7457">
        <v>17749</v>
      </c>
      <c r="B7457" t="s">
        <v>343</v>
      </c>
      <c r="C7457" t="s">
        <v>107</v>
      </c>
      <c r="P7457">
        <v>18</v>
      </c>
      <c r="Q7457">
        <v>0</v>
      </c>
      <c r="R7457">
        <v>47</v>
      </c>
      <c r="S7457">
        <v>5</v>
      </c>
    </row>
    <row r="7458" spans="1:24" x14ac:dyDescent="0.3">
      <c r="A7458">
        <v>17749</v>
      </c>
      <c r="B7458" t="s">
        <v>343</v>
      </c>
      <c r="C7458" t="s">
        <v>247</v>
      </c>
      <c r="P7458">
        <v>31</v>
      </c>
      <c r="Q7458">
        <v>1</v>
      </c>
      <c r="R7458">
        <v>38</v>
      </c>
      <c r="S7458">
        <v>2</v>
      </c>
    </row>
    <row r="7459" spans="1:24" x14ac:dyDescent="0.3">
      <c r="A7459">
        <v>17749</v>
      </c>
      <c r="B7459" t="s">
        <v>343</v>
      </c>
      <c r="C7459" t="s">
        <v>74</v>
      </c>
      <c r="P7459">
        <v>37</v>
      </c>
      <c r="Q7459">
        <v>0</v>
      </c>
      <c r="R7459">
        <v>37</v>
      </c>
      <c r="S7459">
        <v>1</v>
      </c>
    </row>
    <row r="7460" spans="1:24" x14ac:dyDescent="0.3">
      <c r="A7460">
        <v>17749</v>
      </c>
      <c r="B7460" t="s">
        <v>343</v>
      </c>
      <c r="C7460" t="s">
        <v>2369</v>
      </c>
      <c r="P7460">
        <v>5</v>
      </c>
      <c r="Q7460">
        <v>0</v>
      </c>
      <c r="R7460">
        <v>9</v>
      </c>
      <c r="S7460">
        <v>2</v>
      </c>
    </row>
    <row r="7461" spans="1:24" x14ac:dyDescent="0.3">
      <c r="A7461">
        <v>17749</v>
      </c>
      <c r="B7461" t="s">
        <v>343</v>
      </c>
      <c r="C7461" t="s">
        <v>1101</v>
      </c>
      <c r="P7461">
        <v>1</v>
      </c>
      <c r="Q7461">
        <v>0</v>
      </c>
      <c r="R7461">
        <v>1</v>
      </c>
      <c r="S7461">
        <v>1</v>
      </c>
    </row>
    <row r="7462" spans="1:24" x14ac:dyDescent="0.3">
      <c r="A7462">
        <v>17749</v>
      </c>
      <c r="B7462" t="s">
        <v>343</v>
      </c>
      <c r="C7462" t="s">
        <v>2154</v>
      </c>
      <c r="P7462">
        <v>0</v>
      </c>
      <c r="Q7462">
        <v>0</v>
      </c>
      <c r="R7462">
        <v>-3</v>
      </c>
      <c r="S7462">
        <v>1</v>
      </c>
    </row>
    <row r="7463" spans="1:24" x14ac:dyDescent="0.3">
      <c r="A7463">
        <v>17749</v>
      </c>
      <c r="B7463" t="s">
        <v>433</v>
      </c>
      <c r="C7463" t="s">
        <v>2372</v>
      </c>
      <c r="P7463">
        <v>32</v>
      </c>
      <c r="Q7463">
        <v>0</v>
      </c>
      <c r="R7463">
        <v>128</v>
      </c>
      <c r="S7463">
        <v>10</v>
      </c>
    </row>
    <row r="7464" spans="1:24" x14ac:dyDescent="0.3">
      <c r="A7464">
        <v>17749</v>
      </c>
      <c r="B7464" t="s">
        <v>433</v>
      </c>
      <c r="C7464" t="s">
        <v>1403</v>
      </c>
      <c r="P7464">
        <v>12</v>
      </c>
      <c r="Q7464">
        <v>0</v>
      </c>
      <c r="R7464">
        <v>54</v>
      </c>
      <c r="S7464">
        <v>9</v>
      </c>
    </row>
    <row r="7465" spans="1:24" x14ac:dyDescent="0.3">
      <c r="A7465">
        <v>17749</v>
      </c>
      <c r="B7465" t="s">
        <v>433</v>
      </c>
      <c r="C7465" t="s">
        <v>2370</v>
      </c>
      <c r="P7465">
        <v>12</v>
      </c>
      <c r="Q7465">
        <v>0</v>
      </c>
      <c r="R7465">
        <v>19</v>
      </c>
      <c r="S7465">
        <v>2</v>
      </c>
    </row>
    <row r="7466" spans="1:24" x14ac:dyDescent="0.3">
      <c r="A7466">
        <v>17749</v>
      </c>
      <c r="B7466" t="s">
        <v>433</v>
      </c>
      <c r="C7466" t="s">
        <v>1052</v>
      </c>
      <c r="P7466">
        <v>6</v>
      </c>
      <c r="Q7466">
        <v>0</v>
      </c>
      <c r="R7466">
        <v>9</v>
      </c>
      <c r="S7466">
        <v>2</v>
      </c>
    </row>
    <row r="7467" spans="1:24" x14ac:dyDescent="0.3">
      <c r="A7467">
        <v>17749</v>
      </c>
      <c r="B7467" t="s">
        <v>433</v>
      </c>
      <c r="C7467" t="s">
        <v>1066</v>
      </c>
      <c r="P7467">
        <v>9</v>
      </c>
      <c r="Q7467">
        <v>0</v>
      </c>
      <c r="R7467">
        <v>9</v>
      </c>
      <c r="S7467">
        <v>1</v>
      </c>
    </row>
    <row r="7468" spans="1:24" x14ac:dyDescent="0.3">
      <c r="A7468">
        <v>17749</v>
      </c>
      <c r="B7468" t="s">
        <v>433</v>
      </c>
      <c r="C7468" t="s">
        <v>2373</v>
      </c>
      <c r="P7468">
        <v>4</v>
      </c>
      <c r="Q7468">
        <v>0</v>
      </c>
      <c r="R7468">
        <v>4</v>
      </c>
      <c r="S7468">
        <v>1</v>
      </c>
    </row>
    <row r="7469" spans="1:24" x14ac:dyDescent="0.3">
      <c r="A7469">
        <v>17749</v>
      </c>
      <c r="B7469" t="s">
        <v>433</v>
      </c>
      <c r="C7469" t="s">
        <v>2308</v>
      </c>
      <c r="P7469">
        <v>1</v>
      </c>
      <c r="Q7469">
        <v>0</v>
      </c>
      <c r="R7469">
        <v>1</v>
      </c>
      <c r="S7469">
        <v>1</v>
      </c>
    </row>
    <row r="7470" spans="1:24" x14ac:dyDescent="0.3">
      <c r="A7470">
        <v>17749</v>
      </c>
      <c r="B7470" t="s">
        <v>343</v>
      </c>
      <c r="C7470" t="s">
        <v>122</v>
      </c>
      <c r="T7470">
        <v>31</v>
      </c>
      <c r="U7470">
        <v>50</v>
      </c>
      <c r="V7470">
        <v>0</v>
      </c>
      <c r="W7470">
        <v>93</v>
      </c>
      <c r="X7470">
        <v>3</v>
      </c>
    </row>
    <row r="7471" spans="1:24" x14ac:dyDescent="0.3">
      <c r="A7471">
        <v>17749</v>
      </c>
      <c r="B7471" t="s">
        <v>343</v>
      </c>
      <c r="C7471" t="s">
        <v>1101</v>
      </c>
      <c r="T7471">
        <v>13</v>
      </c>
      <c r="U7471">
        <v>13</v>
      </c>
      <c r="V7471">
        <v>0</v>
      </c>
      <c r="W7471">
        <v>13</v>
      </c>
      <c r="X7471">
        <v>1</v>
      </c>
    </row>
    <row r="7472" spans="1:24" x14ac:dyDescent="0.3">
      <c r="A7472">
        <v>17749</v>
      </c>
      <c r="B7472" t="s">
        <v>433</v>
      </c>
      <c r="C7472" t="s">
        <v>202</v>
      </c>
      <c r="T7472">
        <v>20.5</v>
      </c>
      <c r="U7472">
        <v>30</v>
      </c>
      <c r="V7472">
        <v>0</v>
      </c>
      <c r="W7472">
        <v>41</v>
      </c>
      <c r="X7472">
        <v>2</v>
      </c>
    </row>
    <row r="7473" spans="1:39" x14ac:dyDescent="0.3">
      <c r="A7473">
        <v>17749</v>
      </c>
      <c r="B7473" t="s">
        <v>433</v>
      </c>
      <c r="C7473" t="s">
        <v>326</v>
      </c>
      <c r="T7473">
        <v>8.5</v>
      </c>
      <c r="U7473">
        <v>12</v>
      </c>
      <c r="V7473">
        <v>0</v>
      </c>
      <c r="W7473">
        <v>17</v>
      </c>
      <c r="X7473">
        <v>2</v>
      </c>
    </row>
    <row r="7474" spans="1:39" x14ac:dyDescent="0.3">
      <c r="A7474">
        <v>17749</v>
      </c>
      <c r="B7474" t="s">
        <v>343</v>
      </c>
      <c r="C7474" t="s">
        <v>2154</v>
      </c>
      <c r="Y7474">
        <v>7</v>
      </c>
      <c r="Z7474">
        <v>13</v>
      </c>
      <c r="AA7474">
        <v>0</v>
      </c>
      <c r="AB7474">
        <v>21</v>
      </c>
      <c r="AC7474">
        <v>3</v>
      </c>
    </row>
    <row r="7475" spans="1:39" x14ac:dyDescent="0.3">
      <c r="A7475">
        <v>17749</v>
      </c>
      <c r="B7475" t="s">
        <v>343</v>
      </c>
      <c r="C7475" t="s">
        <v>152</v>
      </c>
      <c r="Y7475">
        <v>2</v>
      </c>
      <c r="Z7475">
        <v>2</v>
      </c>
      <c r="AA7475">
        <v>0</v>
      </c>
      <c r="AB7475">
        <v>2</v>
      </c>
      <c r="AC7475">
        <v>1</v>
      </c>
    </row>
    <row r="7476" spans="1:39" x14ac:dyDescent="0.3">
      <c r="A7476">
        <v>17749</v>
      </c>
      <c r="B7476" t="s">
        <v>433</v>
      </c>
      <c r="C7476" t="s">
        <v>2372</v>
      </c>
      <c r="Y7476">
        <v>5</v>
      </c>
      <c r="Z7476">
        <v>5</v>
      </c>
      <c r="AA7476">
        <v>0</v>
      </c>
      <c r="AB7476">
        <v>5</v>
      </c>
      <c r="AC7476">
        <v>1</v>
      </c>
    </row>
    <row r="7477" spans="1:39" x14ac:dyDescent="0.3">
      <c r="A7477">
        <v>17749</v>
      </c>
      <c r="B7477" t="s">
        <v>343</v>
      </c>
      <c r="C7477" t="s">
        <v>2374</v>
      </c>
      <c r="AD7477">
        <v>1</v>
      </c>
      <c r="AE7477">
        <v>33</v>
      </c>
      <c r="AF7477">
        <v>1</v>
      </c>
      <c r="AG7477">
        <v>100</v>
      </c>
      <c r="AH7477">
        <v>5</v>
      </c>
      <c r="AI7477">
        <v>2</v>
      </c>
    </row>
    <row r="7478" spans="1:39" x14ac:dyDescent="0.3">
      <c r="A7478">
        <v>17749</v>
      </c>
      <c r="B7478" t="s">
        <v>433</v>
      </c>
      <c r="C7478" t="s">
        <v>2375</v>
      </c>
      <c r="AD7478">
        <v>2</v>
      </c>
      <c r="AE7478">
        <v>46</v>
      </c>
      <c r="AF7478">
        <v>1</v>
      </c>
      <c r="AG7478">
        <v>50</v>
      </c>
      <c r="AH7478">
        <v>5</v>
      </c>
      <c r="AI7478">
        <v>2</v>
      </c>
    </row>
    <row r="7479" spans="1:39" x14ac:dyDescent="0.3">
      <c r="A7479">
        <v>17749</v>
      </c>
      <c r="B7479" t="s">
        <v>343</v>
      </c>
      <c r="C7479" t="s">
        <v>2164</v>
      </c>
      <c r="AJ7479">
        <v>45</v>
      </c>
      <c r="AK7479">
        <v>206</v>
      </c>
      <c r="AL7479">
        <v>41.2</v>
      </c>
      <c r="AM7479">
        <v>5</v>
      </c>
    </row>
    <row r="7480" spans="1:39" x14ac:dyDescent="0.3">
      <c r="A7480">
        <v>17749</v>
      </c>
      <c r="B7480" t="s">
        <v>433</v>
      </c>
      <c r="C7480" t="s">
        <v>1801</v>
      </c>
      <c r="AJ7480">
        <v>49</v>
      </c>
      <c r="AK7480">
        <v>320</v>
      </c>
      <c r="AL7480">
        <v>40</v>
      </c>
      <c r="AM7480">
        <v>8</v>
      </c>
    </row>
    <row r="7481" spans="1:39" x14ac:dyDescent="0.3">
      <c r="A7481">
        <v>17750</v>
      </c>
      <c r="B7481" t="s">
        <v>828</v>
      </c>
      <c r="C7481" t="s">
        <v>2376</v>
      </c>
      <c r="D7481">
        <v>44</v>
      </c>
      <c r="E7481">
        <v>52.3</v>
      </c>
      <c r="F7481">
        <v>23</v>
      </c>
      <c r="G7481">
        <v>1</v>
      </c>
      <c r="H7481">
        <v>2</v>
      </c>
      <c r="I7481">
        <v>216</v>
      </c>
      <c r="J7481">
        <v>104</v>
      </c>
    </row>
    <row r="7482" spans="1:39" x14ac:dyDescent="0.3">
      <c r="A7482">
        <v>17750</v>
      </c>
      <c r="B7482" t="s">
        <v>828</v>
      </c>
      <c r="C7482" t="s">
        <v>2377</v>
      </c>
      <c r="D7482">
        <v>1</v>
      </c>
      <c r="E7482">
        <v>0</v>
      </c>
      <c r="F7482">
        <v>0</v>
      </c>
      <c r="G7482">
        <v>1</v>
      </c>
      <c r="H7482">
        <v>0</v>
      </c>
      <c r="I7482">
        <v>0</v>
      </c>
      <c r="J7482">
        <v>-200</v>
      </c>
    </row>
    <row r="7483" spans="1:39" x14ac:dyDescent="0.3">
      <c r="A7483">
        <v>17750</v>
      </c>
      <c r="B7483" t="s">
        <v>886</v>
      </c>
      <c r="C7483" t="s">
        <v>52</v>
      </c>
      <c r="D7483">
        <v>25</v>
      </c>
      <c r="E7483">
        <v>64</v>
      </c>
      <c r="F7483">
        <v>16</v>
      </c>
      <c r="G7483">
        <v>1</v>
      </c>
      <c r="H7483">
        <v>1</v>
      </c>
      <c r="I7483">
        <v>161</v>
      </c>
      <c r="J7483">
        <v>123.3</v>
      </c>
    </row>
    <row r="7484" spans="1:39" x14ac:dyDescent="0.3">
      <c r="A7484">
        <v>17750</v>
      </c>
      <c r="B7484" t="s">
        <v>828</v>
      </c>
      <c r="C7484" t="s">
        <v>1284</v>
      </c>
      <c r="K7484">
        <v>22</v>
      </c>
      <c r="L7484">
        <v>0</v>
      </c>
      <c r="M7484">
        <v>12</v>
      </c>
      <c r="N7484">
        <v>0</v>
      </c>
      <c r="O7484">
        <v>58</v>
      </c>
    </row>
    <row r="7485" spans="1:39" x14ac:dyDescent="0.3">
      <c r="A7485">
        <v>17750</v>
      </c>
      <c r="B7485" t="s">
        <v>828</v>
      </c>
      <c r="C7485" t="s">
        <v>93</v>
      </c>
      <c r="K7485">
        <v>4</v>
      </c>
      <c r="L7485">
        <v>0</v>
      </c>
      <c r="M7485">
        <v>7</v>
      </c>
      <c r="N7485">
        <v>0</v>
      </c>
      <c r="O7485">
        <v>20</v>
      </c>
    </row>
    <row r="7486" spans="1:39" x14ac:dyDescent="0.3">
      <c r="A7486">
        <v>17750</v>
      </c>
      <c r="B7486" t="s">
        <v>828</v>
      </c>
      <c r="C7486" t="s">
        <v>618</v>
      </c>
      <c r="K7486">
        <v>2</v>
      </c>
      <c r="L7486">
        <v>0</v>
      </c>
      <c r="M7486">
        <v>3</v>
      </c>
      <c r="N7486">
        <v>0</v>
      </c>
      <c r="O7486">
        <v>6</v>
      </c>
    </row>
    <row r="7487" spans="1:39" x14ac:dyDescent="0.3">
      <c r="A7487">
        <v>17750</v>
      </c>
      <c r="B7487" t="s">
        <v>828</v>
      </c>
      <c r="C7487" t="s">
        <v>2376</v>
      </c>
      <c r="K7487">
        <v>6</v>
      </c>
      <c r="L7487">
        <v>0</v>
      </c>
      <c r="M7487">
        <v>15</v>
      </c>
      <c r="N7487">
        <v>0</v>
      </c>
      <c r="O7487">
        <v>0</v>
      </c>
    </row>
    <row r="7488" spans="1:39" x14ac:dyDescent="0.3">
      <c r="A7488">
        <v>17750</v>
      </c>
      <c r="B7488" t="s">
        <v>828</v>
      </c>
      <c r="C7488" t="s">
        <v>1926</v>
      </c>
      <c r="K7488">
        <v>2</v>
      </c>
      <c r="L7488">
        <v>0</v>
      </c>
      <c r="M7488">
        <v>3</v>
      </c>
      <c r="N7488">
        <v>0</v>
      </c>
      <c r="O7488">
        <v>-2</v>
      </c>
    </row>
    <row r="7489" spans="1:19" x14ac:dyDescent="0.3">
      <c r="A7489">
        <v>17750</v>
      </c>
      <c r="B7489" t="s">
        <v>886</v>
      </c>
      <c r="C7489" t="s">
        <v>1377</v>
      </c>
      <c r="K7489">
        <v>10</v>
      </c>
      <c r="L7489">
        <v>0</v>
      </c>
      <c r="M7489">
        <v>21</v>
      </c>
      <c r="N7489">
        <v>3</v>
      </c>
      <c r="O7489">
        <v>51</v>
      </c>
    </row>
    <row r="7490" spans="1:19" x14ac:dyDescent="0.3">
      <c r="A7490">
        <v>17750</v>
      </c>
      <c r="B7490" t="s">
        <v>886</v>
      </c>
      <c r="C7490" t="s">
        <v>1389</v>
      </c>
      <c r="K7490">
        <v>9</v>
      </c>
      <c r="L7490">
        <v>0</v>
      </c>
      <c r="M7490">
        <v>10</v>
      </c>
      <c r="N7490">
        <v>0</v>
      </c>
      <c r="O7490">
        <v>44</v>
      </c>
    </row>
    <row r="7491" spans="1:19" x14ac:dyDescent="0.3">
      <c r="A7491">
        <v>17750</v>
      </c>
      <c r="B7491" t="s">
        <v>886</v>
      </c>
      <c r="C7491" t="s">
        <v>2204</v>
      </c>
      <c r="K7491">
        <v>4</v>
      </c>
      <c r="L7491">
        <v>0</v>
      </c>
      <c r="M7491">
        <v>11</v>
      </c>
      <c r="N7491">
        <v>0</v>
      </c>
      <c r="O7491">
        <v>21</v>
      </c>
    </row>
    <row r="7492" spans="1:19" x14ac:dyDescent="0.3">
      <c r="A7492">
        <v>17750</v>
      </c>
      <c r="B7492" t="s">
        <v>886</v>
      </c>
      <c r="C7492" t="s">
        <v>1945</v>
      </c>
      <c r="K7492">
        <v>6</v>
      </c>
      <c r="L7492">
        <v>0</v>
      </c>
      <c r="M7492">
        <v>5</v>
      </c>
      <c r="N7492">
        <v>0</v>
      </c>
      <c r="O7492">
        <v>4</v>
      </c>
    </row>
    <row r="7493" spans="1:19" x14ac:dyDescent="0.3">
      <c r="A7493">
        <v>17750</v>
      </c>
      <c r="B7493" t="s">
        <v>886</v>
      </c>
      <c r="C7493" t="s">
        <v>108</v>
      </c>
      <c r="K7493">
        <v>3</v>
      </c>
      <c r="L7493">
        <v>0</v>
      </c>
      <c r="M7493">
        <v>4</v>
      </c>
      <c r="N7493">
        <v>0</v>
      </c>
      <c r="O7493">
        <v>3</v>
      </c>
    </row>
    <row r="7494" spans="1:19" x14ac:dyDescent="0.3">
      <c r="A7494">
        <v>17750</v>
      </c>
      <c r="B7494" t="s">
        <v>886</v>
      </c>
      <c r="C7494" t="s">
        <v>52</v>
      </c>
      <c r="K7494">
        <v>4</v>
      </c>
      <c r="L7494">
        <v>0</v>
      </c>
      <c r="M7494">
        <v>7</v>
      </c>
      <c r="N7494">
        <v>0</v>
      </c>
      <c r="O7494">
        <v>-8</v>
      </c>
    </row>
    <row r="7495" spans="1:19" x14ac:dyDescent="0.3">
      <c r="A7495">
        <v>17750</v>
      </c>
      <c r="B7495" t="s">
        <v>828</v>
      </c>
      <c r="C7495" t="s">
        <v>56</v>
      </c>
      <c r="P7495">
        <v>21</v>
      </c>
      <c r="Q7495">
        <v>0</v>
      </c>
      <c r="R7495">
        <v>76</v>
      </c>
      <c r="S7495">
        <v>5</v>
      </c>
    </row>
    <row r="7496" spans="1:19" x14ac:dyDescent="0.3">
      <c r="A7496">
        <v>17750</v>
      </c>
      <c r="B7496" t="s">
        <v>828</v>
      </c>
      <c r="C7496" t="s">
        <v>2378</v>
      </c>
      <c r="P7496">
        <v>16</v>
      </c>
      <c r="Q7496">
        <v>0</v>
      </c>
      <c r="R7496">
        <v>46</v>
      </c>
      <c r="S7496">
        <v>4</v>
      </c>
    </row>
    <row r="7497" spans="1:19" x14ac:dyDescent="0.3">
      <c r="A7497">
        <v>17750</v>
      </c>
      <c r="B7497" t="s">
        <v>828</v>
      </c>
      <c r="C7497" t="s">
        <v>1284</v>
      </c>
      <c r="P7497">
        <v>12</v>
      </c>
      <c r="Q7497">
        <v>1</v>
      </c>
      <c r="R7497">
        <v>28</v>
      </c>
      <c r="S7497">
        <v>6</v>
      </c>
    </row>
    <row r="7498" spans="1:19" x14ac:dyDescent="0.3">
      <c r="A7498">
        <v>17750</v>
      </c>
      <c r="B7498" t="s">
        <v>828</v>
      </c>
      <c r="C7498" t="s">
        <v>1930</v>
      </c>
      <c r="P7498">
        <v>9</v>
      </c>
      <c r="Q7498">
        <v>1</v>
      </c>
      <c r="R7498">
        <v>23</v>
      </c>
      <c r="S7498">
        <v>4</v>
      </c>
    </row>
    <row r="7499" spans="1:19" x14ac:dyDescent="0.3">
      <c r="A7499">
        <v>17750</v>
      </c>
      <c r="B7499" t="s">
        <v>828</v>
      </c>
      <c r="C7499" t="s">
        <v>1661</v>
      </c>
      <c r="P7499">
        <v>21</v>
      </c>
      <c r="Q7499">
        <v>0</v>
      </c>
      <c r="R7499">
        <v>21</v>
      </c>
      <c r="S7499">
        <v>1</v>
      </c>
    </row>
    <row r="7500" spans="1:19" x14ac:dyDescent="0.3">
      <c r="A7500">
        <v>17750</v>
      </c>
      <c r="B7500" t="s">
        <v>828</v>
      </c>
      <c r="C7500" t="s">
        <v>1926</v>
      </c>
      <c r="P7500">
        <v>11</v>
      </c>
      <c r="Q7500">
        <v>0</v>
      </c>
      <c r="R7500">
        <v>11</v>
      </c>
      <c r="S7500">
        <v>1</v>
      </c>
    </row>
    <row r="7501" spans="1:19" x14ac:dyDescent="0.3">
      <c r="A7501">
        <v>17750</v>
      </c>
      <c r="B7501" t="s">
        <v>828</v>
      </c>
      <c r="C7501" t="s">
        <v>2379</v>
      </c>
      <c r="P7501">
        <v>6</v>
      </c>
      <c r="Q7501">
        <v>0</v>
      </c>
      <c r="R7501">
        <v>6</v>
      </c>
      <c r="S7501">
        <v>1</v>
      </c>
    </row>
    <row r="7502" spans="1:19" x14ac:dyDescent="0.3">
      <c r="A7502">
        <v>17750</v>
      </c>
      <c r="B7502" t="s">
        <v>828</v>
      </c>
      <c r="C7502" t="s">
        <v>93</v>
      </c>
      <c r="P7502">
        <v>5</v>
      </c>
      <c r="Q7502">
        <v>0</v>
      </c>
      <c r="R7502">
        <v>5</v>
      </c>
      <c r="S7502">
        <v>1</v>
      </c>
    </row>
    <row r="7503" spans="1:19" x14ac:dyDescent="0.3">
      <c r="A7503">
        <v>17750</v>
      </c>
      <c r="B7503" t="s">
        <v>886</v>
      </c>
      <c r="C7503" t="s">
        <v>202</v>
      </c>
      <c r="P7503">
        <v>22</v>
      </c>
      <c r="Q7503">
        <v>0</v>
      </c>
      <c r="R7503">
        <v>45</v>
      </c>
      <c r="S7503">
        <v>3</v>
      </c>
    </row>
    <row r="7504" spans="1:19" x14ac:dyDescent="0.3">
      <c r="A7504">
        <v>17750</v>
      </c>
      <c r="B7504" t="s">
        <v>886</v>
      </c>
      <c r="C7504" t="s">
        <v>1945</v>
      </c>
      <c r="P7504">
        <v>17</v>
      </c>
      <c r="Q7504">
        <v>0</v>
      </c>
      <c r="R7504">
        <v>32</v>
      </c>
      <c r="S7504">
        <v>2</v>
      </c>
    </row>
    <row r="7505" spans="1:39" x14ac:dyDescent="0.3">
      <c r="A7505">
        <v>17750</v>
      </c>
      <c r="B7505" t="s">
        <v>886</v>
      </c>
      <c r="C7505" t="s">
        <v>2207</v>
      </c>
      <c r="P7505">
        <v>11</v>
      </c>
      <c r="Q7505">
        <v>0</v>
      </c>
      <c r="R7505">
        <v>31</v>
      </c>
      <c r="S7505">
        <v>3</v>
      </c>
    </row>
    <row r="7506" spans="1:39" x14ac:dyDescent="0.3">
      <c r="A7506">
        <v>17750</v>
      </c>
      <c r="B7506" t="s">
        <v>886</v>
      </c>
      <c r="C7506" t="s">
        <v>1389</v>
      </c>
      <c r="P7506">
        <v>11</v>
      </c>
      <c r="Q7506">
        <v>0</v>
      </c>
      <c r="R7506">
        <v>23</v>
      </c>
      <c r="S7506">
        <v>3</v>
      </c>
    </row>
    <row r="7507" spans="1:39" x14ac:dyDescent="0.3">
      <c r="A7507">
        <v>17750</v>
      </c>
      <c r="B7507" t="s">
        <v>886</v>
      </c>
      <c r="C7507" t="s">
        <v>2380</v>
      </c>
      <c r="P7507">
        <v>12</v>
      </c>
      <c r="Q7507">
        <v>0</v>
      </c>
      <c r="R7507">
        <v>18</v>
      </c>
      <c r="S7507">
        <v>2</v>
      </c>
    </row>
    <row r="7508" spans="1:39" x14ac:dyDescent="0.3">
      <c r="A7508">
        <v>17750</v>
      </c>
      <c r="B7508" t="s">
        <v>886</v>
      </c>
      <c r="C7508" t="s">
        <v>108</v>
      </c>
      <c r="P7508">
        <v>6</v>
      </c>
      <c r="Q7508">
        <v>0</v>
      </c>
      <c r="R7508">
        <v>9</v>
      </c>
      <c r="S7508">
        <v>2</v>
      </c>
    </row>
    <row r="7509" spans="1:39" x14ac:dyDescent="0.3">
      <c r="A7509">
        <v>17750</v>
      </c>
      <c r="B7509" t="s">
        <v>886</v>
      </c>
      <c r="C7509" t="s">
        <v>2381</v>
      </c>
      <c r="P7509">
        <v>3</v>
      </c>
      <c r="Q7509">
        <v>1</v>
      </c>
      <c r="R7509">
        <v>3</v>
      </c>
      <c r="S7509">
        <v>1</v>
      </c>
    </row>
    <row r="7510" spans="1:39" x14ac:dyDescent="0.3">
      <c r="A7510">
        <v>17750</v>
      </c>
      <c r="B7510" t="s">
        <v>828</v>
      </c>
      <c r="C7510" t="s">
        <v>2382</v>
      </c>
      <c r="T7510">
        <v>18.3</v>
      </c>
      <c r="U7510">
        <v>23</v>
      </c>
      <c r="V7510">
        <v>0</v>
      </c>
      <c r="W7510">
        <v>55</v>
      </c>
      <c r="X7510">
        <v>3</v>
      </c>
    </row>
    <row r="7511" spans="1:39" x14ac:dyDescent="0.3">
      <c r="A7511">
        <v>17750</v>
      </c>
      <c r="B7511" t="s">
        <v>828</v>
      </c>
      <c r="C7511" t="s">
        <v>1926</v>
      </c>
      <c r="T7511">
        <v>20</v>
      </c>
      <c r="U7511">
        <v>20</v>
      </c>
      <c r="V7511">
        <v>0</v>
      </c>
      <c r="W7511">
        <v>20</v>
      </c>
      <c r="X7511">
        <v>1</v>
      </c>
    </row>
    <row r="7512" spans="1:39" x14ac:dyDescent="0.3">
      <c r="A7512">
        <v>17750</v>
      </c>
      <c r="B7512" t="s">
        <v>828</v>
      </c>
      <c r="C7512" t="s">
        <v>56</v>
      </c>
      <c r="T7512">
        <v>16</v>
      </c>
      <c r="U7512">
        <v>16</v>
      </c>
      <c r="V7512">
        <v>0</v>
      </c>
      <c r="W7512">
        <v>16</v>
      </c>
      <c r="X7512">
        <v>1</v>
      </c>
    </row>
    <row r="7513" spans="1:39" x14ac:dyDescent="0.3">
      <c r="A7513">
        <v>17750</v>
      </c>
      <c r="B7513" t="s">
        <v>886</v>
      </c>
      <c r="C7513" t="s">
        <v>108</v>
      </c>
      <c r="T7513">
        <v>36.5</v>
      </c>
      <c r="U7513">
        <v>52</v>
      </c>
      <c r="V7513">
        <v>0</v>
      </c>
      <c r="W7513">
        <v>73</v>
      </c>
      <c r="X7513">
        <v>2</v>
      </c>
    </row>
    <row r="7514" spans="1:39" x14ac:dyDescent="0.3">
      <c r="A7514">
        <v>17750</v>
      </c>
      <c r="B7514" t="s">
        <v>886</v>
      </c>
      <c r="C7514" t="s">
        <v>1389</v>
      </c>
      <c r="T7514">
        <v>35</v>
      </c>
      <c r="U7514">
        <v>35</v>
      </c>
      <c r="V7514">
        <v>0</v>
      </c>
      <c r="W7514">
        <v>35</v>
      </c>
      <c r="X7514">
        <v>1</v>
      </c>
    </row>
    <row r="7515" spans="1:39" x14ac:dyDescent="0.3">
      <c r="A7515">
        <v>17750</v>
      </c>
      <c r="B7515" t="s">
        <v>828</v>
      </c>
      <c r="C7515" t="s">
        <v>1954</v>
      </c>
      <c r="Y7515">
        <v>18</v>
      </c>
      <c r="Z7515">
        <v>18</v>
      </c>
      <c r="AA7515">
        <v>0</v>
      </c>
      <c r="AB7515">
        <v>18</v>
      </c>
      <c r="AC7515">
        <v>1</v>
      </c>
    </row>
    <row r="7516" spans="1:39" x14ac:dyDescent="0.3">
      <c r="A7516">
        <v>17750</v>
      </c>
      <c r="B7516" t="s">
        <v>886</v>
      </c>
      <c r="C7516" t="s">
        <v>2207</v>
      </c>
      <c r="Y7516">
        <v>1.5</v>
      </c>
      <c r="Z7516">
        <v>4</v>
      </c>
      <c r="AA7516">
        <v>0</v>
      </c>
      <c r="AB7516">
        <v>3</v>
      </c>
      <c r="AC7516">
        <v>2</v>
      </c>
    </row>
    <row r="7517" spans="1:39" x14ac:dyDescent="0.3">
      <c r="A7517">
        <v>17750</v>
      </c>
      <c r="B7517" t="s">
        <v>828</v>
      </c>
      <c r="C7517" t="s">
        <v>1227</v>
      </c>
      <c r="AD7517">
        <v>0</v>
      </c>
      <c r="AE7517" t="s">
        <v>136</v>
      </c>
      <c r="AF7517">
        <v>0</v>
      </c>
      <c r="AG7517" t="s">
        <v>136</v>
      </c>
      <c r="AH7517">
        <v>2</v>
      </c>
      <c r="AI7517">
        <v>2</v>
      </c>
    </row>
    <row r="7518" spans="1:39" x14ac:dyDescent="0.3">
      <c r="A7518">
        <v>17750</v>
      </c>
      <c r="B7518" t="s">
        <v>886</v>
      </c>
      <c r="C7518" t="s">
        <v>1538</v>
      </c>
      <c r="AD7518">
        <v>1</v>
      </c>
      <c r="AE7518">
        <v>35</v>
      </c>
      <c r="AF7518">
        <v>1</v>
      </c>
      <c r="AG7518">
        <v>100</v>
      </c>
      <c r="AH7518">
        <v>7</v>
      </c>
      <c r="AI7518">
        <v>4</v>
      </c>
    </row>
    <row r="7519" spans="1:39" x14ac:dyDescent="0.3">
      <c r="A7519">
        <v>17750</v>
      </c>
      <c r="B7519" t="s">
        <v>828</v>
      </c>
      <c r="C7519" t="s">
        <v>2383</v>
      </c>
      <c r="AJ7519">
        <v>55</v>
      </c>
      <c r="AK7519">
        <v>266</v>
      </c>
      <c r="AL7519">
        <v>44.3</v>
      </c>
      <c r="AM7519">
        <v>6</v>
      </c>
    </row>
    <row r="7520" spans="1:39" x14ac:dyDescent="0.3">
      <c r="A7520">
        <v>17750</v>
      </c>
      <c r="B7520" t="s">
        <v>886</v>
      </c>
      <c r="C7520" t="s">
        <v>2147</v>
      </c>
      <c r="AJ7520">
        <v>67</v>
      </c>
      <c r="AK7520">
        <v>302</v>
      </c>
      <c r="AL7520">
        <v>50.3</v>
      </c>
      <c r="AM7520">
        <v>6</v>
      </c>
    </row>
    <row r="7521" spans="1:19" x14ac:dyDescent="0.3">
      <c r="A7521">
        <v>17751</v>
      </c>
      <c r="B7521" t="s">
        <v>570</v>
      </c>
      <c r="C7521" t="s">
        <v>2384</v>
      </c>
      <c r="D7521">
        <v>40</v>
      </c>
      <c r="E7521">
        <v>67.5</v>
      </c>
      <c r="F7521">
        <v>27</v>
      </c>
      <c r="G7521">
        <v>1</v>
      </c>
      <c r="H7521">
        <v>1</v>
      </c>
      <c r="I7521">
        <v>329</v>
      </c>
      <c r="J7521">
        <v>139.80000000000001</v>
      </c>
    </row>
    <row r="7522" spans="1:19" x14ac:dyDescent="0.3">
      <c r="A7522">
        <v>17751</v>
      </c>
      <c r="B7522" t="s">
        <v>505</v>
      </c>
      <c r="C7522" t="s">
        <v>2385</v>
      </c>
      <c r="D7522">
        <v>37</v>
      </c>
      <c r="E7522">
        <v>67.599999999999994</v>
      </c>
      <c r="F7522">
        <v>25</v>
      </c>
      <c r="G7522">
        <v>0</v>
      </c>
      <c r="H7522">
        <v>0</v>
      </c>
      <c r="I7522">
        <v>213</v>
      </c>
      <c r="J7522">
        <v>115.9</v>
      </c>
    </row>
    <row r="7523" spans="1:19" x14ac:dyDescent="0.3">
      <c r="A7523">
        <v>17751</v>
      </c>
      <c r="B7523" t="s">
        <v>505</v>
      </c>
      <c r="C7523" t="s">
        <v>2153</v>
      </c>
      <c r="D7523">
        <v>3</v>
      </c>
      <c r="E7523">
        <v>66.7</v>
      </c>
      <c r="F7523">
        <v>2</v>
      </c>
      <c r="G7523">
        <v>0</v>
      </c>
      <c r="H7523">
        <v>1</v>
      </c>
      <c r="I7523">
        <v>13</v>
      </c>
      <c r="J7523">
        <v>213.1</v>
      </c>
    </row>
    <row r="7524" spans="1:19" x14ac:dyDescent="0.3">
      <c r="A7524">
        <v>17751</v>
      </c>
      <c r="B7524" t="s">
        <v>570</v>
      </c>
      <c r="C7524" t="s">
        <v>1895</v>
      </c>
      <c r="K7524">
        <v>23</v>
      </c>
      <c r="L7524">
        <v>0</v>
      </c>
      <c r="M7524">
        <v>19</v>
      </c>
      <c r="N7524">
        <v>2</v>
      </c>
      <c r="O7524">
        <v>77</v>
      </c>
    </row>
    <row r="7525" spans="1:19" x14ac:dyDescent="0.3">
      <c r="A7525">
        <v>17751</v>
      </c>
      <c r="B7525" t="s">
        <v>570</v>
      </c>
      <c r="C7525" t="s">
        <v>2384</v>
      </c>
      <c r="K7525">
        <v>3</v>
      </c>
      <c r="L7525">
        <v>0</v>
      </c>
      <c r="M7525">
        <v>12</v>
      </c>
      <c r="N7525">
        <v>0</v>
      </c>
      <c r="O7525">
        <v>10</v>
      </c>
    </row>
    <row r="7526" spans="1:19" x14ac:dyDescent="0.3">
      <c r="A7526">
        <v>17751</v>
      </c>
      <c r="B7526" t="s">
        <v>570</v>
      </c>
      <c r="C7526" t="s">
        <v>326</v>
      </c>
      <c r="K7526">
        <v>0</v>
      </c>
      <c r="L7526">
        <v>0</v>
      </c>
      <c r="M7526">
        <v>0</v>
      </c>
      <c r="N7526">
        <v>0</v>
      </c>
      <c r="O7526">
        <v>0</v>
      </c>
    </row>
    <row r="7527" spans="1:19" x14ac:dyDescent="0.3">
      <c r="A7527">
        <v>17751</v>
      </c>
      <c r="B7527" t="s">
        <v>570</v>
      </c>
      <c r="C7527" t="s">
        <v>2205</v>
      </c>
      <c r="K7527">
        <v>1</v>
      </c>
      <c r="L7527">
        <v>0</v>
      </c>
      <c r="M7527">
        <v>0</v>
      </c>
      <c r="N7527">
        <v>0</v>
      </c>
      <c r="O7527">
        <v>-7</v>
      </c>
    </row>
    <row r="7528" spans="1:19" x14ac:dyDescent="0.3">
      <c r="A7528">
        <v>17751</v>
      </c>
      <c r="B7528" t="s">
        <v>505</v>
      </c>
      <c r="C7528" t="s">
        <v>2153</v>
      </c>
      <c r="K7528">
        <v>17</v>
      </c>
      <c r="L7528">
        <v>0</v>
      </c>
      <c r="M7528">
        <v>15</v>
      </c>
      <c r="N7528">
        <v>1</v>
      </c>
      <c r="O7528">
        <v>65</v>
      </c>
    </row>
    <row r="7529" spans="1:19" x14ac:dyDescent="0.3">
      <c r="A7529">
        <v>17751</v>
      </c>
      <c r="B7529" t="s">
        <v>505</v>
      </c>
      <c r="C7529" t="s">
        <v>751</v>
      </c>
      <c r="K7529">
        <v>3</v>
      </c>
      <c r="L7529">
        <v>0</v>
      </c>
      <c r="M7529">
        <v>7</v>
      </c>
      <c r="N7529">
        <v>0</v>
      </c>
      <c r="O7529">
        <v>13</v>
      </c>
    </row>
    <row r="7530" spans="1:19" x14ac:dyDescent="0.3">
      <c r="A7530">
        <v>17751</v>
      </c>
      <c r="B7530" t="s">
        <v>505</v>
      </c>
      <c r="C7530" t="s">
        <v>2155</v>
      </c>
      <c r="K7530">
        <v>3</v>
      </c>
      <c r="L7530">
        <v>0</v>
      </c>
      <c r="M7530">
        <v>3</v>
      </c>
      <c r="N7530">
        <v>1</v>
      </c>
      <c r="O7530">
        <v>7</v>
      </c>
    </row>
    <row r="7531" spans="1:19" x14ac:dyDescent="0.3">
      <c r="A7531">
        <v>17751</v>
      </c>
      <c r="B7531" t="s">
        <v>505</v>
      </c>
      <c r="C7531" t="s">
        <v>1970</v>
      </c>
      <c r="K7531">
        <v>5</v>
      </c>
      <c r="L7531">
        <v>0</v>
      </c>
      <c r="M7531">
        <v>5</v>
      </c>
      <c r="N7531">
        <v>0</v>
      </c>
      <c r="O7531">
        <v>6</v>
      </c>
    </row>
    <row r="7532" spans="1:19" x14ac:dyDescent="0.3">
      <c r="A7532">
        <v>17751</v>
      </c>
      <c r="B7532" t="s">
        <v>505</v>
      </c>
      <c r="C7532" t="s">
        <v>2385</v>
      </c>
      <c r="K7532">
        <v>10</v>
      </c>
      <c r="L7532">
        <v>0</v>
      </c>
      <c r="M7532">
        <v>14</v>
      </c>
      <c r="N7532">
        <v>0</v>
      </c>
      <c r="O7532">
        <v>-39</v>
      </c>
    </row>
    <row r="7533" spans="1:19" x14ac:dyDescent="0.3">
      <c r="A7533">
        <v>17751</v>
      </c>
      <c r="B7533" t="s">
        <v>570</v>
      </c>
      <c r="C7533" t="s">
        <v>795</v>
      </c>
      <c r="P7533">
        <v>38</v>
      </c>
      <c r="Q7533">
        <v>1</v>
      </c>
      <c r="R7533">
        <v>119</v>
      </c>
      <c r="S7533">
        <v>7</v>
      </c>
    </row>
    <row r="7534" spans="1:19" x14ac:dyDescent="0.3">
      <c r="A7534">
        <v>17751</v>
      </c>
      <c r="B7534" t="s">
        <v>570</v>
      </c>
      <c r="C7534" t="s">
        <v>2205</v>
      </c>
      <c r="P7534">
        <v>37</v>
      </c>
      <c r="Q7534">
        <v>0</v>
      </c>
      <c r="R7534">
        <v>105</v>
      </c>
      <c r="S7534">
        <v>8</v>
      </c>
    </row>
    <row r="7535" spans="1:19" x14ac:dyDescent="0.3">
      <c r="A7535">
        <v>17751</v>
      </c>
      <c r="B7535" t="s">
        <v>570</v>
      </c>
      <c r="C7535" t="s">
        <v>2206</v>
      </c>
      <c r="P7535">
        <v>21</v>
      </c>
      <c r="Q7535">
        <v>0</v>
      </c>
      <c r="R7535">
        <v>67</v>
      </c>
      <c r="S7535">
        <v>5</v>
      </c>
    </row>
    <row r="7536" spans="1:19" x14ac:dyDescent="0.3">
      <c r="A7536">
        <v>17751</v>
      </c>
      <c r="B7536" t="s">
        <v>570</v>
      </c>
      <c r="C7536" t="s">
        <v>1895</v>
      </c>
      <c r="P7536">
        <v>13</v>
      </c>
      <c r="Q7536">
        <v>0</v>
      </c>
      <c r="R7536">
        <v>36</v>
      </c>
      <c r="S7536">
        <v>6</v>
      </c>
    </row>
    <row r="7537" spans="1:29" x14ac:dyDescent="0.3">
      <c r="A7537">
        <v>17751</v>
      </c>
      <c r="B7537" t="s">
        <v>570</v>
      </c>
      <c r="C7537" t="s">
        <v>2386</v>
      </c>
      <c r="P7537">
        <v>2</v>
      </c>
      <c r="Q7537">
        <v>0</v>
      </c>
      <c r="R7537">
        <v>2</v>
      </c>
      <c r="S7537">
        <v>1</v>
      </c>
    </row>
    <row r="7538" spans="1:29" x14ac:dyDescent="0.3">
      <c r="A7538">
        <v>17751</v>
      </c>
      <c r="B7538" t="s">
        <v>505</v>
      </c>
      <c r="C7538" t="s">
        <v>642</v>
      </c>
      <c r="P7538">
        <v>16</v>
      </c>
      <c r="Q7538">
        <v>0</v>
      </c>
      <c r="R7538">
        <v>73</v>
      </c>
      <c r="S7538">
        <v>7</v>
      </c>
    </row>
    <row r="7539" spans="1:29" x14ac:dyDescent="0.3">
      <c r="A7539">
        <v>17751</v>
      </c>
      <c r="B7539" t="s">
        <v>505</v>
      </c>
      <c r="C7539" t="s">
        <v>2387</v>
      </c>
      <c r="P7539">
        <v>16</v>
      </c>
      <c r="Q7539">
        <v>0</v>
      </c>
      <c r="R7539">
        <v>35</v>
      </c>
      <c r="S7539">
        <v>4</v>
      </c>
    </row>
    <row r="7540" spans="1:29" x14ac:dyDescent="0.3">
      <c r="A7540">
        <v>17751</v>
      </c>
      <c r="B7540" t="s">
        <v>505</v>
      </c>
      <c r="C7540" t="s">
        <v>1970</v>
      </c>
      <c r="P7540">
        <v>17</v>
      </c>
      <c r="Q7540">
        <v>0</v>
      </c>
      <c r="R7540">
        <v>32</v>
      </c>
      <c r="S7540">
        <v>4</v>
      </c>
    </row>
    <row r="7541" spans="1:29" x14ac:dyDescent="0.3">
      <c r="A7541">
        <v>17751</v>
      </c>
      <c r="B7541" t="s">
        <v>505</v>
      </c>
      <c r="C7541" t="s">
        <v>2161</v>
      </c>
      <c r="P7541">
        <v>20</v>
      </c>
      <c r="Q7541">
        <v>0</v>
      </c>
      <c r="R7541">
        <v>28</v>
      </c>
      <c r="S7541">
        <v>3</v>
      </c>
    </row>
    <row r="7542" spans="1:29" x14ac:dyDescent="0.3">
      <c r="A7542">
        <v>17751</v>
      </c>
      <c r="B7542" t="s">
        <v>505</v>
      </c>
      <c r="C7542" t="s">
        <v>2388</v>
      </c>
      <c r="P7542">
        <v>11</v>
      </c>
      <c r="Q7542">
        <v>0</v>
      </c>
      <c r="R7542">
        <v>13</v>
      </c>
      <c r="S7542">
        <v>2</v>
      </c>
    </row>
    <row r="7543" spans="1:29" x14ac:dyDescent="0.3">
      <c r="A7543">
        <v>17751</v>
      </c>
      <c r="B7543" t="s">
        <v>505</v>
      </c>
      <c r="C7543" t="s">
        <v>2153</v>
      </c>
      <c r="P7543">
        <v>11</v>
      </c>
      <c r="Q7543">
        <v>0</v>
      </c>
      <c r="R7543">
        <v>12</v>
      </c>
      <c r="S7543">
        <v>3</v>
      </c>
    </row>
    <row r="7544" spans="1:29" x14ac:dyDescent="0.3">
      <c r="A7544">
        <v>17751</v>
      </c>
      <c r="B7544" t="s">
        <v>505</v>
      </c>
      <c r="C7544" t="s">
        <v>1712</v>
      </c>
      <c r="P7544">
        <v>12</v>
      </c>
      <c r="Q7544">
        <v>0</v>
      </c>
      <c r="R7544">
        <v>12</v>
      </c>
      <c r="S7544">
        <v>1</v>
      </c>
    </row>
    <row r="7545" spans="1:29" x14ac:dyDescent="0.3">
      <c r="A7545">
        <v>17751</v>
      </c>
      <c r="B7545" t="s">
        <v>505</v>
      </c>
      <c r="C7545" t="s">
        <v>2389</v>
      </c>
      <c r="P7545">
        <v>11</v>
      </c>
      <c r="Q7545">
        <v>0</v>
      </c>
      <c r="R7545">
        <v>11</v>
      </c>
      <c r="S7545">
        <v>1</v>
      </c>
    </row>
    <row r="7546" spans="1:29" x14ac:dyDescent="0.3">
      <c r="A7546">
        <v>17751</v>
      </c>
      <c r="B7546" t="s">
        <v>505</v>
      </c>
      <c r="C7546" t="s">
        <v>751</v>
      </c>
      <c r="P7546">
        <v>8</v>
      </c>
      <c r="Q7546">
        <v>0</v>
      </c>
      <c r="R7546">
        <v>8</v>
      </c>
      <c r="S7546">
        <v>1</v>
      </c>
    </row>
    <row r="7547" spans="1:29" x14ac:dyDescent="0.3">
      <c r="A7547">
        <v>17751</v>
      </c>
      <c r="B7547" t="s">
        <v>505</v>
      </c>
      <c r="C7547" t="s">
        <v>2158</v>
      </c>
      <c r="P7547">
        <v>2</v>
      </c>
      <c r="Q7547">
        <v>1</v>
      </c>
      <c r="R7547">
        <v>2</v>
      </c>
      <c r="S7547">
        <v>1</v>
      </c>
    </row>
    <row r="7548" spans="1:29" x14ac:dyDescent="0.3">
      <c r="A7548">
        <v>17751</v>
      </c>
      <c r="B7548" t="s">
        <v>570</v>
      </c>
      <c r="C7548" t="s">
        <v>326</v>
      </c>
      <c r="T7548">
        <v>26.5</v>
      </c>
      <c r="U7548">
        <v>35</v>
      </c>
      <c r="V7548">
        <v>0</v>
      </c>
      <c r="W7548">
        <v>53</v>
      </c>
      <c r="X7548">
        <v>2</v>
      </c>
    </row>
    <row r="7549" spans="1:29" x14ac:dyDescent="0.3">
      <c r="A7549">
        <v>17751</v>
      </c>
      <c r="B7549" t="s">
        <v>570</v>
      </c>
      <c r="C7549" t="s">
        <v>107</v>
      </c>
      <c r="T7549">
        <v>24</v>
      </c>
      <c r="U7549">
        <v>24</v>
      </c>
      <c r="V7549">
        <v>0</v>
      </c>
      <c r="W7549">
        <v>24</v>
      </c>
      <c r="X7549">
        <v>1</v>
      </c>
    </row>
    <row r="7550" spans="1:29" x14ac:dyDescent="0.3">
      <c r="A7550">
        <v>17751</v>
      </c>
      <c r="B7550" t="s">
        <v>505</v>
      </c>
      <c r="C7550" t="s">
        <v>2155</v>
      </c>
      <c r="T7550">
        <v>20.100000000000001</v>
      </c>
      <c r="U7550">
        <v>32</v>
      </c>
      <c r="V7550">
        <v>0</v>
      </c>
      <c r="W7550">
        <v>141</v>
      </c>
      <c r="X7550">
        <v>7</v>
      </c>
    </row>
    <row r="7551" spans="1:29" x14ac:dyDescent="0.3">
      <c r="A7551">
        <v>17751</v>
      </c>
      <c r="B7551" t="s">
        <v>570</v>
      </c>
      <c r="C7551" t="s">
        <v>326</v>
      </c>
      <c r="Y7551">
        <v>13.5</v>
      </c>
      <c r="Z7551">
        <v>35</v>
      </c>
      <c r="AA7551">
        <v>0</v>
      </c>
      <c r="AB7551">
        <v>54</v>
      </c>
      <c r="AC7551">
        <v>4</v>
      </c>
    </row>
    <row r="7552" spans="1:29" x14ac:dyDescent="0.3">
      <c r="A7552">
        <v>17751</v>
      </c>
      <c r="B7552" t="s">
        <v>505</v>
      </c>
      <c r="C7552" t="s">
        <v>2155</v>
      </c>
      <c r="Y7552">
        <v>25</v>
      </c>
      <c r="Z7552">
        <v>47</v>
      </c>
      <c r="AA7552">
        <v>0</v>
      </c>
      <c r="AB7552">
        <v>50</v>
      </c>
      <c r="AC7552">
        <v>2</v>
      </c>
    </row>
    <row r="7553" spans="1:39" x14ac:dyDescent="0.3">
      <c r="A7553">
        <v>17751</v>
      </c>
      <c r="B7553" t="s">
        <v>570</v>
      </c>
      <c r="C7553" t="s">
        <v>1926</v>
      </c>
      <c r="AD7553">
        <v>4</v>
      </c>
      <c r="AE7553">
        <v>47</v>
      </c>
      <c r="AF7553">
        <v>4</v>
      </c>
      <c r="AG7553">
        <v>100</v>
      </c>
      <c r="AH7553">
        <v>15</v>
      </c>
      <c r="AI7553">
        <v>3</v>
      </c>
    </row>
    <row r="7554" spans="1:39" x14ac:dyDescent="0.3">
      <c r="A7554">
        <v>17751</v>
      </c>
      <c r="B7554" t="s">
        <v>505</v>
      </c>
      <c r="C7554" t="s">
        <v>2163</v>
      </c>
      <c r="AD7554">
        <v>0</v>
      </c>
      <c r="AE7554" t="s">
        <v>136</v>
      </c>
      <c r="AF7554">
        <v>0</v>
      </c>
      <c r="AG7554" t="s">
        <v>136</v>
      </c>
      <c r="AH7554">
        <v>2</v>
      </c>
      <c r="AI7554">
        <v>2</v>
      </c>
    </row>
    <row r="7555" spans="1:39" x14ac:dyDescent="0.3">
      <c r="A7555">
        <v>17751</v>
      </c>
      <c r="B7555" t="s">
        <v>570</v>
      </c>
      <c r="C7555" t="s">
        <v>2208</v>
      </c>
      <c r="AJ7555">
        <v>55</v>
      </c>
      <c r="AK7555">
        <v>180</v>
      </c>
      <c r="AL7555">
        <v>45</v>
      </c>
      <c r="AM7555">
        <v>4</v>
      </c>
    </row>
    <row r="7556" spans="1:39" x14ac:dyDescent="0.3">
      <c r="A7556">
        <v>17751</v>
      </c>
      <c r="B7556" t="s">
        <v>505</v>
      </c>
      <c r="C7556" t="s">
        <v>44</v>
      </c>
      <c r="AJ7556">
        <v>51</v>
      </c>
      <c r="AK7556">
        <v>337</v>
      </c>
      <c r="AL7556">
        <v>42.1</v>
      </c>
      <c r="AM7556">
        <v>8</v>
      </c>
    </row>
    <row r="7557" spans="1:39" x14ac:dyDescent="0.3">
      <c r="A7557">
        <v>17752</v>
      </c>
      <c r="B7557" t="s">
        <v>746</v>
      </c>
      <c r="C7557" t="s">
        <v>71</v>
      </c>
      <c r="D7557">
        <v>15</v>
      </c>
      <c r="E7557">
        <v>73.3</v>
      </c>
      <c r="F7557">
        <v>11</v>
      </c>
      <c r="G7557">
        <v>0</v>
      </c>
      <c r="H7557">
        <v>1</v>
      </c>
      <c r="I7557">
        <v>137</v>
      </c>
      <c r="J7557">
        <v>172.1</v>
      </c>
    </row>
    <row r="7558" spans="1:39" x14ac:dyDescent="0.3">
      <c r="A7558">
        <v>17752</v>
      </c>
      <c r="B7558" t="s">
        <v>554</v>
      </c>
      <c r="C7558" t="s">
        <v>640</v>
      </c>
      <c r="D7558">
        <v>31</v>
      </c>
      <c r="E7558">
        <v>48.4</v>
      </c>
      <c r="F7558">
        <v>15</v>
      </c>
      <c r="G7558">
        <v>1</v>
      </c>
      <c r="H7558">
        <v>3</v>
      </c>
      <c r="I7558">
        <v>193</v>
      </c>
      <c r="J7558">
        <v>126.2</v>
      </c>
    </row>
    <row r="7559" spans="1:39" x14ac:dyDescent="0.3">
      <c r="A7559">
        <v>17752</v>
      </c>
      <c r="B7559" t="s">
        <v>554</v>
      </c>
      <c r="C7559" t="s">
        <v>1016</v>
      </c>
      <c r="D7559">
        <v>1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</row>
    <row r="7560" spans="1:39" x14ac:dyDescent="0.3">
      <c r="A7560">
        <v>17752</v>
      </c>
      <c r="B7560" t="s">
        <v>746</v>
      </c>
      <c r="C7560" t="s">
        <v>2390</v>
      </c>
      <c r="K7560">
        <v>18</v>
      </c>
      <c r="L7560">
        <v>0</v>
      </c>
      <c r="M7560">
        <v>58</v>
      </c>
      <c r="N7560">
        <v>1</v>
      </c>
      <c r="O7560">
        <v>138</v>
      </c>
    </row>
    <row r="7561" spans="1:39" x14ac:dyDescent="0.3">
      <c r="A7561">
        <v>17752</v>
      </c>
      <c r="B7561" t="s">
        <v>746</v>
      </c>
      <c r="C7561" t="s">
        <v>71</v>
      </c>
      <c r="K7561">
        <v>20</v>
      </c>
      <c r="L7561">
        <v>0</v>
      </c>
      <c r="M7561">
        <v>24</v>
      </c>
      <c r="N7561">
        <v>0</v>
      </c>
      <c r="O7561">
        <v>96</v>
      </c>
    </row>
    <row r="7562" spans="1:39" x14ac:dyDescent="0.3">
      <c r="A7562">
        <v>17752</v>
      </c>
      <c r="B7562" t="s">
        <v>746</v>
      </c>
      <c r="C7562" t="s">
        <v>2391</v>
      </c>
      <c r="K7562">
        <v>9</v>
      </c>
      <c r="L7562">
        <v>0</v>
      </c>
      <c r="M7562">
        <v>20</v>
      </c>
      <c r="N7562">
        <v>0</v>
      </c>
      <c r="O7562">
        <v>59</v>
      </c>
    </row>
    <row r="7563" spans="1:39" x14ac:dyDescent="0.3">
      <c r="A7563">
        <v>17752</v>
      </c>
      <c r="B7563" t="s">
        <v>746</v>
      </c>
      <c r="C7563" t="s">
        <v>52</v>
      </c>
      <c r="K7563">
        <v>5</v>
      </c>
      <c r="L7563">
        <v>0</v>
      </c>
      <c r="M7563">
        <v>14</v>
      </c>
      <c r="N7563">
        <v>0</v>
      </c>
      <c r="O7563">
        <v>20</v>
      </c>
    </row>
    <row r="7564" spans="1:39" x14ac:dyDescent="0.3">
      <c r="A7564">
        <v>17752</v>
      </c>
      <c r="B7564" t="s">
        <v>746</v>
      </c>
      <c r="C7564" t="s">
        <v>216</v>
      </c>
      <c r="K7564">
        <v>1</v>
      </c>
      <c r="L7564">
        <v>0</v>
      </c>
      <c r="M7564">
        <v>2</v>
      </c>
      <c r="N7564">
        <v>0</v>
      </c>
      <c r="O7564">
        <v>2</v>
      </c>
    </row>
    <row r="7565" spans="1:39" x14ac:dyDescent="0.3">
      <c r="A7565">
        <v>17752</v>
      </c>
      <c r="B7565" t="s">
        <v>746</v>
      </c>
      <c r="C7565" t="s">
        <v>107</v>
      </c>
      <c r="K7565">
        <v>1</v>
      </c>
      <c r="L7565">
        <v>0</v>
      </c>
      <c r="M7565">
        <v>0</v>
      </c>
      <c r="N7565">
        <v>0</v>
      </c>
      <c r="O7565">
        <v>-1</v>
      </c>
    </row>
    <row r="7566" spans="1:39" x14ac:dyDescent="0.3">
      <c r="A7566">
        <v>17752</v>
      </c>
      <c r="B7566" t="s">
        <v>746</v>
      </c>
      <c r="C7566" t="s">
        <v>1101</v>
      </c>
      <c r="K7566">
        <v>1</v>
      </c>
      <c r="L7566">
        <v>0</v>
      </c>
      <c r="M7566">
        <v>0</v>
      </c>
      <c r="N7566">
        <v>0</v>
      </c>
      <c r="O7566">
        <v>-1</v>
      </c>
    </row>
    <row r="7567" spans="1:39" x14ac:dyDescent="0.3">
      <c r="A7567">
        <v>17752</v>
      </c>
      <c r="B7567" t="s">
        <v>554</v>
      </c>
      <c r="C7567" t="s">
        <v>93</v>
      </c>
      <c r="K7567">
        <v>26</v>
      </c>
      <c r="L7567">
        <v>0</v>
      </c>
      <c r="M7567">
        <v>20</v>
      </c>
      <c r="N7567">
        <v>1</v>
      </c>
      <c r="O7567">
        <v>115</v>
      </c>
    </row>
    <row r="7568" spans="1:39" x14ac:dyDescent="0.3">
      <c r="A7568">
        <v>17752</v>
      </c>
      <c r="B7568" t="s">
        <v>554</v>
      </c>
      <c r="C7568" t="s">
        <v>2074</v>
      </c>
      <c r="K7568">
        <v>2</v>
      </c>
      <c r="L7568">
        <v>0</v>
      </c>
      <c r="M7568">
        <v>31</v>
      </c>
      <c r="N7568">
        <v>0</v>
      </c>
      <c r="O7568">
        <v>37</v>
      </c>
    </row>
    <row r="7569" spans="1:24" x14ac:dyDescent="0.3">
      <c r="A7569">
        <v>17752</v>
      </c>
      <c r="B7569" t="s">
        <v>554</v>
      </c>
      <c r="C7569" t="s">
        <v>640</v>
      </c>
      <c r="K7569">
        <v>4</v>
      </c>
      <c r="L7569">
        <v>0</v>
      </c>
      <c r="M7569">
        <v>3</v>
      </c>
      <c r="N7569">
        <v>0</v>
      </c>
      <c r="O7569">
        <v>-8</v>
      </c>
    </row>
    <row r="7570" spans="1:24" x14ac:dyDescent="0.3">
      <c r="A7570">
        <v>17752</v>
      </c>
      <c r="B7570" t="s">
        <v>746</v>
      </c>
      <c r="C7570" t="s">
        <v>2391</v>
      </c>
      <c r="P7570">
        <v>58</v>
      </c>
      <c r="Q7570">
        <v>0</v>
      </c>
      <c r="R7570">
        <v>58</v>
      </c>
      <c r="S7570">
        <v>1</v>
      </c>
    </row>
    <row r="7571" spans="1:24" x14ac:dyDescent="0.3">
      <c r="A7571">
        <v>17752</v>
      </c>
      <c r="B7571" t="s">
        <v>746</v>
      </c>
      <c r="C7571" t="s">
        <v>216</v>
      </c>
      <c r="P7571">
        <v>31</v>
      </c>
      <c r="Q7571">
        <v>1</v>
      </c>
      <c r="R7571">
        <v>35</v>
      </c>
      <c r="S7571">
        <v>2</v>
      </c>
    </row>
    <row r="7572" spans="1:24" x14ac:dyDescent="0.3">
      <c r="A7572">
        <v>17752</v>
      </c>
      <c r="B7572" t="s">
        <v>746</v>
      </c>
      <c r="C7572" t="s">
        <v>2392</v>
      </c>
      <c r="P7572">
        <v>13</v>
      </c>
      <c r="Q7572">
        <v>0</v>
      </c>
      <c r="R7572">
        <v>19</v>
      </c>
      <c r="S7572">
        <v>3</v>
      </c>
    </row>
    <row r="7573" spans="1:24" x14ac:dyDescent="0.3">
      <c r="A7573">
        <v>17752</v>
      </c>
      <c r="B7573" t="s">
        <v>746</v>
      </c>
      <c r="C7573" t="s">
        <v>52</v>
      </c>
      <c r="P7573">
        <v>9</v>
      </c>
      <c r="Q7573">
        <v>0</v>
      </c>
      <c r="R7573">
        <v>17</v>
      </c>
      <c r="S7573">
        <v>3</v>
      </c>
    </row>
    <row r="7574" spans="1:24" x14ac:dyDescent="0.3">
      <c r="A7574">
        <v>17752</v>
      </c>
      <c r="B7574" t="s">
        <v>746</v>
      </c>
      <c r="C7574" t="s">
        <v>2390</v>
      </c>
      <c r="P7574">
        <v>6</v>
      </c>
      <c r="Q7574">
        <v>0</v>
      </c>
      <c r="R7574">
        <v>8</v>
      </c>
      <c r="S7574">
        <v>2</v>
      </c>
    </row>
    <row r="7575" spans="1:24" x14ac:dyDescent="0.3">
      <c r="A7575">
        <v>17752</v>
      </c>
      <c r="B7575" t="s">
        <v>554</v>
      </c>
      <c r="C7575" t="s">
        <v>1016</v>
      </c>
      <c r="P7575">
        <v>35</v>
      </c>
      <c r="Q7575">
        <v>1</v>
      </c>
      <c r="R7575">
        <v>74</v>
      </c>
      <c r="S7575">
        <v>4</v>
      </c>
    </row>
    <row r="7576" spans="1:24" x14ac:dyDescent="0.3">
      <c r="A7576">
        <v>17752</v>
      </c>
      <c r="B7576" t="s">
        <v>554</v>
      </c>
      <c r="C7576" t="s">
        <v>2393</v>
      </c>
      <c r="P7576">
        <v>18</v>
      </c>
      <c r="Q7576">
        <v>1</v>
      </c>
      <c r="R7576">
        <v>57</v>
      </c>
      <c r="S7576">
        <v>5</v>
      </c>
    </row>
    <row r="7577" spans="1:24" x14ac:dyDescent="0.3">
      <c r="A7577">
        <v>17752</v>
      </c>
      <c r="B7577" t="s">
        <v>554</v>
      </c>
      <c r="C7577" t="s">
        <v>246</v>
      </c>
      <c r="P7577">
        <v>31</v>
      </c>
      <c r="Q7577">
        <v>0</v>
      </c>
      <c r="R7577">
        <v>31</v>
      </c>
      <c r="S7577">
        <v>1</v>
      </c>
    </row>
    <row r="7578" spans="1:24" x14ac:dyDescent="0.3">
      <c r="A7578">
        <v>17752</v>
      </c>
      <c r="B7578" t="s">
        <v>554</v>
      </c>
      <c r="C7578" t="s">
        <v>1412</v>
      </c>
      <c r="P7578">
        <v>20</v>
      </c>
      <c r="Q7578">
        <v>0</v>
      </c>
      <c r="R7578">
        <v>20</v>
      </c>
      <c r="S7578">
        <v>1</v>
      </c>
    </row>
    <row r="7579" spans="1:24" x14ac:dyDescent="0.3">
      <c r="A7579">
        <v>17752</v>
      </c>
      <c r="B7579" t="s">
        <v>554</v>
      </c>
      <c r="C7579" t="s">
        <v>2394</v>
      </c>
      <c r="P7579">
        <v>5</v>
      </c>
      <c r="Q7579">
        <v>1</v>
      </c>
      <c r="R7579">
        <v>8</v>
      </c>
      <c r="S7579">
        <v>2</v>
      </c>
    </row>
    <row r="7580" spans="1:24" x14ac:dyDescent="0.3">
      <c r="A7580">
        <v>17752</v>
      </c>
      <c r="B7580" t="s">
        <v>554</v>
      </c>
      <c r="C7580" t="s">
        <v>291</v>
      </c>
      <c r="P7580">
        <v>6</v>
      </c>
      <c r="Q7580">
        <v>0</v>
      </c>
      <c r="R7580">
        <v>6</v>
      </c>
      <c r="S7580">
        <v>1</v>
      </c>
    </row>
    <row r="7581" spans="1:24" x14ac:dyDescent="0.3">
      <c r="A7581">
        <v>17752</v>
      </c>
      <c r="B7581" t="s">
        <v>554</v>
      </c>
      <c r="C7581" t="s">
        <v>93</v>
      </c>
      <c r="P7581">
        <v>0</v>
      </c>
      <c r="Q7581">
        <v>0</v>
      </c>
      <c r="R7581">
        <v>-3</v>
      </c>
      <c r="S7581">
        <v>1</v>
      </c>
    </row>
    <row r="7582" spans="1:24" x14ac:dyDescent="0.3">
      <c r="A7582">
        <v>17752</v>
      </c>
      <c r="B7582" t="s">
        <v>746</v>
      </c>
      <c r="C7582" t="s">
        <v>2391</v>
      </c>
      <c r="T7582">
        <v>18</v>
      </c>
      <c r="U7582">
        <v>25</v>
      </c>
      <c r="V7582">
        <v>0</v>
      </c>
      <c r="W7582">
        <v>36</v>
      </c>
      <c r="X7582">
        <v>2</v>
      </c>
    </row>
    <row r="7583" spans="1:24" x14ac:dyDescent="0.3">
      <c r="A7583">
        <v>17752</v>
      </c>
      <c r="B7583" t="s">
        <v>554</v>
      </c>
      <c r="C7583" t="s">
        <v>1016</v>
      </c>
      <c r="T7583">
        <v>48.5</v>
      </c>
      <c r="U7583">
        <v>68</v>
      </c>
      <c r="V7583">
        <v>0</v>
      </c>
      <c r="W7583">
        <v>97</v>
      </c>
      <c r="X7583">
        <v>2</v>
      </c>
    </row>
    <row r="7584" spans="1:24" x14ac:dyDescent="0.3">
      <c r="A7584">
        <v>17752</v>
      </c>
      <c r="B7584" t="s">
        <v>554</v>
      </c>
      <c r="C7584" t="s">
        <v>2074</v>
      </c>
      <c r="T7584">
        <v>18</v>
      </c>
      <c r="U7584">
        <v>18</v>
      </c>
      <c r="V7584">
        <v>0</v>
      </c>
      <c r="W7584">
        <v>18</v>
      </c>
      <c r="X7584">
        <v>1</v>
      </c>
    </row>
    <row r="7585" spans="1:39" x14ac:dyDescent="0.3">
      <c r="A7585">
        <v>17752</v>
      </c>
      <c r="B7585" t="s">
        <v>746</v>
      </c>
      <c r="C7585" t="s">
        <v>180</v>
      </c>
      <c r="Y7585">
        <v>10</v>
      </c>
      <c r="Z7585">
        <v>10</v>
      </c>
      <c r="AA7585">
        <v>0</v>
      </c>
      <c r="AB7585">
        <v>10</v>
      </c>
      <c r="AC7585">
        <v>1</v>
      </c>
    </row>
    <row r="7586" spans="1:39" x14ac:dyDescent="0.3">
      <c r="A7586">
        <v>17752</v>
      </c>
      <c r="B7586" t="s">
        <v>554</v>
      </c>
      <c r="C7586" t="s">
        <v>2395</v>
      </c>
      <c r="Y7586">
        <v>20.5</v>
      </c>
      <c r="Z7586">
        <v>31</v>
      </c>
      <c r="AA7586">
        <v>0</v>
      </c>
      <c r="AB7586">
        <v>41</v>
      </c>
      <c r="AC7586">
        <v>2</v>
      </c>
    </row>
    <row r="7587" spans="1:39" x14ac:dyDescent="0.3">
      <c r="A7587">
        <v>17752</v>
      </c>
      <c r="B7587" t="s">
        <v>746</v>
      </c>
      <c r="C7587" t="s">
        <v>121</v>
      </c>
      <c r="AD7587">
        <v>4</v>
      </c>
      <c r="AE7587">
        <v>34</v>
      </c>
      <c r="AF7587">
        <v>2</v>
      </c>
      <c r="AG7587">
        <v>50</v>
      </c>
      <c r="AH7587">
        <v>9</v>
      </c>
      <c r="AI7587">
        <v>3</v>
      </c>
    </row>
    <row r="7588" spans="1:39" x14ac:dyDescent="0.3">
      <c r="A7588">
        <v>17752</v>
      </c>
      <c r="B7588" t="s">
        <v>746</v>
      </c>
      <c r="C7588" t="s">
        <v>2396</v>
      </c>
      <c r="AD7588">
        <v>1</v>
      </c>
      <c r="AE7588" t="s">
        <v>136</v>
      </c>
      <c r="AF7588">
        <v>0</v>
      </c>
      <c r="AG7588">
        <v>0</v>
      </c>
      <c r="AH7588">
        <v>0</v>
      </c>
      <c r="AI7588">
        <v>0</v>
      </c>
    </row>
    <row r="7589" spans="1:39" x14ac:dyDescent="0.3">
      <c r="A7589">
        <v>17752</v>
      </c>
      <c r="B7589" t="s">
        <v>554</v>
      </c>
      <c r="C7589" t="s">
        <v>2091</v>
      </c>
      <c r="AD7589">
        <v>1</v>
      </c>
      <c r="AE7589">
        <v>25</v>
      </c>
      <c r="AF7589">
        <v>1</v>
      </c>
      <c r="AG7589">
        <v>100</v>
      </c>
      <c r="AH7589">
        <v>6</v>
      </c>
      <c r="AI7589">
        <v>3</v>
      </c>
    </row>
    <row r="7590" spans="1:39" x14ac:dyDescent="0.3">
      <c r="A7590">
        <v>17752</v>
      </c>
      <c r="B7590" t="s">
        <v>746</v>
      </c>
      <c r="C7590" t="s">
        <v>924</v>
      </c>
      <c r="AJ7590">
        <v>53</v>
      </c>
      <c r="AK7590">
        <v>228</v>
      </c>
      <c r="AL7590">
        <v>45.6</v>
      </c>
      <c r="AM7590">
        <v>5</v>
      </c>
    </row>
    <row r="7591" spans="1:39" x14ac:dyDescent="0.3">
      <c r="A7591">
        <v>17752</v>
      </c>
      <c r="B7591" t="s">
        <v>554</v>
      </c>
      <c r="C7591" t="s">
        <v>2397</v>
      </c>
      <c r="AJ7591">
        <v>65</v>
      </c>
      <c r="AK7591">
        <v>396</v>
      </c>
      <c r="AL7591">
        <v>49.5</v>
      </c>
      <c r="AM7591">
        <v>8</v>
      </c>
    </row>
    <row r="7592" spans="1:39" x14ac:dyDescent="0.3">
      <c r="A7592">
        <v>17753</v>
      </c>
      <c r="B7592" t="s">
        <v>1462</v>
      </c>
      <c r="C7592" t="s">
        <v>2398</v>
      </c>
      <c r="D7592">
        <v>30</v>
      </c>
      <c r="E7592">
        <v>60</v>
      </c>
      <c r="F7592">
        <v>18</v>
      </c>
      <c r="G7592">
        <v>1</v>
      </c>
      <c r="H7592">
        <v>1</v>
      </c>
      <c r="I7592">
        <v>139</v>
      </c>
      <c r="J7592">
        <v>103.3</v>
      </c>
    </row>
    <row r="7593" spans="1:39" x14ac:dyDescent="0.3">
      <c r="A7593">
        <v>17753</v>
      </c>
      <c r="B7593" t="s">
        <v>1462</v>
      </c>
      <c r="C7593" t="s">
        <v>2399</v>
      </c>
      <c r="D7593">
        <v>1</v>
      </c>
      <c r="E7593">
        <v>100</v>
      </c>
      <c r="F7593">
        <v>1</v>
      </c>
      <c r="G7593">
        <v>0</v>
      </c>
      <c r="H7593">
        <v>0</v>
      </c>
      <c r="I7593">
        <v>9</v>
      </c>
      <c r="J7593">
        <v>175.6</v>
      </c>
    </row>
    <row r="7594" spans="1:39" x14ac:dyDescent="0.3">
      <c r="A7594">
        <v>17753</v>
      </c>
      <c r="B7594" t="s">
        <v>1462</v>
      </c>
      <c r="C7594" t="s">
        <v>1363</v>
      </c>
      <c r="D7594">
        <v>2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</row>
    <row r="7595" spans="1:39" x14ac:dyDescent="0.3">
      <c r="A7595">
        <v>17753</v>
      </c>
      <c r="B7595" t="s">
        <v>1128</v>
      </c>
      <c r="C7595" t="s">
        <v>2400</v>
      </c>
      <c r="D7595">
        <v>29</v>
      </c>
      <c r="E7595">
        <v>48.3</v>
      </c>
      <c r="F7595">
        <v>14</v>
      </c>
      <c r="G7595">
        <v>1</v>
      </c>
      <c r="H7595">
        <v>2</v>
      </c>
      <c r="I7595">
        <v>201</v>
      </c>
      <c r="J7595">
        <v>122.4</v>
      </c>
    </row>
    <row r="7596" spans="1:39" x14ac:dyDescent="0.3">
      <c r="A7596">
        <v>17753</v>
      </c>
      <c r="B7596" t="s">
        <v>1462</v>
      </c>
      <c r="C7596" t="s">
        <v>2398</v>
      </c>
      <c r="K7596">
        <v>22</v>
      </c>
      <c r="L7596">
        <v>0</v>
      </c>
      <c r="M7596">
        <v>37</v>
      </c>
      <c r="N7596">
        <v>0</v>
      </c>
      <c r="O7596">
        <v>110</v>
      </c>
    </row>
    <row r="7597" spans="1:39" x14ac:dyDescent="0.3">
      <c r="A7597">
        <v>17753</v>
      </c>
      <c r="B7597" t="s">
        <v>1462</v>
      </c>
      <c r="C7597" t="s">
        <v>346</v>
      </c>
      <c r="K7597">
        <v>12</v>
      </c>
      <c r="L7597">
        <v>0</v>
      </c>
      <c r="M7597">
        <v>19</v>
      </c>
      <c r="N7597">
        <v>0</v>
      </c>
      <c r="O7597">
        <v>45</v>
      </c>
    </row>
    <row r="7598" spans="1:39" x14ac:dyDescent="0.3">
      <c r="A7598">
        <v>17753</v>
      </c>
      <c r="B7598" t="s">
        <v>1462</v>
      </c>
      <c r="C7598" t="s">
        <v>1866</v>
      </c>
      <c r="K7598">
        <v>1</v>
      </c>
      <c r="L7598">
        <v>0</v>
      </c>
      <c r="M7598">
        <v>16</v>
      </c>
      <c r="N7598">
        <v>0</v>
      </c>
      <c r="O7598">
        <v>16</v>
      </c>
    </row>
    <row r="7599" spans="1:39" x14ac:dyDescent="0.3">
      <c r="A7599">
        <v>17753</v>
      </c>
      <c r="B7599" t="s">
        <v>1462</v>
      </c>
      <c r="C7599" t="s">
        <v>193</v>
      </c>
      <c r="K7599">
        <v>4</v>
      </c>
      <c r="L7599">
        <v>0</v>
      </c>
      <c r="M7599">
        <v>7</v>
      </c>
      <c r="N7599">
        <v>0</v>
      </c>
      <c r="O7599">
        <v>13</v>
      </c>
    </row>
    <row r="7600" spans="1:39" x14ac:dyDescent="0.3">
      <c r="A7600">
        <v>17753</v>
      </c>
      <c r="B7600" t="s">
        <v>1462</v>
      </c>
      <c r="C7600" t="s">
        <v>1363</v>
      </c>
      <c r="K7600">
        <v>1</v>
      </c>
      <c r="L7600">
        <v>0</v>
      </c>
      <c r="M7600">
        <v>1</v>
      </c>
      <c r="N7600">
        <v>0</v>
      </c>
      <c r="O7600">
        <v>1</v>
      </c>
    </row>
    <row r="7601" spans="1:19" x14ac:dyDescent="0.3">
      <c r="A7601">
        <v>17753</v>
      </c>
      <c r="B7601" t="s">
        <v>1462</v>
      </c>
      <c r="C7601" t="s">
        <v>486</v>
      </c>
      <c r="K7601">
        <v>0</v>
      </c>
      <c r="L7601">
        <v>0</v>
      </c>
      <c r="M7601">
        <v>0</v>
      </c>
      <c r="N7601">
        <v>0</v>
      </c>
      <c r="O7601">
        <v>0</v>
      </c>
    </row>
    <row r="7602" spans="1:19" x14ac:dyDescent="0.3">
      <c r="A7602">
        <v>17753</v>
      </c>
      <c r="B7602" t="s">
        <v>1462</v>
      </c>
      <c r="C7602" t="s">
        <v>2399</v>
      </c>
      <c r="K7602">
        <v>1</v>
      </c>
      <c r="L7602">
        <v>0</v>
      </c>
      <c r="M7602">
        <v>0</v>
      </c>
      <c r="N7602">
        <v>0</v>
      </c>
      <c r="O7602">
        <v>-2</v>
      </c>
    </row>
    <row r="7603" spans="1:19" x14ac:dyDescent="0.3">
      <c r="A7603">
        <v>17753</v>
      </c>
      <c r="B7603" t="s">
        <v>1462</v>
      </c>
      <c r="C7603" t="s">
        <v>2401</v>
      </c>
      <c r="K7603">
        <v>1</v>
      </c>
      <c r="L7603">
        <v>0</v>
      </c>
      <c r="M7603">
        <v>0</v>
      </c>
      <c r="N7603">
        <v>0</v>
      </c>
      <c r="O7603">
        <v>-4</v>
      </c>
    </row>
    <row r="7604" spans="1:19" x14ac:dyDescent="0.3">
      <c r="A7604">
        <v>17753</v>
      </c>
      <c r="B7604" t="s">
        <v>1128</v>
      </c>
      <c r="C7604" t="s">
        <v>790</v>
      </c>
      <c r="K7604">
        <v>9</v>
      </c>
      <c r="L7604">
        <v>0</v>
      </c>
      <c r="M7604">
        <v>13</v>
      </c>
      <c r="N7604">
        <v>0</v>
      </c>
      <c r="O7604">
        <v>39</v>
      </c>
    </row>
    <row r="7605" spans="1:19" x14ac:dyDescent="0.3">
      <c r="A7605">
        <v>17753</v>
      </c>
      <c r="B7605" t="s">
        <v>1128</v>
      </c>
      <c r="C7605" t="s">
        <v>849</v>
      </c>
      <c r="K7605">
        <v>8</v>
      </c>
      <c r="L7605">
        <v>0</v>
      </c>
      <c r="M7605">
        <v>19</v>
      </c>
      <c r="N7605">
        <v>0</v>
      </c>
      <c r="O7605">
        <v>29</v>
      </c>
    </row>
    <row r="7606" spans="1:19" x14ac:dyDescent="0.3">
      <c r="A7606">
        <v>17753</v>
      </c>
      <c r="B7606" t="s">
        <v>1128</v>
      </c>
      <c r="C7606" t="s">
        <v>2402</v>
      </c>
      <c r="K7606">
        <v>0</v>
      </c>
      <c r="L7606">
        <v>0</v>
      </c>
      <c r="M7606">
        <v>0</v>
      </c>
      <c r="N7606">
        <v>0</v>
      </c>
      <c r="O7606">
        <v>0</v>
      </c>
    </row>
    <row r="7607" spans="1:19" x14ac:dyDescent="0.3">
      <c r="A7607">
        <v>17753</v>
      </c>
      <c r="B7607" t="s">
        <v>1128</v>
      </c>
      <c r="C7607" t="s">
        <v>2403</v>
      </c>
      <c r="K7607">
        <v>0</v>
      </c>
      <c r="L7607">
        <v>0</v>
      </c>
      <c r="M7607">
        <v>0</v>
      </c>
      <c r="N7607">
        <v>0</v>
      </c>
      <c r="O7607">
        <v>0</v>
      </c>
    </row>
    <row r="7608" spans="1:19" x14ac:dyDescent="0.3">
      <c r="A7608">
        <v>17753</v>
      </c>
      <c r="B7608" t="s">
        <v>1128</v>
      </c>
      <c r="C7608" t="s">
        <v>323</v>
      </c>
      <c r="K7608">
        <v>2</v>
      </c>
      <c r="L7608">
        <v>0</v>
      </c>
      <c r="M7608">
        <v>0</v>
      </c>
      <c r="N7608">
        <v>0</v>
      </c>
      <c r="O7608">
        <v>-6</v>
      </c>
    </row>
    <row r="7609" spans="1:19" x14ac:dyDescent="0.3">
      <c r="A7609">
        <v>17753</v>
      </c>
      <c r="B7609" t="s">
        <v>1128</v>
      </c>
      <c r="C7609" t="s">
        <v>2400</v>
      </c>
      <c r="K7609">
        <v>10</v>
      </c>
      <c r="L7609">
        <v>0</v>
      </c>
      <c r="M7609">
        <v>3</v>
      </c>
      <c r="N7609">
        <v>0</v>
      </c>
      <c r="O7609">
        <v>-31</v>
      </c>
    </row>
    <row r="7610" spans="1:19" x14ac:dyDescent="0.3">
      <c r="A7610">
        <v>17753</v>
      </c>
      <c r="B7610" t="s">
        <v>1462</v>
      </c>
      <c r="C7610" t="s">
        <v>1866</v>
      </c>
      <c r="P7610">
        <v>60</v>
      </c>
      <c r="Q7610">
        <v>1</v>
      </c>
      <c r="R7610">
        <v>80</v>
      </c>
      <c r="S7610">
        <v>6</v>
      </c>
    </row>
    <row r="7611" spans="1:19" x14ac:dyDescent="0.3">
      <c r="A7611">
        <v>17753</v>
      </c>
      <c r="B7611" t="s">
        <v>1462</v>
      </c>
      <c r="C7611" t="s">
        <v>2404</v>
      </c>
      <c r="P7611">
        <v>11</v>
      </c>
      <c r="Q7611">
        <v>0</v>
      </c>
      <c r="R7611">
        <v>25</v>
      </c>
      <c r="S7611">
        <v>3</v>
      </c>
    </row>
    <row r="7612" spans="1:19" x14ac:dyDescent="0.3">
      <c r="A7612">
        <v>17753</v>
      </c>
      <c r="B7612" t="s">
        <v>1462</v>
      </c>
      <c r="C7612" t="s">
        <v>2399</v>
      </c>
      <c r="P7612">
        <v>11</v>
      </c>
      <c r="Q7612">
        <v>0</v>
      </c>
      <c r="R7612">
        <v>18</v>
      </c>
      <c r="S7612">
        <v>2</v>
      </c>
    </row>
    <row r="7613" spans="1:19" x14ac:dyDescent="0.3">
      <c r="A7613">
        <v>17753</v>
      </c>
      <c r="B7613" t="s">
        <v>1462</v>
      </c>
      <c r="C7613" t="s">
        <v>2405</v>
      </c>
      <c r="P7613">
        <v>9</v>
      </c>
      <c r="Q7613">
        <v>0</v>
      </c>
      <c r="R7613">
        <v>15</v>
      </c>
      <c r="S7613">
        <v>2</v>
      </c>
    </row>
    <row r="7614" spans="1:19" x14ac:dyDescent="0.3">
      <c r="A7614">
        <v>17753</v>
      </c>
      <c r="B7614" t="s">
        <v>1462</v>
      </c>
      <c r="C7614" t="s">
        <v>2398</v>
      </c>
      <c r="P7614">
        <v>9</v>
      </c>
      <c r="Q7614">
        <v>0</v>
      </c>
      <c r="R7614">
        <v>9</v>
      </c>
      <c r="S7614">
        <v>1</v>
      </c>
    </row>
    <row r="7615" spans="1:19" x14ac:dyDescent="0.3">
      <c r="A7615">
        <v>17753</v>
      </c>
      <c r="B7615" t="s">
        <v>1462</v>
      </c>
      <c r="C7615" t="s">
        <v>326</v>
      </c>
      <c r="P7615">
        <v>6</v>
      </c>
      <c r="Q7615">
        <v>0</v>
      </c>
      <c r="R7615">
        <v>6</v>
      </c>
      <c r="S7615">
        <v>1</v>
      </c>
    </row>
    <row r="7616" spans="1:19" x14ac:dyDescent="0.3">
      <c r="A7616">
        <v>17753</v>
      </c>
      <c r="B7616" t="s">
        <v>1462</v>
      </c>
      <c r="C7616" t="s">
        <v>56</v>
      </c>
      <c r="P7616">
        <v>0</v>
      </c>
      <c r="Q7616">
        <v>0</v>
      </c>
      <c r="R7616">
        <v>0</v>
      </c>
      <c r="S7616">
        <v>1</v>
      </c>
    </row>
    <row r="7617" spans="1:35" x14ac:dyDescent="0.3">
      <c r="A7617">
        <v>17753</v>
      </c>
      <c r="B7617" t="s">
        <v>1462</v>
      </c>
      <c r="C7617" t="s">
        <v>346</v>
      </c>
      <c r="P7617">
        <v>0</v>
      </c>
      <c r="Q7617">
        <v>0</v>
      </c>
      <c r="R7617">
        <v>-1</v>
      </c>
      <c r="S7617">
        <v>2</v>
      </c>
    </row>
    <row r="7618" spans="1:35" x14ac:dyDescent="0.3">
      <c r="A7618">
        <v>17753</v>
      </c>
      <c r="B7618" t="s">
        <v>1462</v>
      </c>
      <c r="C7618" t="s">
        <v>193</v>
      </c>
      <c r="P7618">
        <v>0</v>
      </c>
      <c r="Q7618">
        <v>0</v>
      </c>
      <c r="R7618">
        <v>-4</v>
      </c>
      <c r="S7618">
        <v>1</v>
      </c>
    </row>
    <row r="7619" spans="1:35" x14ac:dyDescent="0.3">
      <c r="A7619">
        <v>17753</v>
      </c>
      <c r="B7619" t="s">
        <v>1128</v>
      </c>
      <c r="C7619" t="s">
        <v>107</v>
      </c>
      <c r="P7619">
        <v>34</v>
      </c>
      <c r="Q7619">
        <v>0</v>
      </c>
      <c r="R7619">
        <v>60</v>
      </c>
      <c r="S7619">
        <v>3</v>
      </c>
    </row>
    <row r="7620" spans="1:35" x14ac:dyDescent="0.3">
      <c r="A7620">
        <v>17753</v>
      </c>
      <c r="B7620" t="s">
        <v>1128</v>
      </c>
      <c r="C7620" t="s">
        <v>2406</v>
      </c>
      <c r="P7620">
        <v>38</v>
      </c>
      <c r="Q7620">
        <v>1</v>
      </c>
      <c r="R7620">
        <v>55</v>
      </c>
      <c r="S7620">
        <v>3</v>
      </c>
    </row>
    <row r="7621" spans="1:35" x14ac:dyDescent="0.3">
      <c r="A7621">
        <v>17753</v>
      </c>
      <c r="B7621" t="s">
        <v>1128</v>
      </c>
      <c r="C7621" t="s">
        <v>2058</v>
      </c>
      <c r="P7621">
        <v>9</v>
      </c>
      <c r="Q7621">
        <v>0</v>
      </c>
      <c r="R7621">
        <v>36</v>
      </c>
      <c r="S7621">
        <v>5</v>
      </c>
    </row>
    <row r="7622" spans="1:35" x14ac:dyDescent="0.3">
      <c r="A7622">
        <v>17753</v>
      </c>
      <c r="B7622" t="s">
        <v>1128</v>
      </c>
      <c r="C7622" t="s">
        <v>133</v>
      </c>
      <c r="P7622">
        <v>29</v>
      </c>
      <c r="Q7622">
        <v>0</v>
      </c>
      <c r="R7622">
        <v>29</v>
      </c>
      <c r="S7622">
        <v>1</v>
      </c>
    </row>
    <row r="7623" spans="1:35" x14ac:dyDescent="0.3">
      <c r="A7623">
        <v>17753</v>
      </c>
      <c r="B7623" t="s">
        <v>1128</v>
      </c>
      <c r="C7623" t="s">
        <v>2402</v>
      </c>
      <c r="P7623">
        <v>16</v>
      </c>
      <c r="Q7623">
        <v>1</v>
      </c>
      <c r="R7623">
        <v>16</v>
      </c>
      <c r="S7623">
        <v>1</v>
      </c>
    </row>
    <row r="7624" spans="1:35" x14ac:dyDescent="0.3">
      <c r="A7624">
        <v>17753</v>
      </c>
      <c r="B7624" t="s">
        <v>1128</v>
      </c>
      <c r="C7624" t="s">
        <v>790</v>
      </c>
      <c r="P7624">
        <v>5</v>
      </c>
      <c r="Q7624">
        <v>0</v>
      </c>
      <c r="R7624">
        <v>5</v>
      </c>
      <c r="S7624">
        <v>1</v>
      </c>
    </row>
    <row r="7625" spans="1:35" x14ac:dyDescent="0.3">
      <c r="A7625">
        <v>17753</v>
      </c>
      <c r="B7625" t="s">
        <v>1462</v>
      </c>
      <c r="C7625" t="s">
        <v>193</v>
      </c>
      <c r="T7625">
        <v>13</v>
      </c>
      <c r="U7625">
        <v>13</v>
      </c>
      <c r="V7625">
        <v>0</v>
      </c>
      <c r="W7625">
        <v>13</v>
      </c>
      <c r="X7625">
        <v>1</v>
      </c>
    </row>
    <row r="7626" spans="1:35" x14ac:dyDescent="0.3">
      <c r="A7626">
        <v>17753</v>
      </c>
      <c r="B7626" t="s">
        <v>1462</v>
      </c>
      <c r="C7626" t="s">
        <v>2407</v>
      </c>
      <c r="T7626">
        <v>9</v>
      </c>
      <c r="U7626">
        <v>9</v>
      </c>
      <c r="V7626">
        <v>0</v>
      </c>
      <c r="W7626">
        <v>9</v>
      </c>
      <c r="X7626">
        <v>1</v>
      </c>
    </row>
    <row r="7627" spans="1:35" x14ac:dyDescent="0.3">
      <c r="A7627">
        <v>17753</v>
      </c>
      <c r="B7627" t="s">
        <v>1128</v>
      </c>
      <c r="C7627" t="s">
        <v>107</v>
      </c>
      <c r="T7627">
        <v>15</v>
      </c>
      <c r="U7627">
        <v>15</v>
      </c>
      <c r="V7627">
        <v>0</v>
      </c>
      <c r="W7627">
        <v>15</v>
      </c>
      <c r="X7627">
        <v>1</v>
      </c>
    </row>
    <row r="7628" spans="1:35" x14ac:dyDescent="0.3">
      <c r="A7628">
        <v>17753</v>
      </c>
      <c r="B7628" t="s">
        <v>1462</v>
      </c>
      <c r="C7628" t="s">
        <v>486</v>
      </c>
      <c r="Y7628">
        <v>7.8</v>
      </c>
      <c r="Z7628">
        <v>11</v>
      </c>
      <c r="AA7628">
        <v>0</v>
      </c>
      <c r="AB7628">
        <v>31</v>
      </c>
      <c r="AC7628">
        <v>4</v>
      </c>
    </row>
    <row r="7629" spans="1:35" x14ac:dyDescent="0.3">
      <c r="A7629">
        <v>17753</v>
      </c>
      <c r="B7629" t="s">
        <v>1128</v>
      </c>
      <c r="C7629" t="s">
        <v>2402</v>
      </c>
      <c r="Y7629">
        <v>1</v>
      </c>
      <c r="Z7629">
        <v>0</v>
      </c>
      <c r="AA7629">
        <v>0</v>
      </c>
      <c r="AB7629">
        <v>1</v>
      </c>
      <c r="AC7629">
        <v>1</v>
      </c>
    </row>
    <row r="7630" spans="1:35" x14ac:dyDescent="0.3">
      <c r="A7630">
        <v>17753</v>
      </c>
      <c r="B7630" t="s">
        <v>1128</v>
      </c>
      <c r="C7630" t="s">
        <v>2403</v>
      </c>
      <c r="Y7630">
        <v>-12</v>
      </c>
      <c r="Z7630">
        <v>0</v>
      </c>
      <c r="AA7630">
        <v>0</v>
      </c>
      <c r="AB7630">
        <v>-12</v>
      </c>
      <c r="AC7630">
        <v>1</v>
      </c>
    </row>
    <row r="7631" spans="1:35" x14ac:dyDescent="0.3">
      <c r="A7631">
        <v>17753</v>
      </c>
      <c r="B7631" t="s">
        <v>1462</v>
      </c>
      <c r="C7631" t="s">
        <v>2401</v>
      </c>
      <c r="AD7631">
        <v>3</v>
      </c>
      <c r="AE7631">
        <v>37</v>
      </c>
      <c r="AF7631">
        <v>2</v>
      </c>
      <c r="AG7631">
        <v>66.7</v>
      </c>
      <c r="AH7631">
        <v>8</v>
      </c>
      <c r="AI7631">
        <v>2</v>
      </c>
    </row>
    <row r="7632" spans="1:35" x14ac:dyDescent="0.3">
      <c r="A7632">
        <v>17753</v>
      </c>
      <c r="B7632" t="s">
        <v>1128</v>
      </c>
      <c r="C7632" t="s">
        <v>1362</v>
      </c>
      <c r="AD7632">
        <v>1</v>
      </c>
      <c r="AE7632" t="s">
        <v>136</v>
      </c>
      <c r="AF7632">
        <v>0</v>
      </c>
      <c r="AG7632">
        <v>0</v>
      </c>
      <c r="AH7632">
        <v>2</v>
      </c>
      <c r="AI7632">
        <v>2</v>
      </c>
    </row>
    <row r="7633" spans="1:39" x14ac:dyDescent="0.3">
      <c r="A7633">
        <v>17753</v>
      </c>
      <c r="B7633" t="s">
        <v>1462</v>
      </c>
      <c r="C7633" t="s">
        <v>2404</v>
      </c>
      <c r="AJ7633">
        <v>51</v>
      </c>
      <c r="AK7633">
        <v>230</v>
      </c>
      <c r="AL7633">
        <v>46</v>
      </c>
      <c r="AM7633">
        <v>5</v>
      </c>
    </row>
    <row r="7634" spans="1:39" x14ac:dyDescent="0.3">
      <c r="A7634">
        <v>17753</v>
      </c>
      <c r="B7634" t="s">
        <v>1128</v>
      </c>
      <c r="C7634" t="s">
        <v>2055</v>
      </c>
      <c r="AJ7634">
        <v>64</v>
      </c>
      <c r="AK7634">
        <v>366</v>
      </c>
      <c r="AL7634">
        <v>45.8</v>
      </c>
      <c r="AM7634">
        <v>8</v>
      </c>
    </row>
    <row r="7635" spans="1:39" x14ac:dyDescent="0.3">
      <c r="A7635">
        <v>17754</v>
      </c>
      <c r="B7635" t="s">
        <v>1063</v>
      </c>
      <c r="C7635" t="s">
        <v>2408</v>
      </c>
      <c r="D7635">
        <v>29</v>
      </c>
      <c r="E7635">
        <v>41.4</v>
      </c>
      <c r="F7635">
        <v>12</v>
      </c>
      <c r="G7635">
        <v>2</v>
      </c>
      <c r="H7635">
        <v>1</v>
      </c>
      <c r="I7635">
        <v>80</v>
      </c>
      <c r="J7635">
        <v>62.1</v>
      </c>
    </row>
    <row r="7636" spans="1:39" x14ac:dyDescent="0.3">
      <c r="A7636">
        <v>17754</v>
      </c>
      <c r="B7636" t="s">
        <v>383</v>
      </c>
      <c r="C7636" t="s">
        <v>107</v>
      </c>
      <c r="D7636">
        <v>19</v>
      </c>
      <c r="E7636">
        <v>42.1</v>
      </c>
      <c r="F7636">
        <v>8</v>
      </c>
      <c r="G7636">
        <v>1</v>
      </c>
      <c r="H7636">
        <v>1</v>
      </c>
      <c r="I7636">
        <v>142</v>
      </c>
      <c r="J7636">
        <v>111.7</v>
      </c>
    </row>
    <row r="7637" spans="1:39" x14ac:dyDescent="0.3">
      <c r="A7637">
        <v>17754</v>
      </c>
      <c r="B7637" t="s">
        <v>383</v>
      </c>
      <c r="C7637" t="s">
        <v>2119</v>
      </c>
      <c r="D7637">
        <v>14</v>
      </c>
      <c r="E7637">
        <v>28.6</v>
      </c>
      <c r="F7637">
        <v>4</v>
      </c>
      <c r="G7637">
        <v>1</v>
      </c>
      <c r="H7637">
        <v>0</v>
      </c>
      <c r="I7637">
        <v>26</v>
      </c>
      <c r="J7637">
        <v>29.9</v>
      </c>
    </row>
    <row r="7638" spans="1:39" x14ac:dyDescent="0.3">
      <c r="A7638">
        <v>17754</v>
      </c>
      <c r="B7638" t="s">
        <v>383</v>
      </c>
      <c r="C7638" t="s">
        <v>2120</v>
      </c>
      <c r="D7638">
        <v>1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</row>
    <row r="7639" spans="1:39" x14ac:dyDescent="0.3">
      <c r="A7639">
        <v>17754</v>
      </c>
      <c r="B7639" t="s">
        <v>1063</v>
      </c>
      <c r="C7639" t="s">
        <v>2409</v>
      </c>
      <c r="K7639">
        <v>28</v>
      </c>
      <c r="L7639">
        <v>0</v>
      </c>
      <c r="M7639">
        <v>18</v>
      </c>
      <c r="N7639">
        <v>1</v>
      </c>
      <c r="O7639">
        <v>149</v>
      </c>
    </row>
    <row r="7640" spans="1:39" x14ac:dyDescent="0.3">
      <c r="A7640">
        <v>17754</v>
      </c>
      <c r="B7640" t="s">
        <v>1063</v>
      </c>
      <c r="C7640" t="s">
        <v>2047</v>
      </c>
      <c r="K7640">
        <v>6</v>
      </c>
      <c r="L7640">
        <v>0</v>
      </c>
      <c r="M7640">
        <v>69</v>
      </c>
      <c r="N7640">
        <v>1</v>
      </c>
      <c r="O7640">
        <v>78</v>
      </c>
    </row>
    <row r="7641" spans="1:39" x14ac:dyDescent="0.3">
      <c r="A7641">
        <v>17754</v>
      </c>
      <c r="B7641" t="s">
        <v>1063</v>
      </c>
      <c r="C7641" t="s">
        <v>1803</v>
      </c>
      <c r="K7641">
        <v>1</v>
      </c>
      <c r="L7641">
        <v>0</v>
      </c>
      <c r="M7641">
        <v>4</v>
      </c>
      <c r="N7641">
        <v>0</v>
      </c>
      <c r="O7641">
        <v>4</v>
      </c>
    </row>
    <row r="7642" spans="1:39" x14ac:dyDescent="0.3">
      <c r="A7642">
        <v>17754</v>
      </c>
      <c r="B7642" t="s">
        <v>1063</v>
      </c>
      <c r="C7642" t="s">
        <v>2408</v>
      </c>
      <c r="K7642">
        <v>8</v>
      </c>
      <c r="L7642">
        <v>0</v>
      </c>
      <c r="M7642">
        <v>7</v>
      </c>
      <c r="N7642">
        <v>0</v>
      </c>
      <c r="O7642">
        <v>-8</v>
      </c>
    </row>
    <row r="7643" spans="1:39" x14ac:dyDescent="0.3">
      <c r="A7643">
        <v>17754</v>
      </c>
      <c r="B7643" t="s">
        <v>383</v>
      </c>
      <c r="C7643" t="s">
        <v>2120</v>
      </c>
      <c r="K7643">
        <v>18</v>
      </c>
      <c r="L7643">
        <v>0</v>
      </c>
      <c r="M7643">
        <v>11</v>
      </c>
      <c r="N7643">
        <v>1</v>
      </c>
      <c r="O7643">
        <v>57</v>
      </c>
    </row>
    <row r="7644" spans="1:39" x14ac:dyDescent="0.3">
      <c r="A7644">
        <v>17754</v>
      </c>
      <c r="B7644" t="s">
        <v>383</v>
      </c>
      <c r="C7644" t="s">
        <v>2119</v>
      </c>
      <c r="K7644">
        <v>9</v>
      </c>
      <c r="L7644">
        <v>0</v>
      </c>
      <c r="M7644">
        <v>10</v>
      </c>
      <c r="N7644">
        <v>0</v>
      </c>
      <c r="O7644">
        <v>33</v>
      </c>
    </row>
    <row r="7645" spans="1:39" x14ac:dyDescent="0.3">
      <c r="A7645">
        <v>17754</v>
      </c>
      <c r="B7645" t="s">
        <v>383</v>
      </c>
      <c r="C7645" t="s">
        <v>107</v>
      </c>
      <c r="K7645">
        <v>5</v>
      </c>
      <c r="L7645">
        <v>0</v>
      </c>
      <c r="M7645">
        <v>8</v>
      </c>
      <c r="N7645">
        <v>0</v>
      </c>
      <c r="O7645">
        <v>17</v>
      </c>
    </row>
    <row r="7646" spans="1:39" x14ac:dyDescent="0.3">
      <c r="A7646">
        <v>17754</v>
      </c>
      <c r="B7646" t="s">
        <v>383</v>
      </c>
      <c r="C7646" t="s">
        <v>2127</v>
      </c>
      <c r="K7646">
        <v>1</v>
      </c>
      <c r="L7646">
        <v>0</v>
      </c>
      <c r="M7646">
        <v>17</v>
      </c>
      <c r="N7646">
        <v>0</v>
      </c>
      <c r="O7646">
        <v>17</v>
      </c>
    </row>
    <row r="7647" spans="1:39" x14ac:dyDescent="0.3">
      <c r="A7647">
        <v>17754</v>
      </c>
      <c r="B7647" t="s">
        <v>383</v>
      </c>
      <c r="C7647" t="s">
        <v>1960</v>
      </c>
      <c r="K7647">
        <v>2</v>
      </c>
      <c r="L7647">
        <v>0</v>
      </c>
      <c r="M7647">
        <v>5</v>
      </c>
      <c r="N7647">
        <v>1</v>
      </c>
      <c r="O7647">
        <v>5</v>
      </c>
    </row>
    <row r="7648" spans="1:39" x14ac:dyDescent="0.3">
      <c r="A7648">
        <v>17754</v>
      </c>
      <c r="B7648" t="s">
        <v>383</v>
      </c>
      <c r="C7648" t="s">
        <v>388</v>
      </c>
      <c r="K7648">
        <v>0</v>
      </c>
      <c r="L7648">
        <v>1</v>
      </c>
      <c r="M7648">
        <v>0</v>
      </c>
      <c r="N7648">
        <v>0</v>
      </c>
      <c r="O7648">
        <v>0</v>
      </c>
    </row>
    <row r="7649" spans="1:24" x14ac:dyDescent="0.3">
      <c r="A7649">
        <v>17754</v>
      </c>
      <c r="B7649" t="s">
        <v>383</v>
      </c>
      <c r="C7649" t="s">
        <v>2126</v>
      </c>
      <c r="K7649">
        <v>0</v>
      </c>
      <c r="L7649">
        <v>0</v>
      </c>
      <c r="M7649">
        <v>0</v>
      </c>
      <c r="N7649">
        <v>0</v>
      </c>
      <c r="O7649">
        <v>0</v>
      </c>
    </row>
    <row r="7650" spans="1:24" x14ac:dyDescent="0.3">
      <c r="A7650">
        <v>17754</v>
      </c>
      <c r="B7650" t="s">
        <v>1063</v>
      </c>
      <c r="C7650" t="s">
        <v>2049</v>
      </c>
      <c r="P7650">
        <v>13</v>
      </c>
      <c r="Q7650">
        <v>0</v>
      </c>
      <c r="R7650">
        <v>29</v>
      </c>
      <c r="S7650">
        <v>3</v>
      </c>
    </row>
    <row r="7651" spans="1:24" x14ac:dyDescent="0.3">
      <c r="A7651">
        <v>17754</v>
      </c>
      <c r="B7651" t="s">
        <v>1063</v>
      </c>
      <c r="C7651" t="s">
        <v>870</v>
      </c>
      <c r="P7651">
        <v>7</v>
      </c>
      <c r="Q7651">
        <v>0</v>
      </c>
      <c r="R7651">
        <v>16</v>
      </c>
      <c r="S7651">
        <v>4</v>
      </c>
    </row>
    <row r="7652" spans="1:24" x14ac:dyDescent="0.3">
      <c r="A7652">
        <v>17754</v>
      </c>
      <c r="B7652" t="s">
        <v>1063</v>
      </c>
      <c r="C7652" t="s">
        <v>2409</v>
      </c>
      <c r="P7652">
        <v>10</v>
      </c>
      <c r="Q7652">
        <v>0</v>
      </c>
      <c r="R7652">
        <v>15</v>
      </c>
      <c r="S7652">
        <v>3</v>
      </c>
    </row>
    <row r="7653" spans="1:24" x14ac:dyDescent="0.3">
      <c r="A7653">
        <v>17754</v>
      </c>
      <c r="B7653" t="s">
        <v>1063</v>
      </c>
      <c r="C7653" t="s">
        <v>1071</v>
      </c>
      <c r="P7653">
        <v>12</v>
      </c>
      <c r="Q7653">
        <v>0</v>
      </c>
      <c r="R7653">
        <v>12</v>
      </c>
      <c r="S7653">
        <v>1</v>
      </c>
    </row>
    <row r="7654" spans="1:24" x14ac:dyDescent="0.3">
      <c r="A7654">
        <v>17754</v>
      </c>
      <c r="B7654" t="s">
        <v>1063</v>
      </c>
      <c r="C7654" t="s">
        <v>1803</v>
      </c>
      <c r="P7654">
        <v>8</v>
      </c>
      <c r="Q7654">
        <v>1</v>
      </c>
      <c r="R7654">
        <v>8</v>
      </c>
      <c r="S7654">
        <v>1</v>
      </c>
    </row>
    <row r="7655" spans="1:24" x14ac:dyDescent="0.3">
      <c r="A7655">
        <v>17754</v>
      </c>
      <c r="B7655" t="s">
        <v>383</v>
      </c>
      <c r="C7655" t="s">
        <v>962</v>
      </c>
      <c r="P7655">
        <v>68</v>
      </c>
      <c r="Q7655">
        <v>1</v>
      </c>
      <c r="R7655">
        <v>69</v>
      </c>
      <c r="S7655">
        <v>2</v>
      </c>
    </row>
    <row r="7656" spans="1:24" x14ac:dyDescent="0.3">
      <c r="A7656">
        <v>17754</v>
      </c>
      <c r="B7656" t="s">
        <v>383</v>
      </c>
      <c r="C7656" t="s">
        <v>246</v>
      </c>
      <c r="P7656">
        <v>24</v>
      </c>
      <c r="Q7656">
        <v>0</v>
      </c>
      <c r="R7656">
        <v>56</v>
      </c>
      <c r="S7656">
        <v>4</v>
      </c>
    </row>
    <row r="7657" spans="1:24" x14ac:dyDescent="0.3">
      <c r="A7657">
        <v>17754</v>
      </c>
      <c r="B7657" t="s">
        <v>383</v>
      </c>
      <c r="C7657" t="s">
        <v>2410</v>
      </c>
      <c r="P7657">
        <v>11</v>
      </c>
      <c r="Q7657">
        <v>0</v>
      </c>
      <c r="R7657">
        <v>20</v>
      </c>
      <c r="S7657">
        <v>3</v>
      </c>
    </row>
    <row r="7658" spans="1:24" x14ac:dyDescent="0.3">
      <c r="A7658">
        <v>17754</v>
      </c>
      <c r="B7658" t="s">
        <v>383</v>
      </c>
      <c r="C7658" t="s">
        <v>1049</v>
      </c>
      <c r="P7658">
        <v>12</v>
      </c>
      <c r="Q7658">
        <v>0</v>
      </c>
      <c r="R7658">
        <v>12</v>
      </c>
      <c r="S7658">
        <v>1</v>
      </c>
    </row>
    <row r="7659" spans="1:24" x14ac:dyDescent="0.3">
      <c r="A7659">
        <v>17754</v>
      </c>
      <c r="B7659" t="s">
        <v>383</v>
      </c>
      <c r="C7659" t="s">
        <v>2120</v>
      </c>
      <c r="P7659">
        <v>6</v>
      </c>
      <c r="Q7659">
        <v>0</v>
      </c>
      <c r="R7659">
        <v>11</v>
      </c>
      <c r="S7659">
        <v>2</v>
      </c>
    </row>
    <row r="7660" spans="1:24" x14ac:dyDescent="0.3">
      <c r="A7660">
        <v>17754</v>
      </c>
      <c r="B7660" t="s">
        <v>1063</v>
      </c>
      <c r="C7660" t="s">
        <v>1802</v>
      </c>
      <c r="T7660">
        <v>60</v>
      </c>
      <c r="U7660">
        <v>90</v>
      </c>
      <c r="V7660">
        <v>1</v>
      </c>
      <c r="W7660">
        <v>120</v>
      </c>
      <c r="X7660">
        <v>2</v>
      </c>
    </row>
    <row r="7661" spans="1:24" x14ac:dyDescent="0.3">
      <c r="A7661">
        <v>17754</v>
      </c>
      <c r="B7661" t="s">
        <v>383</v>
      </c>
      <c r="C7661" t="s">
        <v>2126</v>
      </c>
      <c r="T7661">
        <v>24.5</v>
      </c>
      <c r="U7661">
        <v>25</v>
      </c>
      <c r="V7661">
        <v>0</v>
      </c>
      <c r="W7661">
        <v>49</v>
      </c>
      <c r="X7661">
        <v>2</v>
      </c>
    </row>
    <row r="7662" spans="1:24" x14ac:dyDescent="0.3">
      <c r="A7662">
        <v>17754</v>
      </c>
      <c r="B7662" t="s">
        <v>383</v>
      </c>
      <c r="C7662" t="s">
        <v>388</v>
      </c>
      <c r="T7662">
        <v>10.5</v>
      </c>
      <c r="U7662">
        <v>13</v>
      </c>
      <c r="V7662">
        <v>0</v>
      </c>
      <c r="W7662">
        <v>21</v>
      </c>
      <c r="X7662">
        <v>2</v>
      </c>
    </row>
    <row r="7663" spans="1:24" x14ac:dyDescent="0.3">
      <c r="A7663">
        <v>17754</v>
      </c>
      <c r="B7663" t="s">
        <v>383</v>
      </c>
      <c r="C7663" t="s">
        <v>1725</v>
      </c>
      <c r="T7663">
        <v>23</v>
      </c>
      <c r="U7663">
        <v>23</v>
      </c>
      <c r="V7663">
        <v>0</v>
      </c>
      <c r="W7663">
        <v>23</v>
      </c>
      <c r="X7663">
        <v>1</v>
      </c>
    </row>
    <row r="7664" spans="1:24" x14ac:dyDescent="0.3">
      <c r="A7664">
        <v>17754</v>
      </c>
      <c r="B7664" t="s">
        <v>383</v>
      </c>
      <c r="C7664" t="s">
        <v>2120</v>
      </c>
      <c r="T7664">
        <v>9</v>
      </c>
      <c r="U7664">
        <v>9</v>
      </c>
      <c r="V7664">
        <v>0</v>
      </c>
      <c r="W7664">
        <v>9</v>
      </c>
      <c r="X7664">
        <v>1</v>
      </c>
    </row>
    <row r="7665" spans="1:39" x14ac:dyDescent="0.3">
      <c r="A7665">
        <v>17754</v>
      </c>
      <c r="B7665" t="s">
        <v>1063</v>
      </c>
      <c r="C7665" t="s">
        <v>2409</v>
      </c>
      <c r="Y7665">
        <v>-0.5</v>
      </c>
      <c r="Z7665">
        <v>0</v>
      </c>
      <c r="AA7665">
        <v>0</v>
      </c>
      <c r="AB7665">
        <v>-1</v>
      </c>
      <c r="AC7665">
        <v>2</v>
      </c>
    </row>
    <row r="7666" spans="1:39" x14ac:dyDescent="0.3">
      <c r="A7666">
        <v>17754</v>
      </c>
      <c r="B7666" t="s">
        <v>383</v>
      </c>
      <c r="C7666" t="s">
        <v>1829</v>
      </c>
      <c r="Y7666">
        <v>7.3</v>
      </c>
      <c r="Z7666">
        <v>12</v>
      </c>
      <c r="AA7666">
        <v>0</v>
      </c>
      <c r="AB7666">
        <v>22</v>
      </c>
      <c r="AC7666">
        <v>3</v>
      </c>
    </row>
    <row r="7667" spans="1:39" x14ac:dyDescent="0.3">
      <c r="A7667">
        <v>17754</v>
      </c>
      <c r="B7667" t="s">
        <v>1063</v>
      </c>
      <c r="C7667" t="s">
        <v>1809</v>
      </c>
      <c r="AD7667">
        <v>3</v>
      </c>
      <c r="AE7667">
        <v>44</v>
      </c>
      <c r="AF7667">
        <v>1</v>
      </c>
      <c r="AG7667">
        <v>33.299999999999997</v>
      </c>
      <c r="AH7667">
        <v>7</v>
      </c>
      <c r="AI7667">
        <v>4</v>
      </c>
    </row>
    <row r="7668" spans="1:39" x14ac:dyDescent="0.3">
      <c r="A7668">
        <v>17754</v>
      </c>
      <c r="B7668" t="s">
        <v>383</v>
      </c>
      <c r="C7668" t="s">
        <v>1646</v>
      </c>
      <c r="AD7668">
        <v>1</v>
      </c>
      <c r="AE7668">
        <v>35</v>
      </c>
      <c r="AF7668">
        <v>1</v>
      </c>
      <c r="AG7668">
        <v>100</v>
      </c>
      <c r="AH7668">
        <v>6</v>
      </c>
      <c r="AI7668">
        <v>3</v>
      </c>
    </row>
    <row r="7669" spans="1:39" x14ac:dyDescent="0.3">
      <c r="A7669">
        <v>17754</v>
      </c>
      <c r="B7669" t="s">
        <v>1063</v>
      </c>
      <c r="C7669" t="s">
        <v>1818</v>
      </c>
      <c r="AJ7669">
        <v>61</v>
      </c>
      <c r="AK7669">
        <v>300</v>
      </c>
      <c r="AL7669">
        <v>42.9</v>
      </c>
      <c r="AM7669">
        <v>7</v>
      </c>
    </row>
    <row r="7670" spans="1:39" x14ac:dyDescent="0.3">
      <c r="A7670">
        <v>17754</v>
      </c>
      <c r="B7670" t="s">
        <v>383</v>
      </c>
      <c r="C7670" t="s">
        <v>2127</v>
      </c>
      <c r="AJ7670">
        <v>61</v>
      </c>
      <c r="AK7670">
        <v>338</v>
      </c>
      <c r="AL7670">
        <v>42.2</v>
      </c>
      <c r="AM7670">
        <v>8</v>
      </c>
    </row>
    <row r="7671" spans="1:39" x14ac:dyDescent="0.3">
      <c r="A7671">
        <v>17755</v>
      </c>
      <c r="B7671" t="s">
        <v>2411</v>
      </c>
      <c r="C7671" t="s">
        <v>2412</v>
      </c>
      <c r="D7671">
        <v>41</v>
      </c>
      <c r="E7671">
        <v>63.4</v>
      </c>
      <c r="F7671">
        <v>26</v>
      </c>
      <c r="G7671">
        <v>1</v>
      </c>
      <c r="H7671">
        <v>2</v>
      </c>
      <c r="I7671">
        <v>312</v>
      </c>
      <c r="J7671">
        <v>138.6</v>
      </c>
    </row>
    <row r="7672" spans="1:39" x14ac:dyDescent="0.3">
      <c r="A7672">
        <v>17755</v>
      </c>
      <c r="B7672" t="s">
        <v>882</v>
      </c>
      <c r="C7672" t="s">
        <v>2413</v>
      </c>
      <c r="D7672">
        <v>18</v>
      </c>
      <c r="E7672">
        <v>61.1</v>
      </c>
      <c r="F7672">
        <v>11</v>
      </c>
      <c r="G7672">
        <v>0</v>
      </c>
      <c r="H7672">
        <v>1</v>
      </c>
      <c r="I7672">
        <v>175</v>
      </c>
      <c r="J7672">
        <v>161.1</v>
      </c>
    </row>
    <row r="7673" spans="1:39" x14ac:dyDescent="0.3">
      <c r="A7673">
        <v>17755</v>
      </c>
      <c r="B7673" t="s">
        <v>882</v>
      </c>
      <c r="C7673" t="s">
        <v>2414</v>
      </c>
      <c r="D7673">
        <v>4</v>
      </c>
      <c r="E7673">
        <v>25</v>
      </c>
      <c r="F7673">
        <v>1</v>
      </c>
      <c r="G7673">
        <v>0</v>
      </c>
      <c r="H7673">
        <v>0</v>
      </c>
      <c r="I7673">
        <v>6</v>
      </c>
      <c r="J7673">
        <v>37.6</v>
      </c>
    </row>
    <row r="7674" spans="1:39" x14ac:dyDescent="0.3">
      <c r="A7674">
        <v>17755</v>
      </c>
      <c r="B7674" t="s">
        <v>882</v>
      </c>
      <c r="C7674" t="s">
        <v>1610</v>
      </c>
      <c r="D7674">
        <v>1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</row>
    <row r="7675" spans="1:39" x14ac:dyDescent="0.3">
      <c r="A7675">
        <v>17755</v>
      </c>
      <c r="B7675" t="s">
        <v>2411</v>
      </c>
      <c r="C7675" t="s">
        <v>146</v>
      </c>
      <c r="K7675">
        <v>11</v>
      </c>
      <c r="L7675">
        <v>0</v>
      </c>
      <c r="M7675">
        <v>23</v>
      </c>
      <c r="N7675">
        <v>1</v>
      </c>
      <c r="O7675">
        <v>48</v>
      </c>
    </row>
    <row r="7676" spans="1:39" x14ac:dyDescent="0.3">
      <c r="A7676">
        <v>17755</v>
      </c>
      <c r="B7676" t="s">
        <v>2411</v>
      </c>
      <c r="C7676" t="s">
        <v>1172</v>
      </c>
      <c r="K7676">
        <v>6</v>
      </c>
      <c r="L7676">
        <v>0</v>
      </c>
      <c r="M7676">
        <v>17</v>
      </c>
      <c r="N7676">
        <v>0</v>
      </c>
      <c r="O7676">
        <v>33</v>
      </c>
    </row>
    <row r="7677" spans="1:39" x14ac:dyDescent="0.3">
      <c r="A7677">
        <v>17755</v>
      </c>
      <c r="B7677" t="s">
        <v>2411</v>
      </c>
      <c r="C7677" t="s">
        <v>52</v>
      </c>
      <c r="K7677">
        <v>8</v>
      </c>
      <c r="L7677">
        <v>1</v>
      </c>
      <c r="M7677">
        <v>14</v>
      </c>
      <c r="N7677">
        <v>0</v>
      </c>
      <c r="O7677">
        <v>32</v>
      </c>
    </row>
    <row r="7678" spans="1:39" x14ac:dyDescent="0.3">
      <c r="A7678">
        <v>17755</v>
      </c>
      <c r="B7678" t="s">
        <v>2411</v>
      </c>
      <c r="C7678" t="s">
        <v>2415</v>
      </c>
      <c r="K7678">
        <v>1</v>
      </c>
      <c r="L7678">
        <v>0</v>
      </c>
      <c r="M7678">
        <v>5</v>
      </c>
      <c r="N7678">
        <v>0</v>
      </c>
      <c r="O7678">
        <v>5</v>
      </c>
    </row>
    <row r="7679" spans="1:39" x14ac:dyDescent="0.3">
      <c r="A7679">
        <v>17755</v>
      </c>
      <c r="B7679" t="s">
        <v>2411</v>
      </c>
      <c r="C7679" t="s">
        <v>142</v>
      </c>
      <c r="K7679">
        <v>1</v>
      </c>
      <c r="L7679">
        <v>0</v>
      </c>
      <c r="M7679">
        <v>5</v>
      </c>
      <c r="N7679">
        <v>0</v>
      </c>
      <c r="O7679">
        <v>5</v>
      </c>
    </row>
    <row r="7680" spans="1:39" x14ac:dyDescent="0.3">
      <c r="A7680">
        <v>17755</v>
      </c>
      <c r="B7680" t="s">
        <v>2411</v>
      </c>
      <c r="C7680" t="s">
        <v>617</v>
      </c>
      <c r="K7680">
        <v>1</v>
      </c>
      <c r="L7680">
        <v>0</v>
      </c>
      <c r="M7680">
        <v>3</v>
      </c>
      <c r="N7680">
        <v>0</v>
      </c>
      <c r="O7680">
        <v>3</v>
      </c>
    </row>
    <row r="7681" spans="1:19" x14ac:dyDescent="0.3">
      <c r="A7681">
        <v>17755</v>
      </c>
      <c r="B7681" t="s">
        <v>2411</v>
      </c>
      <c r="C7681" t="s">
        <v>2412</v>
      </c>
      <c r="K7681">
        <v>2</v>
      </c>
      <c r="L7681">
        <v>0</v>
      </c>
      <c r="M7681">
        <v>4</v>
      </c>
      <c r="N7681">
        <v>0</v>
      </c>
      <c r="O7681">
        <v>-3</v>
      </c>
    </row>
    <row r="7682" spans="1:19" x14ac:dyDescent="0.3">
      <c r="A7682">
        <v>17755</v>
      </c>
      <c r="B7682" t="s">
        <v>882</v>
      </c>
      <c r="C7682" t="s">
        <v>2416</v>
      </c>
      <c r="K7682">
        <v>10</v>
      </c>
      <c r="L7682">
        <v>0</v>
      </c>
      <c r="M7682">
        <v>60</v>
      </c>
      <c r="N7682">
        <v>1</v>
      </c>
      <c r="O7682">
        <v>109</v>
      </c>
    </row>
    <row r="7683" spans="1:19" x14ac:dyDescent="0.3">
      <c r="A7683">
        <v>17755</v>
      </c>
      <c r="B7683" t="s">
        <v>882</v>
      </c>
      <c r="C7683" t="s">
        <v>1563</v>
      </c>
      <c r="K7683">
        <v>9</v>
      </c>
      <c r="L7683">
        <v>0</v>
      </c>
      <c r="M7683">
        <v>22</v>
      </c>
      <c r="N7683">
        <v>1</v>
      </c>
      <c r="O7683">
        <v>64</v>
      </c>
    </row>
    <row r="7684" spans="1:19" x14ac:dyDescent="0.3">
      <c r="A7684">
        <v>17755</v>
      </c>
      <c r="B7684" t="s">
        <v>882</v>
      </c>
      <c r="C7684" t="s">
        <v>1057</v>
      </c>
      <c r="K7684">
        <v>16</v>
      </c>
      <c r="L7684">
        <v>0</v>
      </c>
      <c r="M7684">
        <v>13</v>
      </c>
      <c r="N7684">
        <v>2</v>
      </c>
      <c r="O7684">
        <v>55</v>
      </c>
    </row>
    <row r="7685" spans="1:19" x14ac:dyDescent="0.3">
      <c r="A7685">
        <v>17755</v>
      </c>
      <c r="B7685" t="s">
        <v>882</v>
      </c>
      <c r="C7685" t="s">
        <v>2413</v>
      </c>
      <c r="K7685">
        <v>5</v>
      </c>
      <c r="L7685">
        <v>0</v>
      </c>
      <c r="M7685">
        <v>12</v>
      </c>
      <c r="N7685">
        <v>0</v>
      </c>
      <c r="O7685">
        <v>32</v>
      </c>
    </row>
    <row r="7686" spans="1:19" x14ac:dyDescent="0.3">
      <c r="A7686">
        <v>17755</v>
      </c>
      <c r="B7686" t="s">
        <v>882</v>
      </c>
      <c r="C7686" t="s">
        <v>1610</v>
      </c>
      <c r="K7686">
        <v>1</v>
      </c>
      <c r="L7686">
        <v>0</v>
      </c>
      <c r="M7686">
        <v>16</v>
      </c>
      <c r="N7686">
        <v>0</v>
      </c>
      <c r="O7686">
        <v>16</v>
      </c>
    </row>
    <row r="7687" spans="1:19" x14ac:dyDescent="0.3">
      <c r="A7687">
        <v>17755</v>
      </c>
      <c r="B7687" t="s">
        <v>882</v>
      </c>
      <c r="C7687" t="s">
        <v>2414</v>
      </c>
      <c r="K7687">
        <v>1</v>
      </c>
      <c r="L7687">
        <v>0</v>
      </c>
      <c r="M7687">
        <v>0</v>
      </c>
      <c r="N7687">
        <v>0</v>
      </c>
      <c r="O7687">
        <v>-1</v>
      </c>
    </row>
    <row r="7688" spans="1:19" x14ac:dyDescent="0.3">
      <c r="A7688">
        <v>17755</v>
      </c>
      <c r="B7688" t="s">
        <v>2411</v>
      </c>
      <c r="C7688" t="s">
        <v>2417</v>
      </c>
      <c r="P7688">
        <v>27</v>
      </c>
      <c r="Q7688">
        <v>2</v>
      </c>
      <c r="R7688">
        <v>103</v>
      </c>
      <c r="S7688">
        <v>6</v>
      </c>
    </row>
    <row r="7689" spans="1:19" x14ac:dyDescent="0.3">
      <c r="A7689">
        <v>17755</v>
      </c>
      <c r="B7689" t="s">
        <v>2411</v>
      </c>
      <c r="C7689" t="s">
        <v>52</v>
      </c>
      <c r="P7689">
        <v>25</v>
      </c>
      <c r="Q7689">
        <v>0</v>
      </c>
      <c r="R7689">
        <v>90</v>
      </c>
      <c r="S7689">
        <v>7</v>
      </c>
    </row>
    <row r="7690" spans="1:19" x14ac:dyDescent="0.3">
      <c r="A7690">
        <v>17755</v>
      </c>
      <c r="B7690" t="s">
        <v>2411</v>
      </c>
      <c r="C7690" t="s">
        <v>142</v>
      </c>
      <c r="P7690">
        <v>17</v>
      </c>
      <c r="Q7690">
        <v>0</v>
      </c>
      <c r="R7690">
        <v>35</v>
      </c>
      <c r="S7690">
        <v>4</v>
      </c>
    </row>
    <row r="7691" spans="1:19" x14ac:dyDescent="0.3">
      <c r="A7691">
        <v>17755</v>
      </c>
      <c r="B7691" t="s">
        <v>2411</v>
      </c>
      <c r="C7691" t="s">
        <v>845</v>
      </c>
      <c r="P7691">
        <v>29</v>
      </c>
      <c r="Q7691">
        <v>0</v>
      </c>
      <c r="R7691">
        <v>29</v>
      </c>
      <c r="S7691">
        <v>1</v>
      </c>
    </row>
    <row r="7692" spans="1:19" x14ac:dyDescent="0.3">
      <c r="A7692">
        <v>17755</v>
      </c>
      <c r="B7692" t="s">
        <v>2411</v>
      </c>
      <c r="C7692" t="s">
        <v>2418</v>
      </c>
      <c r="P7692">
        <v>14</v>
      </c>
      <c r="Q7692">
        <v>0</v>
      </c>
      <c r="R7692">
        <v>24</v>
      </c>
      <c r="S7692">
        <v>2</v>
      </c>
    </row>
    <row r="7693" spans="1:19" x14ac:dyDescent="0.3">
      <c r="A7693">
        <v>17755</v>
      </c>
      <c r="B7693" t="s">
        <v>2411</v>
      </c>
      <c r="C7693" t="s">
        <v>2415</v>
      </c>
      <c r="P7693">
        <v>19</v>
      </c>
      <c r="Q7693">
        <v>0</v>
      </c>
      <c r="R7693">
        <v>23</v>
      </c>
      <c r="S7693">
        <v>2</v>
      </c>
    </row>
    <row r="7694" spans="1:19" x14ac:dyDescent="0.3">
      <c r="A7694">
        <v>17755</v>
      </c>
      <c r="B7694" t="s">
        <v>2411</v>
      </c>
      <c r="C7694" t="s">
        <v>567</v>
      </c>
      <c r="P7694">
        <v>5</v>
      </c>
      <c r="Q7694">
        <v>0</v>
      </c>
      <c r="R7694">
        <v>7</v>
      </c>
      <c r="S7694">
        <v>2</v>
      </c>
    </row>
    <row r="7695" spans="1:19" x14ac:dyDescent="0.3">
      <c r="A7695">
        <v>17755</v>
      </c>
      <c r="B7695" t="s">
        <v>2411</v>
      </c>
      <c r="C7695" t="s">
        <v>2419</v>
      </c>
      <c r="P7695">
        <v>5</v>
      </c>
      <c r="Q7695">
        <v>0</v>
      </c>
      <c r="R7695">
        <v>5</v>
      </c>
      <c r="S7695">
        <v>1</v>
      </c>
    </row>
    <row r="7696" spans="1:19" x14ac:dyDescent="0.3">
      <c r="A7696">
        <v>17755</v>
      </c>
      <c r="B7696" t="s">
        <v>2411</v>
      </c>
      <c r="C7696" t="s">
        <v>146</v>
      </c>
      <c r="P7696">
        <v>0</v>
      </c>
      <c r="Q7696">
        <v>0</v>
      </c>
      <c r="R7696">
        <v>-4</v>
      </c>
      <c r="S7696">
        <v>1</v>
      </c>
    </row>
    <row r="7697" spans="1:39" x14ac:dyDescent="0.3">
      <c r="A7697">
        <v>17755</v>
      </c>
      <c r="B7697" t="s">
        <v>882</v>
      </c>
      <c r="C7697" t="s">
        <v>1428</v>
      </c>
      <c r="P7697">
        <v>50</v>
      </c>
      <c r="Q7697">
        <v>0</v>
      </c>
      <c r="R7697">
        <v>108</v>
      </c>
      <c r="S7697">
        <v>6</v>
      </c>
    </row>
    <row r="7698" spans="1:39" x14ac:dyDescent="0.3">
      <c r="A7698">
        <v>17755</v>
      </c>
      <c r="B7698" t="s">
        <v>882</v>
      </c>
      <c r="C7698" t="s">
        <v>2416</v>
      </c>
      <c r="P7698">
        <v>28</v>
      </c>
      <c r="Q7698">
        <v>1</v>
      </c>
      <c r="R7698">
        <v>53</v>
      </c>
      <c r="S7698">
        <v>2</v>
      </c>
    </row>
    <row r="7699" spans="1:39" x14ac:dyDescent="0.3">
      <c r="A7699">
        <v>17755</v>
      </c>
      <c r="B7699" t="s">
        <v>882</v>
      </c>
      <c r="C7699" t="s">
        <v>1610</v>
      </c>
      <c r="P7699">
        <v>13</v>
      </c>
      <c r="Q7699">
        <v>0</v>
      </c>
      <c r="R7699">
        <v>12</v>
      </c>
      <c r="S7699">
        <v>3</v>
      </c>
    </row>
    <row r="7700" spans="1:39" x14ac:dyDescent="0.3">
      <c r="A7700">
        <v>17755</v>
      </c>
      <c r="B7700" t="s">
        <v>882</v>
      </c>
      <c r="C7700" t="s">
        <v>2420</v>
      </c>
      <c r="P7700">
        <v>8</v>
      </c>
      <c r="Q7700">
        <v>0</v>
      </c>
      <c r="R7700">
        <v>8</v>
      </c>
      <c r="S7700">
        <v>1</v>
      </c>
    </row>
    <row r="7701" spans="1:39" x14ac:dyDescent="0.3">
      <c r="A7701">
        <v>17755</v>
      </c>
      <c r="B7701" t="s">
        <v>2411</v>
      </c>
      <c r="C7701" t="s">
        <v>142</v>
      </c>
      <c r="T7701">
        <v>25.5</v>
      </c>
      <c r="U7701">
        <v>30</v>
      </c>
      <c r="V7701">
        <v>0</v>
      </c>
      <c r="W7701">
        <v>51</v>
      </c>
      <c r="X7701">
        <v>2</v>
      </c>
    </row>
    <row r="7702" spans="1:39" x14ac:dyDescent="0.3">
      <c r="A7702">
        <v>17755</v>
      </c>
      <c r="B7702" t="s">
        <v>2411</v>
      </c>
      <c r="C7702" t="s">
        <v>2421</v>
      </c>
      <c r="T7702">
        <v>22</v>
      </c>
      <c r="U7702">
        <v>22</v>
      </c>
      <c r="V7702">
        <v>0</v>
      </c>
      <c r="W7702">
        <v>22</v>
      </c>
      <c r="X7702">
        <v>1</v>
      </c>
    </row>
    <row r="7703" spans="1:39" x14ac:dyDescent="0.3">
      <c r="A7703">
        <v>17755</v>
      </c>
      <c r="B7703" t="s">
        <v>882</v>
      </c>
      <c r="C7703" t="s">
        <v>1610</v>
      </c>
      <c r="T7703">
        <v>37</v>
      </c>
      <c r="U7703">
        <v>62</v>
      </c>
      <c r="V7703">
        <v>0</v>
      </c>
      <c r="W7703">
        <v>74</v>
      </c>
      <c r="X7703">
        <v>2</v>
      </c>
    </row>
    <row r="7704" spans="1:39" x14ac:dyDescent="0.3">
      <c r="A7704">
        <v>17755</v>
      </c>
      <c r="B7704" t="s">
        <v>882</v>
      </c>
      <c r="C7704" t="s">
        <v>2416</v>
      </c>
      <c r="T7704">
        <v>18</v>
      </c>
      <c r="U7704">
        <v>18</v>
      </c>
      <c r="V7704">
        <v>0</v>
      </c>
      <c r="W7704">
        <v>18</v>
      </c>
      <c r="X7704">
        <v>1</v>
      </c>
    </row>
    <row r="7705" spans="1:39" x14ac:dyDescent="0.3">
      <c r="A7705">
        <v>17755</v>
      </c>
      <c r="B7705" t="s">
        <v>882</v>
      </c>
      <c r="C7705" t="s">
        <v>278</v>
      </c>
      <c r="Y7705">
        <v>16</v>
      </c>
      <c r="Z7705">
        <v>0</v>
      </c>
      <c r="AA7705">
        <v>0</v>
      </c>
      <c r="AB7705">
        <v>16</v>
      </c>
      <c r="AC7705">
        <v>1</v>
      </c>
    </row>
    <row r="7706" spans="1:39" x14ac:dyDescent="0.3">
      <c r="A7706">
        <v>17755</v>
      </c>
      <c r="B7706" t="s">
        <v>882</v>
      </c>
      <c r="C7706" t="s">
        <v>2422</v>
      </c>
      <c r="Y7706">
        <v>1</v>
      </c>
      <c r="Z7706">
        <v>0</v>
      </c>
      <c r="AA7706">
        <v>0</v>
      </c>
      <c r="AB7706">
        <v>1</v>
      </c>
      <c r="AC7706">
        <v>1</v>
      </c>
    </row>
    <row r="7707" spans="1:39" x14ac:dyDescent="0.3">
      <c r="A7707">
        <v>17755</v>
      </c>
      <c r="B7707" t="s">
        <v>882</v>
      </c>
      <c r="C7707" t="s">
        <v>1610</v>
      </c>
      <c r="Y7707">
        <v>0</v>
      </c>
      <c r="Z7707">
        <v>0</v>
      </c>
      <c r="AA7707">
        <v>0</v>
      </c>
      <c r="AB7707">
        <v>0</v>
      </c>
      <c r="AC7707">
        <v>1</v>
      </c>
    </row>
    <row r="7708" spans="1:39" x14ac:dyDescent="0.3">
      <c r="A7708">
        <v>17755</v>
      </c>
      <c r="B7708" t="s">
        <v>2411</v>
      </c>
      <c r="C7708" t="s">
        <v>2423</v>
      </c>
      <c r="AD7708">
        <v>1</v>
      </c>
      <c r="AE7708">
        <v>24</v>
      </c>
      <c r="AF7708">
        <v>1</v>
      </c>
      <c r="AG7708">
        <v>100</v>
      </c>
      <c r="AH7708">
        <v>6</v>
      </c>
      <c r="AI7708">
        <v>3</v>
      </c>
    </row>
    <row r="7709" spans="1:39" x14ac:dyDescent="0.3">
      <c r="A7709">
        <v>17755</v>
      </c>
      <c r="B7709" t="s">
        <v>882</v>
      </c>
      <c r="C7709" t="s">
        <v>1981</v>
      </c>
      <c r="AD7709">
        <v>3</v>
      </c>
      <c r="AE7709">
        <v>45</v>
      </c>
      <c r="AF7709">
        <v>2</v>
      </c>
      <c r="AG7709">
        <v>66.7</v>
      </c>
      <c r="AH7709">
        <v>11</v>
      </c>
      <c r="AI7709">
        <v>5</v>
      </c>
    </row>
    <row r="7710" spans="1:39" x14ac:dyDescent="0.3">
      <c r="A7710">
        <v>17755</v>
      </c>
      <c r="B7710" t="s">
        <v>2411</v>
      </c>
      <c r="C7710" t="s">
        <v>1518</v>
      </c>
      <c r="AJ7710">
        <v>39</v>
      </c>
      <c r="AK7710">
        <v>39</v>
      </c>
      <c r="AL7710">
        <v>39</v>
      </c>
      <c r="AM7710">
        <v>1</v>
      </c>
    </row>
    <row r="7711" spans="1:39" x14ac:dyDescent="0.3">
      <c r="A7711">
        <v>17755</v>
      </c>
      <c r="B7711" t="s">
        <v>882</v>
      </c>
      <c r="C7711" t="s">
        <v>247</v>
      </c>
      <c r="AJ7711">
        <v>52</v>
      </c>
      <c r="AK7711">
        <v>147</v>
      </c>
      <c r="AL7711">
        <v>49</v>
      </c>
      <c r="AM7711">
        <v>3</v>
      </c>
    </row>
    <row r="7712" spans="1:39" x14ac:dyDescent="0.3">
      <c r="A7712">
        <v>17756</v>
      </c>
      <c r="B7712" t="s">
        <v>62</v>
      </c>
      <c r="C7712" t="s">
        <v>2424</v>
      </c>
      <c r="D7712">
        <v>69</v>
      </c>
      <c r="E7712">
        <v>65.2</v>
      </c>
      <c r="F7712">
        <v>45</v>
      </c>
      <c r="G7712">
        <v>0</v>
      </c>
      <c r="H7712">
        <v>3</v>
      </c>
      <c r="I7712">
        <v>532</v>
      </c>
      <c r="J7712">
        <v>144.30000000000001</v>
      </c>
    </row>
    <row r="7713" spans="1:19" x14ac:dyDescent="0.3">
      <c r="A7713">
        <v>17756</v>
      </c>
      <c r="B7713" t="s">
        <v>865</v>
      </c>
      <c r="C7713" t="s">
        <v>1755</v>
      </c>
      <c r="D7713">
        <v>26</v>
      </c>
      <c r="E7713">
        <v>26.9</v>
      </c>
      <c r="F7713">
        <v>7</v>
      </c>
      <c r="G7713">
        <v>3</v>
      </c>
      <c r="H7713">
        <v>1</v>
      </c>
      <c r="I7713">
        <v>137</v>
      </c>
      <c r="J7713">
        <v>60.8</v>
      </c>
    </row>
    <row r="7714" spans="1:19" x14ac:dyDescent="0.3">
      <c r="A7714">
        <v>17756</v>
      </c>
      <c r="B7714" t="s">
        <v>865</v>
      </c>
      <c r="C7714" t="s">
        <v>1512</v>
      </c>
      <c r="D7714">
        <v>1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</row>
    <row r="7715" spans="1:19" x14ac:dyDescent="0.3">
      <c r="A7715">
        <v>17756</v>
      </c>
      <c r="B7715" t="s">
        <v>62</v>
      </c>
      <c r="C7715" t="s">
        <v>394</v>
      </c>
      <c r="K7715">
        <v>6</v>
      </c>
      <c r="L7715">
        <v>0</v>
      </c>
      <c r="M7715">
        <v>14</v>
      </c>
      <c r="N7715">
        <v>0</v>
      </c>
      <c r="O7715">
        <v>39</v>
      </c>
    </row>
    <row r="7716" spans="1:19" x14ac:dyDescent="0.3">
      <c r="A7716">
        <v>17756</v>
      </c>
      <c r="B7716" t="s">
        <v>62</v>
      </c>
      <c r="C7716" t="s">
        <v>168</v>
      </c>
      <c r="K7716">
        <v>2</v>
      </c>
      <c r="L7716">
        <v>0</v>
      </c>
      <c r="M7716">
        <v>17</v>
      </c>
      <c r="N7716">
        <v>0</v>
      </c>
      <c r="O7716">
        <v>20</v>
      </c>
    </row>
    <row r="7717" spans="1:19" x14ac:dyDescent="0.3">
      <c r="A7717">
        <v>17756</v>
      </c>
      <c r="B7717" t="s">
        <v>62</v>
      </c>
      <c r="C7717" t="s">
        <v>2424</v>
      </c>
      <c r="K7717">
        <v>7</v>
      </c>
      <c r="L7717">
        <v>0</v>
      </c>
      <c r="M7717">
        <v>9</v>
      </c>
      <c r="N7717">
        <v>0</v>
      </c>
      <c r="O7717">
        <v>10</v>
      </c>
    </row>
    <row r="7718" spans="1:19" x14ac:dyDescent="0.3">
      <c r="A7718">
        <v>17756</v>
      </c>
      <c r="B7718" t="s">
        <v>865</v>
      </c>
      <c r="C7718" t="s">
        <v>751</v>
      </c>
      <c r="K7718">
        <v>15</v>
      </c>
      <c r="L7718">
        <v>0</v>
      </c>
      <c r="M7718">
        <v>9</v>
      </c>
      <c r="N7718">
        <v>1</v>
      </c>
      <c r="O7718">
        <v>63</v>
      </c>
    </row>
    <row r="7719" spans="1:19" x14ac:dyDescent="0.3">
      <c r="A7719">
        <v>17756</v>
      </c>
      <c r="B7719" t="s">
        <v>865</v>
      </c>
      <c r="C7719" t="s">
        <v>2129</v>
      </c>
      <c r="K7719">
        <v>14</v>
      </c>
      <c r="L7719">
        <v>0</v>
      </c>
      <c r="M7719">
        <v>11</v>
      </c>
      <c r="N7719">
        <v>0</v>
      </c>
      <c r="O7719">
        <v>53</v>
      </c>
    </row>
    <row r="7720" spans="1:19" x14ac:dyDescent="0.3">
      <c r="A7720">
        <v>17756</v>
      </c>
      <c r="B7720" t="s">
        <v>865</v>
      </c>
      <c r="C7720" t="s">
        <v>1512</v>
      </c>
      <c r="K7720">
        <v>6</v>
      </c>
      <c r="L7720">
        <v>0</v>
      </c>
      <c r="M7720">
        <v>13</v>
      </c>
      <c r="N7720">
        <v>0</v>
      </c>
      <c r="O7720">
        <v>38</v>
      </c>
    </row>
    <row r="7721" spans="1:19" x14ac:dyDescent="0.3">
      <c r="A7721">
        <v>17756</v>
      </c>
      <c r="B7721" t="s">
        <v>865</v>
      </c>
      <c r="C7721" t="s">
        <v>1755</v>
      </c>
      <c r="K7721">
        <v>6</v>
      </c>
      <c r="L7721">
        <v>0</v>
      </c>
      <c r="M7721">
        <v>19</v>
      </c>
      <c r="N7721">
        <v>0</v>
      </c>
      <c r="O7721">
        <v>16</v>
      </c>
    </row>
    <row r="7722" spans="1:19" x14ac:dyDescent="0.3">
      <c r="A7722">
        <v>17756</v>
      </c>
      <c r="B7722" t="s">
        <v>865</v>
      </c>
      <c r="C7722" t="s">
        <v>107</v>
      </c>
      <c r="K7722">
        <v>2</v>
      </c>
      <c r="L7722">
        <v>0</v>
      </c>
      <c r="M7722">
        <v>3</v>
      </c>
      <c r="N7722">
        <v>0</v>
      </c>
      <c r="O7722">
        <v>0</v>
      </c>
    </row>
    <row r="7723" spans="1:19" x14ac:dyDescent="0.3">
      <c r="A7723">
        <v>17756</v>
      </c>
      <c r="B7723" t="s">
        <v>62</v>
      </c>
      <c r="C7723" t="s">
        <v>536</v>
      </c>
      <c r="P7723">
        <v>75</v>
      </c>
      <c r="Q7723">
        <v>2</v>
      </c>
      <c r="R7723">
        <v>228</v>
      </c>
      <c r="S7723">
        <v>10</v>
      </c>
    </row>
    <row r="7724" spans="1:19" x14ac:dyDescent="0.3">
      <c r="A7724">
        <v>17756</v>
      </c>
      <c r="B7724" t="s">
        <v>62</v>
      </c>
      <c r="C7724" t="s">
        <v>74</v>
      </c>
      <c r="P7724">
        <v>24</v>
      </c>
      <c r="Q7724">
        <v>1</v>
      </c>
      <c r="R7724">
        <v>148</v>
      </c>
      <c r="S7724">
        <v>12</v>
      </c>
    </row>
    <row r="7725" spans="1:19" x14ac:dyDescent="0.3">
      <c r="A7725">
        <v>17756</v>
      </c>
      <c r="B7725" t="s">
        <v>62</v>
      </c>
      <c r="C7725" t="s">
        <v>44</v>
      </c>
      <c r="P7725">
        <v>17</v>
      </c>
      <c r="Q7725">
        <v>0</v>
      </c>
      <c r="R7725">
        <v>58</v>
      </c>
      <c r="S7725">
        <v>6</v>
      </c>
    </row>
    <row r="7726" spans="1:19" x14ac:dyDescent="0.3">
      <c r="A7726">
        <v>17756</v>
      </c>
      <c r="B7726" t="s">
        <v>62</v>
      </c>
      <c r="C7726" t="s">
        <v>2425</v>
      </c>
      <c r="P7726">
        <v>12</v>
      </c>
      <c r="Q7726">
        <v>0</v>
      </c>
      <c r="R7726">
        <v>44</v>
      </c>
      <c r="S7726">
        <v>9</v>
      </c>
    </row>
    <row r="7727" spans="1:19" x14ac:dyDescent="0.3">
      <c r="A7727">
        <v>17756</v>
      </c>
      <c r="B7727" t="s">
        <v>62</v>
      </c>
      <c r="C7727" t="s">
        <v>394</v>
      </c>
      <c r="P7727">
        <v>11</v>
      </c>
      <c r="Q7727">
        <v>0</v>
      </c>
      <c r="R7727">
        <v>30</v>
      </c>
      <c r="S7727">
        <v>5</v>
      </c>
    </row>
    <row r="7728" spans="1:19" x14ac:dyDescent="0.3">
      <c r="A7728">
        <v>17756</v>
      </c>
      <c r="B7728" t="s">
        <v>62</v>
      </c>
      <c r="C7728" t="s">
        <v>107</v>
      </c>
      <c r="P7728">
        <v>7</v>
      </c>
      <c r="Q7728">
        <v>0</v>
      </c>
      <c r="R7728">
        <v>13</v>
      </c>
      <c r="S7728">
        <v>2</v>
      </c>
    </row>
    <row r="7729" spans="1:35" x14ac:dyDescent="0.3">
      <c r="A7729">
        <v>17756</v>
      </c>
      <c r="B7729" t="s">
        <v>62</v>
      </c>
      <c r="C7729" t="s">
        <v>168</v>
      </c>
      <c r="P7729">
        <v>11</v>
      </c>
      <c r="Q7729">
        <v>0</v>
      </c>
      <c r="R7729">
        <v>11</v>
      </c>
      <c r="S7729">
        <v>1</v>
      </c>
    </row>
    <row r="7730" spans="1:35" x14ac:dyDescent="0.3">
      <c r="A7730">
        <v>17756</v>
      </c>
      <c r="B7730" t="s">
        <v>865</v>
      </c>
      <c r="C7730" t="s">
        <v>320</v>
      </c>
      <c r="P7730">
        <v>69</v>
      </c>
      <c r="Q7730">
        <v>1</v>
      </c>
      <c r="R7730">
        <v>69</v>
      </c>
      <c r="S7730">
        <v>1</v>
      </c>
    </row>
    <row r="7731" spans="1:35" x14ac:dyDescent="0.3">
      <c r="A7731">
        <v>17756</v>
      </c>
      <c r="B7731" t="s">
        <v>865</v>
      </c>
      <c r="C7731" t="s">
        <v>107</v>
      </c>
      <c r="P7731">
        <v>43</v>
      </c>
      <c r="Q7731">
        <v>0</v>
      </c>
      <c r="R7731">
        <v>49</v>
      </c>
      <c r="S7731">
        <v>2</v>
      </c>
    </row>
    <row r="7732" spans="1:35" x14ac:dyDescent="0.3">
      <c r="A7732">
        <v>17756</v>
      </c>
      <c r="B7732" t="s">
        <v>865</v>
      </c>
      <c r="C7732" t="s">
        <v>2426</v>
      </c>
      <c r="P7732">
        <v>12</v>
      </c>
      <c r="Q7732">
        <v>0</v>
      </c>
      <c r="R7732">
        <v>12</v>
      </c>
      <c r="S7732">
        <v>1</v>
      </c>
    </row>
    <row r="7733" spans="1:35" x14ac:dyDescent="0.3">
      <c r="A7733">
        <v>17756</v>
      </c>
      <c r="B7733" t="s">
        <v>865</v>
      </c>
      <c r="C7733" t="s">
        <v>751</v>
      </c>
      <c r="P7733">
        <v>8</v>
      </c>
      <c r="Q7733">
        <v>0</v>
      </c>
      <c r="R7733">
        <v>6</v>
      </c>
      <c r="S7733">
        <v>2</v>
      </c>
    </row>
    <row r="7734" spans="1:35" x14ac:dyDescent="0.3">
      <c r="A7734">
        <v>17756</v>
      </c>
      <c r="B7734" t="s">
        <v>865</v>
      </c>
      <c r="C7734" t="s">
        <v>2427</v>
      </c>
      <c r="P7734">
        <v>1</v>
      </c>
      <c r="Q7734">
        <v>0</v>
      </c>
      <c r="R7734">
        <v>1</v>
      </c>
      <c r="S7734">
        <v>1</v>
      </c>
    </row>
    <row r="7735" spans="1:35" x14ac:dyDescent="0.3">
      <c r="A7735">
        <v>17756</v>
      </c>
      <c r="B7735" t="s">
        <v>62</v>
      </c>
      <c r="C7735" t="s">
        <v>2425</v>
      </c>
      <c r="T7735">
        <v>30.5</v>
      </c>
      <c r="U7735">
        <v>39</v>
      </c>
      <c r="V7735">
        <v>0</v>
      </c>
      <c r="W7735">
        <v>61</v>
      </c>
      <c r="X7735">
        <v>2</v>
      </c>
    </row>
    <row r="7736" spans="1:35" x14ac:dyDescent="0.3">
      <c r="A7736">
        <v>17756</v>
      </c>
      <c r="B7736" t="s">
        <v>62</v>
      </c>
      <c r="C7736" t="s">
        <v>168</v>
      </c>
      <c r="T7736">
        <v>13</v>
      </c>
      <c r="U7736">
        <v>13</v>
      </c>
      <c r="V7736">
        <v>0</v>
      </c>
      <c r="W7736">
        <v>13</v>
      </c>
      <c r="X7736">
        <v>1</v>
      </c>
    </row>
    <row r="7737" spans="1:35" x14ac:dyDescent="0.3">
      <c r="A7737">
        <v>17756</v>
      </c>
      <c r="B7737" t="s">
        <v>865</v>
      </c>
      <c r="C7737" t="s">
        <v>474</v>
      </c>
      <c r="T7737">
        <v>20.2</v>
      </c>
      <c r="U7737">
        <v>28</v>
      </c>
      <c r="V7737">
        <v>0</v>
      </c>
      <c r="W7737">
        <v>81</v>
      </c>
      <c r="X7737">
        <v>4</v>
      </c>
    </row>
    <row r="7738" spans="1:35" x14ac:dyDescent="0.3">
      <c r="A7738">
        <v>17756</v>
      </c>
      <c r="B7738" t="s">
        <v>865</v>
      </c>
      <c r="C7738" t="s">
        <v>2428</v>
      </c>
      <c r="T7738">
        <v>18</v>
      </c>
      <c r="U7738">
        <v>22</v>
      </c>
      <c r="V7738">
        <v>0</v>
      </c>
      <c r="W7738">
        <v>36</v>
      </c>
      <c r="X7738">
        <v>2</v>
      </c>
    </row>
    <row r="7739" spans="1:35" x14ac:dyDescent="0.3">
      <c r="A7739">
        <v>17756</v>
      </c>
      <c r="B7739" t="s">
        <v>62</v>
      </c>
      <c r="C7739" t="s">
        <v>536</v>
      </c>
      <c r="Y7739">
        <v>6</v>
      </c>
      <c r="Z7739">
        <v>6</v>
      </c>
      <c r="AA7739">
        <v>0</v>
      </c>
      <c r="AB7739">
        <v>6</v>
      </c>
      <c r="AC7739">
        <v>1</v>
      </c>
    </row>
    <row r="7740" spans="1:35" x14ac:dyDescent="0.3">
      <c r="A7740">
        <v>17756</v>
      </c>
      <c r="B7740" t="s">
        <v>62</v>
      </c>
      <c r="C7740" t="s">
        <v>145</v>
      </c>
      <c r="Y7740">
        <v>0</v>
      </c>
      <c r="Z7740">
        <v>0</v>
      </c>
      <c r="AA7740">
        <v>0</v>
      </c>
      <c r="AB7740">
        <v>0</v>
      </c>
      <c r="AC7740">
        <v>1</v>
      </c>
    </row>
    <row r="7741" spans="1:35" x14ac:dyDescent="0.3">
      <c r="A7741">
        <v>17756</v>
      </c>
      <c r="B7741" t="s">
        <v>865</v>
      </c>
      <c r="C7741" t="s">
        <v>320</v>
      </c>
      <c r="Y7741">
        <v>26</v>
      </c>
      <c r="Z7741">
        <v>26</v>
      </c>
      <c r="AA7741">
        <v>0</v>
      </c>
      <c r="AB7741">
        <v>26</v>
      </c>
      <c r="AC7741">
        <v>1</v>
      </c>
    </row>
    <row r="7742" spans="1:35" x14ac:dyDescent="0.3">
      <c r="A7742">
        <v>17756</v>
      </c>
      <c r="B7742" t="s">
        <v>865</v>
      </c>
      <c r="C7742" t="s">
        <v>2429</v>
      </c>
      <c r="Y7742">
        <v>21</v>
      </c>
      <c r="Z7742">
        <v>21</v>
      </c>
      <c r="AA7742">
        <v>0</v>
      </c>
      <c r="AB7742">
        <v>21</v>
      </c>
      <c r="AC7742">
        <v>1</v>
      </c>
    </row>
    <row r="7743" spans="1:35" x14ac:dyDescent="0.3">
      <c r="A7743">
        <v>17756</v>
      </c>
      <c r="B7743" t="s">
        <v>865</v>
      </c>
      <c r="C7743" t="s">
        <v>2430</v>
      </c>
      <c r="Y7743">
        <v>0</v>
      </c>
      <c r="Z7743">
        <v>0</v>
      </c>
      <c r="AA7743">
        <v>0</v>
      </c>
      <c r="AB7743">
        <v>0</v>
      </c>
      <c r="AC7743">
        <v>1</v>
      </c>
    </row>
    <row r="7744" spans="1:35" x14ac:dyDescent="0.3">
      <c r="A7744">
        <v>17756</v>
      </c>
      <c r="B7744" t="s">
        <v>62</v>
      </c>
      <c r="C7744" t="s">
        <v>1283</v>
      </c>
      <c r="AD7744">
        <v>5</v>
      </c>
      <c r="AE7744">
        <v>38</v>
      </c>
      <c r="AF7744">
        <v>3</v>
      </c>
      <c r="AG7744">
        <v>60</v>
      </c>
      <c r="AH7744">
        <v>12</v>
      </c>
      <c r="AI7744">
        <v>3</v>
      </c>
    </row>
    <row r="7745" spans="1:39" x14ac:dyDescent="0.3">
      <c r="A7745">
        <v>17756</v>
      </c>
      <c r="B7745" t="s">
        <v>865</v>
      </c>
      <c r="C7745" t="s">
        <v>1852</v>
      </c>
      <c r="AD7745">
        <v>0</v>
      </c>
      <c r="AE7745" t="s">
        <v>136</v>
      </c>
      <c r="AF7745">
        <v>0</v>
      </c>
      <c r="AG7745" t="s">
        <v>136</v>
      </c>
      <c r="AH7745">
        <v>2</v>
      </c>
      <c r="AI7745">
        <v>2</v>
      </c>
    </row>
    <row r="7746" spans="1:39" x14ac:dyDescent="0.3">
      <c r="A7746">
        <v>17756</v>
      </c>
      <c r="B7746" t="s">
        <v>62</v>
      </c>
      <c r="C7746" t="s">
        <v>1965</v>
      </c>
      <c r="AJ7746">
        <v>58</v>
      </c>
      <c r="AK7746">
        <v>255</v>
      </c>
      <c r="AL7746">
        <v>42.5</v>
      </c>
      <c r="AM7746">
        <v>6</v>
      </c>
    </row>
    <row r="7747" spans="1:39" x14ac:dyDescent="0.3">
      <c r="A7747">
        <v>17756</v>
      </c>
      <c r="B7747" t="s">
        <v>865</v>
      </c>
      <c r="C7747" t="s">
        <v>1852</v>
      </c>
      <c r="AJ7747">
        <v>55</v>
      </c>
      <c r="AK7747">
        <v>374</v>
      </c>
      <c r="AL7747">
        <v>41.6</v>
      </c>
      <c r="AM7747">
        <v>9</v>
      </c>
    </row>
    <row r="7748" spans="1:39" x14ac:dyDescent="0.3">
      <c r="A7748">
        <v>17757</v>
      </c>
      <c r="B7748" t="s">
        <v>806</v>
      </c>
      <c r="C7748" t="s">
        <v>199</v>
      </c>
      <c r="D7748">
        <v>23</v>
      </c>
      <c r="E7748">
        <v>78.3</v>
      </c>
      <c r="F7748">
        <v>18</v>
      </c>
      <c r="G7748">
        <v>0</v>
      </c>
      <c r="H7748">
        <v>2</v>
      </c>
      <c r="I7748">
        <v>162</v>
      </c>
      <c r="J7748">
        <v>166.1</v>
      </c>
    </row>
    <row r="7749" spans="1:39" x14ac:dyDescent="0.3">
      <c r="A7749">
        <v>17757</v>
      </c>
      <c r="B7749" t="s">
        <v>826</v>
      </c>
      <c r="C7749" t="s">
        <v>243</v>
      </c>
      <c r="D7749">
        <v>16</v>
      </c>
      <c r="E7749">
        <v>75</v>
      </c>
      <c r="F7749">
        <v>12</v>
      </c>
      <c r="G7749">
        <v>1</v>
      </c>
      <c r="H7749">
        <v>1</v>
      </c>
      <c r="I7749">
        <v>132</v>
      </c>
      <c r="J7749">
        <v>152.4</v>
      </c>
    </row>
    <row r="7750" spans="1:39" x14ac:dyDescent="0.3">
      <c r="A7750">
        <v>17757</v>
      </c>
      <c r="B7750" t="s">
        <v>806</v>
      </c>
      <c r="C7750" t="s">
        <v>2431</v>
      </c>
      <c r="K7750">
        <v>12</v>
      </c>
      <c r="L7750">
        <v>1</v>
      </c>
      <c r="M7750">
        <v>13</v>
      </c>
      <c r="N7750">
        <v>0</v>
      </c>
      <c r="O7750">
        <v>82</v>
      </c>
    </row>
    <row r="7751" spans="1:39" x14ac:dyDescent="0.3">
      <c r="A7751">
        <v>17757</v>
      </c>
      <c r="B7751" t="s">
        <v>806</v>
      </c>
      <c r="C7751" t="s">
        <v>215</v>
      </c>
      <c r="K7751">
        <v>4</v>
      </c>
      <c r="L7751">
        <v>0</v>
      </c>
      <c r="M7751">
        <v>7</v>
      </c>
      <c r="N7751">
        <v>0</v>
      </c>
      <c r="O7751">
        <v>24</v>
      </c>
    </row>
    <row r="7752" spans="1:39" x14ac:dyDescent="0.3">
      <c r="A7752">
        <v>17757</v>
      </c>
      <c r="B7752" t="s">
        <v>806</v>
      </c>
      <c r="C7752" t="s">
        <v>199</v>
      </c>
      <c r="K7752">
        <v>15</v>
      </c>
      <c r="L7752">
        <v>0</v>
      </c>
      <c r="M7752">
        <v>18</v>
      </c>
      <c r="N7752">
        <v>0</v>
      </c>
      <c r="O7752">
        <v>20</v>
      </c>
    </row>
    <row r="7753" spans="1:39" x14ac:dyDescent="0.3">
      <c r="A7753">
        <v>17757</v>
      </c>
      <c r="B7753" t="s">
        <v>806</v>
      </c>
      <c r="C7753" t="s">
        <v>1954</v>
      </c>
      <c r="K7753">
        <v>5</v>
      </c>
      <c r="L7753">
        <v>0</v>
      </c>
      <c r="M7753">
        <v>5</v>
      </c>
      <c r="N7753">
        <v>0</v>
      </c>
      <c r="O7753">
        <v>17</v>
      </c>
    </row>
    <row r="7754" spans="1:39" x14ac:dyDescent="0.3">
      <c r="A7754">
        <v>17757</v>
      </c>
      <c r="B7754" t="s">
        <v>806</v>
      </c>
      <c r="C7754" t="s">
        <v>2432</v>
      </c>
      <c r="K7754">
        <v>1</v>
      </c>
      <c r="L7754">
        <v>1</v>
      </c>
      <c r="M7754">
        <v>0</v>
      </c>
      <c r="N7754">
        <v>0</v>
      </c>
      <c r="O7754">
        <v>-6</v>
      </c>
    </row>
    <row r="7755" spans="1:39" x14ac:dyDescent="0.3">
      <c r="A7755">
        <v>17757</v>
      </c>
      <c r="B7755" t="s">
        <v>826</v>
      </c>
      <c r="C7755" t="s">
        <v>2433</v>
      </c>
      <c r="K7755">
        <v>16</v>
      </c>
      <c r="L7755">
        <v>0</v>
      </c>
      <c r="M7755">
        <v>11</v>
      </c>
      <c r="N7755">
        <v>0</v>
      </c>
      <c r="O7755">
        <v>71</v>
      </c>
    </row>
    <row r="7756" spans="1:39" x14ac:dyDescent="0.3">
      <c r="A7756">
        <v>17757</v>
      </c>
      <c r="B7756" t="s">
        <v>826</v>
      </c>
      <c r="C7756" t="s">
        <v>1367</v>
      </c>
      <c r="K7756">
        <v>7</v>
      </c>
      <c r="L7756">
        <v>0</v>
      </c>
      <c r="M7756">
        <v>10</v>
      </c>
      <c r="N7756">
        <v>0</v>
      </c>
      <c r="O7756">
        <v>30</v>
      </c>
    </row>
    <row r="7757" spans="1:39" x14ac:dyDescent="0.3">
      <c r="A7757">
        <v>17757</v>
      </c>
      <c r="B7757" t="s">
        <v>826</v>
      </c>
      <c r="C7757" t="s">
        <v>584</v>
      </c>
      <c r="K7757">
        <v>4</v>
      </c>
      <c r="L7757">
        <v>0</v>
      </c>
      <c r="M7757">
        <v>16</v>
      </c>
      <c r="N7757">
        <v>0</v>
      </c>
      <c r="O7757">
        <v>23</v>
      </c>
    </row>
    <row r="7758" spans="1:39" x14ac:dyDescent="0.3">
      <c r="A7758">
        <v>17757</v>
      </c>
      <c r="B7758" t="s">
        <v>826</v>
      </c>
      <c r="C7758" t="s">
        <v>2193</v>
      </c>
      <c r="K7758">
        <v>5</v>
      </c>
      <c r="L7758">
        <v>0</v>
      </c>
      <c r="M7758">
        <v>5</v>
      </c>
      <c r="N7758">
        <v>0</v>
      </c>
      <c r="O7758">
        <v>15</v>
      </c>
    </row>
    <row r="7759" spans="1:39" x14ac:dyDescent="0.3">
      <c r="A7759">
        <v>17757</v>
      </c>
      <c r="B7759" t="s">
        <v>826</v>
      </c>
      <c r="C7759" t="s">
        <v>2434</v>
      </c>
      <c r="K7759">
        <v>1</v>
      </c>
      <c r="L7759">
        <v>0</v>
      </c>
      <c r="M7759">
        <v>0</v>
      </c>
      <c r="N7759">
        <v>0</v>
      </c>
      <c r="O7759">
        <v>0</v>
      </c>
    </row>
    <row r="7760" spans="1:39" x14ac:dyDescent="0.3">
      <c r="A7760">
        <v>17757</v>
      </c>
      <c r="B7760" t="s">
        <v>826</v>
      </c>
      <c r="C7760" t="s">
        <v>243</v>
      </c>
      <c r="K7760">
        <v>2</v>
      </c>
      <c r="L7760">
        <v>2</v>
      </c>
      <c r="M7760">
        <v>0</v>
      </c>
      <c r="N7760">
        <v>0</v>
      </c>
      <c r="O7760">
        <v>-3</v>
      </c>
    </row>
    <row r="7761" spans="1:19" x14ac:dyDescent="0.3">
      <c r="A7761">
        <v>17757</v>
      </c>
      <c r="B7761" t="s">
        <v>806</v>
      </c>
      <c r="C7761" t="s">
        <v>107</v>
      </c>
      <c r="P7761">
        <v>37</v>
      </c>
      <c r="Q7761">
        <v>0</v>
      </c>
      <c r="R7761">
        <v>47</v>
      </c>
      <c r="S7761">
        <v>2</v>
      </c>
    </row>
    <row r="7762" spans="1:19" x14ac:dyDescent="0.3">
      <c r="A7762">
        <v>17757</v>
      </c>
      <c r="B7762" t="s">
        <v>806</v>
      </c>
      <c r="C7762" t="s">
        <v>2432</v>
      </c>
      <c r="P7762">
        <v>11</v>
      </c>
      <c r="Q7762">
        <v>1</v>
      </c>
      <c r="R7762">
        <v>38</v>
      </c>
      <c r="S7762">
        <v>5</v>
      </c>
    </row>
    <row r="7763" spans="1:19" x14ac:dyDescent="0.3">
      <c r="A7763">
        <v>17757</v>
      </c>
      <c r="B7763" t="s">
        <v>806</v>
      </c>
      <c r="C7763" t="s">
        <v>1955</v>
      </c>
      <c r="P7763">
        <v>25</v>
      </c>
      <c r="Q7763">
        <v>0</v>
      </c>
      <c r="R7763">
        <v>25</v>
      </c>
      <c r="S7763">
        <v>1</v>
      </c>
    </row>
    <row r="7764" spans="1:19" x14ac:dyDescent="0.3">
      <c r="A7764">
        <v>17757</v>
      </c>
      <c r="B7764" t="s">
        <v>806</v>
      </c>
      <c r="C7764" t="s">
        <v>642</v>
      </c>
      <c r="P7764">
        <v>13</v>
      </c>
      <c r="Q7764">
        <v>0</v>
      </c>
      <c r="R7764">
        <v>13</v>
      </c>
      <c r="S7764">
        <v>1</v>
      </c>
    </row>
    <row r="7765" spans="1:19" x14ac:dyDescent="0.3">
      <c r="A7765">
        <v>17757</v>
      </c>
      <c r="B7765" t="s">
        <v>806</v>
      </c>
      <c r="C7765" t="s">
        <v>215</v>
      </c>
      <c r="P7765">
        <v>11</v>
      </c>
      <c r="Q7765">
        <v>1</v>
      </c>
      <c r="R7765">
        <v>12</v>
      </c>
      <c r="S7765">
        <v>3</v>
      </c>
    </row>
    <row r="7766" spans="1:19" x14ac:dyDescent="0.3">
      <c r="A7766">
        <v>17757</v>
      </c>
      <c r="B7766" t="s">
        <v>806</v>
      </c>
      <c r="C7766" t="s">
        <v>2431</v>
      </c>
      <c r="P7766">
        <v>12</v>
      </c>
      <c r="Q7766">
        <v>0</v>
      </c>
      <c r="R7766">
        <v>11</v>
      </c>
      <c r="S7766">
        <v>4</v>
      </c>
    </row>
    <row r="7767" spans="1:19" x14ac:dyDescent="0.3">
      <c r="A7767">
        <v>17757</v>
      </c>
      <c r="B7767" t="s">
        <v>806</v>
      </c>
      <c r="C7767" t="s">
        <v>2435</v>
      </c>
      <c r="P7767">
        <v>8</v>
      </c>
      <c r="Q7767">
        <v>0</v>
      </c>
      <c r="R7767">
        <v>8</v>
      </c>
      <c r="S7767">
        <v>1</v>
      </c>
    </row>
    <row r="7768" spans="1:19" x14ac:dyDescent="0.3">
      <c r="A7768">
        <v>17757</v>
      </c>
      <c r="B7768" t="s">
        <v>806</v>
      </c>
      <c r="C7768" t="s">
        <v>1954</v>
      </c>
      <c r="P7768">
        <v>8</v>
      </c>
      <c r="Q7768">
        <v>0</v>
      </c>
      <c r="R7768">
        <v>8</v>
      </c>
      <c r="S7768">
        <v>1</v>
      </c>
    </row>
    <row r="7769" spans="1:19" x14ac:dyDescent="0.3">
      <c r="A7769">
        <v>17757</v>
      </c>
      <c r="B7769" t="s">
        <v>826</v>
      </c>
      <c r="C7769" t="s">
        <v>389</v>
      </c>
      <c r="P7769">
        <v>32</v>
      </c>
      <c r="Q7769">
        <v>0</v>
      </c>
      <c r="R7769">
        <v>40</v>
      </c>
      <c r="S7769">
        <v>2</v>
      </c>
    </row>
    <row r="7770" spans="1:19" x14ac:dyDescent="0.3">
      <c r="A7770">
        <v>17757</v>
      </c>
      <c r="B7770" t="s">
        <v>826</v>
      </c>
      <c r="C7770" t="s">
        <v>2433</v>
      </c>
      <c r="P7770">
        <v>20</v>
      </c>
      <c r="Q7770">
        <v>0</v>
      </c>
      <c r="R7770">
        <v>31</v>
      </c>
      <c r="S7770">
        <v>3</v>
      </c>
    </row>
    <row r="7771" spans="1:19" x14ac:dyDescent="0.3">
      <c r="A7771">
        <v>17757</v>
      </c>
      <c r="B7771" t="s">
        <v>826</v>
      </c>
      <c r="C7771" t="s">
        <v>130</v>
      </c>
      <c r="P7771">
        <v>17</v>
      </c>
      <c r="Q7771">
        <v>1</v>
      </c>
      <c r="R7771">
        <v>27</v>
      </c>
      <c r="S7771">
        <v>2</v>
      </c>
    </row>
    <row r="7772" spans="1:19" x14ac:dyDescent="0.3">
      <c r="A7772">
        <v>17757</v>
      </c>
      <c r="B7772" t="s">
        <v>826</v>
      </c>
      <c r="C7772" t="s">
        <v>2194</v>
      </c>
      <c r="P7772">
        <v>9</v>
      </c>
      <c r="Q7772">
        <v>0</v>
      </c>
      <c r="R7772">
        <v>9</v>
      </c>
      <c r="S7772">
        <v>1</v>
      </c>
    </row>
    <row r="7773" spans="1:19" x14ac:dyDescent="0.3">
      <c r="A7773">
        <v>17757</v>
      </c>
      <c r="B7773" t="s">
        <v>826</v>
      </c>
      <c r="C7773" t="s">
        <v>2195</v>
      </c>
      <c r="P7773">
        <v>8</v>
      </c>
      <c r="Q7773">
        <v>0</v>
      </c>
      <c r="R7773">
        <v>8</v>
      </c>
      <c r="S7773">
        <v>1</v>
      </c>
    </row>
    <row r="7774" spans="1:19" x14ac:dyDescent="0.3">
      <c r="A7774">
        <v>17757</v>
      </c>
      <c r="B7774" t="s">
        <v>826</v>
      </c>
      <c r="C7774" t="s">
        <v>1367</v>
      </c>
      <c r="P7774">
        <v>7</v>
      </c>
      <c r="Q7774">
        <v>0</v>
      </c>
      <c r="R7774">
        <v>7</v>
      </c>
      <c r="S7774">
        <v>1</v>
      </c>
    </row>
    <row r="7775" spans="1:19" x14ac:dyDescent="0.3">
      <c r="A7775">
        <v>17757</v>
      </c>
      <c r="B7775" t="s">
        <v>826</v>
      </c>
      <c r="C7775" t="s">
        <v>75</v>
      </c>
      <c r="P7775">
        <v>6</v>
      </c>
      <c r="Q7775">
        <v>0</v>
      </c>
      <c r="R7775">
        <v>6</v>
      </c>
      <c r="S7775">
        <v>1</v>
      </c>
    </row>
    <row r="7776" spans="1:19" x14ac:dyDescent="0.3">
      <c r="A7776">
        <v>17757</v>
      </c>
      <c r="B7776" t="s">
        <v>826</v>
      </c>
      <c r="C7776" t="s">
        <v>1174</v>
      </c>
      <c r="P7776">
        <v>4</v>
      </c>
      <c r="Q7776">
        <v>0</v>
      </c>
      <c r="R7776">
        <v>4</v>
      </c>
      <c r="S7776">
        <v>1</v>
      </c>
    </row>
    <row r="7777" spans="1:39" x14ac:dyDescent="0.3">
      <c r="A7777">
        <v>17757</v>
      </c>
      <c r="B7777" t="s">
        <v>806</v>
      </c>
      <c r="C7777" t="s">
        <v>215</v>
      </c>
      <c r="T7777">
        <v>16</v>
      </c>
      <c r="U7777">
        <v>20</v>
      </c>
      <c r="V7777">
        <v>0</v>
      </c>
      <c r="W7777">
        <v>64</v>
      </c>
      <c r="X7777">
        <v>4</v>
      </c>
    </row>
    <row r="7778" spans="1:39" x14ac:dyDescent="0.3">
      <c r="A7778">
        <v>17757</v>
      </c>
      <c r="B7778" t="s">
        <v>826</v>
      </c>
      <c r="C7778" t="s">
        <v>2194</v>
      </c>
      <c r="T7778">
        <v>64</v>
      </c>
      <c r="U7778">
        <v>99</v>
      </c>
      <c r="V7778">
        <v>1</v>
      </c>
      <c r="W7778">
        <v>128</v>
      </c>
      <c r="X7778">
        <v>2</v>
      </c>
    </row>
    <row r="7779" spans="1:39" x14ac:dyDescent="0.3">
      <c r="A7779">
        <v>17757</v>
      </c>
      <c r="B7779" t="s">
        <v>826</v>
      </c>
      <c r="C7779" t="s">
        <v>2433</v>
      </c>
      <c r="Y7779">
        <v>31</v>
      </c>
      <c r="Z7779">
        <v>0</v>
      </c>
      <c r="AA7779">
        <v>0</v>
      </c>
      <c r="AB7779">
        <v>31</v>
      </c>
      <c r="AC7779">
        <v>1</v>
      </c>
    </row>
    <row r="7780" spans="1:39" x14ac:dyDescent="0.3">
      <c r="A7780">
        <v>17757</v>
      </c>
      <c r="B7780" t="s">
        <v>826</v>
      </c>
      <c r="C7780" t="s">
        <v>239</v>
      </c>
      <c r="Y7780">
        <v>0</v>
      </c>
      <c r="Z7780">
        <v>0</v>
      </c>
      <c r="AA7780">
        <v>0</v>
      </c>
      <c r="AB7780">
        <v>0</v>
      </c>
      <c r="AC7780">
        <v>1</v>
      </c>
    </row>
    <row r="7781" spans="1:39" x14ac:dyDescent="0.3">
      <c r="A7781">
        <v>17757</v>
      </c>
      <c r="B7781" t="s">
        <v>806</v>
      </c>
      <c r="C7781" t="s">
        <v>1958</v>
      </c>
      <c r="AD7781">
        <v>1</v>
      </c>
      <c r="AE7781">
        <v>47</v>
      </c>
      <c r="AF7781">
        <v>1</v>
      </c>
      <c r="AG7781">
        <v>100</v>
      </c>
      <c r="AH7781">
        <v>5</v>
      </c>
      <c r="AI7781">
        <v>2</v>
      </c>
    </row>
    <row r="7782" spans="1:39" x14ac:dyDescent="0.3">
      <c r="A7782">
        <v>17757</v>
      </c>
      <c r="B7782" t="s">
        <v>826</v>
      </c>
      <c r="C7782" t="s">
        <v>2197</v>
      </c>
      <c r="AD7782">
        <v>1</v>
      </c>
      <c r="AE7782">
        <v>17</v>
      </c>
      <c r="AF7782">
        <v>1</v>
      </c>
      <c r="AG7782">
        <v>100</v>
      </c>
      <c r="AH7782">
        <v>6</v>
      </c>
      <c r="AI7782">
        <v>3</v>
      </c>
    </row>
    <row r="7783" spans="1:39" x14ac:dyDescent="0.3">
      <c r="A7783">
        <v>17757</v>
      </c>
      <c r="B7783" t="s">
        <v>806</v>
      </c>
      <c r="C7783" t="s">
        <v>1294</v>
      </c>
      <c r="AJ7783">
        <v>51</v>
      </c>
      <c r="AK7783">
        <v>236</v>
      </c>
      <c r="AL7783">
        <v>47.2</v>
      </c>
      <c r="AM7783">
        <v>5</v>
      </c>
    </row>
    <row r="7784" spans="1:39" x14ac:dyDescent="0.3">
      <c r="A7784">
        <v>17757</v>
      </c>
      <c r="B7784" t="s">
        <v>826</v>
      </c>
      <c r="C7784" t="s">
        <v>1684</v>
      </c>
      <c r="AJ7784">
        <v>50</v>
      </c>
      <c r="AK7784">
        <v>112</v>
      </c>
      <c r="AL7784">
        <v>37.299999999999997</v>
      </c>
      <c r="AM7784">
        <v>3</v>
      </c>
    </row>
    <row r="7785" spans="1:39" x14ac:dyDescent="0.3">
      <c r="A7785">
        <v>17758</v>
      </c>
      <c r="B7785" t="s">
        <v>1242</v>
      </c>
      <c r="C7785" t="s">
        <v>2436</v>
      </c>
      <c r="D7785">
        <v>50</v>
      </c>
      <c r="E7785">
        <v>54</v>
      </c>
      <c r="F7785">
        <v>27</v>
      </c>
      <c r="G7785">
        <v>3</v>
      </c>
      <c r="H7785">
        <v>1</v>
      </c>
      <c r="I7785">
        <v>300</v>
      </c>
      <c r="J7785">
        <v>99</v>
      </c>
    </row>
    <row r="7786" spans="1:39" x14ac:dyDescent="0.3">
      <c r="A7786">
        <v>17758</v>
      </c>
      <c r="B7786" t="s">
        <v>1242</v>
      </c>
      <c r="C7786" t="s">
        <v>971</v>
      </c>
      <c r="D7786">
        <v>1</v>
      </c>
      <c r="E7786">
        <v>100</v>
      </c>
      <c r="F7786">
        <v>1</v>
      </c>
      <c r="G7786">
        <v>0</v>
      </c>
      <c r="H7786">
        <v>0</v>
      </c>
      <c r="I7786">
        <v>18</v>
      </c>
      <c r="J7786">
        <v>251.2</v>
      </c>
    </row>
    <row r="7787" spans="1:39" x14ac:dyDescent="0.3">
      <c r="A7787">
        <v>17758</v>
      </c>
      <c r="B7787" t="s">
        <v>648</v>
      </c>
      <c r="C7787" t="s">
        <v>95</v>
      </c>
      <c r="D7787">
        <v>32</v>
      </c>
      <c r="E7787">
        <v>62.5</v>
      </c>
      <c r="F7787">
        <v>20</v>
      </c>
      <c r="G7787">
        <v>2</v>
      </c>
      <c r="H7787">
        <v>2</v>
      </c>
      <c r="I7787">
        <v>288</v>
      </c>
      <c r="J7787">
        <v>146.19999999999999</v>
      </c>
    </row>
    <row r="7788" spans="1:39" x14ac:dyDescent="0.3">
      <c r="A7788">
        <v>17758</v>
      </c>
      <c r="B7788" t="s">
        <v>1242</v>
      </c>
      <c r="C7788" t="s">
        <v>1377</v>
      </c>
      <c r="K7788">
        <v>17</v>
      </c>
      <c r="L7788">
        <v>0</v>
      </c>
      <c r="M7788">
        <v>8</v>
      </c>
      <c r="N7788">
        <v>2</v>
      </c>
      <c r="O7788">
        <v>48</v>
      </c>
    </row>
    <row r="7789" spans="1:39" x14ac:dyDescent="0.3">
      <c r="A7789">
        <v>17758</v>
      </c>
      <c r="B7789" t="s">
        <v>1242</v>
      </c>
      <c r="C7789" t="s">
        <v>2436</v>
      </c>
      <c r="K7789">
        <v>4</v>
      </c>
      <c r="L7789">
        <v>0</v>
      </c>
      <c r="M7789">
        <v>20</v>
      </c>
      <c r="N7789">
        <v>0</v>
      </c>
      <c r="O7789">
        <v>23</v>
      </c>
    </row>
    <row r="7790" spans="1:39" x14ac:dyDescent="0.3">
      <c r="A7790">
        <v>17758</v>
      </c>
      <c r="B7790" t="s">
        <v>1242</v>
      </c>
      <c r="C7790" t="s">
        <v>195</v>
      </c>
      <c r="K7790">
        <v>6</v>
      </c>
      <c r="L7790">
        <v>0</v>
      </c>
      <c r="M7790">
        <v>4</v>
      </c>
      <c r="N7790">
        <v>0</v>
      </c>
      <c r="O7790">
        <v>10</v>
      </c>
    </row>
    <row r="7791" spans="1:39" x14ac:dyDescent="0.3">
      <c r="A7791">
        <v>17758</v>
      </c>
      <c r="B7791" t="s">
        <v>1242</v>
      </c>
      <c r="C7791" t="s">
        <v>971</v>
      </c>
      <c r="K7791">
        <v>2</v>
      </c>
      <c r="L7791">
        <v>0</v>
      </c>
      <c r="M7791">
        <v>1</v>
      </c>
      <c r="N7791">
        <v>0</v>
      </c>
      <c r="O7791">
        <v>-8</v>
      </c>
    </row>
    <row r="7792" spans="1:39" x14ac:dyDescent="0.3">
      <c r="A7792">
        <v>17758</v>
      </c>
      <c r="B7792" t="s">
        <v>648</v>
      </c>
      <c r="C7792" t="s">
        <v>2437</v>
      </c>
      <c r="K7792">
        <v>12</v>
      </c>
      <c r="L7792">
        <v>0</v>
      </c>
      <c r="M7792">
        <v>21</v>
      </c>
      <c r="N7792">
        <v>0</v>
      </c>
      <c r="O7792">
        <v>51</v>
      </c>
    </row>
    <row r="7793" spans="1:19" x14ac:dyDescent="0.3">
      <c r="A7793">
        <v>17758</v>
      </c>
      <c r="B7793" t="s">
        <v>648</v>
      </c>
      <c r="C7793" t="s">
        <v>1587</v>
      </c>
      <c r="K7793">
        <v>2</v>
      </c>
      <c r="L7793">
        <v>0</v>
      </c>
      <c r="M7793">
        <v>12</v>
      </c>
      <c r="N7793">
        <v>0</v>
      </c>
      <c r="O7793">
        <v>8</v>
      </c>
    </row>
    <row r="7794" spans="1:19" x14ac:dyDescent="0.3">
      <c r="A7794">
        <v>17758</v>
      </c>
      <c r="B7794" t="s">
        <v>648</v>
      </c>
      <c r="C7794" t="s">
        <v>2438</v>
      </c>
      <c r="K7794">
        <v>3</v>
      </c>
      <c r="L7794">
        <v>0</v>
      </c>
      <c r="M7794">
        <v>6</v>
      </c>
      <c r="N7794">
        <v>0</v>
      </c>
      <c r="O7794">
        <v>3</v>
      </c>
    </row>
    <row r="7795" spans="1:19" x14ac:dyDescent="0.3">
      <c r="A7795">
        <v>17758</v>
      </c>
      <c r="B7795" t="s">
        <v>648</v>
      </c>
      <c r="C7795" t="s">
        <v>107</v>
      </c>
      <c r="K7795">
        <v>2</v>
      </c>
      <c r="L7795">
        <v>0</v>
      </c>
      <c r="M7795">
        <v>9</v>
      </c>
      <c r="N7795">
        <v>0</v>
      </c>
      <c r="O7795">
        <v>3</v>
      </c>
    </row>
    <row r="7796" spans="1:19" x14ac:dyDescent="0.3">
      <c r="A7796">
        <v>17758</v>
      </c>
      <c r="B7796" t="s">
        <v>648</v>
      </c>
      <c r="C7796" t="s">
        <v>598</v>
      </c>
      <c r="K7796">
        <v>9</v>
      </c>
      <c r="L7796">
        <v>0</v>
      </c>
      <c r="M7796">
        <v>2</v>
      </c>
      <c r="N7796">
        <v>0</v>
      </c>
      <c r="O7796">
        <v>0</v>
      </c>
    </row>
    <row r="7797" spans="1:19" x14ac:dyDescent="0.3">
      <c r="A7797">
        <v>17758</v>
      </c>
      <c r="B7797" t="s">
        <v>648</v>
      </c>
      <c r="C7797" t="s">
        <v>180</v>
      </c>
      <c r="K7797">
        <v>2</v>
      </c>
      <c r="L7797">
        <v>0</v>
      </c>
      <c r="M7797">
        <v>2</v>
      </c>
      <c r="N7797">
        <v>0</v>
      </c>
      <c r="O7797">
        <v>0</v>
      </c>
    </row>
    <row r="7798" spans="1:19" x14ac:dyDescent="0.3">
      <c r="A7798">
        <v>17758</v>
      </c>
      <c r="B7798" t="s">
        <v>648</v>
      </c>
      <c r="C7798" t="s">
        <v>95</v>
      </c>
      <c r="K7798">
        <v>8</v>
      </c>
      <c r="L7798">
        <v>1</v>
      </c>
      <c r="M7798">
        <v>6</v>
      </c>
      <c r="N7798">
        <v>0</v>
      </c>
      <c r="O7798">
        <v>-13</v>
      </c>
    </row>
    <row r="7799" spans="1:19" x14ac:dyDescent="0.3">
      <c r="A7799">
        <v>17758</v>
      </c>
      <c r="B7799" t="s">
        <v>1242</v>
      </c>
      <c r="C7799" t="s">
        <v>2439</v>
      </c>
      <c r="P7799">
        <v>50</v>
      </c>
      <c r="Q7799">
        <v>0</v>
      </c>
      <c r="R7799">
        <v>115</v>
      </c>
      <c r="S7799">
        <v>7</v>
      </c>
    </row>
    <row r="7800" spans="1:19" x14ac:dyDescent="0.3">
      <c r="A7800">
        <v>17758</v>
      </c>
      <c r="B7800" t="s">
        <v>1242</v>
      </c>
      <c r="C7800" t="s">
        <v>622</v>
      </c>
      <c r="P7800">
        <v>22</v>
      </c>
      <c r="Q7800">
        <v>0</v>
      </c>
      <c r="R7800">
        <v>66</v>
      </c>
      <c r="S7800">
        <v>7</v>
      </c>
    </row>
    <row r="7801" spans="1:19" x14ac:dyDescent="0.3">
      <c r="A7801">
        <v>17758</v>
      </c>
      <c r="B7801" t="s">
        <v>1242</v>
      </c>
      <c r="C7801" t="s">
        <v>2440</v>
      </c>
      <c r="P7801">
        <v>25</v>
      </c>
      <c r="Q7801">
        <v>1</v>
      </c>
      <c r="R7801">
        <v>53</v>
      </c>
      <c r="S7801">
        <v>4</v>
      </c>
    </row>
    <row r="7802" spans="1:19" x14ac:dyDescent="0.3">
      <c r="A7802">
        <v>17758</v>
      </c>
      <c r="B7802" t="s">
        <v>1242</v>
      </c>
      <c r="C7802" t="s">
        <v>1377</v>
      </c>
      <c r="P7802">
        <v>13</v>
      </c>
      <c r="Q7802">
        <v>0</v>
      </c>
      <c r="R7802">
        <v>39</v>
      </c>
      <c r="S7802">
        <v>5</v>
      </c>
    </row>
    <row r="7803" spans="1:19" x14ac:dyDescent="0.3">
      <c r="A7803">
        <v>17758</v>
      </c>
      <c r="B7803" t="s">
        <v>1242</v>
      </c>
      <c r="C7803" t="s">
        <v>971</v>
      </c>
      <c r="P7803">
        <v>19</v>
      </c>
      <c r="Q7803">
        <v>0</v>
      </c>
      <c r="R7803">
        <v>35</v>
      </c>
      <c r="S7803">
        <v>4</v>
      </c>
    </row>
    <row r="7804" spans="1:19" x14ac:dyDescent="0.3">
      <c r="A7804">
        <v>17758</v>
      </c>
      <c r="B7804" t="s">
        <v>1242</v>
      </c>
      <c r="C7804" t="s">
        <v>183</v>
      </c>
      <c r="P7804">
        <v>10</v>
      </c>
      <c r="Q7804">
        <v>0</v>
      </c>
      <c r="R7804">
        <v>10</v>
      </c>
      <c r="S7804">
        <v>1</v>
      </c>
    </row>
    <row r="7805" spans="1:19" x14ac:dyDescent="0.3">
      <c r="A7805">
        <v>17758</v>
      </c>
      <c r="B7805" t="s">
        <v>648</v>
      </c>
      <c r="C7805" t="s">
        <v>785</v>
      </c>
      <c r="P7805">
        <v>80</v>
      </c>
      <c r="Q7805">
        <v>1</v>
      </c>
      <c r="R7805">
        <v>205</v>
      </c>
      <c r="S7805">
        <v>6</v>
      </c>
    </row>
    <row r="7806" spans="1:19" x14ac:dyDescent="0.3">
      <c r="A7806">
        <v>17758</v>
      </c>
      <c r="B7806" t="s">
        <v>648</v>
      </c>
      <c r="C7806" t="s">
        <v>524</v>
      </c>
      <c r="P7806">
        <v>17</v>
      </c>
      <c r="Q7806">
        <v>0</v>
      </c>
      <c r="R7806">
        <v>51</v>
      </c>
      <c r="S7806">
        <v>7</v>
      </c>
    </row>
    <row r="7807" spans="1:19" x14ac:dyDescent="0.3">
      <c r="A7807">
        <v>17758</v>
      </c>
      <c r="B7807" t="s">
        <v>648</v>
      </c>
      <c r="C7807" t="s">
        <v>1587</v>
      </c>
      <c r="P7807">
        <v>13</v>
      </c>
      <c r="Q7807">
        <v>1</v>
      </c>
      <c r="R7807">
        <v>13</v>
      </c>
      <c r="S7807">
        <v>1</v>
      </c>
    </row>
    <row r="7808" spans="1:19" x14ac:dyDescent="0.3">
      <c r="A7808">
        <v>17758</v>
      </c>
      <c r="B7808" t="s">
        <v>648</v>
      </c>
      <c r="C7808" t="s">
        <v>320</v>
      </c>
      <c r="P7808">
        <v>6</v>
      </c>
      <c r="Q7808">
        <v>0</v>
      </c>
      <c r="R7808">
        <v>6</v>
      </c>
      <c r="S7808">
        <v>1</v>
      </c>
    </row>
    <row r="7809" spans="1:35" x14ac:dyDescent="0.3">
      <c r="A7809">
        <v>17758</v>
      </c>
      <c r="B7809" t="s">
        <v>648</v>
      </c>
      <c r="C7809" t="s">
        <v>2437</v>
      </c>
      <c r="P7809">
        <v>6</v>
      </c>
      <c r="Q7809">
        <v>0</v>
      </c>
      <c r="R7809">
        <v>6</v>
      </c>
      <c r="S7809">
        <v>1</v>
      </c>
    </row>
    <row r="7810" spans="1:35" x14ac:dyDescent="0.3">
      <c r="A7810">
        <v>17758</v>
      </c>
      <c r="B7810" t="s">
        <v>648</v>
      </c>
      <c r="C7810" t="s">
        <v>1566</v>
      </c>
      <c r="P7810">
        <v>4</v>
      </c>
      <c r="Q7810">
        <v>0</v>
      </c>
      <c r="R7810">
        <v>4</v>
      </c>
      <c r="S7810">
        <v>1</v>
      </c>
    </row>
    <row r="7811" spans="1:35" x14ac:dyDescent="0.3">
      <c r="A7811">
        <v>17758</v>
      </c>
      <c r="B7811" t="s">
        <v>648</v>
      </c>
      <c r="C7811" t="s">
        <v>2438</v>
      </c>
      <c r="P7811">
        <v>4</v>
      </c>
      <c r="Q7811">
        <v>0</v>
      </c>
      <c r="R7811">
        <v>4</v>
      </c>
      <c r="S7811">
        <v>1</v>
      </c>
    </row>
    <row r="7812" spans="1:35" x14ac:dyDescent="0.3">
      <c r="A7812">
        <v>17758</v>
      </c>
      <c r="B7812" t="s">
        <v>648</v>
      </c>
      <c r="C7812" t="s">
        <v>2441</v>
      </c>
      <c r="P7812">
        <v>2</v>
      </c>
      <c r="Q7812">
        <v>0</v>
      </c>
      <c r="R7812">
        <v>2</v>
      </c>
      <c r="S7812">
        <v>1</v>
      </c>
    </row>
    <row r="7813" spans="1:35" x14ac:dyDescent="0.3">
      <c r="A7813">
        <v>17758</v>
      </c>
      <c r="B7813" t="s">
        <v>648</v>
      </c>
      <c r="C7813" t="s">
        <v>95</v>
      </c>
      <c r="P7813">
        <v>0</v>
      </c>
      <c r="Q7813">
        <v>0</v>
      </c>
      <c r="R7813">
        <v>-3</v>
      </c>
      <c r="S7813">
        <v>1</v>
      </c>
    </row>
    <row r="7814" spans="1:35" x14ac:dyDescent="0.3">
      <c r="A7814">
        <v>17758</v>
      </c>
      <c r="B7814" t="s">
        <v>1242</v>
      </c>
      <c r="C7814" t="s">
        <v>216</v>
      </c>
      <c r="T7814">
        <v>30.5</v>
      </c>
      <c r="U7814">
        <v>34</v>
      </c>
      <c r="V7814">
        <v>0</v>
      </c>
      <c r="W7814">
        <v>61</v>
      </c>
      <c r="X7814">
        <v>2</v>
      </c>
    </row>
    <row r="7815" spans="1:35" x14ac:dyDescent="0.3">
      <c r="A7815">
        <v>17758</v>
      </c>
      <c r="B7815" t="s">
        <v>1242</v>
      </c>
      <c r="C7815" t="s">
        <v>2442</v>
      </c>
      <c r="T7815">
        <v>17</v>
      </c>
      <c r="U7815">
        <v>17</v>
      </c>
      <c r="V7815">
        <v>0</v>
      </c>
      <c r="W7815">
        <v>17</v>
      </c>
      <c r="X7815">
        <v>1</v>
      </c>
    </row>
    <row r="7816" spans="1:35" x14ac:dyDescent="0.3">
      <c r="A7816">
        <v>17758</v>
      </c>
      <c r="B7816" t="s">
        <v>1242</v>
      </c>
      <c r="C7816" t="s">
        <v>971</v>
      </c>
      <c r="T7816">
        <v>15</v>
      </c>
      <c r="U7816">
        <v>15</v>
      </c>
      <c r="V7816">
        <v>0</v>
      </c>
      <c r="W7816">
        <v>15</v>
      </c>
      <c r="X7816">
        <v>1</v>
      </c>
    </row>
    <row r="7817" spans="1:35" x14ac:dyDescent="0.3">
      <c r="A7817">
        <v>17758</v>
      </c>
      <c r="B7817" t="s">
        <v>1242</v>
      </c>
      <c r="C7817" t="s">
        <v>2443</v>
      </c>
      <c r="T7817">
        <v>-1</v>
      </c>
      <c r="U7817">
        <v>0</v>
      </c>
      <c r="V7817">
        <v>0</v>
      </c>
      <c r="W7817">
        <v>-1</v>
      </c>
      <c r="X7817">
        <v>1</v>
      </c>
    </row>
    <row r="7818" spans="1:35" x14ac:dyDescent="0.3">
      <c r="A7818">
        <v>17758</v>
      </c>
      <c r="B7818" t="s">
        <v>648</v>
      </c>
      <c r="C7818" t="s">
        <v>1587</v>
      </c>
      <c r="T7818">
        <v>17.5</v>
      </c>
      <c r="U7818">
        <v>26</v>
      </c>
      <c r="V7818">
        <v>0</v>
      </c>
      <c r="W7818">
        <v>70</v>
      </c>
      <c r="X7818">
        <v>4</v>
      </c>
    </row>
    <row r="7819" spans="1:35" x14ac:dyDescent="0.3">
      <c r="A7819">
        <v>17758</v>
      </c>
      <c r="B7819" t="s">
        <v>648</v>
      </c>
      <c r="C7819" t="s">
        <v>2444</v>
      </c>
      <c r="T7819">
        <v>13</v>
      </c>
      <c r="U7819">
        <v>13</v>
      </c>
      <c r="V7819">
        <v>0</v>
      </c>
      <c r="W7819">
        <v>13</v>
      </c>
      <c r="X7819">
        <v>1</v>
      </c>
    </row>
    <row r="7820" spans="1:35" x14ac:dyDescent="0.3">
      <c r="A7820">
        <v>17758</v>
      </c>
      <c r="B7820" t="s">
        <v>648</v>
      </c>
      <c r="C7820" t="s">
        <v>2445</v>
      </c>
      <c r="T7820">
        <v>11</v>
      </c>
      <c r="U7820">
        <v>11</v>
      </c>
      <c r="V7820">
        <v>0</v>
      </c>
      <c r="W7820">
        <v>11</v>
      </c>
      <c r="X7820">
        <v>1</v>
      </c>
    </row>
    <row r="7821" spans="1:35" x14ac:dyDescent="0.3">
      <c r="A7821">
        <v>17758</v>
      </c>
      <c r="B7821" t="s">
        <v>1242</v>
      </c>
      <c r="C7821" t="s">
        <v>971</v>
      </c>
      <c r="Y7821">
        <v>1.5</v>
      </c>
      <c r="Z7821">
        <v>4</v>
      </c>
      <c r="AA7821">
        <v>0</v>
      </c>
      <c r="AB7821">
        <v>3</v>
      </c>
      <c r="AC7821">
        <v>2</v>
      </c>
    </row>
    <row r="7822" spans="1:35" x14ac:dyDescent="0.3">
      <c r="A7822">
        <v>17758</v>
      </c>
      <c r="B7822" t="s">
        <v>648</v>
      </c>
      <c r="C7822" t="s">
        <v>1587</v>
      </c>
      <c r="Y7822">
        <v>92</v>
      </c>
      <c r="Z7822">
        <v>92</v>
      </c>
      <c r="AA7822">
        <v>1</v>
      </c>
      <c r="AB7822">
        <v>92</v>
      </c>
      <c r="AC7822">
        <v>1</v>
      </c>
    </row>
    <row r="7823" spans="1:35" x14ac:dyDescent="0.3">
      <c r="A7823">
        <v>17758</v>
      </c>
      <c r="B7823" t="s">
        <v>1242</v>
      </c>
      <c r="C7823" t="s">
        <v>2117</v>
      </c>
      <c r="AD7823">
        <v>2</v>
      </c>
      <c r="AE7823">
        <v>35</v>
      </c>
      <c r="AF7823">
        <v>2</v>
      </c>
      <c r="AG7823">
        <v>100</v>
      </c>
      <c r="AH7823">
        <v>7</v>
      </c>
      <c r="AI7823">
        <v>1</v>
      </c>
    </row>
    <row r="7824" spans="1:35" x14ac:dyDescent="0.3">
      <c r="A7824">
        <v>17758</v>
      </c>
      <c r="B7824" t="s">
        <v>648</v>
      </c>
      <c r="C7824" t="s">
        <v>590</v>
      </c>
      <c r="AD7824">
        <v>4</v>
      </c>
      <c r="AE7824">
        <v>47</v>
      </c>
      <c r="AF7824">
        <v>2</v>
      </c>
      <c r="AG7824">
        <v>50</v>
      </c>
      <c r="AH7824">
        <v>8</v>
      </c>
      <c r="AI7824">
        <v>2</v>
      </c>
    </row>
    <row r="7825" spans="1:39" x14ac:dyDescent="0.3">
      <c r="A7825">
        <v>17758</v>
      </c>
      <c r="B7825" t="s">
        <v>1242</v>
      </c>
      <c r="C7825" t="s">
        <v>1189</v>
      </c>
      <c r="AJ7825">
        <v>57</v>
      </c>
      <c r="AK7825">
        <v>401</v>
      </c>
      <c r="AL7825">
        <v>50.1</v>
      </c>
      <c r="AM7825">
        <v>8</v>
      </c>
    </row>
    <row r="7826" spans="1:39" x14ac:dyDescent="0.3">
      <c r="A7826">
        <v>17758</v>
      </c>
      <c r="B7826" t="s">
        <v>648</v>
      </c>
      <c r="C7826" t="s">
        <v>337</v>
      </c>
      <c r="AJ7826">
        <v>53</v>
      </c>
      <c r="AK7826">
        <v>306</v>
      </c>
      <c r="AL7826">
        <v>43.7</v>
      </c>
      <c r="AM7826">
        <v>7</v>
      </c>
    </row>
    <row r="7827" spans="1:39" x14ac:dyDescent="0.3">
      <c r="A7827">
        <v>17759</v>
      </c>
      <c r="B7827" t="s">
        <v>689</v>
      </c>
      <c r="C7827" t="s">
        <v>2182</v>
      </c>
      <c r="D7827">
        <v>16</v>
      </c>
      <c r="E7827">
        <v>62.5</v>
      </c>
      <c r="F7827">
        <v>10</v>
      </c>
      <c r="G7827">
        <v>1</v>
      </c>
      <c r="H7827">
        <v>1</v>
      </c>
      <c r="I7827">
        <v>116</v>
      </c>
      <c r="J7827">
        <v>131.5</v>
      </c>
    </row>
    <row r="7828" spans="1:39" x14ac:dyDescent="0.3">
      <c r="A7828">
        <v>17759</v>
      </c>
      <c r="B7828" t="s">
        <v>593</v>
      </c>
      <c r="C7828" t="s">
        <v>1382</v>
      </c>
      <c r="D7828">
        <v>17</v>
      </c>
      <c r="E7828">
        <v>64.7</v>
      </c>
      <c r="F7828">
        <v>11</v>
      </c>
      <c r="G7828">
        <v>0</v>
      </c>
      <c r="H7828">
        <v>2</v>
      </c>
      <c r="I7828">
        <v>230</v>
      </c>
      <c r="J7828">
        <v>217.2</v>
      </c>
    </row>
    <row r="7829" spans="1:39" x14ac:dyDescent="0.3">
      <c r="A7829">
        <v>17759</v>
      </c>
      <c r="B7829" t="s">
        <v>689</v>
      </c>
      <c r="C7829" t="s">
        <v>2183</v>
      </c>
      <c r="K7829">
        <v>23</v>
      </c>
      <c r="L7829">
        <v>0</v>
      </c>
      <c r="M7829">
        <v>13</v>
      </c>
      <c r="N7829">
        <v>0</v>
      </c>
      <c r="O7829">
        <v>89</v>
      </c>
    </row>
    <row r="7830" spans="1:39" x14ac:dyDescent="0.3">
      <c r="A7830">
        <v>17759</v>
      </c>
      <c r="B7830" t="s">
        <v>689</v>
      </c>
      <c r="C7830" t="s">
        <v>2182</v>
      </c>
      <c r="K7830">
        <v>16</v>
      </c>
      <c r="L7830">
        <v>0</v>
      </c>
      <c r="M7830">
        <v>36</v>
      </c>
      <c r="N7830">
        <v>0</v>
      </c>
      <c r="O7830">
        <v>37</v>
      </c>
    </row>
    <row r="7831" spans="1:39" x14ac:dyDescent="0.3">
      <c r="A7831">
        <v>17759</v>
      </c>
      <c r="B7831" t="s">
        <v>689</v>
      </c>
      <c r="C7831" t="s">
        <v>1377</v>
      </c>
      <c r="K7831">
        <v>1</v>
      </c>
      <c r="L7831">
        <v>0</v>
      </c>
      <c r="M7831">
        <v>14</v>
      </c>
      <c r="N7831">
        <v>0</v>
      </c>
      <c r="O7831">
        <v>14</v>
      </c>
    </row>
    <row r="7832" spans="1:39" x14ac:dyDescent="0.3">
      <c r="A7832">
        <v>17759</v>
      </c>
      <c r="B7832" t="s">
        <v>689</v>
      </c>
      <c r="C7832" t="s">
        <v>2446</v>
      </c>
      <c r="K7832">
        <v>1</v>
      </c>
      <c r="L7832">
        <v>0</v>
      </c>
      <c r="M7832">
        <v>6</v>
      </c>
      <c r="N7832">
        <v>0</v>
      </c>
      <c r="O7832">
        <v>6</v>
      </c>
    </row>
    <row r="7833" spans="1:39" x14ac:dyDescent="0.3">
      <c r="A7833">
        <v>17759</v>
      </c>
      <c r="B7833" t="s">
        <v>689</v>
      </c>
      <c r="C7833" t="s">
        <v>1520</v>
      </c>
      <c r="K7833">
        <v>4</v>
      </c>
      <c r="L7833">
        <v>1</v>
      </c>
      <c r="M7833">
        <v>5</v>
      </c>
      <c r="N7833">
        <v>1</v>
      </c>
      <c r="O7833">
        <v>-1</v>
      </c>
    </row>
    <row r="7834" spans="1:39" x14ac:dyDescent="0.3">
      <c r="A7834">
        <v>17759</v>
      </c>
      <c r="B7834" t="s">
        <v>689</v>
      </c>
      <c r="C7834" t="s">
        <v>586</v>
      </c>
      <c r="K7834">
        <v>1</v>
      </c>
      <c r="L7834">
        <v>0</v>
      </c>
      <c r="M7834">
        <v>0</v>
      </c>
      <c r="N7834">
        <v>0</v>
      </c>
      <c r="O7834">
        <v>-8</v>
      </c>
    </row>
    <row r="7835" spans="1:39" x14ac:dyDescent="0.3">
      <c r="A7835">
        <v>17759</v>
      </c>
      <c r="B7835" t="s">
        <v>593</v>
      </c>
      <c r="C7835" t="s">
        <v>1673</v>
      </c>
      <c r="K7835">
        <v>15</v>
      </c>
      <c r="L7835">
        <v>0</v>
      </c>
      <c r="M7835">
        <v>24</v>
      </c>
      <c r="N7835">
        <v>1</v>
      </c>
      <c r="O7835">
        <v>67</v>
      </c>
    </row>
    <row r="7836" spans="1:39" x14ac:dyDescent="0.3">
      <c r="A7836">
        <v>17759</v>
      </c>
      <c r="B7836" t="s">
        <v>593</v>
      </c>
      <c r="C7836" t="s">
        <v>1382</v>
      </c>
      <c r="K7836">
        <v>19</v>
      </c>
      <c r="L7836">
        <v>0</v>
      </c>
      <c r="M7836">
        <v>25</v>
      </c>
      <c r="N7836">
        <v>1</v>
      </c>
      <c r="O7836">
        <v>42</v>
      </c>
    </row>
    <row r="7837" spans="1:39" x14ac:dyDescent="0.3">
      <c r="A7837">
        <v>17759</v>
      </c>
      <c r="B7837" t="s">
        <v>593</v>
      </c>
      <c r="C7837" t="s">
        <v>59</v>
      </c>
      <c r="K7837">
        <v>3</v>
      </c>
      <c r="L7837">
        <v>0</v>
      </c>
      <c r="M7837">
        <v>10</v>
      </c>
      <c r="N7837">
        <v>0</v>
      </c>
      <c r="O7837">
        <v>15</v>
      </c>
    </row>
    <row r="7838" spans="1:39" x14ac:dyDescent="0.3">
      <c r="A7838">
        <v>17759</v>
      </c>
      <c r="B7838" t="s">
        <v>593</v>
      </c>
      <c r="C7838" t="s">
        <v>701</v>
      </c>
      <c r="K7838">
        <v>1</v>
      </c>
      <c r="L7838">
        <v>0</v>
      </c>
      <c r="M7838">
        <v>3</v>
      </c>
      <c r="N7838">
        <v>0</v>
      </c>
      <c r="O7838">
        <v>3</v>
      </c>
    </row>
    <row r="7839" spans="1:39" x14ac:dyDescent="0.3">
      <c r="A7839">
        <v>17759</v>
      </c>
      <c r="B7839" t="s">
        <v>689</v>
      </c>
      <c r="C7839" t="s">
        <v>1377</v>
      </c>
      <c r="P7839">
        <v>30</v>
      </c>
      <c r="Q7839">
        <v>1</v>
      </c>
      <c r="R7839">
        <v>53</v>
      </c>
      <c r="S7839">
        <v>3</v>
      </c>
    </row>
    <row r="7840" spans="1:39" x14ac:dyDescent="0.3">
      <c r="A7840">
        <v>17759</v>
      </c>
      <c r="B7840" t="s">
        <v>689</v>
      </c>
      <c r="C7840" t="s">
        <v>2183</v>
      </c>
      <c r="P7840">
        <v>26</v>
      </c>
      <c r="Q7840">
        <v>0</v>
      </c>
      <c r="R7840">
        <v>35</v>
      </c>
      <c r="S7840">
        <v>5</v>
      </c>
    </row>
    <row r="7841" spans="1:39" x14ac:dyDescent="0.3">
      <c r="A7841">
        <v>17759</v>
      </c>
      <c r="B7841" t="s">
        <v>689</v>
      </c>
      <c r="C7841" t="s">
        <v>1579</v>
      </c>
      <c r="P7841">
        <v>22</v>
      </c>
      <c r="Q7841">
        <v>0</v>
      </c>
      <c r="R7841">
        <v>22</v>
      </c>
      <c r="S7841">
        <v>1</v>
      </c>
    </row>
    <row r="7842" spans="1:39" x14ac:dyDescent="0.3">
      <c r="A7842">
        <v>17759</v>
      </c>
      <c r="B7842" t="s">
        <v>689</v>
      </c>
      <c r="C7842" t="s">
        <v>2447</v>
      </c>
      <c r="P7842">
        <v>6</v>
      </c>
      <c r="Q7842">
        <v>0</v>
      </c>
      <c r="R7842">
        <v>6</v>
      </c>
      <c r="S7842">
        <v>1</v>
      </c>
    </row>
    <row r="7843" spans="1:39" x14ac:dyDescent="0.3">
      <c r="A7843">
        <v>17759</v>
      </c>
      <c r="B7843" t="s">
        <v>593</v>
      </c>
      <c r="C7843" t="s">
        <v>1376</v>
      </c>
      <c r="P7843">
        <v>78</v>
      </c>
      <c r="Q7843">
        <v>1</v>
      </c>
      <c r="R7843">
        <v>148</v>
      </c>
      <c r="S7843">
        <v>4</v>
      </c>
    </row>
    <row r="7844" spans="1:39" x14ac:dyDescent="0.3">
      <c r="A7844">
        <v>17759</v>
      </c>
      <c r="B7844" t="s">
        <v>593</v>
      </c>
      <c r="C7844" t="s">
        <v>59</v>
      </c>
      <c r="P7844">
        <v>23</v>
      </c>
      <c r="Q7844">
        <v>0</v>
      </c>
      <c r="R7844">
        <v>45</v>
      </c>
      <c r="S7844">
        <v>3</v>
      </c>
    </row>
    <row r="7845" spans="1:39" x14ac:dyDescent="0.3">
      <c r="A7845">
        <v>17759</v>
      </c>
      <c r="B7845" t="s">
        <v>593</v>
      </c>
      <c r="C7845" t="s">
        <v>183</v>
      </c>
      <c r="P7845">
        <v>21</v>
      </c>
      <c r="Q7845">
        <v>0</v>
      </c>
      <c r="R7845">
        <v>21</v>
      </c>
      <c r="S7845">
        <v>1</v>
      </c>
    </row>
    <row r="7846" spans="1:39" x14ac:dyDescent="0.3">
      <c r="A7846">
        <v>17759</v>
      </c>
      <c r="B7846" t="s">
        <v>593</v>
      </c>
      <c r="C7846" t="s">
        <v>1673</v>
      </c>
      <c r="P7846">
        <v>9</v>
      </c>
      <c r="Q7846">
        <v>1</v>
      </c>
      <c r="R7846">
        <v>13</v>
      </c>
      <c r="S7846">
        <v>2</v>
      </c>
    </row>
    <row r="7847" spans="1:39" x14ac:dyDescent="0.3">
      <c r="A7847">
        <v>17759</v>
      </c>
      <c r="B7847" t="s">
        <v>593</v>
      </c>
      <c r="C7847" t="s">
        <v>622</v>
      </c>
      <c r="P7847">
        <v>3</v>
      </c>
      <c r="Q7847">
        <v>0</v>
      </c>
      <c r="R7847">
        <v>3</v>
      </c>
      <c r="S7847">
        <v>1</v>
      </c>
    </row>
    <row r="7848" spans="1:39" x14ac:dyDescent="0.3">
      <c r="A7848">
        <v>17759</v>
      </c>
      <c r="B7848" t="s">
        <v>689</v>
      </c>
      <c r="C7848" t="s">
        <v>1520</v>
      </c>
      <c r="T7848">
        <v>22</v>
      </c>
      <c r="U7848">
        <v>27</v>
      </c>
      <c r="V7848">
        <v>0</v>
      </c>
      <c r="W7848">
        <v>44</v>
      </c>
      <c r="X7848">
        <v>2</v>
      </c>
    </row>
    <row r="7849" spans="1:39" x14ac:dyDescent="0.3">
      <c r="A7849">
        <v>17759</v>
      </c>
      <c r="B7849" t="s">
        <v>689</v>
      </c>
      <c r="C7849" t="s">
        <v>615</v>
      </c>
      <c r="T7849">
        <v>14</v>
      </c>
      <c r="U7849">
        <v>14</v>
      </c>
      <c r="V7849">
        <v>0</v>
      </c>
      <c r="W7849">
        <v>14</v>
      </c>
      <c r="X7849">
        <v>1</v>
      </c>
    </row>
    <row r="7850" spans="1:39" x14ac:dyDescent="0.3">
      <c r="A7850">
        <v>17759</v>
      </c>
      <c r="B7850" t="s">
        <v>593</v>
      </c>
      <c r="C7850" t="s">
        <v>1922</v>
      </c>
      <c r="T7850">
        <v>36.5</v>
      </c>
      <c r="U7850">
        <v>45</v>
      </c>
      <c r="V7850">
        <v>0</v>
      </c>
      <c r="W7850">
        <v>73</v>
      </c>
      <c r="X7850">
        <v>2</v>
      </c>
    </row>
    <row r="7851" spans="1:39" x14ac:dyDescent="0.3">
      <c r="A7851">
        <v>17759</v>
      </c>
      <c r="B7851" t="s">
        <v>689</v>
      </c>
      <c r="C7851" t="s">
        <v>1520</v>
      </c>
      <c r="Y7851">
        <v>-1</v>
      </c>
      <c r="Z7851">
        <v>0</v>
      </c>
      <c r="AA7851">
        <v>0</v>
      </c>
      <c r="AB7851">
        <v>-1</v>
      </c>
      <c r="AC7851">
        <v>1</v>
      </c>
    </row>
    <row r="7852" spans="1:39" x14ac:dyDescent="0.3">
      <c r="A7852">
        <v>17759</v>
      </c>
      <c r="B7852" t="s">
        <v>593</v>
      </c>
      <c r="C7852" t="s">
        <v>59</v>
      </c>
      <c r="Y7852">
        <v>9.5</v>
      </c>
      <c r="Z7852">
        <v>13</v>
      </c>
      <c r="AA7852">
        <v>0</v>
      </c>
      <c r="AB7852">
        <v>19</v>
      </c>
      <c r="AC7852">
        <v>2</v>
      </c>
    </row>
    <row r="7853" spans="1:39" x14ac:dyDescent="0.3">
      <c r="A7853">
        <v>17759</v>
      </c>
      <c r="B7853" t="s">
        <v>689</v>
      </c>
      <c r="C7853" t="s">
        <v>2186</v>
      </c>
      <c r="AD7853">
        <v>1</v>
      </c>
      <c r="AE7853" t="s">
        <v>136</v>
      </c>
      <c r="AF7853">
        <v>0</v>
      </c>
      <c r="AG7853">
        <v>0</v>
      </c>
      <c r="AH7853">
        <v>1</v>
      </c>
      <c r="AI7853">
        <v>1</v>
      </c>
    </row>
    <row r="7854" spans="1:39" x14ac:dyDescent="0.3">
      <c r="A7854">
        <v>17759</v>
      </c>
      <c r="B7854" t="s">
        <v>593</v>
      </c>
      <c r="C7854" t="s">
        <v>2276</v>
      </c>
      <c r="AD7854">
        <v>1</v>
      </c>
      <c r="AE7854" t="s">
        <v>136</v>
      </c>
      <c r="AF7854">
        <v>0</v>
      </c>
      <c r="AG7854">
        <v>0</v>
      </c>
      <c r="AH7854">
        <v>4</v>
      </c>
      <c r="AI7854">
        <v>4</v>
      </c>
    </row>
    <row r="7855" spans="1:39" x14ac:dyDescent="0.3">
      <c r="A7855">
        <v>17759</v>
      </c>
      <c r="B7855" t="s">
        <v>689</v>
      </c>
      <c r="C7855" t="s">
        <v>2186</v>
      </c>
      <c r="AJ7855">
        <v>46</v>
      </c>
      <c r="AK7855">
        <v>197</v>
      </c>
      <c r="AL7855">
        <v>39.4</v>
      </c>
      <c r="AM7855">
        <v>5</v>
      </c>
    </row>
    <row r="7856" spans="1:39" x14ac:dyDescent="0.3">
      <c r="A7856">
        <v>17759</v>
      </c>
      <c r="B7856" t="s">
        <v>593</v>
      </c>
      <c r="C7856" t="s">
        <v>2448</v>
      </c>
      <c r="AJ7856">
        <v>49</v>
      </c>
      <c r="AK7856">
        <v>197</v>
      </c>
      <c r="AL7856">
        <v>39.4</v>
      </c>
      <c r="AM7856">
        <v>5</v>
      </c>
    </row>
    <row r="7857" spans="1:19" x14ac:dyDescent="0.3">
      <c r="A7857">
        <v>17760</v>
      </c>
      <c r="B7857" t="s">
        <v>846</v>
      </c>
      <c r="C7857" t="s">
        <v>429</v>
      </c>
      <c r="D7857">
        <v>25</v>
      </c>
      <c r="E7857">
        <v>76</v>
      </c>
      <c r="F7857">
        <v>19</v>
      </c>
      <c r="G7857">
        <v>1</v>
      </c>
      <c r="H7857">
        <v>2</v>
      </c>
      <c r="I7857">
        <v>296</v>
      </c>
      <c r="J7857">
        <v>193.9</v>
      </c>
    </row>
    <row r="7858" spans="1:19" x14ac:dyDescent="0.3">
      <c r="A7858">
        <v>17760</v>
      </c>
      <c r="B7858" t="s">
        <v>1331</v>
      </c>
      <c r="C7858" t="s">
        <v>2449</v>
      </c>
      <c r="D7858">
        <v>23</v>
      </c>
      <c r="E7858">
        <v>73.900000000000006</v>
      </c>
      <c r="F7858">
        <v>17</v>
      </c>
      <c r="G7858">
        <v>1</v>
      </c>
      <c r="H7858">
        <v>3</v>
      </c>
      <c r="I7858">
        <v>268</v>
      </c>
      <c r="J7858">
        <v>206.1</v>
      </c>
    </row>
    <row r="7859" spans="1:19" x14ac:dyDescent="0.3">
      <c r="A7859">
        <v>17760</v>
      </c>
      <c r="B7859" t="s">
        <v>1331</v>
      </c>
      <c r="C7859" t="s">
        <v>1566</v>
      </c>
      <c r="D7859">
        <v>1</v>
      </c>
      <c r="E7859">
        <v>100</v>
      </c>
      <c r="F7859">
        <v>1</v>
      </c>
      <c r="G7859">
        <v>0</v>
      </c>
      <c r="H7859">
        <v>0</v>
      </c>
      <c r="I7859">
        <v>8</v>
      </c>
      <c r="J7859">
        <v>167.2</v>
      </c>
    </row>
    <row r="7860" spans="1:19" x14ac:dyDescent="0.3">
      <c r="A7860">
        <v>17760</v>
      </c>
      <c r="B7860" t="s">
        <v>846</v>
      </c>
      <c r="C7860" t="s">
        <v>311</v>
      </c>
      <c r="K7860">
        <v>32</v>
      </c>
      <c r="L7860">
        <v>0</v>
      </c>
      <c r="M7860">
        <v>42</v>
      </c>
      <c r="N7860">
        <v>1</v>
      </c>
      <c r="O7860">
        <v>164</v>
      </c>
    </row>
    <row r="7861" spans="1:19" x14ac:dyDescent="0.3">
      <c r="A7861">
        <v>17760</v>
      </c>
      <c r="B7861" t="s">
        <v>846</v>
      </c>
      <c r="C7861" t="s">
        <v>93</v>
      </c>
      <c r="K7861">
        <v>8</v>
      </c>
      <c r="L7861">
        <v>0</v>
      </c>
      <c r="M7861">
        <v>8</v>
      </c>
      <c r="N7861">
        <v>0</v>
      </c>
      <c r="O7861">
        <v>30</v>
      </c>
    </row>
    <row r="7862" spans="1:19" x14ac:dyDescent="0.3">
      <c r="A7862">
        <v>17760</v>
      </c>
      <c r="B7862" t="s">
        <v>846</v>
      </c>
      <c r="C7862" t="s">
        <v>429</v>
      </c>
      <c r="K7862">
        <v>6</v>
      </c>
      <c r="L7862">
        <v>0</v>
      </c>
      <c r="M7862">
        <v>17</v>
      </c>
      <c r="N7862">
        <v>1</v>
      </c>
      <c r="O7862">
        <v>18</v>
      </c>
    </row>
    <row r="7863" spans="1:19" x14ac:dyDescent="0.3">
      <c r="A7863">
        <v>17760</v>
      </c>
      <c r="B7863" t="s">
        <v>846</v>
      </c>
      <c r="C7863" t="s">
        <v>1924</v>
      </c>
      <c r="K7863">
        <v>0</v>
      </c>
      <c r="L7863">
        <v>1</v>
      </c>
      <c r="M7863">
        <v>0</v>
      </c>
      <c r="N7863">
        <v>0</v>
      </c>
      <c r="O7863">
        <v>0</v>
      </c>
    </row>
    <row r="7864" spans="1:19" x14ac:dyDescent="0.3">
      <c r="A7864">
        <v>17760</v>
      </c>
      <c r="B7864" t="s">
        <v>1331</v>
      </c>
      <c r="C7864" t="s">
        <v>323</v>
      </c>
      <c r="K7864">
        <v>25</v>
      </c>
      <c r="L7864">
        <v>0</v>
      </c>
      <c r="M7864">
        <v>29</v>
      </c>
      <c r="N7864">
        <v>1</v>
      </c>
      <c r="O7864">
        <v>159</v>
      </c>
    </row>
    <row r="7865" spans="1:19" x14ac:dyDescent="0.3">
      <c r="A7865">
        <v>17760</v>
      </c>
      <c r="B7865" t="s">
        <v>1331</v>
      </c>
      <c r="C7865" t="s">
        <v>2450</v>
      </c>
      <c r="K7865">
        <v>2</v>
      </c>
      <c r="L7865">
        <v>0</v>
      </c>
      <c r="M7865">
        <v>91</v>
      </c>
      <c r="N7865">
        <v>2</v>
      </c>
      <c r="O7865">
        <v>155</v>
      </c>
    </row>
    <row r="7866" spans="1:19" x14ac:dyDescent="0.3">
      <c r="A7866">
        <v>17760</v>
      </c>
      <c r="B7866" t="s">
        <v>1331</v>
      </c>
      <c r="C7866" t="s">
        <v>2199</v>
      </c>
      <c r="K7866">
        <v>7</v>
      </c>
      <c r="L7866">
        <v>0</v>
      </c>
      <c r="M7866">
        <v>11</v>
      </c>
      <c r="N7866">
        <v>0</v>
      </c>
      <c r="O7866">
        <v>30</v>
      </c>
    </row>
    <row r="7867" spans="1:19" x14ac:dyDescent="0.3">
      <c r="A7867">
        <v>17760</v>
      </c>
      <c r="B7867" t="s">
        <v>1331</v>
      </c>
      <c r="C7867" t="s">
        <v>2449</v>
      </c>
      <c r="K7867">
        <v>6</v>
      </c>
      <c r="L7867">
        <v>1</v>
      </c>
      <c r="M7867">
        <v>7</v>
      </c>
      <c r="N7867">
        <v>0</v>
      </c>
      <c r="O7867">
        <v>1</v>
      </c>
    </row>
    <row r="7868" spans="1:19" x14ac:dyDescent="0.3">
      <c r="A7868">
        <v>17760</v>
      </c>
      <c r="B7868" t="s">
        <v>846</v>
      </c>
      <c r="C7868" t="s">
        <v>1924</v>
      </c>
      <c r="P7868">
        <v>38</v>
      </c>
      <c r="Q7868">
        <v>1</v>
      </c>
      <c r="R7868">
        <v>119</v>
      </c>
      <c r="S7868">
        <v>4</v>
      </c>
    </row>
    <row r="7869" spans="1:19" x14ac:dyDescent="0.3">
      <c r="A7869">
        <v>17760</v>
      </c>
      <c r="B7869" t="s">
        <v>846</v>
      </c>
      <c r="C7869" t="s">
        <v>2451</v>
      </c>
      <c r="P7869">
        <v>33</v>
      </c>
      <c r="Q7869">
        <v>1</v>
      </c>
      <c r="R7869">
        <v>104</v>
      </c>
      <c r="S7869">
        <v>9</v>
      </c>
    </row>
    <row r="7870" spans="1:19" x14ac:dyDescent="0.3">
      <c r="A7870">
        <v>17760</v>
      </c>
      <c r="B7870" t="s">
        <v>846</v>
      </c>
      <c r="C7870" t="s">
        <v>311</v>
      </c>
      <c r="P7870">
        <v>30</v>
      </c>
      <c r="Q7870">
        <v>0</v>
      </c>
      <c r="R7870">
        <v>51</v>
      </c>
      <c r="S7870">
        <v>4</v>
      </c>
    </row>
    <row r="7871" spans="1:19" x14ac:dyDescent="0.3">
      <c r="A7871">
        <v>17760</v>
      </c>
      <c r="B7871" t="s">
        <v>846</v>
      </c>
      <c r="C7871" t="s">
        <v>1923</v>
      </c>
      <c r="P7871">
        <v>17</v>
      </c>
      <c r="Q7871">
        <v>0</v>
      </c>
      <c r="R7871">
        <v>17</v>
      </c>
      <c r="S7871">
        <v>1</v>
      </c>
    </row>
    <row r="7872" spans="1:19" x14ac:dyDescent="0.3">
      <c r="A7872">
        <v>17760</v>
      </c>
      <c r="B7872" t="s">
        <v>846</v>
      </c>
      <c r="C7872" t="s">
        <v>2452</v>
      </c>
      <c r="P7872">
        <v>5</v>
      </c>
      <c r="Q7872">
        <v>0</v>
      </c>
      <c r="R7872">
        <v>5</v>
      </c>
      <c r="S7872">
        <v>1</v>
      </c>
    </row>
    <row r="7873" spans="1:39" x14ac:dyDescent="0.3">
      <c r="A7873">
        <v>17760</v>
      </c>
      <c r="B7873" t="s">
        <v>1331</v>
      </c>
      <c r="C7873" t="s">
        <v>2453</v>
      </c>
      <c r="P7873">
        <v>41</v>
      </c>
      <c r="Q7873">
        <v>2</v>
      </c>
      <c r="R7873">
        <v>158</v>
      </c>
      <c r="S7873">
        <v>8</v>
      </c>
    </row>
    <row r="7874" spans="1:39" x14ac:dyDescent="0.3">
      <c r="A7874">
        <v>17760</v>
      </c>
      <c r="B7874" t="s">
        <v>1331</v>
      </c>
      <c r="C7874" t="s">
        <v>2199</v>
      </c>
      <c r="P7874">
        <v>54</v>
      </c>
      <c r="Q7874">
        <v>1</v>
      </c>
      <c r="R7874">
        <v>52</v>
      </c>
      <c r="S7874">
        <v>2</v>
      </c>
    </row>
    <row r="7875" spans="1:39" x14ac:dyDescent="0.3">
      <c r="A7875">
        <v>17760</v>
      </c>
      <c r="B7875" t="s">
        <v>1331</v>
      </c>
      <c r="C7875" t="s">
        <v>2450</v>
      </c>
      <c r="P7875">
        <v>10</v>
      </c>
      <c r="Q7875">
        <v>0</v>
      </c>
      <c r="R7875">
        <v>34</v>
      </c>
      <c r="S7875">
        <v>4</v>
      </c>
    </row>
    <row r="7876" spans="1:39" x14ac:dyDescent="0.3">
      <c r="A7876">
        <v>17760</v>
      </c>
      <c r="B7876" t="s">
        <v>1331</v>
      </c>
      <c r="C7876" t="s">
        <v>205</v>
      </c>
      <c r="P7876">
        <v>9</v>
      </c>
      <c r="Q7876">
        <v>0</v>
      </c>
      <c r="R7876">
        <v>14</v>
      </c>
      <c r="S7876">
        <v>2</v>
      </c>
    </row>
    <row r="7877" spans="1:39" x14ac:dyDescent="0.3">
      <c r="A7877">
        <v>17760</v>
      </c>
      <c r="B7877" t="s">
        <v>1331</v>
      </c>
      <c r="C7877" t="s">
        <v>2454</v>
      </c>
      <c r="P7877">
        <v>10</v>
      </c>
      <c r="Q7877">
        <v>0</v>
      </c>
      <c r="R7877">
        <v>10</v>
      </c>
      <c r="S7877">
        <v>1</v>
      </c>
    </row>
    <row r="7878" spans="1:39" x14ac:dyDescent="0.3">
      <c r="A7878">
        <v>17760</v>
      </c>
      <c r="B7878" t="s">
        <v>1331</v>
      </c>
      <c r="C7878" t="s">
        <v>2449</v>
      </c>
      <c r="P7878">
        <v>8</v>
      </c>
      <c r="Q7878">
        <v>0</v>
      </c>
      <c r="R7878">
        <v>8</v>
      </c>
      <c r="S7878">
        <v>1</v>
      </c>
    </row>
    <row r="7879" spans="1:39" x14ac:dyDescent="0.3">
      <c r="A7879">
        <v>17760</v>
      </c>
      <c r="B7879" t="s">
        <v>846</v>
      </c>
      <c r="C7879" t="s">
        <v>1924</v>
      </c>
      <c r="T7879">
        <v>25.1</v>
      </c>
      <c r="U7879">
        <v>60</v>
      </c>
      <c r="V7879">
        <v>0</v>
      </c>
      <c r="W7879">
        <v>201</v>
      </c>
      <c r="X7879">
        <v>8</v>
      </c>
    </row>
    <row r="7880" spans="1:39" x14ac:dyDescent="0.3">
      <c r="A7880">
        <v>17760</v>
      </c>
      <c r="B7880" t="s">
        <v>1331</v>
      </c>
      <c r="C7880" t="s">
        <v>2450</v>
      </c>
      <c r="T7880">
        <v>25</v>
      </c>
      <c r="U7880">
        <v>46</v>
      </c>
      <c r="V7880">
        <v>0</v>
      </c>
      <c r="W7880">
        <v>125</v>
      </c>
      <c r="X7880">
        <v>5</v>
      </c>
    </row>
    <row r="7881" spans="1:39" x14ac:dyDescent="0.3">
      <c r="A7881">
        <v>17760</v>
      </c>
      <c r="B7881" t="s">
        <v>846</v>
      </c>
      <c r="C7881" t="s">
        <v>1924</v>
      </c>
      <c r="Y7881">
        <v>13</v>
      </c>
      <c r="Z7881">
        <v>15</v>
      </c>
      <c r="AA7881">
        <v>0</v>
      </c>
      <c r="AB7881">
        <v>26</v>
      </c>
      <c r="AC7881">
        <v>2</v>
      </c>
    </row>
    <row r="7882" spans="1:39" x14ac:dyDescent="0.3">
      <c r="A7882">
        <v>17760</v>
      </c>
      <c r="B7882" t="s">
        <v>1331</v>
      </c>
      <c r="C7882" t="s">
        <v>323</v>
      </c>
      <c r="Y7882">
        <v>4</v>
      </c>
      <c r="Z7882">
        <v>4</v>
      </c>
      <c r="AA7882">
        <v>0</v>
      </c>
      <c r="AB7882">
        <v>4</v>
      </c>
      <c r="AC7882">
        <v>1</v>
      </c>
    </row>
    <row r="7883" spans="1:39" x14ac:dyDescent="0.3">
      <c r="A7883">
        <v>17760</v>
      </c>
      <c r="B7883" t="s">
        <v>846</v>
      </c>
      <c r="C7883" t="s">
        <v>2455</v>
      </c>
      <c r="AD7883">
        <v>1</v>
      </c>
      <c r="AE7883">
        <v>29</v>
      </c>
      <c r="AF7883">
        <v>1</v>
      </c>
      <c r="AG7883">
        <v>100</v>
      </c>
      <c r="AH7883">
        <v>8</v>
      </c>
      <c r="AI7883">
        <v>5</v>
      </c>
    </row>
    <row r="7884" spans="1:39" x14ac:dyDescent="0.3">
      <c r="A7884">
        <v>17760</v>
      </c>
      <c r="B7884" t="s">
        <v>1331</v>
      </c>
      <c r="C7884" t="s">
        <v>1853</v>
      </c>
      <c r="AD7884">
        <v>1</v>
      </c>
      <c r="AE7884">
        <v>30</v>
      </c>
      <c r="AF7884">
        <v>1</v>
      </c>
      <c r="AG7884">
        <v>100</v>
      </c>
      <c r="AH7884">
        <v>9</v>
      </c>
      <c r="AI7884">
        <v>6</v>
      </c>
    </row>
    <row r="7885" spans="1:39" x14ac:dyDescent="0.3">
      <c r="A7885">
        <v>17760</v>
      </c>
      <c r="B7885" t="s">
        <v>846</v>
      </c>
      <c r="C7885" t="s">
        <v>2456</v>
      </c>
      <c r="AJ7885">
        <v>56</v>
      </c>
      <c r="AK7885">
        <v>89</v>
      </c>
      <c r="AL7885">
        <v>44.5</v>
      </c>
      <c r="AM7885">
        <v>2</v>
      </c>
    </row>
    <row r="7886" spans="1:39" x14ac:dyDescent="0.3">
      <c r="A7886">
        <v>17760</v>
      </c>
      <c r="B7886" t="s">
        <v>1331</v>
      </c>
      <c r="C7886" t="s">
        <v>174</v>
      </c>
      <c r="AJ7886">
        <v>50</v>
      </c>
      <c r="AK7886">
        <v>138</v>
      </c>
      <c r="AL7886">
        <v>46</v>
      </c>
      <c r="AM7886">
        <v>3</v>
      </c>
    </row>
    <row r="7887" spans="1:39" x14ac:dyDescent="0.3">
      <c r="A7887">
        <v>17761</v>
      </c>
      <c r="B7887" t="s">
        <v>668</v>
      </c>
      <c r="C7887" t="s">
        <v>2457</v>
      </c>
      <c r="D7887">
        <v>31</v>
      </c>
      <c r="E7887">
        <v>87.1</v>
      </c>
      <c r="F7887">
        <v>27</v>
      </c>
      <c r="G7887">
        <v>1</v>
      </c>
      <c r="H7887">
        <v>2</v>
      </c>
      <c r="I7887">
        <v>347</v>
      </c>
      <c r="J7887">
        <v>196</v>
      </c>
    </row>
    <row r="7888" spans="1:39" x14ac:dyDescent="0.3">
      <c r="A7888">
        <v>17761</v>
      </c>
      <c r="B7888" t="s">
        <v>626</v>
      </c>
      <c r="C7888" t="s">
        <v>2458</v>
      </c>
      <c r="D7888">
        <v>42</v>
      </c>
      <c r="E7888">
        <v>69</v>
      </c>
      <c r="F7888">
        <v>29</v>
      </c>
      <c r="G7888">
        <v>1</v>
      </c>
      <c r="H7888">
        <v>3</v>
      </c>
      <c r="I7888">
        <v>399</v>
      </c>
      <c r="J7888">
        <v>167.7</v>
      </c>
    </row>
    <row r="7889" spans="1:19" x14ac:dyDescent="0.3">
      <c r="A7889">
        <v>17761</v>
      </c>
      <c r="B7889" t="s">
        <v>668</v>
      </c>
      <c r="C7889" t="s">
        <v>53</v>
      </c>
      <c r="K7889">
        <v>35</v>
      </c>
      <c r="L7889">
        <v>0</v>
      </c>
      <c r="M7889">
        <v>38</v>
      </c>
      <c r="N7889">
        <v>2</v>
      </c>
      <c r="O7889">
        <v>177</v>
      </c>
    </row>
    <row r="7890" spans="1:19" x14ac:dyDescent="0.3">
      <c r="A7890">
        <v>17761</v>
      </c>
      <c r="B7890" t="s">
        <v>668</v>
      </c>
      <c r="C7890" t="s">
        <v>109</v>
      </c>
      <c r="K7890">
        <v>3</v>
      </c>
      <c r="L7890">
        <v>0</v>
      </c>
      <c r="M7890">
        <v>34</v>
      </c>
      <c r="N7890">
        <v>1</v>
      </c>
      <c r="O7890">
        <v>65</v>
      </c>
    </row>
    <row r="7891" spans="1:19" x14ac:dyDescent="0.3">
      <c r="A7891">
        <v>17761</v>
      </c>
      <c r="B7891" t="s">
        <v>668</v>
      </c>
      <c r="C7891" t="s">
        <v>1933</v>
      </c>
      <c r="K7891">
        <v>4</v>
      </c>
      <c r="L7891">
        <v>0</v>
      </c>
      <c r="M7891">
        <v>5</v>
      </c>
      <c r="N7891">
        <v>0</v>
      </c>
      <c r="O7891">
        <v>4</v>
      </c>
    </row>
    <row r="7892" spans="1:19" x14ac:dyDescent="0.3">
      <c r="A7892">
        <v>17761</v>
      </c>
      <c r="B7892" t="s">
        <v>668</v>
      </c>
      <c r="C7892" t="s">
        <v>2459</v>
      </c>
      <c r="K7892">
        <v>2</v>
      </c>
      <c r="L7892">
        <v>1</v>
      </c>
      <c r="M7892">
        <v>1</v>
      </c>
      <c r="N7892">
        <v>0</v>
      </c>
      <c r="O7892">
        <v>2</v>
      </c>
    </row>
    <row r="7893" spans="1:19" x14ac:dyDescent="0.3">
      <c r="A7893">
        <v>17761</v>
      </c>
      <c r="B7893" t="s">
        <v>668</v>
      </c>
      <c r="C7893" t="s">
        <v>1935</v>
      </c>
      <c r="K7893">
        <v>0</v>
      </c>
      <c r="L7893">
        <v>0</v>
      </c>
      <c r="M7893">
        <v>0</v>
      </c>
      <c r="N7893">
        <v>0</v>
      </c>
      <c r="O7893">
        <v>0</v>
      </c>
    </row>
    <row r="7894" spans="1:19" x14ac:dyDescent="0.3">
      <c r="A7894">
        <v>17761</v>
      </c>
      <c r="B7894" t="s">
        <v>668</v>
      </c>
      <c r="C7894" t="s">
        <v>1936</v>
      </c>
      <c r="K7894">
        <v>1</v>
      </c>
      <c r="L7894">
        <v>0</v>
      </c>
      <c r="M7894">
        <v>0</v>
      </c>
      <c r="N7894">
        <v>0</v>
      </c>
      <c r="O7894">
        <v>-1</v>
      </c>
    </row>
    <row r="7895" spans="1:19" x14ac:dyDescent="0.3">
      <c r="A7895">
        <v>17761</v>
      </c>
      <c r="B7895" t="s">
        <v>668</v>
      </c>
      <c r="C7895" t="s">
        <v>2457</v>
      </c>
      <c r="K7895">
        <v>4</v>
      </c>
      <c r="L7895">
        <v>0</v>
      </c>
      <c r="M7895">
        <v>6</v>
      </c>
      <c r="N7895">
        <v>0</v>
      </c>
      <c r="O7895">
        <v>-3</v>
      </c>
    </row>
    <row r="7896" spans="1:19" x14ac:dyDescent="0.3">
      <c r="A7896">
        <v>17761</v>
      </c>
      <c r="B7896" t="s">
        <v>626</v>
      </c>
      <c r="C7896" t="s">
        <v>2167</v>
      </c>
      <c r="K7896">
        <v>10</v>
      </c>
      <c r="L7896">
        <v>0</v>
      </c>
      <c r="M7896">
        <v>6</v>
      </c>
      <c r="N7896">
        <v>1</v>
      </c>
      <c r="O7896">
        <v>23</v>
      </c>
    </row>
    <row r="7897" spans="1:19" x14ac:dyDescent="0.3">
      <c r="A7897">
        <v>17761</v>
      </c>
      <c r="B7897" t="s">
        <v>626</v>
      </c>
      <c r="C7897" t="s">
        <v>107</v>
      </c>
      <c r="K7897">
        <v>1</v>
      </c>
      <c r="L7897">
        <v>0</v>
      </c>
      <c r="M7897">
        <v>1</v>
      </c>
      <c r="N7897">
        <v>0</v>
      </c>
      <c r="O7897">
        <v>1</v>
      </c>
    </row>
    <row r="7898" spans="1:19" x14ac:dyDescent="0.3">
      <c r="A7898">
        <v>17761</v>
      </c>
      <c r="B7898" t="s">
        <v>626</v>
      </c>
      <c r="C7898" t="s">
        <v>927</v>
      </c>
      <c r="K7898">
        <v>1</v>
      </c>
      <c r="L7898">
        <v>0</v>
      </c>
      <c r="M7898">
        <v>0</v>
      </c>
      <c r="N7898">
        <v>0</v>
      </c>
      <c r="O7898">
        <v>0</v>
      </c>
    </row>
    <row r="7899" spans="1:19" x14ac:dyDescent="0.3">
      <c r="A7899">
        <v>17761</v>
      </c>
      <c r="B7899" t="s">
        <v>626</v>
      </c>
      <c r="C7899" t="s">
        <v>2458</v>
      </c>
      <c r="K7899">
        <v>2</v>
      </c>
      <c r="L7899">
        <v>0</v>
      </c>
      <c r="M7899">
        <v>2</v>
      </c>
      <c r="N7899">
        <v>1</v>
      </c>
      <c r="O7899">
        <v>-7</v>
      </c>
    </row>
    <row r="7900" spans="1:19" x14ac:dyDescent="0.3">
      <c r="A7900">
        <v>17761</v>
      </c>
      <c r="B7900" t="s">
        <v>668</v>
      </c>
      <c r="C7900" t="s">
        <v>1935</v>
      </c>
      <c r="P7900">
        <v>53</v>
      </c>
      <c r="Q7900">
        <v>1</v>
      </c>
      <c r="R7900">
        <v>120</v>
      </c>
      <c r="S7900">
        <v>7</v>
      </c>
    </row>
    <row r="7901" spans="1:19" x14ac:dyDescent="0.3">
      <c r="A7901">
        <v>17761</v>
      </c>
      <c r="B7901" t="s">
        <v>668</v>
      </c>
      <c r="C7901" t="s">
        <v>2460</v>
      </c>
      <c r="P7901">
        <v>31</v>
      </c>
      <c r="Q7901">
        <v>0</v>
      </c>
      <c r="R7901">
        <v>85</v>
      </c>
      <c r="S7901">
        <v>7</v>
      </c>
    </row>
    <row r="7902" spans="1:19" x14ac:dyDescent="0.3">
      <c r="A7902">
        <v>17761</v>
      </c>
      <c r="B7902" t="s">
        <v>668</v>
      </c>
      <c r="C7902" t="s">
        <v>573</v>
      </c>
      <c r="P7902">
        <v>16</v>
      </c>
      <c r="Q7902">
        <v>1</v>
      </c>
      <c r="R7902">
        <v>38</v>
      </c>
      <c r="S7902">
        <v>4</v>
      </c>
    </row>
    <row r="7903" spans="1:19" x14ac:dyDescent="0.3">
      <c r="A7903">
        <v>17761</v>
      </c>
      <c r="B7903" t="s">
        <v>668</v>
      </c>
      <c r="C7903" t="s">
        <v>109</v>
      </c>
      <c r="P7903">
        <v>25</v>
      </c>
      <c r="Q7903">
        <v>0</v>
      </c>
      <c r="R7903">
        <v>25</v>
      </c>
      <c r="S7903">
        <v>1</v>
      </c>
    </row>
    <row r="7904" spans="1:19" x14ac:dyDescent="0.3">
      <c r="A7904">
        <v>17761</v>
      </c>
      <c r="B7904" t="s">
        <v>668</v>
      </c>
      <c r="C7904" t="s">
        <v>53</v>
      </c>
      <c r="P7904">
        <v>9</v>
      </c>
      <c r="Q7904">
        <v>0</v>
      </c>
      <c r="R7904">
        <v>21</v>
      </c>
      <c r="S7904">
        <v>3</v>
      </c>
    </row>
    <row r="7905" spans="1:29" x14ac:dyDescent="0.3">
      <c r="A7905">
        <v>17761</v>
      </c>
      <c r="B7905" t="s">
        <v>668</v>
      </c>
      <c r="C7905" t="s">
        <v>2461</v>
      </c>
      <c r="P7905">
        <v>13</v>
      </c>
      <c r="Q7905">
        <v>0</v>
      </c>
      <c r="R7905">
        <v>19</v>
      </c>
      <c r="S7905">
        <v>2</v>
      </c>
    </row>
    <row r="7906" spans="1:29" x14ac:dyDescent="0.3">
      <c r="A7906">
        <v>17761</v>
      </c>
      <c r="B7906" t="s">
        <v>668</v>
      </c>
      <c r="C7906" t="s">
        <v>2462</v>
      </c>
      <c r="P7906">
        <v>18</v>
      </c>
      <c r="Q7906">
        <v>0</v>
      </c>
      <c r="R7906">
        <v>18</v>
      </c>
      <c r="S7906">
        <v>1</v>
      </c>
    </row>
    <row r="7907" spans="1:29" x14ac:dyDescent="0.3">
      <c r="A7907">
        <v>17761</v>
      </c>
      <c r="B7907" t="s">
        <v>668</v>
      </c>
      <c r="C7907" t="s">
        <v>1933</v>
      </c>
      <c r="P7907">
        <v>16</v>
      </c>
      <c r="Q7907">
        <v>0</v>
      </c>
      <c r="R7907">
        <v>16</v>
      </c>
      <c r="S7907">
        <v>1</v>
      </c>
    </row>
    <row r="7908" spans="1:29" x14ac:dyDescent="0.3">
      <c r="A7908">
        <v>17761</v>
      </c>
      <c r="B7908" t="s">
        <v>668</v>
      </c>
      <c r="C7908" t="s">
        <v>1934</v>
      </c>
      <c r="P7908">
        <v>5</v>
      </c>
      <c r="Q7908">
        <v>0</v>
      </c>
      <c r="R7908">
        <v>5</v>
      </c>
      <c r="S7908">
        <v>1</v>
      </c>
    </row>
    <row r="7909" spans="1:29" x14ac:dyDescent="0.3">
      <c r="A7909">
        <v>17761</v>
      </c>
      <c r="B7909" t="s">
        <v>626</v>
      </c>
      <c r="C7909" t="s">
        <v>927</v>
      </c>
      <c r="P7909">
        <v>67</v>
      </c>
      <c r="Q7909">
        <v>3</v>
      </c>
      <c r="R7909">
        <v>186</v>
      </c>
      <c r="S7909">
        <v>8</v>
      </c>
    </row>
    <row r="7910" spans="1:29" x14ac:dyDescent="0.3">
      <c r="A7910">
        <v>17761</v>
      </c>
      <c r="B7910" t="s">
        <v>626</v>
      </c>
      <c r="C7910" t="s">
        <v>1947</v>
      </c>
      <c r="P7910">
        <v>29</v>
      </c>
      <c r="Q7910">
        <v>0</v>
      </c>
      <c r="R7910">
        <v>97</v>
      </c>
      <c r="S7910">
        <v>5</v>
      </c>
    </row>
    <row r="7911" spans="1:29" x14ac:dyDescent="0.3">
      <c r="A7911">
        <v>17761</v>
      </c>
      <c r="B7911" t="s">
        <v>626</v>
      </c>
      <c r="C7911" t="s">
        <v>1099</v>
      </c>
      <c r="P7911">
        <v>18</v>
      </c>
      <c r="Q7911">
        <v>0</v>
      </c>
      <c r="R7911">
        <v>55</v>
      </c>
      <c r="S7911">
        <v>7</v>
      </c>
    </row>
    <row r="7912" spans="1:29" x14ac:dyDescent="0.3">
      <c r="A7912">
        <v>17761</v>
      </c>
      <c r="B7912" t="s">
        <v>626</v>
      </c>
      <c r="C7912" t="s">
        <v>2167</v>
      </c>
      <c r="P7912">
        <v>19</v>
      </c>
      <c r="Q7912">
        <v>0</v>
      </c>
      <c r="R7912">
        <v>28</v>
      </c>
      <c r="S7912">
        <v>5</v>
      </c>
    </row>
    <row r="7913" spans="1:29" x14ac:dyDescent="0.3">
      <c r="A7913">
        <v>17761</v>
      </c>
      <c r="B7913" t="s">
        <v>626</v>
      </c>
      <c r="C7913" t="s">
        <v>2072</v>
      </c>
      <c r="P7913">
        <v>16</v>
      </c>
      <c r="Q7913">
        <v>0</v>
      </c>
      <c r="R7913">
        <v>16</v>
      </c>
      <c r="S7913">
        <v>1</v>
      </c>
    </row>
    <row r="7914" spans="1:29" x14ac:dyDescent="0.3">
      <c r="A7914">
        <v>17761</v>
      </c>
      <c r="B7914" t="s">
        <v>626</v>
      </c>
      <c r="C7914" t="s">
        <v>183</v>
      </c>
      <c r="P7914">
        <v>6</v>
      </c>
      <c r="Q7914">
        <v>0</v>
      </c>
      <c r="R7914">
        <v>10</v>
      </c>
      <c r="S7914">
        <v>2</v>
      </c>
    </row>
    <row r="7915" spans="1:29" x14ac:dyDescent="0.3">
      <c r="A7915">
        <v>17761</v>
      </c>
      <c r="B7915" t="s">
        <v>626</v>
      </c>
      <c r="C7915" t="s">
        <v>107</v>
      </c>
      <c r="P7915">
        <v>7</v>
      </c>
      <c r="Q7915">
        <v>0</v>
      </c>
      <c r="R7915">
        <v>7</v>
      </c>
      <c r="S7915">
        <v>1</v>
      </c>
    </row>
    <row r="7916" spans="1:29" x14ac:dyDescent="0.3">
      <c r="A7916">
        <v>17761</v>
      </c>
      <c r="B7916" t="s">
        <v>668</v>
      </c>
      <c r="C7916" t="s">
        <v>1935</v>
      </c>
      <c r="T7916">
        <v>24</v>
      </c>
      <c r="U7916">
        <v>31</v>
      </c>
      <c r="V7916">
        <v>0</v>
      </c>
      <c r="W7916">
        <v>48</v>
      </c>
      <c r="X7916">
        <v>2</v>
      </c>
    </row>
    <row r="7917" spans="1:29" x14ac:dyDescent="0.3">
      <c r="A7917">
        <v>17761</v>
      </c>
      <c r="B7917" t="s">
        <v>626</v>
      </c>
      <c r="C7917" t="s">
        <v>1591</v>
      </c>
      <c r="T7917">
        <v>34</v>
      </c>
      <c r="U7917">
        <v>50</v>
      </c>
      <c r="V7917">
        <v>0</v>
      </c>
      <c r="W7917">
        <v>136</v>
      </c>
      <c r="X7917">
        <v>4</v>
      </c>
    </row>
    <row r="7918" spans="1:29" x14ac:dyDescent="0.3">
      <c r="A7918">
        <v>17761</v>
      </c>
      <c r="B7918" t="s">
        <v>626</v>
      </c>
      <c r="C7918" t="s">
        <v>109</v>
      </c>
      <c r="T7918">
        <v>17.5</v>
      </c>
      <c r="U7918">
        <v>20</v>
      </c>
      <c r="V7918">
        <v>0</v>
      </c>
      <c r="W7918">
        <v>35</v>
      </c>
      <c r="X7918">
        <v>2</v>
      </c>
    </row>
    <row r="7919" spans="1:29" x14ac:dyDescent="0.3">
      <c r="A7919">
        <v>17761</v>
      </c>
      <c r="B7919" t="s">
        <v>668</v>
      </c>
      <c r="C7919" t="s">
        <v>845</v>
      </c>
      <c r="Y7919">
        <v>13</v>
      </c>
      <c r="Z7919">
        <v>26</v>
      </c>
      <c r="AA7919">
        <v>0</v>
      </c>
      <c r="AB7919">
        <v>26</v>
      </c>
      <c r="AC7919">
        <v>2</v>
      </c>
    </row>
    <row r="7920" spans="1:29" x14ac:dyDescent="0.3">
      <c r="A7920">
        <v>17761</v>
      </c>
      <c r="B7920" t="s">
        <v>626</v>
      </c>
      <c r="C7920" t="s">
        <v>1099</v>
      </c>
      <c r="Y7920">
        <v>7</v>
      </c>
      <c r="Z7920">
        <v>9</v>
      </c>
      <c r="AA7920">
        <v>0</v>
      </c>
      <c r="AB7920">
        <v>14</v>
      </c>
      <c r="AC7920">
        <v>2</v>
      </c>
    </row>
    <row r="7921" spans="1:39" x14ac:dyDescent="0.3">
      <c r="A7921">
        <v>17761</v>
      </c>
      <c r="B7921" t="s">
        <v>668</v>
      </c>
      <c r="C7921" t="s">
        <v>1583</v>
      </c>
      <c r="AD7921">
        <v>4</v>
      </c>
      <c r="AE7921">
        <v>30</v>
      </c>
      <c r="AF7921">
        <v>1</v>
      </c>
      <c r="AG7921">
        <v>25</v>
      </c>
      <c r="AH7921">
        <v>8</v>
      </c>
      <c r="AI7921">
        <v>5</v>
      </c>
    </row>
    <row r="7922" spans="1:39" x14ac:dyDescent="0.3">
      <c r="A7922">
        <v>17761</v>
      </c>
      <c r="B7922" t="s">
        <v>626</v>
      </c>
      <c r="C7922" t="s">
        <v>1001</v>
      </c>
      <c r="AD7922">
        <v>2</v>
      </c>
      <c r="AE7922">
        <v>22</v>
      </c>
      <c r="AF7922">
        <v>2</v>
      </c>
      <c r="AG7922">
        <v>100</v>
      </c>
      <c r="AH7922">
        <v>11</v>
      </c>
      <c r="AI7922">
        <v>5</v>
      </c>
    </row>
    <row r="7923" spans="1:39" x14ac:dyDescent="0.3">
      <c r="A7923">
        <v>17761</v>
      </c>
      <c r="B7923" t="s">
        <v>668</v>
      </c>
      <c r="C7923" t="s">
        <v>751</v>
      </c>
      <c r="AJ7923">
        <v>49</v>
      </c>
      <c r="AK7923">
        <v>83</v>
      </c>
      <c r="AL7923">
        <v>41.5</v>
      </c>
      <c r="AM7923">
        <v>2</v>
      </c>
    </row>
    <row r="7924" spans="1:39" x14ac:dyDescent="0.3">
      <c r="A7924">
        <v>17761</v>
      </c>
      <c r="B7924" t="s">
        <v>626</v>
      </c>
      <c r="C7924" t="s">
        <v>1001</v>
      </c>
      <c r="AJ7924">
        <v>50</v>
      </c>
      <c r="AK7924">
        <v>217</v>
      </c>
      <c r="AL7924">
        <v>43.4</v>
      </c>
      <c r="AM7924">
        <v>5</v>
      </c>
    </row>
    <row r="7925" spans="1:39" x14ac:dyDescent="0.3">
      <c r="A7925">
        <v>17762</v>
      </c>
      <c r="B7925" t="s">
        <v>728</v>
      </c>
      <c r="C7925" t="s">
        <v>870</v>
      </c>
      <c r="D7925">
        <v>21</v>
      </c>
      <c r="E7925">
        <v>42.9</v>
      </c>
      <c r="F7925">
        <v>9</v>
      </c>
      <c r="G7925">
        <v>1</v>
      </c>
      <c r="H7925">
        <v>2</v>
      </c>
      <c r="I7925">
        <v>117</v>
      </c>
      <c r="J7925">
        <v>111.6</v>
      </c>
    </row>
    <row r="7926" spans="1:39" x14ac:dyDescent="0.3">
      <c r="A7926">
        <v>17762</v>
      </c>
      <c r="B7926" t="s">
        <v>728</v>
      </c>
      <c r="C7926" t="s">
        <v>1825</v>
      </c>
      <c r="D7926">
        <v>1</v>
      </c>
      <c r="E7926">
        <v>100</v>
      </c>
      <c r="F7926">
        <v>1</v>
      </c>
      <c r="G7926">
        <v>0</v>
      </c>
      <c r="H7926">
        <v>0</v>
      </c>
      <c r="I7926">
        <v>11</v>
      </c>
      <c r="J7926">
        <v>192.4</v>
      </c>
    </row>
    <row r="7927" spans="1:39" x14ac:dyDescent="0.3">
      <c r="A7927">
        <v>17762</v>
      </c>
      <c r="B7927" t="s">
        <v>611</v>
      </c>
      <c r="C7927" t="s">
        <v>180</v>
      </c>
      <c r="D7927">
        <v>28</v>
      </c>
      <c r="E7927">
        <v>67.900000000000006</v>
      </c>
      <c r="F7927">
        <v>19</v>
      </c>
      <c r="G7927">
        <v>1</v>
      </c>
      <c r="H7927">
        <v>0</v>
      </c>
      <c r="I7927">
        <v>214</v>
      </c>
      <c r="J7927">
        <v>124.9</v>
      </c>
    </row>
    <row r="7928" spans="1:39" x14ac:dyDescent="0.3">
      <c r="A7928">
        <v>17762</v>
      </c>
      <c r="B7928" t="s">
        <v>728</v>
      </c>
      <c r="C7928" t="s">
        <v>1822</v>
      </c>
      <c r="K7928">
        <v>13</v>
      </c>
      <c r="L7928">
        <v>0</v>
      </c>
      <c r="M7928">
        <v>14</v>
      </c>
      <c r="N7928">
        <v>0</v>
      </c>
      <c r="O7928">
        <v>30</v>
      </c>
    </row>
    <row r="7929" spans="1:39" x14ac:dyDescent="0.3">
      <c r="A7929">
        <v>17762</v>
      </c>
      <c r="B7929" t="s">
        <v>728</v>
      </c>
      <c r="C7929" t="s">
        <v>870</v>
      </c>
      <c r="K7929">
        <v>13</v>
      </c>
      <c r="L7929">
        <v>0</v>
      </c>
      <c r="M7929">
        <v>16</v>
      </c>
      <c r="N7929">
        <v>0</v>
      </c>
      <c r="O7929">
        <v>13</v>
      </c>
    </row>
    <row r="7930" spans="1:39" x14ac:dyDescent="0.3">
      <c r="A7930">
        <v>17762</v>
      </c>
      <c r="B7930" t="s">
        <v>728</v>
      </c>
      <c r="C7930" t="s">
        <v>1823</v>
      </c>
      <c r="K7930">
        <v>1</v>
      </c>
      <c r="L7930">
        <v>0</v>
      </c>
      <c r="M7930">
        <v>7</v>
      </c>
      <c r="N7930">
        <v>0</v>
      </c>
      <c r="O7930">
        <v>7</v>
      </c>
    </row>
    <row r="7931" spans="1:39" x14ac:dyDescent="0.3">
      <c r="A7931">
        <v>17762</v>
      </c>
      <c r="B7931" t="s">
        <v>728</v>
      </c>
      <c r="C7931" t="s">
        <v>2463</v>
      </c>
      <c r="K7931">
        <v>1</v>
      </c>
      <c r="L7931">
        <v>0</v>
      </c>
      <c r="M7931">
        <v>5</v>
      </c>
      <c r="N7931">
        <v>0</v>
      </c>
      <c r="O7931">
        <v>5</v>
      </c>
    </row>
    <row r="7932" spans="1:39" x14ac:dyDescent="0.3">
      <c r="A7932">
        <v>17762</v>
      </c>
      <c r="B7932" t="s">
        <v>728</v>
      </c>
      <c r="C7932" t="s">
        <v>107</v>
      </c>
      <c r="K7932">
        <v>1</v>
      </c>
      <c r="L7932">
        <v>0</v>
      </c>
      <c r="M7932">
        <v>2</v>
      </c>
      <c r="N7932">
        <v>0</v>
      </c>
      <c r="O7932">
        <v>2</v>
      </c>
    </row>
    <row r="7933" spans="1:39" x14ac:dyDescent="0.3">
      <c r="A7933">
        <v>17762</v>
      </c>
      <c r="B7933" t="s">
        <v>611</v>
      </c>
      <c r="C7933" t="s">
        <v>429</v>
      </c>
      <c r="K7933">
        <v>24</v>
      </c>
      <c r="L7933">
        <v>0</v>
      </c>
      <c r="M7933">
        <v>32</v>
      </c>
      <c r="N7933">
        <v>0</v>
      </c>
      <c r="O7933">
        <v>82</v>
      </c>
    </row>
    <row r="7934" spans="1:39" x14ac:dyDescent="0.3">
      <c r="A7934">
        <v>17762</v>
      </c>
      <c r="B7934" t="s">
        <v>611</v>
      </c>
      <c r="C7934" t="s">
        <v>180</v>
      </c>
      <c r="K7934">
        <v>16</v>
      </c>
      <c r="L7934">
        <v>0</v>
      </c>
      <c r="M7934">
        <v>13</v>
      </c>
      <c r="N7934">
        <v>1</v>
      </c>
      <c r="O7934">
        <v>53</v>
      </c>
    </row>
    <row r="7935" spans="1:39" x14ac:dyDescent="0.3">
      <c r="A7935">
        <v>17762</v>
      </c>
      <c r="B7935" t="s">
        <v>611</v>
      </c>
      <c r="C7935" t="s">
        <v>2464</v>
      </c>
      <c r="K7935">
        <v>7</v>
      </c>
      <c r="L7935">
        <v>0</v>
      </c>
      <c r="M7935">
        <v>14</v>
      </c>
      <c r="N7935">
        <v>0</v>
      </c>
      <c r="O7935">
        <v>35</v>
      </c>
    </row>
    <row r="7936" spans="1:39" x14ac:dyDescent="0.3">
      <c r="A7936">
        <v>17762</v>
      </c>
      <c r="B7936" t="s">
        <v>611</v>
      </c>
      <c r="C7936" t="s">
        <v>1683</v>
      </c>
      <c r="K7936">
        <v>0</v>
      </c>
      <c r="L7936">
        <v>1</v>
      </c>
      <c r="M7936">
        <v>0</v>
      </c>
      <c r="N7936">
        <v>0</v>
      </c>
      <c r="O7936">
        <v>0</v>
      </c>
    </row>
    <row r="7937" spans="1:19" x14ac:dyDescent="0.3">
      <c r="A7937">
        <v>17762</v>
      </c>
      <c r="B7937" t="s">
        <v>611</v>
      </c>
      <c r="C7937" t="s">
        <v>2465</v>
      </c>
      <c r="K7937">
        <v>1</v>
      </c>
      <c r="L7937">
        <v>0</v>
      </c>
      <c r="M7937">
        <v>0</v>
      </c>
      <c r="N7937">
        <v>0</v>
      </c>
      <c r="O7937">
        <v>-7</v>
      </c>
    </row>
    <row r="7938" spans="1:19" x14ac:dyDescent="0.3">
      <c r="A7938">
        <v>17762</v>
      </c>
      <c r="B7938" t="s">
        <v>728</v>
      </c>
      <c r="C7938" t="s">
        <v>2466</v>
      </c>
      <c r="P7938">
        <v>45</v>
      </c>
      <c r="Q7938">
        <v>2</v>
      </c>
      <c r="R7938">
        <v>63</v>
      </c>
      <c r="S7938">
        <v>2</v>
      </c>
    </row>
    <row r="7939" spans="1:19" x14ac:dyDescent="0.3">
      <c r="A7939">
        <v>17762</v>
      </c>
      <c r="B7939" t="s">
        <v>728</v>
      </c>
      <c r="C7939" t="s">
        <v>1822</v>
      </c>
      <c r="P7939">
        <v>14</v>
      </c>
      <c r="Q7939">
        <v>0</v>
      </c>
      <c r="R7939">
        <v>14</v>
      </c>
      <c r="S7939">
        <v>1</v>
      </c>
    </row>
    <row r="7940" spans="1:19" x14ac:dyDescent="0.3">
      <c r="A7940">
        <v>17762</v>
      </c>
      <c r="B7940" t="s">
        <v>728</v>
      </c>
      <c r="C7940" t="s">
        <v>1268</v>
      </c>
      <c r="P7940">
        <v>11</v>
      </c>
      <c r="Q7940">
        <v>0</v>
      </c>
      <c r="R7940">
        <v>11</v>
      </c>
      <c r="S7940">
        <v>1</v>
      </c>
    </row>
    <row r="7941" spans="1:19" x14ac:dyDescent="0.3">
      <c r="A7941">
        <v>17762</v>
      </c>
      <c r="B7941" t="s">
        <v>728</v>
      </c>
      <c r="C7941" t="s">
        <v>2467</v>
      </c>
      <c r="P7941">
        <v>11</v>
      </c>
      <c r="Q7941">
        <v>0</v>
      </c>
      <c r="R7941">
        <v>11</v>
      </c>
      <c r="S7941">
        <v>1</v>
      </c>
    </row>
    <row r="7942" spans="1:19" x14ac:dyDescent="0.3">
      <c r="A7942">
        <v>17762</v>
      </c>
      <c r="B7942" t="s">
        <v>728</v>
      </c>
      <c r="C7942" t="s">
        <v>2178</v>
      </c>
      <c r="P7942">
        <v>10</v>
      </c>
      <c r="Q7942">
        <v>0</v>
      </c>
      <c r="R7942">
        <v>10</v>
      </c>
      <c r="S7942">
        <v>1</v>
      </c>
    </row>
    <row r="7943" spans="1:19" x14ac:dyDescent="0.3">
      <c r="A7943">
        <v>17762</v>
      </c>
      <c r="B7943" t="s">
        <v>728</v>
      </c>
      <c r="C7943" t="s">
        <v>2468</v>
      </c>
      <c r="P7943">
        <v>8</v>
      </c>
      <c r="Q7943">
        <v>0</v>
      </c>
      <c r="R7943">
        <v>9</v>
      </c>
      <c r="S7943">
        <v>2</v>
      </c>
    </row>
    <row r="7944" spans="1:19" x14ac:dyDescent="0.3">
      <c r="A7944">
        <v>17762</v>
      </c>
      <c r="B7944" t="s">
        <v>728</v>
      </c>
      <c r="C7944" t="s">
        <v>107</v>
      </c>
      <c r="P7944">
        <v>7</v>
      </c>
      <c r="Q7944">
        <v>0</v>
      </c>
      <c r="R7944">
        <v>7</v>
      </c>
      <c r="S7944">
        <v>1</v>
      </c>
    </row>
    <row r="7945" spans="1:19" x14ac:dyDescent="0.3">
      <c r="A7945">
        <v>17762</v>
      </c>
      <c r="B7945" t="s">
        <v>728</v>
      </c>
      <c r="C7945" t="s">
        <v>1823</v>
      </c>
      <c r="P7945">
        <v>3</v>
      </c>
      <c r="Q7945">
        <v>0</v>
      </c>
      <c r="R7945">
        <v>3</v>
      </c>
      <c r="S7945">
        <v>1</v>
      </c>
    </row>
    <row r="7946" spans="1:19" x14ac:dyDescent="0.3">
      <c r="A7946">
        <v>17762</v>
      </c>
      <c r="B7946" t="s">
        <v>611</v>
      </c>
      <c r="C7946" t="s">
        <v>2465</v>
      </c>
      <c r="P7946">
        <v>30</v>
      </c>
      <c r="Q7946">
        <v>0</v>
      </c>
      <c r="R7946">
        <v>117</v>
      </c>
      <c r="S7946">
        <v>8</v>
      </c>
    </row>
    <row r="7947" spans="1:19" x14ac:dyDescent="0.3">
      <c r="A7947">
        <v>17762</v>
      </c>
      <c r="B7947" t="s">
        <v>611</v>
      </c>
      <c r="C7947" t="s">
        <v>1883</v>
      </c>
      <c r="P7947">
        <v>18</v>
      </c>
      <c r="Q7947">
        <v>0</v>
      </c>
      <c r="R7947">
        <v>31</v>
      </c>
      <c r="S7947">
        <v>2</v>
      </c>
    </row>
    <row r="7948" spans="1:19" x14ac:dyDescent="0.3">
      <c r="A7948">
        <v>17762</v>
      </c>
      <c r="B7948" t="s">
        <v>611</v>
      </c>
      <c r="C7948" t="s">
        <v>1587</v>
      </c>
      <c r="P7948">
        <v>14</v>
      </c>
      <c r="Q7948">
        <v>0</v>
      </c>
      <c r="R7948">
        <v>30</v>
      </c>
      <c r="S7948">
        <v>4</v>
      </c>
    </row>
    <row r="7949" spans="1:19" x14ac:dyDescent="0.3">
      <c r="A7949">
        <v>17762</v>
      </c>
      <c r="B7949" t="s">
        <v>611</v>
      </c>
      <c r="C7949" t="s">
        <v>2469</v>
      </c>
      <c r="P7949">
        <v>15</v>
      </c>
      <c r="Q7949">
        <v>0</v>
      </c>
      <c r="R7949">
        <v>15</v>
      </c>
      <c r="S7949">
        <v>1</v>
      </c>
    </row>
    <row r="7950" spans="1:19" x14ac:dyDescent="0.3">
      <c r="A7950">
        <v>17762</v>
      </c>
      <c r="B7950" t="s">
        <v>611</v>
      </c>
      <c r="C7950" t="s">
        <v>56</v>
      </c>
      <c r="P7950">
        <v>11</v>
      </c>
      <c r="Q7950">
        <v>0</v>
      </c>
      <c r="R7950">
        <v>11</v>
      </c>
      <c r="S7950">
        <v>1</v>
      </c>
    </row>
    <row r="7951" spans="1:19" x14ac:dyDescent="0.3">
      <c r="A7951">
        <v>17762</v>
      </c>
      <c r="B7951" t="s">
        <v>611</v>
      </c>
      <c r="C7951" t="s">
        <v>971</v>
      </c>
      <c r="P7951">
        <v>5</v>
      </c>
      <c r="Q7951">
        <v>0</v>
      </c>
      <c r="R7951">
        <v>5</v>
      </c>
      <c r="S7951">
        <v>1</v>
      </c>
    </row>
    <row r="7952" spans="1:19" x14ac:dyDescent="0.3">
      <c r="A7952">
        <v>17762</v>
      </c>
      <c r="B7952" t="s">
        <v>611</v>
      </c>
      <c r="C7952" t="s">
        <v>429</v>
      </c>
      <c r="P7952">
        <v>3</v>
      </c>
      <c r="Q7952">
        <v>0</v>
      </c>
      <c r="R7952">
        <v>3</v>
      </c>
      <c r="S7952">
        <v>1</v>
      </c>
    </row>
    <row r="7953" spans="1:39" x14ac:dyDescent="0.3">
      <c r="A7953">
        <v>17762</v>
      </c>
      <c r="B7953" t="s">
        <v>611</v>
      </c>
      <c r="C7953" t="s">
        <v>567</v>
      </c>
      <c r="P7953">
        <v>2</v>
      </c>
      <c r="Q7953">
        <v>0</v>
      </c>
      <c r="R7953">
        <v>2</v>
      </c>
      <c r="S7953">
        <v>1</v>
      </c>
    </row>
    <row r="7954" spans="1:39" x14ac:dyDescent="0.3">
      <c r="A7954">
        <v>17762</v>
      </c>
      <c r="B7954" t="s">
        <v>728</v>
      </c>
      <c r="C7954" t="s">
        <v>2463</v>
      </c>
      <c r="T7954">
        <v>17</v>
      </c>
      <c r="U7954">
        <v>23</v>
      </c>
      <c r="V7954">
        <v>0</v>
      </c>
      <c r="W7954">
        <v>51</v>
      </c>
      <c r="X7954">
        <v>3</v>
      </c>
    </row>
    <row r="7955" spans="1:39" x14ac:dyDescent="0.3">
      <c r="A7955">
        <v>17762</v>
      </c>
      <c r="B7955" t="s">
        <v>728</v>
      </c>
      <c r="C7955" t="s">
        <v>120</v>
      </c>
      <c r="T7955">
        <v>1</v>
      </c>
      <c r="U7955">
        <v>2</v>
      </c>
      <c r="V7955">
        <v>0</v>
      </c>
      <c r="W7955">
        <v>2</v>
      </c>
      <c r="X7955">
        <v>2</v>
      </c>
    </row>
    <row r="7956" spans="1:39" x14ac:dyDescent="0.3">
      <c r="A7956">
        <v>17762</v>
      </c>
      <c r="B7956" t="s">
        <v>611</v>
      </c>
      <c r="C7956" t="s">
        <v>429</v>
      </c>
      <c r="T7956">
        <v>19.5</v>
      </c>
      <c r="U7956">
        <v>25</v>
      </c>
      <c r="V7956">
        <v>0</v>
      </c>
      <c r="W7956">
        <v>39</v>
      </c>
      <c r="X7956">
        <v>2</v>
      </c>
    </row>
    <row r="7957" spans="1:39" x14ac:dyDescent="0.3">
      <c r="A7957">
        <v>17762</v>
      </c>
      <c r="B7957" t="s">
        <v>611</v>
      </c>
      <c r="C7957" t="s">
        <v>2470</v>
      </c>
      <c r="T7957">
        <v>29</v>
      </c>
      <c r="U7957">
        <v>29</v>
      </c>
      <c r="V7957">
        <v>0</v>
      </c>
      <c r="W7957">
        <v>29</v>
      </c>
      <c r="X7957">
        <v>1</v>
      </c>
    </row>
    <row r="7958" spans="1:39" x14ac:dyDescent="0.3">
      <c r="A7958">
        <v>17762</v>
      </c>
      <c r="B7958" t="s">
        <v>611</v>
      </c>
      <c r="C7958" t="s">
        <v>1683</v>
      </c>
      <c r="T7958">
        <v>23</v>
      </c>
      <c r="U7958">
        <v>27</v>
      </c>
      <c r="V7958">
        <v>0</v>
      </c>
      <c r="W7958">
        <v>23</v>
      </c>
      <c r="X7958">
        <v>1</v>
      </c>
    </row>
    <row r="7959" spans="1:39" x14ac:dyDescent="0.3">
      <c r="A7959">
        <v>17762</v>
      </c>
      <c r="B7959" t="s">
        <v>611</v>
      </c>
      <c r="C7959" t="s">
        <v>2470</v>
      </c>
      <c r="Y7959">
        <v>24</v>
      </c>
      <c r="Z7959">
        <v>24</v>
      </c>
      <c r="AA7959">
        <v>0</v>
      </c>
      <c r="AB7959">
        <v>24</v>
      </c>
      <c r="AC7959">
        <v>1</v>
      </c>
    </row>
    <row r="7960" spans="1:39" x14ac:dyDescent="0.3">
      <c r="A7960">
        <v>17762</v>
      </c>
      <c r="B7960" t="s">
        <v>728</v>
      </c>
      <c r="C7960" t="s">
        <v>2181</v>
      </c>
      <c r="AD7960">
        <v>3</v>
      </c>
      <c r="AE7960">
        <v>39</v>
      </c>
      <c r="AF7960">
        <v>3</v>
      </c>
      <c r="AG7960">
        <v>100</v>
      </c>
      <c r="AH7960">
        <v>11</v>
      </c>
      <c r="AI7960">
        <v>2</v>
      </c>
    </row>
    <row r="7961" spans="1:39" x14ac:dyDescent="0.3">
      <c r="A7961">
        <v>17762</v>
      </c>
      <c r="B7961" t="s">
        <v>611</v>
      </c>
      <c r="C7961" t="s">
        <v>2471</v>
      </c>
      <c r="AD7961">
        <v>5</v>
      </c>
      <c r="AE7961">
        <v>43</v>
      </c>
      <c r="AF7961">
        <v>4</v>
      </c>
      <c r="AG7961">
        <v>80</v>
      </c>
      <c r="AH7961">
        <v>12</v>
      </c>
      <c r="AI7961">
        <v>0</v>
      </c>
    </row>
    <row r="7962" spans="1:39" x14ac:dyDescent="0.3">
      <c r="A7962">
        <v>17762</v>
      </c>
      <c r="B7962" t="s">
        <v>728</v>
      </c>
      <c r="C7962" t="s">
        <v>1828</v>
      </c>
      <c r="AJ7962">
        <v>58</v>
      </c>
      <c r="AK7962">
        <v>131</v>
      </c>
      <c r="AL7962">
        <v>43.7</v>
      </c>
      <c r="AM7962">
        <v>3</v>
      </c>
    </row>
    <row r="7963" spans="1:39" x14ac:dyDescent="0.3">
      <c r="A7963">
        <v>17762</v>
      </c>
      <c r="B7963" t="s">
        <v>728</v>
      </c>
      <c r="C7963" t="s">
        <v>2472</v>
      </c>
      <c r="AJ7963">
        <v>26</v>
      </c>
      <c r="AK7963">
        <v>50</v>
      </c>
      <c r="AL7963">
        <v>25</v>
      </c>
      <c r="AM7963">
        <v>2</v>
      </c>
    </row>
    <row r="7964" spans="1:39" x14ac:dyDescent="0.3">
      <c r="A7964">
        <v>17762</v>
      </c>
      <c r="B7964" t="s">
        <v>611</v>
      </c>
      <c r="C7964" t="s">
        <v>2465</v>
      </c>
      <c r="AJ7964">
        <v>36</v>
      </c>
      <c r="AK7964">
        <v>36</v>
      </c>
      <c r="AL7964">
        <v>36</v>
      </c>
      <c r="AM7964">
        <v>1</v>
      </c>
    </row>
    <row r="7965" spans="1:39" x14ac:dyDescent="0.3">
      <c r="A7965">
        <v>17763</v>
      </c>
      <c r="B7965" t="s">
        <v>527</v>
      </c>
      <c r="C7965" t="s">
        <v>954</v>
      </c>
      <c r="D7965">
        <v>43</v>
      </c>
      <c r="E7965">
        <v>74.400000000000006</v>
      </c>
      <c r="F7965">
        <v>32</v>
      </c>
      <c r="G7965">
        <v>0</v>
      </c>
      <c r="H7965">
        <v>6</v>
      </c>
      <c r="I7965">
        <v>407</v>
      </c>
      <c r="J7965">
        <v>200</v>
      </c>
    </row>
    <row r="7966" spans="1:39" x14ac:dyDescent="0.3">
      <c r="A7966">
        <v>17763</v>
      </c>
      <c r="B7966" t="s">
        <v>527</v>
      </c>
      <c r="C7966" t="s">
        <v>2204</v>
      </c>
      <c r="D7966">
        <v>3</v>
      </c>
      <c r="E7966">
        <v>0</v>
      </c>
      <c r="F7966">
        <v>0</v>
      </c>
      <c r="G7966">
        <v>1</v>
      </c>
      <c r="H7966">
        <v>0</v>
      </c>
      <c r="I7966">
        <v>0</v>
      </c>
      <c r="J7966">
        <v>-66.7</v>
      </c>
    </row>
    <row r="7967" spans="1:39" x14ac:dyDescent="0.3">
      <c r="A7967">
        <v>17763</v>
      </c>
      <c r="B7967" t="s">
        <v>808</v>
      </c>
      <c r="C7967" t="s">
        <v>962</v>
      </c>
      <c r="D7967">
        <v>46</v>
      </c>
      <c r="E7967">
        <v>52.2</v>
      </c>
      <c r="F7967">
        <v>24</v>
      </c>
      <c r="G7967">
        <v>2</v>
      </c>
      <c r="H7967">
        <v>2</v>
      </c>
      <c r="I7967">
        <v>250</v>
      </c>
      <c r="J7967">
        <v>103.5</v>
      </c>
    </row>
    <row r="7968" spans="1:39" x14ac:dyDescent="0.3">
      <c r="A7968">
        <v>17763</v>
      </c>
      <c r="B7968" t="s">
        <v>808</v>
      </c>
      <c r="C7968" t="s">
        <v>1533</v>
      </c>
      <c r="D7968">
        <v>1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</row>
    <row r="7969" spans="1:19" x14ac:dyDescent="0.3">
      <c r="A7969">
        <v>17763</v>
      </c>
      <c r="B7969" t="s">
        <v>527</v>
      </c>
      <c r="C7969" t="s">
        <v>1202</v>
      </c>
      <c r="K7969">
        <v>20</v>
      </c>
      <c r="L7969">
        <v>0</v>
      </c>
      <c r="M7969">
        <v>11</v>
      </c>
      <c r="N7969">
        <v>2</v>
      </c>
      <c r="O7969">
        <v>77</v>
      </c>
    </row>
    <row r="7970" spans="1:19" x14ac:dyDescent="0.3">
      <c r="A7970">
        <v>17763</v>
      </c>
      <c r="B7970" t="s">
        <v>527</v>
      </c>
      <c r="C7970" t="s">
        <v>1531</v>
      </c>
      <c r="K7970">
        <v>13</v>
      </c>
      <c r="L7970">
        <v>0</v>
      </c>
      <c r="M7970">
        <v>11</v>
      </c>
      <c r="N7970">
        <v>0</v>
      </c>
      <c r="O7970">
        <v>45</v>
      </c>
    </row>
    <row r="7971" spans="1:19" x14ac:dyDescent="0.3">
      <c r="A7971">
        <v>17763</v>
      </c>
      <c r="B7971" t="s">
        <v>527</v>
      </c>
      <c r="C7971" t="s">
        <v>1344</v>
      </c>
      <c r="K7971">
        <v>3</v>
      </c>
      <c r="L7971">
        <v>0</v>
      </c>
      <c r="M7971">
        <v>23</v>
      </c>
      <c r="N7971">
        <v>0</v>
      </c>
      <c r="O7971">
        <v>40</v>
      </c>
    </row>
    <row r="7972" spans="1:19" x14ac:dyDescent="0.3">
      <c r="A7972">
        <v>17763</v>
      </c>
      <c r="B7972" t="s">
        <v>527</v>
      </c>
      <c r="C7972" t="s">
        <v>954</v>
      </c>
      <c r="K7972">
        <v>5</v>
      </c>
      <c r="L7972">
        <v>0</v>
      </c>
      <c r="M7972">
        <v>8</v>
      </c>
      <c r="N7972">
        <v>1</v>
      </c>
      <c r="O7972">
        <v>26</v>
      </c>
    </row>
    <row r="7973" spans="1:19" x14ac:dyDescent="0.3">
      <c r="A7973">
        <v>17763</v>
      </c>
      <c r="B7973" t="s">
        <v>808</v>
      </c>
      <c r="C7973" t="s">
        <v>1922</v>
      </c>
      <c r="K7973">
        <v>10</v>
      </c>
      <c r="L7973">
        <v>1</v>
      </c>
      <c r="M7973">
        <v>68</v>
      </c>
      <c r="N7973">
        <v>1</v>
      </c>
      <c r="O7973">
        <v>116</v>
      </c>
    </row>
    <row r="7974" spans="1:19" x14ac:dyDescent="0.3">
      <c r="A7974">
        <v>17763</v>
      </c>
      <c r="B7974" t="s">
        <v>808</v>
      </c>
      <c r="C7974" t="s">
        <v>1952</v>
      </c>
      <c r="K7974">
        <v>4</v>
      </c>
      <c r="L7974">
        <v>0</v>
      </c>
      <c r="M7974">
        <v>14</v>
      </c>
      <c r="N7974">
        <v>1</v>
      </c>
      <c r="O7974">
        <v>34</v>
      </c>
    </row>
    <row r="7975" spans="1:19" x14ac:dyDescent="0.3">
      <c r="A7975">
        <v>17763</v>
      </c>
      <c r="B7975" t="s">
        <v>808</v>
      </c>
      <c r="C7975" t="s">
        <v>962</v>
      </c>
      <c r="K7975">
        <v>10</v>
      </c>
      <c r="L7975">
        <v>1</v>
      </c>
      <c r="M7975">
        <v>24</v>
      </c>
      <c r="N7975">
        <v>0</v>
      </c>
      <c r="O7975">
        <v>32</v>
      </c>
    </row>
    <row r="7976" spans="1:19" x14ac:dyDescent="0.3">
      <c r="A7976">
        <v>17763</v>
      </c>
      <c r="B7976" t="s">
        <v>808</v>
      </c>
      <c r="C7976" t="s">
        <v>1533</v>
      </c>
      <c r="K7976">
        <v>1</v>
      </c>
      <c r="L7976">
        <v>0</v>
      </c>
      <c r="M7976">
        <v>5</v>
      </c>
      <c r="N7976">
        <v>0</v>
      </c>
      <c r="O7976">
        <v>5</v>
      </c>
    </row>
    <row r="7977" spans="1:19" x14ac:dyDescent="0.3">
      <c r="A7977">
        <v>17763</v>
      </c>
      <c r="B7977" t="s">
        <v>808</v>
      </c>
      <c r="C7977" t="s">
        <v>682</v>
      </c>
      <c r="K7977">
        <v>1</v>
      </c>
      <c r="L7977">
        <v>0</v>
      </c>
      <c r="M7977">
        <v>4</v>
      </c>
      <c r="N7977">
        <v>0</v>
      </c>
      <c r="O7977">
        <v>4</v>
      </c>
    </row>
    <row r="7978" spans="1:19" x14ac:dyDescent="0.3">
      <c r="A7978">
        <v>17763</v>
      </c>
      <c r="B7978" t="s">
        <v>808</v>
      </c>
      <c r="C7978" t="s">
        <v>1953</v>
      </c>
      <c r="K7978">
        <v>1</v>
      </c>
      <c r="L7978">
        <v>0</v>
      </c>
      <c r="M7978">
        <v>2</v>
      </c>
      <c r="N7978">
        <v>0</v>
      </c>
      <c r="O7978">
        <v>2</v>
      </c>
    </row>
    <row r="7979" spans="1:19" x14ac:dyDescent="0.3">
      <c r="A7979">
        <v>17763</v>
      </c>
      <c r="B7979" t="s">
        <v>527</v>
      </c>
      <c r="C7979" t="s">
        <v>1344</v>
      </c>
      <c r="P7979">
        <v>37</v>
      </c>
      <c r="Q7979">
        <v>4</v>
      </c>
      <c r="R7979">
        <v>123</v>
      </c>
      <c r="S7979">
        <v>12</v>
      </c>
    </row>
    <row r="7980" spans="1:19" x14ac:dyDescent="0.3">
      <c r="A7980">
        <v>17763</v>
      </c>
      <c r="B7980" t="s">
        <v>527</v>
      </c>
      <c r="C7980" t="s">
        <v>688</v>
      </c>
      <c r="P7980">
        <v>30</v>
      </c>
      <c r="Q7980">
        <v>1</v>
      </c>
      <c r="R7980">
        <v>82</v>
      </c>
      <c r="S7980">
        <v>5</v>
      </c>
    </row>
    <row r="7981" spans="1:19" x14ac:dyDescent="0.3">
      <c r="A7981">
        <v>17763</v>
      </c>
      <c r="B7981" t="s">
        <v>527</v>
      </c>
      <c r="C7981" t="s">
        <v>320</v>
      </c>
      <c r="P7981">
        <v>33</v>
      </c>
      <c r="Q7981">
        <v>0</v>
      </c>
      <c r="R7981">
        <v>71</v>
      </c>
      <c r="S7981">
        <v>5</v>
      </c>
    </row>
    <row r="7982" spans="1:19" x14ac:dyDescent="0.3">
      <c r="A7982">
        <v>17763</v>
      </c>
      <c r="B7982" t="s">
        <v>527</v>
      </c>
      <c r="C7982" t="s">
        <v>2473</v>
      </c>
      <c r="P7982">
        <v>34</v>
      </c>
      <c r="Q7982">
        <v>1</v>
      </c>
      <c r="R7982">
        <v>71</v>
      </c>
      <c r="S7982">
        <v>3</v>
      </c>
    </row>
    <row r="7983" spans="1:19" x14ac:dyDescent="0.3">
      <c r="A7983">
        <v>17763</v>
      </c>
      <c r="B7983" t="s">
        <v>527</v>
      </c>
      <c r="C7983" t="s">
        <v>1531</v>
      </c>
      <c r="P7983">
        <v>17</v>
      </c>
      <c r="Q7983">
        <v>0</v>
      </c>
      <c r="R7983">
        <v>32</v>
      </c>
      <c r="S7983">
        <v>4</v>
      </c>
    </row>
    <row r="7984" spans="1:19" x14ac:dyDescent="0.3">
      <c r="A7984">
        <v>17763</v>
      </c>
      <c r="B7984" t="s">
        <v>527</v>
      </c>
      <c r="C7984" t="s">
        <v>1751</v>
      </c>
      <c r="P7984">
        <v>15</v>
      </c>
      <c r="Q7984">
        <v>0</v>
      </c>
      <c r="R7984">
        <v>15</v>
      </c>
      <c r="S7984">
        <v>1</v>
      </c>
    </row>
    <row r="7985" spans="1:35" x14ac:dyDescent="0.3">
      <c r="A7985">
        <v>17763</v>
      </c>
      <c r="B7985" t="s">
        <v>527</v>
      </c>
      <c r="C7985" t="s">
        <v>2170</v>
      </c>
      <c r="P7985">
        <v>9</v>
      </c>
      <c r="Q7985">
        <v>0</v>
      </c>
      <c r="R7985">
        <v>13</v>
      </c>
      <c r="S7985">
        <v>2</v>
      </c>
    </row>
    <row r="7986" spans="1:35" x14ac:dyDescent="0.3">
      <c r="A7986">
        <v>17763</v>
      </c>
      <c r="B7986" t="s">
        <v>808</v>
      </c>
      <c r="C7986" t="s">
        <v>125</v>
      </c>
      <c r="P7986">
        <v>28</v>
      </c>
      <c r="Q7986">
        <v>1</v>
      </c>
      <c r="R7986">
        <v>107</v>
      </c>
      <c r="S7986">
        <v>10</v>
      </c>
    </row>
    <row r="7987" spans="1:35" x14ac:dyDescent="0.3">
      <c r="A7987">
        <v>17763</v>
      </c>
      <c r="B7987" t="s">
        <v>808</v>
      </c>
      <c r="C7987" t="s">
        <v>1953</v>
      </c>
      <c r="P7987">
        <v>27</v>
      </c>
      <c r="Q7987">
        <v>1</v>
      </c>
      <c r="R7987">
        <v>66</v>
      </c>
      <c r="S7987">
        <v>5</v>
      </c>
    </row>
    <row r="7988" spans="1:35" x14ac:dyDescent="0.3">
      <c r="A7988">
        <v>17763</v>
      </c>
      <c r="B7988" t="s">
        <v>808</v>
      </c>
      <c r="C7988" t="s">
        <v>320</v>
      </c>
      <c r="P7988">
        <v>15</v>
      </c>
      <c r="Q7988">
        <v>0</v>
      </c>
      <c r="R7988">
        <v>24</v>
      </c>
      <c r="S7988">
        <v>2</v>
      </c>
    </row>
    <row r="7989" spans="1:35" x14ac:dyDescent="0.3">
      <c r="A7989">
        <v>17763</v>
      </c>
      <c r="B7989" t="s">
        <v>808</v>
      </c>
      <c r="C7989" t="s">
        <v>153</v>
      </c>
      <c r="P7989">
        <v>15</v>
      </c>
      <c r="Q7989">
        <v>0</v>
      </c>
      <c r="R7989">
        <v>21</v>
      </c>
      <c r="S7989">
        <v>2</v>
      </c>
    </row>
    <row r="7990" spans="1:35" x14ac:dyDescent="0.3">
      <c r="A7990">
        <v>17763</v>
      </c>
      <c r="B7990" t="s">
        <v>808</v>
      </c>
      <c r="C7990" t="s">
        <v>443</v>
      </c>
      <c r="P7990">
        <v>14</v>
      </c>
      <c r="Q7990">
        <v>0</v>
      </c>
      <c r="R7990">
        <v>20</v>
      </c>
      <c r="S7990">
        <v>2</v>
      </c>
    </row>
    <row r="7991" spans="1:35" x14ac:dyDescent="0.3">
      <c r="A7991">
        <v>17763</v>
      </c>
      <c r="B7991" t="s">
        <v>808</v>
      </c>
      <c r="C7991" t="s">
        <v>1536</v>
      </c>
      <c r="P7991">
        <v>9</v>
      </c>
      <c r="Q7991">
        <v>0</v>
      </c>
      <c r="R7991">
        <v>12</v>
      </c>
      <c r="S7991">
        <v>2</v>
      </c>
    </row>
    <row r="7992" spans="1:35" x14ac:dyDescent="0.3">
      <c r="A7992">
        <v>17763</v>
      </c>
      <c r="B7992" t="s">
        <v>808</v>
      </c>
      <c r="C7992" t="s">
        <v>514</v>
      </c>
      <c r="P7992">
        <v>0</v>
      </c>
      <c r="Q7992">
        <v>0</v>
      </c>
      <c r="R7992">
        <v>0</v>
      </c>
      <c r="S7992">
        <v>1</v>
      </c>
    </row>
    <row r="7993" spans="1:35" x14ac:dyDescent="0.3">
      <c r="A7993">
        <v>17763</v>
      </c>
      <c r="B7993" t="s">
        <v>527</v>
      </c>
      <c r="C7993" t="s">
        <v>1344</v>
      </c>
      <c r="T7993">
        <v>23.4</v>
      </c>
      <c r="U7993">
        <v>36</v>
      </c>
      <c r="V7993">
        <v>0</v>
      </c>
      <c r="W7993">
        <v>117</v>
      </c>
      <c r="X7993">
        <v>5</v>
      </c>
    </row>
    <row r="7994" spans="1:35" x14ac:dyDescent="0.3">
      <c r="A7994">
        <v>17763</v>
      </c>
      <c r="B7994" t="s">
        <v>808</v>
      </c>
      <c r="C7994" t="s">
        <v>1953</v>
      </c>
      <c r="T7994">
        <v>20.399999999999999</v>
      </c>
      <c r="U7994">
        <v>38</v>
      </c>
      <c r="V7994">
        <v>0</v>
      </c>
      <c r="W7994">
        <v>143</v>
      </c>
      <c r="X7994">
        <v>7</v>
      </c>
    </row>
    <row r="7995" spans="1:35" x14ac:dyDescent="0.3">
      <c r="A7995">
        <v>17763</v>
      </c>
      <c r="B7995" t="s">
        <v>808</v>
      </c>
      <c r="C7995" t="s">
        <v>320</v>
      </c>
      <c r="T7995">
        <v>18</v>
      </c>
      <c r="U7995">
        <v>21</v>
      </c>
      <c r="V7995">
        <v>0</v>
      </c>
      <c r="W7995">
        <v>36</v>
      </c>
      <c r="X7995">
        <v>2</v>
      </c>
    </row>
    <row r="7996" spans="1:35" x14ac:dyDescent="0.3">
      <c r="A7996">
        <v>17763</v>
      </c>
      <c r="B7996" t="s">
        <v>808</v>
      </c>
      <c r="C7996" t="s">
        <v>2474</v>
      </c>
      <c r="T7996">
        <v>11</v>
      </c>
      <c r="U7996">
        <v>11</v>
      </c>
      <c r="V7996">
        <v>0</v>
      </c>
      <c r="W7996">
        <v>11</v>
      </c>
      <c r="X7996">
        <v>1</v>
      </c>
    </row>
    <row r="7997" spans="1:35" x14ac:dyDescent="0.3">
      <c r="A7997">
        <v>17763</v>
      </c>
      <c r="B7997" t="s">
        <v>527</v>
      </c>
      <c r="C7997" t="s">
        <v>320</v>
      </c>
      <c r="Y7997">
        <v>-2</v>
      </c>
      <c r="Z7997">
        <v>0</v>
      </c>
      <c r="AA7997">
        <v>0</v>
      </c>
      <c r="AB7997">
        <v>-2</v>
      </c>
      <c r="AC7997">
        <v>1</v>
      </c>
    </row>
    <row r="7998" spans="1:35" x14ac:dyDescent="0.3">
      <c r="A7998">
        <v>17763</v>
      </c>
      <c r="B7998" t="s">
        <v>808</v>
      </c>
      <c r="C7998" t="s">
        <v>125</v>
      </c>
      <c r="Y7998">
        <v>0</v>
      </c>
      <c r="Z7998">
        <v>0</v>
      </c>
      <c r="AA7998">
        <v>0</v>
      </c>
      <c r="AB7998">
        <v>0</v>
      </c>
      <c r="AC7998">
        <v>1</v>
      </c>
    </row>
    <row r="7999" spans="1:35" x14ac:dyDescent="0.3">
      <c r="A7999">
        <v>17763</v>
      </c>
      <c r="B7999" t="s">
        <v>527</v>
      </c>
      <c r="C7999" t="s">
        <v>2105</v>
      </c>
      <c r="AD7999">
        <v>0</v>
      </c>
      <c r="AE7999" t="s">
        <v>136</v>
      </c>
      <c r="AF7999">
        <v>0</v>
      </c>
      <c r="AG7999" t="s">
        <v>136</v>
      </c>
      <c r="AH7999">
        <v>10</v>
      </c>
      <c r="AI7999">
        <v>10</v>
      </c>
    </row>
    <row r="8000" spans="1:35" x14ac:dyDescent="0.3">
      <c r="A8000">
        <v>17763</v>
      </c>
      <c r="B8000" t="s">
        <v>808</v>
      </c>
      <c r="C8000" t="s">
        <v>1957</v>
      </c>
      <c r="AD8000">
        <v>2</v>
      </c>
      <c r="AE8000">
        <v>43</v>
      </c>
      <c r="AF8000">
        <v>2</v>
      </c>
      <c r="AG8000">
        <v>100</v>
      </c>
      <c r="AH8000">
        <v>9</v>
      </c>
      <c r="AI8000">
        <v>3</v>
      </c>
    </row>
    <row r="8001" spans="1:39" x14ac:dyDescent="0.3">
      <c r="A8001">
        <v>17763</v>
      </c>
      <c r="B8001" t="s">
        <v>527</v>
      </c>
      <c r="C8001" t="s">
        <v>292</v>
      </c>
      <c r="AJ8001">
        <v>48</v>
      </c>
      <c r="AK8001">
        <v>175</v>
      </c>
      <c r="AL8001">
        <v>35</v>
      </c>
      <c r="AM8001">
        <v>5</v>
      </c>
    </row>
    <row r="8002" spans="1:39" x14ac:dyDescent="0.3">
      <c r="A8002">
        <v>17763</v>
      </c>
      <c r="B8002" t="s">
        <v>808</v>
      </c>
      <c r="C8002" t="s">
        <v>2475</v>
      </c>
      <c r="AJ8002">
        <v>48</v>
      </c>
      <c r="AK8002">
        <v>238</v>
      </c>
      <c r="AL8002">
        <v>39.700000000000003</v>
      </c>
      <c r="AM8002">
        <v>6</v>
      </c>
    </row>
    <row r="8003" spans="1:39" x14ac:dyDescent="0.3">
      <c r="A8003">
        <v>17764</v>
      </c>
      <c r="B8003" t="s">
        <v>572</v>
      </c>
      <c r="C8003" t="s">
        <v>1326</v>
      </c>
      <c r="D8003">
        <v>30</v>
      </c>
      <c r="E8003">
        <v>53.3</v>
      </c>
      <c r="F8003">
        <v>16</v>
      </c>
      <c r="G8003">
        <v>1</v>
      </c>
      <c r="H8003">
        <v>1</v>
      </c>
      <c r="I8003">
        <v>173</v>
      </c>
      <c r="J8003">
        <v>106.1</v>
      </c>
    </row>
    <row r="8004" spans="1:39" x14ac:dyDescent="0.3">
      <c r="A8004">
        <v>17764</v>
      </c>
      <c r="B8004" t="s">
        <v>610</v>
      </c>
      <c r="C8004" t="s">
        <v>429</v>
      </c>
      <c r="D8004">
        <v>31</v>
      </c>
      <c r="E8004">
        <v>64.5</v>
      </c>
      <c r="F8004">
        <v>20</v>
      </c>
      <c r="G8004">
        <v>0</v>
      </c>
      <c r="H8004">
        <v>2</v>
      </c>
      <c r="I8004">
        <v>216</v>
      </c>
      <c r="J8004">
        <v>144.30000000000001</v>
      </c>
    </row>
    <row r="8005" spans="1:39" x14ac:dyDescent="0.3">
      <c r="A8005">
        <v>17764</v>
      </c>
      <c r="B8005" t="s">
        <v>572</v>
      </c>
      <c r="C8005" t="s">
        <v>1326</v>
      </c>
      <c r="K8005">
        <v>24</v>
      </c>
      <c r="L8005">
        <v>1</v>
      </c>
      <c r="M8005">
        <v>15</v>
      </c>
      <c r="N8005">
        <v>1</v>
      </c>
      <c r="O8005">
        <v>42</v>
      </c>
    </row>
    <row r="8006" spans="1:39" x14ac:dyDescent="0.3">
      <c r="A8006">
        <v>17764</v>
      </c>
      <c r="B8006" t="s">
        <v>572</v>
      </c>
      <c r="C8006" t="s">
        <v>1824</v>
      </c>
      <c r="K8006">
        <v>12</v>
      </c>
      <c r="L8006">
        <v>0</v>
      </c>
      <c r="M8006">
        <v>10</v>
      </c>
      <c r="N8006">
        <v>0</v>
      </c>
      <c r="O8006">
        <v>37</v>
      </c>
    </row>
    <row r="8007" spans="1:39" x14ac:dyDescent="0.3">
      <c r="A8007">
        <v>17764</v>
      </c>
      <c r="B8007" t="s">
        <v>572</v>
      </c>
      <c r="C8007" t="s">
        <v>429</v>
      </c>
      <c r="K8007">
        <v>2</v>
      </c>
      <c r="L8007">
        <v>0</v>
      </c>
      <c r="M8007">
        <v>6</v>
      </c>
      <c r="N8007">
        <v>0</v>
      </c>
      <c r="O8007">
        <v>8</v>
      </c>
    </row>
    <row r="8008" spans="1:39" x14ac:dyDescent="0.3">
      <c r="A8008">
        <v>17764</v>
      </c>
      <c r="B8008" t="s">
        <v>572</v>
      </c>
      <c r="C8008" t="s">
        <v>2198</v>
      </c>
      <c r="K8008">
        <v>2</v>
      </c>
      <c r="L8008">
        <v>0</v>
      </c>
      <c r="M8008">
        <v>2</v>
      </c>
      <c r="N8008">
        <v>0</v>
      </c>
      <c r="O8008">
        <v>0</v>
      </c>
    </row>
    <row r="8009" spans="1:39" x14ac:dyDescent="0.3">
      <c r="A8009">
        <v>17764</v>
      </c>
      <c r="B8009" t="s">
        <v>610</v>
      </c>
      <c r="C8009" t="s">
        <v>751</v>
      </c>
      <c r="K8009">
        <v>7</v>
      </c>
      <c r="L8009">
        <v>0</v>
      </c>
      <c r="M8009">
        <v>36</v>
      </c>
      <c r="N8009">
        <v>0</v>
      </c>
      <c r="O8009">
        <v>60</v>
      </c>
    </row>
    <row r="8010" spans="1:39" x14ac:dyDescent="0.3">
      <c r="A8010">
        <v>17764</v>
      </c>
      <c r="B8010" t="s">
        <v>610</v>
      </c>
      <c r="C8010" t="s">
        <v>74</v>
      </c>
      <c r="K8010">
        <v>5</v>
      </c>
      <c r="L8010">
        <v>0</v>
      </c>
      <c r="M8010">
        <v>28</v>
      </c>
      <c r="N8010">
        <v>0</v>
      </c>
      <c r="O8010">
        <v>33</v>
      </c>
    </row>
    <row r="8011" spans="1:39" x14ac:dyDescent="0.3">
      <c r="A8011">
        <v>17764</v>
      </c>
      <c r="B8011" t="s">
        <v>610</v>
      </c>
      <c r="C8011" t="s">
        <v>2476</v>
      </c>
      <c r="K8011">
        <v>9</v>
      </c>
      <c r="L8011">
        <v>0</v>
      </c>
      <c r="M8011">
        <v>9</v>
      </c>
      <c r="N8011">
        <v>0</v>
      </c>
      <c r="O8011">
        <v>18</v>
      </c>
    </row>
    <row r="8012" spans="1:39" x14ac:dyDescent="0.3">
      <c r="A8012">
        <v>17764</v>
      </c>
      <c r="B8012" t="s">
        <v>610</v>
      </c>
      <c r="C8012" t="s">
        <v>429</v>
      </c>
      <c r="K8012">
        <v>7</v>
      </c>
      <c r="L8012">
        <v>1</v>
      </c>
      <c r="M8012">
        <v>14</v>
      </c>
      <c r="N8012">
        <v>0</v>
      </c>
      <c r="O8012">
        <v>18</v>
      </c>
    </row>
    <row r="8013" spans="1:39" x14ac:dyDescent="0.3">
      <c r="A8013">
        <v>17764</v>
      </c>
      <c r="B8013" t="s">
        <v>610</v>
      </c>
      <c r="C8013" t="s">
        <v>595</v>
      </c>
      <c r="K8013">
        <v>1</v>
      </c>
      <c r="L8013">
        <v>0</v>
      </c>
      <c r="M8013">
        <v>1</v>
      </c>
      <c r="N8013">
        <v>0</v>
      </c>
      <c r="O8013">
        <v>1</v>
      </c>
    </row>
    <row r="8014" spans="1:39" x14ac:dyDescent="0.3">
      <c r="A8014">
        <v>17764</v>
      </c>
      <c r="B8014" t="s">
        <v>572</v>
      </c>
      <c r="C8014" t="s">
        <v>130</v>
      </c>
      <c r="P8014">
        <v>23</v>
      </c>
      <c r="Q8014">
        <v>0</v>
      </c>
      <c r="R8014">
        <v>57</v>
      </c>
      <c r="S8014">
        <v>3</v>
      </c>
    </row>
    <row r="8015" spans="1:39" x14ac:dyDescent="0.3">
      <c r="A8015">
        <v>17764</v>
      </c>
      <c r="B8015" t="s">
        <v>572</v>
      </c>
      <c r="C8015" t="s">
        <v>2477</v>
      </c>
      <c r="P8015">
        <v>14</v>
      </c>
      <c r="Q8015">
        <v>0</v>
      </c>
      <c r="R8015">
        <v>50</v>
      </c>
      <c r="S8015">
        <v>5</v>
      </c>
    </row>
    <row r="8016" spans="1:39" x14ac:dyDescent="0.3">
      <c r="A8016">
        <v>17764</v>
      </c>
      <c r="B8016" t="s">
        <v>572</v>
      </c>
      <c r="C8016" t="s">
        <v>2478</v>
      </c>
      <c r="P8016">
        <v>15</v>
      </c>
      <c r="Q8016">
        <v>0</v>
      </c>
      <c r="R8016">
        <v>29</v>
      </c>
      <c r="S8016">
        <v>2</v>
      </c>
    </row>
    <row r="8017" spans="1:29" x14ac:dyDescent="0.3">
      <c r="A8017">
        <v>17764</v>
      </c>
      <c r="B8017" t="s">
        <v>572</v>
      </c>
      <c r="C8017" t="s">
        <v>199</v>
      </c>
      <c r="P8017">
        <v>13</v>
      </c>
      <c r="Q8017">
        <v>0</v>
      </c>
      <c r="R8017">
        <v>22</v>
      </c>
      <c r="S8017">
        <v>2</v>
      </c>
    </row>
    <row r="8018" spans="1:29" x14ac:dyDescent="0.3">
      <c r="A8018">
        <v>17764</v>
      </c>
      <c r="B8018" t="s">
        <v>572</v>
      </c>
      <c r="C8018" t="s">
        <v>278</v>
      </c>
      <c r="P8018">
        <v>11</v>
      </c>
      <c r="Q8018">
        <v>0</v>
      </c>
      <c r="R8018">
        <v>11</v>
      </c>
      <c r="S8018">
        <v>1</v>
      </c>
    </row>
    <row r="8019" spans="1:29" x14ac:dyDescent="0.3">
      <c r="A8019">
        <v>17764</v>
      </c>
      <c r="B8019" t="s">
        <v>572</v>
      </c>
      <c r="C8019" t="s">
        <v>2201</v>
      </c>
      <c r="P8019">
        <v>6</v>
      </c>
      <c r="Q8019">
        <v>0</v>
      </c>
      <c r="R8019">
        <v>6</v>
      </c>
      <c r="S8019">
        <v>1</v>
      </c>
    </row>
    <row r="8020" spans="1:29" x14ac:dyDescent="0.3">
      <c r="A8020">
        <v>17764</v>
      </c>
      <c r="B8020" t="s">
        <v>572</v>
      </c>
      <c r="C8020" t="s">
        <v>1827</v>
      </c>
      <c r="P8020">
        <v>3</v>
      </c>
      <c r="Q8020">
        <v>1</v>
      </c>
      <c r="R8020">
        <v>3</v>
      </c>
      <c r="S8020">
        <v>1</v>
      </c>
    </row>
    <row r="8021" spans="1:29" x14ac:dyDescent="0.3">
      <c r="A8021">
        <v>17764</v>
      </c>
      <c r="B8021" t="s">
        <v>572</v>
      </c>
      <c r="C8021" t="s">
        <v>1824</v>
      </c>
      <c r="P8021">
        <v>0</v>
      </c>
      <c r="Q8021">
        <v>0</v>
      </c>
      <c r="R8021">
        <v>-5</v>
      </c>
      <c r="S8021">
        <v>1</v>
      </c>
    </row>
    <row r="8022" spans="1:29" x14ac:dyDescent="0.3">
      <c r="A8022">
        <v>17764</v>
      </c>
      <c r="B8022" t="s">
        <v>610</v>
      </c>
      <c r="C8022" t="s">
        <v>113</v>
      </c>
      <c r="P8022">
        <v>45</v>
      </c>
      <c r="Q8022">
        <v>1</v>
      </c>
      <c r="R8022">
        <v>88</v>
      </c>
      <c r="S8022">
        <v>3</v>
      </c>
    </row>
    <row r="8023" spans="1:29" x14ac:dyDescent="0.3">
      <c r="A8023">
        <v>17764</v>
      </c>
      <c r="B8023" t="s">
        <v>610</v>
      </c>
      <c r="C8023" t="s">
        <v>632</v>
      </c>
      <c r="P8023">
        <v>15</v>
      </c>
      <c r="Q8023">
        <v>0</v>
      </c>
      <c r="R8023">
        <v>48</v>
      </c>
      <c r="S8023">
        <v>5</v>
      </c>
    </row>
    <row r="8024" spans="1:29" x14ac:dyDescent="0.3">
      <c r="A8024">
        <v>17764</v>
      </c>
      <c r="B8024" t="s">
        <v>610</v>
      </c>
      <c r="C8024" t="s">
        <v>98</v>
      </c>
      <c r="P8024">
        <v>9</v>
      </c>
      <c r="Q8024">
        <v>1</v>
      </c>
      <c r="R8024">
        <v>26</v>
      </c>
      <c r="S8024">
        <v>3</v>
      </c>
    </row>
    <row r="8025" spans="1:29" x14ac:dyDescent="0.3">
      <c r="A8025">
        <v>17764</v>
      </c>
      <c r="B8025" t="s">
        <v>610</v>
      </c>
      <c r="C8025" t="s">
        <v>2479</v>
      </c>
      <c r="P8025">
        <v>26</v>
      </c>
      <c r="Q8025">
        <v>0</v>
      </c>
      <c r="R8025">
        <v>26</v>
      </c>
      <c r="S8025">
        <v>1</v>
      </c>
    </row>
    <row r="8026" spans="1:29" x14ac:dyDescent="0.3">
      <c r="A8026">
        <v>17764</v>
      </c>
      <c r="B8026" t="s">
        <v>610</v>
      </c>
      <c r="C8026" t="s">
        <v>595</v>
      </c>
      <c r="P8026">
        <v>12</v>
      </c>
      <c r="Q8026">
        <v>0</v>
      </c>
      <c r="R8026">
        <v>22</v>
      </c>
      <c r="S8026">
        <v>5</v>
      </c>
    </row>
    <row r="8027" spans="1:29" x14ac:dyDescent="0.3">
      <c r="A8027">
        <v>17764</v>
      </c>
      <c r="B8027" t="s">
        <v>610</v>
      </c>
      <c r="C8027" t="s">
        <v>2476</v>
      </c>
      <c r="P8027">
        <v>4</v>
      </c>
      <c r="Q8027">
        <v>0</v>
      </c>
      <c r="R8027">
        <v>4</v>
      </c>
      <c r="S8027">
        <v>1</v>
      </c>
    </row>
    <row r="8028" spans="1:29" x14ac:dyDescent="0.3">
      <c r="A8028">
        <v>17764</v>
      </c>
      <c r="B8028" t="s">
        <v>610</v>
      </c>
      <c r="C8028" t="s">
        <v>74</v>
      </c>
      <c r="P8028">
        <v>2</v>
      </c>
      <c r="Q8028">
        <v>0</v>
      </c>
      <c r="R8028">
        <v>2</v>
      </c>
      <c r="S8028">
        <v>2</v>
      </c>
    </row>
    <row r="8029" spans="1:29" x14ac:dyDescent="0.3">
      <c r="A8029">
        <v>17764</v>
      </c>
      <c r="B8029" t="s">
        <v>572</v>
      </c>
      <c r="C8029" t="s">
        <v>130</v>
      </c>
      <c r="T8029">
        <v>18.5</v>
      </c>
      <c r="U8029">
        <v>25</v>
      </c>
      <c r="V8029">
        <v>0</v>
      </c>
      <c r="W8029">
        <v>37</v>
      </c>
      <c r="X8029">
        <v>2</v>
      </c>
    </row>
    <row r="8030" spans="1:29" x14ac:dyDescent="0.3">
      <c r="A8030">
        <v>17764</v>
      </c>
      <c r="B8030" t="s">
        <v>610</v>
      </c>
      <c r="C8030" t="s">
        <v>447</v>
      </c>
      <c r="T8030">
        <v>20</v>
      </c>
      <c r="U8030">
        <v>23</v>
      </c>
      <c r="V8030">
        <v>0</v>
      </c>
      <c r="W8030">
        <v>40</v>
      </c>
      <c r="X8030">
        <v>2</v>
      </c>
    </row>
    <row r="8031" spans="1:29" x14ac:dyDescent="0.3">
      <c r="A8031">
        <v>17764</v>
      </c>
      <c r="B8031" t="s">
        <v>610</v>
      </c>
      <c r="C8031" t="s">
        <v>2480</v>
      </c>
      <c r="T8031">
        <v>31</v>
      </c>
      <c r="U8031">
        <v>31</v>
      </c>
      <c r="V8031">
        <v>0</v>
      </c>
      <c r="W8031">
        <v>31</v>
      </c>
      <c r="X8031">
        <v>1</v>
      </c>
    </row>
    <row r="8032" spans="1:29" x14ac:dyDescent="0.3">
      <c r="A8032">
        <v>17764</v>
      </c>
      <c r="B8032" t="s">
        <v>572</v>
      </c>
      <c r="C8032" t="s">
        <v>130</v>
      </c>
      <c r="Y8032">
        <v>4</v>
      </c>
      <c r="Z8032">
        <v>4</v>
      </c>
      <c r="AA8032">
        <v>0</v>
      </c>
      <c r="AB8032">
        <v>4</v>
      </c>
      <c r="AC8032">
        <v>1</v>
      </c>
    </row>
    <row r="8033" spans="1:39" x14ac:dyDescent="0.3">
      <c r="A8033">
        <v>17764</v>
      </c>
      <c r="B8033" t="s">
        <v>610</v>
      </c>
      <c r="C8033" t="s">
        <v>595</v>
      </c>
      <c r="Y8033">
        <v>20.7</v>
      </c>
      <c r="Z8033">
        <v>51</v>
      </c>
      <c r="AA8033">
        <v>1</v>
      </c>
      <c r="AB8033">
        <v>62</v>
      </c>
      <c r="AC8033">
        <v>3</v>
      </c>
    </row>
    <row r="8034" spans="1:39" x14ac:dyDescent="0.3">
      <c r="A8034">
        <v>17764</v>
      </c>
      <c r="B8034" t="s">
        <v>572</v>
      </c>
      <c r="C8034" t="s">
        <v>2202</v>
      </c>
      <c r="AD8034">
        <v>1</v>
      </c>
      <c r="AE8034" t="s">
        <v>136</v>
      </c>
      <c r="AF8034">
        <v>0</v>
      </c>
      <c r="AG8034">
        <v>0</v>
      </c>
      <c r="AH8034">
        <v>2</v>
      </c>
      <c r="AI8034">
        <v>2</v>
      </c>
    </row>
    <row r="8035" spans="1:39" x14ac:dyDescent="0.3">
      <c r="A8035">
        <v>17764</v>
      </c>
      <c r="B8035" t="s">
        <v>610</v>
      </c>
      <c r="C8035" t="s">
        <v>2481</v>
      </c>
      <c r="AD8035">
        <v>3</v>
      </c>
      <c r="AE8035">
        <v>30</v>
      </c>
      <c r="AF8035">
        <v>3</v>
      </c>
      <c r="AG8035">
        <v>100</v>
      </c>
      <c r="AH8035">
        <v>11</v>
      </c>
      <c r="AI8035">
        <v>2</v>
      </c>
    </row>
    <row r="8036" spans="1:39" x14ac:dyDescent="0.3">
      <c r="A8036">
        <v>17764</v>
      </c>
      <c r="B8036" t="s">
        <v>572</v>
      </c>
      <c r="C8036" t="s">
        <v>2203</v>
      </c>
      <c r="AJ8036">
        <v>53</v>
      </c>
      <c r="AK8036">
        <v>341</v>
      </c>
      <c r="AL8036">
        <v>42.6</v>
      </c>
      <c r="AM8036">
        <v>8</v>
      </c>
    </row>
    <row r="8037" spans="1:39" x14ac:dyDescent="0.3">
      <c r="A8037">
        <v>17764</v>
      </c>
      <c r="B8037" t="s">
        <v>610</v>
      </c>
      <c r="C8037" t="s">
        <v>2482</v>
      </c>
      <c r="AJ8037">
        <v>63</v>
      </c>
      <c r="AK8037">
        <v>187</v>
      </c>
      <c r="AL8037">
        <v>46.8</v>
      </c>
      <c r="AM8037">
        <v>4</v>
      </c>
    </row>
    <row r="8038" spans="1:39" x14ac:dyDescent="0.3">
      <c r="A8038">
        <v>17765</v>
      </c>
      <c r="B8038" t="s">
        <v>2016</v>
      </c>
      <c r="C8038" t="s">
        <v>2483</v>
      </c>
      <c r="D8038">
        <v>25</v>
      </c>
      <c r="E8038">
        <v>64</v>
      </c>
      <c r="F8038">
        <v>16</v>
      </c>
      <c r="G8038">
        <v>0</v>
      </c>
      <c r="H8038">
        <v>1</v>
      </c>
      <c r="I8038">
        <v>239</v>
      </c>
      <c r="J8038">
        <v>157.5</v>
      </c>
    </row>
    <row r="8039" spans="1:39" x14ac:dyDescent="0.3">
      <c r="A8039">
        <v>17765</v>
      </c>
      <c r="B8039" t="s">
        <v>2016</v>
      </c>
      <c r="C8039" t="s">
        <v>2484</v>
      </c>
      <c r="D8039">
        <v>1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</row>
    <row r="8040" spans="1:39" x14ac:dyDescent="0.3">
      <c r="A8040">
        <v>17765</v>
      </c>
      <c r="B8040" t="s">
        <v>501</v>
      </c>
      <c r="C8040" t="s">
        <v>2209</v>
      </c>
      <c r="D8040">
        <v>28</v>
      </c>
      <c r="E8040">
        <v>67.900000000000006</v>
      </c>
      <c r="F8040">
        <v>19</v>
      </c>
      <c r="G8040">
        <v>1</v>
      </c>
      <c r="H8040">
        <v>0</v>
      </c>
      <c r="I8040">
        <v>183</v>
      </c>
      <c r="J8040">
        <v>115.6</v>
      </c>
    </row>
    <row r="8041" spans="1:39" x14ac:dyDescent="0.3">
      <c r="A8041">
        <v>17765</v>
      </c>
      <c r="B8041" t="s">
        <v>501</v>
      </c>
      <c r="C8041" t="s">
        <v>52</v>
      </c>
      <c r="D8041">
        <v>1</v>
      </c>
      <c r="E8041">
        <v>100</v>
      </c>
      <c r="F8041">
        <v>1</v>
      </c>
      <c r="G8041">
        <v>0</v>
      </c>
      <c r="H8041">
        <v>0</v>
      </c>
      <c r="I8041">
        <v>7</v>
      </c>
      <c r="J8041">
        <v>158.80000000000001</v>
      </c>
    </row>
    <row r="8042" spans="1:39" x14ac:dyDescent="0.3">
      <c r="A8042">
        <v>17765</v>
      </c>
      <c r="B8042" t="s">
        <v>501</v>
      </c>
      <c r="C8042" t="s">
        <v>992</v>
      </c>
      <c r="D8042">
        <v>3</v>
      </c>
      <c r="E8042">
        <v>33.299999999999997</v>
      </c>
      <c r="F8042">
        <v>1</v>
      </c>
      <c r="G8042">
        <v>0</v>
      </c>
      <c r="H8042">
        <v>0</v>
      </c>
      <c r="I8042">
        <v>5</v>
      </c>
      <c r="J8042">
        <v>47.3</v>
      </c>
    </row>
    <row r="8043" spans="1:39" x14ac:dyDescent="0.3">
      <c r="A8043">
        <v>17765</v>
      </c>
      <c r="B8043" t="s">
        <v>2016</v>
      </c>
      <c r="C8043" t="s">
        <v>44</v>
      </c>
      <c r="K8043">
        <v>11</v>
      </c>
      <c r="L8043">
        <v>0</v>
      </c>
      <c r="M8043">
        <v>10</v>
      </c>
      <c r="N8043">
        <v>0</v>
      </c>
      <c r="O8043">
        <v>40</v>
      </c>
    </row>
    <row r="8044" spans="1:39" x14ac:dyDescent="0.3">
      <c r="A8044">
        <v>17765</v>
      </c>
      <c r="B8044" t="s">
        <v>2016</v>
      </c>
      <c r="C8044" t="s">
        <v>2485</v>
      </c>
      <c r="K8044">
        <v>7</v>
      </c>
      <c r="L8044">
        <v>0</v>
      </c>
      <c r="M8044">
        <v>7</v>
      </c>
      <c r="N8044">
        <v>0</v>
      </c>
      <c r="O8044">
        <v>21</v>
      </c>
    </row>
    <row r="8045" spans="1:39" x14ac:dyDescent="0.3">
      <c r="A8045">
        <v>17765</v>
      </c>
      <c r="B8045" t="s">
        <v>2016</v>
      </c>
      <c r="C8045" t="s">
        <v>2486</v>
      </c>
      <c r="K8045">
        <v>6</v>
      </c>
      <c r="L8045">
        <v>0</v>
      </c>
      <c r="M8045">
        <v>6</v>
      </c>
      <c r="N8045">
        <v>2</v>
      </c>
      <c r="O8045">
        <v>15</v>
      </c>
    </row>
    <row r="8046" spans="1:39" x14ac:dyDescent="0.3">
      <c r="A8046">
        <v>17765</v>
      </c>
      <c r="B8046" t="s">
        <v>2016</v>
      </c>
      <c r="C8046" t="s">
        <v>586</v>
      </c>
      <c r="K8046">
        <v>1</v>
      </c>
      <c r="L8046">
        <v>0</v>
      </c>
      <c r="M8046">
        <v>7</v>
      </c>
      <c r="N8046">
        <v>0</v>
      </c>
      <c r="O8046">
        <v>7</v>
      </c>
    </row>
    <row r="8047" spans="1:39" x14ac:dyDescent="0.3">
      <c r="A8047">
        <v>17765</v>
      </c>
      <c r="B8047" t="s">
        <v>2016</v>
      </c>
      <c r="C8047" t="s">
        <v>2483</v>
      </c>
      <c r="K8047">
        <v>6</v>
      </c>
      <c r="L8047">
        <v>1</v>
      </c>
      <c r="M8047">
        <v>4</v>
      </c>
      <c r="N8047">
        <v>1</v>
      </c>
      <c r="O8047">
        <v>-22</v>
      </c>
    </row>
    <row r="8048" spans="1:39" x14ac:dyDescent="0.3">
      <c r="A8048">
        <v>17765</v>
      </c>
      <c r="B8048" t="s">
        <v>501</v>
      </c>
      <c r="C8048" t="s">
        <v>1566</v>
      </c>
      <c r="K8048">
        <v>10</v>
      </c>
      <c r="L8048">
        <v>0</v>
      </c>
      <c r="M8048">
        <v>4</v>
      </c>
      <c r="N8048">
        <v>0</v>
      </c>
      <c r="O8048">
        <v>22</v>
      </c>
    </row>
    <row r="8049" spans="1:19" x14ac:dyDescent="0.3">
      <c r="A8049">
        <v>17765</v>
      </c>
      <c r="B8049" t="s">
        <v>501</v>
      </c>
      <c r="C8049" t="s">
        <v>56</v>
      </c>
      <c r="K8049">
        <v>4</v>
      </c>
      <c r="L8049">
        <v>0</v>
      </c>
      <c r="M8049">
        <v>15</v>
      </c>
      <c r="N8049">
        <v>0</v>
      </c>
      <c r="O8049">
        <v>21</v>
      </c>
    </row>
    <row r="8050" spans="1:19" x14ac:dyDescent="0.3">
      <c r="A8050">
        <v>17765</v>
      </c>
      <c r="B8050" t="s">
        <v>501</v>
      </c>
      <c r="C8050" t="s">
        <v>52</v>
      </c>
      <c r="K8050">
        <v>2</v>
      </c>
      <c r="L8050">
        <v>0</v>
      </c>
      <c r="M8050">
        <v>3</v>
      </c>
      <c r="N8050">
        <v>0</v>
      </c>
      <c r="O8050">
        <v>3</v>
      </c>
    </row>
    <row r="8051" spans="1:19" x14ac:dyDescent="0.3">
      <c r="A8051">
        <v>17765</v>
      </c>
      <c r="B8051" t="s">
        <v>501</v>
      </c>
      <c r="C8051" t="s">
        <v>202</v>
      </c>
      <c r="K8051">
        <v>0</v>
      </c>
      <c r="L8051">
        <v>0</v>
      </c>
      <c r="M8051">
        <v>0</v>
      </c>
      <c r="N8051">
        <v>0</v>
      </c>
      <c r="O8051">
        <v>0</v>
      </c>
    </row>
    <row r="8052" spans="1:19" x14ac:dyDescent="0.3">
      <c r="A8052">
        <v>17765</v>
      </c>
      <c r="B8052" t="s">
        <v>501</v>
      </c>
      <c r="C8052" t="s">
        <v>1013</v>
      </c>
      <c r="K8052">
        <v>0</v>
      </c>
      <c r="L8052">
        <v>0</v>
      </c>
      <c r="M8052">
        <v>0</v>
      </c>
      <c r="N8052">
        <v>0</v>
      </c>
      <c r="O8052">
        <v>0</v>
      </c>
    </row>
    <row r="8053" spans="1:19" x14ac:dyDescent="0.3">
      <c r="A8053">
        <v>17765</v>
      </c>
      <c r="B8053" t="s">
        <v>501</v>
      </c>
      <c r="C8053" t="s">
        <v>992</v>
      </c>
      <c r="K8053">
        <v>1</v>
      </c>
      <c r="L8053">
        <v>0</v>
      </c>
      <c r="M8053">
        <v>0</v>
      </c>
      <c r="N8053">
        <v>0</v>
      </c>
      <c r="O8053">
        <v>-3</v>
      </c>
    </row>
    <row r="8054" spans="1:19" x14ac:dyDescent="0.3">
      <c r="A8054">
        <v>17765</v>
      </c>
      <c r="B8054" t="s">
        <v>501</v>
      </c>
      <c r="C8054" t="s">
        <v>2209</v>
      </c>
      <c r="K8054">
        <v>13</v>
      </c>
      <c r="L8054">
        <v>1</v>
      </c>
      <c r="M8054">
        <v>6</v>
      </c>
      <c r="N8054">
        <v>0</v>
      </c>
      <c r="O8054">
        <v>-33</v>
      </c>
    </row>
    <row r="8055" spans="1:19" x14ac:dyDescent="0.3">
      <c r="A8055">
        <v>17765</v>
      </c>
      <c r="B8055" t="s">
        <v>2016</v>
      </c>
      <c r="C8055" t="s">
        <v>74</v>
      </c>
      <c r="P8055">
        <v>50</v>
      </c>
      <c r="Q8055">
        <v>1</v>
      </c>
      <c r="R8055">
        <v>120</v>
      </c>
      <c r="S8055">
        <v>7</v>
      </c>
    </row>
    <row r="8056" spans="1:19" x14ac:dyDescent="0.3">
      <c r="A8056">
        <v>17765</v>
      </c>
      <c r="B8056" t="s">
        <v>2016</v>
      </c>
      <c r="C8056" t="s">
        <v>2487</v>
      </c>
      <c r="P8056">
        <v>19</v>
      </c>
      <c r="Q8056">
        <v>0</v>
      </c>
      <c r="R8056">
        <v>86</v>
      </c>
      <c r="S8056">
        <v>7</v>
      </c>
    </row>
    <row r="8057" spans="1:19" x14ac:dyDescent="0.3">
      <c r="A8057">
        <v>17765</v>
      </c>
      <c r="B8057" t="s">
        <v>2016</v>
      </c>
      <c r="C8057" t="s">
        <v>130</v>
      </c>
      <c r="P8057">
        <v>17</v>
      </c>
      <c r="Q8057">
        <v>0</v>
      </c>
      <c r="R8057">
        <v>17</v>
      </c>
      <c r="S8057">
        <v>1</v>
      </c>
    </row>
    <row r="8058" spans="1:19" x14ac:dyDescent="0.3">
      <c r="A8058">
        <v>17765</v>
      </c>
      <c r="B8058" t="s">
        <v>2016</v>
      </c>
      <c r="C8058" t="s">
        <v>1936</v>
      </c>
      <c r="P8058">
        <v>16</v>
      </c>
      <c r="Q8058">
        <v>0</v>
      </c>
      <c r="R8058">
        <v>16</v>
      </c>
      <c r="S8058">
        <v>1</v>
      </c>
    </row>
    <row r="8059" spans="1:19" x14ac:dyDescent="0.3">
      <c r="A8059">
        <v>17765</v>
      </c>
      <c r="B8059" t="s">
        <v>501</v>
      </c>
      <c r="C8059" t="s">
        <v>2213</v>
      </c>
      <c r="P8059">
        <v>44</v>
      </c>
      <c r="Q8059">
        <v>0</v>
      </c>
      <c r="R8059">
        <v>62</v>
      </c>
      <c r="S8059">
        <v>5</v>
      </c>
    </row>
    <row r="8060" spans="1:19" x14ac:dyDescent="0.3">
      <c r="A8060">
        <v>17765</v>
      </c>
      <c r="B8060" t="s">
        <v>501</v>
      </c>
      <c r="C8060" t="s">
        <v>2214</v>
      </c>
      <c r="P8060">
        <v>17</v>
      </c>
      <c r="Q8060">
        <v>0</v>
      </c>
      <c r="R8060">
        <v>50</v>
      </c>
      <c r="S8060">
        <v>4</v>
      </c>
    </row>
    <row r="8061" spans="1:19" x14ac:dyDescent="0.3">
      <c r="A8061">
        <v>17765</v>
      </c>
      <c r="B8061" t="s">
        <v>501</v>
      </c>
      <c r="C8061" t="s">
        <v>52</v>
      </c>
      <c r="P8061">
        <v>12</v>
      </c>
      <c r="Q8061">
        <v>0</v>
      </c>
      <c r="R8061">
        <v>36</v>
      </c>
      <c r="S8061">
        <v>6</v>
      </c>
    </row>
    <row r="8062" spans="1:19" x14ac:dyDescent="0.3">
      <c r="A8062">
        <v>17765</v>
      </c>
      <c r="B8062" t="s">
        <v>501</v>
      </c>
      <c r="C8062" t="s">
        <v>2488</v>
      </c>
      <c r="P8062">
        <v>16</v>
      </c>
      <c r="Q8062">
        <v>0</v>
      </c>
      <c r="R8062">
        <v>23</v>
      </c>
      <c r="S8062">
        <v>2</v>
      </c>
    </row>
    <row r="8063" spans="1:19" x14ac:dyDescent="0.3">
      <c r="A8063">
        <v>17765</v>
      </c>
      <c r="B8063" t="s">
        <v>501</v>
      </c>
      <c r="C8063" t="s">
        <v>646</v>
      </c>
      <c r="P8063">
        <v>18</v>
      </c>
      <c r="Q8063">
        <v>0</v>
      </c>
      <c r="R8063">
        <v>18</v>
      </c>
      <c r="S8063">
        <v>1</v>
      </c>
    </row>
    <row r="8064" spans="1:19" x14ac:dyDescent="0.3">
      <c r="A8064">
        <v>17765</v>
      </c>
      <c r="B8064" t="s">
        <v>501</v>
      </c>
      <c r="C8064" t="s">
        <v>1013</v>
      </c>
      <c r="P8064">
        <v>5</v>
      </c>
      <c r="Q8064">
        <v>0</v>
      </c>
      <c r="R8064">
        <v>5</v>
      </c>
      <c r="S8064">
        <v>1</v>
      </c>
    </row>
    <row r="8065" spans="1:39" x14ac:dyDescent="0.3">
      <c r="A8065">
        <v>17765</v>
      </c>
      <c r="B8065" t="s">
        <v>501</v>
      </c>
      <c r="C8065" t="s">
        <v>1566</v>
      </c>
      <c r="P8065">
        <v>1</v>
      </c>
      <c r="Q8065">
        <v>0</v>
      </c>
      <c r="R8065">
        <v>1</v>
      </c>
      <c r="S8065">
        <v>2</v>
      </c>
    </row>
    <row r="8066" spans="1:39" x14ac:dyDescent="0.3">
      <c r="A8066">
        <v>17765</v>
      </c>
      <c r="B8066" t="s">
        <v>501</v>
      </c>
      <c r="C8066" t="s">
        <v>202</v>
      </c>
      <c r="T8066">
        <v>26</v>
      </c>
      <c r="U8066">
        <v>36</v>
      </c>
      <c r="V8066">
        <v>0</v>
      </c>
      <c r="W8066">
        <v>104</v>
      </c>
      <c r="X8066">
        <v>4</v>
      </c>
    </row>
    <row r="8067" spans="1:39" x14ac:dyDescent="0.3">
      <c r="A8067">
        <v>17765</v>
      </c>
      <c r="B8067" t="s">
        <v>501</v>
      </c>
      <c r="C8067" t="s">
        <v>56</v>
      </c>
      <c r="T8067">
        <v>21</v>
      </c>
      <c r="U8067">
        <v>21</v>
      </c>
      <c r="V8067">
        <v>0</v>
      </c>
      <c r="W8067">
        <v>21</v>
      </c>
      <c r="X8067">
        <v>1</v>
      </c>
    </row>
    <row r="8068" spans="1:39" x14ac:dyDescent="0.3">
      <c r="A8068">
        <v>17765</v>
      </c>
      <c r="B8068" t="s">
        <v>2016</v>
      </c>
      <c r="C8068" t="s">
        <v>2489</v>
      </c>
      <c r="Y8068">
        <v>14</v>
      </c>
      <c r="Z8068">
        <v>0</v>
      </c>
      <c r="AA8068">
        <v>0</v>
      </c>
      <c r="AB8068">
        <v>14</v>
      </c>
      <c r="AC8068">
        <v>1</v>
      </c>
    </row>
    <row r="8069" spans="1:39" x14ac:dyDescent="0.3">
      <c r="A8069">
        <v>17765</v>
      </c>
      <c r="B8069" t="s">
        <v>2016</v>
      </c>
      <c r="C8069" t="s">
        <v>1812</v>
      </c>
      <c r="Y8069">
        <v>-1</v>
      </c>
      <c r="Z8069">
        <v>0</v>
      </c>
      <c r="AA8069">
        <v>0</v>
      </c>
      <c r="AB8069">
        <v>-1</v>
      </c>
      <c r="AC8069">
        <v>1</v>
      </c>
    </row>
    <row r="8070" spans="1:39" x14ac:dyDescent="0.3">
      <c r="A8070">
        <v>17765</v>
      </c>
      <c r="B8070" t="s">
        <v>501</v>
      </c>
      <c r="C8070" t="s">
        <v>1013</v>
      </c>
      <c r="Y8070">
        <v>2.7</v>
      </c>
      <c r="Z8070">
        <v>9</v>
      </c>
      <c r="AA8070">
        <v>0</v>
      </c>
      <c r="AB8070">
        <v>8</v>
      </c>
      <c r="AC8070">
        <v>3</v>
      </c>
    </row>
    <row r="8071" spans="1:39" x14ac:dyDescent="0.3">
      <c r="A8071">
        <v>17765</v>
      </c>
      <c r="B8071" t="s">
        <v>2016</v>
      </c>
      <c r="C8071" t="s">
        <v>2021</v>
      </c>
      <c r="AD8071">
        <v>0</v>
      </c>
      <c r="AE8071" t="s">
        <v>136</v>
      </c>
      <c r="AF8071">
        <v>0</v>
      </c>
      <c r="AG8071" t="s">
        <v>136</v>
      </c>
      <c r="AH8071">
        <v>4</v>
      </c>
      <c r="AI8071">
        <v>4</v>
      </c>
    </row>
    <row r="8072" spans="1:39" x14ac:dyDescent="0.3">
      <c r="A8072">
        <v>17765</v>
      </c>
      <c r="B8072" t="s">
        <v>501</v>
      </c>
      <c r="C8072" t="s">
        <v>278</v>
      </c>
      <c r="AD8072">
        <v>3</v>
      </c>
      <c r="AE8072">
        <v>34</v>
      </c>
      <c r="AF8072">
        <v>2</v>
      </c>
      <c r="AG8072">
        <v>66.7</v>
      </c>
      <c r="AH8072">
        <v>6</v>
      </c>
      <c r="AI8072">
        <v>0</v>
      </c>
    </row>
    <row r="8073" spans="1:39" x14ac:dyDescent="0.3">
      <c r="A8073">
        <v>17765</v>
      </c>
      <c r="B8073" t="s">
        <v>2016</v>
      </c>
      <c r="C8073" t="s">
        <v>1662</v>
      </c>
      <c r="AJ8073">
        <v>59</v>
      </c>
      <c r="AK8073">
        <v>227</v>
      </c>
      <c r="AL8073">
        <v>45.4</v>
      </c>
      <c r="AM8073">
        <v>5</v>
      </c>
    </row>
    <row r="8074" spans="1:39" x14ac:dyDescent="0.3">
      <c r="A8074">
        <v>17765</v>
      </c>
      <c r="B8074" t="s">
        <v>501</v>
      </c>
      <c r="C8074" t="s">
        <v>1767</v>
      </c>
      <c r="AJ8074">
        <v>48</v>
      </c>
      <c r="AK8074">
        <v>223</v>
      </c>
      <c r="AL8074">
        <v>44.6</v>
      </c>
      <c r="AM8074">
        <v>5</v>
      </c>
    </row>
    <row r="8075" spans="1:39" x14ac:dyDescent="0.3">
      <c r="A8075">
        <v>17765</v>
      </c>
      <c r="B8075" t="s">
        <v>501</v>
      </c>
      <c r="C8075" t="s">
        <v>2490</v>
      </c>
      <c r="AJ8075">
        <v>26</v>
      </c>
      <c r="AK8075">
        <v>26</v>
      </c>
      <c r="AL8075">
        <v>26</v>
      </c>
      <c r="AM8075">
        <v>1</v>
      </c>
    </row>
    <row r="8076" spans="1:39" x14ac:dyDescent="0.3">
      <c r="A8076">
        <v>17767</v>
      </c>
      <c r="B8076" t="s">
        <v>87</v>
      </c>
      <c r="C8076" t="s">
        <v>2219</v>
      </c>
      <c r="D8076">
        <v>58</v>
      </c>
      <c r="E8076">
        <v>51.7</v>
      </c>
      <c r="F8076">
        <v>30</v>
      </c>
      <c r="G8076">
        <v>3</v>
      </c>
      <c r="H8076">
        <v>1</v>
      </c>
      <c r="I8076">
        <v>353</v>
      </c>
      <c r="J8076">
        <v>98.2</v>
      </c>
    </row>
    <row r="8077" spans="1:39" x14ac:dyDescent="0.3">
      <c r="A8077">
        <v>17767</v>
      </c>
      <c r="B8077" t="s">
        <v>1021</v>
      </c>
      <c r="C8077" t="s">
        <v>2491</v>
      </c>
      <c r="D8077">
        <v>36</v>
      </c>
      <c r="E8077">
        <v>50</v>
      </c>
      <c r="F8077">
        <v>18</v>
      </c>
      <c r="G8077">
        <v>1</v>
      </c>
      <c r="H8077">
        <v>2</v>
      </c>
      <c r="I8077">
        <v>274</v>
      </c>
      <c r="J8077">
        <v>126.7</v>
      </c>
    </row>
    <row r="8078" spans="1:39" x14ac:dyDescent="0.3">
      <c r="A8078">
        <v>17767</v>
      </c>
      <c r="B8078" t="s">
        <v>1021</v>
      </c>
      <c r="C8078" t="s">
        <v>750</v>
      </c>
      <c r="D8078">
        <v>4</v>
      </c>
      <c r="E8078">
        <v>100</v>
      </c>
      <c r="F8078">
        <v>4</v>
      </c>
      <c r="G8078">
        <v>0</v>
      </c>
      <c r="H8078">
        <v>0</v>
      </c>
      <c r="I8078">
        <v>64</v>
      </c>
      <c r="J8078">
        <v>234.4</v>
      </c>
    </row>
    <row r="8079" spans="1:39" x14ac:dyDescent="0.3">
      <c r="A8079">
        <v>17767</v>
      </c>
      <c r="B8079" t="s">
        <v>1021</v>
      </c>
      <c r="C8079" t="s">
        <v>2192</v>
      </c>
      <c r="D8079">
        <v>1</v>
      </c>
      <c r="E8079">
        <v>100</v>
      </c>
      <c r="F8079">
        <v>1</v>
      </c>
      <c r="G8079">
        <v>0</v>
      </c>
      <c r="H8079">
        <v>0</v>
      </c>
      <c r="I8079">
        <v>4</v>
      </c>
      <c r="J8079">
        <v>133.6</v>
      </c>
    </row>
    <row r="8080" spans="1:39" x14ac:dyDescent="0.3">
      <c r="A8080">
        <v>17767</v>
      </c>
      <c r="B8080" t="s">
        <v>1021</v>
      </c>
      <c r="C8080" t="s">
        <v>1255</v>
      </c>
      <c r="D8080">
        <v>1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</row>
    <row r="8081" spans="1:19" x14ac:dyDescent="0.3">
      <c r="A8081">
        <v>17767</v>
      </c>
      <c r="B8081" t="s">
        <v>87</v>
      </c>
      <c r="C8081" t="s">
        <v>2010</v>
      </c>
      <c r="K8081">
        <v>12</v>
      </c>
      <c r="L8081">
        <v>0</v>
      </c>
      <c r="M8081">
        <v>13</v>
      </c>
      <c r="N8081">
        <v>0</v>
      </c>
      <c r="O8081">
        <v>25</v>
      </c>
    </row>
    <row r="8082" spans="1:19" x14ac:dyDescent="0.3">
      <c r="A8082">
        <v>17767</v>
      </c>
      <c r="B8082" t="s">
        <v>87</v>
      </c>
      <c r="C8082" t="s">
        <v>150</v>
      </c>
      <c r="K8082">
        <v>3</v>
      </c>
      <c r="L8082">
        <v>0</v>
      </c>
      <c r="M8082">
        <v>11</v>
      </c>
      <c r="N8082">
        <v>0</v>
      </c>
      <c r="O8082">
        <v>18</v>
      </c>
    </row>
    <row r="8083" spans="1:19" x14ac:dyDescent="0.3">
      <c r="A8083">
        <v>17767</v>
      </c>
      <c r="B8083" t="s">
        <v>87</v>
      </c>
      <c r="C8083" t="s">
        <v>202</v>
      </c>
      <c r="K8083">
        <v>3</v>
      </c>
      <c r="L8083">
        <v>0</v>
      </c>
      <c r="M8083">
        <v>8</v>
      </c>
      <c r="N8083">
        <v>0</v>
      </c>
      <c r="O8083">
        <v>12</v>
      </c>
    </row>
    <row r="8084" spans="1:19" x14ac:dyDescent="0.3">
      <c r="A8084">
        <v>17767</v>
      </c>
      <c r="B8084" t="s">
        <v>87</v>
      </c>
      <c r="C8084" t="s">
        <v>215</v>
      </c>
      <c r="K8084">
        <v>0</v>
      </c>
      <c r="L8084">
        <v>1</v>
      </c>
      <c r="M8084">
        <v>0</v>
      </c>
      <c r="N8084">
        <v>0</v>
      </c>
      <c r="O8084">
        <v>0</v>
      </c>
    </row>
    <row r="8085" spans="1:19" x14ac:dyDescent="0.3">
      <c r="A8085">
        <v>17767</v>
      </c>
      <c r="B8085" t="s">
        <v>87</v>
      </c>
      <c r="C8085" t="s">
        <v>171</v>
      </c>
      <c r="K8085">
        <v>1</v>
      </c>
      <c r="L8085">
        <v>0</v>
      </c>
      <c r="M8085">
        <v>0</v>
      </c>
      <c r="N8085">
        <v>0</v>
      </c>
      <c r="O8085">
        <v>-10</v>
      </c>
    </row>
    <row r="8086" spans="1:19" x14ac:dyDescent="0.3">
      <c r="A8086">
        <v>17767</v>
      </c>
      <c r="B8086" t="s">
        <v>87</v>
      </c>
      <c r="C8086" t="s">
        <v>2219</v>
      </c>
      <c r="K8086">
        <v>10</v>
      </c>
      <c r="L8086">
        <v>1</v>
      </c>
      <c r="M8086">
        <v>8</v>
      </c>
      <c r="N8086">
        <v>1</v>
      </c>
      <c r="O8086">
        <v>-17</v>
      </c>
    </row>
    <row r="8087" spans="1:19" x14ac:dyDescent="0.3">
      <c r="A8087">
        <v>17767</v>
      </c>
      <c r="B8087" t="s">
        <v>1021</v>
      </c>
      <c r="C8087" t="s">
        <v>2492</v>
      </c>
      <c r="K8087">
        <v>6</v>
      </c>
      <c r="L8087">
        <v>0</v>
      </c>
      <c r="M8087">
        <v>13</v>
      </c>
      <c r="N8087">
        <v>1</v>
      </c>
      <c r="O8087">
        <v>25</v>
      </c>
    </row>
    <row r="8088" spans="1:19" x14ac:dyDescent="0.3">
      <c r="A8088">
        <v>17767</v>
      </c>
      <c r="B8088" t="s">
        <v>1021</v>
      </c>
      <c r="C8088" t="s">
        <v>125</v>
      </c>
      <c r="K8088">
        <v>9</v>
      </c>
      <c r="L8088">
        <v>0</v>
      </c>
      <c r="M8088">
        <v>12</v>
      </c>
      <c r="N8088">
        <v>0</v>
      </c>
      <c r="O8088">
        <v>24</v>
      </c>
    </row>
    <row r="8089" spans="1:19" x14ac:dyDescent="0.3">
      <c r="A8089">
        <v>17767</v>
      </c>
      <c r="B8089" t="s">
        <v>1021</v>
      </c>
      <c r="C8089" t="s">
        <v>835</v>
      </c>
      <c r="K8089">
        <v>2</v>
      </c>
      <c r="L8089">
        <v>0</v>
      </c>
      <c r="M8089">
        <v>13</v>
      </c>
      <c r="N8089">
        <v>0</v>
      </c>
      <c r="O8089">
        <v>11</v>
      </c>
    </row>
    <row r="8090" spans="1:19" x14ac:dyDescent="0.3">
      <c r="A8090">
        <v>17767</v>
      </c>
      <c r="B8090" t="s">
        <v>1021</v>
      </c>
      <c r="C8090" t="s">
        <v>1377</v>
      </c>
      <c r="K8090">
        <v>1</v>
      </c>
      <c r="L8090">
        <v>0</v>
      </c>
      <c r="M8090">
        <v>7</v>
      </c>
      <c r="N8090">
        <v>0</v>
      </c>
      <c r="O8090">
        <v>7</v>
      </c>
    </row>
    <row r="8091" spans="1:19" x14ac:dyDescent="0.3">
      <c r="A8091">
        <v>17767</v>
      </c>
      <c r="B8091" t="s">
        <v>1021</v>
      </c>
      <c r="C8091" t="s">
        <v>2491</v>
      </c>
      <c r="K8091">
        <v>9</v>
      </c>
      <c r="L8091">
        <v>0</v>
      </c>
      <c r="M8091">
        <v>10</v>
      </c>
      <c r="N8091">
        <v>0</v>
      </c>
      <c r="O8091">
        <v>-3</v>
      </c>
    </row>
    <row r="8092" spans="1:19" x14ac:dyDescent="0.3">
      <c r="A8092">
        <v>17767</v>
      </c>
      <c r="B8092" t="s">
        <v>1021</v>
      </c>
      <c r="C8092" t="s">
        <v>750</v>
      </c>
      <c r="K8092">
        <v>7</v>
      </c>
      <c r="L8092">
        <v>0</v>
      </c>
      <c r="M8092">
        <v>3</v>
      </c>
      <c r="N8092">
        <v>1</v>
      </c>
      <c r="O8092">
        <v>-4</v>
      </c>
    </row>
    <row r="8093" spans="1:19" x14ac:dyDescent="0.3">
      <c r="A8093">
        <v>17767</v>
      </c>
      <c r="B8093" t="s">
        <v>87</v>
      </c>
      <c r="C8093" t="s">
        <v>2228</v>
      </c>
      <c r="P8093">
        <v>50</v>
      </c>
      <c r="Q8093">
        <v>1</v>
      </c>
      <c r="R8093">
        <v>185</v>
      </c>
      <c r="S8093">
        <v>11</v>
      </c>
    </row>
    <row r="8094" spans="1:19" x14ac:dyDescent="0.3">
      <c r="A8094">
        <v>17767</v>
      </c>
      <c r="B8094" t="s">
        <v>87</v>
      </c>
      <c r="C8094" t="s">
        <v>600</v>
      </c>
      <c r="P8094">
        <v>14</v>
      </c>
      <c r="Q8094">
        <v>0</v>
      </c>
      <c r="R8094">
        <v>47</v>
      </c>
      <c r="S8094">
        <v>5</v>
      </c>
    </row>
    <row r="8095" spans="1:19" x14ac:dyDescent="0.3">
      <c r="A8095">
        <v>17767</v>
      </c>
      <c r="B8095" t="s">
        <v>87</v>
      </c>
      <c r="C8095" t="s">
        <v>171</v>
      </c>
      <c r="P8095">
        <v>13</v>
      </c>
      <c r="Q8095">
        <v>0</v>
      </c>
      <c r="R8095">
        <v>44</v>
      </c>
      <c r="S8095">
        <v>5</v>
      </c>
    </row>
    <row r="8096" spans="1:19" x14ac:dyDescent="0.3">
      <c r="A8096">
        <v>17767</v>
      </c>
      <c r="B8096" t="s">
        <v>87</v>
      </c>
      <c r="C8096" t="s">
        <v>2493</v>
      </c>
      <c r="P8096">
        <v>10</v>
      </c>
      <c r="Q8096">
        <v>0</v>
      </c>
      <c r="R8096">
        <v>31</v>
      </c>
      <c r="S8096">
        <v>4</v>
      </c>
    </row>
    <row r="8097" spans="1:35" x14ac:dyDescent="0.3">
      <c r="A8097">
        <v>17767</v>
      </c>
      <c r="B8097" t="s">
        <v>87</v>
      </c>
      <c r="C8097" t="s">
        <v>2223</v>
      </c>
      <c r="P8097">
        <v>17</v>
      </c>
      <c r="Q8097">
        <v>0</v>
      </c>
      <c r="R8097">
        <v>23</v>
      </c>
      <c r="S8097">
        <v>2</v>
      </c>
    </row>
    <row r="8098" spans="1:35" x14ac:dyDescent="0.3">
      <c r="A8098">
        <v>17767</v>
      </c>
      <c r="B8098" t="s">
        <v>87</v>
      </c>
      <c r="C8098" t="s">
        <v>2494</v>
      </c>
      <c r="P8098">
        <v>15</v>
      </c>
      <c r="Q8098">
        <v>0</v>
      </c>
      <c r="R8098">
        <v>19</v>
      </c>
      <c r="S8098">
        <v>2</v>
      </c>
    </row>
    <row r="8099" spans="1:35" x14ac:dyDescent="0.3">
      <c r="A8099">
        <v>17767</v>
      </c>
      <c r="B8099" t="s">
        <v>87</v>
      </c>
      <c r="C8099" t="s">
        <v>215</v>
      </c>
      <c r="P8099">
        <v>4</v>
      </c>
      <c r="Q8099">
        <v>0</v>
      </c>
      <c r="R8099">
        <v>4</v>
      </c>
      <c r="S8099">
        <v>1</v>
      </c>
    </row>
    <row r="8100" spans="1:35" x14ac:dyDescent="0.3">
      <c r="A8100">
        <v>17767</v>
      </c>
      <c r="B8100" t="s">
        <v>1021</v>
      </c>
      <c r="C8100" t="s">
        <v>121</v>
      </c>
      <c r="P8100">
        <v>43</v>
      </c>
      <c r="Q8100">
        <v>1</v>
      </c>
      <c r="R8100">
        <v>224</v>
      </c>
      <c r="S8100">
        <v>8</v>
      </c>
    </row>
    <row r="8101" spans="1:35" x14ac:dyDescent="0.3">
      <c r="A8101">
        <v>17767</v>
      </c>
      <c r="B8101" t="s">
        <v>1021</v>
      </c>
      <c r="C8101" t="s">
        <v>1255</v>
      </c>
      <c r="P8101">
        <v>33</v>
      </c>
      <c r="Q8101">
        <v>1</v>
      </c>
      <c r="R8101">
        <v>80</v>
      </c>
      <c r="S8101">
        <v>8</v>
      </c>
    </row>
    <row r="8102" spans="1:35" x14ac:dyDescent="0.3">
      <c r="A8102">
        <v>17767</v>
      </c>
      <c r="B8102" t="s">
        <v>1021</v>
      </c>
      <c r="C8102" t="s">
        <v>77</v>
      </c>
      <c r="P8102">
        <v>8</v>
      </c>
      <c r="Q8102">
        <v>0</v>
      </c>
      <c r="R8102">
        <v>15</v>
      </c>
      <c r="S8102">
        <v>2</v>
      </c>
    </row>
    <row r="8103" spans="1:35" x14ac:dyDescent="0.3">
      <c r="A8103">
        <v>17767</v>
      </c>
      <c r="B8103" t="s">
        <v>1021</v>
      </c>
      <c r="C8103" t="s">
        <v>2122</v>
      </c>
      <c r="P8103">
        <v>12</v>
      </c>
      <c r="Q8103">
        <v>0</v>
      </c>
      <c r="R8103">
        <v>12</v>
      </c>
      <c r="S8103">
        <v>1</v>
      </c>
    </row>
    <row r="8104" spans="1:35" x14ac:dyDescent="0.3">
      <c r="A8104">
        <v>17767</v>
      </c>
      <c r="B8104" t="s">
        <v>1021</v>
      </c>
      <c r="C8104" t="s">
        <v>125</v>
      </c>
      <c r="P8104">
        <v>5</v>
      </c>
      <c r="Q8104">
        <v>0</v>
      </c>
      <c r="R8104">
        <v>6</v>
      </c>
      <c r="S8104">
        <v>2</v>
      </c>
    </row>
    <row r="8105" spans="1:35" x14ac:dyDescent="0.3">
      <c r="A8105">
        <v>17767</v>
      </c>
      <c r="B8105" t="s">
        <v>1021</v>
      </c>
      <c r="C8105" t="s">
        <v>2495</v>
      </c>
      <c r="P8105">
        <v>4</v>
      </c>
      <c r="Q8105">
        <v>0</v>
      </c>
      <c r="R8105">
        <v>4</v>
      </c>
      <c r="S8105">
        <v>1</v>
      </c>
    </row>
    <row r="8106" spans="1:35" x14ac:dyDescent="0.3">
      <c r="A8106">
        <v>17767</v>
      </c>
      <c r="B8106" t="s">
        <v>1021</v>
      </c>
      <c r="C8106" t="s">
        <v>835</v>
      </c>
      <c r="P8106">
        <v>1</v>
      </c>
      <c r="Q8106">
        <v>0</v>
      </c>
      <c r="R8106">
        <v>1</v>
      </c>
      <c r="S8106">
        <v>1</v>
      </c>
    </row>
    <row r="8107" spans="1:35" x14ac:dyDescent="0.3">
      <c r="A8107">
        <v>17767</v>
      </c>
      <c r="B8107" t="s">
        <v>87</v>
      </c>
      <c r="C8107" t="s">
        <v>2496</v>
      </c>
      <c r="T8107">
        <v>28.5</v>
      </c>
      <c r="U8107">
        <v>50</v>
      </c>
      <c r="V8107">
        <v>0</v>
      </c>
      <c r="W8107">
        <v>114</v>
      </c>
      <c r="X8107">
        <v>4</v>
      </c>
    </row>
    <row r="8108" spans="1:35" x14ac:dyDescent="0.3">
      <c r="A8108">
        <v>17767</v>
      </c>
      <c r="B8108" t="s">
        <v>87</v>
      </c>
      <c r="C8108" t="s">
        <v>215</v>
      </c>
      <c r="T8108">
        <v>25</v>
      </c>
      <c r="U8108">
        <v>28</v>
      </c>
      <c r="V8108">
        <v>0</v>
      </c>
      <c r="W8108">
        <v>50</v>
      </c>
      <c r="X8108">
        <v>2</v>
      </c>
    </row>
    <row r="8109" spans="1:35" x14ac:dyDescent="0.3">
      <c r="A8109">
        <v>17767</v>
      </c>
      <c r="B8109" t="s">
        <v>1021</v>
      </c>
      <c r="C8109" t="s">
        <v>122</v>
      </c>
      <c r="T8109">
        <v>19.8</v>
      </c>
      <c r="U8109">
        <v>25</v>
      </c>
      <c r="V8109">
        <v>0</v>
      </c>
      <c r="W8109">
        <v>79</v>
      </c>
      <c r="X8109">
        <v>4</v>
      </c>
    </row>
    <row r="8110" spans="1:35" x14ac:dyDescent="0.3">
      <c r="A8110">
        <v>17767</v>
      </c>
      <c r="B8110" t="s">
        <v>87</v>
      </c>
      <c r="C8110" t="s">
        <v>215</v>
      </c>
      <c r="Y8110">
        <v>1</v>
      </c>
      <c r="Z8110">
        <v>1</v>
      </c>
      <c r="AA8110">
        <v>0</v>
      </c>
      <c r="AB8110">
        <v>1</v>
      </c>
      <c r="AC8110">
        <v>1</v>
      </c>
    </row>
    <row r="8111" spans="1:35" x14ac:dyDescent="0.3">
      <c r="A8111">
        <v>17767</v>
      </c>
      <c r="B8111" t="s">
        <v>87</v>
      </c>
      <c r="C8111" t="s">
        <v>56</v>
      </c>
      <c r="AD8111">
        <v>2</v>
      </c>
      <c r="AE8111">
        <v>36</v>
      </c>
      <c r="AF8111">
        <v>2</v>
      </c>
      <c r="AG8111">
        <v>100</v>
      </c>
      <c r="AH8111">
        <v>8</v>
      </c>
      <c r="AI8111">
        <v>2</v>
      </c>
    </row>
    <row r="8112" spans="1:35" x14ac:dyDescent="0.3">
      <c r="A8112">
        <v>17767</v>
      </c>
      <c r="B8112" t="s">
        <v>1021</v>
      </c>
      <c r="C8112" t="s">
        <v>394</v>
      </c>
      <c r="AD8112">
        <v>4</v>
      </c>
      <c r="AE8112">
        <v>22</v>
      </c>
      <c r="AF8112">
        <v>1</v>
      </c>
      <c r="AG8112">
        <v>25</v>
      </c>
      <c r="AH8112">
        <v>8</v>
      </c>
      <c r="AI8112">
        <v>5</v>
      </c>
    </row>
    <row r="8113" spans="1:39" x14ac:dyDescent="0.3">
      <c r="A8113">
        <v>17767</v>
      </c>
      <c r="B8113" t="s">
        <v>87</v>
      </c>
      <c r="C8113" t="s">
        <v>2232</v>
      </c>
      <c r="AJ8113">
        <v>39</v>
      </c>
      <c r="AK8113">
        <v>141</v>
      </c>
      <c r="AL8113">
        <v>28.2</v>
      </c>
      <c r="AM8113">
        <v>5</v>
      </c>
    </row>
    <row r="8114" spans="1:39" x14ac:dyDescent="0.3">
      <c r="A8114">
        <v>17767</v>
      </c>
      <c r="B8114" t="s">
        <v>87</v>
      </c>
      <c r="C8114" t="s">
        <v>2231</v>
      </c>
      <c r="AJ8114">
        <v>38</v>
      </c>
      <c r="AK8114">
        <v>59</v>
      </c>
      <c r="AL8114">
        <v>29.5</v>
      </c>
      <c r="AM8114">
        <v>2</v>
      </c>
    </row>
    <row r="8115" spans="1:39" x14ac:dyDescent="0.3">
      <c r="A8115">
        <v>17767</v>
      </c>
      <c r="B8115" t="s">
        <v>1021</v>
      </c>
      <c r="C8115" t="s">
        <v>2192</v>
      </c>
      <c r="AJ8115">
        <v>41</v>
      </c>
      <c r="AK8115">
        <v>280</v>
      </c>
      <c r="AL8115">
        <v>35</v>
      </c>
      <c r="AM8115">
        <v>8</v>
      </c>
    </row>
    <row r="8116" spans="1:39" x14ac:dyDescent="0.3">
      <c r="A8116">
        <v>17768</v>
      </c>
      <c r="B8116" t="s">
        <v>787</v>
      </c>
      <c r="C8116" t="s">
        <v>839</v>
      </c>
      <c r="D8116">
        <v>34</v>
      </c>
      <c r="E8116">
        <v>67.599999999999994</v>
      </c>
      <c r="F8116">
        <v>23</v>
      </c>
      <c r="G8116">
        <v>0</v>
      </c>
      <c r="H8116">
        <v>0</v>
      </c>
      <c r="I8116">
        <v>234</v>
      </c>
      <c r="J8116">
        <v>125.5</v>
      </c>
    </row>
    <row r="8117" spans="1:39" x14ac:dyDescent="0.3">
      <c r="A8117">
        <v>17768</v>
      </c>
      <c r="B8117" t="s">
        <v>767</v>
      </c>
      <c r="C8117" t="s">
        <v>1165</v>
      </c>
      <c r="D8117">
        <v>17</v>
      </c>
      <c r="E8117">
        <v>64.7</v>
      </c>
      <c r="F8117">
        <v>11</v>
      </c>
      <c r="G8117">
        <v>1</v>
      </c>
      <c r="H8117">
        <v>0</v>
      </c>
      <c r="I8117">
        <v>53</v>
      </c>
      <c r="J8117">
        <v>79.099999999999994</v>
      </c>
    </row>
    <row r="8118" spans="1:39" x14ac:dyDescent="0.3">
      <c r="A8118">
        <v>17768</v>
      </c>
      <c r="B8118" t="s">
        <v>787</v>
      </c>
      <c r="C8118" t="s">
        <v>1172</v>
      </c>
      <c r="K8118">
        <v>20</v>
      </c>
      <c r="L8118">
        <v>0</v>
      </c>
      <c r="M8118">
        <v>34</v>
      </c>
      <c r="N8118">
        <v>1</v>
      </c>
      <c r="O8118">
        <v>96</v>
      </c>
    </row>
    <row r="8119" spans="1:39" x14ac:dyDescent="0.3">
      <c r="A8119">
        <v>17768</v>
      </c>
      <c r="B8119" t="s">
        <v>787</v>
      </c>
      <c r="C8119" t="s">
        <v>641</v>
      </c>
      <c r="K8119">
        <v>11</v>
      </c>
      <c r="L8119">
        <v>0</v>
      </c>
      <c r="M8119">
        <v>11</v>
      </c>
      <c r="N8119">
        <v>0</v>
      </c>
      <c r="O8119">
        <v>43</v>
      </c>
    </row>
    <row r="8120" spans="1:39" x14ac:dyDescent="0.3">
      <c r="A8120">
        <v>17768</v>
      </c>
      <c r="B8120" t="s">
        <v>787</v>
      </c>
      <c r="C8120" t="s">
        <v>839</v>
      </c>
      <c r="K8120">
        <v>4</v>
      </c>
      <c r="L8120">
        <v>0</v>
      </c>
      <c r="M8120">
        <v>13</v>
      </c>
      <c r="N8120">
        <v>0</v>
      </c>
      <c r="O8120">
        <v>11</v>
      </c>
    </row>
    <row r="8121" spans="1:39" x14ac:dyDescent="0.3">
      <c r="A8121">
        <v>17768</v>
      </c>
      <c r="B8121" t="s">
        <v>767</v>
      </c>
      <c r="C8121" t="s">
        <v>1557</v>
      </c>
      <c r="K8121">
        <v>5</v>
      </c>
      <c r="L8121">
        <v>0</v>
      </c>
      <c r="M8121">
        <v>7</v>
      </c>
      <c r="N8121">
        <v>0</v>
      </c>
      <c r="O8121">
        <v>16</v>
      </c>
    </row>
    <row r="8122" spans="1:39" x14ac:dyDescent="0.3">
      <c r="A8122">
        <v>17768</v>
      </c>
      <c r="B8122" t="s">
        <v>767</v>
      </c>
      <c r="C8122" t="s">
        <v>1165</v>
      </c>
      <c r="K8122">
        <v>14</v>
      </c>
      <c r="L8122">
        <v>1</v>
      </c>
      <c r="M8122">
        <v>18</v>
      </c>
      <c r="N8122">
        <v>0</v>
      </c>
      <c r="O8122">
        <v>15</v>
      </c>
    </row>
    <row r="8123" spans="1:39" x14ac:dyDescent="0.3">
      <c r="A8123">
        <v>17768</v>
      </c>
      <c r="B8123" t="s">
        <v>767</v>
      </c>
      <c r="C8123" t="s">
        <v>874</v>
      </c>
      <c r="K8123">
        <v>3</v>
      </c>
      <c r="L8123">
        <v>0</v>
      </c>
      <c r="M8123">
        <v>5</v>
      </c>
      <c r="N8123">
        <v>0</v>
      </c>
      <c r="O8123">
        <v>7</v>
      </c>
    </row>
    <row r="8124" spans="1:39" x14ac:dyDescent="0.3">
      <c r="A8124">
        <v>17768</v>
      </c>
      <c r="B8124" t="s">
        <v>767</v>
      </c>
      <c r="C8124" t="s">
        <v>514</v>
      </c>
      <c r="K8124">
        <v>4</v>
      </c>
      <c r="L8124">
        <v>0</v>
      </c>
      <c r="M8124">
        <v>3</v>
      </c>
      <c r="N8124">
        <v>0</v>
      </c>
      <c r="O8124">
        <v>1</v>
      </c>
    </row>
    <row r="8125" spans="1:39" x14ac:dyDescent="0.3">
      <c r="A8125">
        <v>17768</v>
      </c>
      <c r="B8125" t="s">
        <v>767</v>
      </c>
      <c r="C8125" t="s">
        <v>1434</v>
      </c>
      <c r="K8125">
        <v>1</v>
      </c>
      <c r="L8125">
        <v>0</v>
      </c>
      <c r="M8125">
        <v>0</v>
      </c>
      <c r="N8125">
        <v>0</v>
      </c>
      <c r="O8125">
        <v>0</v>
      </c>
    </row>
    <row r="8126" spans="1:39" x14ac:dyDescent="0.3">
      <c r="A8126">
        <v>17768</v>
      </c>
      <c r="B8126" t="s">
        <v>787</v>
      </c>
      <c r="C8126" t="s">
        <v>1624</v>
      </c>
      <c r="P8126">
        <v>26</v>
      </c>
      <c r="Q8126">
        <v>0</v>
      </c>
      <c r="R8126">
        <v>78</v>
      </c>
      <c r="S8126">
        <v>4</v>
      </c>
    </row>
    <row r="8127" spans="1:39" x14ac:dyDescent="0.3">
      <c r="A8127">
        <v>17768</v>
      </c>
      <c r="B8127" t="s">
        <v>787</v>
      </c>
      <c r="C8127" t="s">
        <v>2497</v>
      </c>
      <c r="P8127">
        <v>19</v>
      </c>
      <c r="Q8127">
        <v>0</v>
      </c>
      <c r="R8127">
        <v>58</v>
      </c>
      <c r="S8127">
        <v>5</v>
      </c>
    </row>
    <row r="8128" spans="1:39" x14ac:dyDescent="0.3">
      <c r="A8128">
        <v>17768</v>
      </c>
      <c r="B8128" t="s">
        <v>787</v>
      </c>
      <c r="C8128" t="s">
        <v>2498</v>
      </c>
      <c r="P8128">
        <v>15</v>
      </c>
      <c r="Q8128">
        <v>0</v>
      </c>
      <c r="R8128">
        <v>39</v>
      </c>
      <c r="S8128">
        <v>7</v>
      </c>
    </row>
    <row r="8129" spans="1:35" x14ac:dyDescent="0.3">
      <c r="A8129">
        <v>17768</v>
      </c>
      <c r="B8129" t="s">
        <v>787</v>
      </c>
      <c r="C8129" t="s">
        <v>1377</v>
      </c>
      <c r="P8129">
        <v>26</v>
      </c>
      <c r="Q8129">
        <v>0</v>
      </c>
      <c r="R8129">
        <v>26</v>
      </c>
      <c r="S8129">
        <v>1</v>
      </c>
    </row>
    <row r="8130" spans="1:35" x14ac:dyDescent="0.3">
      <c r="A8130">
        <v>17768</v>
      </c>
      <c r="B8130" t="s">
        <v>787</v>
      </c>
      <c r="C8130" t="s">
        <v>1484</v>
      </c>
      <c r="P8130">
        <v>8</v>
      </c>
      <c r="Q8130">
        <v>0</v>
      </c>
      <c r="R8130">
        <v>12</v>
      </c>
      <c r="S8130">
        <v>2</v>
      </c>
    </row>
    <row r="8131" spans="1:35" x14ac:dyDescent="0.3">
      <c r="A8131">
        <v>17768</v>
      </c>
      <c r="B8131" t="s">
        <v>787</v>
      </c>
      <c r="C8131" t="s">
        <v>1172</v>
      </c>
      <c r="P8131">
        <v>6</v>
      </c>
      <c r="Q8131">
        <v>0</v>
      </c>
      <c r="R8131">
        <v>11</v>
      </c>
      <c r="S8131">
        <v>2</v>
      </c>
    </row>
    <row r="8132" spans="1:35" x14ac:dyDescent="0.3">
      <c r="A8132">
        <v>17768</v>
      </c>
      <c r="B8132" t="s">
        <v>787</v>
      </c>
      <c r="C8132" t="s">
        <v>44</v>
      </c>
      <c r="P8132">
        <v>6</v>
      </c>
      <c r="Q8132">
        <v>0</v>
      </c>
      <c r="R8132">
        <v>10</v>
      </c>
      <c r="S8132">
        <v>2</v>
      </c>
    </row>
    <row r="8133" spans="1:35" x14ac:dyDescent="0.3">
      <c r="A8133">
        <v>17768</v>
      </c>
      <c r="B8133" t="s">
        <v>767</v>
      </c>
      <c r="C8133" t="s">
        <v>1925</v>
      </c>
      <c r="P8133">
        <v>19</v>
      </c>
      <c r="Q8133">
        <v>0</v>
      </c>
      <c r="R8133">
        <v>38</v>
      </c>
      <c r="S8133">
        <v>5</v>
      </c>
    </row>
    <row r="8134" spans="1:35" x14ac:dyDescent="0.3">
      <c r="A8134">
        <v>17768</v>
      </c>
      <c r="B8134" t="s">
        <v>767</v>
      </c>
      <c r="C8134" t="s">
        <v>2167</v>
      </c>
      <c r="P8134">
        <v>8</v>
      </c>
      <c r="Q8134">
        <v>0</v>
      </c>
      <c r="R8134">
        <v>13</v>
      </c>
      <c r="S8134">
        <v>3</v>
      </c>
    </row>
    <row r="8135" spans="1:35" x14ac:dyDescent="0.3">
      <c r="A8135">
        <v>17768</v>
      </c>
      <c r="B8135" t="s">
        <v>767</v>
      </c>
      <c r="C8135" t="s">
        <v>2499</v>
      </c>
      <c r="P8135">
        <v>7</v>
      </c>
      <c r="Q8135">
        <v>0</v>
      </c>
      <c r="R8135">
        <v>7</v>
      </c>
      <c r="S8135">
        <v>1</v>
      </c>
    </row>
    <row r="8136" spans="1:35" x14ac:dyDescent="0.3">
      <c r="A8136">
        <v>17768</v>
      </c>
      <c r="B8136" t="s">
        <v>767</v>
      </c>
      <c r="C8136" t="s">
        <v>874</v>
      </c>
      <c r="P8136">
        <v>0</v>
      </c>
      <c r="Q8136">
        <v>0</v>
      </c>
      <c r="R8136">
        <v>-2</v>
      </c>
      <c r="S8136">
        <v>1</v>
      </c>
    </row>
    <row r="8137" spans="1:35" x14ac:dyDescent="0.3">
      <c r="A8137">
        <v>17768</v>
      </c>
      <c r="B8137" t="s">
        <v>767</v>
      </c>
      <c r="C8137" t="s">
        <v>1928</v>
      </c>
      <c r="P8137">
        <v>0</v>
      </c>
      <c r="Q8137">
        <v>0</v>
      </c>
      <c r="R8137">
        <v>-3</v>
      </c>
      <c r="S8137">
        <v>1</v>
      </c>
    </row>
    <row r="8138" spans="1:35" x14ac:dyDescent="0.3">
      <c r="A8138">
        <v>17768</v>
      </c>
      <c r="B8138" t="s">
        <v>787</v>
      </c>
      <c r="C8138" t="s">
        <v>52</v>
      </c>
      <c r="T8138">
        <v>32</v>
      </c>
      <c r="U8138">
        <v>32</v>
      </c>
      <c r="V8138">
        <v>0</v>
      </c>
      <c r="W8138">
        <v>32</v>
      </c>
      <c r="X8138">
        <v>1</v>
      </c>
    </row>
    <row r="8139" spans="1:35" x14ac:dyDescent="0.3">
      <c r="A8139">
        <v>17768</v>
      </c>
      <c r="B8139" t="s">
        <v>767</v>
      </c>
      <c r="C8139" t="s">
        <v>2500</v>
      </c>
      <c r="T8139">
        <v>21.8</v>
      </c>
      <c r="U8139">
        <v>26</v>
      </c>
      <c r="V8139">
        <v>0</v>
      </c>
      <c r="W8139">
        <v>109</v>
      </c>
      <c r="X8139">
        <v>5</v>
      </c>
    </row>
    <row r="8140" spans="1:35" x14ac:dyDescent="0.3">
      <c r="A8140">
        <v>17768</v>
      </c>
      <c r="B8140" t="s">
        <v>767</v>
      </c>
      <c r="C8140" t="s">
        <v>459</v>
      </c>
      <c r="T8140">
        <v>16</v>
      </c>
      <c r="U8140">
        <v>16</v>
      </c>
      <c r="V8140">
        <v>0</v>
      </c>
      <c r="W8140">
        <v>16</v>
      </c>
      <c r="X8140">
        <v>1</v>
      </c>
    </row>
    <row r="8141" spans="1:35" x14ac:dyDescent="0.3">
      <c r="A8141">
        <v>17768</v>
      </c>
      <c r="B8141" t="s">
        <v>787</v>
      </c>
      <c r="C8141" t="s">
        <v>2501</v>
      </c>
      <c r="Y8141">
        <v>26</v>
      </c>
      <c r="Z8141">
        <v>49</v>
      </c>
      <c r="AA8141">
        <v>0</v>
      </c>
      <c r="AB8141">
        <v>52</v>
      </c>
      <c r="AC8141">
        <v>2</v>
      </c>
    </row>
    <row r="8142" spans="1:35" x14ac:dyDescent="0.3">
      <c r="A8142">
        <v>17768</v>
      </c>
      <c r="B8142" t="s">
        <v>787</v>
      </c>
      <c r="C8142" t="s">
        <v>52</v>
      </c>
      <c r="Y8142">
        <v>15</v>
      </c>
      <c r="Z8142">
        <v>15</v>
      </c>
      <c r="AA8142">
        <v>0</v>
      </c>
      <c r="AB8142">
        <v>15</v>
      </c>
      <c r="AC8142">
        <v>1</v>
      </c>
    </row>
    <row r="8143" spans="1:35" x14ac:dyDescent="0.3">
      <c r="A8143">
        <v>17768</v>
      </c>
      <c r="B8143" t="s">
        <v>767</v>
      </c>
      <c r="C8143" t="s">
        <v>2502</v>
      </c>
      <c r="Y8143">
        <v>1</v>
      </c>
      <c r="Z8143">
        <v>1</v>
      </c>
      <c r="AA8143">
        <v>0</v>
      </c>
      <c r="AB8143">
        <v>1</v>
      </c>
      <c r="AC8143">
        <v>1</v>
      </c>
    </row>
    <row r="8144" spans="1:35" x14ac:dyDescent="0.3">
      <c r="A8144">
        <v>17768</v>
      </c>
      <c r="B8144" t="s">
        <v>787</v>
      </c>
      <c r="C8144" t="s">
        <v>2237</v>
      </c>
      <c r="AD8144">
        <v>7</v>
      </c>
      <c r="AE8144">
        <v>44</v>
      </c>
      <c r="AF8144">
        <v>5</v>
      </c>
      <c r="AG8144">
        <v>71.400000000000006</v>
      </c>
      <c r="AH8144">
        <v>15</v>
      </c>
      <c r="AI8144">
        <v>0</v>
      </c>
    </row>
    <row r="8145" spans="1:39" x14ac:dyDescent="0.3">
      <c r="A8145">
        <v>17768</v>
      </c>
      <c r="B8145" t="s">
        <v>787</v>
      </c>
      <c r="C8145" t="s">
        <v>1946</v>
      </c>
      <c r="AJ8145">
        <v>52</v>
      </c>
      <c r="AK8145">
        <v>133</v>
      </c>
      <c r="AL8145">
        <v>44.3</v>
      </c>
      <c r="AM8145">
        <v>3</v>
      </c>
    </row>
    <row r="8146" spans="1:39" x14ac:dyDescent="0.3">
      <c r="A8146">
        <v>17768</v>
      </c>
      <c r="B8146" t="s">
        <v>767</v>
      </c>
      <c r="C8146" t="s">
        <v>2503</v>
      </c>
      <c r="AJ8146">
        <v>59</v>
      </c>
      <c r="AK8146">
        <v>411</v>
      </c>
      <c r="AL8146">
        <v>45.7</v>
      </c>
      <c r="AM8146">
        <v>9</v>
      </c>
    </row>
    <row r="8147" spans="1:39" x14ac:dyDescent="0.3">
      <c r="A8147">
        <v>16222</v>
      </c>
      <c r="B8147" t="s">
        <v>138</v>
      </c>
      <c r="C8147" t="s">
        <v>56</v>
      </c>
      <c r="D8147">
        <v>32</v>
      </c>
      <c r="E8147">
        <v>59.4</v>
      </c>
      <c r="F8147">
        <v>19</v>
      </c>
      <c r="G8147">
        <v>0</v>
      </c>
      <c r="H8147">
        <v>2</v>
      </c>
      <c r="I8147">
        <v>205</v>
      </c>
      <c r="J8147">
        <v>133.80000000000001</v>
      </c>
    </row>
    <row r="8148" spans="1:39" x14ac:dyDescent="0.3">
      <c r="A8148">
        <v>16222</v>
      </c>
      <c r="B8148" t="s">
        <v>138</v>
      </c>
      <c r="C8148" t="s">
        <v>2007</v>
      </c>
      <c r="D8148">
        <v>1</v>
      </c>
      <c r="E8148">
        <v>100</v>
      </c>
      <c r="F8148">
        <v>1</v>
      </c>
      <c r="G8148">
        <v>0</v>
      </c>
      <c r="H8148">
        <v>1</v>
      </c>
      <c r="I8148">
        <v>17</v>
      </c>
      <c r="J8148">
        <v>572.79999999999995</v>
      </c>
    </row>
    <row r="8149" spans="1:39" x14ac:dyDescent="0.3">
      <c r="A8149">
        <v>16222</v>
      </c>
      <c r="B8149" t="s">
        <v>138</v>
      </c>
      <c r="C8149" t="s">
        <v>1111</v>
      </c>
      <c r="D8149">
        <v>1</v>
      </c>
      <c r="E8149">
        <v>100</v>
      </c>
      <c r="F8149">
        <v>1</v>
      </c>
      <c r="G8149">
        <v>0</v>
      </c>
      <c r="H8149">
        <v>0</v>
      </c>
      <c r="I8149">
        <v>4</v>
      </c>
      <c r="J8149">
        <v>133.6</v>
      </c>
    </row>
    <row r="8150" spans="1:39" x14ac:dyDescent="0.3">
      <c r="A8150">
        <v>16222</v>
      </c>
      <c r="B8150" t="s">
        <v>769</v>
      </c>
      <c r="C8150" t="s">
        <v>2504</v>
      </c>
      <c r="D8150">
        <v>32</v>
      </c>
      <c r="E8150">
        <v>62.5</v>
      </c>
      <c r="F8150">
        <v>20</v>
      </c>
      <c r="G8150">
        <v>0</v>
      </c>
      <c r="H8150">
        <v>2</v>
      </c>
      <c r="I8150">
        <v>178</v>
      </c>
      <c r="J8150">
        <v>129.9</v>
      </c>
    </row>
    <row r="8151" spans="1:39" x14ac:dyDescent="0.3">
      <c r="A8151">
        <v>16222</v>
      </c>
      <c r="B8151" t="s">
        <v>138</v>
      </c>
      <c r="C8151" t="s">
        <v>74</v>
      </c>
      <c r="K8151">
        <v>10</v>
      </c>
      <c r="L8151">
        <v>0</v>
      </c>
      <c r="M8151">
        <v>62</v>
      </c>
      <c r="N8151">
        <v>1</v>
      </c>
      <c r="O8151">
        <v>102</v>
      </c>
    </row>
    <row r="8152" spans="1:39" x14ac:dyDescent="0.3">
      <c r="A8152">
        <v>16222</v>
      </c>
      <c r="B8152" t="s">
        <v>138</v>
      </c>
      <c r="C8152" t="s">
        <v>306</v>
      </c>
      <c r="K8152">
        <v>12</v>
      </c>
      <c r="L8152">
        <v>0</v>
      </c>
      <c r="M8152">
        <v>10</v>
      </c>
      <c r="N8152">
        <v>0</v>
      </c>
      <c r="O8152">
        <v>48</v>
      </c>
    </row>
    <row r="8153" spans="1:39" x14ac:dyDescent="0.3">
      <c r="A8153">
        <v>16222</v>
      </c>
      <c r="B8153" t="s">
        <v>138</v>
      </c>
      <c r="C8153" t="s">
        <v>2280</v>
      </c>
      <c r="K8153">
        <v>3</v>
      </c>
      <c r="L8153">
        <v>0</v>
      </c>
      <c r="M8153">
        <v>13</v>
      </c>
      <c r="N8153">
        <v>0</v>
      </c>
      <c r="O8153">
        <v>35</v>
      </c>
    </row>
    <row r="8154" spans="1:39" x14ac:dyDescent="0.3">
      <c r="A8154">
        <v>16222</v>
      </c>
      <c r="B8154" t="s">
        <v>138</v>
      </c>
      <c r="C8154" t="s">
        <v>56</v>
      </c>
      <c r="K8154">
        <v>13</v>
      </c>
      <c r="L8154">
        <v>0</v>
      </c>
      <c r="M8154">
        <v>9</v>
      </c>
      <c r="N8154">
        <v>0</v>
      </c>
      <c r="O8154">
        <v>16</v>
      </c>
    </row>
    <row r="8155" spans="1:39" x14ac:dyDescent="0.3">
      <c r="A8155">
        <v>16222</v>
      </c>
      <c r="B8155" t="s">
        <v>138</v>
      </c>
      <c r="C8155" t="s">
        <v>410</v>
      </c>
      <c r="K8155">
        <v>0</v>
      </c>
      <c r="L8155">
        <v>1</v>
      </c>
      <c r="M8155">
        <v>0</v>
      </c>
      <c r="N8155">
        <v>0</v>
      </c>
      <c r="O8155">
        <v>0</v>
      </c>
    </row>
    <row r="8156" spans="1:39" x14ac:dyDescent="0.3">
      <c r="A8156">
        <v>16222</v>
      </c>
      <c r="B8156" t="s">
        <v>769</v>
      </c>
      <c r="C8156" t="s">
        <v>474</v>
      </c>
      <c r="K8156">
        <v>18</v>
      </c>
      <c r="L8156">
        <v>0</v>
      </c>
      <c r="M8156">
        <v>28</v>
      </c>
      <c r="N8156">
        <v>1</v>
      </c>
      <c r="O8156">
        <v>75</v>
      </c>
    </row>
    <row r="8157" spans="1:39" x14ac:dyDescent="0.3">
      <c r="A8157">
        <v>16222</v>
      </c>
      <c r="B8157" t="s">
        <v>769</v>
      </c>
      <c r="C8157" t="s">
        <v>113</v>
      </c>
      <c r="K8157">
        <v>5</v>
      </c>
      <c r="L8157">
        <v>0</v>
      </c>
      <c r="M8157">
        <v>15</v>
      </c>
      <c r="N8157">
        <v>0</v>
      </c>
      <c r="O8157">
        <v>31</v>
      </c>
    </row>
    <row r="8158" spans="1:39" x14ac:dyDescent="0.3">
      <c r="A8158">
        <v>16222</v>
      </c>
      <c r="B8158" t="s">
        <v>769</v>
      </c>
      <c r="C8158" t="s">
        <v>2504</v>
      </c>
      <c r="K8158">
        <v>4</v>
      </c>
      <c r="L8158">
        <v>0</v>
      </c>
      <c r="M8158">
        <v>19</v>
      </c>
      <c r="N8158">
        <v>0</v>
      </c>
      <c r="O8158">
        <v>21</v>
      </c>
    </row>
    <row r="8159" spans="1:39" x14ac:dyDescent="0.3">
      <c r="A8159">
        <v>16222</v>
      </c>
      <c r="B8159" t="s">
        <v>769</v>
      </c>
      <c r="C8159" t="s">
        <v>2505</v>
      </c>
      <c r="K8159">
        <v>0</v>
      </c>
      <c r="L8159">
        <v>1</v>
      </c>
      <c r="M8159">
        <v>0</v>
      </c>
      <c r="N8159">
        <v>0</v>
      </c>
      <c r="O8159">
        <v>0</v>
      </c>
    </row>
    <row r="8160" spans="1:39" x14ac:dyDescent="0.3">
      <c r="A8160">
        <v>16222</v>
      </c>
      <c r="B8160" t="s">
        <v>138</v>
      </c>
      <c r="C8160" t="s">
        <v>1755</v>
      </c>
      <c r="P8160">
        <v>28</v>
      </c>
      <c r="Q8160">
        <v>0</v>
      </c>
      <c r="R8160">
        <v>55</v>
      </c>
      <c r="S8160">
        <v>5</v>
      </c>
    </row>
    <row r="8161" spans="1:24" x14ac:dyDescent="0.3">
      <c r="A8161">
        <v>16222</v>
      </c>
      <c r="B8161" t="s">
        <v>138</v>
      </c>
      <c r="C8161" t="s">
        <v>2007</v>
      </c>
      <c r="P8161">
        <v>32</v>
      </c>
      <c r="Q8161">
        <v>1</v>
      </c>
      <c r="R8161">
        <v>54</v>
      </c>
      <c r="S8161">
        <v>4</v>
      </c>
    </row>
    <row r="8162" spans="1:24" x14ac:dyDescent="0.3">
      <c r="A8162">
        <v>16222</v>
      </c>
      <c r="B8162" t="s">
        <v>138</v>
      </c>
      <c r="C8162" t="s">
        <v>410</v>
      </c>
      <c r="P8162">
        <v>9</v>
      </c>
      <c r="Q8162">
        <v>0</v>
      </c>
      <c r="R8162">
        <v>21</v>
      </c>
      <c r="S8162">
        <v>4</v>
      </c>
    </row>
    <row r="8163" spans="1:24" x14ac:dyDescent="0.3">
      <c r="A8163">
        <v>16222</v>
      </c>
      <c r="B8163" t="s">
        <v>138</v>
      </c>
      <c r="C8163" t="s">
        <v>2506</v>
      </c>
      <c r="P8163">
        <v>21</v>
      </c>
      <c r="Q8163">
        <v>0</v>
      </c>
      <c r="R8163">
        <v>21</v>
      </c>
      <c r="S8163">
        <v>1</v>
      </c>
    </row>
    <row r="8164" spans="1:24" x14ac:dyDescent="0.3">
      <c r="A8164">
        <v>16222</v>
      </c>
      <c r="B8164" t="s">
        <v>138</v>
      </c>
      <c r="C8164" t="s">
        <v>320</v>
      </c>
      <c r="P8164">
        <v>9</v>
      </c>
      <c r="Q8164">
        <v>0</v>
      </c>
      <c r="R8164">
        <v>20</v>
      </c>
      <c r="S8164">
        <v>3</v>
      </c>
    </row>
    <row r="8165" spans="1:24" x14ac:dyDescent="0.3">
      <c r="A8165">
        <v>16222</v>
      </c>
      <c r="B8165" t="s">
        <v>138</v>
      </c>
      <c r="C8165" t="s">
        <v>306</v>
      </c>
      <c r="P8165">
        <v>19</v>
      </c>
      <c r="Q8165">
        <v>0</v>
      </c>
      <c r="R8165">
        <v>19</v>
      </c>
      <c r="S8165">
        <v>1</v>
      </c>
    </row>
    <row r="8166" spans="1:24" x14ac:dyDescent="0.3">
      <c r="A8166">
        <v>16222</v>
      </c>
      <c r="B8166" t="s">
        <v>138</v>
      </c>
      <c r="C8166" t="s">
        <v>56</v>
      </c>
      <c r="P8166">
        <v>17</v>
      </c>
      <c r="Q8166">
        <v>1</v>
      </c>
      <c r="R8166">
        <v>17</v>
      </c>
      <c r="S8166">
        <v>1</v>
      </c>
    </row>
    <row r="8167" spans="1:24" x14ac:dyDescent="0.3">
      <c r="A8167">
        <v>16222</v>
      </c>
      <c r="B8167" t="s">
        <v>138</v>
      </c>
      <c r="C8167" t="s">
        <v>1913</v>
      </c>
      <c r="P8167">
        <v>11</v>
      </c>
      <c r="Q8167">
        <v>0</v>
      </c>
      <c r="R8167">
        <v>11</v>
      </c>
      <c r="S8167">
        <v>1</v>
      </c>
    </row>
    <row r="8168" spans="1:24" x14ac:dyDescent="0.3">
      <c r="A8168">
        <v>16222</v>
      </c>
      <c r="B8168" t="s">
        <v>138</v>
      </c>
      <c r="C8168" t="s">
        <v>2507</v>
      </c>
      <c r="P8168">
        <v>8</v>
      </c>
      <c r="Q8168">
        <v>1</v>
      </c>
      <c r="R8168">
        <v>8</v>
      </c>
      <c r="S8168">
        <v>1</v>
      </c>
    </row>
    <row r="8169" spans="1:24" x14ac:dyDescent="0.3">
      <c r="A8169">
        <v>16222</v>
      </c>
      <c r="B8169" t="s">
        <v>769</v>
      </c>
      <c r="C8169" t="s">
        <v>2505</v>
      </c>
      <c r="P8169">
        <v>20</v>
      </c>
      <c r="Q8169">
        <v>0</v>
      </c>
      <c r="R8169">
        <v>57</v>
      </c>
      <c r="S8169">
        <v>7</v>
      </c>
    </row>
    <row r="8170" spans="1:24" x14ac:dyDescent="0.3">
      <c r="A8170">
        <v>16222</v>
      </c>
      <c r="B8170" t="s">
        <v>769</v>
      </c>
      <c r="C8170" t="s">
        <v>646</v>
      </c>
      <c r="P8170">
        <v>13</v>
      </c>
      <c r="Q8170">
        <v>1</v>
      </c>
      <c r="R8170">
        <v>31</v>
      </c>
      <c r="S8170">
        <v>3</v>
      </c>
    </row>
    <row r="8171" spans="1:24" x14ac:dyDescent="0.3">
      <c r="A8171">
        <v>16222</v>
      </c>
      <c r="B8171" t="s">
        <v>769</v>
      </c>
      <c r="C8171" t="s">
        <v>1053</v>
      </c>
      <c r="P8171">
        <v>15</v>
      </c>
      <c r="Q8171">
        <v>0</v>
      </c>
      <c r="R8171">
        <v>29</v>
      </c>
      <c r="S8171">
        <v>2</v>
      </c>
    </row>
    <row r="8172" spans="1:24" x14ac:dyDescent="0.3">
      <c r="A8172">
        <v>16222</v>
      </c>
      <c r="B8172" t="s">
        <v>769</v>
      </c>
      <c r="C8172" t="s">
        <v>2314</v>
      </c>
      <c r="P8172">
        <v>12</v>
      </c>
      <c r="Q8172">
        <v>1</v>
      </c>
      <c r="R8172">
        <v>27</v>
      </c>
      <c r="S8172">
        <v>3</v>
      </c>
    </row>
    <row r="8173" spans="1:24" x14ac:dyDescent="0.3">
      <c r="A8173">
        <v>16222</v>
      </c>
      <c r="B8173" t="s">
        <v>769</v>
      </c>
      <c r="C8173" t="s">
        <v>107</v>
      </c>
      <c r="P8173">
        <v>8</v>
      </c>
      <c r="Q8173">
        <v>0</v>
      </c>
      <c r="R8173">
        <v>16</v>
      </c>
      <c r="S8173">
        <v>2</v>
      </c>
    </row>
    <row r="8174" spans="1:24" x14ac:dyDescent="0.3">
      <c r="A8174">
        <v>16222</v>
      </c>
      <c r="B8174" t="s">
        <v>769</v>
      </c>
      <c r="C8174" t="s">
        <v>474</v>
      </c>
      <c r="P8174">
        <v>9</v>
      </c>
      <c r="Q8174">
        <v>0</v>
      </c>
      <c r="R8174">
        <v>10</v>
      </c>
      <c r="S8174">
        <v>2</v>
      </c>
    </row>
    <row r="8175" spans="1:24" x14ac:dyDescent="0.3">
      <c r="A8175">
        <v>16222</v>
      </c>
      <c r="B8175" t="s">
        <v>769</v>
      </c>
      <c r="C8175" t="s">
        <v>2508</v>
      </c>
      <c r="P8175">
        <v>8</v>
      </c>
      <c r="Q8175">
        <v>0</v>
      </c>
      <c r="R8175">
        <v>8</v>
      </c>
      <c r="S8175">
        <v>1</v>
      </c>
    </row>
    <row r="8176" spans="1:24" x14ac:dyDescent="0.3">
      <c r="A8176">
        <v>16222</v>
      </c>
      <c r="B8176" t="s">
        <v>138</v>
      </c>
      <c r="C8176" t="s">
        <v>123</v>
      </c>
      <c r="T8176">
        <v>18.5</v>
      </c>
      <c r="U8176">
        <v>24</v>
      </c>
      <c r="V8176">
        <v>0</v>
      </c>
      <c r="W8176">
        <v>74</v>
      </c>
      <c r="X8176">
        <v>4</v>
      </c>
    </row>
    <row r="8177" spans="1:39" x14ac:dyDescent="0.3">
      <c r="A8177">
        <v>16222</v>
      </c>
      <c r="B8177" t="s">
        <v>769</v>
      </c>
      <c r="C8177" t="s">
        <v>113</v>
      </c>
      <c r="T8177">
        <v>44.7</v>
      </c>
      <c r="U8177">
        <v>95</v>
      </c>
      <c r="V8177">
        <v>1</v>
      </c>
      <c r="W8177">
        <v>134</v>
      </c>
      <c r="X8177">
        <v>3</v>
      </c>
    </row>
    <row r="8178" spans="1:39" x14ac:dyDescent="0.3">
      <c r="A8178">
        <v>16222</v>
      </c>
      <c r="B8178" t="s">
        <v>769</v>
      </c>
      <c r="C8178" t="s">
        <v>183</v>
      </c>
      <c r="T8178">
        <v>24</v>
      </c>
      <c r="U8178">
        <v>24</v>
      </c>
      <c r="V8178">
        <v>0</v>
      </c>
      <c r="W8178">
        <v>24</v>
      </c>
      <c r="X8178">
        <v>1</v>
      </c>
    </row>
    <row r="8179" spans="1:39" x14ac:dyDescent="0.3">
      <c r="A8179">
        <v>16222</v>
      </c>
      <c r="B8179" t="s">
        <v>138</v>
      </c>
      <c r="C8179" t="s">
        <v>2280</v>
      </c>
      <c r="Y8179">
        <v>9</v>
      </c>
      <c r="Z8179">
        <v>9</v>
      </c>
      <c r="AA8179">
        <v>0</v>
      </c>
      <c r="AB8179">
        <v>9</v>
      </c>
      <c r="AC8179">
        <v>1</v>
      </c>
    </row>
    <row r="8180" spans="1:39" x14ac:dyDescent="0.3">
      <c r="A8180">
        <v>16222</v>
      </c>
      <c r="B8180" t="s">
        <v>769</v>
      </c>
      <c r="C8180" t="s">
        <v>2505</v>
      </c>
      <c r="Y8180">
        <v>14</v>
      </c>
      <c r="Z8180">
        <v>14</v>
      </c>
      <c r="AA8180">
        <v>0</v>
      </c>
      <c r="AB8180">
        <v>14</v>
      </c>
      <c r="AC8180">
        <v>1</v>
      </c>
    </row>
    <row r="8181" spans="1:39" x14ac:dyDescent="0.3">
      <c r="A8181">
        <v>16222</v>
      </c>
      <c r="B8181" t="s">
        <v>138</v>
      </c>
      <c r="C8181" t="s">
        <v>2279</v>
      </c>
      <c r="AD8181">
        <v>1</v>
      </c>
      <c r="AE8181" t="s">
        <v>136</v>
      </c>
      <c r="AF8181">
        <v>0</v>
      </c>
      <c r="AG8181">
        <v>0</v>
      </c>
      <c r="AH8181">
        <v>4</v>
      </c>
      <c r="AI8181">
        <v>4</v>
      </c>
    </row>
    <row r="8182" spans="1:39" x14ac:dyDescent="0.3">
      <c r="A8182">
        <v>16222</v>
      </c>
      <c r="B8182" t="s">
        <v>769</v>
      </c>
      <c r="C8182" t="s">
        <v>2318</v>
      </c>
      <c r="AD8182">
        <v>1</v>
      </c>
      <c r="AE8182">
        <v>36</v>
      </c>
      <c r="AF8182">
        <v>1</v>
      </c>
      <c r="AG8182">
        <v>100</v>
      </c>
      <c r="AH8182">
        <v>7</v>
      </c>
      <c r="AI8182">
        <v>4</v>
      </c>
    </row>
    <row r="8183" spans="1:39" x14ac:dyDescent="0.3">
      <c r="A8183">
        <v>16222</v>
      </c>
      <c r="B8183" t="s">
        <v>138</v>
      </c>
      <c r="C8183" t="s">
        <v>1111</v>
      </c>
      <c r="AJ8183">
        <v>60</v>
      </c>
      <c r="AK8183">
        <v>231</v>
      </c>
      <c r="AL8183">
        <v>38.5</v>
      </c>
      <c r="AM8183">
        <v>6</v>
      </c>
    </row>
    <row r="8184" spans="1:39" x14ac:dyDescent="0.3">
      <c r="A8184">
        <v>16222</v>
      </c>
      <c r="B8184" t="s">
        <v>769</v>
      </c>
      <c r="C8184" t="s">
        <v>2318</v>
      </c>
      <c r="AJ8184">
        <v>50</v>
      </c>
      <c r="AK8184">
        <v>272</v>
      </c>
      <c r="AL8184">
        <v>38.9</v>
      </c>
      <c r="AM8184">
        <v>7</v>
      </c>
    </row>
    <row r="8185" spans="1:39" x14ac:dyDescent="0.3">
      <c r="A8185">
        <v>16223</v>
      </c>
      <c r="B8185" t="s">
        <v>554</v>
      </c>
      <c r="C8185" t="s">
        <v>819</v>
      </c>
      <c r="D8185">
        <v>24</v>
      </c>
      <c r="E8185">
        <v>41.7</v>
      </c>
      <c r="F8185">
        <v>10</v>
      </c>
      <c r="G8185">
        <v>0</v>
      </c>
      <c r="H8185">
        <v>0</v>
      </c>
      <c r="I8185">
        <v>93</v>
      </c>
      <c r="J8185">
        <v>74.2</v>
      </c>
    </row>
    <row r="8186" spans="1:39" x14ac:dyDescent="0.3">
      <c r="A8186">
        <v>16223</v>
      </c>
      <c r="B8186" t="s">
        <v>477</v>
      </c>
      <c r="C8186" t="s">
        <v>121</v>
      </c>
      <c r="D8186">
        <v>38</v>
      </c>
      <c r="E8186">
        <v>73.7</v>
      </c>
      <c r="F8186">
        <v>28</v>
      </c>
      <c r="G8186">
        <v>1</v>
      </c>
      <c r="H8186">
        <v>2</v>
      </c>
      <c r="I8186">
        <v>339</v>
      </c>
      <c r="J8186">
        <v>160.69999999999999</v>
      </c>
    </row>
    <row r="8187" spans="1:39" x14ac:dyDescent="0.3">
      <c r="A8187">
        <v>16223</v>
      </c>
      <c r="B8187" t="s">
        <v>477</v>
      </c>
      <c r="C8187" t="s">
        <v>796</v>
      </c>
      <c r="D8187">
        <v>1</v>
      </c>
      <c r="E8187">
        <v>100</v>
      </c>
      <c r="F8187">
        <v>1</v>
      </c>
      <c r="G8187">
        <v>0</v>
      </c>
      <c r="H8187">
        <v>0</v>
      </c>
      <c r="I8187">
        <v>2</v>
      </c>
      <c r="J8187">
        <v>116.8</v>
      </c>
    </row>
    <row r="8188" spans="1:39" x14ac:dyDescent="0.3">
      <c r="A8188">
        <v>16223</v>
      </c>
      <c r="B8188" t="s">
        <v>477</v>
      </c>
      <c r="C8188" t="s">
        <v>950</v>
      </c>
      <c r="D8188">
        <v>1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</row>
    <row r="8189" spans="1:39" x14ac:dyDescent="0.3">
      <c r="A8189">
        <v>16223</v>
      </c>
      <c r="B8189" t="s">
        <v>554</v>
      </c>
      <c r="C8189" t="s">
        <v>2509</v>
      </c>
      <c r="K8189">
        <v>6</v>
      </c>
      <c r="L8189">
        <v>0</v>
      </c>
      <c r="M8189">
        <v>23</v>
      </c>
      <c r="N8189">
        <v>0</v>
      </c>
      <c r="O8189">
        <v>34</v>
      </c>
    </row>
    <row r="8190" spans="1:39" x14ac:dyDescent="0.3">
      <c r="A8190">
        <v>16223</v>
      </c>
      <c r="B8190" t="s">
        <v>554</v>
      </c>
      <c r="C8190" t="s">
        <v>2510</v>
      </c>
      <c r="K8190">
        <v>3</v>
      </c>
      <c r="L8190">
        <v>1</v>
      </c>
      <c r="M8190">
        <v>20</v>
      </c>
      <c r="N8190">
        <v>0</v>
      </c>
      <c r="O8190">
        <v>32</v>
      </c>
    </row>
    <row r="8191" spans="1:39" x14ac:dyDescent="0.3">
      <c r="A8191">
        <v>16223</v>
      </c>
      <c r="B8191" t="s">
        <v>554</v>
      </c>
      <c r="C8191" t="s">
        <v>2393</v>
      </c>
      <c r="K8191">
        <v>5</v>
      </c>
      <c r="L8191">
        <v>0</v>
      </c>
      <c r="M8191">
        <v>20</v>
      </c>
      <c r="N8191">
        <v>0</v>
      </c>
      <c r="O8191">
        <v>22</v>
      </c>
    </row>
    <row r="8192" spans="1:39" x14ac:dyDescent="0.3">
      <c r="A8192">
        <v>16223</v>
      </c>
      <c r="B8192" t="s">
        <v>554</v>
      </c>
      <c r="C8192" t="s">
        <v>819</v>
      </c>
      <c r="K8192">
        <v>14</v>
      </c>
      <c r="L8192">
        <v>2</v>
      </c>
      <c r="M8192">
        <v>16</v>
      </c>
      <c r="N8192">
        <v>0</v>
      </c>
      <c r="O8192">
        <v>19</v>
      </c>
    </row>
    <row r="8193" spans="1:19" x14ac:dyDescent="0.3">
      <c r="A8193">
        <v>16223</v>
      </c>
      <c r="B8193" t="s">
        <v>554</v>
      </c>
      <c r="C8193" t="s">
        <v>459</v>
      </c>
      <c r="K8193">
        <v>1</v>
      </c>
      <c r="L8193">
        <v>0</v>
      </c>
      <c r="M8193">
        <v>0</v>
      </c>
      <c r="N8193">
        <v>0</v>
      </c>
      <c r="O8193">
        <v>0</v>
      </c>
    </row>
    <row r="8194" spans="1:19" x14ac:dyDescent="0.3">
      <c r="A8194">
        <v>16223</v>
      </c>
      <c r="B8194" t="s">
        <v>477</v>
      </c>
      <c r="C8194" t="s">
        <v>971</v>
      </c>
      <c r="K8194">
        <v>17</v>
      </c>
      <c r="L8194">
        <v>0</v>
      </c>
      <c r="M8194">
        <v>84</v>
      </c>
      <c r="N8194">
        <v>1</v>
      </c>
      <c r="O8194">
        <v>147</v>
      </c>
    </row>
    <row r="8195" spans="1:19" x14ac:dyDescent="0.3">
      <c r="A8195">
        <v>16223</v>
      </c>
      <c r="B8195" t="s">
        <v>477</v>
      </c>
      <c r="C8195" t="s">
        <v>2511</v>
      </c>
      <c r="K8195">
        <v>12</v>
      </c>
      <c r="L8195">
        <v>0</v>
      </c>
      <c r="M8195">
        <v>14</v>
      </c>
      <c r="N8195">
        <v>0</v>
      </c>
      <c r="O8195">
        <v>55</v>
      </c>
    </row>
    <row r="8196" spans="1:19" x14ac:dyDescent="0.3">
      <c r="A8196">
        <v>16223</v>
      </c>
      <c r="B8196" t="s">
        <v>477</v>
      </c>
      <c r="C8196" t="s">
        <v>346</v>
      </c>
      <c r="K8196">
        <v>3</v>
      </c>
      <c r="L8196">
        <v>0</v>
      </c>
      <c r="M8196">
        <v>14</v>
      </c>
      <c r="N8196">
        <v>0</v>
      </c>
      <c r="O8196">
        <v>9</v>
      </c>
    </row>
    <row r="8197" spans="1:19" x14ac:dyDescent="0.3">
      <c r="A8197">
        <v>16223</v>
      </c>
      <c r="B8197" t="s">
        <v>477</v>
      </c>
      <c r="C8197" t="s">
        <v>1007</v>
      </c>
      <c r="K8197">
        <v>1</v>
      </c>
      <c r="L8197">
        <v>0</v>
      </c>
      <c r="M8197">
        <v>1</v>
      </c>
      <c r="N8197">
        <v>0</v>
      </c>
      <c r="O8197">
        <v>1</v>
      </c>
    </row>
    <row r="8198" spans="1:19" x14ac:dyDescent="0.3">
      <c r="A8198">
        <v>16223</v>
      </c>
      <c r="B8198" t="s">
        <v>477</v>
      </c>
      <c r="C8198" t="s">
        <v>950</v>
      </c>
      <c r="K8198">
        <v>1</v>
      </c>
      <c r="L8198">
        <v>0</v>
      </c>
      <c r="M8198">
        <v>1</v>
      </c>
      <c r="N8198">
        <v>0</v>
      </c>
      <c r="O8198">
        <v>1</v>
      </c>
    </row>
    <row r="8199" spans="1:19" x14ac:dyDescent="0.3">
      <c r="A8199">
        <v>16223</v>
      </c>
      <c r="B8199" t="s">
        <v>477</v>
      </c>
      <c r="C8199" t="s">
        <v>796</v>
      </c>
      <c r="K8199">
        <v>0</v>
      </c>
      <c r="L8199">
        <v>1</v>
      </c>
      <c r="M8199">
        <v>0</v>
      </c>
      <c r="N8199">
        <v>0</v>
      </c>
      <c r="O8199">
        <v>0</v>
      </c>
    </row>
    <row r="8200" spans="1:19" x14ac:dyDescent="0.3">
      <c r="A8200">
        <v>16223</v>
      </c>
      <c r="B8200" t="s">
        <v>477</v>
      </c>
      <c r="C8200" t="s">
        <v>2270</v>
      </c>
      <c r="K8200">
        <v>0</v>
      </c>
      <c r="L8200">
        <v>1</v>
      </c>
      <c r="M8200">
        <v>0</v>
      </c>
      <c r="N8200">
        <v>0</v>
      </c>
      <c r="O8200">
        <v>0</v>
      </c>
    </row>
    <row r="8201" spans="1:19" x14ac:dyDescent="0.3">
      <c r="A8201">
        <v>16223</v>
      </c>
      <c r="B8201" t="s">
        <v>477</v>
      </c>
      <c r="C8201" t="s">
        <v>121</v>
      </c>
      <c r="K8201">
        <v>3</v>
      </c>
      <c r="L8201">
        <v>1</v>
      </c>
      <c r="M8201">
        <v>1</v>
      </c>
      <c r="N8201">
        <v>0</v>
      </c>
      <c r="O8201">
        <v>-11</v>
      </c>
    </row>
    <row r="8202" spans="1:19" x14ac:dyDescent="0.3">
      <c r="A8202">
        <v>16223</v>
      </c>
      <c r="B8202" t="s">
        <v>554</v>
      </c>
      <c r="C8202" t="s">
        <v>2510</v>
      </c>
      <c r="P8202">
        <v>23</v>
      </c>
      <c r="Q8202">
        <v>0</v>
      </c>
      <c r="R8202">
        <v>56</v>
      </c>
      <c r="S8202">
        <v>3</v>
      </c>
    </row>
    <row r="8203" spans="1:19" x14ac:dyDescent="0.3">
      <c r="A8203">
        <v>16223</v>
      </c>
      <c r="B8203" t="s">
        <v>554</v>
      </c>
      <c r="C8203" t="s">
        <v>2509</v>
      </c>
      <c r="P8203">
        <v>11</v>
      </c>
      <c r="Q8203">
        <v>0</v>
      </c>
      <c r="R8203">
        <v>21</v>
      </c>
      <c r="S8203">
        <v>3</v>
      </c>
    </row>
    <row r="8204" spans="1:19" x14ac:dyDescent="0.3">
      <c r="A8204">
        <v>16223</v>
      </c>
      <c r="B8204" t="s">
        <v>554</v>
      </c>
      <c r="C8204" t="s">
        <v>2393</v>
      </c>
      <c r="P8204">
        <v>10</v>
      </c>
      <c r="Q8204">
        <v>0</v>
      </c>
      <c r="R8204">
        <v>10</v>
      </c>
      <c r="S8204">
        <v>1</v>
      </c>
    </row>
    <row r="8205" spans="1:19" x14ac:dyDescent="0.3">
      <c r="A8205">
        <v>16223</v>
      </c>
      <c r="B8205" t="s">
        <v>554</v>
      </c>
      <c r="C8205" t="s">
        <v>246</v>
      </c>
      <c r="P8205">
        <v>6</v>
      </c>
      <c r="Q8205">
        <v>0</v>
      </c>
      <c r="R8205">
        <v>6</v>
      </c>
      <c r="S8205">
        <v>1</v>
      </c>
    </row>
    <row r="8206" spans="1:19" x14ac:dyDescent="0.3">
      <c r="A8206">
        <v>16223</v>
      </c>
      <c r="B8206" t="s">
        <v>554</v>
      </c>
      <c r="C8206" t="s">
        <v>459</v>
      </c>
      <c r="P8206">
        <v>5</v>
      </c>
      <c r="Q8206">
        <v>0</v>
      </c>
      <c r="R8206">
        <v>5</v>
      </c>
      <c r="S8206">
        <v>1</v>
      </c>
    </row>
    <row r="8207" spans="1:19" x14ac:dyDescent="0.3">
      <c r="A8207">
        <v>16223</v>
      </c>
      <c r="B8207" t="s">
        <v>554</v>
      </c>
      <c r="C8207" t="s">
        <v>2512</v>
      </c>
      <c r="P8207">
        <v>0</v>
      </c>
      <c r="Q8207">
        <v>0</v>
      </c>
      <c r="R8207">
        <v>-5</v>
      </c>
      <c r="S8207">
        <v>1</v>
      </c>
    </row>
    <row r="8208" spans="1:19" x14ac:dyDescent="0.3">
      <c r="A8208">
        <v>16223</v>
      </c>
      <c r="B8208" t="s">
        <v>477</v>
      </c>
      <c r="C8208" t="s">
        <v>796</v>
      </c>
      <c r="P8208">
        <v>46</v>
      </c>
      <c r="Q8208">
        <v>1</v>
      </c>
      <c r="R8208">
        <v>147</v>
      </c>
      <c r="S8208">
        <v>12</v>
      </c>
    </row>
    <row r="8209" spans="1:35" x14ac:dyDescent="0.3">
      <c r="A8209">
        <v>16223</v>
      </c>
      <c r="B8209" t="s">
        <v>477</v>
      </c>
      <c r="C8209" t="s">
        <v>2271</v>
      </c>
      <c r="P8209">
        <v>25</v>
      </c>
      <c r="Q8209">
        <v>1</v>
      </c>
      <c r="R8209">
        <v>89</v>
      </c>
      <c r="S8209">
        <v>5</v>
      </c>
    </row>
    <row r="8210" spans="1:35" x14ac:dyDescent="0.3">
      <c r="A8210">
        <v>16223</v>
      </c>
      <c r="B8210" t="s">
        <v>477</v>
      </c>
      <c r="C8210" t="s">
        <v>346</v>
      </c>
      <c r="P8210">
        <v>15</v>
      </c>
      <c r="Q8210">
        <v>0</v>
      </c>
      <c r="R8210">
        <v>64</v>
      </c>
      <c r="S8210">
        <v>6</v>
      </c>
    </row>
    <row r="8211" spans="1:35" x14ac:dyDescent="0.3">
      <c r="A8211">
        <v>16223</v>
      </c>
      <c r="B8211" t="s">
        <v>477</v>
      </c>
      <c r="C8211" t="s">
        <v>2511</v>
      </c>
      <c r="P8211">
        <v>15</v>
      </c>
      <c r="Q8211">
        <v>0</v>
      </c>
      <c r="R8211">
        <v>15</v>
      </c>
      <c r="S8211">
        <v>2</v>
      </c>
    </row>
    <row r="8212" spans="1:35" x14ac:dyDescent="0.3">
      <c r="A8212">
        <v>16223</v>
      </c>
      <c r="B8212" t="s">
        <v>477</v>
      </c>
      <c r="C8212" t="s">
        <v>971</v>
      </c>
      <c r="P8212">
        <v>15</v>
      </c>
      <c r="Q8212">
        <v>0</v>
      </c>
      <c r="R8212">
        <v>15</v>
      </c>
      <c r="S8212">
        <v>1</v>
      </c>
    </row>
    <row r="8213" spans="1:35" x14ac:dyDescent="0.3">
      <c r="A8213">
        <v>16223</v>
      </c>
      <c r="B8213" t="s">
        <v>477</v>
      </c>
      <c r="C8213" t="s">
        <v>2270</v>
      </c>
      <c r="P8213">
        <v>7</v>
      </c>
      <c r="Q8213">
        <v>0</v>
      </c>
      <c r="R8213">
        <v>7</v>
      </c>
      <c r="S8213">
        <v>1</v>
      </c>
    </row>
    <row r="8214" spans="1:35" x14ac:dyDescent="0.3">
      <c r="A8214">
        <v>16223</v>
      </c>
      <c r="B8214" t="s">
        <v>477</v>
      </c>
      <c r="C8214" t="s">
        <v>950</v>
      </c>
      <c r="P8214">
        <v>3</v>
      </c>
      <c r="Q8214">
        <v>0</v>
      </c>
      <c r="R8214">
        <v>3</v>
      </c>
      <c r="S8214">
        <v>1</v>
      </c>
    </row>
    <row r="8215" spans="1:35" x14ac:dyDescent="0.3">
      <c r="A8215">
        <v>16223</v>
      </c>
      <c r="B8215" t="s">
        <v>477</v>
      </c>
      <c r="C8215" t="s">
        <v>1007</v>
      </c>
      <c r="P8215">
        <v>1</v>
      </c>
      <c r="Q8215">
        <v>0</v>
      </c>
      <c r="R8215">
        <v>1</v>
      </c>
      <c r="S8215">
        <v>1</v>
      </c>
    </row>
    <row r="8216" spans="1:35" x14ac:dyDescent="0.3">
      <c r="A8216">
        <v>16223</v>
      </c>
      <c r="B8216" t="s">
        <v>554</v>
      </c>
      <c r="C8216" t="s">
        <v>2074</v>
      </c>
      <c r="T8216">
        <v>28.5</v>
      </c>
      <c r="U8216">
        <v>40</v>
      </c>
      <c r="V8216">
        <v>0</v>
      </c>
      <c r="W8216">
        <v>57</v>
      </c>
      <c r="X8216">
        <v>2</v>
      </c>
    </row>
    <row r="8217" spans="1:35" x14ac:dyDescent="0.3">
      <c r="A8217">
        <v>16223</v>
      </c>
      <c r="B8217" t="s">
        <v>554</v>
      </c>
      <c r="C8217" t="s">
        <v>2513</v>
      </c>
      <c r="T8217">
        <v>26.5</v>
      </c>
      <c r="U8217">
        <v>36</v>
      </c>
      <c r="V8217">
        <v>0</v>
      </c>
      <c r="W8217">
        <v>53</v>
      </c>
      <c r="X8217">
        <v>2</v>
      </c>
    </row>
    <row r="8218" spans="1:35" x14ac:dyDescent="0.3">
      <c r="A8218">
        <v>16223</v>
      </c>
      <c r="B8218" t="s">
        <v>554</v>
      </c>
      <c r="C8218" t="s">
        <v>2510</v>
      </c>
      <c r="T8218">
        <v>25</v>
      </c>
      <c r="U8218">
        <v>25</v>
      </c>
      <c r="V8218">
        <v>0</v>
      </c>
      <c r="W8218">
        <v>25</v>
      </c>
      <c r="X8218">
        <v>1</v>
      </c>
    </row>
    <row r="8219" spans="1:35" x14ac:dyDescent="0.3">
      <c r="A8219">
        <v>16223</v>
      </c>
      <c r="B8219" t="s">
        <v>554</v>
      </c>
      <c r="C8219" t="s">
        <v>1004</v>
      </c>
      <c r="T8219">
        <v>11</v>
      </c>
      <c r="U8219">
        <v>11</v>
      </c>
      <c r="V8219">
        <v>0</v>
      </c>
      <c r="W8219">
        <v>11</v>
      </c>
      <c r="X8219">
        <v>1</v>
      </c>
    </row>
    <row r="8220" spans="1:35" x14ac:dyDescent="0.3">
      <c r="A8220">
        <v>16223</v>
      </c>
      <c r="B8220" t="s">
        <v>477</v>
      </c>
      <c r="C8220" t="s">
        <v>2511</v>
      </c>
      <c r="T8220">
        <v>19</v>
      </c>
      <c r="U8220">
        <v>19</v>
      </c>
      <c r="V8220">
        <v>0</v>
      </c>
      <c r="W8220">
        <v>19</v>
      </c>
      <c r="X8220">
        <v>1</v>
      </c>
    </row>
    <row r="8221" spans="1:35" x14ac:dyDescent="0.3">
      <c r="A8221">
        <v>16223</v>
      </c>
      <c r="B8221" t="s">
        <v>477</v>
      </c>
      <c r="C8221" t="s">
        <v>346</v>
      </c>
      <c r="T8221">
        <v>14</v>
      </c>
      <c r="U8221">
        <v>14</v>
      </c>
      <c r="V8221">
        <v>0</v>
      </c>
      <c r="W8221">
        <v>14</v>
      </c>
      <c r="X8221">
        <v>1</v>
      </c>
    </row>
    <row r="8222" spans="1:35" x14ac:dyDescent="0.3">
      <c r="A8222">
        <v>16223</v>
      </c>
      <c r="B8222" t="s">
        <v>554</v>
      </c>
      <c r="C8222" t="s">
        <v>2510</v>
      </c>
      <c r="Y8222">
        <v>0</v>
      </c>
      <c r="Z8222">
        <v>0</v>
      </c>
      <c r="AA8222">
        <v>0</v>
      </c>
      <c r="AB8222">
        <v>0</v>
      </c>
      <c r="AC8222">
        <v>1</v>
      </c>
    </row>
    <row r="8223" spans="1:35" x14ac:dyDescent="0.3">
      <c r="A8223">
        <v>16223</v>
      </c>
      <c r="B8223" t="s">
        <v>477</v>
      </c>
      <c r="C8223" t="s">
        <v>950</v>
      </c>
      <c r="Y8223">
        <v>15</v>
      </c>
      <c r="Z8223">
        <v>15</v>
      </c>
      <c r="AA8223">
        <v>0</v>
      </c>
      <c r="AB8223">
        <v>15</v>
      </c>
      <c r="AC8223">
        <v>1</v>
      </c>
    </row>
    <row r="8224" spans="1:35" x14ac:dyDescent="0.3">
      <c r="A8224">
        <v>16223</v>
      </c>
      <c r="B8224" t="s">
        <v>554</v>
      </c>
      <c r="C8224" t="s">
        <v>567</v>
      </c>
      <c r="AD8224">
        <v>3</v>
      </c>
      <c r="AE8224">
        <v>44</v>
      </c>
      <c r="AF8224">
        <v>1</v>
      </c>
      <c r="AG8224">
        <v>33.299999999999997</v>
      </c>
      <c r="AH8224">
        <v>3</v>
      </c>
      <c r="AI8224">
        <v>0</v>
      </c>
    </row>
    <row r="8225" spans="1:39" x14ac:dyDescent="0.3">
      <c r="A8225">
        <v>16223</v>
      </c>
      <c r="B8225" t="s">
        <v>477</v>
      </c>
      <c r="C8225" t="s">
        <v>2514</v>
      </c>
      <c r="AD8225">
        <v>3</v>
      </c>
      <c r="AE8225">
        <v>29</v>
      </c>
      <c r="AF8225">
        <v>2</v>
      </c>
      <c r="AG8225">
        <v>66.7</v>
      </c>
      <c r="AH8225">
        <v>8</v>
      </c>
      <c r="AI8225">
        <v>2</v>
      </c>
    </row>
    <row r="8226" spans="1:39" x14ac:dyDescent="0.3">
      <c r="A8226">
        <v>16223</v>
      </c>
      <c r="B8226" t="s">
        <v>554</v>
      </c>
      <c r="C8226" t="s">
        <v>567</v>
      </c>
      <c r="AJ8226">
        <v>50</v>
      </c>
      <c r="AK8226">
        <v>206</v>
      </c>
      <c r="AL8226">
        <v>41.2</v>
      </c>
      <c r="AM8226">
        <v>5</v>
      </c>
    </row>
    <row r="8227" spans="1:39" x14ac:dyDescent="0.3">
      <c r="A8227">
        <v>16223</v>
      </c>
      <c r="B8227" t="s">
        <v>477</v>
      </c>
      <c r="C8227" t="s">
        <v>2514</v>
      </c>
      <c r="AJ8227">
        <v>47</v>
      </c>
      <c r="AK8227">
        <v>47</v>
      </c>
      <c r="AL8227">
        <v>47</v>
      </c>
      <c r="AM8227">
        <v>1</v>
      </c>
    </row>
    <row r="8228" spans="1:39" x14ac:dyDescent="0.3">
      <c r="A8228">
        <v>16224</v>
      </c>
      <c r="B8228" t="s">
        <v>283</v>
      </c>
      <c r="C8228" t="s">
        <v>402</v>
      </c>
      <c r="D8228">
        <v>15</v>
      </c>
      <c r="E8228">
        <v>53.3</v>
      </c>
      <c r="F8228">
        <v>8</v>
      </c>
      <c r="G8228">
        <v>1</v>
      </c>
      <c r="H8228">
        <v>1</v>
      </c>
      <c r="I8228">
        <v>147</v>
      </c>
      <c r="J8228">
        <v>144.30000000000001</v>
      </c>
    </row>
    <row r="8229" spans="1:39" x14ac:dyDescent="0.3">
      <c r="A8229">
        <v>16224</v>
      </c>
      <c r="B8229" t="s">
        <v>64</v>
      </c>
      <c r="C8229" t="s">
        <v>2515</v>
      </c>
      <c r="D8229">
        <v>23</v>
      </c>
      <c r="E8229">
        <v>78.3</v>
      </c>
      <c r="F8229">
        <v>18</v>
      </c>
      <c r="G8229">
        <v>0</v>
      </c>
      <c r="H8229">
        <v>2</v>
      </c>
      <c r="I8229">
        <v>276</v>
      </c>
      <c r="J8229">
        <v>207.8</v>
      </c>
    </row>
    <row r="8230" spans="1:39" x14ac:dyDescent="0.3">
      <c r="A8230">
        <v>16224</v>
      </c>
      <c r="B8230" t="s">
        <v>283</v>
      </c>
      <c r="C8230" t="s">
        <v>402</v>
      </c>
      <c r="K8230">
        <v>24</v>
      </c>
      <c r="L8230">
        <v>0</v>
      </c>
      <c r="M8230">
        <v>22</v>
      </c>
      <c r="N8230">
        <v>1</v>
      </c>
      <c r="O8230">
        <v>107</v>
      </c>
    </row>
    <row r="8231" spans="1:39" x14ac:dyDescent="0.3">
      <c r="A8231">
        <v>16224</v>
      </c>
      <c r="B8231" t="s">
        <v>283</v>
      </c>
      <c r="C8231" t="s">
        <v>2516</v>
      </c>
      <c r="K8231">
        <v>10</v>
      </c>
      <c r="L8231">
        <v>0</v>
      </c>
      <c r="M8231">
        <v>6</v>
      </c>
      <c r="N8231">
        <v>0</v>
      </c>
      <c r="O8231">
        <v>38</v>
      </c>
    </row>
    <row r="8232" spans="1:39" x14ac:dyDescent="0.3">
      <c r="A8232">
        <v>16224</v>
      </c>
      <c r="B8232" t="s">
        <v>283</v>
      </c>
      <c r="C8232" t="s">
        <v>377</v>
      </c>
      <c r="K8232">
        <v>5</v>
      </c>
      <c r="L8232">
        <v>0</v>
      </c>
      <c r="M8232">
        <v>16</v>
      </c>
      <c r="N8232">
        <v>0</v>
      </c>
      <c r="O8232">
        <v>33</v>
      </c>
    </row>
    <row r="8233" spans="1:39" x14ac:dyDescent="0.3">
      <c r="A8233">
        <v>16224</v>
      </c>
      <c r="B8233" t="s">
        <v>283</v>
      </c>
      <c r="C8233" t="s">
        <v>2517</v>
      </c>
      <c r="K8233">
        <v>4</v>
      </c>
      <c r="L8233">
        <v>0</v>
      </c>
      <c r="M8233">
        <v>15</v>
      </c>
      <c r="N8233">
        <v>0</v>
      </c>
      <c r="O8233">
        <v>27</v>
      </c>
    </row>
    <row r="8234" spans="1:39" x14ac:dyDescent="0.3">
      <c r="A8234">
        <v>16224</v>
      </c>
      <c r="B8234" t="s">
        <v>283</v>
      </c>
      <c r="C8234" t="s">
        <v>1518</v>
      </c>
      <c r="K8234">
        <v>4</v>
      </c>
      <c r="L8234">
        <v>0</v>
      </c>
      <c r="M8234">
        <v>9</v>
      </c>
      <c r="N8234">
        <v>0</v>
      </c>
      <c r="O8234">
        <v>25</v>
      </c>
    </row>
    <row r="8235" spans="1:39" x14ac:dyDescent="0.3">
      <c r="A8235">
        <v>16224</v>
      </c>
      <c r="B8235" t="s">
        <v>283</v>
      </c>
      <c r="C8235" t="s">
        <v>2518</v>
      </c>
      <c r="K8235">
        <v>2</v>
      </c>
      <c r="L8235">
        <v>0</v>
      </c>
      <c r="M8235">
        <v>13</v>
      </c>
      <c r="N8235">
        <v>0</v>
      </c>
      <c r="O8235">
        <v>13</v>
      </c>
    </row>
    <row r="8236" spans="1:39" x14ac:dyDescent="0.3">
      <c r="A8236">
        <v>16224</v>
      </c>
      <c r="B8236" t="s">
        <v>283</v>
      </c>
      <c r="C8236" t="s">
        <v>95</v>
      </c>
      <c r="K8236">
        <v>1</v>
      </c>
      <c r="L8236">
        <v>0</v>
      </c>
      <c r="M8236">
        <v>0</v>
      </c>
      <c r="N8236">
        <v>0</v>
      </c>
      <c r="O8236">
        <v>0</v>
      </c>
    </row>
    <row r="8237" spans="1:39" x14ac:dyDescent="0.3">
      <c r="A8237">
        <v>16224</v>
      </c>
      <c r="B8237" t="s">
        <v>283</v>
      </c>
      <c r="C8237" t="s">
        <v>52</v>
      </c>
      <c r="K8237">
        <v>1</v>
      </c>
      <c r="L8237">
        <v>0</v>
      </c>
      <c r="M8237">
        <v>0</v>
      </c>
      <c r="N8237">
        <v>0</v>
      </c>
      <c r="O8237">
        <v>-8</v>
      </c>
    </row>
    <row r="8238" spans="1:39" x14ac:dyDescent="0.3">
      <c r="A8238">
        <v>16224</v>
      </c>
      <c r="B8238" t="s">
        <v>64</v>
      </c>
      <c r="C8238" t="s">
        <v>2519</v>
      </c>
      <c r="K8238">
        <v>28</v>
      </c>
      <c r="L8238">
        <v>0</v>
      </c>
      <c r="M8238">
        <v>37</v>
      </c>
      <c r="N8238">
        <v>3</v>
      </c>
      <c r="O8238">
        <v>228</v>
      </c>
    </row>
    <row r="8239" spans="1:39" x14ac:dyDescent="0.3">
      <c r="A8239">
        <v>16224</v>
      </c>
      <c r="B8239" t="s">
        <v>64</v>
      </c>
      <c r="C8239" t="s">
        <v>2520</v>
      </c>
      <c r="K8239">
        <v>7</v>
      </c>
      <c r="L8239">
        <v>0</v>
      </c>
      <c r="M8239">
        <v>14</v>
      </c>
      <c r="N8239">
        <v>0</v>
      </c>
      <c r="O8239">
        <v>41</v>
      </c>
    </row>
    <row r="8240" spans="1:39" x14ac:dyDescent="0.3">
      <c r="A8240">
        <v>16224</v>
      </c>
      <c r="B8240" t="s">
        <v>64</v>
      </c>
      <c r="C8240" t="s">
        <v>1988</v>
      </c>
      <c r="K8240">
        <v>1</v>
      </c>
      <c r="L8240">
        <v>0</v>
      </c>
      <c r="M8240">
        <v>14</v>
      </c>
      <c r="N8240">
        <v>0</v>
      </c>
      <c r="O8240">
        <v>14</v>
      </c>
    </row>
    <row r="8241" spans="1:19" x14ac:dyDescent="0.3">
      <c r="A8241">
        <v>16224</v>
      </c>
      <c r="B8241" t="s">
        <v>64</v>
      </c>
      <c r="C8241" t="s">
        <v>2515</v>
      </c>
      <c r="K8241">
        <v>1</v>
      </c>
      <c r="L8241">
        <v>0</v>
      </c>
      <c r="M8241">
        <v>8</v>
      </c>
      <c r="N8241">
        <v>0</v>
      </c>
      <c r="O8241">
        <v>8</v>
      </c>
    </row>
    <row r="8242" spans="1:19" x14ac:dyDescent="0.3">
      <c r="A8242">
        <v>16224</v>
      </c>
      <c r="B8242" t="s">
        <v>64</v>
      </c>
      <c r="C8242" t="s">
        <v>346</v>
      </c>
      <c r="K8242">
        <v>1</v>
      </c>
      <c r="L8242">
        <v>0</v>
      </c>
      <c r="M8242">
        <v>3</v>
      </c>
      <c r="N8242">
        <v>0</v>
      </c>
      <c r="O8242">
        <v>3</v>
      </c>
    </row>
    <row r="8243" spans="1:19" x14ac:dyDescent="0.3">
      <c r="A8243">
        <v>16224</v>
      </c>
      <c r="B8243" t="s">
        <v>64</v>
      </c>
      <c r="C8243" t="s">
        <v>1989</v>
      </c>
      <c r="K8243">
        <v>0</v>
      </c>
      <c r="L8243">
        <v>0</v>
      </c>
      <c r="M8243">
        <v>0</v>
      </c>
      <c r="N8243">
        <v>0</v>
      </c>
      <c r="O8243">
        <v>0</v>
      </c>
    </row>
    <row r="8244" spans="1:19" x14ac:dyDescent="0.3">
      <c r="A8244">
        <v>16224</v>
      </c>
      <c r="B8244" t="s">
        <v>64</v>
      </c>
      <c r="C8244" t="s">
        <v>320</v>
      </c>
      <c r="K8244">
        <v>1</v>
      </c>
      <c r="L8244">
        <v>0</v>
      </c>
      <c r="M8244">
        <v>0</v>
      </c>
      <c r="N8244">
        <v>0</v>
      </c>
      <c r="O8244">
        <v>-13</v>
      </c>
    </row>
    <row r="8245" spans="1:19" x14ac:dyDescent="0.3">
      <c r="A8245">
        <v>16224</v>
      </c>
      <c r="B8245" t="s">
        <v>283</v>
      </c>
      <c r="C8245" t="s">
        <v>52</v>
      </c>
      <c r="P8245">
        <v>40</v>
      </c>
      <c r="Q8245">
        <v>1</v>
      </c>
      <c r="R8245">
        <v>85</v>
      </c>
      <c r="S8245">
        <v>3</v>
      </c>
    </row>
    <row r="8246" spans="1:19" x14ac:dyDescent="0.3">
      <c r="A8246">
        <v>16224</v>
      </c>
      <c r="B8246" t="s">
        <v>283</v>
      </c>
      <c r="C8246" t="s">
        <v>377</v>
      </c>
      <c r="P8246">
        <v>30</v>
      </c>
      <c r="Q8246">
        <v>0</v>
      </c>
      <c r="R8246">
        <v>30</v>
      </c>
      <c r="S8246">
        <v>1</v>
      </c>
    </row>
    <row r="8247" spans="1:19" x14ac:dyDescent="0.3">
      <c r="A8247">
        <v>16224</v>
      </c>
      <c r="B8247" t="s">
        <v>283</v>
      </c>
      <c r="C8247" t="s">
        <v>2517</v>
      </c>
      <c r="P8247">
        <v>16</v>
      </c>
      <c r="Q8247">
        <v>0</v>
      </c>
      <c r="R8247">
        <v>16</v>
      </c>
      <c r="S8247">
        <v>1</v>
      </c>
    </row>
    <row r="8248" spans="1:19" x14ac:dyDescent="0.3">
      <c r="A8248">
        <v>16224</v>
      </c>
      <c r="B8248" t="s">
        <v>283</v>
      </c>
      <c r="C8248" t="s">
        <v>2516</v>
      </c>
      <c r="P8248">
        <v>10</v>
      </c>
      <c r="Q8248">
        <v>0</v>
      </c>
      <c r="R8248">
        <v>9</v>
      </c>
      <c r="S8248">
        <v>2</v>
      </c>
    </row>
    <row r="8249" spans="1:19" x14ac:dyDescent="0.3">
      <c r="A8249">
        <v>16224</v>
      </c>
      <c r="B8249" t="s">
        <v>283</v>
      </c>
      <c r="C8249" t="s">
        <v>2521</v>
      </c>
      <c r="P8249">
        <v>7</v>
      </c>
      <c r="Q8249">
        <v>0</v>
      </c>
      <c r="R8249">
        <v>7</v>
      </c>
      <c r="S8249">
        <v>1</v>
      </c>
    </row>
    <row r="8250" spans="1:19" x14ac:dyDescent="0.3">
      <c r="A8250">
        <v>16224</v>
      </c>
      <c r="B8250" t="s">
        <v>64</v>
      </c>
      <c r="C8250" t="s">
        <v>320</v>
      </c>
      <c r="P8250">
        <v>53</v>
      </c>
      <c r="Q8250">
        <v>1</v>
      </c>
      <c r="R8250">
        <v>165</v>
      </c>
      <c r="S8250">
        <v>8</v>
      </c>
    </row>
    <row r="8251" spans="1:19" x14ac:dyDescent="0.3">
      <c r="A8251">
        <v>16224</v>
      </c>
      <c r="B8251" t="s">
        <v>64</v>
      </c>
      <c r="C8251" t="s">
        <v>2057</v>
      </c>
      <c r="P8251">
        <v>30</v>
      </c>
      <c r="Q8251">
        <v>0</v>
      </c>
      <c r="R8251">
        <v>45</v>
      </c>
      <c r="S8251">
        <v>2</v>
      </c>
    </row>
    <row r="8252" spans="1:19" x14ac:dyDescent="0.3">
      <c r="A8252">
        <v>16224</v>
      </c>
      <c r="B8252" t="s">
        <v>64</v>
      </c>
      <c r="C8252" t="s">
        <v>1989</v>
      </c>
      <c r="P8252">
        <v>13</v>
      </c>
      <c r="Q8252">
        <v>0</v>
      </c>
      <c r="R8252">
        <v>24</v>
      </c>
      <c r="S8252">
        <v>3</v>
      </c>
    </row>
    <row r="8253" spans="1:19" x14ac:dyDescent="0.3">
      <c r="A8253">
        <v>16224</v>
      </c>
      <c r="B8253" t="s">
        <v>64</v>
      </c>
      <c r="C8253" t="s">
        <v>2519</v>
      </c>
      <c r="P8253">
        <v>15</v>
      </c>
      <c r="Q8253">
        <v>1</v>
      </c>
      <c r="R8253">
        <v>16</v>
      </c>
      <c r="S8253">
        <v>2</v>
      </c>
    </row>
    <row r="8254" spans="1:19" x14ac:dyDescent="0.3">
      <c r="A8254">
        <v>16224</v>
      </c>
      <c r="B8254" t="s">
        <v>64</v>
      </c>
      <c r="C8254" t="s">
        <v>1988</v>
      </c>
      <c r="P8254">
        <v>10</v>
      </c>
      <c r="Q8254">
        <v>0</v>
      </c>
      <c r="R8254">
        <v>10</v>
      </c>
      <c r="S8254">
        <v>1</v>
      </c>
    </row>
    <row r="8255" spans="1:19" x14ac:dyDescent="0.3">
      <c r="A8255">
        <v>16224</v>
      </c>
      <c r="B8255" t="s">
        <v>64</v>
      </c>
      <c r="C8255" t="s">
        <v>1913</v>
      </c>
      <c r="P8255">
        <v>8</v>
      </c>
      <c r="Q8255">
        <v>0</v>
      </c>
      <c r="R8255">
        <v>8</v>
      </c>
      <c r="S8255">
        <v>1</v>
      </c>
    </row>
    <row r="8256" spans="1:19" x14ac:dyDescent="0.3">
      <c r="A8256">
        <v>16224</v>
      </c>
      <c r="B8256" t="s">
        <v>64</v>
      </c>
      <c r="C8256" t="s">
        <v>1723</v>
      </c>
      <c r="P8256">
        <v>8</v>
      </c>
      <c r="Q8256">
        <v>0</v>
      </c>
      <c r="R8256">
        <v>8</v>
      </c>
      <c r="S8256">
        <v>1</v>
      </c>
    </row>
    <row r="8257" spans="1:39" x14ac:dyDescent="0.3">
      <c r="A8257">
        <v>16224</v>
      </c>
      <c r="B8257" t="s">
        <v>283</v>
      </c>
      <c r="C8257" t="s">
        <v>180</v>
      </c>
      <c r="T8257">
        <v>21.2</v>
      </c>
      <c r="U8257">
        <v>25</v>
      </c>
      <c r="V8257">
        <v>0</v>
      </c>
      <c r="W8257">
        <v>106</v>
      </c>
      <c r="X8257">
        <v>5</v>
      </c>
    </row>
    <row r="8258" spans="1:39" x14ac:dyDescent="0.3">
      <c r="A8258">
        <v>16224</v>
      </c>
      <c r="B8258" t="s">
        <v>283</v>
      </c>
      <c r="C8258" t="s">
        <v>2518</v>
      </c>
      <c r="T8258">
        <v>21</v>
      </c>
      <c r="U8258">
        <v>21</v>
      </c>
      <c r="V8258">
        <v>0</v>
      </c>
      <c r="W8258">
        <v>21</v>
      </c>
      <c r="X8258">
        <v>1</v>
      </c>
    </row>
    <row r="8259" spans="1:39" x14ac:dyDescent="0.3">
      <c r="A8259">
        <v>16224</v>
      </c>
      <c r="B8259" t="s">
        <v>64</v>
      </c>
      <c r="C8259" t="s">
        <v>2520</v>
      </c>
      <c r="T8259">
        <v>11.5</v>
      </c>
      <c r="U8259">
        <v>12</v>
      </c>
      <c r="V8259">
        <v>0</v>
      </c>
      <c r="W8259">
        <v>23</v>
      </c>
      <c r="X8259">
        <v>2</v>
      </c>
    </row>
    <row r="8260" spans="1:39" x14ac:dyDescent="0.3">
      <c r="A8260">
        <v>16224</v>
      </c>
      <c r="B8260" t="s">
        <v>64</v>
      </c>
      <c r="C8260" t="s">
        <v>1052</v>
      </c>
      <c r="Y8260">
        <v>0.3</v>
      </c>
      <c r="Z8260">
        <v>2</v>
      </c>
      <c r="AA8260">
        <v>0</v>
      </c>
      <c r="AB8260">
        <v>1</v>
      </c>
      <c r="AC8260">
        <v>3</v>
      </c>
    </row>
    <row r="8261" spans="1:39" x14ac:dyDescent="0.3">
      <c r="A8261">
        <v>16224</v>
      </c>
      <c r="B8261" t="s">
        <v>283</v>
      </c>
      <c r="C8261" t="s">
        <v>2522</v>
      </c>
      <c r="AD8261">
        <v>0</v>
      </c>
      <c r="AE8261" t="s">
        <v>136</v>
      </c>
      <c r="AF8261">
        <v>0</v>
      </c>
      <c r="AG8261" t="s">
        <v>136</v>
      </c>
      <c r="AH8261">
        <v>2</v>
      </c>
      <c r="AI8261">
        <v>2</v>
      </c>
    </row>
    <row r="8262" spans="1:39" x14ac:dyDescent="0.3">
      <c r="A8262">
        <v>16224</v>
      </c>
      <c r="B8262" t="s">
        <v>64</v>
      </c>
      <c r="C8262" t="s">
        <v>2523</v>
      </c>
      <c r="AD8262">
        <v>0</v>
      </c>
      <c r="AE8262" t="s">
        <v>136</v>
      </c>
      <c r="AF8262">
        <v>0</v>
      </c>
      <c r="AG8262" t="s">
        <v>136</v>
      </c>
      <c r="AH8262">
        <v>5</v>
      </c>
      <c r="AI8262">
        <v>5</v>
      </c>
    </row>
    <row r="8263" spans="1:39" x14ac:dyDescent="0.3">
      <c r="A8263">
        <v>16224</v>
      </c>
      <c r="B8263" t="s">
        <v>283</v>
      </c>
      <c r="C8263" t="s">
        <v>2524</v>
      </c>
      <c r="AJ8263">
        <v>47</v>
      </c>
      <c r="AK8263">
        <v>203</v>
      </c>
      <c r="AL8263">
        <v>40.6</v>
      </c>
      <c r="AM8263">
        <v>5</v>
      </c>
    </row>
    <row r="8264" spans="1:39" x14ac:dyDescent="0.3">
      <c r="A8264">
        <v>16224</v>
      </c>
      <c r="B8264" t="s">
        <v>64</v>
      </c>
      <c r="C8264" t="s">
        <v>2525</v>
      </c>
      <c r="AJ8264">
        <v>47</v>
      </c>
      <c r="AK8264">
        <v>121</v>
      </c>
      <c r="AL8264">
        <v>40.299999999999997</v>
      </c>
      <c r="AM8264">
        <v>3</v>
      </c>
    </row>
    <row r="8265" spans="1:39" x14ac:dyDescent="0.3">
      <c r="A8265">
        <v>16225</v>
      </c>
      <c r="B8265" t="s">
        <v>2526</v>
      </c>
      <c r="C8265" t="s">
        <v>2527</v>
      </c>
      <c r="D8265">
        <v>47</v>
      </c>
      <c r="E8265">
        <v>51.1</v>
      </c>
      <c r="F8265">
        <v>24</v>
      </c>
      <c r="G8265">
        <v>4</v>
      </c>
      <c r="H8265">
        <v>3</v>
      </c>
      <c r="I8265">
        <v>411</v>
      </c>
      <c r="J8265">
        <v>128.6</v>
      </c>
    </row>
    <row r="8266" spans="1:39" x14ac:dyDescent="0.3">
      <c r="A8266">
        <v>16225</v>
      </c>
      <c r="B8266" t="s">
        <v>2526</v>
      </c>
      <c r="C8266" t="s">
        <v>1344</v>
      </c>
      <c r="D8266">
        <v>9</v>
      </c>
      <c r="E8266">
        <v>66.7</v>
      </c>
      <c r="F8266">
        <v>6</v>
      </c>
      <c r="G8266">
        <v>1</v>
      </c>
      <c r="H8266">
        <v>0</v>
      </c>
      <c r="I8266">
        <v>68</v>
      </c>
      <c r="J8266">
        <v>107.9</v>
      </c>
    </row>
    <row r="8267" spans="1:39" x14ac:dyDescent="0.3">
      <c r="A8267">
        <v>16225</v>
      </c>
      <c r="B8267" t="s">
        <v>165</v>
      </c>
      <c r="C8267" t="s">
        <v>2351</v>
      </c>
      <c r="D8267">
        <v>31</v>
      </c>
      <c r="E8267">
        <v>54.8</v>
      </c>
      <c r="F8267">
        <v>17</v>
      </c>
      <c r="G8267">
        <v>0</v>
      </c>
      <c r="H8267">
        <v>3</v>
      </c>
      <c r="I8267">
        <v>343</v>
      </c>
      <c r="J8267">
        <v>179.7</v>
      </c>
    </row>
    <row r="8268" spans="1:39" x14ac:dyDescent="0.3">
      <c r="A8268">
        <v>16225</v>
      </c>
      <c r="B8268" t="s">
        <v>165</v>
      </c>
      <c r="C8268" t="s">
        <v>2528</v>
      </c>
      <c r="D8268">
        <v>1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</row>
    <row r="8269" spans="1:39" x14ac:dyDescent="0.3">
      <c r="A8269">
        <v>16225</v>
      </c>
      <c r="B8269" t="s">
        <v>2526</v>
      </c>
      <c r="C8269" t="s">
        <v>751</v>
      </c>
      <c r="K8269">
        <v>13</v>
      </c>
      <c r="L8269">
        <v>0</v>
      </c>
      <c r="M8269">
        <v>9</v>
      </c>
      <c r="N8269">
        <v>1</v>
      </c>
      <c r="O8269">
        <v>31</v>
      </c>
    </row>
    <row r="8270" spans="1:39" x14ac:dyDescent="0.3">
      <c r="A8270">
        <v>16225</v>
      </c>
      <c r="B8270" t="s">
        <v>2526</v>
      </c>
      <c r="C8270" t="s">
        <v>2527</v>
      </c>
      <c r="K8270">
        <v>11</v>
      </c>
      <c r="L8270">
        <v>0</v>
      </c>
      <c r="M8270">
        <v>34</v>
      </c>
      <c r="N8270">
        <v>0</v>
      </c>
      <c r="O8270">
        <v>26</v>
      </c>
    </row>
    <row r="8271" spans="1:39" x14ac:dyDescent="0.3">
      <c r="A8271">
        <v>16225</v>
      </c>
      <c r="B8271" t="s">
        <v>2526</v>
      </c>
      <c r="C8271" t="s">
        <v>2529</v>
      </c>
      <c r="K8271">
        <v>2</v>
      </c>
      <c r="L8271">
        <v>0</v>
      </c>
      <c r="M8271">
        <v>12</v>
      </c>
      <c r="N8271">
        <v>0</v>
      </c>
      <c r="O8271">
        <v>13</v>
      </c>
    </row>
    <row r="8272" spans="1:39" x14ac:dyDescent="0.3">
      <c r="A8272">
        <v>16225</v>
      </c>
      <c r="B8272" t="s">
        <v>2526</v>
      </c>
      <c r="C8272" t="s">
        <v>1344</v>
      </c>
      <c r="K8272">
        <v>1</v>
      </c>
      <c r="L8272">
        <v>0</v>
      </c>
      <c r="M8272">
        <v>1</v>
      </c>
      <c r="N8272">
        <v>1</v>
      </c>
      <c r="O8272">
        <v>1</v>
      </c>
    </row>
    <row r="8273" spans="1:19" x14ac:dyDescent="0.3">
      <c r="A8273">
        <v>16225</v>
      </c>
      <c r="B8273" t="s">
        <v>2526</v>
      </c>
      <c r="C8273" t="s">
        <v>2530</v>
      </c>
      <c r="K8273">
        <v>0</v>
      </c>
      <c r="L8273">
        <v>1</v>
      </c>
      <c r="M8273">
        <v>0</v>
      </c>
      <c r="N8273">
        <v>0</v>
      </c>
      <c r="O8273">
        <v>0</v>
      </c>
    </row>
    <row r="8274" spans="1:19" x14ac:dyDescent="0.3">
      <c r="A8274">
        <v>16225</v>
      </c>
      <c r="B8274" t="s">
        <v>2526</v>
      </c>
      <c r="C8274" t="s">
        <v>2531</v>
      </c>
      <c r="K8274">
        <v>0</v>
      </c>
      <c r="L8274">
        <v>0</v>
      </c>
      <c r="M8274">
        <v>0</v>
      </c>
      <c r="N8274">
        <v>0</v>
      </c>
      <c r="O8274">
        <v>0</v>
      </c>
    </row>
    <row r="8275" spans="1:19" x14ac:dyDescent="0.3">
      <c r="A8275">
        <v>16225</v>
      </c>
      <c r="B8275" t="s">
        <v>165</v>
      </c>
      <c r="C8275" t="s">
        <v>1547</v>
      </c>
      <c r="K8275">
        <v>5</v>
      </c>
      <c r="L8275">
        <v>1</v>
      </c>
      <c r="M8275">
        <v>67</v>
      </c>
      <c r="N8275">
        <v>1</v>
      </c>
      <c r="O8275">
        <v>98</v>
      </c>
    </row>
    <row r="8276" spans="1:19" x14ac:dyDescent="0.3">
      <c r="A8276">
        <v>16225</v>
      </c>
      <c r="B8276" t="s">
        <v>165</v>
      </c>
      <c r="C8276" t="s">
        <v>1389</v>
      </c>
      <c r="K8276">
        <v>4</v>
      </c>
      <c r="L8276">
        <v>1</v>
      </c>
      <c r="M8276">
        <v>45</v>
      </c>
      <c r="N8276">
        <v>0</v>
      </c>
      <c r="O8276">
        <v>62</v>
      </c>
    </row>
    <row r="8277" spans="1:19" x14ac:dyDescent="0.3">
      <c r="A8277">
        <v>16225</v>
      </c>
      <c r="B8277" t="s">
        <v>165</v>
      </c>
      <c r="C8277" t="s">
        <v>565</v>
      </c>
      <c r="K8277">
        <v>3</v>
      </c>
      <c r="L8277">
        <v>0</v>
      </c>
      <c r="M8277">
        <v>3</v>
      </c>
      <c r="N8277">
        <v>2</v>
      </c>
      <c r="O8277">
        <v>8</v>
      </c>
    </row>
    <row r="8278" spans="1:19" x14ac:dyDescent="0.3">
      <c r="A8278">
        <v>16225</v>
      </c>
      <c r="B8278" t="s">
        <v>165</v>
      </c>
      <c r="C8278" t="s">
        <v>177</v>
      </c>
      <c r="K8278">
        <v>1</v>
      </c>
      <c r="L8278">
        <v>0</v>
      </c>
      <c r="M8278">
        <v>8</v>
      </c>
      <c r="N8278">
        <v>0</v>
      </c>
      <c r="O8278">
        <v>8</v>
      </c>
    </row>
    <row r="8279" spans="1:19" x14ac:dyDescent="0.3">
      <c r="A8279">
        <v>16225</v>
      </c>
      <c r="B8279" t="s">
        <v>165</v>
      </c>
      <c r="C8279" t="s">
        <v>2138</v>
      </c>
      <c r="K8279">
        <v>3</v>
      </c>
      <c r="L8279">
        <v>0</v>
      </c>
      <c r="M8279">
        <v>3</v>
      </c>
      <c r="N8279">
        <v>0</v>
      </c>
      <c r="O8279">
        <v>7</v>
      </c>
    </row>
    <row r="8280" spans="1:19" x14ac:dyDescent="0.3">
      <c r="A8280">
        <v>16225</v>
      </c>
      <c r="B8280" t="s">
        <v>165</v>
      </c>
      <c r="C8280" t="s">
        <v>2351</v>
      </c>
      <c r="K8280">
        <v>13</v>
      </c>
      <c r="L8280">
        <v>0</v>
      </c>
      <c r="M8280">
        <v>10</v>
      </c>
      <c r="N8280">
        <v>0</v>
      </c>
      <c r="O8280">
        <v>4</v>
      </c>
    </row>
    <row r="8281" spans="1:19" x14ac:dyDescent="0.3">
      <c r="A8281">
        <v>16225</v>
      </c>
      <c r="B8281" t="s">
        <v>165</v>
      </c>
      <c r="C8281" t="s">
        <v>312</v>
      </c>
      <c r="K8281">
        <v>1</v>
      </c>
      <c r="L8281">
        <v>0</v>
      </c>
      <c r="M8281">
        <v>2</v>
      </c>
      <c r="N8281">
        <v>0</v>
      </c>
      <c r="O8281">
        <v>2</v>
      </c>
    </row>
    <row r="8282" spans="1:19" x14ac:dyDescent="0.3">
      <c r="A8282">
        <v>16225</v>
      </c>
      <c r="B8282" t="s">
        <v>2526</v>
      </c>
      <c r="C8282" t="s">
        <v>2530</v>
      </c>
      <c r="P8282">
        <v>55</v>
      </c>
      <c r="Q8282">
        <v>2</v>
      </c>
      <c r="R8282">
        <v>214</v>
      </c>
      <c r="S8282">
        <v>13</v>
      </c>
    </row>
    <row r="8283" spans="1:19" x14ac:dyDescent="0.3">
      <c r="A8283">
        <v>16225</v>
      </c>
      <c r="B8283" t="s">
        <v>2526</v>
      </c>
      <c r="C8283" t="s">
        <v>193</v>
      </c>
      <c r="P8283">
        <v>33</v>
      </c>
      <c r="Q8283">
        <v>1</v>
      </c>
      <c r="R8283">
        <v>129</v>
      </c>
      <c r="S8283">
        <v>8</v>
      </c>
    </row>
    <row r="8284" spans="1:19" x14ac:dyDescent="0.3">
      <c r="A8284">
        <v>16225</v>
      </c>
      <c r="B8284" t="s">
        <v>2526</v>
      </c>
      <c r="C8284" t="s">
        <v>2532</v>
      </c>
      <c r="P8284">
        <v>54</v>
      </c>
      <c r="Q8284">
        <v>0</v>
      </c>
      <c r="R8284">
        <v>72</v>
      </c>
      <c r="S8284">
        <v>2</v>
      </c>
    </row>
    <row r="8285" spans="1:19" x14ac:dyDescent="0.3">
      <c r="A8285">
        <v>16225</v>
      </c>
      <c r="B8285" t="s">
        <v>2526</v>
      </c>
      <c r="C8285" t="s">
        <v>2533</v>
      </c>
      <c r="P8285">
        <v>12</v>
      </c>
      <c r="Q8285">
        <v>0</v>
      </c>
      <c r="R8285">
        <v>23</v>
      </c>
      <c r="S8285">
        <v>3</v>
      </c>
    </row>
    <row r="8286" spans="1:19" x14ac:dyDescent="0.3">
      <c r="A8286">
        <v>16225</v>
      </c>
      <c r="B8286" t="s">
        <v>2526</v>
      </c>
      <c r="C8286" t="s">
        <v>751</v>
      </c>
      <c r="P8286">
        <v>20</v>
      </c>
      <c r="Q8286">
        <v>0</v>
      </c>
      <c r="R8286">
        <v>20</v>
      </c>
      <c r="S8286">
        <v>1</v>
      </c>
    </row>
    <row r="8287" spans="1:19" x14ac:dyDescent="0.3">
      <c r="A8287">
        <v>16225</v>
      </c>
      <c r="B8287" t="s">
        <v>2526</v>
      </c>
      <c r="C8287" t="s">
        <v>2534</v>
      </c>
      <c r="P8287">
        <v>8</v>
      </c>
      <c r="Q8287">
        <v>0</v>
      </c>
      <c r="R8287">
        <v>13</v>
      </c>
      <c r="S8287">
        <v>2</v>
      </c>
    </row>
    <row r="8288" spans="1:19" x14ac:dyDescent="0.3">
      <c r="A8288">
        <v>16225</v>
      </c>
      <c r="B8288" t="s">
        <v>2526</v>
      </c>
      <c r="C8288" t="s">
        <v>2535</v>
      </c>
      <c r="P8288">
        <v>8</v>
      </c>
      <c r="Q8288">
        <v>0</v>
      </c>
      <c r="R8288">
        <v>8</v>
      </c>
      <c r="S8288">
        <v>1</v>
      </c>
    </row>
    <row r="8289" spans="1:29" x14ac:dyDescent="0.3">
      <c r="A8289">
        <v>16225</v>
      </c>
      <c r="B8289" t="s">
        <v>165</v>
      </c>
      <c r="C8289" t="s">
        <v>1547</v>
      </c>
      <c r="P8289">
        <v>59</v>
      </c>
      <c r="Q8289">
        <v>1</v>
      </c>
      <c r="R8289">
        <v>101</v>
      </c>
      <c r="S8289">
        <v>4</v>
      </c>
    </row>
    <row r="8290" spans="1:29" x14ac:dyDescent="0.3">
      <c r="A8290">
        <v>16225</v>
      </c>
      <c r="B8290" t="s">
        <v>165</v>
      </c>
      <c r="C8290" t="s">
        <v>2536</v>
      </c>
      <c r="P8290">
        <v>62</v>
      </c>
      <c r="Q8290">
        <v>0</v>
      </c>
      <c r="R8290">
        <v>71</v>
      </c>
      <c r="S8290">
        <v>2</v>
      </c>
    </row>
    <row r="8291" spans="1:29" x14ac:dyDescent="0.3">
      <c r="A8291">
        <v>16225</v>
      </c>
      <c r="B8291" t="s">
        <v>165</v>
      </c>
      <c r="C8291" t="s">
        <v>2143</v>
      </c>
      <c r="P8291">
        <v>47</v>
      </c>
      <c r="Q8291">
        <v>1</v>
      </c>
      <c r="R8291">
        <v>63</v>
      </c>
      <c r="S8291">
        <v>2</v>
      </c>
    </row>
    <row r="8292" spans="1:29" x14ac:dyDescent="0.3">
      <c r="A8292">
        <v>16225</v>
      </c>
      <c r="B8292" t="s">
        <v>165</v>
      </c>
      <c r="C8292" t="s">
        <v>1389</v>
      </c>
      <c r="P8292">
        <v>41</v>
      </c>
      <c r="Q8292">
        <v>0</v>
      </c>
      <c r="R8292">
        <v>38</v>
      </c>
      <c r="S8292">
        <v>2</v>
      </c>
    </row>
    <row r="8293" spans="1:29" x14ac:dyDescent="0.3">
      <c r="A8293">
        <v>16225</v>
      </c>
      <c r="B8293" t="s">
        <v>165</v>
      </c>
      <c r="C8293" t="s">
        <v>48</v>
      </c>
      <c r="P8293">
        <v>15</v>
      </c>
      <c r="Q8293">
        <v>1</v>
      </c>
      <c r="R8293">
        <v>23</v>
      </c>
      <c r="S8293">
        <v>2</v>
      </c>
    </row>
    <row r="8294" spans="1:29" x14ac:dyDescent="0.3">
      <c r="A8294">
        <v>16225</v>
      </c>
      <c r="B8294" t="s">
        <v>165</v>
      </c>
      <c r="C8294" t="s">
        <v>1604</v>
      </c>
      <c r="P8294">
        <v>17</v>
      </c>
      <c r="Q8294">
        <v>0</v>
      </c>
      <c r="R8294">
        <v>17</v>
      </c>
      <c r="S8294">
        <v>1</v>
      </c>
    </row>
    <row r="8295" spans="1:29" x14ac:dyDescent="0.3">
      <c r="A8295">
        <v>16225</v>
      </c>
      <c r="B8295" t="s">
        <v>165</v>
      </c>
      <c r="C8295" t="s">
        <v>2138</v>
      </c>
      <c r="P8295">
        <v>12</v>
      </c>
      <c r="Q8295">
        <v>0</v>
      </c>
      <c r="R8295">
        <v>14</v>
      </c>
      <c r="S8295">
        <v>2</v>
      </c>
    </row>
    <row r="8296" spans="1:29" x14ac:dyDescent="0.3">
      <c r="A8296">
        <v>16225</v>
      </c>
      <c r="B8296" t="s">
        <v>165</v>
      </c>
      <c r="C8296" t="s">
        <v>44</v>
      </c>
      <c r="P8296">
        <v>12</v>
      </c>
      <c r="Q8296">
        <v>0</v>
      </c>
      <c r="R8296">
        <v>12</v>
      </c>
      <c r="S8296">
        <v>1</v>
      </c>
    </row>
    <row r="8297" spans="1:29" x14ac:dyDescent="0.3">
      <c r="A8297">
        <v>16225</v>
      </c>
      <c r="B8297" t="s">
        <v>165</v>
      </c>
      <c r="C8297" t="s">
        <v>177</v>
      </c>
      <c r="P8297">
        <v>4</v>
      </c>
      <c r="Q8297">
        <v>0</v>
      </c>
      <c r="R8297">
        <v>4</v>
      </c>
      <c r="S8297">
        <v>1</v>
      </c>
    </row>
    <row r="8298" spans="1:29" x14ac:dyDescent="0.3">
      <c r="A8298">
        <v>16225</v>
      </c>
      <c r="B8298" t="s">
        <v>2526</v>
      </c>
      <c r="C8298" t="s">
        <v>2057</v>
      </c>
      <c r="T8298">
        <v>21.2</v>
      </c>
      <c r="U8298">
        <v>23</v>
      </c>
      <c r="V8298">
        <v>0</v>
      </c>
      <c r="W8298">
        <v>106</v>
      </c>
      <c r="X8298">
        <v>5</v>
      </c>
    </row>
    <row r="8299" spans="1:29" x14ac:dyDescent="0.3">
      <c r="A8299">
        <v>16225</v>
      </c>
      <c r="B8299" t="s">
        <v>2526</v>
      </c>
      <c r="C8299" t="s">
        <v>2534</v>
      </c>
      <c r="T8299">
        <v>29.3</v>
      </c>
      <c r="U8299">
        <v>40</v>
      </c>
      <c r="V8299">
        <v>0</v>
      </c>
      <c r="W8299">
        <v>88</v>
      </c>
      <c r="X8299">
        <v>3</v>
      </c>
    </row>
    <row r="8300" spans="1:29" x14ac:dyDescent="0.3">
      <c r="A8300">
        <v>16225</v>
      </c>
      <c r="B8300" t="s">
        <v>2526</v>
      </c>
      <c r="C8300" t="s">
        <v>2531</v>
      </c>
      <c r="T8300">
        <v>7.5</v>
      </c>
      <c r="U8300">
        <v>9</v>
      </c>
      <c r="V8300">
        <v>0</v>
      </c>
      <c r="W8300">
        <v>15</v>
      </c>
      <c r="X8300">
        <v>2</v>
      </c>
    </row>
    <row r="8301" spans="1:29" x14ac:dyDescent="0.3">
      <c r="A8301">
        <v>16225</v>
      </c>
      <c r="B8301" t="s">
        <v>2526</v>
      </c>
      <c r="C8301" t="s">
        <v>360</v>
      </c>
      <c r="T8301">
        <v>13</v>
      </c>
      <c r="U8301">
        <v>13</v>
      </c>
      <c r="V8301">
        <v>0</v>
      </c>
      <c r="W8301">
        <v>13</v>
      </c>
      <c r="X8301">
        <v>1</v>
      </c>
    </row>
    <row r="8302" spans="1:29" x14ac:dyDescent="0.3">
      <c r="A8302">
        <v>16225</v>
      </c>
      <c r="B8302" t="s">
        <v>165</v>
      </c>
      <c r="C8302" t="s">
        <v>1547</v>
      </c>
      <c r="T8302">
        <v>21.8</v>
      </c>
      <c r="U8302">
        <v>34</v>
      </c>
      <c r="V8302">
        <v>0</v>
      </c>
      <c r="W8302">
        <v>109</v>
      </c>
      <c r="X8302">
        <v>5</v>
      </c>
    </row>
    <row r="8303" spans="1:29" x14ac:dyDescent="0.3">
      <c r="A8303">
        <v>16225</v>
      </c>
      <c r="B8303" t="s">
        <v>2526</v>
      </c>
      <c r="C8303" t="s">
        <v>2537</v>
      </c>
      <c r="Y8303">
        <v>0</v>
      </c>
      <c r="Z8303">
        <v>0</v>
      </c>
      <c r="AA8303">
        <v>0</v>
      </c>
      <c r="AB8303">
        <v>0</v>
      </c>
      <c r="AC8303">
        <v>1</v>
      </c>
    </row>
    <row r="8304" spans="1:29" x14ac:dyDescent="0.3">
      <c r="A8304">
        <v>16225</v>
      </c>
      <c r="B8304" t="s">
        <v>2526</v>
      </c>
      <c r="C8304" t="s">
        <v>2530</v>
      </c>
      <c r="Y8304">
        <v>-6</v>
      </c>
      <c r="Z8304">
        <v>-6</v>
      </c>
      <c r="AA8304">
        <v>0</v>
      </c>
      <c r="AB8304">
        <v>-6</v>
      </c>
      <c r="AC8304">
        <v>1</v>
      </c>
    </row>
    <row r="8305" spans="1:39" x14ac:dyDescent="0.3">
      <c r="A8305">
        <v>16225</v>
      </c>
      <c r="B8305" t="s">
        <v>165</v>
      </c>
      <c r="C8305" t="s">
        <v>1547</v>
      </c>
      <c r="Y8305">
        <v>18</v>
      </c>
      <c r="Z8305">
        <v>18</v>
      </c>
      <c r="AA8305">
        <v>0</v>
      </c>
      <c r="AB8305">
        <v>18</v>
      </c>
      <c r="AC8305">
        <v>1</v>
      </c>
    </row>
    <row r="8306" spans="1:39" x14ac:dyDescent="0.3">
      <c r="A8306">
        <v>16225</v>
      </c>
      <c r="B8306" t="s">
        <v>2526</v>
      </c>
      <c r="C8306" t="s">
        <v>2538</v>
      </c>
      <c r="AD8306">
        <v>0</v>
      </c>
      <c r="AE8306" t="s">
        <v>136</v>
      </c>
      <c r="AF8306">
        <v>0</v>
      </c>
      <c r="AG8306" t="s">
        <v>136</v>
      </c>
      <c r="AH8306">
        <v>5</v>
      </c>
      <c r="AI8306">
        <v>5</v>
      </c>
    </row>
    <row r="8307" spans="1:39" x14ac:dyDescent="0.3">
      <c r="A8307">
        <v>16225</v>
      </c>
      <c r="B8307" t="s">
        <v>165</v>
      </c>
      <c r="C8307" t="s">
        <v>2359</v>
      </c>
      <c r="AD8307">
        <v>2</v>
      </c>
      <c r="AE8307">
        <v>42</v>
      </c>
      <c r="AF8307">
        <v>2</v>
      </c>
      <c r="AG8307">
        <v>100</v>
      </c>
      <c r="AH8307">
        <v>14</v>
      </c>
      <c r="AI8307">
        <v>8</v>
      </c>
    </row>
    <row r="8308" spans="1:39" x14ac:dyDescent="0.3">
      <c r="A8308">
        <v>16225</v>
      </c>
      <c r="B8308" t="s">
        <v>2526</v>
      </c>
      <c r="C8308" t="s">
        <v>2539</v>
      </c>
      <c r="AJ8308">
        <v>57</v>
      </c>
      <c r="AK8308">
        <v>253</v>
      </c>
      <c r="AL8308">
        <v>42.2</v>
      </c>
      <c r="AM8308">
        <v>6</v>
      </c>
    </row>
    <row r="8309" spans="1:39" x14ac:dyDescent="0.3">
      <c r="A8309">
        <v>16225</v>
      </c>
      <c r="B8309" t="s">
        <v>165</v>
      </c>
      <c r="C8309" t="s">
        <v>2540</v>
      </c>
      <c r="AJ8309">
        <v>53</v>
      </c>
      <c r="AK8309">
        <v>265</v>
      </c>
      <c r="AL8309">
        <v>44.2</v>
      </c>
      <c r="AM8309">
        <v>6</v>
      </c>
    </row>
    <row r="8310" spans="1:39" x14ac:dyDescent="0.3">
      <c r="A8310">
        <v>16226</v>
      </c>
      <c r="B8310" t="s">
        <v>2239</v>
      </c>
      <c r="C8310" t="s">
        <v>2240</v>
      </c>
      <c r="D8310">
        <v>27</v>
      </c>
      <c r="E8310">
        <v>59.3</v>
      </c>
      <c r="F8310">
        <v>16</v>
      </c>
      <c r="G8310">
        <v>1</v>
      </c>
      <c r="H8310">
        <v>1</v>
      </c>
      <c r="I8310">
        <v>140</v>
      </c>
      <c r="J8310">
        <v>107.6</v>
      </c>
    </row>
    <row r="8311" spans="1:39" x14ac:dyDescent="0.3">
      <c r="A8311">
        <v>16226</v>
      </c>
      <c r="B8311" t="s">
        <v>2239</v>
      </c>
      <c r="C8311" t="s">
        <v>2245</v>
      </c>
      <c r="D8311">
        <v>1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</row>
    <row r="8312" spans="1:39" x14ac:dyDescent="0.3">
      <c r="A8312">
        <v>16226</v>
      </c>
      <c r="B8312" t="s">
        <v>118</v>
      </c>
      <c r="C8312" t="s">
        <v>48</v>
      </c>
      <c r="D8312">
        <v>27</v>
      </c>
      <c r="E8312">
        <v>55.6</v>
      </c>
      <c r="F8312">
        <v>15</v>
      </c>
      <c r="G8312">
        <v>3</v>
      </c>
      <c r="H8312">
        <v>1</v>
      </c>
      <c r="I8312">
        <v>132</v>
      </c>
      <c r="J8312">
        <v>86.6</v>
      </c>
    </row>
    <row r="8313" spans="1:39" x14ac:dyDescent="0.3">
      <c r="A8313">
        <v>16226</v>
      </c>
      <c r="B8313" t="s">
        <v>2239</v>
      </c>
      <c r="C8313" t="s">
        <v>289</v>
      </c>
      <c r="K8313">
        <v>16</v>
      </c>
      <c r="L8313">
        <v>0</v>
      </c>
      <c r="M8313">
        <v>74</v>
      </c>
      <c r="N8313">
        <v>2</v>
      </c>
      <c r="O8313">
        <v>132</v>
      </c>
    </row>
    <row r="8314" spans="1:39" x14ac:dyDescent="0.3">
      <c r="A8314">
        <v>16226</v>
      </c>
      <c r="B8314" t="s">
        <v>2239</v>
      </c>
      <c r="C8314" t="s">
        <v>959</v>
      </c>
      <c r="K8314">
        <v>7</v>
      </c>
      <c r="L8314">
        <v>0</v>
      </c>
      <c r="M8314">
        <v>11</v>
      </c>
      <c r="N8314">
        <v>0</v>
      </c>
      <c r="O8314">
        <v>26</v>
      </c>
    </row>
    <row r="8315" spans="1:39" x14ac:dyDescent="0.3">
      <c r="A8315">
        <v>16226</v>
      </c>
      <c r="B8315" t="s">
        <v>2239</v>
      </c>
      <c r="C8315" t="s">
        <v>2541</v>
      </c>
      <c r="K8315">
        <v>4</v>
      </c>
      <c r="L8315">
        <v>0</v>
      </c>
      <c r="M8315">
        <v>5</v>
      </c>
      <c r="N8315">
        <v>0</v>
      </c>
      <c r="O8315">
        <v>10</v>
      </c>
    </row>
    <row r="8316" spans="1:39" x14ac:dyDescent="0.3">
      <c r="A8316">
        <v>16226</v>
      </c>
      <c r="B8316" t="s">
        <v>2239</v>
      </c>
      <c r="C8316" t="s">
        <v>2242</v>
      </c>
      <c r="K8316">
        <v>4</v>
      </c>
      <c r="L8316">
        <v>0</v>
      </c>
      <c r="M8316">
        <v>4</v>
      </c>
      <c r="N8316">
        <v>0</v>
      </c>
      <c r="O8316">
        <v>4</v>
      </c>
    </row>
    <row r="8317" spans="1:39" x14ac:dyDescent="0.3">
      <c r="A8317">
        <v>16226</v>
      </c>
      <c r="B8317" t="s">
        <v>2239</v>
      </c>
      <c r="C8317" t="s">
        <v>2240</v>
      </c>
      <c r="K8317">
        <v>6</v>
      </c>
      <c r="L8317">
        <v>0</v>
      </c>
      <c r="M8317">
        <v>10</v>
      </c>
      <c r="N8317">
        <v>0</v>
      </c>
      <c r="O8317">
        <v>-4</v>
      </c>
    </row>
    <row r="8318" spans="1:39" x14ac:dyDescent="0.3">
      <c r="A8318">
        <v>16226</v>
      </c>
      <c r="B8318" t="s">
        <v>118</v>
      </c>
      <c r="C8318" t="s">
        <v>180</v>
      </c>
      <c r="K8318">
        <v>24</v>
      </c>
      <c r="L8318">
        <v>1</v>
      </c>
      <c r="M8318">
        <v>87</v>
      </c>
      <c r="N8318">
        <v>2</v>
      </c>
      <c r="O8318">
        <v>193</v>
      </c>
    </row>
    <row r="8319" spans="1:39" x14ac:dyDescent="0.3">
      <c r="A8319">
        <v>16226</v>
      </c>
      <c r="B8319" t="s">
        <v>118</v>
      </c>
      <c r="C8319" t="s">
        <v>48</v>
      </c>
      <c r="K8319">
        <v>10</v>
      </c>
      <c r="L8319">
        <v>0</v>
      </c>
      <c r="M8319">
        <v>14</v>
      </c>
      <c r="N8319">
        <v>1</v>
      </c>
      <c r="O8319">
        <v>65</v>
      </c>
    </row>
    <row r="8320" spans="1:39" x14ac:dyDescent="0.3">
      <c r="A8320">
        <v>16226</v>
      </c>
      <c r="B8320" t="s">
        <v>118</v>
      </c>
      <c r="C8320" t="s">
        <v>2322</v>
      </c>
      <c r="K8320">
        <v>7</v>
      </c>
      <c r="L8320">
        <v>0</v>
      </c>
      <c r="M8320">
        <v>20</v>
      </c>
      <c r="N8320">
        <v>0</v>
      </c>
      <c r="O8320">
        <v>56</v>
      </c>
    </row>
    <row r="8321" spans="1:29" x14ac:dyDescent="0.3">
      <c r="A8321">
        <v>16226</v>
      </c>
      <c r="B8321" t="s">
        <v>118</v>
      </c>
      <c r="C8321" t="s">
        <v>44</v>
      </c>
      <c r="K8321">
        <v>1</v>
      </c>
      <c r="L8321">
        <v>0</v>
      </c>
      <c r="M8321">
        <v>2</v>
      </c>
      <c r="N8321">
        <v>0</v>
      </c>
      <c r="O8321">
        <v>2</v>
      </c>
    </row>
    <row r="8322" spans="1:29" x14ac:dyDescent="0.3">
      <c r="A8322">
        <v>16226</v>
      </c>
      <c r="B8322" t="s">
        <v>118</v>
      </c>
      <c r="C8322" t="s">
        <v>1994</v>
      </c>
      <c r="K8322">
        <v>1</v>
      </c>
      <c r="L8322">
        <v>0</v>
      </c>
      <c r="M8322">
        <v>0</v>
      </c>
      <c r="N8322">
        <v>0</v>
      </c>
      <c r="O8322">
        <v>-12</v>
      </c>
    </row>
    <row r="8323" spans="1:29" x14ac:dyDescent="0.3">
      <c r="A8323">
        <v>16226</v>
      </c>
      <c r="B8323" t="s">
        <v>2239</v>
      </c>
      <c r="C8323" t="s">
        <v>2542</v>
      </c>
      <c r="P8323">
        <v>20</v>
      </c>
      <c r="Q8323">
        <v>0</v>
      </c>
      <c r="R8323">
        <v>66</v>
      </c>
      <c r="S8323">
        <v>7</v>
      </c>
    </row>
    <row r="8324" spans="1:29" x14ac:dyDescent="0.3">
      <c r="A8324">
        <v>16226</v>
      </c>
      <c r="B8324" t="s">
        <v>2239</v>
      </c>
      <c r="C8324" t="s">
        <v>2242</v>
      </c>
      <c r="P8324">
        <v>10</v>
      </c>
      <c r="Q8324">
        <v>1</v>
      </c>
      <c r="R8324">
        <v>32</v>
      </c>
      <c r="S8324">
        <v>3</v>
      </c>
    </row>
    <row r="8325" spans="1:29" x14ac:dyDescent="0.3">
      <c r="A8325">
        <v>16226</v>
      </c>
      <c r="B8325" t="s">
        <v>2239</v>
      </c>
      <c r="C8325" t="s">
        <v>2243</v>
      </c>
      <c r="P8325">
        <v>13</v>
      </c>
      <c r="Q8325">
        <v>0</v>
      </c>
      <c r="R8325">
        <v>21</v>
      </c>
      <c r="S8325">
        <v>2</v>
      </c>
    </row>
    <row r="8326" spans="1:29" x14ac:dyDescent="0.3">
      <c r="A8326">
        <v>16226</v>
      </c>
      <c r="B8326" t="s">
        <v>2239</v>
      </c>
      <c r="C8326" t="s">
        <v>2245</v>
      </c>
      <c r="P8326">
        <v>9</v>
      </c>
      <c r="Q8326">
        <v>0</v>
      </c>
      <c r="R8326">
        <v>19</v>
      </c>
      <c r="S8326">
        <v>3</v>
      </c>
    </row>
    <row r="8327" spans="1:29" x14ac:dyDescent="0.3">
      <c r="A8327">
        <v>16226</v>
      </c>
      <c r="B8327" t="s">
        <v>2239</v>
      </c>
      <c r="C8327" t="s">
        <v>959</v>
      </c>
      <c r="P8327">
        <v>2</v>
      </c>
      <c r="Q8327">
        <v>0</v>
      </c>
      <c r="R8327">
        <v>2</v>
      </c>
      <c r="S8327">
        <v>1</v>
      </c>
    </row>
    <row r="8328" spans="1:29" x14ac:dyDescent="0.3">
      <c r="A8328">
        <v>16226</v>
      </c>
      <c r="B8328" t="s">
        <v>118</v>
      </c>
      <c r="C8328" t="s">
        <v>2543</v>
      </c>
      <c r="P8328">
        <v>24</v>
      </c>
      <c r="Q8328">
        <v>0</v>
      </c>
      <c r="R8328">
        <v>55</v>
      </c>
      <c r="S8328">
        <v>4</v>
      </c>
    </row>
    <row r="8329" spans="1:29" x14ac:dyDescent="0.3">
      <c r="A8329">
        <v>16226</v>
      </c>
      <c r="B8329" t="s">
        <v>118</v>
      </c>
      <c r="C8329" t="s">
        <v>2544</v>
      </c>
      <c r="P8329">
        <v>15</v>
      </c>
      <c r="Q8329">
        <v>1</v>
      </c>
      <c r="R8329">
        <v>25</v>
      </c>
      <c r="S8329">
        <v>2</v>
      </c>
    </row>
    <row r="8330" spans="1:29" x14ac:dyDescent="0.3">
      <c r="A8330">
        <v>16226</v>
      </c>
      <c r="B8330" t="s">
        <v>118</v>
      </c>
      <c r="C8330" t="s">
        <v>1994</v>
      </c>
      <c r="P8330">
        <v>17</v>
      </c>
      <c r="Q8330">
        <v>0</v>
      </c>
      <c r="R8330">
        <v>24</v>
      </c>
      <c r="S8330">
        <v>5</v>
      </c>
    </row>
    <row r="8331" spans="1:29" x14ac:dyDescent="0.3">
      <c r="A8331">
        <v>16226</v>
      </c>
      <c r="B8331" t="s">
        <v>118</v>
      </c>
      <c r="C8331" t="s">
        <v>2326</v>
      </c>
      <c r="P8331">
        <v>12</v>
      </c>
      <c r="Q8331">
        <v>0</v>
      </c>
      <c r="R8331">
        <v>24</v>
      </c>
      <c r="S8331">
        <v>2</v>
      </c>
    </row>
    <row r="8332" spans="1:29" x14ac:dyDescent="0.3">
      <c r="A8332">
        <v>16226</v>
      </c>
      <c r="B8332" t="s">
        <v>118</v>
      </c>
      <c r="C8332" t="s">
        <v>180</v>
      </c>
      <c r="P8332">
        <v>4</v>
      </c>
      <c r="Q8332">
        <v>0</v>
      </c>
      <c r="R8332">
        <v>4</v>
      </c>
      <c r="S8332">
        <v>2</v>
      </c>
    </row>
    <row r="8333" spans="1:29" x14ac:dyDescent="0.3">
      <c r="A8333">
        <v>16226</v>
      </c>
      <c r="B8333" t="s">
        <v>2239</v>
      </c>
      <c r="C8333" t="s">
        <v>2242</v>
      </c>
      <c r="T8333">
        <v>34.799999999999997</v>
      </c>
      <c r="U8333">
        <v>89</v>
      </c>
      <c r="V8333">
        <v>1</v>
      </c>
      <c r="W8333">
        <v>174</v>
      </c>
      <c r="X8333">
        <v>5</v>
      </c>
    </row>
    <row r="8334" spans="1:29" x14ac:dyDescent="0.3">
      <c r="A8334">
        <v>16226</v>
      </c>
      <c r="B8334" t="s">
        <v>2239</v>
      </c>
      <c r="C8334" t="s">
        <v>2542</v>
      </c>
      <c r="T8334">
        <v>27</v>
      </c>
      <c r="U8334">
        <v>27</v>
      </c>
      <c r="V8334">
        <v>0</v>
      </c>
      <c r="W8334">
        <v>27</v>
      </c>
      <c r="X8334">
        <v>1</v>
      </c>
    </row>
    <row r="8335" spans="1:29" x14ac:dyDescent="0.3">
      <c r="A8335">
        <v>16226</v>
      </c>
      <c r="B8335" t="s">
        <v>118</v>
      </c>
      <c r="C8335" t="s">
        <v>1994</v>
      </c>
      <c r="T8335">
        <v>25.7</v>
      </c>
      <c r="U8335">
        <v>28</v>
      </c>
      <c r="V8335">
        <v>0</v>
      </c>
      <c r="W8335">
        <v>77</v>
      </c>
      <c r="X8335">
        <v>3</v>
      </c>
    </row>
    <row r="8336" spans="1:29" x14ac:dyDescent="0.3">
      <c r="A8336">
        <v>16226</v>
      </c>
      <c r="B8336" t="s">
        <v>2239</v>
      </c>
      <c r="C8336" t="s">
        <v>2243</v>
      </c>
      <c r="Y8336">
        <v>7</v>
      </c>
      <c r="Z8336">
        <v>0</v>
      </c>
      <c r="AA8336">
        <v>0</v>
      </c>
      <c r="AB8336">
        <v>7</v>
      </c>
      <c r="AC8336">
        <v>1</v>
      </c>
    </row>
    <row r="8337" spans="1:39" x14ac:dyDescent="0.3">
      <c r="A8337">
        <v>16226</v>
      </c>
      <c r="B8337" t="s">
        <v>2239</v>
      </c>
      <c r="C8337" t="s">
        <v>2242</v>
      </c>
      <c r="Y8337">
        <v>0</v>
      </c>
      <c r="Z8337">
        <v>0</v>
      </c>
      <c r="AA8337">
        <v>0</v>
      </c>
      <c r="AB8337">
        <v>0</v>
      </c>
      <c r="AC8337">
        <v>1</v>
      </c>
    </row>
    <row r="8338" spans="1:39" x14ac:dyDescent="0.3">
      <c r="A8338">
        <v>16226</v>
      </c>
      <c r="B8338" t="s">
        <v>118</v>
      </c>
      <c r="C8338" t="s">
        <v>1994</v>
      </c>
      <c r="Y8338">
        <v>13.7</v>
      </c>
      <c r="Z8338">
        <v>21</v>
      </c>
      <c r="AA8338">
        <v>0</v>
      </c>
      <c r="AB8338">
        <v>41</v>
      </c>
      <c r="AC8338">
        <v>3</v>
      </c>
    </row>
    <row r="8339" spans="1:39" x14ac:dyDescent="0.3">
      <c r="A8339">
        <v>16226</v>
      </c>
      <c r="B8339" t="s">
        <v>2239</v>
      </c>
      <c r="C8339" t="s">
        <v>1102</v>
      </c>
      <c r="AD8339">
        <v>2</v>
      </c>
      <c r="AE8339">
        <v>34</v>
      </c>
      <c r="AF8339">
        <v>2</v>
      </c>
      <c r="AG8339">
        <v>100</v>
      </c>
      <c r="AH8339">
        <v>10</v>
      </c>
      <c r="AI8339">
        <v>4</v>
      </c>
    </row>
    <row r="8340" spans="1:39" x14ac:dyDescent="0.3">
      <c r="A8340">
        <v>16226</v>
      </c>
      <c r="B8340" t="s">
        <v>118</v>
      </c>
      <c r="C8340" t="s">
        <v>2545</v>
      </c>
      <c r="AD8340">
        <v>1</v>
      </c>
      <c r="AE8340">
        <v>29</v>
      </c>
      <c r="AF8340">
        <v>1</v>
      </c>
      <c r="AG8340">
        <v>100</v>
      </c>
      <c r="AH8340">
        <v>6</v>
      </c>
      <c r="AI8340">
        <v>3</v>
      </c>
    </row>
    <row r="8341" spans="1:39" x14ac:dyDescent="0.3">
      <c r="A8341">
        <v>16226</v>
      </c>
      <c r="B8341" t="s">
        <v>2239</v>
      </c>
      <c r="C8341" t="s">
        <v>2252</v>
      </c>
      <c r="AJ8341">
        <v>53</v>
      </c>
      <c r="AK8341">
        <v>243</v>
      </c>
      <c r="AL8341">
        <v>40.5</v>
      </c>
      <c r="AM8341">
        <v>6</v>
      </c>
    </row>
    <row r="8342" spans="1:39" x14ac:dyDescent="0.3">
      <c r="A8342">
        <v>16226</v>
      </c>
      <c r="B8342" t="s">
        <v>118</v>
      </c>
      <c r="C8342" t="s">
        <v>2331</v>
      </c>
      <c r="AJ8342">
        <v>32</v>
      </c>
      <c r="AK8342">
        <v>57</v>
      </c>
      <c r="AL8342">
        <v>28.5</v>
      </c>
      <c r="AM8342">
        <v>2</v>
      </c>
    </row>
    <row r="8343" spans="1:39" x14ac:dyDescent="0.3">
      <c r="A8343">
        <v>16226</v>
      </c>
      <c r="B8343" t="s">
        <v>118</v>
      </c>
      <c r="C8343" t="s">
        <v>2545</v>
      </c>
      <c r="AJ8343">
        <v>46</v>
      </c>
      <c r="AK8343">
        <v>46</v>
      </c>
      <c r="AL8343">
        <v>46</v>
      </c>
      <c r="AM8343">
        <v>1</v>
      </c>
    </row>
    <row r="8344" spans="1:39" x14ac:dyDescent="0.3">
      <c r="A8344">
        <v>16227</v>
      </c>
      <c r="B8344" t="s">
        <v>715</v>
      </c>
      <c r="C8344" t="s">
        <v>1165</v>
      </c>
      <c r="D8344">
        <v>23</v>
      </c>
      <c r="E8344">
        <v>47.8</v>
      </c>
      <c r="F8344">
        <v>11</v>
      </c>
      <c r="G8344">
        <v>0</v>
      </c>
      <c r="H8344">
        <v>0</v>
      </c>
      <c r="I8344">
        <v>117</v>
      </c>
      <c r="J8344">
        <v>90.6</v>
      </c>
    </row>
    <row r="8345" spans="1:39" x14ac:dyDescent="0.3">
      <c r="A8345">
        <v>16227</v>
      </c>
      <c r="B8345" t="s">
        <v>746</v>
      </c>
      <c r="C8345" t="s">
        <v>71</v>
      </c>
      <c r="D8345">
        <v>13</v>
      </c>
      <c r="E8345">
        <v>38.5</v>
      </c>
      <c r="F8345">
        <v>5</v>
      </c>
      <c r="G8345">
        <v>1</v>
      </c>
      <c r="H8345">
        <v>0</v>
      </c>
      <c r="I8345">
        <v>41</v>
      </c>
      <c r="J8345">
        <v>49.6</v>
      </c>
    </row>
    <row r="8346" spans="1:39" x14ac:dyDescent="0.3">
      <c r="A8346">
        <v>16227</v>
      </c>
      <c r="B8346" t="s">
        <v>715</v>
      </c>
      <c r="C8346" t="s">
        <v>2546</v>
      </c>
      <c r="K8346">
        <v>18</v>
      </c>
      <c r="L8346">
        <v>0</v>
      </c>
      <c r="M8346">
        <v>8</v>
      </c>
      <c r="N8346">
        <v>1</v>
      </c>
      <c r="O8346">
        <v>59</v>
      </c>
    </row>
    <row r="8347" spans="1:39" x14ac:dyDescent="0.3">
      <c r="A8347">
        <v>16227</v>
      </c>
      <c r="B8347" t="s">
        <v>715</v>
      </c>
      <c r="C8347" t="s">
        <v>2325</v>
      </c>
      <c r="K8347">
        <v>2</v>
      </c>
      <c r="L8347">
        <v>0</v>
      </c>
      <c r="M8347">
        <v>28</v>
      </c>
      <c r="N8347">
        <v>0</v>
      </c>
      <c r="O8347">
        <v>34</v>
      </c>
    </row>
    <row r="8348" spans="1:39" x14ac:dyDescent="0.3">
      <c r="A8348">
        <v>16227</v>
      </c>
      <c r="B8348" t="s">
        <v>715</v>
      </c>
      <c r="C8348" t="s">
        <v>247</v>
      </c>
      <c r="K8348">
        <v>8</v>
      </c>
      <c r="L8348">
        <v>0</v>
      </c>
      <c r="M8348">
        <v>17</v>
      </c>
      <c r="N8348">
        <v>0</v>
      </c>
      <c r="O8348">
        <v>30</v>
      </c>
    </row>
    <row r="8349" spans="1:39" x14ac:dyDescent="0.3">
      <c r="A8349">
        <v>16227</v>
      </c>
      <c r="B8349" t="s">
        <v>715</v>
      </c>
      <c r="C8349" t="s">
        <v>1165</v>
      </c>
      <c r="K8349">
        <v>12</v>
      </c>
      <c r="L8349">
        <v>0</v>
      </c>
      <c r="M8349">
        <v>9</v>
      </c>
      <c r="N8349">
        <v>0</v>
      </c>
      <c r="O8349">
        <v>25</v>
      </c>
    </row>
    <row r="8350" spans="1:39" x14ac:dyDescent="0.3">
      <c r="A8350">
        <v>16227</v>
      </c>
      <c r="B8350" t="s">
        <v>715</v>
      </c>
      <c r="C8350" t="s">
        <v>291</v>
      </c>
      <c r="K8350">
        <v>5</v>
      </c>
      <c r="L8350">
        <v>0</v>
      </c>
      <c r="M8350">
        <v>6</v>
      </c>
      <c r="N8350">
        <v>0</v>
      </c>
      <c r="O8350">
        <v>17</v>
      </c>
    </row>
    <row r="8351" spans="1:39" x14ac:dyDescent="0.3">
      <c r="A8351">
        <v>16227</v>
      </c>
      <c r="B8351" t="s">
        <v>715</v>
      </c>
      <c r="C8351" t="s">
        <v>2547</v>
      </c>
      <c r="K8351">
        <v>2</v>
      </c>
      <c r="L8351">
        <v>0</v>
      </c>
      <c r="M8351">
        <v>4</v>
      </c>
      <c r="N8351">
        <v>0</v>
      </c>
      <c r="O8351">
        <v>8</v>
      </c>
    </row>
    <row r="8352" spans="1:39" x14ac:dyDescent="0.3">
      <c r="A8352">
        <v>16227</v>
      </c>
      <c r="B8352" t="s">
        <v>715</v>
      </c>
      <c r="C8352" t="s">
        <v>2324</v>
      </c>
      <c r="K8352">
        <v>1</v>
      </c>
      <c r="L8352">
        <v>0</v>
      </c>
      <c r="M8352">
        <v>0</v>
      </c>
      <c r="N8352">
        <v>0</v>
      </c>
      <c r="O8352">
        <v>-3</v>
      </c>
    </row>
    <row r="8353" spans="1:24" x14ac:dyDescent="0.3">
      <c r="A8353">
        <v>16227</v>
      </c>
      <c r="B8353" t="s">
        <v>746</v>
      </c>
      <c r="C8353" t="s">
        <v>71</v>
      </c>
      <c r="K8353">
        <v>28</v>
      </c>
      <c r="L8353">
        <v>1</v>
      </c>
      <c r="M8353">
        <v>26</v>
      </c>
      <c r="N8353">
        <v>0</v>
      </c>
      <c r="O8353">
        <v>131</v>
      </c>
    </row>
    <row r="8354" spans="1:24" x14ac:dyDescent="0.3">
      <c r="A8354">
        <v>16227</v>
      </c>
      <c r="B8354" t="s">
        <v>746</v>
      </c>
      <c r="C8354" t="s">
        <v>153</v>
      </c>
      <c r="K8354">
        <v>23</v>
      </c>
      <c r="L8354">
        <v>0</v>
      </c>
      <c r="M8354">
        <v>17</v>
      </c>
      <c r="N8354">
        <v>1</v>
      </c>
      <c r="O8354">
        <v>91</v>
      </c>
    </row>
    <row r="8355" spans="1:24" x14ac:dyDescent="0.3">
      <c r="A8355">
        <v>16227</v>
      </c>
      <c r="B8355" t="s">
        <v>746</v>
      </c>
      <c r="C8355" t="s">
        <v>107</v>
      </c>
      <c r="K8355">
        <v>4</v>
      </c>
      <c r="L8355">
        <v>0</v>
      </c>
      <c r="M8355">
        <v>23</v>
      </c>
      <c r="N8355">
        <v>0</v>
      </c>
      <c r="O8355">
        <v>40</v>
      </c>
    </row>
    <row r="8356" spans="1:24" x14ac:dyDescent="0.3">
      <c r="A8356">
        <v>16227</v>
      </c>
      <c r="B8356" t="s">
        <v>746</v>
      </c>
      <c r="C8356" t="s">
        <v>52</v>
      </c>
      <c r="K8356">
        <v>2</v>
      </c>
      <c r="L8356">
        <v>0</v>
      </c>
      <c r="M8356">
        <v>17</v>
      </c>
      <c r="N8356">
        <v>0</v>
      </c>
      <c r="O8356">
        <v>17</v>
      </c>
    </row>
    <row r="8357" spans="1:24" x14ac:dyDescent="0.3">
      <c r="A8357">
        <v>16227</v>
      </c>
      <c r="B8357" t="s">
        <v>746</v>
      </c>
      <c r="C8357" t="s">
        <v>2548</v>
      </c>
      <c r="K8357">
        <v>0</v>
      </c>
      <c r="L8357">
        <v>2</v>
      </c>
      <c r="M8357">
        <v>0</v>
      </c>
      <c r="N8357">
        <v>0</v>
      </c>
      <c r="O8357">
        <v>0</v>
      </c>
    </row>
    <row r="8358" spans="1:24" x14ac:dyDescent="0.3">
      <c r="A8358">
        <v>16227</v>
      </c>
      <c r="B8358" t="s">
        <v>715</v>
      </c>
      <c r="C8358" t="s">
        <v>2549</v>
      </c>
      <c r="P8358">
        <v>19</v>
      </c>
      <c r="Q8358">
        <v>0</v>
      </c>
      <c r="R8358">
        <v>48</v>
      </c>
      <c r="S8358">
        <v>4</v>
      </c>
    </row>
    <row r="8359" spans="1:24" x14ac:dyDescent="0.3">
      <c r="A8359">
        <v>16227</v>
      </c>
      <c r="B8359" t="s">
        <v>715</v>
      </c>
      <c r="C8359" t="s">
        <v>2547</v>
      </c>
      <c r="P8359">
        <v>13</v>
      </c>
      <c r="Q8359">
        <v>0</v>
      </c>
      <c r="R8359">
        <v>36</v>
      </c>
      <c r="S8359">
        <v>4</v>
      </c>
    </row>
    <row r="8360" spans="1:24" x14ac:dyDescent="0.3">
      <c r="A8360">
        <v>16227</v>
      </c>
      <c r="B8360" t="s">
        <v>715</v>
      </c>
      <c r="C8360" t="s">
        <v>2327</v>
      </c>
      <c r="P8360">
        <v>11</v>
      </c>
      <c r="Q8360">
        <v>0</v>
      </c>
      <c r="R8360">
        <v>21</v>
      </c>
      <c r="S8360">
        <v>2</v>
      </c>
    </row>
    <row r="8361" spans="1:24" x14ac:dyDescent="0.3">
      <c r="A8361">
        <v>16227</v>
      </c>
      <c r="B8361" t="s">
        <v>715</v>
      </c>
      <c r="C8361" t="s">
        <v>2324</v>
      </c>
      <c r="P8361">
        <v>12</v>
      </c>
      <c r="Q8361">
        <v>0</v>
      </c>
      <c r="R8361">
        <v>12</v>
      </c>
      <c r="S8361">
        <v>1</v>
      </c>
    </row>
    <row r="8362" spans="1:24" x14ac:dyDescent="0.3">
      <c r="A8362">
        <v>16227</v>
      </c>
      <c r="B8362" t="s">
        <v>746</v>
      </c>
      <c r="C8362" t="s">
        <v>2548</v>
      </c>
      <c r="P8362">
        <v>16</v>
      </c>
      <c r="Q8362">
        <v>0</v>
      </c>
      <c r="R8362">
        <v>16</v>
      </c>
      <c r="S8362">
        <v>1</v>
      </c>
    </row>
    <row r="8363" spans="1:24" x14ac:dyDescent="0.3">
      <c r="A8363">
        <v>16227</v>
      </c>
      <c r="B8363" t="s">
        <v>746</v>
      </c>
      <c r="C8363" t="s">
        <v>2550</v>
      </c>
      <c r="P8363">
        <v>9</v>
      </c>
      <c r="Q8363">
        <v>0</v>
      </c>
      <c r="R8363">
        <v>9</v>
      </c>
      <c r="S8363">
        <v>1</v>
      </c>
    </row>
    <row r="8364" spans="1:24" x14ac:dyDescent="0.3">
      <c r="A8364">
        <v>16227</v>
      </c>
      <c r="B8364" t="s">
        <v>746</v>
      </c>
      <c r="C8364" t="s">
        <v>2551</v>
      </c>
      <c r="P8364">
        <v>7</v>
      </c>
      <c r="Q8364">
        <v>0</v>
      </c>
      <c r="R8364">
        <v>7</v>
      </c>
      <c r="S8364">
        <v>1</v>
      </c>
    </row>
    <row r="8365" spans="1:24" x14ac:dyDescent="0.3">
      <c r="A8365">
        <v>16227</v>
      </c>
      <c r="B8365" t="s">
        <v>746</v>
      </c>
      <c r="C8365" t="s">
        <v>107</v>
      </c>
      <c r="P8365">
        <v>6</v>
      </c>
      <c r="Q8365">
        <v>0</v>
      </c>
      <c r="R8365">
        <v>6</v>
      </c>
      <c r="S8365">
        <v>1</v>
      </c>
    </row>
    <row r="8366" spans="1:24" x14ac:dyDescent="0.3">
      <c r="A8366">
        <v>16227</v>
      </c>
      <c r="B8366" t="s">
        <v>746</v>
      </c>
      <c r="C8366" t="s">
        <v>2392</v>
      </c>
      <c r="P8366">
        <v>3</v>
      </c>
      <c r="Q8366">
        <v>0</v>
      </c>
      <c r="R8366">
        <v>3</v>
      </c>
      <c r="S8366">
        <v>1</v>
      </c>
    </row>
    <row r="8367" spans="1:24" x14ac:dyDescent="0.3">
      <c r="A8367">
        <v>16227</v>
      </c>
      <c r="B8367" t="s">
        <v>715</v>
      </c>
      <c r="C8367" t="s">
        <v>2324</v>
      </c>
      <c r="T8367">
        <v>25</v>
      </c>
      <c r="U8367">
        <v>25</v>
      </c>
      <c r="V8367">
        <v>0</v>
      </c>
      <c r="W8367">
        <v>25</v>
      </c>
      <c r="X8367">
        <v>1</v>
      </c>
    </row>
    <row r="8368" spans="1:24" x14ac:dyDescent="0.3">
      <c r="A8368">
        <v>16227</v>
      </c>
      <c r="B8368" t="s">
        <v>746</v>
      </c>
      <c r="C8368" t="s">
        <v>2391</v>
      </c>
      <c r="T8368">
        <v>15</v>
      </c>
      <c r="U8368">
        <v>15</v>
      </c>
      <c r="V8368">
        <v>0</v>
      </c>
      <c r="W8368">
        <v>15</v>
      </c>
      <c r="X8368">
        <v>1</v>
      </c>
    </row>
    <row r="8369" spans="1:39" x14ac:dyDescent="0.3">
      <c r="A8369">
        <v>16227</v>
      </c>
      <c r="B8369" t="s">
        <v>746</v>
      </c>
      <c r="C8369" t="s">
        <v>1603</v>
      </c>
      <c r="T8369">
        <v>9</v>
      </c>
      <c r="U8369">
        <v>9</v>
      </c>
      <c r="V8369">
        <v>0</v>
      </c>
      <c r="W8369">
        <v>9</v>
      </c>
      <c r="X8369">
        <v>1</v>
      </c>
    </row>
    <row r="8370" spans="1:39" x14ac:dyDescent="0.3">
      <c r="A8370">
        <v>16227</v>
      </c>
      <c r="B8370" t="s">
        <v>746</v>
      </c>
      <c r="C8370" t="s">
        <v>2552</v>
      </c>
      <c r="T8370">
        <v>0</v>
      </c>
      <c r="U8370">
        <v>0</v>
      </c>
      <c r="V8370">
        <v>0</v>
      </c>
      <c r="W8370">
        <v>0</v>
      </c>
      <c r="X8370">
        <v>1</v>
      </c>
    </row>
    <row r="8371" spans="1:39" x14ac:dyDescent="0.3">
      <c r="A8371">
        <v>16227</v>
      </c>
      <c r="B8371" t="s">
        <v>715</v>
      </c>
      <c r="C8371" t="s">
        <v>2553</v>
      </c>
      <c r="Y8371">
        <v>23</v>
      </c>
      <c r="Z8371">
        <v>43</v>
      </c>
      <c r="AA8371">
        <v>0</v>
      </c>
      <c r="AB8371">
        <v>46</v>
      </c>
      <c r="AC8371">
        <v>2</v>
      </c>
    </row>
    <row r="8372" spans="1:39" x14ac:dyDescent="0.3">
      <c r="A8372">
        <v>16227</v>
      </c>
      <c r="B8372" t="s">
        <v>746</v>
      </c>
      <c r="C8372" t="s">
        <v>2548</v>
      </c>
      <c r="Y8372">
        <v>-4</v>
      </c>
      <c r="Z8372">
        <v>0</v>
      </c>
      <c r="AA8372">
        <v>0</v>
      </c>
      <c r="AB8372">
        <v>-8</v>
      </c>
      <c r="AC8372">
        <v>2</v>
      </c>
    </row>
    <row r="8373" spans="1:39" x14ac:dyDescent="0.3">
      <c r="A8373">
        <v>16227</v>
      </c>
      <c r="B8373" t="s">
        <v>715</v>
      </c>
      <c r="C8373" t="s">
        <v>1377</v>
      </c>
      <c r="AD8373">
        <v>3</v>
      </c>
      <c r="AE8373">
        <v>42</v>
      </c>
      <c r="AF8373">
        <v>2</v>
      </c>
      <c r="AG8373">
        <v>66.7</v>
      </c>
      <c r="AH8373">
        <v>6</v>
      </c>
      <c r="AI8373">
        <v>0</v>
      </c>
    </row>
    <row r="8374" spans="1:39" x14ac:dyDescent="0.3">
      <c r="A8374">
        <v>16227</v>
      </c>
      <c r="B8374" t="s">
        <v>746</v>
      </c>
      <c r="C8374" t="s">
        <v>2554</v>
      </c>
      <c r="AD8374">
        <v>0</v>
      </c>
      <c r="AE8374" t="s">
        <v>136</v>
      </c>
      <c r="AF8374">
        <v>0</v>
      </c>
      <c r="AG8374" t="s">
        <v>136</v>
      </c>
      <c r="AH8374">
        <v>1</v>
      </c>
      <c r="AI8374">
        <v>1</v>
      </c>
    </row>
    <row r="8375" spans="1:39" x14ac:dyDescent="0.3">
      <c r="A8375">
        <v>16227</v>
      </c>
      <c r="B8375" t="s">
        <v>715</v>
      </c>
      <c r="C8375" t="s">
        <v>2555</v>
      </c>
      <c r="AJ8375">
        <v>39</v>
      </c>
      <c r="AK8375">
        <v>103</v>
      </c>
      <c r="AL8375">
        <v>34.299999999999997</v>
      </c>
      <c r="AM8375">
        <v>3</v>
      </c>
    </row>
    <row r="8376" spans="1:39" x14ac:dyDescent="0.3">
      <c r="A8376">
        <v>16227</v>
      </c>
      <c r="B8376" t="s">
        <v>715</v>
      </c>
      <c r="C8376" t="s">
        <v>1165</v>
      </c>
      <c r="AJ8376">
        <v>44</v>
      </c>
      <c r="AK8376">
        <v>44</v>
      </c>
      <c r="AL8376">
        <v>44</v>
      </c>
      <c r="AM8376">
        <v>1</v>
      </c>
    </row>
    <row r="8377" spans="1:39" x14ac:dyDescent="0.3">
      <c r="A8377">
        <v>16227</v>
      </c>
      <c r="B8377" t="s">
        <v>746</v>
      </c>
      <c r="C8377" t="s">
        <v>2554</v>
      </c>
      <c r="AJ8377">
        <v>51</v>
      </c>
      <c r="AK8377">
        <v>181</v>
      </c>
      <c r="AL8377">
        <v>36.200000000000003</v>
      </c>
      <c r="AM8377">
        <v>5</v>
      </c>
    </row>
    <row r="8378" spans="1:39" x14ac:dyDescent="0.3">
      <c r="A8378">
        <v>16228</v>
      </c>
      <c r="B8378" t="s">
        <v>527</v>
      </c>
      <c r="C8378" t="s">
        <v>107</v>
      </c>
      <c r="D8378">
        <v>39</v>
      </c>
      <c r="E8378">
        <v>56.4</v>
      </c>
      <c r="F8378">
        <v>22</v>
      </c>
      <c r="G8378">
        <v>1</v>
      </c>
      <c r="H8378">
        <v>1</v>
      </c>
      <c r="I8378">
        <v>196</v>
      </c>
      <c r="J8378">
        <v>102</v>
      </c>
    </row>
    <row r="8379" spans="1:39" x14ac:dyDescent="0.3">
      <c r="A8379">
        <v>16228</v>
      </c>
      <c r="B8379" t="s">
        <v>380</v>
      </c>
      <c r="C8379" t="s">
        <v>429</v>
      </c>
      <c r="D8379">
        <v>45</v>
      </c>
      <c r="E8379">
        <v>62.2</v>
      </c>
      <c r="F8379">
        <v>28</v>
      </c>
      <c r="G8379">
        <v>0</v>
      </c>
      <c r="H8379">
        <v>2</v>
      </c>
      <c r="I8379">
        <v>275</v>
      </c>
      <c r="J8379">
        <v>128.19999999999999</v>
      </c>
    </row>
    <row r="8380" spans="1:39" x14ac:dyDescent="0.3">
      <c r="A8380">
        <v>16228</v>
      </c>
      <c r="B8380" t="s">
        <v>527</v>
      </c>
      <c r="C8380" t="s">
        <v>107</v>
      </c>
      <c r="K8380">
        <v>12</v>
      </c>
      <c r="L8380">
        <v>2</v>
      </c>
      <c r="M8380">
        <v>18</v>
      </c>
      <c r="N8380">
        <v>0</v>
      </c>
      <c r="O8380">
        <v>59</v>
      </c>
    </row>
    <row r="8381" spans="1:39" x14ac:dyDescent="0.3">
      <c r="A8381">
        <v>16228</v>
      </c>
      <c r="B8381" t="s">
        <v>527</v>
      </c>
      <c r="C8381" t="s">
        <v>2556</v>
      </c>
      <c r="K8381">
        <v>8</v>
      </c>
      <c r="L8381">
        <v>1</v>
      </c>
      <c r="M8381">
        <v>28</v>
      </c>
      <c r="N8381">
        <v>0</v>
      </c>
      <c r="O8381">
        <v>50</v>
      </c>
    </row>
    <row r="8382" spans="1:39" x14ac:dyDescent="0.3">
      <c r="A8382">
        <v>16228</v>
      </c>
      <c r="B8382" t="s">
        <v>527</v>
      </c>
      <c r="C8382" t="s">
        <v>59</v>
      </c>
      <c r="K8382">
        <v>1</v>
      </c>
      <c r="L8382">
        <v>1</v>
      </c>
      <c r="M8382">
        <v>17</v>
      </c>
      <c r="N8382">
        <v>0</v>
      </c>
      <c r="O8382">
        <v>17</v>
      </c>
    </row>
    <row r="8383" spans="1:39" x14ac:dyDescent="0.3">
      <c r="A8383">
        <v>16228</v>
      </c>
      <c r="B8383" t="s">
        <v>527</v>
      </c>
      <c r="C8383" t="s">
        <v>1344</v>
      </c>
      <c r="K8383">
        <v>1</v>
      </c>
      <c r="L8383">
        <v>0</v>
      </c>
      <c r="M8383">
        <v>8</v>
      </c>
      <c r="N8383">
        <v>0</v>
      </c>
      <c r="O8383">
        <v>8</v>
      </c>
    </row>
    <row r="8384" spans="1:39" x14ac:dyDescent="0.3">
      <c r="A8384">
        <v>16228</v>
      </c>
      <c r="B8384" t="s">
        <v>527</v>
      </c>
      <c r="C8384" t="s">
        <v>1202</v>
      </c>
      <c r="K8384">
        <v>2</v>
      </c>
      <c r="L8384">
        <v>0</v>
      </c>
      <c r="M8384">
        <v>3</v>
      </c>
      <c r="N8384">
        <v>0</v>
      </c>
      <c r="O8384">
        <v>6</v>
      </c>
    </row>
    <row r="8385" spans="1:19" x14ac:dyDescent="0.3">
      <c r="A8385">
        <v>16228</v>
      </c>
      <c r="B8385" t="s">
        <v>380</v>
      </c>
      <c r="C8385" t="s">
        <v>71</v>
      </c>
      <c r="K8385">
        <v>18</v>
      </c>
      <c r="L8385">
        <v>0</v>
      </c>
      <c r="M8385">
        <v>11</v>
      </c>
      <c r="N8385">
        <v>0</v>
      </c>
      <c r="O8385">
        <v>62</v>
      </c>
    </row>
    <row r="8386" spans="1:19" x14ac:dyDescent="0.3">
      <c r="A8386">
        <v>16228</v>
      </c>
      <c r="B8386" t="s">
        <v>380</v>
      </c>
      <c r="C8386" t="s">
        <v>429</v>
      </c>
      <c r="K8386">
        <v>14</v>
      </c>
      <c r="L8386">
        <v>0</v>
      </c>
      <c r="M8386">
        <v>18</v>
      </c>
      <c r="N8386">
        <v>0</v>
      </c>
      <c r="O8386">
        <v>41</v>
      </c>
    </row>
    <row r="8387" spans="1:19" x14ac:dyDescent="0.3">
      <c r="A8387">
        <v>16228</v>
      </c>
      <c r="B8387" t="s">
        <v>380</v>
      </c>
      <c r="C8387" t="s">
        <v>377</v>
      </c>
      <c r="K8387">
        <v>3</v>
      </c>
      <c r="L8387">
        <v>0</v>
      </c>
      <c r="M8387">
        <v>7</v>
      </c>
      <c r="N8387">
        <v>0</v>
      </c>
      <c r="O8387">
        <v>13</v>
      </c>
    </row>
    <row r="8388" spans="1:19" x14ac:dyDescent="0.3">
      <c r="A8388">
        <v>16228</v>
      </c>
      <c r="B8388" t="s">
        <v>380</v>
      </c>
      <c r="C8388" t="s">
        <v>2557</v>
      </c>
      <c r="K8388">
        <v>1</v>
      </c>
      <c r="L8388">
        <v>1</v>
      </c>
      <c r="M8388">
        <v>0</v>
      </c>
      <c r="N8388">
        <v>0</v>
      </c>
      <c r="O8388">
        <v>-13</v>
      </c>
    </row>
    <row r="8389" spans="1:19" x14ac:dyDescent="0.3">
      <c r="A8389">
        <v>16228</v>
      </c>
      <c r="B8389" t="s">
        <v>527</v>
      </c>
      <c r="C8389" t="s">
        <v>688</v>
      </c>
      <c r="P8389">
        <v>32</v>
      </c>
      <c r="Q8389">
        <v>1</v>
      </c>
      <c r="R8389">
        <v>61</v>
      </c>
      <c r="S8389">
        <v>4</v>
      </c>
    </row>
    <row r="8390" spans="1:19" x14ac:dyDescent="0.3">
      <c r="A8390">
        <v>16228</v>
      </c>
      <c r="B8390" t="s">
        <v>527</v>
      </c>
      <c r="C8390" t="s">
        <v>59</v>
      </c>
      <c r="P8390">
        <v>26</v>
      </c>
      <c r="Q8390">
        <v>0</v>
      </c>
      <c r="R8390">
        <v>58</v>
      </c>
      <c r="S8390">
        <v>5</v>
      </c>
    </row>
    <row r="8391" spans="1:19" x14ac:dyDescent="0.3">
      <c r="A8391">
        <v>16228</v>
      </c>
      <c r="B8391" t="s">
        <v>527</v>
      </c>
      <c r="C8391" t="s">
        <v>1344</v>
      </c>
      <c r="P8391">
        <v>14</v>
      </c>
      <c r="Q8391">
        <v>0</v>
      </c>
      <c r="R8391">
        <v>30</v>
      </c>
      <c r="S8391">
        <v>5</v>
      </c>
    </row>
    <row r="8392" spans="1:19" x14ac:dyDescent="0.3">
      <c r="A8392">
        <v>16228</v>
      </c>
      <c r="B8392" t="s">
        <v>527</v>
      </c>
      <c r="C8392" t="s">
        <v>2556</v>
      </c>
      <c r="P8392">
        <v>7</v>
      </c>
      <c r="Q8392">
        <v>0</v>
      </c>
      <c r="R8392">
        <v>21</v>
      </c>
      <c r="S8392">
        <v>4</v>
      </c>
    </row>
    <row r="8393" spans="1:19" x14ac:dyDescent="0.3">
      <c r="A8393">
        <v>16228</v>
      </c>
      <c r="B8393" t="s">
        <v>527</v>
      </c>
      <c r="C8393" t="s">
        <v>1751</v>
      </c>
      <c r="P8393">
        <v>11</v>
      </c>
      <c r="Q8393">
        <v>0</v>
      </c>
      <c r="R8393">
        <v>14</v>
      </c>
      <c r="S8393">
        <v>2</v>
      </c>
    </row>
    <row r="8394" spans="1:19" x14ac:dyDescent="0.3">
      <c r="A8394">
        <v>16228</v>
      </c>
      <c r="B8394" t="s">
        <v>527</v>
      </c>
      <c r="C8394" t="s">
        <v>1202</v>
      </c>
      <c r="P8394">
        <v>9</v>
      </c>
      <c r="Q8394">
        <v>0</v>
      </c>
      <c r="R8394">
        <v>12</v>
      </c>
      <c r="S8394">
        <v>2</v>
      </c>
    </row>
    <row r="8395" spans="1:19" x14ac:dyDescent="0.3">
      <c r="A8395">
        <v>16228</v>
      </c>
      <c r="B8395" t="s">
        <v>380</v>
      </c>
      <c r="C8395" t="s">
        <v>44</v>
      </c>
      <c r="P8395">
        <v>32</v>
      </c>
      <c r="Q8395">
        <v>1</v>
      </c>
      <c r="R8395">
        <v>77</v>
      </c>
      <c r="S8395">
        <v>6</v>
      </c>
    </row>
    <row r="8396" spans="1:19" x14ac:dyDescent="0.3">
      <c r="A8396">
        <v>16228</v>
      </c>
      <c r="B8396" t="s">
        <v>380</v>
      </c>
      <c r="C8396" t="s">
        <v>56</v>
      </c>
      <c r="P8396">
        <v>26</v>
      </c>
      <c r="Q8396">
        <v>0</v>
      </c>
      <c r="R8396">
        <v>68</v>
      </c>
      <c r="S8396">
        <v>5</v>
      </c>
    </row>
    <row r="8397" spans="1:19" x14ac:dyDescent="0.3">
      <c r="A8397">
        <v>16228</v>
      </c>
      <c r="B8397" t="s">
        <v>380</v>
      </c>
      <c r="C8397" t="s">
        <v>1643</v>
      </c>
      <c r="P8397">
        <v>19</v>
      </c>
      <c r="Q8397">
        <v>0</v>
      </c>
      <c r="R8397">
        <v>44</v>
      </c>
      <c r="S8397">
        <v>3</v>
      </c>
    </row>
    <row r="8398" spans="1:19" x14ac:dyDescent="0.3">
      <c r="A8398">
        <v>16228</v>
      </c>
      <c r="B8398" t="s">
        <v>380</v>
      </c>
      <c r="C8398" t="s">
        <v>261</v>
      </c>
      <c r="P8398">
        <v>10</v>
      </c>
      <c r="Q8398">
        <v>0</v>
      </c>
      <c r="R8398">
        <v>25</v>
      </c>
      <c r="S8398">
        <v>3</v>
      </c>
    </row>
    <row r="8399" spans="1:19" x14ac:dyDescent="0.3">
      <c r="A8399">
        <v>16228</v>
      </c>
      <c r="B8399" t="s">
        <v>380</v>
      </c>
      <c r="C8399" t="s">
        <v>377</v>
      </c>
      <c r="P8399">
        <v>16</v>
      </c>
      <c r="Q8399">
        <v>1</v>
      </c>
      <c r="R8399">
        <v>16</v>
      </c>
      <c r="S8399">
        <v>1</v>
      </c>
    </row>
    <row r="8400" spans="1:19" x14ac:dyDescent="0.3">
      <c r="A8400">
        <v>16228</v>
      </c>
      <c r="B8400" t="s">
        <v>380</v>
      </c>
      <c r="C8400" t="s">
        <v>224</v>
      </c>
      <c r="P8400">
        <v>11</v>
      </c>
      <c r="Q8400">
        <v>0</v>
      </c>
      <c r="R8400">
        <v>14</v>
      </c>
      <c r="S8400">
        <v>2</v>
      </c>
    </row>
    <row r="8401" spans="1:39" x14ac:dyDescent="0.3">
      <c r="A8401">
        <v>16228</v>
      </c>
      <c r="B8401" t="s">
        <v>380</v>
      </c>
      <c r="C8401" t="s">
        <v>177</v>
      </c>
      <c r="P8401">
        <v>8</v>
      </c>
      <c r="Q8401">
        <v>0</v>
      </c>
      <c r="R8401">
        <v>11</v>
      </c>
      <c r="S8401">
        <v>2</v>
      </c>
    </row>
    <row r="8402" spans="1:39" x14ac:dyDescent="0.3">
      <c r="A8402">
        <v>16228</v>
      </c>
      <c r="B8402" t="s">
        <v>380</v>
      </c>
      <c r="C8402" t="s">
        <v>646</v>
      </c>
      <c r="P8402">
        <v>7</v>
      </c>
      <c r="Q8402">
        <v>0</v>
      </c>
      <c r="R8402">
        <v>7</v>
      </c>
      <c r="S8402">
        <v>2</v>
      </c>
    </row>
    <row r="8403" spans="1:39" x14ac:dyDescent="0.3">
      <c r="A8403">
        <v>16228</v>
      </c>
      <c r="B8403" t="s">
        <v>380</v>
      </c>
      <c r="C8403" t="s">
        <v>682</v>
      </c>
      <c r="P8403">
        <v>5</v>
      </c>
      <c r="Q8403">
        <v>0</v>
      </c>
      <c r="R8403">
        <v>5</v>
      </c>
      <c r="S8403">
        <v>1</v>
      </c>
    </row>
    <row r="8404" spans="1:39" x14ac:dyDescent="0.3">
      <c r="A8404">
        <v>16228</v>
      </c>
      <c r="B8404" t="s">
        <v>380</v>
      </c>
      <c r="C8404" t="s">
        <v>71</v>
      </c>
      <c r="P8404">
        <v>4</v>
      </c>
      <c r="Q8404">
        <v>0</v>
      </c>
      <c r="R8404">
        <v>4</v>
      </c>
      <c r="S8404">
        <v>2</v>
      </c>
    </row>
    <row r="8405" spans="1:39" x14ac:dyDescent="0.3">
      <c r="A8405">
        <v>16228</v>
      </c>
      <c r="B8405" t="s">
        <v>380</v>
      </c>
      <c r="C8405" t="s">
        <v>107</v>
      </c>
      <c r="P8405">
        <v>4</v>
      </c>
      <c r="Q8405">
        <v>0</v>
      </c>
      <c r="R8405">
        <v>4</v>
      </c>
      <c r="S8405">
        <v>1</v>
      </c>
    </row>
    <row r="8406" spans="1:39" x14ac:dyDescent="0.3">
      <c r="A8406">
        <v>16228</v>
      </c>
      <c r="B8406" t="s">
        <v>527</v>
      </c>
      <c r="C8406" t="s">
        <v>1344</v>
      </c>
      <c r="T8406">
        <v>16.7</v>
      </c>
      <c r="U8406">
        <v>20</v>
      </c>
      <c r="V8406">
        <v>0</v>
      </c>
      <c r="W8406">
        <v>50</v>
      </c>
      <c r="X8406">
        <v>3</v>
      </c>
    </row>
    <row r="8407" spans="1:39" x14ac:dyDescent="0.3">
      <c r="A8407">
        <v>16228</v>
      </c>
      <c r="B8407" t="s">
        <v>527</v>
      </c>
      <c r="C8407" t="s">
        <v>59</v>
      </c>
      <c r="T8407">
        <v>43.5</v>
      </c>
      <c r="U8407">
        <v>60</v>
      </c>
      <c r="V8407">
        <v>0</v>
      </c>
      <c r="W8407">
        <v>87</v>
      </c>
      <c r="X8407">
        <v>2</v>
      </c>
    </row>
    <row r="8408" spans="1:39" x14ac:dyDescent="0.3">
      <c r="A8408">
        <v>16228</v>
      </c>
      <c r="B8408" t="s">
        <v>527</v>
      </c>
      <c r="C8408" t="s">
        <v>74</v>
      </c>
      <c r="T8408">
        <v>1</v>
      </c>
      <c r="U8408">
        <v>1</v>
      </c>
      <c r="V8408">
        <v>0</v>
      </c>
      <c r="W8408">
        <v>1</v>
      </c>
      <c r="X8408">
        <v>1</v>
      </c>
    </row>
    <row r="8409" spans="1:39" x14ac:dyDescent="0.3">
      <c r="A8409">
        <v>16228</v>
      </c>
      <c r="B8409" t="s">
        <v>380</v>
      </c>
      <c r="C8409" t="s">
        <v>646</v>
      </c>
      <c r="T8409">
        <v>26.5</v>
      </c>
      <c r="U8409">
        <v>46</v>
      </c>
      <c r="V8409">
        <v>0</v>
      </c>
      <c r="W8409">
        <v>53</v>
      </c>
      <c r="X8409">
        <v>2</v>
      </c>
    </row>
    <row r="8410" spans="1:39" x14ac:dyDescent="0.3">
      <c r="A8410">
        <v>16228</v>
      </c>
      <c r="B8410" t="s">
        <v>527</v>
      </c>
      <c r="C8410" t="s">
        <v>59</v>
      </c>
      <c r="Y8410">
        <v>-2</v>
      </c>
      <c r="Z8410">
        <v>0</v>
      </c>
      <c r="AA8410">
        <v>0</v>
      </c>
      <c r="AB8410">
        <v>-2</v>
      </c>
      <c r="AC8410">
        <v>1</v>
      </c>
    </row>
    <row r="8411" spans="1:39" x14ac:dyDescent="0.3">
      <c r="A8411">
        <v>16228</v>
      </c>
      <c r="B8411" t="s">
        <v>527</v>
      </c>
      <c r="C8411" t="s">
        <v>2105</v>
      </c>
      <c r="AD8411">
        <v>2</v>
      </c>
      <c r="AE8411" t="s">
        <v>136</v>
      </c>
      <c r="AF8411">
        <v>0</v>
      </c>
      <c r="AG8411">
        <v>0</v>
      </c>
      <c r="AH8411">
        <v>1</v>
      </c>
      <c r="AI8411">
        <v>1</v>
      </c>
    </row>
    <row r="8412" spans="1:39" x14ac:dyDescent="0.3">
      <c r="A8412">
        <v>16228</v>
      </c>
      <c r="B8412" t="s">
        <v>380</v>
      </c>
      <c r="C8412" t="s">
        <v>2558</v>
      </c>
      <c r="AD8412">
        <v>4</v>
      </c>
      <c r="AE8412">
        <v>45</v>
      </c>
      <c r="AF8412">
        <v>3</v>
      </c>
      <c r="AG8412">
        <v>75</v>
      </c>
      <c r="AH8412">
        <v>11</v>
      </c>
      <c r="AI8412">
        <v>2</v>
      </c>
    </row>
    <row r="8413" spans="1:39" x14ac:dyDescent="0.3">
      <c r="A8413">
        <v>16228</v>
      </c>
      <c r="B8413" t="s">
        <v>527</v>
      </c>
      <c r="C8413" t="s">
        <v>2559</v>
      </c>
      <c r="AJ8413">
        <v>49</v>
      </c>
      <c r="AK8413">
        <v>172</v>
      </c>
      <c r="AL8413">
        <v>43</v>
      </c>
      <c r="AM8413">
        <v>4</v>
      </c>
    </row>
    <row r="8414" spans="1:39" x14ac:dyDescent="0.3">
      <c r="A8414">
        <v>16228</v>
      </c>
      <c r="B8414" t="s">
        <v>380</v>
      </c>
      <c r="C8414" t="s">
        <v>248</v>
      </c>
      <c r="AJ8414">
        <v>53</v>
      </c>
      <c r="AK8414">
        <v>234</v>
      </c>
      <c r="AL8414">
        <v>39</v>
      </c>
      <c r="AM8414">
        <v>6</v>
      </c>
    </row>
    <row r="8415" spans="1:39" x14ac:dyDescent="0.3">
      <c r="A8415">
        <v>16229</v>
      </c>
      <c r="B8415" t="s">
        <v>1625</v>
      </c>
      <c r="C8415" t="s">
        <v>2560</v>
      </c>
      <c r="D8415">
        <v>57</v>
      </c>
      <c r="E8415">
        <v>71.900000000000006</v>
      </c>
      <c r="F8415">
        <v>41</v>
      </c>
      <c r="G8415">
        <v>2</v>
      </c>
      <c r="H8415">
        <v>1</v>
      </c>
      <c r="I8415">
        <v>434</v>
      </c>
      <c r="J8415">
        <v>134.69999999999999</v>
      </c>
    </row>
    <row r="8416" spans="1:39" x14ac:dyDescent="0.3">
      <c r="A8416">
        <v>16229</v>
      </c>
      <c r="B8416" t="s">
        <v>828</v>
      </c>
      <c r="C8416" t="s">
        <v>2561</v>
      </c>
      <c r="D8416">
        <v>21</v>
      </c>
      <c r="E8416">
        <v>52.4</v>
      </c>
      <c r="F8416">
        <v>11</v>
      </c>
      <c r="G8416">
        <v>2</v>
      </c>
      <c r="H8416">
        <v>0</v>
      </c>
      <c r="I8416">
        <v>200</v>
      </c>
      <c r="J8416">
        <v>113.3</v>
      </c>
    </row>
    <row r="8417" spans="1:19" x14ac:dyDescent="0.3">
      <c r="A8417">
        <v>16229</v>
      </c>
      <c r="B8417" t="s">
        <v>1625</v>
      </c>
      <c r="C8417" t="s">
        <v>2161</v>
      </c>
      <c r="K8417">
        <v>6</v>
      </c>
      <c r="L8417">
        <v>0</v>
      </c>
      <c r="M8417">
        <v>16</v>
      </c>
      <c r="N8417">
        <v>0</v>
      </c>
      <c r="O8417">
        <v>40</v>
      </c>
    </row>
    <row r="8418" spans="1:19" x14ac:dyDescent="0.3">
      <c r="A8418">
        <v>16229</v>
      </c>
      <c r="B8418" t="s">
        <v>1625</v>
      </c>
      <c r="C8418" t="s">
        <v>121</v>
      </c>
      <c r="K8418">
        <v>6</v>
      </c>
      <c r="L8418">
        <v>0</v>
      </c>
      <c r="M8418">
        <v>12</v>
      </c>
      <c r="N8418">
        <v>0</v>
      </c>
      <c r="O8418">
        <v>32</v>
      </c>
    </row>
    <row r="8419" spans="1:19" x14ac:dyDescent="0.3">
      <c r="A8419">
        <v>16229</v>
      </c>
      <c r="B8419" t="s">
        <v>1625</v>
      </c>
      <c r="C8419" t="s">
        <v>1948</v>
      </c>
      <c r="K8419">
        <v>2</v>
      </c>
      <c r="L8419">
        <v>0</v>
      </c>
      <c r="M8419">
        <v>10</v>
      </c>
      <c r="N8419">
        <v>1</v>
      </c>
      <c r="O8419">
        <v>12</v>
      </c>
    </row>
    <row r="8420" spans="1:19" x14ac:dyDescent="0.3">
      <c r="A8420">
        <v>16229</v>
      </c>
      <c r="B8420" t="s">
        <v>1625</v>
      </c>
      <c r="C8420" t="s">
        <v>849</v>
      </c>
      <c r="K8420">
        <v>1</v>
      </c>
      <c r="L8420">
        <v>0</v>
      </c>
      <c r="M8420">
        <v>2</v>
      </c>
      <c r="N8420">
        <v>0</v>
      </c>
      <c r="O8420">
        <v>2</v>
      </c>
    </row>
    <row r="8421" spans="1:19" x14ac:dyDescent="0.3">
      <c r="A8421">
        <v>16229</v>
      </c>
      <c r="B8421" t="s">
        <v>1625</v>
      </c>
      <c r="C8421" t="s">
        <v>2562</v>
      </c>
      <c r="K8421">
        <v>0</v>
      </c>
      <c r="L8421">
        <v>0</v>
      </c>
      <c r="M8421">
        <v>0</v>
      </c>
      <c r="N8421">
        <v>0</v>
      </c>
      <c r="O8421">
        <v>0</v>
      </c>
    </row>
    <row r="8422" spans="1:19" x14ac:dyDescent="0.3">
      <c r="A8422">
        <v>16229</v>
      </c>
      <c r="B8422" t="s">
        <v>1625</v>
      </c>
      <c r="C8422" t="s">
        <v>2289</v>
      </c>
      <c r="K8422">
        <v>1</v>
      </c>
      <c r="L8422">
        <v>0</v>
      </c>
      <c r="M8422">
        <v>0</v>
      </c>
      <c r="N8422">
        <v>0</v>
      </c>
      <c r="O8422">
        <v>-1</v>
      </c>
    </row>
    <row r="8423" spans="1:19" x14ac:dyDescent="0.3">
      <c r="A8423">
        <v>16229</v>
      </c>
      <c r="B8423" t="s">
        <v>1625</v>
      </c>
      <c r="C8423" t="s">
        <v>2560</v>
      </c>
      <c r="K8423">
        <v>13</v>
      </c>
      <c r="L8423">
        <v>0</v>
      </c>
      <c r="M8423">
        <v>10</v>
      </c>
      <c r="N8423">
        <v>1</v>
      </c>
      <c r="O8423">
        <v>-7</v>
      </c>
    </row>
    <row r="8424" spans="1:19" x14ac:dyDescent="0.3">
      <c r="A8424">
        <v>16229</v>
      </c>
      <c r="B8424" t="s">
        <v>828</v>
      </c>
      <c r="C8424" t="s">
        <v>1243</v>
      </c>
      <c r="K8424">
        <v>33</v>
      </c>
      <c r="L8424">
        <v>0</v>
      </c>
      <c r="M8424">
        <v>62</v>
      </c>
      <c r="N8424">
        <v>2</v>
      </c>
      <c r="O8424">
        <v>219</v>
      </c>
    </row>
    <row r="8425" spans="1:19" x14ac:dyDescent="0.3">
      <c r="A8425">
        <v>16229</v>
      </c>
      <c r="B8425" t="s">
        <v>828</v>
      </c>
      <c r="C8425" t="s">
        <v>2561</v>
      </c>
      <c r="K8425">
        <v>2</v>
      </c>
      <c r="L8425">
        <v>0</v>
      </c>
      <c r="M8425">
        <v>7</v>
      </c>
      <c r="N8425">
        <v>0</v>
      </c>
      <c r="O8425">
        <v>9</v>
      </c>
    </row>
    <row r="8426" spans="1:19" x14ac:dyDescent="0.3">
      <c r="A8426">
        <v>16229</v>
      </c>
      <c r="B8426" t="s">
        <v>1625</v>
      </c>
      <c r="C8426" t="s">
        <v>2289</v>
      </c>
      <c r="P8426">
        <v>21</v>
      </c>
      <c r="Q8426">
        <v>0</v>
      </c>
      <c r="R8426">
        <v>152</v>
      </c>
      <c r="S8426">
        <v>15</v>
      </c>
    </row>
    <row r="8427" spans="1:19" x14ac:dyDescent="0.3">
      <c r="A8427">
        <v>16229</v>
      </c>
      <c r="B8427" t="s">
        <v>1625</v>
      </c>
      <c r="C8427" t="s">
        <v>202</v>
      </c>
      <c r="P8427">
        <v>26</v>
      </c>
      <c r="Q8427">
        <v>0</v>
      </c>
      <c r="R8427">
        <v>129</v>
      </c>
      <c r="S8427">
        <v>9</v>
      </c>
    </row>
    <row r="8428" spans="1:19" x14ac:dyDescent="0.3">
      <c r="A8428">
        <v>16229</v>
      </c>
      <c r="B8428" t="s">
        <v>1625</v>
      </c>
      <c r="C8428" t="s">
        <v>2293</v>
      </c>
      <c r="P8428">
        <v>25</v>
      </c>
      <c r="Q8428">
        <v>1</v>
      </c>
      <c r="R8428">
        <v>64</v>
      </c>
      <c r="S8428">
        <v>7</v>
      </c>
    </row>
    <row r="8429" spans="1:19" x14ac:dyDescent="0.3">
      <c r="A8429">
        <v>16229</v>
      </c>
      <c r="B8429" t="s">
        <v>1625</v>
      </c>
      <c r="C8429" t="s">
        <v>332</v>
      </c>
      <c r="P8429">
        <v>32</v>
      </c>
      <c r="Q8429">
        <v>0</v>
      </c>
      <c r="R8429">
        <v>61</v>
      </c>
      <c r="S8429">
        <v>7</v>
      </c>
    </row>
    <row r="8430" spans="1:19" x14ac:dyDescent="0.3">
      <c r="A8430">
        <v>16229</v>
      </c>
      <c r="B8430" t="s">
        <v>1625</v>
      </c>
      <c r="C8430" t="s">
        <v>2563</v>
      </c>
      <c r="P8430">
        <v>10</v>
      </c>
      <c r="Q8430">
        <v>0</v>
      </c>
      <c r="R8430">
        <v>10</v>
      </c>
      <c r="S8430">
        <v>1</v>
      </c>
    </row>
    <row r="8431" spans="1:19" x14ac:dyDescent="0.3">
      <c r="A8431">
        <v>16229</v>
      </c>
      <c r="B8431" t="s">
        <v>1625</v>
      </c>
      <c r="C8431" t="s">
        <v>2161</v>
      </c>
      <c r="P8431">
        <v>9</v>
      </c>
      <c r="Q8431">
        <v>0</v>
      </c>
      <c r="R8431">
        <v>9</v>
      </c>
      <c r="S8431">
        <v>1</v>
      </c>
    </row>
    <row r="8432" spans="1:19" x14ac:dyDescent="0.3">
      <c r="A8432">
        <v>16229</v>
      </c>
      <c r="B8432" t="s">
        <v>1625</v>
      </c>
      <c r="C8432" t="s">
        <v>2294</v>
      </c>
      <c r="P8432">
        <v>9</v>
      </c>
      <c r="Q8432">
        <v>0</v>
      </c>
      <c r="R8432">
        <v>9</v>
      </c>
      <c r="S8432">
        <v>1</v>
      </c>
    </row>
    <row r="8433" spans="1:39" x14ac:dyDescent="0.3">
      <c r="A8433">
        <v>16229</v>
      </c>
      <c r="B8433" t="s">
        <v>828</v>
      </c>
      <c r="C8433" t="s">
        <v>2378</v>
      </c>
      <c r="P8433">
        <v>49</v>
      </c>
      <c r="Q8433">
        <v>0</v>
      </c>
      <c r="R8433">
        <v>63</v>
      </c>
      <c r="S8433">
        <v>2</v>
      </c>
    </row>
    <row r="8434" spans="1:39" x14ac:dyDescent="0.3">
      <c r="A8434">
        <v>16229</v>
      </c>
      <c r="B8434" t="s">
        <v>828</v>
      </c>
      <c r="C8434" t="s">
        <v>1469</v>
      </c>
      <c r="P8434">
        <v>39</v>
      </c>
      <c r="Q8434">
        <v>0</v>
      </c>
      <c r="R8434">
        <v>50</v>
      </c>
      <c r="S8434">
        <v>3</v>
      </c>
    </row>
    <row r="8435" spans="1:39" x14ac:dyDescent="0.3">
      <c r="A8435">
        <v>16229</v>
      </c>
      <c r="B8435" t="s">
        <v>828</v>
      </c>
      <c r="C8435" t="s">
        <v>2564</v>
      </c>
      <c r="P8435">
        <v>13</v>
      </c>
      <c r="Q8435">
        <v>0</v>
      </c>
      <c r="R8435">
        <v>44</v>
      </c>
      <c r="S8435">
        <v>4</v>
      </c>
    </row>
    <row r="8436" spans="1:39" x14ac:dyDescent="0.3">
      <c r="A8436">
        <v>16229</v>
      </c>
      <c r="B8436" t="s">
        <v>828</v>
      </c>
      <c r="C8436" t="s">
        <v>2565</v>
      </c>
      <c r="P8436">
        <v>38</v>
      </c>
      <c r="Q8436">
        <v>0</v>
      </c>
      <c r="R8436">
        <v>38</v>
      </c>
      <c r="S8436">
        <v>1</v>
      </c>
    </row>
    <row r="8437" spans="1:39" x14ac:dyDescent="0.3">
      <c r="A8437">
        <v>16229</v>
      </c>
      <c r="B8437" t="s">
        <v>828</v>
      </c>
      <c r="C8437" t="s">
        <v>56</v>
      </c>
      <c r="P8437">
        <v>5</v>
      </c>
      <c r="Q8437">
        <v>0</v>
      </c>
      <c r="R8437">
        <v>5</v>
      </c>
      <c r="S8437">
        <v>1</v>
      </c>
    </row>
    <row r="8438" spans="1:39" x14ac:dyDescent="0.3">
      <c r="A8438">
        <v>16229</v>
      </c>
      <c r="B8438" t="s">
        <v>1625</v>
      </c>
      <c r="C8438" t="s">
        <v>352</v>
      </c>
      <c r="T8438">
        <v>16.399999999999999</v>
      </c>
      <c r="U8438">
        <v>21</v>
      </c>
      <c r="V8438">
        <v>0</v>
      </c>
      <c r="W8438">
        <v>82</v>
      </c>
      <c r="X8438">
        <v>5</v>
      </c>
    </row>
    <row r="8439" spans="1:39" x14ac:dyDescent="0.3">
      <c r="A8439">
        <v>16229</v>
      </c>
      <c r="B8439" t="s">
        <v>828</v>
      </c>
      <c r="C8439" t="s">
        <v>2566</v>
      </c>
      <c r="T8439">
        <v>30.7</v>
      </c>
      <c r="U8439">
        <v>38</v>
      </c>
      <c r="V8439">
        <v>0</v>
      </c>
      <c r="W8439">
        <v>92</v>
      </c>
      <c r="X8439">
        <v>3</v>
      </c>
    </row>
    <row r="8440" spans="1:39" x14ac:dyDescent="0.3">
      <c r="A8440">
        <v>16229</v>
      </c>
      <c r="B8440" t="s">
        <v>828</v>
      </c>
      <c r="C8440" t="s">
        <v>56</v>
      </c>
      <c r="T8440">
        <v>26</v>
      </c>
      <c r="U8440">
        <v>26</v>
      </c>
      <c r="V8440">
        <v>0</v>
      </c>
      <c r="W8440">
        <v>26</v>
      </c>
      <c r="X8440">
        <v>1</v>
      </c>
    </row>
    <row r="8441" spans="1:39" x14ac:dyDescent="0.3">
      <c r="A8441">
        <v>16229</v>
      </c>
      <c r="B8441" t="s">
        <v>1625</v>
      </c>
      <c r="C8441" t="s">
        <v>2562</v>
      </c>
      <c r="Y8441">
        <v>-2</v>
      </c>
      <c r="Z8441">
        <v>0</v>
      </c>
      <c r="AA8441">
        <v>0</v>
      </c>
      <c r="AB8441">
        <v>-2</v>
      </c>
      <c r="AC8441">
        <v>1</v>
      </c>
    </row>
    <row r="8442" spans="1:39" x14ac:dyDescent="0.3">
      <c r="A8442">
        <v>16229</v>
      </c>
      <c r="B8442" t="s">
        <v>828</v>
      </c>
      <c r="C8442" t="s">
        <v>2566</v>
      </c>
      <c r="Y8442">
        <v>0.5</v>
      </c>
      <c r="Z8442">
        <v>1</v>
      </c>
      <c r="AA8442">
        <v>0</v>
      </c>
      <c r="AB8442">
        <v>1</v>
      </c>
      <c r="AC8442">
        <v>2</v>
      </c>
    </row>
    <row r="8443" spans="1:39" x14ac:dyDescent="0.3">
      <c r="A8443">
        <v>16229</v>
      </c>
      <c r="B8443" t="s">
        <v>1625</v>
      </c>
      <c r="C8443" t="s">
        <v>2567</v>
      </c>
      <c r="AD8443">
        <v>1</v>
      </c>
      <c r="AE8443">
        <v>23</v>
      </c>
      <c r="AF8443">
        <v>1</v>
      </c>
      <c r="AG8443">
        <v>100</v>
      </c>
      <c r="AH8443">
        <v>6</v>
      </c>
      <c r="AI8443">
        <v>3</v>
      </c>
    </row>
    <row r="8444" spans="1:39" x14ac:dyDescent="0.3">
      <c r="A8444">
        <v>16229</v>
      </c>
      <c r="B8444" t="s">
        <v>828</v>
      </c>
      <c r="C8444" t="s">
        <v>1227</v>
      </c>
      <c r="AD8444">
        <v>2</v>
      </c>
      <c r="AE8444">
        <v>34</v>
      </c>
      <c r="AF8444">
        <v>2</v>
      </c>
      <c r="AG8444">
        <v>100</v>
      </c>
      <c r="AH8444">
        <v>9</v>
      </c>
      <c r="AI8444">
        <v>3</v>
      </c>
    </row>
    <row r="8445" spans="1:39" x14ac:dyDescent="0.3">
      <c r="A8445">
        <v>16229</v>
      </c>
      <c r="B8445" t="s">
        <v>1625</v>
      </c>
      <c r="C8445" t="s">
        <v>2568</v>
      </c>
      <c r="AJ8445">
        <v>55</v>
      </c>
      <c r="AK8445">
        <v>168</v>
      </c>
      <c r="AL8445">
        <v>42</v>
      </c>
      <c r="AM8445">
        <v>4</v>
      </c>
    </row>
    <row r="8446" spans="1:39" x14ac:dyDescent="0.3">
      <c r="A8446">
        <v>16229</v>
      </c>
      <c r="B8446" t="s">
        <v>828</v>
      </c>
      <c r="C8446" t="s">
        <v>2569</v>
      </c>
      <c r="AJ8446">
        <v>47</v>
      </c>
      <c r="AK8446">
        <v>134</v>
      </c>
      <c r="AL8446">
        <v>44.7</v>
      </c>
      <c r="AM8446">
        <v>3</v>
      </c>
    </row>
    <row r="8447" spans="1:39" x14ac:dyDescent="0.3">
      <c r="A8447">
        <v>16230</v>
      </c>
      <c r="B8447" t="s">
        <v>1678</v>
      </c>
      <c r="C8447" t="s">
        <v>2570</v>
      </c>
      <c r="D8447">
        <v>57</v>
      </c>
      <c r="E8447">
        <v>61.4</v>
      </c>
      <c r="F8447">
        <v>35</v>
      </c>
      <c r="G8447">
        <v>2</v>
      </c>
      <c r="H8447">
        <v>1</v>
      </c>
      <c r="I8447">
        <v>268</v>
      </c>
      <c r="J8447">
        <v>99.7</v>
      </c>
    </row>
    <row r="8448" spans="1:39" x14ac:dyDescent="0.3">
      <c r="A8448">
        <v>16230</v>
      </c>
      <c r="B8448" t="s">
        <v>1678</v>
      </c>
      <c r="C8448" t="s">
        <v>2571</v>
      </c>
      <c r="D8448">
        <v>5</v>
      </c>
      <c r="E8448">
        <v>80</v>
      </c>
      <c r="F8448">
        <v>4</v>
      </c>
      <c r="G8448">
        <v>0</v>
      </c>
      <c r="H8448">
        <v>1</v>
      </c>
      <c r="I8448">
        <v>43</v>
      </c>
      <c r="J8448">
        <v>218.2</v>
      </c>
    </row>
    <row r="8449" spans="1:19" x14ac:dyDescent="0.3">
      <c r="A8449">
        <v>16230</v>
      </c>
      <c r="B8449" t="s">
        <v>363</v>
      </c>
      <c r="C8449" t="s">
        <v>1998</v>
      </c>
      <c r="D8449">
        <v>22</v>
      </c>
      <c r="E8449">
        <v>59.1</v>
      </c>
      <c r="F8449">
        <v>13</v>
      </c>
      <c r="G8449">
        <v>2</v>
      </c>
      <c r="H8449">
        <v>1</v>
      </c>
      <c r="I8449">
        <v>181</v>
      </c>
      <c r="J8449">
        <v>125</v>
      </c>
    </row>
    <row r="8450" spans="1:19" x14ac:dyDescent="0.3">
      <c r="A8450">
        <v>16230</v>
      </c>
      <c r="B8450" t="s">
        <v>1678</v>
      </c>
      <c r="C8450" t="s">
        <v>1719</v>
      </c>
      <c r="K8450">
        <v>11</v>
      </c>
      <c r="L8450">
        <v>0</v>
      </c>
      <c r="M8450">
        <v>7</v>
      </c>
      <c r="N8450">
        <v>0</v>
      </c>
      <c r="O8450">
        <v>27</v>
      </c>
    </row>
    <row r="8451" spans="1:19" x14ac:dyDescent="0.3">
      <c r="A8451">
        <v>16230</v>
      </c>
      <c r="B8451" t="s">
        <v>1678</v>
      </c>
      <c r="C8451" t="s">
        <v>2572</v>
      </c>
      <c r="K8451">
        <v>1</v>
      </c>
      <c r="L8451">
        <v>0</v>
      </c>
      <c r="M8451">
        <v>4</v>
      </c>
      <c r="N8451">
        <v>0</v>
      </c>
      <c r="O8451">
        <v>4</v>
      </c>
    </row>
    <row r="8452" spans="1:19" x14ac:dyDescent="0.3">
      <c r="A8452">
        <v>16230</v>
      </c>
      <c r="B8452" t="s">
        <v>1678</v>
      </c>
      <c r="C8452" t="s">
        <v>2573</v>
      </c>
      <c r="K8452">
        <v>1</v>
      </c>
      <c r="L8452">
        <v>0</v>
      </c>
      <c r="M8452">
        <v>4</v>
      </c>
      <c r="N8452">
        <v>0</v>
      </c>
      <c r="O8452">
        <v>4</v>
      </c>
    </row>
    <row r="8453" spans="1:19" x14ac:dyDescent="0.3">
      <c r="A8453">
        <v>16230</v>
      </c>
      <c r="B8453" t="s">
        <v>1678</v>
      </c>
      <c r="C8453" t="s">
        <v>2246</v>
      </c>
      <c r="K8453">
        <v>1</v>
      </c>
      <c r="L8453">
        <v>0</v>
      </c>
      <c r="M8453">
        <v>4</v>
      </c>
      <c r="N8453">
        <v>0</v>
      </c>
      <c r="O8453">
        <v>4</v>
      </c>
    </row>
    <row r="8454" spans="1:19" x14ac:dyDescent="0.3">
      <c r="A8454">
        <v>16230</v>
      </c>
      <c r="B8454" t="s">
        <v>1678</v>
      </c>
      <c r="C8454" t="s">
        <v>44</v>
      </c>
      <c r="K8454">
        <v>1</v>
      </c>
      <c r="L8454">
        <v>0</v>
      </c>
      <c r="M8454">
        <v>1</v>
      </c>
      <c r="N8454">
        <v>0</v>
      </c>
      <c r="O8454">
        <v>1</v>
      </c>
    </row>
    <row r="8455" spans="1:19" x14ac:dyDescent="0.3">
      <c r="A8455">
        <v>16230</v>
      </c>
      <c r="B8455" t="s">
        <v>1678</v>
      </c>
      <c r="C8455" t="s">
        <v>2570</v>
      </c>
      <c r="K8455">
        <v>5</v>
      </c>
      <c r="L8455">
        <v>0</v>
      </c>
      <c r="M8455">
        <v>6</v>
      </c>
      <c r="N8455">
        <v>0</v>
      </c>
      <c r="O8455">
        <v>-1</v>
      </c>
    </row>
    <row r="8456" spans="1:19" x14ac:dyDescent="0.3">
      <c r="A8456">
        <v>16230</v>
      </c>
      <c r="B8456" t="s">
        <v>1678</v>
      </c>
      <c r="C8456" t="s">
        <v>326</v>
      </c>
      <c r="K8456">
        <v>1</v>
      </c>
      <c r="L8456">
        <v>2</v>
      </c>
      <c r="M8456">
        <v>0</v>
      </c>
      <c r="N8456">
        <v>0</v>
      </c>
      <c r="O8456">
        <v>-7</v>
      </c>
    </row>
    <row r="8457" spans="1:19" x14ac:dyDescent="0.3">
      <c r="A8457">
        <v>16230</v>
      </c>
      <c r="B8457" t="s">
        <v>363</v>
      </c>
      <c r="C8457" t="s">
        <v>399</v>
      </c>
      <c r="K8457">
        <v>13</v>
      </c>
      <c r="L8457">
        <v>0</v>
      </c>
      <c r="M8457">
        <v>91</v>
      </c>
      <c r="N8457">
        <v>2</v>
      </c>
      <c r="O8457">
        <v>200</v>
      </c>
    </row>
    <row r="8458" spans="1:19" x14ac:dyDescent="0.3">
      <c r="A8458">
        <v>16230</v>
      </c>
      <c r="B8458" t="s">
        <v>363</v>
      </c>
      <c r="C8458" t="s">
        <v>2574</v>
      </c>
      <c r="K8458">
        <v>7</v>
      </c>
      <c r="L8458">
        <v>0</v>
      </c>
      <c r="M8458">
        <v>44</v>
      </c>
      <c r="N8458">
        <v>0</v>
      </c>
      <c r="O8458">
        <v>62</v>
      </c>
    </row>
    <row r="8459" spans="1:19" x14ac:dyDescent="0.3">
      <c r="A8459">
        <v>16230</v>
      </c>
      <c r="B8459" t="s">
        <v>363</v>
      </c>
      <c r="C8459" t="s">
        <v>595</v>
      </c>
      <c r="K8459">
        <v>13</v>
      </c>
      <c r="L8459">
        <v>0</v>
      </c>
      <c r="M8459">
        <v>10</v>
      </c>
      <c r="N8459">
        <v>4</v>
      </c>
      <c r="O8459">
        <v>35</v>
      </c>
    </row>
    <row r="8460" spans="1:19" x14ac:dyDescent="0.3">
      <c r="A8460">
        <v>16230</v>
      </c>
      <c r="B8460" t="s">
        <v>363</v>
      </c>
      <c r="C8460" t="s">
        <v>249</v>
      </c>
      <c r="K8460">
        <v>2</v>
      </c>
      <c r="L8460">
        <v>0</v>
      </c>
      <c r="M8460">
        <v>2</v>
      </c>
      <c r="N8460">
        <v>0</v>
      </c>
      <c r="O8460">
        <v>2</v>
      </c>
    </row>
    <row r="8461" spans="1:19" x14ac:dyDescent="0.3">
      <c r="A8461">
        <v>16230</v>
      </c>
      <c r="B8461" t="s">
        <v>363</v>
      </c>
      <c r="C8461" t="s">
        <v>2575</v>
      </c>
      <c r="K8461">
        <v>2</v>
      </c>
      <c r="L8461">
        <v>0</v>
      </c>
      <c r="M8461">
        <v>1</v>
      </c>
      <c r="N8461">
        <v>0</v>
      </c>
      <c r="O8461">
        <v>1</v>
      </c>
    </row>
    <row r="8462" spans="1:19" x14ac:dyDescent="0.3">
      <c r="A8462">
        <v>16230</v>
      </c>
      <c r="B8462" t="s">
        <v>363</v>
      </c>
      <c r="C8462" t="s">
        <v>107</v>
      </c>
      <c r="K8462">
        <v>1</v>
      </c>
      <c r="L8462">
        <v>0</v>
      </c>
      <c r="M8462">
        <v>0</v>
      </c>
      <c r="N8462">
        <v>0</v>
      </c>
      <c r="O8462">
        <v>-3</v>
      </c>
    </row>
    <row r="8463" spans="1:19" x14ac:dyDescent="0.3">
      <c r="A8463">
        <v>16230</v>
      </c>
      <c r="B8463" t="s">
        <v>1678</v>
      </c>
      <c r="C8463" t="s">
        <v>122</v>
      </c>
      <c r="P8463">
        <v>31</v>
      </c>
      <c r="Q8463">
        <v>1</v>
      </c>
      <c r="R8463">
        <v>137</v>
      </c>
      <c r="S8463">
        <v>11</v>
      </c>
    </row>
    <row r="8464" spans="1:19" x14ac:dyDescent="0.3">
      <c r="A8464">
        <v>16230</v>
      </c>
      <c r="B8464" t="s">
        <v>1678</v>
      </c>
      <c r="C8464" t="s">
        <v>326</v>
      </c>
      <c r="P8464">
        <v>12</v>
      </c>
      <c r="Q8464">
        <v>0</v>
      </c>
      <c r="R8464">
        <v>68</v>
      </c>
      <c r="S8464">
        <v>8</v>
      </c>
    </row>
    <row r="8465" spans="1:24" x14ac:dyDescent="0.3">
      <c r="A8465">
        <v>16230</v>
      </c>
      <c r="B8465" t="s">
        <v>1678</v>
      </c>
      <c r="C8465" t="s">
        <v>52</v>
      </c>
      <c r="P8465">
        <v>22</v>
      </c>
      <c r="Q8465">
        <v>1</v>
      </c>
      <c r="R8465">
        <v>60</v>
      </c>
      <c r="S8465">
        <v>4</v>
      </c>
    </row>
    <row r="8466" spans="1:24" x14ac:dyDescent="0.3">
      <c r="A8466">
        <v>16230</v>
      </c>
      <c r="B8466" t="s">
        <v>1678</v>
      </c>
      <c r="C8466" t="s">
        <v>2008</v>
      </c>
      <c r="P8466">
        <v>14</v>
      </c>
      <c r="Q8466">
        <v>0</v>
      </c>
      <c r="R8466">
        <v>43</v>
      </c>
      <c r="S8466">
        <v>5</v>
      </c>
    </row>
    <row r="8467" spans="1:24" x14ac:dyDescent="0.3">
      <c r="A8467">
        <v>16230</v>
      </c>
      <c r="B8467" t="s">
        <v>1678</v>
      </c>
      <c r="C8467" t="s">
        <v>2576</v>
      </c>
      <c r="P8467">
        <v>8</v>
      </c>
      <c r="Q8467">
        <v>0</v>
      </c>
      <c r="R8467">
        <v>8</v>
      </c>
      <c r="S8467">
        <v>1</v>
      </c>
    </row>
    <row r="8468" spans="1:24" x14ac:dyDescent="0.3">
      <c r="A8468">
        <v>16230</v>
      </c>
      <c r="B8468" t="s">
        <v>1678</v>
      </c>
      <c r="C8468" t="s">
        <v>1719</v>
      </c>
      <c r="P8468">
        <v>5</v>
      </c>
      <c r="Q8468">
        <v>0</v>
      </c>
      <c r="R8468">
        <v>4</v>
      </c>
      <c r="S8468">
        <v>3</v>
      </c>
    </row>
    <row r="8469" spans="1:24" x14ac:dyDescent="0.3">
      <c r="A8469">
        <v>16230</v>
      </c>
      <c r="B8469" t="s">
        <v>1678</v>
      </c>
      <c r="C8469" t="s">
        <v>1855</v>
      </c>
      <c r="P8469">
        <v>0</v>
      </c>
      <c r="Q8469">
        <v>0</v>
      </c>
      <c r="R8469">
        <v>0</v>
      </c>
      <c r="S8469">
        <v>1</v>
      </c>
    </row>
    <row r="8470" spans="1:24" x14ac:dyDescent="0.3">
      <c r="A8470">
        <v>16230</v>
      </c>
      <c r="B8470" t="s">
        <v>1678</v>
      </c>
      <c r="C8470" t="s">
        <v>2573</v>
      </c>
      <c r="P8470">
        <v>2</v>
      </c>
      <c r="Q8470">
        <v>0</v>
      </c>
      <c r="R8470">
        <v>-1</v>
      </c>
      <c r="S8470">
        <v>2</v>
      </c>
    </row>
    <row r="8471" spans="1:24" x14ac:dyDescent="0.3">
      <c r="A8471">
        <v>16230</v>
      </c>
      <c r="B8471" t="s">
        <v>1678</v>
      </c>
      <c r="C8471" t="s">
        <v>44</v>
      </c>
      <c r="P8471">
        <v>2</v>
      </c>
      <c r="Q8471">
        <v>0</v>
      </c>
      <c r="R8471">
        <v>-8</v>
      </c>
      <c r="S8471">
        <v>4</v>
      </c>
    </row>
    <row r="8472" spans="1:24" x14ac:dyDescent="0.3">
      <c r="A8472">
        <v>16230</v>
      </c>
      <c r="B8472" t="s">
        <v>363</v>
      </c>
      <c r="C8472" t="s">
        <v>2574</v>
      </c>
      <c r="P8472">
        <v>31</v>
      </c>
      <c r="Q8472">
        <v>0</v>
      </c>
      <c r="R8472">
        <v>52</v>
      </c>
      <c r="S8472">
        <v>2</v>
      </c>
    </row>
    <row r="8473" spans="1:24" x14ac:dyDescent="0.3">
      <c r="A8473">
        <v>16230</v>
      </c>
      <c r="B8473" t="s">
        <v>363</v>
      </c>
      <c r="C8473" t="s">
        <v>2577</v>
      </c>
      <c r="P8473">
        <v>45</v>
      </c>
      <c r="Q8473">
        <v>1</v>
      </c>
      <c r="R8473">
        <v>50</v>
      </c>
      <c r="S8473">
        <v>2</v>
      </c>
    </row>
    <row r="8474" spans="1:24" x14ac:dyDescent="0.3">
      <c r="A8474">
        <v>16230</v>
      </c>
      <c r="B8474" t="s">
        <v>363</v>
      </c>
      <c r="C8474" t="s">
        <v>2578</v>
      </c>
      <c r="P8474">
        <v>29</v>
      </c>
      <c r="Q8474">
        <v>0</v>
      </c>
      <c r="R8474">
        <v>40</v>
      </c>
      <c r="S8474">
        <v>2</v>
      </c>
    </row>
    <row r="8475" spans="1:24" x14ac:dyDescent="0.3">
      <c r="A8475">
        <v>16230</v>
      </c>
      <c r="B8475" t="s">
        <v>363</v>
      </c>
      <c r="C8475" t="s">
        <v>2579</v>
      </c>
      <c r="P8475">
        <v>9</v>
      </c>
      <c r="Q8475">
        <v>0</v>
      </c>
      <c r="R8475">
        <v>14</v>
      </c>
      <c r="S8475">
        <v>2</v>
      </c>
    </row>
    <row r="8476" spans="1:24" x14ac:dyDescent="0.3">
      <c r="A8476">
        <v>16230</v>
      </c>
      <c r="B8476" t="s">
        <v>363</v>
      </c>
      <c r="C8476" t="s">
        <v>107</v>
      </c>
      <c r="P8476">
        <v>8</v>
      </c>
      <c r="Q8476">
        <v>0</v>
      </c>
      <c r="R8476">
        <v>10</v>
      </c>
      <c r="S8476">
        <v>2</v>
      </c>
    </row>
    <row r="8477" spans="1:24" x14ac:dyDescent="0.3">
      <c r="A8477">
        <v>16230</v>
      </c>
      <c r="B8477" t="s">
        <v>363</v>
      </c>
      <c r="C8477" t="s">
        <v>676</v>
      </c>
      <c r="P8477">
        <v>7</v>
      </c>
      <c r="Q8477">
        <v>0</v>
      </c>
      <c r="R8477">
        <v>7</v>
      </c>
      <c r="S8477">
        <v>1</v>
      </c>
    </row>
    <row r="8478" spans="1:24" x14ac:dyDescent="0.3">
      <c r="A8478">
        <v>16230</v>
      </c>
      <c r="B8478" t="s">
        <v>363</v>
      </c>
      <c r="C8478" t="s">
        <v>249</v>
      </c>
      <c r="P8478">
        <v>5</v>
      </c>
      <c r="Q8478">
        <v>0</v>
      </c>
      <c r="R8478">
        <v>5</v>
      </c>
      <c r="S8478">
        <v>1</v>
      </c>
    </row>
    <row r="8479" spans="1:24" x14ac:dyDescent="0.3">
      <c r="A8479">
        <v>16230</v>
      </c>
      <c r="B8479" t="s">
        <v>363</v>
      </c>
      <c r="C8479" t="s">
        <v>44</v>
      </c>
      <c r="P8479">
        <v>3</v>
      </c>
      <c r="Q8479">
        <v>0</v>
      </c>
      <c r="R8479">
        <v>3</v>
      </c>
      <c r="S8479">
        <v>1</v>
      </c>
    </row>
    <row r="8480" spans="1:24" x14ac:dyDescent="0.3">
      <c r="A8480">
        <v>16230</v>
      </c>
      <c r="B8480" t="s">
        <v>1678</v>
      </c>
      <c r="C8480" t="s">
        <v>326</v>
      </c>
      <c r="T8480">
        <v>19.899999999999999</v>
      </c>
      <c r="U8480">
        <v>24</v>
      </c>
      <c r="V8480">
        <v>0</v>
      </c>
      <c r="W8480">
        <v>139</v>
      </c>
      <c r="X8480">
        <v>7</v>
      </c>
    </row>
    <row r="8481" spans="1:39" x14ac:dyDescent="0.3">
      <c r="A8481">
        <v>16230</v>
      </c>
      <c r="B8481" t="s">
        <v>363</v>
      </c>
      <c r="C8481" t="s">
        <v>107</v>
      </c>
      <c r="T8481">
        <v>24.7</v>
      </c>
      <c r="U8481">
        <v>33</v>
      </c>
      <c r="V8481">
        <v>0</v>
      </c>
      <c r="W8481">
        <v>74</v>
      </c>
      <c r="X8481">
        <v>3</v>
      </c>
    </row>
    <row r="8482" spans="1:39" x14ac:dyDescent="0.3">
      <c r="A8482">
        <v>16230</v>
      </c>
      <c r="B8482" t="s">
        <v>363</v>
      </c>
      <c r="C8482" t="s">
        <v>2580</v>
      </c>
      <c r="T8482">
        <v>16</v>
      </c>
      <c r="U8482">
        <v>16</v>
      </c>
      <c r="V8482">
        <v>0</v>
      </c>
      <c r="W8482">
        <v>16</v>
      </c>
      <c r="X8482">
        <v>1</v>
      </c>
    </row>
    <row r="8483" spans="1:39" x14ac:dyDescent="0.3">
      <c r="A8483">
        <v>16230</v>
      </c>
      <c r="B8483" t="s">
        <v>363</v>
      </c>
      <c r="C8483" t="s">
        <v>676</v>
      </c>
      <c r="T8483">
        <v>11</v>
      </c>
      <c r="U8483">
        <v>11</v>
      </c>
      <c r="V8483">
        <v>0</v>
      </c>
      <c r="W8483">
        <v>11</v>
      </c>
      <c r="X8483">
        <v>1</v>
      </c>
    </row>
    <row r="8484" spans="1:39" x14ac:dyDescent="0.3">
      <c r="A8484">
        <v>16230</v>
      </c>
      <c r="B8484" t="s">
        <v>1678</v>
      </c>
      <c r="C8484" t="s">
        <v>326</v>
      </c>
      <c r="Y8484">
        <v>36</v>
      </c>
      <c r="Z8484">
        <v>36</v>
      </c>
      <c r="AA8484">
        <v>0</v>
      </c>
      <c r="AB8484">
        <v>36</v>
      </c>
      <c r="AC8484">
        <v>1</v>
      </c>
    </row>
    <row r="8485" spans="1:39" x14ac:dyDescent="0.3">
      <c r="A8485">
        <v>16230</v>
      </c>
      <c r="B8485" t="s">
        <v>363</v>
      </c>
      <c r="C8485" t="s">
        <v>107</v>
      </c>
      <c r="Y8485">
        <v>0</v>
      </c>
      <c r="Z8485">
        <v>0</v>
      </c>
      <c r="AA8485">
        <v>0</v>
      </c>
      <c r="AB8485">
        <v>0</v>
      </c>
      <c r="AC8485">
        <v>1</v>
      </c>
    </row>
    <row r="8486" spans="1:39" x14ac:dyDescent="0.3">
      <c r="A8486">
        <v>16230</v>
      </c>
      <c r="B8486" t="s">
        <v>363</v>
      </c>
      <c r="C8486" t="s">
        <v>676</v>
      </c>
      <c r="Y8486">
        <v>-3</v>
      </c>
      <c r="Z8486">
        <v>0</v>
      </c>
      <c r="AA8486">
        <v>0</v>
      </c>
      <c r="AB8486">
        <v>-3</v>
      </c>
      <c r="AC8486">
        <v>1</v>
      </c>
    </row>
    <row r="8487" spans="1:39" x14ac:dyDescent="0.3">
      <c r="A8487">
        <v>16230</v>
      </c>
      <c r="B8487" t="s">
        <v>1678</v>
      </c>
      <c r="C8487" t="s">
        <v>943</v>
      </c>
      <c r="AD8487">
        <v>2</v>
      </c>
      <c r="AE8487">
        <v>37</v>
      </c>
      <c r="AF8487">
        <v>2</v>
      </c>
      <c r="AG8487">
        <v>100</v>
      </c>
      <c r="AH8487">
        <v>8</v>
      </c>
      <c r="AI8487">
        <v>2</v>
      </c>
    </row>
    <row r="8488" spans="1:39" x14ac:dyDescent="0.3">
      <c r="A8488">
        <v>16230</v>
      </c>
      <c r="B8488" t="s">
        <v>363</v>
      </c>
      <c r="C8488" t="s">
        <v>2581</v>
      </c>
      <c r="AD8488">
        <v>2</v>
      </c>
      <c r="AE8488">
        <v>23</v>
      </c>
      <c r="AF8488">
        <v>1</v>
      </c>
      <c r="AG8488">
        <v>50</v>
      </c>
      <c r="AH8488">
        <v>9</v>
      </c>
      <c r="AI8488">
        <v>6</v>
      </c>
    </row>
    <row r="8489" spans="1:39" x14ac:dyDescent="0.3">
      <c r="A8489">
        <v>16230</v>
      </c>
      <c r="B8489" t="s">
        <v>1678</v>
      </c>
      <c r="C8489" t="s">
        <v>1997</v>
      </c>
      <c r="AJ8489">
        <v>41</v>
      </c>
      <c r="AK8489">
        <v>141</v>
      </c>
      <c r="AL8489">
        <v>35.200000000000003</v>
      </c>
      <c r="AM8489">
        <v>4</v>
      </c>
    </row>
    <row r="8490" spans="1:39" x14ac:dyDescent="0.3">
      <c r="A8490">
        <v>16230</v>
      </c>
      <c r="B8490" t="s">
        <v>363</v>
      </c>
      <c r="C8490" t="s">
        <v>2581</v>
      </c>
      <c r="AJ8490">
        <v>48</v>
      </c>
      <c r="AK8490">
        <v>110</v>
      </c>
      <c r="AL8490">
        <v>36.700000000000003</v>
      </c>
      <c r="AM8490">
        <v>3</v>
      </c>
    </row>
    <row r="8491" spans="1:39" x14ac:dyDescent="0.3">
      <c r="A8491">
        <v>16231</v>
      </c>
      <c r="B8491" t="s">
        <v>1462</v>
      </c>
      <c r="C8491" t="s">
        <v>2398</v>
      </c>
      <c r="D8491">
        <v>23</v>
      </c>
      <c r="E8491">
        <v>78.3</v>
      </c>
      <c r="F8491">
        <v>18</v>
      </c>
      <c r="G8491">
        <v>0</v>
      </c>
      <c r="H8491">
        <v>0</v>
      </c>
      <c r="I8491">
        <v>242</v>
      </c>
      <c r="J8491">
        <v>166.6</v>
      </c>
    </row>
    <row r="8492" spans="1:39" x14ac:dyDescent="0.3">
      <c r="A8492">
        <v>16231</v>
      </c>
      <c r="B8492" t="s">
        <v>479</v>
      </c>
      <c r="C8492" t="s">
        <v>2343</v>
      </c>
      <c r="D8492">
        <v>41</v>
      </c>
      <c r="E8492">
        <v>73.2</v>
      </c>
      <c r="F8492">
        <v>30</v>
      </c>
      <c r="G8492">
        <v>0</v>
      </c>
      <c r="H8492">
        <v>1</v>
      </c>
      <c r="I8492">
        <v>306</v>
      </c>
      <c r="J8492">
        <v>143.9</v>
      </c>
    </row>
    <row r="8493" spans="1:39" x14ac:dyDescent="0.3">
      <c r="A8493">
        <v>16231</v>
      </c>
      <c r="B8493" t="s">
        <v>479</v>
      </c>
      <c r="C8493" t="s">
        <v>2053</v>
      </c>
      <c r="D8493">
        <v>1</v>
      </c>
      <c r="E8493">
        <v>100</v>
      </c>
      <c r="F8493">
        <v>1</v>
      </c>
      <c r="G8493">
        <v>0</v>
      </c>
      <c r="H8493">
        <v>0</v>
      </c>
      <c r="I8493">
        <v>7</v>
      </c>
      <c r="J8493">
        <v>158.80000000000001</v>
      </c>
    </row>
    <row r="8494" spans="1:39" x14ac:dyDescent="0.3">
      <c r="A8494">
        <v>16231</v>
      </c>
      <c r="B8494" t="s">
        <v>1462</v>
      </c>
      <c r="C8494" t="s">
        <v>2582</v>
      </c>
      <c r="K8494">
        <v>29</v>
      </c>
      <c r="L8494">
        <v>0</v>
      </c>
      <c r="M8494">
        <v>24</v>
      </c>
      <c r="N8494">
        <v>3</v>
      </c>
      <c r="O8494">
        <v>184</v>
      </c>
    </row>
    <row r="8495" spans="1:39" x14ac:dyDescent="0.3">
      <c r="A8495">
        <v>16231</v>
      </c>
      <c r="B8495" t="s">
        <v>1462</v>
      </c>
      <c r="C8495" t="s">
        <v>514</v>
      </c>
      <c r="K8495">
        <v>12</v>
      </c>
      <c r="L8495">
        <v>0</v>
      </c>
      <c r="M8495">
        <v>15</v>
      </c>
      <c r="N8495">
        <v>0</v>
      </c>
      <c r="O8495">
        <v>54</v>
      </c>
    </row>
    <row r="8496" spans="1:39" x14ac:dyDescent="0.3">
      <c r="A8496">
        <v>16231</v>
      </c>
      <c r="B8496" t="s">
        <v>1462</v>
      </c>
      <c r="C8496" t="s">
        <v>2398</v>
      </c>
      <c r="K8496">
        <v>9</v>
      </c>
      <c r="L8496">
        <v>0</v>
      </c>
      <c r="M8496">
        <v>55</v>
      </c>
      <c r="N8496">
        <v>1</v>
      </c>
      <c r="O8496">
        <v>53</v>
      </c>
    </row>
    <row r="8497" spans="1:19" x14ac:dyDescent="0.3">
      <c r="A8497">
        <v>16231</v>
      </c>
      <c r="B8497" t="s">
        <v>1462</v>
      </c>
      <c r="C8497" t="s">
        <v>2583</v>
      </c>
      <c r="K8497">
        <v>0</v>
      </c>
      <c r="L8497">
        <v>0</v>
      </c>
      <c r="M8497">
        <v>0</v>
      </c>
      <c r="N8497">
        <v>0</v>
      </c>
      <c r="O8497">
        <v>0</v>
      </c>
    </row>
    <row r="8498" spans="1:19" x14ac:dyDescent="0.3">
      <c r="A8498">
        <v>16231</v>
      </c>
      <c r="B8498" t="s">
        <v>479</v>
      </c>
      <c r="C8498" t="s">
        <v>381</v>
      </c>
      <c r="K8498">
        <v>12</v>
      </c>
      <c r="L8498">
        <v>0</v>
      </c>
      <c r="M8498">
        <v>18</v>
      </c>
      <c r="N8498">
        <v>1</v>
      </c>
      <c r="O8498">
        <v>63</v>
      </c>
    </row>
    <row r="8499" spans="1:19" x14ac:dyDescent="0.3">
      <c r="A8499">
        <v>16231</v>
      </c>
      <c r="B8499" t="s">
        <v>479</v>
      </c>
      <c r="C8499" t="s">
        <v>2343</v>
      </c>
      <c r="K8499">
        <v>16</v>
      </c>
      <c r="L8499">
        <v>2</v>
      </c>
      <c r="M8499">
        <v>26</v>
      </c>
      <c r="N8499">
        <v>0</v>
      </c>
      <c r="O8499">
        <v>44</v>
      </c>
    </row>
    <row r="8500" spans="1:19" x14ac:dyDescent="0.3">
      <c r="A8500">
        <v>16231</v>
      </c>
      <c r="B8500" t="s">
        <v>479</v>
      </c>
      <c r="C8500" t="s">
        <v>1486</v>
      </c>
      <c r="K8500">
        <v>1</v>
      </c>
      <c r="L8500">
        <v>0</v>
      </c>
      <c r="M8500">
        <v>17</v>
      </c>
      <c r="N8500">
        <v>0</v>
      </c>
      <c r="O8500">
        <v>17</v>
      </c>
    </row>
    <row r="8501" spans="1:19" x14ac:dyDescent="0.3">
      <c r="A8501">
        <v>16231</v>
      </c>
      <c r="B8501" t="s">
        <v>479</v>
      </c>
      <c r="C8501" t="s">
        <v>2584</v>
      </c>
      <c r="K8501">
        <v>0</v>
      </c>
      <c r="L8501">
        <v>0</v>
      </c>
      <c r="M8501">
        <v>0</v>
      </c>
      <c r="N8501">
        <v>0</v>
      </c>
      <c r="O8501">
        <v>0</v>
      </c>
    </row>
    <row r="8502" spans="1:19" x14ac:dyDescent="0.3">
      <c r="A8502">
        <v>16231</v>
      </c>
      <c r="B8502" t="s">
        <v>1462</v>
      </c>
      <c r="C8502" t="s">
        <v>1866</v>
      </c>
      <c r="P8502">
        <v>13</v>
      </c>
      <c r="Q8502">
        <v>0</v>
      </c>
      <c r="R8502">
        <v>52</v>
      </c>
      <c r="S8502">
        <v>6</v>
      </c>
    </row>
    <row r="8503" spans="1:19" x14ac:dyDescent="0.3">
      <c r="A8503">
        <v>16231</v>
      </c>
      <c r="B8503" t="s">
        <v>1462</v>
      </c>
      <c r="C8503" t="s">
        <v>2404</v>
      </c>
      <c r="P8503">
        <v>52</v>
      </c>
      <c r="Q8503">
        <v>0</v>
      </c>
      <c r="R8503">
        <v>52</v>
      </c>
      <c r="S8503">
        <v>1</v>
      </c>
    </row>
    <row r="8504" spans="1:19" x14ac:dyDescent="0.3">
      <c r="A8504">
        <v>16231</v>
      </c>
      <c r="B8504" t="s">
        <v>1462</v>
      </c>
      <c r="C8504" t="s">
        <v>2399</v>
      </c>
      <c r="P8504">
        <v>32</v>
      </c>
      <c r="Q8504">
        <v>0</v>
      </c>
      <c r="R8504">
        <v>32</v>
      </c>
      <c r="S8504">
        <v>1</v>
      </c>
    </row>
    <row r="8505" spans="1:19" x14ac:dyDescent="0.3">
      <c r="A8505">
        <v>16231</v>
      </c>
      <c r="B8505" t="s">
        <v>1462</v>
      </c>
      <c r="C8505" t="s">
        <v>2583</v>
      </c>
      <c r="P8505">
        <v>12</v>
      </c>
      <c r="Q8505">
        <v>0</v>
      </c>
      <c r="R8505">
        <v>31</v>
      </c>
      <c r="S8505">
        <v>4</v>
      </c>
    </row>
    <row r="8506" spans="1:19" x14ac:dyDescent="0.3">
      <c r="A8506">
        <v>16231</v>
      </c>
      <c r="B8506" t="s">
        <v>1462</v>
      </c>
      <c r="C8506" t="s">
        <v>514</v>
      </c>
      <c r="P8506">
        <v>14</v>
      </c>
      <c r="Q8506">
        <v>0</v>
      </c>
      <c r="R8506">
        <v>29</v>
      </c>
      <c r="S8506">
        <v>3</v>
      </c>
    </row>
    <row r="8507" spans="1:19" x14ac:dyDescent="0.3">
      <c r="A8507">
        <v>16231</v>
      </c>
      <c r="B8507" t="s">
        <v>1462</v>
      </c>
      <c r="C8507" t="s">
        <v>429</v>
      </c>
      <c r="P8507">
        <v>25</v>
      </c>
      <c r="Q8507">
        <v>0</v>
      </c>
      <c r="R8507">
        <v>25</v>
      </c>
      <c r="S8507">
        <v>1</v>
      </c>
    </row>
    <row r="8508" spans="1:19" x14ac:dyDescent="0.3">
      <c r="A8508">
        <v>16231</v>
      </c>
      <c r="B8508" t="s">
        <v>1462</v>
      </c>
      <c r="C8508" t="s">
        <v>2582</v>
      </c>
      <c r="P8508">
        <v>15</v>
      </c>
      <c r="Q8508">
        <v>0</v>
      </c>
      <c r="R8508">
        <v>21</v>
      </c>
      <c r="S8508">
        <v>2</v>
      </c>
    </row>
    <row r="8509" spans="1:19" x14ac:dyDescent="0.3">
      <c r="A8509">
        <v>16231</v>
      </c>
      <c r="B8509" t="s">
        <v>479</v>
      </c>
      <c r="C8509" t="s">
        <v>113</v>
      </c>
      <c r="P8509">
        <v>39</v>
      </c>
      <c r="Q8509">
        <v>1</v>
      </c>
      <c r="R8509">
        <v>127</v>
      </c>
      <c r="S8509">
        <v>12</v>
      </c>
    </row>
    <row r="8510" spans="1:19" x14ac:dyDescent="0.3">
      <c r="A8510">
        <v>16231</v>
      </c>
      <c r="B8510" t="s">
        <v>479</v>
      </c>
      <c r="C8510" t="s">
        <v>53</v>
      </c>
      <c r="P8510">
        <v>28</v>
      </c>
      <c r="Q8510">
        <v>0</v>
      </c>
      <c r="R8510">
        <v>81</v>
      </c>
      <c r="S8510">
        <v>5</v>
      </c>
    </row>
    <row r="8511" spans="1:19" x14ac:dyDescent="0.3">
      <c r="A8511">
        <v>16231</v>
      </c>
      <c r="B8511" t="s">
        <v>479</v>
      </c>
      <c r="C8511" t="s">
        <v>969</v>
      </c>
      <c r="P8511">
        <v>12</v>
      </c>
      <c r="Q8511">
        <v>0</v>
      </c>
      <c r="R8511">
        <v>50</v>
      </c>
      <c r="S8511">
        <v>6</v>
      </c>
    </row>
    <row r="8512" spans="1:19" x14ac:dyDescent="0.3">
      <c r="A8512">
        <v>16231</v>
      </c>
      <c r="B8512" t="s">
        <v>479</v>
      </c>
      <c r="C8512" t="s">
        <v>1486</v>
      </c>
      <c r="P8512">
        <v>17</v>
      </c>
      <c r="Q8512">
        <v>0</v>
      </c>
      <c r="R8512">
        <v>22</v>
      </c>
      <c r="S8512">
        <v>3</v>
      </c>
    </row>
    <row r="8513" spans="1:39" x14ac:dyDescent="0.3">
      <c r="A8513">
        <v>16231</v>
      </c>
      <c r="B8513" t="s">
        <v>479</v>
      </c>
      <c r="C8513" t="s">
        <v>44</v>
      </c>
      <c r="P8513">
        <v>12</v>
      </c>
      <c r="Q8513">
        <v>0</v>
      </c>
      <c r="R8513">
        <v>12</v>
      </c>
      <c r="S8513">
        <v>1</v>
      </c>
    </row>
    <row r="8514" spans="1:39" x14ac:dyDescent="0.3">
      <c r="A8514">
        <v>16231</v>
      </c>
      <c r="B8514" t="s">
        <v>479</v>
      </c>
      <c r="C8514" t="s">
        <v>2347</v>
      </c>
      <c r="P8514">
        <v>10</v>
      </c>
      <c r="Q8514">
        <v>0</v>
      </c>
      <c r="R8514">
        <v>10</v>
      </c>
      <c r="S8514">
        <v>1</v>
      </c>
    </row>
    <row r="8515" spans="1:39" x14ac:dyDescent="0.3">
      <c r="A8515">
        <v>16231</v>
      </c>
      <c r="B8515" t="s">
        <v>479</v>
      </c>
      <c r="C8515" t="s">
        <v>2584</v>
      </c>
      <c r="P8515">
        <v>8</v>
      </c>
      <c r="Q8515">
        <v>0</v>
      </c>
      <c r="R8515">
        <v>8</v>
      </c>
      <c r="S8515">
        <v>1</v>
      </c>
    </row>
    <row r="8516" spans="1:39" x14ac:dyDescent="0.3">
      <c r="A8516">
        <v>16231</v>
      </c>
      <c r="B8516" t="s">
        <v>479</v>
      </c>
      <c r="C8516" t="s">
        <v>2057</v>
      </c>
      <c r="P8516">
        <v>6</v>
      </c>
      <c r="Q8516">
        <v>0</v>
      </c>
      <c r="R8516">
        <v>3</v>
      </c>
      <c r="S8516">
        <v>2</v>
      </c>
    </row>
    <row r="8517" spans="1:39" x14ac:dyDescent="0.3">
      <c r="A8517">
        <v>16231</v>
      </c>
      <c r="B8517" t="s">
        <v>1462</v>
      </c>
      <c r="C8517" t="s">
        <v>2399</v>
      </c>
      <c r="T8517">
        <v>16</v>
      </c>
      <c r="U8517">
        <v>20</v>
      </c>
      <c r="V8517">
        <v>0</v>
      </c>
      <c r="W8517">
        <v>48</v>
      </c>
      <c r="X8517">
        <v>3</v>
      </c>
    </row>
    <row r="8518" spans="1:39" x14ac:dyDescent="0.3">
      <c r="A8518">
        <v>16231</v>
      </c>
      <c r="B8518" t="s">
        <v>479</v>
      </c>
      <c r="C8518" t="s">
        <v>969</v>
      </c>
      <c r="T8518">
        <v>37</v>
      </c>
      <c r="U8518">
        <v>43</v>
      </c>
      <c r="V8518">
        <v>0</v>
      </c>
      <c r="W8518">
        <v>74</v>
      </c>
      <c r="X8518">
        <v>2</v>
      </c>
    </row>
    <row r="8519" spans="1:39" x14ac:dyDescent="0.3">
      <c r="A8519">
        <v>16231</v>
      </c>
      <c r="B8519" t="s">
        <v>479</v>
      </c>
      <c r="C8519" t="s">
        <v>2054</v>
      </c>
      <c r="T8519">
        <v>22.5</v>
      </c>
      <c r="U8519">
        <v>26</v>
      </c>
      <c r="V8519">
        <v>0</v>
      </c>
      <c r="W8519">
        <v>45</v>
      </c>
      <c r="X8519">
        <v>2</v>
      </c>
    </row>
    <row r="8520" spans="1:39" x14ac:dyDescent="0.3">
      <c r="A8520">
        <v>16231</v>
      </c>
      <c r="B8520" t="s">
        <v>479</v>
      </c>
      <c r="C8520" t="s">
        <v>2585</v>
      </c>
      <c r="T8520">
        <v>20</v>
      </c>
      <c r="U8520">
        <v>20</v>
      </c>
      <c r="V8520">
        <v>0</v>
      </c>
      <c r="W8520">
        <v>20</v>
      </c>
      <c r="X8520">
        <v>1</v>
      </c>
    </row>
    <row r="8521" spans="1:39" x14ac:dyDescent="0.3">
      <c r="A8521">
        <v>16231</v>
      </c>
      <c r="B8521" t="s">
        <v>479</v>
      </c>
      <c r="C8521" t="s">
        <v>2586</v>
      </c>
      <c r="T8521">
        <v>13</v>
      </c>
      <c r="U8521">
        <v>13</v>
      </c>
      <c r="V8521">
        <v>0</v>
      </c>
      <c r="W8521">
        <v>13</v>
      </c>
      <c r="X8521">
        <v>1</v>
      </c>
    </row>
    <row r="8522" spans="1:39" x14ac:dyDescent="0.3">
      <c r="A8522">
        <v>16231</v>
      </c>
      <c r="B8522" t="s">
        <v>1462</v>
      </c>
      <c r="C8522" t="s">
        <v>2583</v>
      </c>
      <c r="Y8522">
        <v>1</v>
      </c>
      <c r="Z8522">
        <v>0</v>
      </c>
      <c r="AA8522">
        <v>0</v>
      </c>
      <c r="AB8522">
        <v>1</v>
      </c>
      <c r="AC8522">
        <v>1</v>
      </c>
    </row>
    <row r="8523" spans="1:39" x14ac:dyDescent="0.3">
      <c r="A8523">
        <v>16231</v>
      </c>
      <c r="B8523" t="s">
        <v>479</v>
      </c>
      <c r="C8523" t="s">
        <v>2584</v>
      </c>
      <c r="Y8523">
        <v>5</v>
      </c>
      <c r="Z8523">
        <v>18</v>
      </c>
      <c r="AA8523">
        <v>0</v>
      </c>
      <c r="AB8523">
        <v>15</v>
      </c>
      <c r="AC8523">
        <v>3</v>
      </c>
    </row>
    <row r="8524" spans="1:39" x14ac:dyDescent="0.3">
      <c r="A8524">
        <v>16231</v>
      </c>
      <c r="B8524" t="s">
        <v>1462</v>
      </c>
      <c r="C8524" t="s">
        <v>2401</v>
      </c>
      <c r="AD8524">
        <v>3</v>
      </c>
      <c r="AE8524">
        <v>43</v>
      </c>
      <c r="AF8524">
        <v>3</v>
      </c>
      <c r="AG8524">
        <v>100</v>
      </c>
      <c r="AH8524">
        <v>12</v>
      </c>
      <c r="AI8524">
        <v>3</v>
      </c>
    </row>
    <row r="8525" spans="1:39" x14ac:dyDescent="0.3">
      <c r="A8525">
        <v>16231</v>
      </c>
      <c r="B8525" t="s">
        <v>479</v>
      </c>
      <c r="C8525" t="s">
        <v>52</v>
      </c>
      <c r="AD8525">
        <v>1</v>
      </c>
      <c r="AE8525" t="s">
        <v>136</v>
      </c>
      <c r="AF8525">
        <v>0</v>
      </c>
      <c r="AG8525">
        <v>0</v>
      </c>
      <c r="AH8525">
        <v>2</v>
      </c>
      <c r="AI8525">
        <v>2</v>
      </c>
    </row>
    <row r="8526" spans="1:39" x14ac:dyDescent="0.3">
      <c r="A8526">
        <v>16231</v>
      </c>
      <c r="B8526" t="s">
        <v>1462</v>
      </c>
      <c r="C8526" t="s">
        <v>2587</v>
      </c>
      <c r="AJ8526">
        <v>45</v>
      </c>
      <c r="AK8526">
        <v>201</v>
      </c>
      <c r="AL8526">
        <v>40.200000000000003</v>
      </c>
      <c r="AM8526">
        <v>5</v>
      </c>
    </row>
    <row r="8527" spans="1:39" x14ac:dyDescent="0.3">
      <c r="A8527">
        <v>16231</v>
      </c>
      <c r="B8527" t="s">
        <v>479</v>
      </c>
      <c r="C8527" t="s">
        <v>2208</v>
      </c>
      <c r="AJ8527">
        <v>46</v>
      </c>
      <c r="AK8527">
        <v>240</v>
      </c>
      <c r="AL8527">
        <v>40</v>
      </c>
      <c r="AM8527">
        <v>6</v>
      </c>
    </row>
    <row r="8528" spans="1:39" x14ac:dyDescent="0.3">
      <c r="A8528">
        <v>16232</v>
      </c>
      <c r="B8528" t="s">
        <v>626</v>
      </c>
      <c r="C8528" t="s">
        <v>2458</v>
      </c>
      <c r="D8528">
        <v>41</v>
      </c>
      <c r="E8528">
        <v>61</v>
      </c>
      <c r="F8528">
        <v>25</v>
      </c>
      <c r="G8528">
        <v>0</v>
      </c>
      <c r="H8528">
        <v>2</v>
      </c>
      <c r="I8528">
        <v>240</v>
      </c>
      <c r="J8528">
        <v>126.2</v>
      </c>
    </row>
    <row r="8529" spans="1:19" x14ac:dyDescent="0.3">
      <c r="A8529">
        <v>16232</v>
      </c>
      <c r="B8529" t="s">
        <v>901</v>
      </c>
      <c r="C8529" t="s">
        <v>2588</v>
      </c>
      <c r="D8529">
        <v>50</v>
      </c>
      <c r="E8529">
        <v>64</v>
      </c>
      <c r="F8529">
        <v>32</v>
      </c>
      <c r="G8529">
        <v>3</v>
      </c>
      <c r="H8529">
        <v>1</v>
      </c>
      <c r="I8529">
        <v>280</v>
      </c>
      <c r="J8529">
        <v>105.6</v>
      </c>
    </row>
    <row r="8530" spans="1:19" x14ac:dyDescent="0.3">
      <c r="A8530">
        <v>16232</v>
      </c>
      <c r="B8530" t="s">
        <v>626</v>
      </c>
      <c r="C8530" t="s">
        <v>2325</v>
      </c>
      <c r="K8530">
        <v>10</v>
      </c>
      <c r="L8530">
        <v>0</v>
      </c>
      <c r="M8530">
        <v>15</v>
      </c>
      <c r="N8530">
        <v>0</v>
      </c>
      <c r="O8530">
        <v>32</v>
      </c>
    </row>
    <row r="8531" spans="1:19" x14ac:dyDescent="0.3">
      <c r="A8531">
        <v>16232</v>
      </c>
      <c r="B8531" t="s">
        <v>626</v>
      </c>
      <c r="C8531" t="s">
        <v>107</v>
      </c>
      <c r="K8531">
        <v>5</v>
      </c>
      <c r="L8531">
        <v>0</v>
      </c>
      <c r="M8531">
        <v>6</v>
      </c>
      <c r="N8531">
        <v>1</v>
      </c>
      <c r="O8531">
        <v>16</v>
      </c>
    </row>
    <row r="8532" spans="1:19" x14ac:dyDescent="0.3">
      <c r="A8532">
        <v>16232</v>
      </c>
      <c r="B8532" t="s">
        <v>626</v>
      </c>
      <c r="C8532" t="s">
        <v>1099</v>
      </c>
      <c r="K8532">
        <v>1</v>
      </c>
      <c r="L8532">
        <v>0</v>
      </c>
      <c r="M8532">
        <v>15</v>
      </c>
      <c r="N8532">
        <v>0</v>
      </c>
      <c r="O8532">
        <v>15</v>
      </c>
    </row>
    <row r="8533" spans="1:19" x14ac:dyDescent="0.3">
      <c r="A8533">
        <v>16232</v>
      </c>
      <c r="B8533" t="s">
        <v>626</v>
      </c>
      <c r="C8533" t="s">
        <v>2589</v>
      </c>
      <c r="K8533">
        <v>1</v>
      </c>
      <c r="L8533">
        <v>0</v>
      </c>
      <c r="M8533">
        <v>9</v>
      </c>
      <c r="N8533">
        <v>0</v>
      </c>
      <c r="O8533">
        <v>9</v>
      </c>
    </row>
    <row r="8534" spans="1:19" x14ac:dyDescent="0.3">
      <c r="A8534">
        <v>16232</v>
      </c>
      <c r="B8534" t="s">
        <v>626</v>
      </c>
      <c r="C8534" t="s">
        <v>2167</v>
      </c>
      <c r="K8534">
        <v>2</v>
      </c>
      <c r="L8534">
        <v>0</v>
      </c>
      <c r="M8534">
        <v>1</v>
      </c>
      <c r="N8534">
        <v>0</v>
      </c>
      <c r="O8534">
        <v>2</v>
      </c>
    </row>
    <row r="8535" spans="1:19" x14ac:dyDescent="0.3">
      <c r="A8535">
        <v>16232</v>
      </c>
      <c r="B8535" t="s">
        <v>901</v>
      </c>
      <c r="C8535" t="s">
        <v>2041</v>
      </c>
      <c r="K8535">
        <v>16</v>
      </c>
      <c r="L8535">
        <v>0</v>
      </c>
      <c r="M8535">
        <v>13</v>
      </c>
      <c r="N8535">
        <v>0</v>
      </c>
      <c r="O8535">
        <v>59</v>
      </c>
    </row>
    <row r="8536" spans="1:19" x14ac:dyDescent="0.3">
      <c r="A8536">
        <v>16232</v>
      </c>
      <c r="B8536" t="s">
        <v>901</v>
      </c>
      <c r="C8536" t="s">
        <v>2590</v>
      </c>
      <c r="K8536">
        <v>11</v>
      </c>
      <c r="L8536">
        <v>0</v>
      </c>
      <c r="M8536">
        <v>11</v>
      </c>
      <c r="N8536">
        <v>0</v>
      </c>
      <c r="O8536">
        <v>36</v>
      </c>
    </row>
    <row r="8537" spans="1:19" x14ac:dyDescent="0.3">
      <c r="A8537">
        <v>16232</v>
      </c>
      <c r="B8537" t="s">
        <v>901</v>
      </c>
      <c r="C8537" t="s">
        <v>2591</v>
      </c>
      <c r="K8537">
        <v>1</v>
      </c>
      <c r="L8537">
        <v>0</v>
      </c>
      <c r="M8537">
        <v>1</v>
      </c>
      <c r="N8537">
        <v>0</v>
      </c>
      <c r="O8537">
        <v>1</v>
      </c>
    </row>
    <row r="8538" spans="1:19" x14ac:dyDescent="0.3">
      <c r="A8538">
        <v>16232</v>
      </c>
      <c r="B8538" t="s">
        <v>901</v>
      </c>
      <c r="C8538" t="s">
        <v>2592</v>
      </c>
      <c r="K8538">
        <v>1</v>
      </c>
      <c r="L8538">
        <v>0</v>
      </c>
      <c r="M8538">
        <v>1</v>
      </c>
      <c r="N8538">
        <v>0</v>
      </c>
      <c r="O8538">
        <v>1</v>
      </c>
    </row>
    <row r="8539" spans="1:19" x14ac:dyDescent="0.3">
      <c r="A8539">
        <v>16232</v>
      </c>
      <c r="B8539" t="s">
        <v>901</v>
      </c>
      <c r="C8539" t="s">
        <v>113</v>
      </c>
      <c r="K8539">
        <v>0</v>
      </c>
      <c r="L8539">
        <v>1</v>
      </c>
      <c r="M8539">
        <v>0</v>
      </c>
      <c r="N8539">
        <v>0</v>
      </c>
      <c r="O8539">
        <v>0</v>
      </c>
    </row>
    <row r="8540" spans="1:19" x14ac:dyDescent="0.3">
      <c r="A8540">
        <v>16232</v>
      </c>
      <c r="B8540" t="s">
        <v>901</v>
      </c>
      <c r="C8540" t="s">
        <v>2588</v>
      </c>
      <c r="K8540">
        <v>9</v>
      </c>
      <c r="L8540">
        <v>0</v>
      </c>
      <c r="M8540">
        <v>7</v>
      </c>
      <c r="N8540">
        <v>0</v>
      </c>
      <c r="O8540">
        <v>-7</v>
      </c>
    </row>
    <row r="8541" spans="1:19" x14ac:dyDescent="0.3">
      <c r="A8541">
        <v>16232</v>
      </c>
      <c r="B8541" t="s">
        <v>626</v>
      </c>
      <c r="C8541" t="s">
        <v>927</v>
      </c>
      <c r="P8541">
        <v>71</v>
      </c>
      <c r="Q8541">
        <v>2</v>
      </c>
      <c r="R8541">
        <v>117</v>
      </c>
      <c r="S8541">
        <v>9</v>
      </c>
    </row>
    <row r="8542" spans="1:19" x14ac:dyDescent="0.3">
      <c r="A8542">
        <v>16232</v>
      </c>
      <c r="B8542" t="s">
        <v>626</v>
      </c>
      <c r="C8542" t="s">
        <v>1099</v>
      </c>
      <c r="P8542">
        <v>15</v>
      </c>
      <c r="Q8542">
        <v>0</v>
      </c>
      <c r="R8542">
        <v>53</v>
      </c>
      <c r="S8542">
        <v>7</v>
      </c>
    </row>
    <row r="8543" spans="1:19" x14ac:dyDescent="0.3">
      <c r="A8543">
        <v>16232</v>
      </c>
      <c r="B8543" t="s">
        <v>626</v>
      </c>
      <c r="C8543" t="s">
        <v>2589</v>
      </c>
      <c r="P8543">
        <v>15</v>
      </c>
      <c r="Q8543">
        <v>0</v>
      </c>
      <c r="R8543">
        <v>35</v>
      </c>
      <c r="S8543">
        <v>3</v>
      </c>
    </row>
    <row r="8544" spans="1:19" x14ac:dyDescent="0.3">
      <c r="A8544">
        <v>16232</v>
      </c>
      <c r="B8544" t="s">
        <v>626</v>
      </c>
      <c r="C8544" t="s">
        <v>2167</v>
      </c>
      <c r="P8544">
        <v>18</v>
      </c>
      <c r="Q8544">
        <v>0</v>
      </c>
      <c r="R8544">
        <v>28</v>
      </c>
      <c r="S8544">
        <v>2</v>
      </c>
    </row>
    <row r="8545" spans="1:29" x14ac:dyDescent="0.3">
      <c r="A8545">
        <v>16232</v>
      </c>
      <c r="B8545" t="s">
        <v>626</v>
      </c>
      <c r="C8545" t="s">
        <v>121</v>
      </c>
      <c r="P8545">
        <v>8</v>
      </c>
      <c r="Q8545">
        <v>0</v>
      </c>
      <c r="R8545">
        <v>13</v>
      </c>
      <c r="S8545">
        <v>2</v>
      </c>
    </row>
    <row r="8546" spans="1:29" x14ac:dyDescent="0.3">
      <c r="A8546">
        <v>16232</v>
      </c>
      <c r="B8546" t="s">
        <v>626</v>
      </c>
      <c r="C8546" t="s">
        <v>107</v>
      </c>
      <c r="P8546">
        <v>0</v>
      </c>
      <c r="Q8546">
        <v>0</v>
      </c>
      <c r="R8546">
        <v>-1</v>
      </c>
      <c r="S8546">
        <v>1</v>
      </c>
    </row>
    <row r="8547" spans="1:29" x14ac:dyDescent="0.3">
      <c r="A8547">
        <v>16232</v>
      </c>
      <c r="B8547" t="s">
        <v>626</v>
      </c>
      <c r="C8547" t="s">
        <v>2325</v>
      </c>
      <c r="P8547">
        <v>0</v>
      </c>
      <c r="Q8547">
        <v>0</v>
      </c>
      <c r="R8547">
        <v>-5</v>
      </c>
      <c r="S8547">
        <v>1</v>
      </c>
    </row>
    <row r="8548" spans="1:29" x14ac:dyDescent="0.3">
      <c r="A8548">
        <v>16232</v>
      </c>
      <c r="B8548" t="s">
        <v>901</v>
      </c>
      <c r="C8548" t="s">
        <v>312</v>
      </c>
      <c r="P8548">
        <v>24</v>
      </c>
      <c r="Q8548">
        <v>0</v>
      </c>
      <c r="R8548">
        <v>91</v>
      </c>
      <c r="S8548">
        <v>6</v>
      </c>
    </row>
    <row r="8549" spans="1:29" x14ac:dyDescent="0.3">
      <c r="A8549">
        <v>16232</v>
      </c>
      <c r="B8549" t="s">
        <v>901</v>
      </c>
      <c r="C8549" t="s">
        <v>1065</v>
      </c>
      <c r="P8549">
        <v>34</v>
      </c>
      <c r="Q8549">
        <v>0</v>
      </c>
      <c r="R8549">
        <v>66</v>
      </c>
      <c r="S8549">
        <v>6</v>
      </c>
    </row>
    <row r="8550" spans="1:29" x14ac:dyDescent="0.3">
      <c r="A8550">
        <v>16232</v>
      </c>
      <c r="B8550" t="s">
        <v>901</v>
      </c>
      <c r="C8550" t="s">
        <v>2592</v>
      </c>
      <c r="P8550">
        <v>12</v>
      </c>
      <c r="Q8550">
        <v>1</v>
      </c>
      <c r="R8550">
        <v>47</v>
      </c>
      <c r="S8550">
        <v>9</v>
      </c>
    </row>
    <row r="8551" spans="1:29" x14ac:dyDescent="0.3">
      <c r="A8551">
        <v>16232</v>
      </c>
      <c r="B8551" t="s">
        <v>901</v>
      </c>
      <c r="C8551" t="s">
        <v>2041</v>
      </c>
      <c r="P8551">
        <v>10</v>
      </c>
      <c r="Q8551">
        <v>0</v>
      </c>
      <c r="R8551">
        <v>26</v>
      </c>
      <c r="S8551">
        <v>4</v>
      </c>
    </row>
    <row r="8552" spans="1:29" x14ac:dyDescent="0.3">
      <c r="A8552">
        <v>16232</v>
      </c>
      <c r="B8552" t="s">
        <v>901</v>
      </c>
      <c r="C8552" t="s">
        <v>131</v>
      </c>
      <c r="P8552">
        <v>11</v>
      </c>
      <c r="Q8552">
        <v>0</v>
      </c>
      <c r="R8552">
        <v>19</v>
      </c>
      <c r="S8552">
        <v>2</v>
      </c>
    </row>
    <row r="8553" spans="1:29" x14ac:dyDescent="0.3">
      <c r="A8553">
        <v>16232</v>
      </c>
      <c r="B8553" t="s">
        <v>901</v>
      </c>
      <c r="C8553" t="s">
        <v>1627</v>
      </c>
      <c r="P8553">
        <v>15</v>
      </c>
      <c r="Q8553">
        <v>0</v>
      </c>
      <c r="R8553">
        <v>15</v>
      </c>
      <c r="S8553">
        <v>1</v>
      </c>
    </row>
    <row r="8554" spans="1:29" x14ac:dyDescent="0.3">
      <c r="A8554">
        <v>16232</v>
      </c>
      <c r="B8554" t="s">
        <v>901</v>
      </c>
      <c r="C8554" t="s">
        <v>2590</v>
      </c>
      <c r="P8554">
        <v>9</v>
      </c>
      <c r="Q8554">
        <v>0</v>
      </c>
      <c r="R8554">
        <v>11</v>
      </c>
      <c r="S8554">
        <v>2</v>
      </c>
    </row>
    <row r="8555" spans="1:29" x14ac:dyDescent="0.3">
      <c r="A8555">
        <v>16232</v>
      </c>
      <c r="B8555" t="s">
        <v>901</v>
      </c>
      <c r="C8555" t="s">
        <v>199</v>
      </c>
      <c r="P8555">
        <v>6</v>
      </c>
      <c r="Q8555">
        <v>0</v>
      </c>
      <c r="R8555">
        <v>5</v>
      </c>
      <c r="S8555">
        <v>2</v>
      </c>
    </row>
    <row r="8556" spans="1:29" x14ac:dyDescent="0.3">
      <c r="A8556">
        <v>16232</v>
      </c>
      <c r="B8556" t="s">
        <v>626</v>
      </c>
      <c r="C8556" t="s">
        <v>1591</v>
      </c>
      <c r="T8556">
        <v>18</v>
      </c>
      <c r="U8556">
        <v>26</v>
      </c>
      <c r="V8556">
        <v>0</v>
      </c>
      <c r="W8556">
        <v>54</v>
      </c>
      <c r="X8556">
        <v>3</v>
      </c>
    </row>
    <row r="8557" spans="1:29" x14ac:dyDescent="0.3">
      <c r="A8557">
        <v>16232</v>
      </c>
      <c r="B8557" t="s">
        <v>901</v>
      </c>
      <c r="C8557" t="s">
        <v>1627</v>
      </c>
      <c r="T8557">
        <v>35.799999999999997</v>
      </c>
      <c r="U8557">
        <v>64</v>
      </c>
      <c r="V8557">
        <v>0</v>
      </c>
      <c r="W8557">
        <v>179</v>
      </c>
      <c r="X8557">
        <v>5</v>
      </c>
    </row>
    <row r="8558" spans="1:29" x14ac:dyDescent="0.3">
      <c r="A8558">
        <v>16232</v>
      </c>
      <c r="B8558" t="s">
        <v>901</v>
      </c>
      <c r="C8558" t="s">
        <v>2593</v>
      </c>
      <c r="T8558">
        <v>1</v>
      </c>
      <c r="U8558">
        <v>1</v>
      </c>
      <c r="V8558">
        <v>0</v>
      </c>
      <c r="W8558">
        <v>1</v>
      </c>
      <c r="X8558">
        <v>1</v>
      </c>
    </row>
    <row r="8559" spans="1:29" x14ac:dyDescent="0.3">
      <c r="A8559">
        <v>16232</v>
      </c>
      <c r="B8559" t="s">
        <v>626</v>
      </c>
      <c r="C8559" t="s">
        <v>1099</v>
      </c>
      <c r="Y8559">
        <v>6</v>
      </c>
      <c r="Z8559">
        <v>6</v>
      </c>
      <c r="AA8559">
        <v>0</v>
      </c>
      <c r="AB8559">
        <v>6</v>
      </c>
      <c r="AC8559">
        <v>1</v>
      </c>
    </row>
    <row r="8560" spans="1:29" x14ac:dyDescent="0.3">
      <c r="A8560">
        <v>16232</v>
      </c>
      <c r="B8560" t="s">
        <v>901</v>
      </c>
      <c r="C8560" t="s">
        <v>312</v>
      </c>
      <c r="Y8560">
        <v>4</v>
      </c>
      <c r="Z8560">
        <v>4</v>
      </c>
      <c r="AA8560">
        <v>0</v>
      </c>
      <c r="AB8560">
        <v>4</v>
      </c>
      <c r="AC8560">
        <v>1</v>
      </c>
    </row>
    <row r="8561" spans="1:39" x14ac:dyDescent="0.3">
      <c r="A8561">
        <v>16232</v>
      </c>
      <c r="B8561" t="s">
        <v>901</v>
      </c>
      <c r="C8561" t="s">
        <v>113</v>
      </c>
      <c r="Y8561">
        <v>1</v>
      </c>
      <c r="Z8561">
        <v>0</v>
      </c>
      <c r="AA8561">
        <v>0</v>
      </c>
      <c r="AB8561">
        <v>1</v>
      </c>
      <c r="AC8561">
        <v>1</v>
      </c>
    </row>
    <row r="8562" spans="1:39" x14ac:dyDescent="0.3">
      <c r="A8562">
        <v>16232</v>
      </c>
      <c r="B8562" t="s">
        <v>626</v>
      </c>
      <c r="C8562" t="s">
        <v>688</v>
      </c>
      <c r="AD8562">
        <v>3</v>
      </c>
      <c r="AE8562">
        <v>50</v>
      </c>
      <c r="AF8562">
        <v>3</v>
      </c>
      <c r="AG8562">
        <v>100</v>
      </c>
      <c r="AH8562">
        <v>12</v>
      </c>
      <c r="AI8562">
        <v>3</v>
      </c>
    </row>
    <row r="8563" spans="1:39" x14ac:dyDescent="0.3">
      <c r="A8563">
        <v>16232</v>
      </c>
      <c r="B8563" t="s">
        <v>901</v>
      </c>
      <c r="C8563" t="s">
        <v>2594</v>
      </c>
      <c r="AD8563">
        <v>3</v>
      </c>
      <c r="AE8563">
        <v>42</v>
      </c>
      <c r="AF8563">
        <v>1</v>
      </c>
      <c r="AG8563">
        <v>33.299999999999997</v>
      </c>
      <c r="AH8563">
        <v>4</v>
      </c>
      <c r="AI8563">
        <v>1</v>
      </c>
    </row>
    <row r="8564" spans="1:39" x14ac:dyDescent="0.3">
      <c r="A8564">
        <v>16232</v>
      </c>
      <c r="B8564" t="s">
        <v>626</v>
      </c>
      <c r="C8564" t="s">
        <v>688</v>
      </c>
      <c r="AJ8564">
        <v>48</v>
      </c>
      <c r="AK8564">
        <v>195</v>
      </c>
      <c r="AL8564">
        <v>39</v>
      </c>
      <c r="AM8564">
        <v>5</v>
      </c>
    </row>
    <row r="8565" spans="1:39" x14ac:dyDescent="0.3">
      <c r="A8565">
        <v>16232</v>
      </c>
      <c r="B8565" t="s">
        <v>901</v>
      </c>
      <c r="C8565" t="s">
        <v>2595</v>
      </c>
      <c r="AJ8565">
        <v>48</v>
      </c>
      <c r="AK8565">
        <v>76</v>
      </c>
      <c r="AL8565">
        <v>38</v>
      </c>
      <c r="AM8565">
        <v>2</v>
      </c>
    </row>
    <row r="8566" spans="1:39" x14ac:dyDescent="0.3">
      <c r="A8566">
        <v>16233</v>
      </c>
      <c r="B8566" t="s">
        <v>2596</v>
      </c>
      <c r="C8566" t="s">
        <v>2597</v>
      </c>
      <c r="D8566">
        <v>7</v>
      </c>
      <c r="E8566">
        <v>28.6</v>
      </c>
      <c r="F8566">
        <v>2</v>
      </c>
      <c r="G8566">
        <v>0</v>
      </c>
      <c r="H8566">
        <v>0</v>
      </c>
      <c r="I8566">
        <v>30</v>
      </c>
      <c r="J8566">
        <v>64.599999999999994</v>
      </c>
    </row>
    <row r="8567" spans="1:39" x14ac:dyDescent="0.3">
      <c r="A8567">
        <v>16233</v>
      </c>
      <c r="B8567" t="s">
        <v>2016</v>
      </c>
      <c r="C8567" t="s">
        <v>2598</v>
      </c>
      <c r="D8567">
        <v>34</v>
      </c>
      <c r="E8567">
        <v>67.599999999999994</v>
      </c>
      <c r="F8567">
        <v>23</v>
      </c>
      <c r="G8567">
        <v>2</v>
      </c>
      <c r="H8567">
        <v>2</v>
      </c>
      <c r="I8567">
        <v>302</v>
      </c>
      <c r="J8567">
        <v>149.9</v>
      </c>
    </row>
    <row r="8568" spans="1:39" x14ac:dyDescent="0.3">
      <c r="A8568">
        <v>16233</v>
      </c>
      <c r="B8568" t="s">
        <v>2596</v>
      </c>
      <c r="C8568" t="s">
        <v>2599</v>
      </c>
      <c r="K8568">
        <v>18</v>
      </c>
      <c r="L8568">
        <v>0</v>
      </c>
      <c r="M8568">
        <v>17</v>
      </c>
      <c r="N8568">
        <v>0</v>
      </c>
      <c r="O8568">
        <v>82</v>
      </c>
    </row>
    <row r="8569" spans="1:39" x14ac:dyDescent="0.3">
      <c r="A8569">
        <v>16233</v>
      </c>
      <c r="B8569" t="s">
        <v>2596</v>
      </c>
      <c r="C8569" t="s">
        <v>2600</v>
      </c>
      <c r="K8569">
        <v>11</v>
      </c>
      <c r="L8569">
        <v>0</v>
      </c>
      <c r="M8569">
        <v>22</v>
      </c>
      <c r="N8569">
        <v>0</v>
      </c>
      <c r="O8569">
        <v>57</v>
      </c>
    </row>
    <row r="8570" spans="1:39" x14ac:dyDescent="0.3">
      <c r="A8570">
        <v>16233</v>
      </c>
      <c r="B8570" t="s">
        <v>2596</v>
      </c>
      <c r="C8570" t="s">
        <v>320</v>
      </c>
      <c r="K8570">
        <v>5</v>
      </c>
      <c r="L8570">
        <v>0</v>
      </c>
      <c r="M8570">
        <v>13</v>
      </c>
      <c r="N8570">
        <v>1</v>
      </c>
      <c r="O8570">
        <v>31</v>
      </c>
    </row>
    <row r="8571" spans="1:39" x14ac:dyDescent="0.3">
      <c r="A8571">
        <v>16233</v>
      </c>
      <c r="B8571" t="s">
        <v>2596</v>
      </c>
      <c r="C8571" t="s">
        <v>2597</v>
      </c>
      <c r="K8571">
        <v>10</v>
      </c>
      <c r="L8571">
        <v>0</v>
      </c>
      <c r="M8571">
        <v>14</v>
      </c>
      <c r="N8571">
        <v>0</v>
      </c>
      <c r="O8571">
        <v>27</v>
      </c>
    </row>
    <row r="8572" spans="1:39" x14ac:dyDescent="0.3">
      <c r="A8572">
        <v>16233</v>
      </c>
      <c r="B8572" t="s">
        <v>2596</v>
      </c>
      <c r="C8572" t="s">
        <v>1112</v>
      </c>
      <c r="K8572">
        <v>2</v>
      </c>
      <c r="L8572">
        <v>0</v>
      </c>
      <c r="M8572">
        <v>6</v>
      </c>
      <c r="N8572">
        <v>0</v>
      </c>
      <c r="O8572">
        <v>11</v>
      </c>
    </row>
    <row r="8573" spans="1:39" x14ac:dyDescent="0.3">
      <c r="A8573">
        <v>16233</v>
      </c>
      <c r="B8573" t="s">
        <v>2596</v>
      </c>
      <c r="C8573" t="s">
        <v>2601</v>
      </c>
      <c r="K8573">
        <v>2</v>
      </c>
      <c r="L8573">
        <v>0</v>
      </c>
      <c r="M8573">
        <v>4</v>
      </c>
      <c r="N8573">
        <v>0</v>
      </c>
      <c r="O8573">
        <v>-2</v>
      </c>
    </row>
    <row r="8574" spans="1:39" x14ac:dyDescent="0.3">
      <c r="A8574">
        <v>16233</v>
      </c>
      <c r="B8574" t="s">
        <v>2596</v>
      </c>
      <c r="C8574" t="s">
        <v>459</v>
      </c>
      <c r="K8574">
        <v>1</v>
      </c>
      <c r="L8574">
        <v>0</v>
      </c>
      <c r="M8574">
        <v>0</v>
      </c>
      <c r="N8574">
        <v>0</v>
      </c>
      <c r="O8574">
        <v>-7</v>
      </c>
    </row>
    <row r="8575" spans="1:39" x14ac:dyDescent="0.3">
      <c r="A8575">
        <v>16233</v>
      </c>
      <c r="B8575" t="s">
        <v>2016</v>
      </c>
      <c r="C8575" t="s">
        <v>2017</v>
      </c>
      <c r="K8575">
        <v>17</v>
      </c>
      <c r="L8575">
        <v>0</v>
      </c>
      <c r="M8575">
        <v>17</v>
      </c>
      <c r="N8575">
        <v>0</v>
      </c>
      <c r="O8575">
        <v>103</v>
      </c>
    </row>
    <row r="8576" spans="1:39" x14ac:dyDescent="0.3">
      <c r="A8576">
        <v>16233</v>
      </c>
      <c r="B8576" t="s">
        <v>2016</v>
      </c>
      <c r="C8576" t="s">
        <v>2602</v>
      </c>
      <c r="K8576">
        <v>1</v>
      </c>
      <c r="L8576">
        <v>0</v>
      </c>
      <c r="M8576">
        <v>18</v>
      </c>
      <c r="N8576">
        <v>0</v>
      </c>
      <c r="O8576">
        <v>18</v>
      </c>
    </row>
    <row r="8577" spans="1:35" x14ac:dyDescent="0.3">
      <c r="A8577">
        <v>16233</v>
      </c>
      <c r="B8577" t="s">
        <v>2016</v>
      </c>
      <c r="C8577" t="s">
        <v>146</v>
      </c>
      <c r="K8577">
        <v>0</v>
      </c>
      <c r="L8577">
        <v>0</v>
      </c>
      <c r="M8577">
        <v>0</v>
      </c>
      <c r="N8577">
        <v>0</v>
      </c>
      <c r="O8577">
        <v>0</v>
      </c>
    </row>
    <row r="8578" spans="1:35" x14ac:dyDescent="0.3">
      <c r="A8578">
        <v>16233</v>
      </c>
      <c r="B8578" t="s">
        <v>2016</v>
      </c>
      <c r="C8578" t="s">
        <v>2598</v>
      </c>
      <c r="K8578">
        <v>8</v>
      </c>
      <c r="L8578">
        <v>1</v>
      </c>
      <c r="M8578">
        <v>8</v>
      </c>
      <c r="N8578">
        <v>0</v>
      </c>
      <c r="O8578">
        <v>-10</v>
      </c>
    </row>
    <row r="8579" spans="1:35" x14ac:dyDescent="0.3">
      <c r="A8579">
        <v>16233</v>
      </c>
      <c r="B8579" t="s">
        <v>2596</v>
      </c>
      <c r="C8579" t="s">
        <v>459</v>
      </c>
      <c r="P8579">
        <v>22</v>
      </c>
      <c r="Q8579">
        <v>0</v>
      </c>
      <c r="R8579">
        <v>30</v>
      </c>
      <c r="S8579">
        <v>2</v>
      </c>
    </row>
    <row r="8580" spans="1:35" x14ac:dyDescent="0.3">
      <c r="A8580">
        <v>16233</v>
      </c>
      <c r="B8580" t="s">
        <v>2016</v>
      </c>
      <c r="C8580" t="s">
        <v>74</v>
      </c>
      <c r="P8580">
        <v>37</v>
      </c>
      <c r="Q8580">
        <v>1</v>
      </c>
      <c r="R8580">
        <v>152</v>
      </c>
      <c r="S8580">
        <v>9</v>
      </c>
    </row>
    <row r="8581" spans="1:35" x14ac:dyDescent="0.3">
      <c r="A8581">
        <v>16233</v>
      </c>
      <c r="B8581" t="s">
        <v>2016</v>
      </c>
      <c r="C8581" t="s">
        <v>870</v>
      </c>
      <c r="P8581">
        <v>45</v>
      </c>
      <c r="Q8581">
        <v>1</v>
      </c>
      <c r="R8581">
        <v>76</v>
      </c>
      <c r="S8581">
        <v>5</v>
      </c>
    </row>
    <row r="8582" spans="1:35" x14ac:dyDescent="0.3">
      <c r="A8582">
        <v>16233</v>
      </c>
      <c r="B8582" t="s">
        <v>2016</v>
      </c>
      <c r="C8582" t="s">
        <v>91</v>
      </c>
      <c r="P8582">
        <v>21</v>
      </c>
      <c r="Q8582">
        <v>0</v>
      </c>
      <c r="R8582">
        <v>36</v>
      </c>
      <c r="S8582">
        <v>3</v>
      </c>
    </row>
    <row r="8583" spans="1:35" x14ac:dyDescent="0.3">
      <c r="A8583">
        <v>16233</v>
      </c>
      <c r="B8583" t="s">
        <v>2016</v>
      </c>
      <c r="C8583" t="s">
        <v>2487</v>
      </c>
      <c r="P8583">
        <v>13</v>
      </c>
      <c r="Q8583">
        <v>0</v>
      </c>
      <c r="R8583">
        <v>24</v>
      </c>
      <c r="S8583">
        <v>3</v>
      </c>
    </row>
    <row r="8584" spans="1:35" x14ac:dyDescent="0.3">
      <c r="A8584">
        <v>16233</v>
      </c>
      <c r="B8584" t="s">
        <v>2016</v>
      </c>
      <c r="C8584" t="s">
        <v>2603</v>
      </c>
      <c r="P8584">
        <v>9</v>
      </c>
      <c r="Q8584">
        <v>0</v>
      </c>
      <c r="R8584">
        <v>9</v>
      </c>
      <c r="S8584">
        <v>1</v>
      </c>
    </row>
    <row r="8585" spans="1:35" x14ac:dyDescent="0.3">
      <c r="A8585">
        <v>16233</v>
      </c>
      <c r="B8585" t="s">
        <v>2016</v>
      </c>
      <c r="C8585" t="s">
        <v>2017</v>
      </c>
      <c r="P8585">
        <v>7</v>
      </c>
      <c r="Q8585">
        <v>0</v>
      </c>
      <c r="R8585">
        <v>5</v>
      </c>
      <c r="S8585">
        <v>2</v>
      </c>
    </row>
    <row r="8586" spans="1:35" x14ac:dyDescent="0.3">
      <c r="A8586">
        <v>16233</v>
      </c>
      <c r="B8586" t="s">
        <v>2596</v>
      </c>
      <c r="C8586" t="s">
        <v>2601</v>
      </c>
      <c r="T8586">
        <v>0</v>
      </c>
      <c r="U8586">
        <v>0</v>
      </c>
      <c r="V8586">
        <v>0</v>
      </c>
      <c r="W8586">
        <v>0</v>
      </c>
      <c r="X8586">
        <v>1</v>
      </c>
    </row>
    <row r="8587" spans="1:35" x14ac:dyDescent="0.3">
      <c r="A8587">
        <v>16233</v>
      </c>
      <c r="B8587" t="s">
        <v>2016</v>
      </c>
      <c r="C8587" t="s">
        <v>1256</v>
      </c>
      <c r="T8587">
        <v>22</v>
      </c>
      <c r="U8587">
        <v>27</v>
      </c>
      <c r="V8587">
        <v>0</v>
      </c>
      <c r="W8587">
        <v>44</v>
      </c>
      <c r="X8587">
        <v>2</v>
      </c>
    </row>
    <row r="8588" spans="1:35" x14ac:dyDescent="0.3">
      <c r="A8588">
        <v>16233</v>
      </c>
      <c r="B8588" t="s">
        <v>2016</v>
      </c>
      <c r="C8588" t="s">
        <v>56</v>
      </c>
      <c r="T8588">
        <v>14</v>
      </c>
      <c r="U8588">
        <v>14</v>
      </c>
      <c r="V8588">
        <v>0</v>
      </c>
      <c r="W8588">
        <v>14</v>
      </c>
      <c r="X8588">
        <v>1</v>
      </c>
    </row>
    <row r="8589" spans="1:35" x14ac:dyDescent="0.3">
      <c r="A8589">
        <v>16233</v>
      </c>
      <c r="B8589" t="s">
        <v>2016</v>
      </c>
      <c r="C8589" t="s">
        <v>1812</v>
      </c>
      <c r="Y8589">
        <v>8</v>
      </c>
      <c r="Z8589">
        <v>10</v>
      </c>
      <c r="AA8589">
        <v>0</v>
      </c>
      <c r="AB8589">
        <v>16</v>
      </c>
      <c r="AC8589">
        <v>2</v>
      </c>
    </row>
    <row r="8590" spans="1:35" x14ac:dyDescent="0.3">
      <c r="A8590">
        <v>16233</v>
      </c>
      <c r="B8590" t="s">
        <v>2016</v>
      </c>
      <c r="C8590" t="s">
        <v>1256</v>
      </c>
      <c r="Y8590">
        <v>6</v>
      </c>
      <c r="Z8590">
        <v>6</v>
      </c>
      <c r="AA8590">
        <v>0</v>
      </c>
      <c r="AB8590">
        <v>6</v>
      </c>
      <c r="AC8590">
        <v>1</v>
      </c>
    </row>
    <row r="8591" spans="1:35" x14ac:dyDescent="0.3">
      <c r="A8591">
        <v>16233</v>
      </c>
      <c r="B8591" t="s">
        <v>2016</v>
      </c>
      <c r="C8591" t="s">
        <v>146</v>
      </c>
      <c r="Y8591">
        <v>0</v>
      </c>
      <c r="Z8591">
        <v>0</v>
      </c>
      <c r="AA8591">
        <v>0</v>
      </c>
      <c r="AB8591">
        <v>0</v>
      </c>
      <c r="AC8591">
        <v>1</v>
      </c>
    </row>
    <row r="8592" spans="1:35" x14ac:dyDescent="0.3">
      <c r="A8592">
        <v>16233</v>
      </c>
      <c r="B8592" t="s">
        <v>2596</v>
      </c>
      <c r="C8592" t="s">
        <v>2604</v>
      </c>
      <c r="AD8592">
        <v>1</v>
      </c>
      <c r="AE8592">
        <v>44</v>
      </c>
      <c r="AF8592">
        <v>1</v>
      </c>
      <c r="AG8592">
        <v>100</v>
      </c>
      <c r="AH8592">
        <v>4</v>
      </c>
      <c r="AI8592">
        <v>1</v>
      </c>
    </row>
    <row r="8593" spans="1:39" x14ac:dyDescent="0.3">
      <c r="A8593">
        <v>16233</v>
      </c>
      <c r="B8593" t="s">
        <v>2016</v>
      </c>
      <c r="C8593" t="s">
        <v>2602</v>
      </c>
      <c r="AD8593">
        <v>2</v>
      </c>
      <c r="AE8593" t="s">
        <v>136</v>
      </c>
      <c r="AF8593">
        <v>0</v>
      </c>
      <c r="AG8593">
        <v>0</v>
      </c>
      <c r="AH8593">
        <v>2</v>
      </c>
      <c r="AI8593">
        <v>2</v>
      </c>
    </row>
    <row r="8594" spans="1:39" x14ac:dyDescent="0.3">
      <c r="A8594">
        <v>16233</v>
      </c>
      <c r="B8594" t="s">
        <v>2596</v>
      </c>
      <c r="C8594" t="s">
        <v>2605</v>
      </c>
      <c r="AJ8594">
        <v>57</v>
      </c>
      <c r="AK8594">
        <v>216</v>
      </c>
      <c r="AL8594">
        <v>36</v>
      </c>
      <c r="AM8594">
        <v>6</v>
      </c>
    </row>
    <row r="8595" spans="1:39" x14ac:dyDescent="0.3">
      <c r="A8595">
        <v>16233</v>
      </c>
      <c r="B8595" t="s">
        <v>2016</v>
      </c>
      <c r="C8595" t="s">
        <v>2602</v>
      </c>
      <c r="AJ8595">
        <v>40</v>
      </c>
      <c r="AK8595">
        <v>40</v>
      </c>
      <c r="AL8595">
        <v>40</v>
      </c>
      <c r="AM8595">
        <v>1</v>
      </c>
    </row>
    <row r="8596" spans="1:39" x14ac:dyDescent="0.3">
      <c r="A8596">
        <v>16234</v>
      </c>
      <c r="B8596" t="s">
        <v>572</v>
      </c>
      <c r="C8596" t="s">
        <v>1701</v>
      </c>
      <c r="D8596">
        <v>23</v>
      </c>
      <c r="E8596">
        <v>73.900000000000006</v>
      </c>
      <c r="F8596">
        <v>17</v>
      </c>
      <c r="G8596">
        <v>0</v>
      </c>
      <c r="H8596">
        <v>2</v>
      </c>
      <c r="I8596">
        <v>228</v>
      </c>
      <c r="J8596">
        <v>185.9</v>
      </c>
    </row>
    <row r="8597" spans="1:39" x14ac:dyDescent="0.3">
      <c r="A8597">
        <v>16234</v>
      </c>
      <c r="B8597" t="s">
        <v>572</v>
      </c>
      <c r="C8597" t="s">
        <v>180</v>
      </c>
      <c r="D8597">
        <v>2</v>
      </c>
      <c r="E8597">
        <v>50</v>
      </c>
      <c r="F8597">
        <v>1</v>
      </c>
      <c r="G8597">
        <v>0</v>
      </c>
      <c r="H8597">
        <v>0</v>
      </c>
      <c r="I8597">
        <v>30</v>
      </c>
      <c r="J8597">
        <v>176</v>
      </c>
    </row>
    <row r="8598" spans="1:39" x14ac:dyDescent="0.3">
      <c r="A8598">
        <v>16234</v>
      </c>
      <c r="B8598" t="s">
        <v>1777</v>
      </c>
      <c r="C8598" t="s">
        <v>2101</v>
      </c>
      <c r="D8598">
        <v>21</v>
      </c>
      <c r="E8598">
        <v>61.9</v>
      </c>
      <c r="F8598">
        <v>13</v>
      </c>
      <c r="G8598">
        <v>0</v>
      </c>
      <c r="H8598">
        <v>3</v>
      </c>
      <c r="I8598">
        <v>239</v>
      </c>
      <c r="J8598">
        <v>204.7</v>
      </c>
    </row>
    <row r="8599" spans="1:39" x14ac:dyDescent="0.3">
      <c r="A8599">
        <v>16234</v>
      </c>
      <c r="B8599" t="s">
        <v>1777</v>
      </c>
      <c r="C8599" t="s">
        <v>688</v>
      </c>
      <c r="D8599">
        <v>1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</row>
    <row r="8600" spans="1:39" x14ac:dyDescent="0.3">
      <c r="A8600">
        <v>16234</v>
      </c>
      <c r="B8600" t="s">
        <v>572</v>
      </c>
      <c r="C8600" t="s">
        <v>180</v>
      </c>
      <c r="K8600">
        <v>22</v>
      </c>
      <c r="L8600">
        <v>0</v>
      </c>
      <c r="M8600">
        <v>51</v>
      </c>
      <c r="N8600">
        <v>3</v>
      </c>
      <c r="O8600">
        <v>90</v>
      </c>
    </row>
    <row r="8601" spans="1:39" x14ac:dyDescent="0.3">
      <c r="A8601">
        <v>16234</v>
      </c>
      <c r="B8601" t="s">
        <v>572</v>
      </c>
      <c r="C8601" t="s">
        <v>1701</v>
      </c>
      <c r="K8601">
        <v>8</v>
      </c>
      <c r="L8601">
        <v>0</v>
      </c>
      <c r="M8601">
        <v>11</v>
      </c>
      <c r="N8601">
        <v>0</v>
      </c>
      <c r="O8601">
        <v>26</v>
      </c>
    </row>
    <row r="8602" spans="1:39" x14ac:dyDescent="0.3">
      <c r="A8602">
        <v>16234</v>
      </c>
      <c r="B8602" t="s">
        <v>572</v>
      </c>
      <c r="C8602" t="s">
        <v>429</v>
      </c>
      <c r="K8602">
        <v>2</v>
      </c>
      <c r="L8602">
        <v>0</v>
      </c>
      <c r="M8602">
        <v>3</v>
      </c>
      <c r="N8602">
        <v>0</v>
      </c>
      <c r="O8602">
        <v>4</v>
      </c>
    </row>
    <row r="8603" spans="1:39" x14ac:dyDescent="0.3">
      <c r="A8603">
        <v>16234</v>
      </c>
      <c r="B8603" t="s">
        <v>572</v>
      </c>
      <c r="C8603" t="s">
        <v>278</v>
      </c>
      <c r="K8603">
        <v>1</v>
      </c>
      <c r="L8603">
        <v>0</v>
      </c>
      <c r="M8603">
        <v>4</v>
      </c>
      <c r="N8603">
        <v>0</v>
      </c>
      <c r="O8603">
        <v>4</v>
      </c>
    </row>
    <row r="8604" spans="1:39" x14ac:dyDescent="0.3">
      <c r="A8604">
        <v>16234</v>
      </c>
      <c r="B8604" t="s">
        <v>572</v>
      </c>
      <c r="C8604" t="s">
        <v>1326</v>
      </c>
      <c r="K8604">
        <v>1</v>
      </c>
      <c r="L8604">
        <v>0</v>
      </c>
      <c r="M8604">
        <v>2</v>
      </c>
      <c r="N8604">
        <v>0</v>
      </c>
      <c r="O8604">
        <v>2</v>
      </c>
    </row>
    <row r="8605" spans="1:39" x14ac:dyDescent="0.3">
      <c r="A8605">
        <v>16234</v>
      </c>
      <c r="B8605" t="s">
        <v>572</v>
      </c>
      <c r="C8605" t="s">
        <v>2203</v>
      </c>
      <c r="K8605">
        <v>1</v>
      </c>
      <c r="L8605">
        <v>0</v>
      </c>
      <c r="M8605">
        <v>0</v>
      </c>
      <c r="N8605">
        <v>0</v>
      </c>
      <c r="O8605">
        <v>-3</v>
      </c>
    </row>
    <row r="8606" spans="1:39" x14ac:dyDescent="0.3">
      <c r="A8606">
        <v>16234</v>
      </c>
      <c r="B8606" t="s">
        <v>1777</v>
      </c>
      <c r="C8606" t="s">
        <v>177</v>
      </c>
      <c r="K8606">
        <v>27</v>
      </c>
      <c r="L8606">
        <v>0</v>
      </c>
      <c r="M8606">
        <v>60</v>
      </c>
      <c r="N8606">
        <v>2</v>
      </c>
      <c r="O8606">
        <v>198</v>
      </c>
    </row>
    <row r="8607" spans="1:39" x14ac:dyDescent="0.3">
      <c r="A8607">
        <v>16234</v>
      </c>
      <c r="B8607" t="s">
        <v>1777</v>
      </c>
      <c r="C8607" t="s">
        <v>688</v>
      </c>
      <c r="K8607">
        <v>7</v>
      </c>
      <c r="L8607">
        <v>0</v>
      </c>
      <c r="M8607">
        <v>22</v>
      </c>
      <c r="N8607">
        <v>0</v>
      </c>
      <c r="O8607">
        <v>50</v>
      </c>
    </row>
    <row r="8608" spans="1:39" x14ac:dyDescent="0.3">
      <c r="A8608">
        <v>16234</v>
      </c>
      <c r="B8608" t="s">
        <v>1777</v>
      </c>
      <c r="C8608" t="s">
        <v>2101</v>
      </c>
      <c r="K8608">
        <v>6</v>
      </c>
      <c r="L8608">
        <v>0</v>
      </c>
      <c r="M8608">
        <v>15</v>
      </c>
      <c r="N8608">
        <v>0</v>
      </c>
      <c r="O8608">
        <v>16</v>
      </c>
    </row>
    <row r="8609" spans="1:24" x14ac:dyDescent="0.3">
      <c r="A8609">
        <v>16234</v>
      </c>
      <c r="B8609" t="s">
        <v>1777</v>
      </c>
      <c r="C8609" t="s">
        <v>152</v>
      </c>
      <c r="K8609">
        <v>0</v>
      </c>
      <c r="L8609">
        <v>0</v>
      </c>
      <c r="M8609">
        <v>0</v>
      </c>
      <c r="N8609">
        <v>0</v>
      </c>
      <c r="O8609">
        <v>0</v>
      </c>
    </row>
    <row r="8610" spans="1:24" x14ac:dyDescent="0.3">
      <c r="A8610">
        <v>16234</v>
      </c>
      <c r="B8610" t="s">
        <v>572</v>
      </c>
      <c r="C8610" t="s">
        <v>2606</v>
      </c>
      <c r="P8610">
        <v>30</v>
      </c>
      <c r="Q8610">
        <v>1</v>
      </c>
      <c r="R8610">
        <v>84</v>
      </c>
      <c r="S8610">
        <v>5</v>
      </c>
    </row>
    <row r="8611" spans="1:24" x14ac:dyDescent="0.3">
      <c r="A8611">
        <v>16234</v>
      </c>
      <c r="B8611" t="s">
        <v>572</v>
      </c>
      <c r="C8611" t="s">
        <v>2607</v>
      </c>
      <c r="P8611">
        <v>41</v>
      </c>
      <c r="Q8611">
        <v>0</v>
      </c>
      <c r="R8611">
        <v>75</v>
      </c>
      <c r="S8611">
        <v>4</v>
      </c>
    </row>
    <row r="8612" spans="1:24" x14ac:dyDescent="0.3">
      <c r="A8612">
        <v>16234</v>
      </c>
      <c r="B8612" t="s">
        <v>572</v>
      </c>
      <c r="C8612" t="s">
        <v>278</v>
      </c>
      <c r="P8612">
        <v>21</v>
      </c>
      <c r="Q8612">
        <v>1</v>
      </c>
      <c r="R8612">
        <v>56</v>
      </c>
      <c r="S8612">
        <v>5</v>
      </c>
    </row>
    <row r="8613" spans="1:24" x14ac:dyDescent="0.3">
      <c r="A8613">
        <v>16234</v>
      </c>
      <c r="B8613" t="s">
        <v>572</v>
      </c>
      <c r="C8613" t="s">
        <v>1701</v>
      </c>
      <c r="P8613">
        <v>30</v>
      </c>
      <c r="Q8613">
        <v>0</v>
      </c>
      <c r="R8613">
        <v>30</v>
      </c>
      <c r="S8613">
        <v>1</v>
      </c>
    </row>
    <row r="8614" spans="1:24" x14ac:dyDescent="0.3">
      <c r="A8614">
        <v>16234</v>
      </c>
      <c r="B8614" t="s">
        <v>572</v>
      </c>
      <c r="C8614" t="s">
        <v>180</v>
      </c>
      <c r="P8614">
        <v>8</v>
      </c>
      <c r="Q8614">
        <v>0</v>
      </c>
      <c r="R8614">
        <v>8</v>
      </c>
      <c r="S8614">
        <v>1</v>
      </c>
    </row>
    <row r="8615" spans="1:24" x14ac:dyDescent="0.3">
      <c r="A8615">
        <v>16234</v>
      </c>
      <c r="B8615" t="s">
        <v>572</v>
      </c>
      <c r="C8615" t="s">
        <v>2201</v>
      </c>
      <c r="P8615">
        <v>6</v>
      </c>
      <c r="Q8615">
        <v>0</v>
      </c>
      <c r="R8615">
        <v>5</v>
      </c>
      <c r="S8615">
        <v>2</v>
      </c>
    </row>
    <row r="8616" spans="1:24" x14ac:dyDescent="0.3">
      <c r="A8616">
        <v>16234</v>
      </c>
      <c r="B8616" t="s">
        <v>1777</v>
      </c>
      <c r="C8616" t="s">
        <v>2102</v>
      </c>
      <c r="P8616">
        <v>52</v>
      </c>
      <c r="Q8616">
        <v>3</v>
      </c>
      <c r="R8616">
        <v>172</v>
      </c>
      <c r="S8616">
        <v>5</v>
      </c>
    </row>
    <row r="8617" spans="1:24" x14ac:dyDescent="0.3">
      <c r="A8617">
        <v>16234</v>
      </c>
      <c r="B8617" t="s">
        <v>1777</v>
      </c>
      <c r="C8617" t="s">
        <v>688</v>
      </c>
      <c r="P8617">
        <v>16</v>
      </c>
      <c r="Q8617">
        <v>0</v>
      </c>
      <c r="R8617">
        <v>29</v>
      </c>
      <c r="S8617">
        <v>3</v>
      </c>
    </row>
    <row r="8618" spans="1:24" x14ac:dyDescent="0.3">
      <c r="A8618">
        <v>16234</v>
      </c>
      <c r="B8618" t="s">
        <v>1777</v>
      </c>
      <c r="C8618" t="s">
        <v>2103</v>
      </c>
      <c r="P8618">
        <v>16</v>
      </c>
      <c r="Q8618">
        <v>0</v>
      </c>
      <c r="R8618">
        <v>20</v>
      </c>
      <c r="S8618">
        <v>2</v>
      </c>
    </row>
    <row r="8619" spans="1:24" x14ac:dyDescent="0.3">
      <c r="A8619">
        <v>16234</v>
      </c>
      <c r="B8619" t="s">
        <v>1777</v>
      </c>
      <c r="C8619" t="s">
        <v>2608</v>
      </c>
      <c r="P8619">
        <v>9</v>
      </c>
      <c r="Q8619">
        <v>0</v>
      </c>
      <c r="R8619">
        <v>9</v>
      </c>
      <c r="S8619">
        <v>1</v>
      </c>
    </row>
    <row r="8620" spans="1:24" x14ac:dyDescent="0.3">
      <c r="A8620">
        <v>16234</v>
      </c>
      <c r="B8620" t="s">
        <v>1777</v>
      </c>
      <c r="C8620" t="s">
        <v>2609</v>
      </c>
      <c r="P8620">
        <v>5</v>
      </c>
      <c r="Q8620">
        <v>0</v>
      </c>
      <c r="R8620">
        <v>5</v>
      </c>
      <c r="S8620">
        <v>1</v>
      </c>
    </row>
    <row r="8621" spans="1:24" x14ac:dyDescent="0.3">
      <c r="A8621">
        <v>16234</v>
      </c>
      <c r="B8621" t="s">
        <v>1777</v>
      </c>
      <c r="C8621" t="s">
        <v>326</v>
      </c>
      <c r="P8621">
        <v>4</v>
      </c>
      <c r="Q8621">
        <v>0</v>
      </c>
      <c r="R8621">
        <v>4</v>
      </c>
      <c r="S8621">
        <v>1</v>
      </c>
    </row>
    <row r="8622" spans="1:24" x14ac:dyDescent="0.3">
      <c r="A8622">
        <v>16234</v>
      </c>
      <c r="B8622" t="s">
        <v>572</v>
      </c>
      <c r="C8622" t="s">
        <v>2607</v>
      </c>
      <c r="T8622">
        <v>23.7</v>
      </c>
      <c r="U8622">
        <v>25</v>
      </c>
      <c r="V8622">
        <v>0</v>
      </c>
      <c r="W8622">
        <v>71</v>
      </c>
      <c r="X8622">
        <v>3</v>
      </c>
    </row>
    <row r="8623" spans="1:24" x14ac:dyDescent="0.3">
      <c r="A8623">
        <v>16234</v>
      </c>
      <c r="B8623" t="s">
        <v>572</v>
      </c>
      <c r="C8623" t="s">
        <v>2064</v>
      </c>
      <c r="T8623">
        <v>10</v>
      </c>
      <c r="U8623">
        <v>10</v>
      </c>
      <c r="V8623">
        <v>0</v>
      </c>
      <c r="W8623">
        <v>20</v>
      </c>
      <c r="X8623">
        <v>2</v>
      </c>
    </row>
    <row r="8624" spans="1:24" x14ac:dyDescent="0.3">
      <c r="A8624">
        <v>16234</v>
      </c>
      <c r="B8624" t="s">
        <v>572</v>
      </c>
      <c r="C8624" t="s">
        <v>2610</v>
      </c>
      <c r="T8624">
        <v>13</v>
      </c>
      <c r="U8624">
        <v>13</v>
      </c>
      <c r="V8624">
        <v>0</v>
      </c>
      <c r="W8624">
        <v>13</v>
      </c>
      <c r="X8624">
        <v>1</v>
      </c>
    </row>
    <row r="8625" spans="1:39" x14ac:dyDescent="0.3">
      <c r="A8625">
        <v>16234</v>
      </c>
      <c r="B8625" t="s">
        <v>1777</v>
      </c>
      <c r="C8625" t="s">
        <v>1141</v>
      </c>
      <c r="T8625">
        <v>17</v>
      </c>
      <c r="U8625">
        <v>20</v>
      </c>
      <c r="V8625">
        <v>0</v>
      </c>
      <c r="W8625">
        <v>68</v>
      </c>
      <c r="X8625">
        <v>4</v>
      </c>
    </row>
    <row r="8626" spans="1:39" x14ac:dyDescent="0.3">
      <c r="A8626">
        <v>16234</v>
      </c>
      <c r="B8626" t="s">
        <v>572</v>
      </c>
      <c r="C8626" t="s">
        <v>2475</v>
      </c>
      <c r="Y8626">
        <v>5.5</v>
      </c>
      <c r="Z8626">
        <v>8</v>
      </c>
      <c r="AA8626">
        <v>0</v>
      </c>
      <c r="AB8626">
        <v>11</v>
      </c>
      <c r="AC8626">
        <v>2</v>
      </c>
    </row>
    <row r="8627" spans="1:39" x14ac:dyDescent="0.3">
      <c r="A8627">
        <v>16234</v>
      </c>
      <c r="B8627" t="s">
        <v>1777</v>
      </c>
      <c r="C8627" t="s">
        <v>152</v>
      </c>
      <c r="Y8627">
        <v>3</v>
      </c>
      <c r="Z8627">
        <v>0</v>
      </c>
      <c r="AA8627">
        <v>0</v>
      </c>
      <c r="AB8627">
        <v>3</v>
      </c>
      <c r="AC8627">
        <v>1</v>
      </c>
    </row>
    <row r="8628" spans="1:39" x14ac:dyDescent="0.3">
      <c r="A8628">
        <v>16234</v>
      </c>
      <c r="B8628" t="s">
        <v>572</v>
      </c>
      <c r="C8628" t="s">
        <v>397</v>
      </c>
      <c r="AD8628">
        <v>1</v>
      </c>
      <c r="AE8628" t="s">
        <v>136</v>
      </c>
      <c r="AF8628">
        <v>0</v>
      </c>
      <c r="AG8628">
        <v>0</v>
      </c>
      <c r="AH8628">
        <v>4</v>
      </c>
      <c r="AI8628">
        <v>4</v>
      </c>
    </row>
    <row r="8629" spans="1:39" x14ac:dyDescent="0.3">
      <c r="A8629">
        <v>16234</v>
      </c>
      <c r="B8629" t="s">
        <v>1777</v>
      </c>
      <c r="C8629" t="s">
        <v>2106</v>
      </c>
      <c r="AD8629">
        <v>1</v>
      </c>
      <c r="AE8629">
        <v>40</v>
      </c>
      <c r="AF8629">
        <v>1</v>
      </c>
      <c r="AG8629">
        <v>100</v>
      </c>
      <c r="AH8629">
        <v>6</v>
      </c>
      <c r="AI8629">
        <v>3</v>
      </c>
    </row>
    <row r="8630" spans="1:39" x14ac:dyDescent="0.3">
      <c r="A8630">
        <v>16234</v>
      </c>
      <c r="B8630" t="s">
        <v>572</v>
      </c>
      <c r="C8630" t="s">
        <v>2203</v>
      </c>
      <c r="AJ8630">
        <v>33</v>
      </c>
      <c r="AK8630">
        <v>93</v>
      </c>
      <c r="AL8630">
        <v>31</v>
      </c>
      <c r="AM8630">
        <v>3</v>
      </c>
    </row>
    <row r="8631" spans="1:39" x14ac:dyDescent="0.3">
      <c r="A8631">
        <v>16234</v>
      </c>
      <c r="B8631" t="s">
        <v>1777</v>
      </c>
      <c r="C8631" t="s">
        <v>2611</v>
      </c>
      <c r="AJ8631">
        <v>32</v>
      </c>
      <c r="AK8631">
        <v>62</v>
      </c>
      <c r="AL8631">
        <v>31</v>
      </c>
      <c r="AM8631">
        <v>2</v>
      </c>
    </row>
    <row r="8632" spans="1:39" x14ac:dyDescent="0.3">
      <c r="A8632">
        <v>16235</v>
      </c>
      <c r="B8632" t="s">
        <v>670</v>
      </c>
      <c r="C8632" t="s">
        <v>2180</v>
      </c>
      <c r="D8632">
        <v>39</v>
      </c>
      <c r="E8632">
        <v>59</v>
      </c>
      <c r="F8632">
        <v>23</v>
      </c>
      <c r="G8632">
        <v>1</v>
      </c>
      <c r="H8632">
        <v>1</v>
      </c>
      <c r="I8632">
        <v>234</v>
      </c>
      <c r="J8632">
        <v>112.7</v>
      </c>
    </row>
    <row r="8633" spans="1:39" x14ac:dyDescent="0.3">
      <c r="A8633">
        <v>16235</v>
      </c>
      <c r="B8633" t="s">
        <v>692</v>
      </c>
      <c r="C8633" t="s">
        <v>1610</v>
      </c>
      <c r="D8633">
        <v>45</v>
      </c>
      <c r="E8633">
        <v>60</v>
      </c>
      <c r="F8633">
        <v>27</v>
      </c>
      <c r="G8633">
        <v>3</v>
      </c>
      <c r="H8633">
        <v>4</v>
      </c>
      <c r="I8633">
        <v>312</v>
      </c>
      <c r="J8633">
        <v>134.19999999999999</v>
      </c>
    </row>
    <row r="8634" spans="1:39" x14ac:dyDescent="0.3">
      <c r="A8634">
        <v>16235</v>
      </c>
      <c r="B8634" t="s">
        <v>670</v>
      </c>
      <c r="C8634" t="s">
        <v>2612</v>
      </c>
      <c r="K8634">
        <v>23</v>
      </c>
      <c r="L8634">
        <v>0</v>
      </c>
      <c r="M8634">
        <v>58</v>
      </c>
      <c r="N8634">
        <v>1</v>
      </c>
      <c r="O8634">
        <v>160</v>
      </c>
    </row>
    <row r="8635" spans="1:39" x14ac:dyDescent="0.3">
      <c r="A8635">
        <v>16235</v>
      </c>
      <c r="B8635" t="s">
        <v>670</v>
      </c>
      <c r="C8635" t="s">
        <v>2613</v>
      </c>
      <c r="K8635">
        <v>1</v>
      </c>
      <c r="L8635">
        <v>0</v>
      </c>
      <c r="M8635">
        <v>12</v>
      </c>
      <c r="N8635">
        <v>0</v>
      </c>
      <c r="O8635">
        <v>12</v>
      </c>
    </row>
    <row r="8636" spans="1:39" x14ac:dyDescent="0.3">
      <c r="A8636">
        <v>16235</v>
      </c>
      <c r="B8636" t="s">
        <v>670</v>
      </c>
      <c r="C8636" t="s">
        <v>962</v>
      </c>
      <c r="K8636">
        <v>1</v>
      </c>
      <c r="L8636">
        <v>0</v>
      </c>
      <c r="M8636">
        <v>7</v>
      </c>
      <c r="N8636">
        <v>0</v>
      </c>
      <c r="O8636">
        <v>7</v>
      </c>
    </row>
    <row r="8637" spans="1:39" x14ac:dyDescent="0.3">
      <c r="A8637">
        <v>16235</v>
      </c>
      <c r="B8637" t="s">
        <v>670</v>
      </c>
      <c r="C8637" t="s">
        <v>2614</v>
      </c>
      <c r="K8637">
        <v>0</v>
      </c>
      <c r="L8637">
        <v>1</v>
      </c>
      <c r="M8637">
        <v>0</v>
      </c>
      <c r="N8637">
        <v>0</v>
      </c>
      <c r="O8637">
        <v>0</v>
      </c>
    </row>
    <row r="8638" spans="1:39" x14ac:dyDescent="0.3">
      <c r="A8638">
        <v>16235</v>
      </c>
      <c r="B8638" t="s">
        <v>670</v>
      </c>
      <c r="C8638" t="s">
        <v>2180</v>
      </c>
      <c r="K8638">
        <v>4</v>
      </c>
      <c r="L8638">
        <v>0</v>
      </c>
      <c r="M8638">
        <v>1</v>
      </c>
      <c r="N8638">
        <v>1</v>
      </c>
      <c r="O8638">
        <v>-28</v>
      </c>
    </row>
    <row r="8639" spans="1:39" x14ac:dyDescent="0.3">
      <c r="A8639">
        <v>16235</v>
      </c>
      <c r="B8639" t="s">
        <v>692</v>
      </c>
      <c r="C8639" t="s">
        <v>924</v>
      </c>
      <c r="K8639">
        <v>11</v>
      </c>
      <c r="L8639">
        <v>0</v>
      </c>
      <c r="M8639">
        <v>8</v>
      </c>
      <c r="N8639">
        <v>0</v>
      </c>
      <c r="O8639">
        <v>40</v>
      </c>
    </row>
    <row r="8640" spans="1:39" x14ac:dyDescent="0.3">
      <c r="A8640">
        <v>16235</v>
      </c>
      <c r="B8640" t="s">
        <v>692</v>
      </c>
      <c r="C8640" t="s">
        <v>956</v>
      </c>
      <c r="K8640">
        <v>9</v>
      </c>
      <c r="L8640">
        <v>0</v>
      </c>
      <c r="M8640">
        <v>16</v>
      </c>
      <c r="N8640">
        <v>0</v>
      </c>
      <c r="O8640">
        <v>28</v>
      </c>
    </row>
    <row r="8641" spans="1:19" x14ac:dyDescent="0.3">
      <c r="A8641">
        <v>16235</v>
      </c>
      <c r="B8641" t="s">
        <v>692</v>
      </c>
      <c r="C8641" t="s">
        <v>52</v>
      </c>
      <c r="K8641">
        <v>1</v>
      </c>
      <c r="L8641">
        <v>0</v>
      </c>
      <c r="M8641">
        <v>0</v>
      </c>
      <c r="N8641">
        <v>0</v>
      </c>
      <c r="O8641">
        <v>-3</v>
      </c>
    </row>
    <row r="8642" spans="1:19" x14ac:dyDescent="0.3">
      <c r="A8642">
        <v>16235</v>
      </c>
      <c r="B8642" t="s">
        <v>692</v>
      </c>
      <c r="C8642" t="s">
        <v>2615</v>
      </c>
      <c r="K8642">
        <v>2</v>
      </c>
      <c r="L8642">
        <v>0</v>
      </c>
      <c r="M8642">
        <v>0</v>
      </c>
      <c r="N8642">
        <v>0</v>
      </c>
      <c r="O8642">
        <v>-7</v>
      </c>
    </row>
    <row r="8643" spans="1:19" x14ac:dyDescent="0.3">
      <c r="A8643">
        <v>16235</v>
      </c>
      <c r="B8643" t="s">
        <v>692</v>
      </c>
      <c r="C8643" t="s">
        <v>1610</v>
      </c>
      <c r="K8643">
        <v>5</v>
      </c>
      <c r="L8643">
        <v>0</v>
      </c>
      <c r="M8643">
        <v>3</v>
      </c>
      <c r="N8643">
        <v>0</v>
      </c>
      <c r="O8643">
        <v>-30</v>
      </c>
    </row>
    <row r="8644" spans="1:19" x14ac:dyDescent="0.3">
      <c r="A8644">
        <v>16235</v>
      </c>
      <c r="B8644" t="s">
        <v>670</v>
      </c>
      <c r="C8644" t="s">
        <v>53</v>
      </c>
      <c r="P8644">
        <v>18</v>
      </c>
      <c r="Q8644">
        <v>0</v>
      </c>
      <c r="R8644">
        <v>85</v>
      </c>
      <c r="S8644">
        <v>9</v>
      </c>
    </row>
    <row r="8645" spans="1:19" x14ac:dyDescent="0.3">
      <c r="A8645">
        <v>16235</v>
      </c>
      <c r="B8645" t="s">
        <v>670</v>
      </c>
      <c r="C8645" t="s">
        <v>52</v>
      </c>
      <c r="P8645">
        <v>16</v>
      </c>
      <c r="Q8645">
        <v>0</v>
      </c>
      <c r="R8645">
        <v>51</v>
      </c>
      <c r="S8645">
        <v>5</v>
      </c>
    </row>
    <row r="8646" spans="1:19" x14ac:dyDescent="0.3">
      <c r="A8646">
        <v>16235</v>
      </c>
      <c r="B8646" t="s">
        <v>670</v>
      </c>
      <c r="C8646" t="s">
        <v>2291</v>
      </c>
      <c r="P8646">
        <v>39</v>
      </c>
      <c r="Q8646">
        <v>1</v>
      </c>
      <c r="R8646">
        <v>39</v>
      </c>
      <c r="S8646">
        <v>1</v>
      </c>
    </row>
    <row r="8647" spans="1:19" x14ac:dyDescent="0.3">
      <c r="A8647">
        <v>16235</v>
      </c>
      <c r="B8647" t="s">
        <v>670</v>
      </c>
      <c r="C8647" t="s">
        <v>2613</v>
      </c>
      <c r="P8647">
        <v>28</v>
      </c>
      <c r="Q8647">
        <v>0</v>
      </c>
      <c r="R8647">
        <v>28</v>
      </c>
      <c r="S8647">
        <v>1</v>
      </c>
    </row>
    <row r="8648" spans="1:19" x14ac:dyDescent="0.3">
      <c r="A8648">
        <v>16235</v>
      </c>
      <c r="B8648" t="s">
        <v>670</v>
      </c>
      <c r="C8648" t="s">
        <v>429</v>
      </c>
      <c r="P8648">
        <v>9</v>
      </c>
      <c r="Q8648">
        <v>0</v>
      </c>
      <c r="R8648">
        <v>17</v>
      </c>
      <c r="S8648">
        <v>2</v>
      </c>
    </row>
    <row r="8649" spans="1:19" x14ac:dyDescent="0.3">
      <c r="A8649">
        <v>16235</v>
      </c>
      <c r="B8649" t="s">
        <v>670</v>
      </c>
      <c r="C8649" t="s">
        <v>595</v>
      </c>
      <c r="P8649">
        <v>4</v>
      </c>
      <c r="Q8649">
        <v>0</v>
      </c>
      <c r="R8649">
        <v>8</v>
      </c>
      <c r="S8649">
        <v>2</v>
      </c>
    </row>
    <row r="8650" spans="1:19" x14ac:dyDescent="0.3">
      <c r="A8650">
        <v>16235</v>
      </c>
      <c r="B8650" t="s">
        <v>670</v>
      </c>
      <c r="C8650" t="s">
        <v>2612</v>
      </c>
      <c r="P8650">
        <v>5</v>
      </c>
      <c r="Q8650">
        <v>0</v>
      </c>
      <c r="R8650">
        <v>6</v>
      </c>
      <c r="S8650">
        <v>3</v>
      </c>
    </row>
    <row r="8651" spans="1:19" x14ac:dyDescent="0.3">
      <c r="A8651">
        <v>16235</v>
      </c>
      <c r="B8651" t="s">
        <v>692</v>
      </c>
      <c r="C8651" t="s">
        <v>52</v>
      </c>
      <c r="P8651">
        <v>29</v>
      </c>
      <c r="Q8651">
        <v>1</v>
      </c>
      <c r="R8651">
        <v>89</v>
      </c>
      <c r="S8651">
        <v>9</v>
      </c>
    </row>
    <row r="8652" spans="1:19" x14ac:dyDescent="0.3">
      <c r="A8652">
        <v>16235</v>
      </c>
      <c r="B8652" t="s">
        <v>692</v>
      </c>
      <c r="C8652" t="s">
        <v>121</v>
      </c>
      <c r="P8652">
        <v>21</v>
      </c>
      <c r="Q8652">
        <v>0</v>
      </c>
      <c r="R8652">
        <v>69</v>
      </c>
      <c r="S8652">
        <v>4</v>
      </c>
    </row>
    <row r="8653" spans="1:19" x14ac:dyDescent="0.3">
      <c r="A8653">
        <v>16235</v>
      </c>
      <c r="B8653" t="s">
        <v>692</v>
      </c>
      <c r="C8653" t="s">
        <v>2616</v>
      </c>
      <c r="P8653">
        <v>20</v>
      </c>
      <c r="Q8653">
        <v>1</v>
      </c>
      <c r="R8653">
        <v>58</v>
      </c>
      <c r="S8653">
        <v>5</v>
      </c>
    </row>
    <row r="8654" spans="1:19" x14ac:dyDescent="0.3">
      <c r="A8654">
        <v>16235</v>
      </c>
      <c r="B8654" t="s">
        <v>692</v>
      </c>
      <c r="C8654" t="s">
        <v>2615</v>
      </c>
      <c r="P8654">
        <v>45</v>
      </c>
      <c r="Q8654">
        <v>1</v>
      </c>
      <c r="R8654">
        <v>45</v>
      </c>
      <c r="S8654">
        <v>1</v>
      </c>
    </row>
    <row r="8655" spans="1:19" x14ac:dyDescent="0.3">
      <c r="A8655">
        <v>16235</v>
      </c>
      <c r="B8655" t="s">
        <v>692</v>
      </c>
      <c r="C8655" t="s">
        <v>924</v>
      </c>
      <c r="P8655">
        <v>7</v>
      </c>
      <c r="Q8655">
        <v>0</v>
      </c>
      <c r="R8655">
        <v>16</v>
      </c>
      <c r="S8655">
        <v>4</v>
      </c>
    </row>
    <row r="8656" spans="1:19" x14ac:dyDescent="0.3">
      <c r="A8656">
        <v>16235</v>
      </c>
      <c r="B8656" t="s">
        <v>692</v>
      </c>
      <c r="C8656" t="s">
        <v>2617</v>
      </c>
      <c r="P8656">
        <v>15</v>
      </c>
      <c r="Q8656">
        <v>0</v>
      </c>
      <c r="R8656">
        <v>15</v>
      </c>
      <c r="S8656">
        <v>1</v>
      </c>
    </row>
    <row r="8657" spans="1:39" x14ac:dyDescent="0.3">
      <c r="A8657">
        <v>16235</v>
      </c>
      <c r="B8657" t="s">
        <v>692</v>
      </c>
      <c r="C8657" t="s">
        <v>2325</v>
      </c>
      <c r="P8657">
        <v>8</v>
      </c>
      <c r="Q8657">
        <v>1</v>
      </c>
      <c r="R8657">
        <v>8</v>
      </c>
      <c r="S8657">
        <v>1</v>
      </c>
    </row>
    <row r="8658" spans="1:39" x14ac:dyDescent="0.3">
      <c r="A8658">
        <v>16235</v>
      </c>
      <c r="B8658" t="s">
        <v>692</v>
      </c>
      <c r="C8658" t="s">
        <v>956</v>
      </c>
      <c r="P8658">
        <v>7</v>
      </c>
      <c r="Q8658">
        <v>0</v>
      </c>
      <c r="R8658">
        <v>7</v>
      </c>
      <c r="S8658">
        <v>1</v>
      </c>
    </row>
    <row r="8659" spans="1:39" x14ac:dyDescent="0.3">
      <c r="A8659">
        <v>16235</v>
      </c>
      <c r="B8659" t="s">
        <v>692</v>
      </c>
      <c r="C8659" t="s">
        <v>2618</v>
      </c>
      <c r="P8659">
        <v>5</v>
      </c>
      <c r="Q8659">
        <v>0</v>
      </c>
      <c r="R8659">
        <v>5</v>
      </c>
      <c r="S8659">
        <v>1</v>
      </c>
    </row>
    <row r="8660" spans="1:39" x14ac:dyDescent="0.3">
      <c r="A8660">
        <v>16235</v>
      </c>
      <c r="B8660" t="s">
        <v>670</v>
      </c>
      <c r="C8660" t="s">
        <v>2613</v>
      </c>
      <c r="T8660">
        <v>22</v>
      </c>
      <c r="U8660">
        <v>23</v>
      </c>
      <c r="V8660">
        <v>0</v>
      </c>
      <c r="W8660">
        <v>44</v>
      </c>
      <c r="X8660">
        <v>2</v>
      </c>
    </row>
    <row r="8661" spans="1:39" x14ac:dyDescent="0.3">
      <c r="A8661">
        <v>16235</v>
      </c>
      <c r="B8661" t="s">
        <v>670</v>
      </c>
      <c r="C8661" t="s">
        <v>752</v>
      </c>
      <c r="T8661">
        <v>21</v>
      </c>
      <c r="U8661">
        <v>23</v>
      </c>
      <c r="V8661">
        <v>0</v>
      </c>
      <c r="W8661">
        <v>42</v>
      </c>
      <c r="X8661">
        <v>2</v>
      </c>
    </row>
    <row r="8662" spans="1:39" x14ac:dyDescent="0.3">
      <c r="A8662">
        <v>16235</v>
      </c>
      <c r="B8662" t="s">
        <v>692</v>
      </c>
      <c r="C8662" t="s">
        <v>2615</v>
      </c>
      <c r="T8662">
        <v>21.7</v>
      </c>
      <c r="U8662">
        <v>26</v>
      </c>
      <c r="V8662">
        <v>0</v>
      </c>
      <c r="W8662">
        <v>65</v>
      </c>
      <c r="X8662">
        <v>3</v>
      </c>
    </row>
    <row r="8663" spans="1:39" x14ac:dyDescent="0.3">
      <c r="A8663">
        <v>16235</v>
      </c>
      <c r="B8663" t="s">
        <v>692</v>
      </c>
      <c r="C8663" t="s">
        <v>1969</v>
      </c>
      <c r="T8663">
        <v>20</v>
      </c>
      <c r="U8663">
        <v>20</v>
      </c>
      <c r="V8663">
        <v>0</v>
      </c>
      <c r="W8663">
        <v>20</v>
      </c>
      <c r="X8663">
        <v>1</v>
      </c>
    </row>
    <row r="8664" spans="1:39" x14ac:dyDescent="0.3">
      <c r="A8664">
        <v>16235</v>
      </c>
      <c r="B8664" t="s">
        <v>670</v>
      </c>
      <c r="C8664" t="s">
        <v>752</v>
      </c>
      <c r="Y8664">
        <v>4</v>
      </c>
      <c r="Z8664">
        <v>5</v>
      </c>
      <c r="AA8664">
        <v>0</v>
      </c>
      <c r="AB8664">
        <v>8</v>
      </c>
      <c r="AC8664">
        <v>2</v>
      </c>
    </row>
    <row r="8665" spans="1:39" x14ac:dyDescent="0.3">
      <c r="A8665">
        <v>16235</v>
      </c>
      <c r="B8665" t="s">
        <v>692</v>
      </c>
      <c r="C8665" t="s">
        <v>183</v>
      </c>
      <c r="Y8665">
        <v>11</v>
      </c>
      <c r="Z8665">
        <v>11</v>
      </c>
      <c r="AA8665">
        <v>0</v>
      </c>
      <c r="AB8665">
        <v>11</v>
      </c>
      <c r="AC8665">
        <v>1</v>
      </c>
    </row>
    <row r="8666" spans="1:39" x14ac:dyDescent="0.3">
      <c r="A8666">
        <v>16235</v>
      </c>
      <c r="B8666" t="s">
        <v>670</v>
      </c>
      <c r="C8666" t="s">
        <v>2619</v>
      </c>
      <c r="AD8666">
        <v>3</v>
      </c>
      <c r="AE8666">
        <v>39</v>
      </c>
      <c r="AF8666">
        <v>3</v>
      </c>
      <c r="AG8666">
        <v>100</v>
      </c>
      <c r="AH8666">
        <v>12</v>
      </c>
      <c r="AI8666">
        <v>3</v>
      </c>
    </row>
    <row r="8667" spans="1:39" x14ac:dyDescent="0.3">
      <c r="A8667">
        <v>16235</v>
      </c>
      <c r="B8667" t="s">
        <v>692</v>
      </c>
      <c r="C8667" t="s">
        <v>2620</v>
      </c>
      <c r="AD8667">
        <v>0</v>
      </c>
      <c r="AE8667" t="s">
        <v>136</v>
      </c>
      <c r="AF8667">
        <v>0</v>
      </c>
      <c r="AG8667" t="s">
        <v>136</v>
      </c>
      <c r="AH8667">
        <v>3</v>
      </c>
      <c r="AI8667">
        <v>3</v>
      </c>
    </row>
    <row r="8668" spans="1:39" x14ac:dyDescent="0.3">
      <c r="A8668">
        <v>16235</v>
      </c>
      <c r="B8668" t="s">
        <v>670</v>
      </c>
      <c r="C8668" t="s">
        <v>2621</v>
      </c>
      <c r="AJ8668">
        <v>51</v>
      </c>
      <c r="AK8668">
        <v>286</v>
      </c>
      <c r="AL8668">
        <v>40.9</v>
      </c>
      <c r="AM8668">
        <v>7</v>
      </c>
    </row>
    <row r="8669" spans="1:39" x14ac:dyDescent="0.3">
      <c r="A8669">
        <v>16235</v>
      </c>
      <c r="B8669" t="s">
        <v>692</v>
      </c>
      <c r="C8669" t="s">
        <v>622</v>
      </c>
      <c r="AJ8669">
        <v>52</v>
      </c>
      <c r="AK8669">
        <v>348</v>
      </c>
      <c r="AL8669">
        <v>43.5</v>
      </c>
      <c r="AM8669">
        <v>8</v>
      </c>
    </row>
    <row r="8670" spans="1:39" x14ac:dyDescent="0.3">
      <c r="A8670">
        <v>16236</v>
      </c>
      <c r="B8670" t="s">
        <v>689</v>
      </c>
      <c r="C8670" t="s">
        <v>2182</v>
      </c>
      <c r="D8670">
        <v>9</v>
      </c>
      <c r="E8670">
        <v>77.8</v>
      </c>
      <c r="F8670">
        <v>7</v>
      </c>
      <c r="G8670">
        <v>1</v>
      </c>
      <c r="H8670">
        <v>1</v>
      </c>
      <c r="I8670">
        <v>53</v>
      </c>
      <c r="J8670">
        <v>141.69999999999999</v>
      </c>
    </row>
    <row r="8671" spans="1:39" x14ac:dyDescent="0.3">
      <c r="A8671">
        <v>16236</v>
      </c>
      <c r="B8671" t="s">
        <v>689</v>
      </c>
      <c r="C8671" t="s">
        <v>751</v>
      </c>
      <c r="D8671">
        <v>12</v>
      </c>
      <c r="E8671">
        <v>25</v>
      </c>
      <c r="F8671">
        <v>3</v>
      </c>
      <c r="G8671">
        <v>0</v>
      </c>
      <c r="H8671">
        <v>0</v>
      </c>
      <c r="I8671">
        <v>45</v>
      </c>
      <c r="J8671">
        <v>56.5</v>
      </c>
    </row>
    <row r="8672" spans="1:39" x14ac:dyDescent="0.3">
      <c r="A8672">
        <v>16236</v>
      </c>
      <c r="B8672" t="s">
        <v>786</v>
      </c>
      <c r="C8672" t="s">
        <v>2622</v>
      </c>
      <c r="D8672">
        <v>16</v>
      </c>
      <c r="E8672">
        <v>31.2</v>
      </c>
      <c r="F8672">
        <v>5</v>
      </c>
      <c r="G8672">
        <v>0</v>
      </c>
      <c r="H8672">
        <v>0</v>
      </c>
      <c r="I8672">
        <v>56</v>
      </c>
      <c r="J8672">
        <v>60.7</v>
      </c>
    </row>
    <row r="8673" spans="1:19" x14ac:dyDescent="0.3">
      <c r="A8673">
        <v>16236</v>
      </c>
      <c r="B8673" t="s">
        <v>786</v>
      </c>
      <c r="C8673" t="s">
        <v>1788</v>
      </c>
      <c r="D8673">
        <v>2</v>
      </c>
      <c r="E8673">
        <v>50</v>
      </c>
      <c r="F8673">
        <v>1</v>
      </c>
      <c r="G8673">
        <v>0</v>
      </c>
      <c r="H8673">
        <v>0</v>
      </c>
      <c r="I8673">
        <v>16</v>
      </c>
      <c r="J8673">
        <v>117.2</v>
      </c>
    </row>
    <row r="8674" spans="1:19" x14ac:dyDescent="0.3">
      <c r="A8674">
        <v>16236</v>
      </c>
      <c r="B8674" t="s">
        <v>689</v>
      </c>
      <c r="C8674" t="s">
        <v>2183</v>
      </c>
      <c r="K8674">
        <v>12</v>
      </c>
      <c r="L8674">
        <v>1</v>
      </c>
      <c r="M8674">
        <v>28</v>
      </c>
      <c r="N8674">
        <v>0</v>
      </c>
      <c r="O8674">
        <v>39</v>
      </c>
    </row>
    <row r="8675" spans="1:19" x14ac:dyDescent="0.3">
      <c r="A8675">
        <v>16236</v>
      </c>
      <c r="B8675" t="s">
        <v>689</v>
      </c>
      <c r="C8675" t="s">
        <v>2623</v>
      </c>
      <c r="K8675">
        <v>11</v>
      </c>
      <c r="L8675">
        <v>0</v>
      </c>
      <c r="M8675">
        <v>16</v>
      </c>
      <c r="N8675">
        <v>0</v>
      </c>
      <c r="O8675">
        <v>34</v>
      </c>
    </row>
    <row r="8676" spans="1:19" x14ac:dyDescent="0.3">
      <c r="A8676">
        <v>16236</v>
      </c>
      <c r="B8676" t="s">
        <v>689</v>
      </c>
      <c r="C8676" t="s">
        <v>2182</v>
      </c>
      <c r="K8676">
        <v>14</v>
      </c>
      <c r="L8676">
        <v>0</v>
      </c>
      <c r="M8676">
        <v>20</v>
      </c>
      <c r="N8676">
        <v>0</v>
      </c>
      <c r="O8676">
        <v>23</v>
      </c>
    </row>
    <row r="8677" spans="1:19" x14ac:dyDescent="0.3">
      <c r="A8677">
        <v>16236</v>
      </c>
      <c r="B8677" t="s">
        <v>689</v>
      </c>
      <c r="C8677" t="s">
        <v>751</v>
      </c>
      <c r="K8677">
        <v>3</v>
      </c>
      <c r="L8677">
        <v>0</v>
      </c>
      <c r="M8677">
        <v>1</v>
      </c>
      <c r="N8677">
        <v>0</v>
      </c>
      <c r="O8677">
        <v>-2</v>
      </c>
    </row>
    <row r="8678" spans="1:19" x14ac:dyDescent="0.3">
      <c r="A8678">
        <v>16236</v>
      </c>
      <c r="B8678" t="s">
        <v>786</v>
      </c>
      <c r="C8678" t="s">
        <v>1315</v>
      </c>
      <c r="K8678">
        <v>34</v>
      </c>
      <c r="L8678">
        <v>0</v>
      </c>
      <c r="M8678">
        <v>24</v>
      </c>
      <c r="N8678">
        <v>1</v>
      </c>
      <c r="O8678">
        <v>177</v>
      </c>
    </row>
    <row r="8679" spans="1:19" x14ac:dyDescent="0.3">
      <c r="A8679">
        <v>16236</v>
      </c>
      <c r="B8679" t="s">
        <v>786</v>
      </c>
      <c r="C8679" t="s">
        <v>2622</v>
      </c>
      <c r="K8679">
        <v>13</v>
      </c>
      <c r="L8679">
        <v>0</v>
      </c>
      <c r="M8679">
        <v>25</v>
      </c>
      <c r="N8679">
        <v>1</v>
      </c>
      <c r="O8679">
        <v>83</v>
      </c>
    </row>
    <row r="8680" spans="1:19" x14ac:dyDescent="0.3">
      <c r="A8680">
        <v>16236</v>
      </c>
      <c r="B8680" t="s">
        <v>786</v>
      </c>
      <c r="C8680" t="s">
        <v>1788</v>
      </c>
      <c r="K8680">
        <v>4</v>
      </c>
      <c r="L8680">
        <v>0</v>
      </c>
      <c r="M8680">
        <v>7</v>
      </c>
      <c r="N8680">
        <v>0</v>
      </c>
      <c r="O8680">
        <v>9</v>
      </c>
    </row>
    <row r="8681" spans="1:19" x14ac:dyDescent="0.3">
      <c r="A8681">
        <v>16236</v>
      </c>
      <c r="B8681" t="s">
        <v>689</v>
      </c>
      <c r="C8681" t="s">
        <v>2624</v>
      </c>
      <c r="P8681">
        <v>17</v>
      </c>
      <c r="Q8681">
        <v>0</v>
      </c>
      <c r="R8681">
        <v>33</v>
      </c>
      <c r="S8681">
        <v>3</v>
      </c>
    </row>
    <row r="8682" spans="1:19" x14ac:dyDescent="0.3">
      <c r="A8682">
        <v>16236</v>
      </c>
      <c r="B8682" t="s">
        <v>689</v>
      </c>
      <c r="C8682" t="s">
        <v>586</v>
      </c>
      <c r="P8682">
        <v>16</v>
      </c>
      <c r="Q8682">
        <v>1</v>
      </c>
      <c r="R8682">
        <v>31</v>
      </c>
      <c r="S8682">
        <v>2</v>
      </c>
    </row>
    <row r="8683" spans="1:19" x14ac:dyDescent="0.3">
      <c r="A8683">
        <v>16236</v>
      </c>
      <c r="B8683" t="s">
        <v>689</v>
      </c>
      <c r="C8683" t="s">
        <v>2625</v>
      </c>
      <c r="P8683">
        <v>12</v>
      </c>
      <c r="Q8683">
        <v>0</v>
      </c>
      <c r="R8683">
        <v>21</v>
      </c>
      <c r="S8683">
        <v>2</v>
      </c>
    </row>
    <row r="8684" spans="1:19" x14ac:dyDescent="0.3">
      <c r="A8684">
        <v>16236</v>
      </c>
      <c r="B8684" t="s">
        <v>689</v>
      </c>
      <c r="C8684" t="s">
        <v>2183</v>
      </c>
      <c r="P8684">
        <v>13</v>
      </c>
      <c r="Q8684">
        <v>0</v>
      </c>
      <c r="R8684">
        <v>12</v>
      </c>
      <c r="S8684">
        <v>2</v>
      </c>
    </row>
    <row r="8685" spans="1:19" x14ac:dyDescent="0.3">
      <c r="A8685">
        <v>16236</v>
      </c>
      <c r="B8685" t="s">
        <v>689</v>
      </c>
      <c r="C8685" t="s">
        <v>2182</v>
      </c>
      <c r="P8685">
        <v>1</v>
      </c>
      <c r="Q8685">
        <v>0</v>
      </c>
      <c r="R8685">
        <v>1</v>
      </c>
      <c r="S8685">
        <v>1</v>
      </c>
    </row>
    <row r="8686" spans="1:19" x14ac:dyDescent="0.3">
      <c r="A8686">
        <v>16236</v>
      </c>
      <c r="B8686" t="s">
        <v>786</v>
      </c>
      <c r="C8686" t="s">
        <v>1475</v>
      </c>
      <c r="P8686">
        <v>26</v>
      </c>
      <c r="Q8686">
        <v>0</v>
      </c>
      <c r="R8686">
        <v>30</v>
      </c>
      <c r="S8686">
        <v>2</v>
      </c>
    </row>
    <row r="8687" spans="1:19" x14ac:dyDescent="0.3">
      <c r="A8687">
        <v>16236</v>
      </c>
      <c r="B8687" t="s">
        <v>786</v>
      </c>
      <c r="C8687" t="s">
        <v>1315</v>
      </c>
      <c r="P8687">
        <v>11</v>
      </c>
      <c r="Q8687">
        <v>0</v>
      </c>
      <c r="R8687">
        <v>22</v>
      </c>
      <c r="S8687">
        <v>2</v>
      </c>
    </row>
    <row r="8688" spans="1:19" x14ac:dyDescent="0.3">
      <c r="A8688">
        <v>16236</v>
      </c>
      <c r="B8688" t="s">
        <v>786</v>
      </c>
      <c r="C8688" t="s">
        <v>2622</v>
      </c>
      <c r="P8688">
        <v>16</v>
      </c>
      <c r="Q8688">
        <v>0</v>
      </c>
      <c r="R8688">
        <v>16</v>
      </c>
      <c r="S8688">
        <v>1</v>
      </c>
    </row>
    <row r="8689" spans="1:39" x14ac:dyDescent="0.3">
      <c r="A8689">
        <v>16236</v>
      </c>
      <c r="B8689" t="s">
        <v>786</v>
      </c>
      <c r="C8689" t="s">
        <v>2345</v>
      </c>
      <c r="P8689">
        <v>4</v>
      </c>
      <c r="Q8689">
        <v>0</v>
      </c>
      <c r="R8689">
        <v>4</v>
      </c>
      <c r="S8689">
        <v>1</v>
      </c>
    </row>
    <row r="8690" spans="1:39" x14ac:dyDescent="0.3">
      <c r="A8690">
        <v>16236</v>
      </c>
      <c r="B8690" t="s">
        <v>689</v>
      </c>
      <c r="C8690" t="s">
        <v>1007</v>
      </c>
      <c r="T8690">
        <v>20.3</v>
      </c>
      <c r="U8690">
        <v>24</v>
      </c>
      <c r="V8690">
        <v>0</v>
      </c>
      <c r="W8690">
        <v>61</v>
      </c>
      <c r="X8690">
        <v>3</v>
      </c>
    </row>
    <row r="8691" spans="1:39" x14ac:dyDescent="0.3">
      <c r="A8691">
        <v>16236</v>
      </c>
      <c r="B8691" t="s">
        <v>689</v>
      </c>
      <c r="C8691" t="s">
        <v>2446</v>
      </c>
      <c r="T8691">
        <v>20</v>
      </c>
      <c r="U8691">
        <v>20</v>
      </c>
      <c r="V8691">
        <v>0</v>
      </c>
      <c r="W8691">
        <v>20</v>
      </c>
      <c r="X8691">
        <v>1</v>
      </c>
    </row>
    <row r="8692" spans="1:39" x14ac:dyDescent="0.3">
      <c r="A8692">
        <v>16236</v>
      </c>
      <c r="B8692" t="s">
        <v>786</v>
      </c>
      <c r="C8692" t="s">
        <v>1788</v>
      </c>
      <c r="T8692">
        <v>20.7</v>
      </c>
      <c r="U8692">
        <v>32</v>
      </c>
      <c r="V8692">
        <v>0</v>
      </c>
      <c r="W8692">
        <v>62</v>
      </c>
      <c r="X8692">
        <v>3</v>
      </c>
    </row>
    <row r="8693" spans="1:39" x14ac:dyDescent="0.3">
      <c r="A8693">
        <v>16236</v>
      </c>
      <c r="B8693" t="s">
        <v>786</v>
      </c>
      <c r="C8693" t="s">
        <v>2346</v>
      </c>
      <c r="Y8693">
        <v>5</v>
      </c>
      <c r="Z8693">
        <v>8</v>
      </c>
      <c r="AA8693">
        <v>0</v>
      </c>
      <c r="AB8693">
        <v>15</v>
      </c>
      <c r="AC8693">
        <v>3</v>
      </c>
    </row>
    <row r="8694" spans="1:39" x14ac:dyDescent="0.3">
      <c r="A8694">
        <v>16236</v>
      </c>
      <c r="B8694" t="s">
        <v>689</v>
      </c>
      <c r="C8694" t="s">
        <v>2626</v>
      </c>
      <c r="AD8694">
        <v>0</v>
      </c>
      <c r="AE8694" t="s">
        <v>136</v>
      </c>
      <c r="AF8694">
        <v>0</v>
      </c>
      <c r="AG8694" t="s">
        <v>136</v>
      </c>
      <c r="AH8694">
        <v>1</v>
      </c>
      <c r="AI8694">
        <v>1</v>
      </c>
    </row>
    <row r="8695" spans="1:39" x14ac:dyDescent="0.3">
      <c r="A8695">
        <v>16236</v>
      </c>
      <c r="B8695" t="s">
        <v>786</v>
      </c>
      <c r="C8695" t="s">
        <v>2349</v>
      </c>
      <c r="AD8695">
        <v>3</v>
      </c>
      <c r="AE8695">
        <v>39</v>
      </c>
      <c r="AF8695">
        <v>1</v>
      </c>
      <c r="AG8695">
        <v>33.299999999999997</v>
      </c>
      <c r="AH8695">
        <v>5</v>
      </c>
      <c r="AI8695">
        <v>2</v>
      </c>
    </row>
    <row r="8696" spans="1:39" x14ac:dyDescent="0.3">
      <c r="A8696">
        <v>16236</v>
      </c>
      <c r="B8696" t="s">
        <v>689</v>
      </c>
      <c r="C8696" t="s">
        <v>2626</v>
      </c>
      <c r="AJ8696">
        <v>48</v>
      </c>
      <c r="AK8696">
        <v>219</v>
      </c>
      <c r="AL8696">
        <v>36.5</v>
      </c>
      <c r="AM8696">
        <v>6</v>
      </c>
    </row>
    <row r="8697" spans="1:39" x14ac:dyDescent="0.3">
      <c r="A8697">
        <v>16236</v>
      </c>
      <c r="B8697" t="s">
        <v>786</v>
      </c>
      <c r="C8697" t="s">
        <v>2350</v>
      </c>
      <c r="AJ8697">
        <v>43</v>
      </c>
      <c r="AK8697">
        <v>159</v>
      </c>
      <c r="AL8697">
        <v>39.799999999999997</v>
      </c>
      <c r="AM8697">
        <v>4</v>
      </c>
    </row>
    <row r="8698" spans="1:39" x14ac:dyDescent="0.3">
      <c r="A8698">
        <v>16237</v>
      </c>
      <c r="B8698" t="s">
        <v>591</v>
      </c>
      <c r="C8698" t="s">
        <v>835</v>
      </c>
      <c r="D8698">
        <v>27</v>
      </c>
      <c r="E8698">
        <v>74.099999999999994</v>
      </c>
      <c r="F8698">
        <v>20</v>
      </c>
      <c r="G8698">
        <v>1</v>
      </c>
      <c r="H8698">
        <v>2</v>
      </c>
      <c r="I8698">
        <v>189</v>
      </c>
      <c r="J8698">
        <v>149.9</v>
      </c>
    </row>
    <row r="8699" spans="1:39" x14ac:dyDescent="0.3">
      <c r="A8699">
        <v>16237</v>
      </c>
      <c r="B8699" t="s">
        <v>591</v>
      </c>
      <c r="C8699" t="s">
        <v>2627</v>
      </c>
      <c r="D8699">
        <v>1</v>
      </c>
      <c r="E8699">
        <v>0</v>
      </c>
      <c r="F8699">
        <v>0</v>
      </c>
      <c r="G8699">
        <v>0</v>
      </c>
      <c r="H8699">
        <v>0</v>
      </c>
      <c r="I8699">
        <v>0</v>
      </c>
      <c r="J8699">
        <v>0</v>
      </c>
    </row>
    <row r="8700" spans="1:39" x14ac:dyDescent="0.3">
      <c r="A8700">
        <v>16237</v>
      </c>
      <c r="B8700" t="s">
        <v>808</v>
      </c>
      <c r="C8700" t="s">
        <v>1052</v>
      </c>
      <c r="D8700">
        <v>17</v>
      </c>
      <c r="E8700">
        <v>64.7</v>
      </c>
      <c r="F8700">
        <v>11</v>
      </c>
      <c r="G8700">
        <v>1</v>
      </c>
      <c r="H8700">
        <v>0</v>
      </c>
      <c r="I8700">
        <v>134</v>
      </c>
      <c r="J8700">
        <v>119.2</v>
      </c>
    </row>
    <row r="8701" spans="1:39" x14ac:dyDescent="0.3">
      <c r="A8701">
        <v>16237</v>
      </c>
      <c r="B8701" t="s">
        <v>808</v>
      </c>
      <c r="C8701" t="s">
        <v>962</v>
      </c>
      <c r="D8701">
        <v>23</v>
      </c>
      <c r="E8701">
        <v>56.5</v>
      </c>
      <c r="F8701">
        <v>13</v>
      </c>
      <c r="G8701">
        <v>1</v>
      </c>
      <c r="H8701">
        <v>2</v>
      </c>
      <c r="I8701">
        <v>112</v>
      </c>
      <c r="J8701">
        <v>117.4</v>
      </c>
    </row>
    <row r="8702" spans="1:39" x14ac:dyDescent="0.3">
      <c r="A8702">
        <v>16237</v>
      </c>
      <c r="B8702" t="s">
        <v>591</v>
      </c>
      <c r="C8702" t="s">
        <v>2628</v>
      </c>
      <c r="K8702">
        <v>14</v>
      </c>
      <c r="L8702">
        <v>0</v>
      </c>
      <c r="M8702">
        <v>18</v>
      </c>
      <c r="N8702">
        <v>1</v>
      </c>
      <c r="O8702">
        <v>50</v>
      </c>
    </row>
    <row r="8703" spans="1:39" x14ac:dyDescent="0.3">
      <c r="A8703">
        <v>16237</v>
      </c>
      <c r="B8703" t="s">
        <v>591</v>
      </c>
      <c r="C8703" t="s">
        <v>95</v>
      </c>
      <c r="K8703">
        <v>8</v>
      </c>
      <c r="L8703">
        <v>1</v>
      </c>
      <c r="M8703">
        <v>9</v>
      </c>
      <c r="N8703">
        <v>0</v>
      </c>
      <c r="O8703">
        <v>25</v>
      </c>
    </row>
    <row r="8704" spans="1:39" x14ac:dyDescent="0.3">
      <c r="A8704">
        <v>16237</v>
      </c>
      <c r="B8704" t="s">
        <v>591</v>
      </c>
      <c r="C8704" t="s">
        <v>835</v>
      </c>
      <c r="K8704">
        <v>11</v>
      </c>
      <c r="L8704">
        <v>0</v>
      </c>
      <c r="M8704">
        <v>10</v>
      </c>
      <c r="N8704">
        <v>1</v>
      </c>
      <c r="O8704">
        <v>22</v>
      </c>
    </row>
    <row r="8705" spans="1:19" x14ac:dyDescent="0.3">
      <c r="A8705">
        <v>16237</v>
      </c>
      <c r="B8705" t="s">
        <v>591</v>
      </c>
      <c r="C8705" t="s">
        <v>2629</v>
      </c>
      <c r="K8705">
        <v>2</v>
      </c>
      <c r="L8705">
        <v>0</v>
      </c>
      <c r="M8705">
        <v>1</v>
      </c>
      <c r="N8705">
        <v>0</v>
      </c>
      <c r="O8705">
        <v>-4</v>
      </c>
    </row>
    <row r="8706" spans="1:19" x14ac:dyDescent="0.3">
      <c r="A8706">
        <v>16237</v>
      </c>
      <c r="B8706" t="s">
        <v>808</v>
      </c>
      <c r="C8706" t="s">
        <v>278</v>
      </c>
      <c r="K8706">
        <v>20</v>
      </c>
      <c r="L8706">
        <v>0</v>
      </c>
      <c r="M8706">
        <v>10</v>
      </c>
      <c r="N8706">
        <v>1</v>
      </c>
      <c r="O8706">
        <v>34</v>
      </c>
    </row>
    <row r="8707" spans="1:19" x14ac:dyDescent="0.3">
      <c r="A8707">
        <v>16237</v>
      </c>
      <c r="B8707" t="s">
        <v>808</v>
      </c>
      <c r="C8707" t="s">
        <v>1052</v>
      </c>
      <c r="K8707">
        <v>2</v>
      </c>
      <c r="L8707">
        <v>0</v>
      </c>
      <c r="M8707">
        <v>7</v>
      </c>
      <c r="N8707">
        <v>0</v>
      </c>
      <c r="O8707">
        <v>8</v>
      </c>
    </row>
    <row r="8708" spans="1:19" x14ac:dyDescent="0.3">
      <c r="A8708">
        <v>16237</v>
      </c>
      <c r="B8708" t="s">
        <v>808</v>
      </c>
      <c r="C8708" t="s">
        <v>447</v>
      </c>
      <c r="K8708">
        <v>1</v>
      </c>
      <c r="L8708">
        <v>0</v>
      </c>
      <c r="M8708">
        <v>8</v>
      </c>
      <c r="N8708">
        <v>0</v>
      </c>
      <c r="O8708">
        <v>8</v>
      </c>
    </row>
    <row r="8709" spans="1:19" x14ac:dyDescent="0.3">
      <c r="A8709">
        <v>16237</v>
      </c>
      <c r="B8709" t="s">
        <v>808</v>
      </c>
      <c r="C8709" t="s">
        <v>962</v>
      </c>
      <c r="K8709">
        <v>3</v>
      </c>
      <c r="L8709">
        <v>0</v>
      </c>
      <c r="M8709">
        <v>3</v>
      </c>
      <c r="N8709">
        <v>0</v>
      </c>
      <c r="O8709">
        <v>1</v>
      </c>
    </row>
    <row r="8710" spans="1:19" x14ac:dyDescent="0.3">
      <c r="A8710">
        <v>16237</v>
      </c>
      <c r="B8710" t="s">
        <v>808</v>
      </c>
      <c r="C8710" t="s">
        <v>320</v>
      </c>
      <c r="K8710">
        <v>1</v>
      </c>
      <c r="L8710">
        <v>0</v>
      </c>
      <c r="M8710">
        <v>0</v>
      </c>
      <c r="N8710">
        <v>0</v>
      </c>
      <c r="O8710">
        <v>-1</v>
      </c>
    </row>
    <row r="8711" spans="1:19" x14ac:dyDescent="0.3">
      <c r="A8711">
        <v>16237</v>
      </c>
      <c r="B8711" t="s">
        <v>591</v>
      </c>
      <c r="C8711" t="s">
        <v>2629</v>
      </c>
      <c r="P8711">
        <v>23</v>
      </c>
      <c r="Q8711">
        <v>0</v>
      </c>
      <c r="R8711">
        <v>40</v>
      </c>
      <c r="S8711">
        <v>5</v>
      </c>
    </row>
    <row r="8712" spans="1:19" x14ac:dyDescent="0.3">
      <c r="A8712">
        <v>16237</v>
      </c>
      <c r="B8712" t="s">
        <v>591</v>
      </c>
      <c r="C8712" t="s">
        <v>2627</v>
      </c>
      <c r="P8712">
        <v>19</v>
      </c>
      <c r="Q8712">
        <v>0</v>
      </c>
      <c r="R8712">
        <v>36</v>
      </c>
      <c r="S8712">
        <v>2</v>
      </c>
    </row>
    <row r="8713" spans="1:19" x14ac:dyDescent="0.3">
      <c r="A8713">
        <v>16237</v>
      </c>
      <c r="B8713" t="s">
        <v>591</v>
      </c>
      <c r="C8713" t="s">
        <v>95</v>
      </c>
      <c r="P8713">
        <v>25</v>
      </c>
      <c r="Q8713">
        <v>1</v>
      </c>
      <c r="R8713">
        <v>35</v>
      </c>
      <c r="S8713">
        <v>3</v>
      </c>
    </row>
    <row r="8714" spans="1:19" x14ac:dyDescent="0.3">
      <c r="A8714">
        <v>16237</v>
      </c>
      <c r="B8714" t="s">
        <v>591</v>
      </c>
      <c r="C8714" t="s">
        <v>2630</v>
      </c>
      <c r="P8714">
        <v>16</v>
      </c>
      <c r="Q8714">
        <v>0</v>
      </c>
      <c r="R8714">
        <v>34</v>
      </c>
      <c r="S8714">
        <v>3</v>
      </c>
    </row>
    <row r="8715" spans="1:19" x14ac:dyDescent="0.3">
      <c r="A8715">
        <v>16237</v>
      </c>
      <c r="B8715" t="s">
        <v>591</v>
      </c>
      <c r="C8715" t="s">
        <v>848</v>
      </c>
      <c r="P8715">
        <v>15</v>
      </c>
      <c r="Q8715">
        <v>1</v>
      </c>
      <c r="R8715">
        <v>15</v>
      </c>
      <c r="S8715">
        <v>1</v>
      </c>
    </row>
    <row r="8716" spans="1:19" x14ac:dyDescent="0.3">
      <c r="A8716">
        <v>16237</v>
      </c>
      <c r="B8716" t="s">
        <v>591</v>
      </c>
      <c r="C8716" t="s">
        <v>199</v>
      </c>
      <c r="P8716">
        <v>11</v>
      </c>
      <c r="Q8716">
        <v>0</v>
      </c>
      <c r="R8716">
        <v>10</v>
      </c>
      <c r="S8716">
        <v>2</v>
      </c>
    </row>
    <row r="8717" spans="1:19" x14ac:dyDescent="0.3">
      <c r="A8717">
        <v>16237</v>
      </c>
      <c r="B8717" t="s">
        <v>591</v>
      </c>
      <c r="C8717" t="s">
        <v>2628</v>
      </c>
      <c r="P8717">
        <v>8</v>
      </c>
      <c r="Q8717">
        <v>0</v>
      </c>
      <c r="R8717">
        <v>8</v>
      </c>
      <c r="S8717">
        <v>2</v>
      </c>
    </row>
    <row r="8718" spans="1:19" x14ac:dyDescent="0.3">
      <c r="A8718">
        <v>16237</v>
      </c>
      <c r="B8718" t="s">
        <v>591</v>
      </c>
      <c r="C8718" t="s">
        <v>2631</v>
      </c>
      <c r="P8718">
        <v>7</v>
      </c>
      <c r="Q8718">
        <v>0</v>
      </c>
      <c r="R8718">
        <v>7</v>
      </c>
      <c r="S8718">
        <v>1</v>
      </c>
    </row>
    <row r="8719" spans="1:19" x14ac:dyDescent="0.3">
      <c r="A8719">
        <v>16237</v>
      </c>
      <c r="B8719" t="s">
        <v>591</v>
      </c>
      <c r="C8719" t="s">
        <v>2632</v>
      </c>
      <c r="P8719">
        <v>4</v>
      </c>
      <c r="Q8719">
        <v>0</v>
      </c>
      <c r="R8719">
        <v>4</v>
      </c>
      <c r="S8719">
        <v>1</v>
      </c>
    </row>
    <row r="8720" spans="1:19" x14ac:dyDescent="0.3">
      <c r="A8720">
        <v>16237</v>
      </c>
      <c r="B8720" t="s">
        <v>808</v>
      </c>
      <c r="C8720" t="s">
        <v>125</v>
      </c>
      <c r="P8720">
        <v>31</v>
      </c>
      <c r="Q8720">
        <v>0</v>
      </c>
      <c r="R8720">
        <v>94</v>
      </c>
      <c r="S8720">
        <v>8</v>
      </c>
    </row>
    <row r="8721" spans="1:39" x14ac:dyDescent="0.3">
      <c r="A8721">
        <v>16237</v>
      </c>
      <c r="B8721" t="s">
        <v>808</v>
      </c>
      <c r="C8721" t="s">
        <v>514</v>
      </c>
      <c r="P8721">
        <v>16</v>
      </c>
      <c r="Q8721">
        <v>2</v>
      </c>
      <c r="R8721">
        <v>45</v>
      </c>
      <c r="S8721">
        <v>4</v>
      </c>
    </row>
    <row r="8722" spans="1:39" x14ac:dyDescent="0.3">
      <c r="A8722">
        <v>16237</v>
      </c>
      <c r="B8722" t="s">
        <v>808</v>
      </c>
      <c r="C8722" t="s">
        <v>320</v>
      </c>
      <c r="P8722">
        <v>14</v>
      </c>
      <c r="Q8722">
        <v>0</v>
      </c>
      <c r="R8722">
        <v>40</v>
      </c>
      <c r="S8722">
        <v>3</v>
      </c>
    </row>
    <row r="8723" spans="1:39" x14ac:dyDescent="0.3">
      <c r="A8723">
        <v>16237</v>
      </c>
      <c r="B8723" t="s">
        <v>808</v>
      </c>
      <c r="C8723" t="s">
        <v>52</v>
      </c>
      <c r="P8723">
        <v>38</v>
      </c>
      <c r="Q8723">
        <v>0</v>
      </c>
      <c r="R8723">
        <v>38</v>
      </c>
      <c r="S8723">
        <v>1</v>
      </c>
    </row>
    <row r="8724" spans="1:39" x14ac:dyDescent="0.3">
      <c r="A8724">
        <v>16237</v>
      </c>
      <c r="B8724" t="s">
        <v>808</v>
      </c>
      <c r="C8724" t="s">
        <v>153</v>
      </c>
      <c r="P8724">
        <v>12</v>
      </c>
      <c r="Q8724">
        <v>0</v>
      </c>
      <c r="R8724">
        <v>17</v>
      </c>
      <c r="S8724">
        <v>2</v>
      </c>
    </row>
    <row r="8725" spans="1:39" x14ac:dyDescent="0.3">
      <c r="A8725">
        <v>16237</v>
      </c>
      <c r="B8725" t="s">
        <v>808</v>
      </c>
      <c r="C8725" t="s">
        <v>278</v>
      </c>
      <c r="P8725">
        <v>11</v>
      </c>
      <c r="Q8725">
        <v>0</v>
      </c>
      <c r="R8725">
        <v>12</v>
      </c>
      <c r="S8725">
        <v>6</v>
      </c>
    </row>
    <row r="8726" spans="1:39" x14ac:dyDescent="0.3">
      <c r="A8726">
        <v>16237</v>
      </c>
      <c r="B8726" t="s">
        <v>591</v>
      </c>
      <c r="C8726" t="s">
        <v>2629</v>
      </c>
      <c r="T8726">
        <v>15.2</v>
      </c>
      <c r="U8726">
        <v>19</v>
      </c>
      <c r="V8726">
        <v>0</v>
      </c>
      <c r="W8726">
        <v>61</v>
      </c>
      <c r="X8726">
        <v>4</v>
      </c>
    </row>
    <row r="8727" spans="1:39" x14ac:dyDescent="0.3">
      <c r="A8727">
        <v>16237</v>
      </c>
      <c r="B8727" t="s">
        <v>808</v>
      </c>
      <c r="C8727" t="s">
        <v>2633</v>
      </c>
      <c r="T8727">
        <v>16.399999999999999</v>
      </c>
      <c r="U8727">
        <v>19</v>
      </c>
      <c r="V8727">
        <v>0</v>
      </c>
      <c r="W8727">
        <v>82</v>
      </c>
      <c r="X8727">
        <v>5</v>
      </c>
    </row>
    <row r="8728" spans="1:39" x14ac:dyDescent="0.3">
      <c r="A8728">
        <v>16237</v>
      </c>
      <c r="B8728" t="s">
        <v>591</v>
      </c>
      <c r="C8728" t="s">
        <v>524</v>
      </c>
      <c r="Y8728">
        <v>19</v>
      </c>
      <c r="Z8728">
        <v>34</v>
      </c>
      <c r="AA8728">
        <v>0</v>
      </c>
      <c r="AB8728">
        <v>38</v>
      </c>
      <c r="AC8728">
        <v>2</v>
      </c>
    </row>
    <row r="8729" spans="1:39" x14ac:dyDescent="0.3">
      <c r="A8729">
        <v>16237</v>
      </c>
      <c r="B8729" t="s">
        <v>591</v>
      </c>
      <c r="C8729" t="s">
        <v>2634</v>
      </c>
      <c r="AD8729">
        <v>2</v>
      </c>
      <c r="AE8729">
        <v>27</v>
      </c>
      <c r="AF8729">
        <v>1</v>
      </c>
      <c r="AG8729">
        <v>50</v>
      </c>
      <c r="AH8729">
        <v>7</v>
      </c>
      <c r="AI8729">
        <v>4</v>
      </c>
    </row>
    <row r="8730" spans="1:39" x14ac:dyDescent="0.3">
      <c r="A8730">
        <v>16237</v>
      </c>
      <c r="B8730" t="s">
        <v>808</v>
      </c>
      <c r="C8730" t="s">
        <v>1957</v>
      </c>
      <c r="AD8730">
        <v>3</v>
      </c>
      <c r="AE8730">
        <v>44</v>
      </c>
      <c r="AF8730">
        <v>2</v>
      </c>
      <c r="AG8730">
        <v>66.7</v>
      </c>
      <c r="AH8730">
        <v>8</v>
      </c>
      <c r="AI8730">
        <v>2</v>
      </c>
    </row>
    <row r="8731" spans="1:39" x14ac:dyDescent="0.3">
      <c r="A8731">
        <v>16237</v>
      </c>
      <c r="B8731" t="s">
        <v>591</v>
      </c>
      <c r="C8731" t="s">
        <v>2635</v>
      </c>
      <c r="AJ8731">
        <v>30</v>
      </c>
      <c r="AK8731">
        <v>88</v>
      </c>
      <c r="AL8731">
        <v>29.3</v>
      </c>
      <c r="AM8731">
        <v>3</v>
      </c>
    </row>
    <row r="8732" spans="1:39" x14ac:dyDescent="0.3">
      <c r="A8732">
        <v>16237</v>
      </c>
      <c r="B8732" t="s">
        <v>808</v>
      </c>
      <c r="C8732" t="s">
        <v>2475</v>
      </c>
      <c r="AJ8732">
        <v>49</v>
      </c>
      <c r="AK8732">
        <v>139</v>
      </c>
      <c r="AL8732">
        <v>46.3</v>
      </c>
      <c r="AM8732">
        <v>3</v>
      </c>
    </row>
    <row r="8733" spans="1:39" x14ac:dyDescent="0.3">
      <c r="A8733">
        <v>16237</v>
      </c>
      <c r="B8733" t="s">
        <v>808</v>
      </c>
      <c r="C8733" t="s">
        <v>1029</v>
      </c>
      <c r="AJ8733">
        <v>36</v>
      </c>
      <c r="AK8733">
        <v>36</v>
      </c>
      <c r="AL8733">
        <v>36</v>
      </c>
      <c r="AM8733">
        <v>1</v>
      </c>
    </row>
    <row r="8734" spans="1:39" x14ac:dyDescent="0.3">
      <c r="A8734">
        <v>16238</v>
      </c>
      <c r="B8734" t="s">
        <v>1273</v>
      </c>
      <c r="C8734" t="s">
        <v>1795</v>
      </c>
      <c r="D8734">
        <v>29</v>
      </c>
      <c r="E8734">
        <v>51.7</v>
      </c>
      <c r="F8734">
        <v>15</v>
      </c>
      <c r="G8734">
        <v>0</v>
      </c>
      <c r="H8734">
        <v>2</v>
      </c>
      <c r="I8734">
        <v>201</v>
      </c>
      <c r="J8734">
        <v>132.69999999999999</v>
      </c>
    </row>
    <row r="8735" spans="1:39" x14ac:dyDescent="0.3">
      <c r="A8735">
        <v>16238</v>
      </c>
      <c r="B8735" t="s">
        <v>529</v>
      </c>
      <c r="C8735" t="s">
        <v>410</v>
      </c>
      <c r="D8735">
        <v>33</v>
      </c>
      <c r="E8735">
        <v>66.7</v>
      </c>
      <c r="F8735">
        <v>22</v>
      </c>
      <c r="G8735">
        <v>1</v>
      </c>
      <c r="H8735">
        <v>2</v>
      </c>
      <c r="I8735">
        <v>282</v>
      </c>
      <c r="J8735">
        <v>152.4</v>
      </c>
    </row>
    <row r="8736" spans="1:39" x14ac:dyDescent="0.3">
      <c r="A8736">
        <v>16238</v>
      </c>
      <c r="B8736" t="s">
        <v>529</v>
      </c>
      <c r="C8736" t="s">
        <v>326</v>
      </c>
      <c r="D8736">
        <v>7</v>
      </c>
      <c r="E8736">
        <v>57.1</v>
      </c>
      <c r="F8736">
        <v>4</v>
      </c>
      <c r="G8736">
        <v>3</v>
      </c>
      <c r="H8736">
        <v>0</v>
      </c>
      <c r="I8736">
        <v>37</v>
      </c>
      <c r="J8736">
        <v>15.8</v>
      </c>
    </row>
    <row r="8737" spans="1:19" x14ac:dyDescent="0.3">
      <c r="A8737">
        <v>16238</v>
      </c>
      <c r="B8737" t="s">
        <v>1273</v>
      </c>
      <c r="C8737" t="s">
        <v>1127</v>
      </c>
      <c r="K8737">
        <v>27</v>
      </c>
      <c r="L8737">
        <v>0</v>
      </c>
      <c r="M8737">
        <v>25</v>
      </c>
      <c r="N8737">
        <v>0</v>
      </c>
      <c r="O8737">
        <v>81</v>
      </c>
    </row>
    <row r="8738" spans="1:19" x14ac:dyDescent="0.3">
      <c r="A8738">
        <v>16238</v>
      </c>
      <c r="B8738" t="s">
        <v>1273</v>
      </c>
      <c r="C8738" t="s">
        <v>218</v>
      </c>
      <c r="K8738">
        <v>12</v>
      </c>
      <c r="L8738">
        <v>0</v>
      </c>
      <c r="M8738">
        <v>34</v>
      </c>
      <c r="N8738">
        <v>1</v>
      </c>
      <c r="O8738">
        <v>81</v>
      </c>
    </row>
    <row r="8739" spans="1:19" x14ac:dyDescent="0.3">
      <c r="A8739">
        <v>16238</v>
      </c>
      <c r="B8739" t="s">
        <v>1273</v>
      </c>
      <c r="C8739" t="s">
        <v>2233</v>
      </c>
      <c r="K8739">
        <v>8</v>
      </c>
      <c r="L8739">
        <v>0</v>
      </c>
      <c r="M8739">
        <v>18</v>
      </c>
      <c r="N8739">
        <v>0</v>
      </c>
      <c r="O8739">
        <v>32</v>
      </c>
    </row>
    <row r="8740" spans="1:19" x14ac:dyDescent="0.3">
      <c r="A8740">
        <v>16238</v>
      </c>
      <c r="B8740" t="s">
        <v>1273</v>
      </c>
      <c r="C8740" t="s">
        <v>1795</v>
      </c>
      <c r="K8740">
        <v>1</v>
      </c>
      <c r="L8740">
        <v>0</v>
      </c>
      <c r="M8740">
        <v>2</v>
      </c>
      <c r="N8740">
        <v>0</v>
      </c>
      <c r="O8740">
        <v>2</v>
      </c>
    </row>
    <row r="8741" spans="1:19" x14ac:dyDescent="0.3">
      <c r="A8741">
        <v>16238</v>
      </c>
      <c r="B8741" t="s">
        <v>529</v>
      </c>
      <c r="C8741" t="s">
        <v>2636</v>
      </c>
      <c r="K8741">
        <v>9</v>
      </c>
      <c r="L8741">
        <v>0</v>
      </c>
      <c r="M8741">
        <v>9</v>
      </c>
      <c r="N8741">
        <v>0</v>
      </c>
      <c r="O8741">
        <v>34</v>
      </c>
    </row>
    <row r="8742" spans="1:19" x14ac:dyDescent="0.3">
      <c r="A8742">
        <v>16238</v>
      </c>
      <c r="B8742" t="s">
        <v>529</v>
      </c>
      <c r="C8742" t="s">
        <v>410</v>
      </c>
      <c r="K8742">
        <v>4</v>
      </c>
      <c r="L8742">
        <v>0</v>
      </c>
      <c r="M8742">
        <v>11</v>
      </c>
      <c r="N8742">
        <v>0</v>
      </c>
      <c r="O8742">
        <v>22</v>
      </c>
    </row>
    <row r="8743" spans="1:19" x14ac:dyDescent="0.3">
      <c r="A8743">
        <v>16238</v>
      </c>
      <c r="B8743" t="s">
        <v>529</v>
      </c>
      <c r="C8743" t="s">
        <v>74</v>
      </c>
      <c r="K8743">
        <v>2</v>
      </c>
      <c r="L8743">
        <v>0</v>
      </c>
      <c r="M8743">
        <v>10</v>
      </c>
      <c r="N8743">
        <v>0</v>
      </c>
      <c r="O8743">
        <v>20</v>
      </c>
    </row>
    <row r="8744" spans="1:19" x14ac:dyDescent="0.3">
      <c r="A8744">
        <v>16238</v>
      </c>
      <c r="B8744" t="s">
        <v>529</v>
      </c>
      <c r="C8744" t="s">
        <v>323</v>
      </c>
      <c r="K8744">
        <v>4</v>
      </c>
      <c r="L8744">
        <v>0</v>
      </c>
      <c r="M8744">
        <v>7</v>
      </c>
      <c r="N8744">
        <v>0</v>
      </c>
      <c r="O8744">
        <v>14</v>
      </c>
    </row>
    <row r="8745" spans="1:19" x14ac:dyDescent="0.3">
      <c r="A8745">
        <v>16238</v>
      </c>
      <c r="B8745" t="s">
        <v>529</v>
      </c>
      <c r="C8745" t="s">
        <v>199</v>
      </c>
      <c r="K8745">
        <v>5</v>
      </c>
      <c r="L8745">
        <v>0</v>
      </c>
      <c r="M8745">
        <v>4</v>
      </c>
      <c r="N8745">
        <v>0</v>
      </c>
      <c r="O8745">
        <v>13</v>
      </c>
    </row>
    <row r="8746" spans="1:19" x14ac:dyDescent="0.3">
      <c r="A8746">
        <v>16238</v>
      </c>
      <c r="B8746" t="s">
        <v>529</v>
      </c>
      <c r="C8746" t="s">
        <v>1819</v>
      </c>
      <c r="K8746">
        <v>0</v>
      </c>
      <c r="L8746">
        <v>0</v>
      </c>
      <c r="M8746">
        <v>0</v>
      </c>
      <c r="N8746">
        <v>0</v>
      </c>
      <c r="O8746">
        <v>0</v>
      </c>
    </row>
    <row r="8747" spans="1:19" x14ac:dyDescent="0.3">
      <c r="A8747">
        <v>16238</v>
      </c>
      <c r="B8747" t="s">
        <v>1273</v>
      </c>
      <c r="C8747" t="s">
        <v>1122</v>
      </c>
      <c r="P8747">
        <v>36</v>
      </c>
      <c r="Q8747">
        <v>2</v>
      </c>
      <c r="R8747">
        <v>109</v>
      </c>
      <c r="S8747">
        <v>6</v>
      </c>
    </row>
    <row r="8748" spans="1:19" x14ac:dyDescent="0.3">
      <c r="A8748">
        <v>16238</v>
      </c>
      <c r="B8748" t="s">
        <v>1273</v>
      </c>
      <c r="C8748" t="s">
        <v>2235</v>
      </c>
      <c r="P8748">
        <v>13</v>
      </c>
      <c r="Q8748">
        <v>0</v>
      </c>
      <c r="R8748">
        <v>31</v>
      </c>
      <c r="S8748">
        <v>4</v>
      </c>
    </row>
    <row r="8749" spans="1:19" x14ac:dyDescent="0.3">
      <c r="A8749">
        <v>16238</v>
      </c>
      <c r="B8749" t="s">
        <v>1273</v>
      </c>
      <c r="C8749" t="s">
        <v>990</v>
      </c>
      <c r="P8749">
        <v>30</v>
      </c>
      <c r="Q8749">
        <v>0</v>
      </c>
      <c r="R8749">
        <v>30</v>
      </c>
      <c r="S8749">
        <v>1</v>
      </c>
    </row>
    <row r="8750" spans="1:19" x14ac:dyDescent="0.3">
      <c r="A8750">
        <v>16238</v>
      </c>
      <c r="B8750" t="s">
        <v>1273</v>
      </c>
      <c r="C8750" t="s">
        <v>52</v>
      </c>
      <c r="P8750">
        <v>19</v>
      </c>
      <c r="Q8750">
        <v>0</v>
      </c>
      <c r="R8750">
        <v>19</v>
      </c>
      <c r="S8750">
        <v>1</v>
      </c>
    </row>
    <row r="8751" spans="1:19" x14ac:dyDescent="0.3">
      <c r="A8751">
        <v>16238</v>
      </c>
      <c r="B8751" t="s">
        <v>1273</v>
      </c>
      <c r="C8751" t="s">
        <v>1127</v>
      </c>
      <c r="P8751">
        <v>8</v>
      </c>
      <c r="Q8751">
        <v>0</v>
      </c>
      <c r="R8751">
        <v>8</v>
      </c>
      <c r="S8751">
        <v>1</v>
      </c>
    </row>
    <row r="8752" spans="1:19" x14ac:dyDescent="0.3">
      <c r="A8752">
        <v>16238</v>
      </c>
      <c r="B8752" t="s">
        <v>1273</v>
      </c>
      <c r="C8752" t="s">
        <v>2233</v>
      </c>
      <c r="P8752">
        <v>2</v>
      </c>
      <c r="Q8752">
        <v>0</v>
      </c>
      <c r="R8752">
        <v>2</v>
      </c>
      <c r="S8752">
        <v>1</v>
      </c>
    </row>
    <row r="8753" spans="1:24" x14ac:dyDescent="0.3">
      <c r="A8753">
        <v>16238</v>
      </c>
      <c r="B8753" t="s">
        <v>1273</v>
      </c>
      <c r="C8753" t="s">
        <v>218</v>
      </c>
      <c r="P8753">
        <v>2</v>
      </c>
      <c r="Q8753">
        <v>0</v>
      </c>
      <c r="R8753">
        <v>2</v>
      </c>
      <c r="S8753">
        <v>1</v>
      </c>
    </row>
    <row r="8754" spans="1:24" x14ac:dyDescent="0.3">
      <c r="A8754">
        <v>16238</v>
      </c>
      <c r="B8754" t="s">
        <v>529</v>
      </c>
      <c r="C8754" t="s">
        <v>2637</v>
      </c>
      <c r="P8754">
        <v>24</v>
      </c>
      <c r="Q8754">
        <v>1</v>
      </c>
      <c r="R8754">
        <v>71</v>
      </c>
      <c r="S8754">
        <v>6</v>
      </c>
    </row>
    <row r="8755" spans="1:24" x14ac:dyDescent="0.3">
      <c r="A8755">
        <v>16238</v>
      </c>
      <c r="B8755" t="s">
        <v>529</v>
      </c>
      <c r="C8755" t="s">
        <v>701</v>
      </c>
      <c r="P8755">
        <v>24</v>
      </c>
      <c r="Q8755">
        <v>0</v>
      </c>
      <c r="R8755">
        <v>47</v>
      </c>
      <c r="S8755">
        <v>4</v>
      </c>
    </row>
    <row r="8756" spans="1:24" x14ac:dyDescent="0.3">
      <c r="A8756">
        <v>16238</v>
      </c>
      <c r="B8756" t="s">
        <v>529</v>
      </c>
      <c r="C8756" t="s">
        <v>1819</v>
      </c>
      <c r="P8756">
        <v>15</v>
      </c>
      <c r="Q8756">
        <v>0</v>
      </c>
      <c r="R8756">
        <v>44</v>
      </c>
      <c r="S8756">
        <v>3</v>
      </c>
    </row>
    <row r="8757" spans="1:24" x14ac:dyDescent="0.3">
      <c r="A8757">
        <v>16238</v>
      </c>
      <c r="B8757" t="s">
        <v>529</v>
      </c>
      <c r="C8757" t="s">
        <v>2638</v>
      </c>
      <c r="P8757">
        <v>42</v>
      </c>
      <c r="Q8757">
        <v>1</v>
      </c>
      <c r="R8757">
        <v>42</v>
      </c>
      <c r="S8757">
        <v>1</v>
      </c>
    </row>
    <row r="8758" spans="1:24" x14ac:dyDescent="0.3">
      <c r="A8758">
        <v>16238</v>
      </c>
      <c r="B8758" t="s">
        <v>529</v>
      </c>
      <c r="C8758" t="s">
        <v>514</v>
      </c>
      <c r="P8758">
        <v>20</v>
      </c>
      <c r="Q8758">
        <v>0</v>
      </c>
      <c r="R8758">
        <v>37</v>
      </c>
      <c r="S8758">
        <v>2</v>
      </c>
    </row>
    <row r="8759" spans="1:24" x14ac:dyDescent="0.3">
      <c r="A8759">
        <v>16238</v>
      </c>
      <c r="B8759" t="s">
        <v>529</v>
      </c>
      <c r="C8759" t="s">
        <v>199</v>
      </c>
      <c r="P8759">
        <v>28</v>
      </c>
      <c r="Q8759">
        <v>0</v>
      </c>
      <c r="R8759">
        <v>32</v>
      </c>
      <c r="S8759">
        <v>2</v>
      </c>
    </row>
    <row r="8760" spans="1:24" x14ac:dyDescent="0.3">
      <c r="A8760">
        <v>16238</v>
      </c>
      <c r="B8760" t="s">
        <v>529</v>
      </c>
      <c r="C8760" t="s">
        <v>719</v>
      </c>
      <c r="P8760">
        <v>15</v>
      </c>
      <c r="Q8760">
        <v>0</v>
      </c>
      <c r="R8760">
        <v>15</v>
      </c>
      <c r="S8760">
        <v>1</v>
      </c>
    </row>
    <row r="8761" spans="1:24" x14ac:dyDescent="0.3">
      <c r="A8761">
        <v>16238</v>
      </c>
      <c r="B8761" t="s">
        <v>529</v>
      </c>
      <c r="C8761" t="s">
        <v>323</v>
      </c>
      <c r="P8761">
        <v>10</v>
      </c>
      <c r="Q8761">
        <v>0</v>
      </c>
      <c r="R8761">
        <v>14</v>
      </c>
      <c r="S8761">
        <v>4</v>
      </c>
    </row>
    <row r="8762" spans="1:24" x14ac:dyDescent="0.3">
      <c r="A8762">
        <v>16238</v>
      </c>
      <c r="B8762" t="s">
        <v>529</v>
      </c>
      <c r="C8762" t="s">
        <v>74</v>
      </c>
      <c r="P8762">
        <v>9</v>
      </c>
      <c r="Q8762">
        <v>0</v>
      </c>
      <c r="R8762">
        <v>9</v>
      </c>
      <c r="S8762">
        <v>1</v>
      </c>
    </row>
    <row r="8763" spans="1:24" x14ac:dyDescent="0.3">
      <c r="A8763">
        <v>16238</v>
      </c>
      <c r="B8763" t="s">
        <v>529</v>
      </c>
      <c r="C8763" t="s">
        <v>969</v>
      </c>
      <c r="P8763">
        <v>4</v>
      </c>
      <c r="Q8763">
        <v>0</v>
      </c>
      <c r="R8763">
        <v>4</v>
      </c>
      <c r="S8763">
        <v>1</v>
      </c>
    </row>
    <row r="8764" spans="1:24" x14ac:dyDescent="0.3">
      <c r="A8764">
        <v>16238</v>
      </c>
      <c r="B8764" t="s">
        <v>529</v>
      </c>
      <c r="C8764" t="s">
        <v>2636</v>
      </c>
      <c r="P8764">
        <v>4</v>
      </c>
      <c r="Q8764">
        <v>0</v>
      </c>
      <c r="R8764">
        <v>4</v>
      </c>
      <c r="S8764">
        <v>1</v>
      </c>
    </row>
    <row r="8765" spans="1:24" x14ac:dyDescent="0.3">
      <c r="A8765">
        <v>16238</v>
      </c>
      <c r="B8765" t="s">
        <v>1273</v>
      </c>
      <c r="C8765" t="s">
        <v>2639</v>
      </c>
      <c r="T8765">
        <v>34</v>
      </c>
      <c r="U8765">
        <v>34</v>
      </c>
      <c r="V8765">
        <v>0</v>
      </c>
      <c r="W8765">
        <v>34</v>
      </c>
      <c r="X8765">
        <v>1</v>
      </c>
    </row>
    <row r="8766" spans="1:24" x14ac:dyDescent="0.3">
      <c r="A8766">
        <v>16238</v>
      </c>
      <c r="B8766" t="s">
        <v>529</v>
      </c>
      <c r="C8766" t="s">
        <v>199</v>
      </c>
      <c r="T8766">
        <v>15.7</v>
      </c>
      <c r="U8766">
        <v>21</v>
      </c>
      <c r="V8766">
        <v>0</v>
      </c>
      <c r="W8766">
        <v>47</v>
      </c>
      <c r="X8766">
        <v>3</v>
      </c>
    </row>
    <row r="8767" spans="1:24" x14ac:dyDescent="0.3">
      <c r="A8767">
        <v>16238</v>
      </c>
      <c r="B8767" t="s">
        <v>529</v>
      </c>
      <c r="C8767" t="s">
        <v>1099</v>
      </c>
      <c r="T8767">
        <v>20.5</v>
      </c>
      <c r="U8767">
        <v>23</v>
      </c>
      <c r="V8767">
        <v>0</v>
      </c>
      <c r="W8767">
        <v>41</v>
      </c>
      <c r="X8767">
        <v>2</v>
      </c>
    </row>
    <row r="8768" spans="1:24" x14ac:dyDescent="0.3">
      <c r="A8768">
        <v>16238</v>
      </c>
      <c r="B8768" t="s">
        <v>529</v>
      </c>
      <c r="C8768" t="s">
        <v>1819</v>
      </c>
      <c r="T8768">
        <v>31</v>
      </c>
      <c r="U8768">
        <v>31</v>
      </c>
      <c r="V8768">
        <v>0</v>
      </c>
      <c r="W8768">
        <v>31</v>
      </c>
      <c r="X8768">
        <v>1</v>
      </c>
    </row>
    <row r="8769" spans="1:39" x14ac:dyDescent="0.3">
      <c r="A8769">
        <v>16238</v>
      </c>
      <c r="B8769" t="s">
        <v>529</v>
      </c>
      <c r="C8769" t="s">
        <v>74</v>
      </c>
      <c r="T8769">
        <v>25</v>
      </c>
      <c r="U8769">
        <v>25</v>
      </c>
      <c r="V8769">
        <v>0</v>
      </c>
      <c r="W8769">
        <v>25</v>
      </c>
      <c r="X8769">
        <v>1</v>
      </c>
    </row>
    <row r="8770" spans="1:39" x14ac:dyDescent="0.3">
      <c r="A8770">
        <v>16238</v>
      </c>
      <c r="B8770" t="s">
        <v>1273</v>
      </c>
      <c r="C8770" t="s">
        <v>990</v>
      </c>
      <c r="Y8770">
        <v>1</v>
      </c>
      <c r="Z8770">
        <v>2</v>
      </c>
      <c r="AA8770">
        <v>0</v>
      </c>
      <c r="AB8770">
        <v>2</v>
      </c>
      <c r="AC8770">
        <v>2</v>
      </c>
    </row>
    <row r="8771" spans="1:39" x14ac:dyDescent="0.3">
      <c r="A8771">
        <v>16238</v>
      </c>
      <c r="B8771" t="s">
        <v>529</v>
      </c>
      <c r="C8771" t="s">
        <v>1819</v>
      </c>
      <c r="Y8771">
        <v>0</v>
      </c>
      <c r="Z8771">
        <v>0</v>
      </c>
      <c r="AA8771">
        <v>0</v>
      </c>
      <c r="AB8771">
        <v>0</v>
      </c>
      <c r="AC8771">
        <v>2</v>
      </c>
    </row>
    <row r="8772" spans="1:39" x14ac:dyDescent="0.3">
      <c r="A8772">
        <v>16238</v>
      </c>
      <c r="B8772" t="s">
        <v>1273</v>
      </c>
      <c r="C8772" t="s">
        <v>2342</v>
      </c>
      <c r="AD8772">
        <v>4</v>
      </c>
      <c r="AE8772">
        <v>50</v>
      </c>
      <c r="AF8772">
        <v>3</v>
      </c>
      <c r="AG8772">
        <v>75</v>
      </c>
      <c r="AH8772">
        <v>12</v>
      </c>
      <c r="AI8772">
        <v>3</v>
      </c>
    </row>
    <row r="8773" spans="1:39" x14ac:dyDescent="0.3">
      <c r="A8773">
        <v>16238</v>
      </c>
      <c r="B8773" t="s">
        <v>1273</v>
      </c>
      <c r="C8773" t="s">
        <v>2640</v>
      </c>
      <c r="AD8773">
        <v>1</v>
      </c>
      <c r="AE8773">
        <v>34</v>
      </c>
      <c r="AF8773">
        <v>1</v>
      </c>
      <c r="AG8773">
        <v>100</v>
      </c>
      <c r="AH8773">
        <v>3</v>
      </c>
      <c r="AI8773">
        <v>0</v>
      </c>
    </row>
    <row r="8774" spans="1:39" x14ac:dyDescent="0.3">
      <c r="A8774">
        <v>16238</v>
      </c>
      <c r="B8774" t="s">
        <v>529</v>
      </c>
      <c r="C8774" t="s">
        <v>2641</v>
      </c>
      <c r="AD8774">
        <v>1</v>
      </c>
      <c r="AE8774">
        <v>47</v>
      </c>
      <c r="AF8774">
        <v>1</v>
      </c>
      <c r="AG8774">
        <v>100</v>
      </c>
      <c r="AH8774">
        <v>5</v>
      </c>
      <c r="AI8774">
        <v>2</v>
      </c>
    </row>
    <row r="8775" spans="1:39" x14ac:dyDescent="0.3">
      <c r="A8775">
        <v>16238</v>
      </c>
      <c r="B8775" t="s">
        <v>1273</v>
      </c>
      <c r="C8775" t="s">
        <v>2238</v>
      </c>
      <c r="AJ8775">
        <v>45</v>
      </c>
      <c r="AK8775">
        <v>159</v>
      </c>
      <c r="AL8775">
        <v>39.799999999999997</v>
      </c>
      <c r="AM8775">
        <v>4</v>
      </c>
    </row>
    <row r="8776" spans="1:39" x14ac:dyDescent="0.3">
      <c r="A8776">
        <v>16238</v>
      </c>
      <c r="B8776" t="s">
        <v>529</v>
      </c>
      <c r="C8776" t="s">
        <v>2641</v>
      </c>
      <c r="AJ8776">
        <v>55</v>
      </c>
      <c r="AK8776">
        <v>163</v>
      </c>
      <c r="AL8776">
        <v>40.799999999999997</v>
      </c>
      <c r="AM8776">
        <v>4</v>
      </c>
    </row>
    <row r="8777" spans="1:39" x14ac:dyDescent="0.3">
      <c r="A8777">
        <v>16239</v>
      </c>
      <c r="B8777" t="s">
        <v>89</v>
      </c>
      <c r="C8777" t="s">
        <v>1940</v>
      </c>
      <c r="D8777">
        <v>29</v>
      </c>
      <c r="E8777">
        <v>55.2</v>
      </c>
      <c r="F8777">
        <v>16</v>
      </c>
      <c r="G8777">
        <v>2</v>
      </c>
      <c r="H8777">
        <v>0</v>
      </c>
      <c r="I8777">
        <v>117</v>
      </c>
      <c r="J8777">
        <v>75.3</v>
      </c>
    </row>
    <row r="8778" spans="1:39" x14ac:dyDescent="0.3">
      <c r="A8778">
        <v>16239</v>
      </c>
      <c r="B8778" t="s">
        <v>648</v>
      </c>
      <c r="C8778" t="s">
        <v>95</v>
      </c>
      <c r="D8778">
        <v>38</v>
      </c>
      <c r="E8778">
        <v>55.3</v>
      </c>
      <c r="F8778">
        <v>21</v>
      </c>
      <c r="G8778">
        <v>2</v>
      </c>
      <c r="H8778">
        <v>0</v>
      </c>
      <c r="I8778">
        <v>198</v>
      </c>
      <c r="J8778">
        <v>88.5</v>
      </c>
    </row>
    <row r="8779" spans="1:39" x14ac:dyDescent="0.3">
      <c r="A8779">
        <v>16239</v>
      </c>
      <c r="B8779" t="s">
        <v>89</v>
      </c>
      <c r="C8779" t="s">
        <v>95</v>
      </c>
      <c r="K8779">
        <v>18</v>
      </c>
      <c r="L8779">
        <v>0</v>
      </c>
      <c r="M8779">
        <v>18</v>
      </c>
      <c r="N8779">
        <v>1</v>
      </c>
      <c r="O8779">
        <v>104</v>
      </c>
    </row>
    <row r="8780" spans="1:39" x14ac:dyDescent="0.3">
      <c r="A8780">
        <v>16239</v>
      </c>
      <c r="B8780" t="s">
        <v>89</v>
      </c>
      <c r="C8780" t="s">
        <v>1940</v>
      </c>
      <c r="K8780">
        <v>10</v>
      </c>
      <c r="L8780">
        <v>0</v>
      </c>
      <c r="M8780">
        <v>11</v>
      </c>
      <c r="N8780">
        <v>0</v>
      </c>
      <c r="O8780">
        <v>20</v>
      </c>
    </row>
    <row r="8781" spans="1:39" x14ac:dyDescent="0.3">
      <c r="A8781">
        <v>16239</v>
      </c>
      <c r="B8781" t="s">
        <v>89</v>
      </c>
      <c r="C8781" t="s">
        <v>1081</v>
      </c>
      <c r="K8781">
        <v>1</v>
      </c>
      <c r="L8781">
        <v>0</v>
      </c>
      <c r="M8781">
        <v>0</v>
      </c>
      <c r="N8781">
        <v>0</v>
      </c>
      <c r="O8781">
        <v>0</v>
      </c>
    </row>
    <row r="8782" spans="1:39" x14ac:dyDescent="0.3">
      <c r="A8782">
        <v>16239</v>
      </c>
      <c r="B8782" t="s">
        <v>89</v>
      </c>
      <c r="C8782" t="s">
        <v>452</v>
      </c>
      <c r="K8782">
        <v>1</v>
      </c>
      <c r="L8782">
        <v>0</v>
      </c>
      <c r="M8782">
        <v>0</v>
      </c>
      <c r="N8782">
        <v>0</v>
      </c>
      <c r="O8782">
        <v>0</v>
      </c>
    </row>
    <row r="8783" spans="1:39" x14ac:dyDescent="0.3">
      <c r="A8783">
        <v>16239</v>
      </c>
      <c r="B8783" t="s">
        <v>648</v>
      </c>
      <c r="C8783" t="s">
        <v>2642</v>
      </c>
      <c r="K8783">
        <v>16</v>
      </c>
      <c r="L8783">
        <v>0</v>
      </c>
      <c r="M8783">
        <v>12</v>
      </c>
      <c r="N8783">
        <v>0</v>
      </c>
      <c r="O8783">
        <v>60</v>
      </c>
    </row>
    <row r="8784" spans="1:39" x14ac:dyDescent="0.3">
      <c r="A8784">
        <v>16239</v>
      </c>
      <c r="B8784" t="s">
        <v>648</v>
      </c>
      <c r="C8784" t="s">
        <v>180</v>
      </c>
      <c r="K8784">
        <v>4</v>
      </c>
      <c r="L8784">
        <v>0</v>
      </c>
      <c r="M8784">
        <v>12</v>
      </c>
      <c r="N8784">
        <v>0</v>
      </c>
      <c r="O8784">
        <v>18</v>
      </c>
    </row>
    <row r="8785" spans="1:24" x14ac:dyDescent="0.3">
      <c r="A8785">
        <v>16239</v>
      </c>
      <c r="B8785" t="s">
        <v>648</v>
      </c>
      <c r="C8785" t="s">
        <v>95</v>
      </c>
      <c r="K8785">
        <v>12</v>
      </c>
      <c r="L8785">
        <v>0</v>
      </c>
      <c r="M8785">
        <v>9</v>
      </c>
      <c r="N8785">
        <v>0</v>
      </c>
      <c r="O8785">
        <v>4</v>
      </c>
    </row>
    <row r="8786" spans="1:24" x14ac:dyDescent="0.3">
      <c r="A8786">
        <v>16239</v>
      </c>
      <c r="B8786" t="s">
        <v>89</v>
      </c>
      <c r="C8786" t="s">
        <v>2643</v>
      </c>
      <c r="P8786">
        <v>14</v>
      </c>
      <c r="Q8786">
        <v>0</v>
      </c>
      <c r="R8786">
        <v>57</v>
      </c>
      <c r="S8786">
        <v>6</v>
      </c>
    </row>
    <row r="8787" spans="1:24" x14ac:dyDescent="0.3">
      <c r="A8787">
        <v>16239</v>
      </c>
      <c r="B8787" t="s">
        <v>89</v>
      </c>
      <c r="C8787" t="s">
        <v>1081</v>
      </c>
      <c r="P8787">
        <v>8</v>
      </c>
      <c r="Q8787">
        <v>0</v>
      </c>
      <c r="R8787">
        <v>19</v>
      </c>
      <c r="S8787">
        <v>3</v>
      </c>
    </row>
    <row r="8788" spans="1:24" x14ac:dyDescent="0.3">
      <c r="A8788">
        <v>16239</v>
      </c>
      <c r="B8788" t="s">
        <v>89</v>
      </c>
      <c r="C8788" t="s">
        <v>2109</v>
      </c>
      <c r="P8788">
        <v>10</v>
      </c>
      <c r="Q8788">
        <v>0</v>
      </c>
      <c r="R8788">
        <v>15</v>
      </c>
      <c r="S8788">
        <v>3</v>
      </c>
    </row>
    <row r="8789" spans="1:24" x14ac:dyDescent="0.3">
      <c r="A8789">
        <v>16239</v>
      </c>
      <c r="B8789" t="s">
        <v>89</v>
      </c>
      <c r="C8789" t="s">
        <v>44</v>
      </c>
      <c r="P8789">
        <v>13</v>
      </c>
      <c r="Q8789">
        <v>0</v>
      </c>
      <c r="R8789">
        <v>13</v>
      </c>
      <c r="S8789">
        <v>1</v>
      </c>
    </row>
    <row r="8790" spans="1:24" x14ac:dyDescent="0.3">
      <c r="A8790">
        <v>16239</v>
      </c>
      <c r="B8790" t="s">
        <v>89</v>
      </c>
      <c r="C8790" t="s">
        <v>2644</v>
      </c>
      <c r="P8790">
        <v>4</v>
      </c>
      <c r="Q8790">
        <v>0</v>
      </c>
      <c r="R8790">
        <v>7</v>
      </c>
      <c r="S8790">
        <v>2</v>
      </c>
    </row>
    <row r="8791" spans="1:24" x14ac:dyDescent="0.3">
      <c r="A8791">
        <v>16239</v>
      </c>
      <c r="B8791" t="s">
        <v>89</v>
      </c>
      <c r="C8791" t="s">
        <v>1995</v>
      </c>
      <c r="P8791">
        <v>6</v>
      </c>
      <c r="Q8791">
        <v>0</v>
      </c>
      <c r="R8791">
        <v>6</v>
      </c>
      <c r="S8791">
        <v>1</v>
      </c>
    </row>
    <row r="8792" spans="1:24" x14ac:dyDescent="0.3">
      <c r="A8792">
        <v>16239</v>
      </c>
      <c r="B8792" t="s">
        <v>648</v>
      </c>
      <c r="C8792" t="s">
        <v>751</v>
      </c>
      <c r="P8792">
        <v>18</v>
      </c>
      <c r="Q8792">
        <v>0</v>
      </c>
      <c r="R8792">
        <v>77</v>
      </c>
      <c r="S8792">
        <v>8</v>
      </c>
    </row>
    <row r="8793" spans="1:24" x14ac:dyDescent="0.3">
      <c r="A8793">
        <v>16239</v>
      </c>
      <c r="B8793" t="s">
        <v>648</v>
      </c>
      <c r="C8793" t="s">
        <v>2221</v>
      </c>
      <c r="P8793">
        <v>30</v>
      </c>
      <c r="Q8793">
        <v>0</v>
      </c>
      <c r="R8793">
        <v>47</v>
      </c>
      <c r="S8793">
        <v>3</v>
      </c>
    </row>
    <row r="8794" spans="1:24" x14ac:dyDescent="0.3">
      <c r="A8794">
        <v>16239</v>
      </c>
      <c r="B8794" t="s">
        <v>648</v>
      </c>
      <c r="C8794" t="s">
        <v>785</v>
      </c>
      <c r="P8794">
        <v>12</v>
      </c>
      <c r="Q8794">
        <v>0</v>
      </c>
      <c r="R8794">
        <v>33</v>
      </c>
      <c r="S8794">
        <v>4</v>
      </c>
    </row>
    <row r="8795" spans="1:24" x14ac:dyDescent="0.3">
      <c r="A8795">
        <v>16239</v>
      </c>
      <c r="B8795" t="s">
        <v>648</v>
      </c>
      <c r="C8795" t="s">
        <v>2441</v>
      </c>
      <c r="P8795">
        <v>11</v>
      </c>
      <c r="Q8795">
        <v>0</v>
      </c>
      <c r="R8795">
        <v>19</v>
      </c>
      <c r="S8795">
        <v>2</v>
      </c>
    </row>
    <row r="8796" spans="1:24" x14ac:dyDescent="0.3">
      <c r="A8796">
        <v>16239</v>
      </c>
      <c r="B8796" t="s">
        <v>648</v>
      </c>
      <c r="C8796" t="s">
        <v>2645</v>
      </c>
      <c r="P8796">
        <v>8</v>
      </c>
      <c r="Q8796">
        <v>0</v>
      </c>
      <c r="R8796">
        <v>8</v>
      </c>
      <c r="S8796">
        <v>1</v>
      </c>
    </row>
    <row r="8797" spans="1:24" x14ac:dyDescent="0.3">
      <c r="A8797">
        <v>16239</v>
      </c>
      <c r="B8797" t="s">
        <v>648</v>
      </c>
      <c r="C8797" t="s">
        <v>320</v>
      </c>
      <c r="P8797">
        <v>8</v>
      </c>
      <c r="Q8797">
        <v>0</v>
      </c>
      <c r="R8797">
        <v>8</v>
      </c>
      <c r="S8797">
        <v>1</v>
      </c>
    </row>
    <row r="8798" spans="1:24" x14ac:dyDescent="0.3">
      <c r="A8798">
        <v>16239</v>
      </c>
      <c r="B8798" t="s">
        <v>648</v>
      </c>
      <c r="C8798" t="s">
        <v>2646</v>
      </c>
      <c r="P8798">
        <v>6</v>
      </c>
      <c r="Q8798">
        <v>0</v>
      </c>
      <c r="R8798">
        <v>6</v>
      </c>
      <c r="S8798">
        <v>1</v>
      </c>
    </row>
    <row r="8799" spans="1:24" x14ac:dyDescent="0.3">
      <c r="A8799">
        <v>16239</v>
      </c>
      <c r="B8799" t="s">
        <v>648</v>
      </c>
      <c r="C8799" t="s">
        <v>180</v>
      </c>
      <c r="P8799">
        <v>0</v>
      </c>
      <c r="Q8799">
        <v>0</v>
      </c>
      <c r="R8799">
        <v>0</v>
      </c>
      <c r="S8799">
        <v>1</v>
      </c>
    </row>
    <row r="8800" spans="1:24" x14ac:dyDescent="0.3">
      <c r="A8800">
        <v>16239</v>
      </c>
      <c r="B8800" t="s">
        <v>89</v>
      </c>
      <c r="C8800" t="s">
        <v>1995</v>
      </c>
      <c r="T8800">
        <v>20</v>
      </c>
      <c r="U8800">
        <v>20</v>
      </c>
      <c r="V8800">
        <v>0</v>
      </c>
      <c r="W8800">
        <v>20</v>
      </c>
      <c r="X8800">
        <v>1</v>
      </c>
    </row>
    <row r="8801" spans="1:39" x14ac:dyDescent="0.3">
      <c r="A8801">
        <v>16239</v>
      </c>
      <c r="B8801" t="s">
        <v>89</v>
      </c>
      <c r="C8801" t="s">
        <v>1081</v>
      </c>
      <c r="T8801">
        <v>15</v>
      </c>
      <c r="U8801">
        <v>15</v>
      </c>
      <c r="V8801">
        <v>0</v>
      </c>
      <c r="W8801">
        <v>15</v>
      </c>
      <c r="X8801">
        <v>1</v>
      </c>
    </row>
    <row r="8802" spans="1:39" x14ac:dyDescent="0.3">
      <c r="A8802">
        <v>16239</v>
      </c>
      <c r="B8802" t="s">
        <v>648</v>
      </c>
      <c r="C8802" t="s">
        <v>1587</v>
      </c>
      <c r="T8802">
        <v>12.7</v>
      </c>
      <c r="U8802">
        <v>21</v>
      </c>
      <c r="V8802">
        <v>0</v>
      </c>
      <c r="W8802">
        <v>38</v>
      </c>
      <c r="X8802">
        <v>3</v>
      </c>
    </row>
    <row r="8803" spans="1:39" x14ac:dyDescent="0.3">
      <c r="A8803">
        <v>16239</v>
      </c>
      <c r="B8803" t="s">
        <v>89</v>
      </c>
      <c r="C8803" t="s">
        <v>870</v>
      </c>
      <c r="Y8803">
        <v>3.3</v>
      </c>
      <c r="Z8803">
        <v>5</v>
      </c>
      <c r="AA8803">
        <v>0</v>
      </c>
      <c r="AB8803">
        <v>10</v>
      </c>
      <c r="AC8803">
        <v>3</v>
      </c>
    </row>
    <row r="8804" spans="1:39" x14ac:dyDescent="0.3">
      <c r="A8804">
        <v>16239</v>
      </c>
      <c r="B8804" t="s">
        <v>648</v>
      </c>
      <c r="C8804" t="s">
        <v>751</v>
      </c>
      <c r="Y8804">
        <v>18</v>
      </c>
      <c r="Z8804">
        <v>18</v>
      </c>
      <c r="AA8804">
        <v>0</v>
      </c>
      <c r="AB8804">
        <v>18</v>
      </c>
      <c r="AC8804">
        <v>1</v>
      </c>
    </row>
    <row r="8805" spans="1:39" x14ac:dyDescent="0.3">
      <c r="A8805">
        <v>16239</v>
      </c>
      <c r="B8805" t="s">
        <v>89</v>
      </c>
      <c r="C8805" t="s">
        <v>2647</v>
      </c>
      <c r="AD8805">
        <v>1</v>
      </c>
      <c r="AE8805">
        <v>22</v>
      </c>
      <c r="AF8805">
        <v>1</v>
      </c>
      <c r="AG8805">
        <v>100</v>
      </c>
      <c r="AH8805">
        <v>4</v>
      </c>
      <c r="AI8805">
        <v>1</v>
      </c>
    </row>
    <row r="8806" spans="1:39" x14ac:dyDescent="0.3">
      <c r="A8806">
        <v>16239</v>
      </c>
      <c r="B8806" t="s">
        <v>648</v>
      </c>
      <c r="C8806" t="s">
        <v>590</v>
      </c>
      <c r="AD8806">
        <v>2</v>
      </c>
      <c r="AE8806">
        <v>41</v>
      </c>
      <c r="AF8806">
        <v>2</v>
      </c>
      <c r="AG8806">
        <v>100</v>
      </c>
      <c r="AH8806">
        <v>6</v>
      </c>
      <c r="AI8806">
        <v>0</v>
      </c>
    </row>
    <row r="8807" spans="1:39" x14ac:dyDescent="0.3">
      <c r="A8807">
        <v>16239</v>
      </c>
      <c r="B8807" t="s">
        <v>89</v>
      </c>
      <c r="C8807" t="s">
        <v>2648</v>
      </c>
      <c r="AJ8807">
        <v>56</v>
      </c>
      <c r="AK8807">
        <v>250</v>
      </c>
      <c r="AL8807">
        <v>41.7</v>
      </c>
      <c r="AM8807">
        <v>6</v>
      </c>
    </row>
    <row r="8808" spans="1:39" x14ac:dyDescent="0.3">
      <c r="A8808">
        <v>16239</v>
      </c>
      <c r="B8808" t="s">
        <v>648</v>
      </c>
      <c r="C8808" t="s">
        <v>337</v>
      </c>
      <c r="AJ8808">
        <v>50</v>
      </c>
      <c r="AK8808">
        <v>213</v>
      </c>
      <c r="AL8808">
        <v>42.6</v>
      </c>
      <c r="AM8808">
        <v>5</v>
      </c>
    </row>
    <row r="8809" spans="1:39" x14ac:dyDescent="0.3">
      <c r="A8809">
        <v>16240</v>
      </c>
      <c r="B8809" t="s">
        <v>593</v>
      </c>
      <c r="C8809" t="s">
        <v>2649</v>
      </c>
      <c r="D8809">
        <v>34</v>
      </c>
      <c r="E8809">
        <v>55.9</v>
      </c>
      <c r="F8809">
        <v>19</v>
      </c>
      <c r="G8809">
        <v>3</v>
      </c>
      <c r="H8809">
        <v>0</v>
      </c>
      <c r="I8809">
        <v>243</v>
      </c>
      <c r="J8809">
        <v>98.3</v>
      </c>
    </row>
    <row r="8810" spans="1:39" x14ac:dyDescent="0.3">
      <c r="A8810">
        <v>16240</v>
      </c>
      <c r="B8810" t="s">
        <v>593</v>
      </c>
      <c r="C8810" t="s">
        <v>2650</v>
      </c>
      <c r="D8810">
        <v>1</v>
      </c>
      <c r="E8810">
        <v>100</v>
      </c>
      <c r="F8810">
        <v>1</v>
      </c>
      <c r="G8810">
        <v>0</v>
      </c>
      <c r="H8810">
        <v>0</v>
      </c>
      <c r="I8810">
        <v>29</v>
      </c>
      <c r="J8810">
        <v>343.6</v>
      </c>
    </row>
    <row r="8811" spans="1:39" x14ac:dyDescent="0.3">
      <c r="A8811">
        <v>16240</v>
      </c>
      <c r="B8811" t="s">
        <v>593</v>
      </c>
      <c r="C8811" t="s">
        <v>59</v>
      </c>
      <c r="D8811">
        <v>1</v>
      </c>
      <c r="E8811">
        <v>100</v>
      </c>
      <c r="F8811">
        <v>1</v>
      </c>
      <c r="G8811">
        <v>0</v>
      </c>
      <c r="H8811">
        <v>1</v>
      </c>
      <c r="I8811">
        <v>3</v>
      </c>
      <c r="J8811">
        <v>455.2</v>
      </c>
    </row>
    <row r="8812" spans="1:39" x14ac:dyDescent="0.3">
      <c r="A8812">
        <v>16240</v>
      </c>
      <c r="B8812" t="s">
        <v>730</v>
      </c>
      <c r="C8812" t="s">
        <v>2188</v>
      </c>
      <c r="D8812">
        <v>15</v>
      </c>
      <c r="E8812">
        <v>73.3</v>
      </c>
      <c r="F8812">
        <v>11</v>
      </c>
      <c r="G8812">
        <v>0</v>
      </c>
      <c r="H8812">
        <v>1</v>
      </c>
      <c r="I8812">
        <v>84</v>
      </c>
      <c r="J8812">
        <v>142.4</v>
      </c>
    </row>
    <row r="8813" spans="1:39" x14ac:dyDescent="0.3">
      <c r="A8813">
        <v>16240</v>
      </c>
      <c r="B8813" t="s">
        <v>730</v>
      </c>
      <c r="C8813" t="s">
        <v>2651</v>
      </c>
      <c r="D8813">
        <v>5</v>
      </c>
      <c r="E8813">
        <v>20</v>
      </c>
      <c r="F8813">
        <v>1</v>
      </c>
      <c r="G8813">
        <v>0</v>
      </c>
      <c r="H8813">
        <v>0</v>
      </c>
      <c r="I8813">
        <v>6</v>
      </c>
      <c r="J8813">
        <v>30.1</v>
      </c>
    </row>
    <row r="8814" spans="1:39" x14ac:dyDescent="0.3">
      <c r="A8814">
        <v>16240</v>
      </c>
      <c r="B8814" t="s">
        <v>730</v>
      </c>
      <c r="C8814" t="s">
        <v>586</v>
      </c>
      <c r="D8814">
        <v>1</v>
      </c>
      <c r="E8814">
        <v>0</v>
      </c>
      <c r="F8814">
        <v>0</v>
      </c>
      <c r="G8814">
        <v>1</v>
      </c>
      <c r="H8814">
        <v>0</v>
      </c>
      <c r="I8814">
        <v>0</v>
      </c>
      <c r="J8814">
        <v>-200</v>
      </c>
    </row>
    <row r="8815" spans="1:39" x14ac:dyDescent="0.3">
      <c r="A8815">
        <v>16240</v>
      </c>
      <c r="B8815" t="s">
        <v>593</v>
      </c>
      <c r="C8815" t="s">
        <v>1673</v>
      </c>
      <c r="K8815">
        <v>10</v>
      </c>
      <c r="L8815">
        <v>0</v>
      </c>
      <c r="M8815">
        <v>28</v>
      </c>
      <c r="N8815">
        <v>0</v>
      </c>
      <c r="O8815">
        <v>70</v>
      </c>
    </row>
    <row r="8816" spans="1:39" x14ac:dyDescent="0.3">
      <c r="A8816">
        <v>16240</v>
      </c>
      <c r="B8816" t="s">
        <v>593</v>
      </c>
      <c r="C8816" t="s">
        <v>2652</v>
      </c>
      <c r="K8816">
        <v>12</v>
      </c>
      <c r="L8816">
        <v>0</v>
      </c>
      <c r="M8816">
        <v>10</v>
      </c>
      <c r="N8816">
        <v>1</v>
      </c>
      <c r="O8816">
        <v>53</v>
      </c>
    </row>
    <row r="8817" spans="1:19" x14ac:dyDescent="0.3">
      <c r="A8817">
        <v>16240</v>
      </c>
      <c r="B8817" t="s">
        <v>593</v>
      </c>
      <c r="C8817" t="s">
        <v>2649</v>
      </c>
      <c r="K8817">
        <v>8</v>
      </c>
      <c r="L8817">
        <v>0</v>
      </c>
      <c r="M8817">
        <v>10</v>
      </c>
      <c r="N8817">
        <v>0</v>
      </c>
      <c r="O8817">
        <v>14</v>
      </c>
    </row>
    <row r="8818" spans="1:19" x14ac:dyDescent="0.3">
      <c r="A8818">
        <v>16240</v>
      </c>
      <c r="B8818" t="s">
        <v>593</v>
      </c>
      <c r="C8818" t="s">
        <v>2650</v>
      </c>
      <c r="K8818">
        <v>1</v>
      </c>
      <c r="L8818">
        <v>0</v>
      </c>
      <c r="M8818">
        <v>3</v>
      </c>
      <c r="N8818">
        <v>0</v>
      </c>
      <c r="O8818">
        <v>3</v>
      </c>
    </row>
    <row r="8819" spans="1:19" x14ac:dyDescent="0.3">
      <c r="A8819">
        <v>16240</v>
      </c>
      <c r="B8819" t="s">
        <v>593</v>
      </c>
      <c r="C8819" t="s">
        <v>1376</v>
      </c>
      <c r="K8819">
        <v>0</v>
      </c>
      <c r="L8819">
        <v>1</v>
      </c>
      <c r="M8819">
        <v>0</v>
      </c>
      <c r="N8819">
        <v>0</v>
      </c>
      <c r="O8819">
        <v>0</v>
      </c>
    </row>
    <row r="8820" spans="1:19" x14ac:dyDescent="0.3">
      <c r="A8820">
        <v>16240</v>
      </c>
      <c r="B8820" t="s">
        <v>593</v>
      </c>
      <c r="C8820" t="s">
        <v>2653</v>
      </c>
      <c r="K8820">
        <v>1</v>
      </c>
      <c r="L8820">
        <v>1</v>
      </c>
      <c r="M8820">
        <v>0</v>
      </c>
      <c r="N8820">
        <v>0</v>
      </c>
      <c r="O8820">
        <v>-1</v>
      </c>
    </row>
    <row r="8821" spans="1:19" x14ac:dyDescent="0.3">
      <c r="A8821">
        <v>16240</v>
      </c>
      <c r="B8821" t="s">
        <v>730</v>
      </c>
      <c r="C8821" t="s">
        <v>130</v>
      </c>
      <c r="K8821">
        <v>25</v>
      </c>
      <c r="L8821">
        <v>0</v>
      </c>
      <c r="M8821">
        <v>27</v>
      </c>
      <c r="N8821">
        <v>1</v>
      </c>
      <c r="O8821">
        <v>147</v>
      </c>
    </row>
    <row r="8822" spans="1:19" x14ac:dyDescent="0.3">
      <c r="A8822">
        <v>16240</v>
      </c>
      <c r="B8822" t="s">
        <v>730</v>
      </c>
      <c r="C8822" t="s">
        <v>2188</v>
      </c>
      <c r="K8822">
        <v>7</v>
      </c>
      <c r="L8822">
        <v>0</v>
      </c>
      <c r="M8822">
        <v>32</v>
      </c>
      <c r="N8822">
        <v>0</v>
      </c>
      <c r="O8822">
        <v>46</v>
      </c>
    </row>
    <row r="8823" spans="1:19" x14ac:dyDescent="0.3">
      <c r="A8823">
        <v>16240</v>
      </c>
      <c r="B8823" t="s">
        <v>730</v>
      </c>
      <c r="C8823" t="s">
        <v>2189</v>
      </c>
      <c r="K8823">
        <v>2</v>
      </c>
      <c r="L8823">
        <v>0</v>
      </c>
      <c r="M8823">
        <v>11</v>
      </c>
      <c r="N8823">
        <v>0</v>
      </c>
      <c r="O8823">
        <v>10</v>
      </c>
    </row>
    <row r="8824" spans="1:19" x14ac:dyDescent="0.3">
      <c r="A8824">
        <v>16240</v>
      </c>
      <c r="B8824" t="s">
        <v>730</v>
      </c>
      <c r="C8824" t="s">
        <v>52</v>
      </c>
      <c r="K8824">
        <v>4</v>
      </c>
      <c r="L8824">
        <v>0</v>
      </c>
      <c r="M8824">
        <v>7</v>
      </c>
      <c r="N8824">
        <v>0</v>
      </c>
      <c r="O8824">
        <v>7</v>
      </c>
    </row>
    <row r="8825" spans="1:19" x14ac:dyDescent="0.3">
      <c r="A8825">
        <v>16240</v>
      </c>
      <c r="B8825" t="s">
        <v>730</v>
      </c>
      <c r="C8825" t="s">
        <v>180</v>
      </c>
      <c r="K8825">
        <v>1</v>
      </c>
      <c r="L8825">
        <v>0</v>
      </c>
      <c r="M8825">
        <v>6</v>
      </c>
      <c r="N8825">
        <v>0</v>
      </c>
      <c r="O8825">
        <v>6</v>
      </c>
    </row>
    <row r="8826" spans="1:19" x14ac:dyDescent="0.3">
      <c r="A8826">
        <v>16240</v>
      </c>
      <c r="B8826" t="s">
        <v>730</v>
      </c>
      <c r="C8826" t="s">
        <v>2651</v>
      </c>
      <c r="K8826">
        <v>5</v>
      </c>
      <c r="L8826">
        <v>0</v>
      </c>
      <c r="M8826">
        <v>8</v>
      </c>
      <c r="N8826">
        <v>0</v>
      </c>
      <c r="O8826">
        <v>3</v>
      </c>
    </row>
    <row r="8827" spans="1:19" x14ac:dyDescent="0.3">
      <c r="A8827">
        <v>16240</v>
      </c>
      <c r="B8827" t="s">
        <v>593</v>
      </c>
      <c r="C8827" t="s">
        <v>1376</v>
      </c>
      <c r="P8827">
        <v>29</v>
      </c>
      <c r="Q8827">
        <v>0</v>
      </c>
      <c r="R8827">
        <v>130</v>
      </c>
      <c r="S8827">
        <v>9</v>
      </c>
    </row>
    <row r="8828" spans="1:19" x14ac:dyDescent="0.3">
      <c r="A8828">
        <v>16240</v>
      </c>
      <c r="B8828" t="s">
        <v>593</v>
      </c>
      <c r="C8828" t="s">
        <v>1902</v>
      </c>
      <c r="P8828">
        <v>30</v>
      </c>
      <c r="Q8828">
        <v>0</v>
      </c>
      <c r="R8828">
        <v>49</v>
      </c>
      <c r="S8828">
        <v>2</v>
      </c>
    </row>
    <row r="8829" spans="1:19" x14ac:dyDescent="0.3">
      <c r="A8829">
        <v>16240</v>
      </c>
      <c r="B8829" t="s">
        <v>593</v>
      </c>
      <c r="C8829" t="s">
        <v>2653</v>
      </c>
      <c r="P8829">
        <v>53</v>
      </c>
      <c r="Q8829">
        <v>0</v>
      </c>
      <c r="R8829">
        <v>48</v>
      </c>
      <c r="S8829">
        <v>3</v>
      </c>
    </row>
    <row r="8830" spans="1:19" x14ac:dyDescent="0.3">
      <c r="A8830">
        <v>16240</v>
      </c>
      <c r="B8830" t="s">
        <v>593</v>
      </c>
      <c r="C8830" t="s">
        <v>2652</v>
      </c>
      <c r="P8830">
        <v>12</v>
      </c>
      <c r="Q8830">
        <v>0</v>
      </c>
      <c r="R8830">
        <v>16</v>
      </c>
      <c r="S8830">
        <v>2</v>
      </c>
    </row>
    <row r="8831" spans="1:19" x14ac:dyDescent="0.3">
      <c r="A8831">
        <v>16240</v>
      </c>
      <c r="B8831" t="s">
        <v>593</v>
      </c>
      <c r="C8831" t="s">
        <v>59</v>
      </c>
      <c r="P8831">
        <v>16</v>
      </c>
      <c r="Q8831">
        <v>0</v>
      </c>
      <c r="R8831">
        <v>16</v>
      </c>
      <c r="S8831">
        <v>1</v>
      </c>
    </row>
    <row r="8832" spans="1:19" x14ac:dyDescent="0.3">
      <c r="A8832">
        <v>16240</v>
      </c>
      <c r="B8832" t="s">
        <v>593</v>
      </c>
      <c r="C8832" t="s">
        <v>154</v>
      </c>
      <c r="P8832">
        <v>9</v>
      </c>
      <c r="Q8832">
        <v>0</v>
      </c>
      <c r="R8832">
        <v>9</v>
      </c>
      <c r="S8832">
        <v>1</v>
      </c>
    </row>
    <row r="8833" spans="1:39" x14ac:dyDescent="0.3">
      <c r="A8833">
        <v>16240</v>
      </c>
      <c r="B8833" t="s">
        <v>593</v>
      </c>
      <c r="C8833" t="s">
        <v>121</v>
      </c>
      <c r="P8833">
        <v>5</v>
      </c>
      <c r="Q8833">
        <v>0</v>
      </c>
      <c r="R8833">
        <v>4</v>
      </c>
      <c r="S8833">
        <v>2</v>
      </c>
    </row>
    <row r="8834" spans="1:39" x14ac:dyDescent="0.3">
      <c r="A8834">
        <v>16240</v>
      </c>
      <c r="B8834" t="s">
        <v>593</v>
      </c>
      <c r="C8834" t="s">
        <v>2649</v>
      </c>
      <c r="P8834">
        <v>3</v>
      </c>
      <c r="Q8834">
        <v>1</v>
      </c>
      <c r="R8834">
        <v>3</v>
      </c>
      <c r="S8834">
        <v>1</v>
      </c>
    </row>
    <row r="8835" spans="1:39" x14ac:dyDescent="0.3">
      <c r="A8835">
        <v>16240</v>
      </c>
      <c r="B8835" t="s">
        <v>730</v>
      </c>
      <c r="C8835" t="s">
        <v>586</v>
      </c>
      <c r="P8835">
        <v>17</v>
      </c>
      <c r="Q8835">
        <v>0</v>
      </c>
      <c r="R8835">
        <v>25</v>
      </c>
      <c r="S8835">
        <v>2</v>
      </c>
    </row>
    <row r="8836" spans="1:39" x14ac:dyDescent="0.3">
      <c r="A8836">
        <v>16240</v>
      </c>
      <c r="B8836" t="s">
        <v>730</v>
      </c>
      <c r="C8836" t="s">
        <v>130</v>
      </c>
      <c r="P8836">
        <v>11</v>
      </c>
      <c r="Q8836">
        <v>0</v>
      </c>
      <c r="R8836">
        <v>17</v>
      </c>
      <c r="S8836">
        <v>2</v>
      </c>
    </row>
    <row r="8837" spans="1:39" x14ac:dyDescent="0.3">
      <c r="A8837">
        <v>16240</v>
      </c>
      <c r="B8837" t="s">
        <v>730</v>
      </c>
      <c r="C8837" t="s">
        <v>2654</v>
      </c>
      <c r="P8837">
        <v>13</v>
      </c>
      <c r="Q8837">
        <v>0</v>
      </c>
      <c r="R8837">
        <v>14</v>
      </c>
      <c r="S8837">
        <v>2</v>
      </c>
    </row>
    <row r="8838" spans="1:39" x14ac:dyDescent="0.3">
      <c r="A8838">
        <v>16240</v>
      </c>
      <c r="B8838" t="s">
        <v>730</v>
      </c>
      <c r="C8838" t="s">
        <v>351</v>
      </c>
      <c r="P8838">
        <v>12</v>
      </c>
      <c r="Q8838">
        <v>0</v>
      </c>
      <c r="R8838">
        <v>12</v>
      </c>
      <c r="S8838">
        <v>1</v>
      </c>
    </row>
    <row r="8839" spans="1:39" x14ac:dyDescent="0.3">
      <c r="A8839">
        <v>16240</v>
      </c>
      <c r="B8839" t="s">
        <v>730</v>
      </c>
      <c r="C8839" t="s">
        <v>2655</v>
      </c>
      <c r="P8839">
        <v>7</v>
      </c>
      <c r="Q8839">
        <v>1</v>
      </c>
      <c r="R8839">
        <v>10</v>
      </c>
      <c r="S8839">
        <v>2</v>
      </c>
    </row>
    <row r="8840" spans="1:39" x14ac:dyDescent="0.3">
      <c r="A8840">
        <v>16240</v>
      </c>
      <c r="B8840" t="s">
        <v>730</v>
      </c>
      <c r="C8840" t="s">
        <v>2189</v>
      </c>
      <c r="P8840">
        <v>4</v>
      </c>
      <c r="Q8840">
        <v>0</v>
      </c>
      <c r="R8840">
        <v>7</v>
      </c>
      <c r="S8840">
        <v>2</v>
      </c>
    </row>
    <row r="8841" spans="1:39" x14ac:dyDescent="0.3">
      <c r="A8841">
        <v>16240</v>
      </c>
      <c r="B8841" t="s">
        <v>730</v>
      </c>
      <c r="C8841" t="s">
        <v>2656</v>
      </c>
      <c r="P8841">
        <v>5</v>
      </c>
      <c r="Q8841">
        <v>0</v>
      </c>
      <c r="R8841">
        <v>5</v>
      </c>
      <c r="S8841">
        <v>1</v>
      </c>
    </row>
    <row r="8842" spans="1:39" x14ac:dyDescent="0.3">
      <c r="A8842">
        <v>16240</v>
      </c>
      <c r="B8842" t="s">
        <v>593</v>
      </c>
      <c r="C8842" t="s">
        <v>2657</v>
      </c>
      <c r="T8842">
        <v>19</v>
      </c>
      <c r="U8842">
        <v>21</v>
      </c>
      <c r="V8842">
        <v>0</v>
      </c>
      <c r="W8842">
        <v>38</v>
      </c>
      <c r="X8842">
        <v>2</v>
      </c>
    </row>
    <row r="8843" spans="1:39" x14ac:dyDescent="0.3">
      <c r="A8843">
        <v>16240</v>
      </c>
      <c r="B8843" t="s">
        <v>730</v>
      </c>
      <c r="C8843" t="s">
        <v>2341</v>
      </c>
      <c r="T8843">
        <v>22</v>
      </c>
      <c r="U8843">
        <v>24</v>
      </c>
      <c r="V8843">
        <v>0</v>
      </c>
      <c r="W8843">
        <v>44</v>
      </c>
      <c r="X8843">
        <v>2</v>
      </c>
    </row>
    <row r="8844" spans="1:39" x14ac:dyDescent="0.3">
      <c r="A8844">
        <v>16240</v>
      </c>
      <c r="B8844" t="s">
        <v>593</v>
      </c>
      <c r="C8844" t="s">
        <v>59</v>
      </c>
      <c r="Y8844">
        <v>1.5</v>
      </c>
      <c r="Z8844">
        <v>4</v>
      </c>
      <c r="AA8844">
        <v>0</v>
      </c>
      <c r="AB8844">
        <v>3</v>
      </c>
      <c r="AC8844">
        <v>2</v>
      </c>
    </row>
    <row r="8845" spans="1:39" x14ac:dyDescent="0.3">
      <c r="A8845">
        <v>16240</v>
      </c>
      <c r="B8845" t="s">
        <v>593</v>
      </c>
      <c r="C8845" t="s">
        <v>2658</v>
      </c>
      <c r="AD8845">
        <v>1</v>
      </c>
      <c r="AE8845">
        <v>40</v>
      </c>
      <c r="AF8845">
        <v>1</v>
      </c>
      <c r="AG8845">
        <v>100</v>
      </c>
      <c r="AH8845">
        <v>5</v>
      </c>
      <c r="AI8845">
        <v>2</v>
      </c>
    </row>
    <row r="8846" spans="1:39" x14ac:dyDescent="0.3">
      <c r="A8846">
        <v>16240</v>
      </c>
      <c r="B8846" t="s">
        <v>730</v>
      </c>
      <c r="C8846" t="s">
        <v>125</v>
      </c>
      <c r="AD8846">
        <v>4</v>
      </c>
      <c r="AE8846">
        <v>48</v>
      </c>
      <c r="AF8846">
        <v>4</v>
      </c>
      <c r="AG8846">
        <v>100</v>
      </c>
      <c r="AH8846">
        <v>14</v>
      </c>
      <c r="AI8846">
        <v>2</v>
      </c>
    </row>
    <row r="8847" spans="1:39" x14ac:dyDescent="0.3">
      <c r="A8847">
        <v>16240</v>
      </c>
      <c r="B8847" t="s">
        <v>593</v>
      </c>
      <c r="C8847" t="s">
        <v>2658</v>
      </c>
      <c r="AJ8847">
        <v>53</v>
      </c>
      <c r="AK8847">
        <v>87</v>
      </c>
      <c r="AL8847">
        <v>43.5</v>
      </c>
      <c r="AM8847">
        <v>2</v>
      </c>
    </row>
    <row r="8848" spans="1:39" x14ac:dyDescent="0.3">
      <c r="A8848">
        <v>16240</v>
      </c>
      <c r="B8848" t="s">
        <v>730</v>
      </c>
      <c r="C8848" t="s">
        <v>474</v>
      </c>
      <c r="AJ8848">
        <v>54</v>
      </c>
      <c r="AK8848">
        <v>153</v>
      </c>
      <c r="AL8848">
        <v>51</v>
      </c>
      <c r="AM8848">
        <v>3</v>
      </c>
    </row>
    <row r="8849" spans="1:15" x14ac:dyDescent="0.3">
      <c r="A8849">
        <v>16241</v>
      </c>
      <c r="B8849" t="s">
        <v>505</v>
      </c>
      <c r="C8849" t="s">
        <v>1953</v>
      </c>
      <c r="D8849">
        <v>21</v>
      </c>
      <c r="E8849">
        <v>47.6</v>
      </c>
      <c r="F8849">
        <v>10</v>
      </c>
      <c r="G8849">
        <v>1</v>
      </c>
      <c r="H8849">
        <v>1</v>
      </c>
      <c r="I8849">
        <v>76</v>
      </c>
      <c r="J8849">
        <v>84.2</v>
      </c>
    </row>
    <row r="8850" spans="1:15" x14ac:dyDescent="0.3">
      <c r="A8850">
        <v>16241</v>
      </c>
      <c r="B8850" t="s">
        <v>505</v>
      </c>
      <c r="C8850" t="s">
        <v>2153</v>
      </c>
      <c r="D8850">
        <v>6</v>
      </c>
      <c r="E8850">
        <v>50</v>
      </c>
      <c r="F8850">
        <v>3</v>
      </c>
      <c r="G8850">
        <v>0</v>
      </c>
      <c r="H8850">
        <v>0</v>
      </c>
      <c r="I8850">
        <v>38</v>
      </c>
      <c r="J8850">
        <v>103.2</v>
      </c>
    </row>
    <row r="8851" spans="1:15" x14ac:dyDescent="0.3">
      <c r="A8851">
        <v>16241</v>
      </c>
      <c r="B8851" t="s">
        <v>505</v>
      </c>
      <c r="C8851" t="s">
        <v>2387</v>
      </c>
      <c r="D8851">
        <v>1</v>
      </c>
      <c r="E8851">
        <v>100</v>
      </c>
      <c r="F8851">
        <v>1</v>
      </c>
      <c r="G8851">
        <v>0</v>
      </c>
      <c r="H8851">
        <v>0</v>
      </c>
      <c r="I8851">
        <v>32</v>
      </c>
      <c r="J8851">
        <v>368.8</v>
      </c>
    </row>
    <row r="8852" spans="1:15" x14ac:dyDescent="0.3">
      <c r="A8852">
        <v>16241</v>
      </c>
      <c r="B8852" t="s">
        <v>1181</v>
      </c>
      <c r="C8852" t="s">
        <v>2659</v>
      </c>
      <c r="D8852">
        <v>56</v>
      </c>
      <c r="E8852">
        <v>76.8</v>
      </c>
      <c r="F8852">
        <v>43</v>
      </c>
      <c r="G8852">
        <v>1</v>
      </c>
      <c r="H8852">
        <v>4</v>
      </c>
      <c r="I8852">
        <v>369</v>
      </c>
      <c r="J8852">
        <v>152.1</v>
      </c>
    </row>
    <row r="8853" spans="1:15" x14ac:dyDescent="0.3">
      <c r="A8853">
        <v>16241</v>
      </c>
      <c r="B8853" t="s">
        <v>505</v>
      </c>
      <c r="C8853" t="s">
        <v>2153</v>
      </c>
      <c r="K8853">
        <v>18</v>
      </c>
      <c r="L8853">
        <v>0</v>
      </c>
      <c r="M8853">
        <v>14</v>
      </c>
      <c r="N8853">
        <v>2</v>
      </c>
      <c r="O8853">
        <v>105</v>
      </c>
    </row>
    <row r="8854" spans="1:15" x14ac:dyDescent="0.3">
      <c r="A8854">
        <v>16241</v>
      </c>
      <c r="B8854" t="s">
        <v>505</v>
      </c>
      <c r="C8854" t="s">
        <v>107</v>
      </c>
      <c r="K8854">
        <v>11</v>
      </c>
      <c r="L8854">
        <v>0</v>
      </c>
      <c r="M8854">
        <v>16</v>
      </c>
      <c r="N8854">
        <v>0</v>
      </c>
      <c r="O8854">
        <v>61</v>
      </c>
    </row>
    <row r="8855" spans="1:15" x14ac:dyDescent="0.3">
      <c r="A8855">
        <v>16241</v>
      </c>
      <c r="B8855" t="s">
        <v>505</v>
      </c>
      <c r="C8855" t="s">
        <v>2177</v>
      </c>
      <c r="K8855">
        <v>9</v>
      </c>
      <c r="L8855">
        <v>0</v>
      </c>
      <c r="M8855">
        <v>9</v>
      </c>
      <c r="N8855">
        <v>0</v>
      </c>
      <c r="O8855">
        <v>31</v>
      </c>
    </row>
    <row r="8856" spans="1:15" x14ac:dyDescent="0.3">
      <c r="A8856">
        <v>16241</v>
      </c>
      <c r="B8856" t="s">
        <v>505</v>
      </c>
      <c r="C8856" t="s">
        <v>2155</v>
      </c>
      <c r="K8856">
        <v>3</v>
      </c>
      <c r="L8856">
        <v>0</v>
      </c>
      <c r="M8856">
        <v>13</v>
      </c>
      <c r="N8856">
        <v>0</v>
      </c>
      <c r="O8856">
        <v>22</v>
      </c>
    </row>
    <row r="8857" spans="1:15" x14ac:dyDescent="0.3">
      <c r="A8857">
        <v>16241</v>
      </c>
      <c r="B8857" t="s">
        <v>505</v>
      </c>
      <c r="C8857" t="s">
        <v>1953</v>
      </c>
      <c r="K8857">
        <v>7</v>
      </c>
      <c r="L8857">
        <v>0</v>
      </c>
      <c r="M8857">
        <v>13</v>
      </c>
      <c r="N8857">
        <v>1</v>
      </c>
      <c r="O8857">
        <v>13</v>
      </c>
    </row>
    <row r="8858" spans="1:15" x14ac:dyDescent="0.3">
      <c r="A8858">
        <v>16241</v>
      </c>
      <c r="B8858" t="s">
        <v>505</v>
      </c>
      <c r="C8858" t="s">
        <v>2387</v>
      </c>
      <c r="K8858">
        <v>1</v>
      </c>
      <c r="L8858">
        <v>0</v>
      </c>
      <c r="M8858">
        <v>0</v>
      </c>
      <c r="N8858">
        <v>0</v>
      </c>
      <c r="O8858">
        <v>-2</v>
      </c>
    </row>
    <row r="8859" spans="1:15" x14ac:dyDescent="0.3">
      <c r="A8859">
        <v>16241</v>
      </c>
      <c r="B8859" t="s">
        <v>1181</v>
      </c>
      <c r="C8859" t="s">
        <v>1046</v>
      </c>
      <c r="K8859">
        <v>14</v>
      </c>
      <c r="L8859">
        <v>0</v>
      </c>
      <c r="M8859">
        <v>86</v>
      </c>
      <c r="N8859">
        <v>1</v>
      </c>
      <c r="O8859">
        <v>126</v>
      </c>
    </row>
    <row r="8860" spans="1:15" x14ac:dyDescent="0.3">
      <c r="A8860">
        <v>16241</v>
      </c>
      <c r="B8860" t="s">
        <v>1181</v>
      </c>
      <c r="C8860" t="s">
        <v>2659</v>
      </c>
      <c r="K8860">
        <v>2</v>
      </c>
      <c r="L8860">
        <v>0</v>
      </c>
      <c r="M8860">
        <v>13</v>
      </c>
      <c r="N8860">
        <v>1</v>
      </c>
      <c r="O8860">
        <v>19</v>
      </c>
    </row>
    <row r="8861" spans="1:15" x14ac:dyDescent="0.3">
      <c r="A8861">
        <v>16241</v>
      </c>
      <c r="B8861" t="s">
        <v>1181</v>
      </c>
      <c r="C8861" t="s">
        <v>2660</v>
      </c>
      <c r="K8861">
        <v>1</v>
      </c>
      <c r="L8861">
        <v>0</v>
      </c>
      <c r="M8861">
        <v>16</v>
      </c>
      <c r="N8861">
        <v>0</v>
      </c>
      <c r="O8861">
        <v>16</v>
      </c>
    </row>
    <row r="8862" spans="1:15" x14ac:dyDescent="0.3">
      <c r="A8862">
        <v>16241</v>
      </c>
      <c r="B8862" t="s">
        <v>1181</v>
      </c>
      <c r="C8862" t="s">
        <v>2661</v>
      </c>
      <c r="K8862">
        <v>5</v>
      </c>
      <c r="L8862">
        <v>0</v>
      </c>
      <c r="M8862">
        <v>4</v>
      </c>
      <c r="N8862">
        <v>0</v>
      </c>
      <c r="O8862">
        <v>11</v>
      </c>
    </row>
    <row r="8863" spans="1:15" x14ac:dyDescent="0.3">
      <c r="A8863">
        <v>16241</v>
      </c>
      <c r="B8863" t="s">
        <v>1181</v>
      </c>
      <c r="C8863" t="s">
        <v>122</v>
      </c>
      <c r="K8863">
        <v>5</v>
      </c>
      <c r="L8863">
        <v>0</v>
      </c>
      <c r="M8863">
        <v>3</v>
      </c>
      <c r="N8863">
        <v>0</v>
      </c>
      <c r="O8863">
        <v>7</v>
      </c>
    </row>
    <row r="8864" spans="1:15" x14ac:dyDescent="0.3">
      <c r="A8864">
        <v>16241</v>
      </c>
      <c r="B8864" t="s">
        <v>1181</v>
      </c>
      <c r="C8864" t="s">
        <v>2662</v>
      </c>
      <c r="K8864">
        <v>1</v>
      </c>
      <c r="L8864">
        <v>1</v>
      </c>
      <c r="M8864">
        <v>5</v>
      </c>
      <c r="N8864">
        <v>0</v>
      </c>
      <c r="O8864">
        <v>5</v>
      </c>
    </row>
    <row r="8865" spans="1:19" x14ac:dyDescent="0.3">
      <c r="A8865">
        <v>16241</v>
      </c>
      <c r="B8865" t="s">
        <v>1181</v>
      </c>
      <c r="C8865" t="s">
        <v>1812</v>
      </c>
      <c r="K8865">
        <v>1</v>
      </c>
      <c r="L8865">
        <v>0</v>
      </c>
      <c r="M8865">
        <v>0</v>
      </c>
      <c r="N8865">
        <v>0</v>
      </c>
      <c r="O8865">
        <v>-1</v>
      </c>
    </row>
    <row r="8866" spans="1:19" x14ac:dyDescent="0.3">
      <c r="A8866">
        <v>16241</v>
      </c>
      <c r="B8866" t="s">
        <v>505</v>
      </c>
      <c r="C8866" t="s">
        <v>2387</v>
      </c>
      <c r="P8866">
        <v>20</v>
      </c>
      <c r="Q8866">
        <v>0</v>
      </c>
      <c r="R8866">
        <v>34</v>
      </c>
      <c r="S8866">
        <v>3</v>
      </c>
    </row>
    <row r="8867" spans="1:19" x14ac:dyDescent="0.3">
      <c r="A8867">
        <v>16241</v>
      </c>
      <c r="B8867" t="s">
        <v>505</v>
      </c>
      <c r="C8867" t="s">
        <v>2153</v>
      </c>
      <c r="P8867">
        <v>32</v>
      </c>
      <c r="Q8867">
        <v>0</v>
      </c>
      <c r="R8867">
        <v>32</v>
      </c>
      <c r="S8867">
        <v>1</v>
      </c>
    </row>
    <row r="8868" spans="1:19" x14ac:dyDescent="0.3">
      <c r="A8868">
        <v>16241</v>
      </c>
      <c r="B8868" t="s">
        <v>505</v>
      </c>
      <c r="C8868" t="s">
        <v>642</v>
      </c>
      <c r="P8868">
        <v>18</v>
      </c>
      <c r="Q8868">
        <v>1</v>
      </c>
      <c r="R8868">
        <v>31</v>
      </c>
      <c r="S8868">
        <v>3</v>
      </c>
    </row>
    <row r="8869" spans="1:19" x14ac:dyDescent="0.3">
      <c r="A8869">
        <v>16241</v>
      </c>
      <c r="B8869" t="s">
        <v>505</v>
      </c>
      <c r="C8869" t="s">
        <v>109</v>
      </c>
      <c r="P8869">
        <v>10</v>
      </c>
      <c r="Q8869">
        <v>0</v>
      </c>
      <c r="R8869">
        <v>17</v>
      </c>
      <c r="S8869">
        <v>2</v>
      </c>
    </row>
    <row r="8870" spans="1:19" x14ac:dyDescent="0.3">
      <c r="A8870">
        <v>16241</v>
      </c>
      <c r="B8870" t="s">
        <v>505</v>
      </c>
      <c r="C8870" t="s">
        <v>2155</v>
      </c>
      <c r="P8870">
        <v>11</v>
      </c>
      <c r="Q8870">
        <v>0</v>
      </c>
      <c r="R8870">
        <v>11</v>
      </c>
      <c r="S8870">
        <v>1</v>
      </c>
    </row>
    <row r="8871" spans="1:19" x14ac:dyDescent="0.3">
      <c r="A8871">
        <v>16241</v>
      </c>
      <c r="B8871" t="s">
        <v>505</v>
      </c>
      <c r="C8871" t="s">
        <v>2177</v>
      </c>
      <c r="P8871">
        <v>8</v>
      </c>
      <c r="Q8871">
        <v>0</v>
      </c>
      <c r="R8871">
        <v>8</v>
      </c>
      <c r="S8871">
        <v>1</v>
      </c>
    </row>
    <row r="8872" spans="1:19" x14ac:dyDescent="0.3">
      <c r="A8872">
        <v>16241</v>
      </c>
      <c r="B8872" t="s">
        <v>505</v>
      </c>
      <c r="C8872" t="s">
        <v>1970</v>
      </c>
      <c r="P8872">
        <v>7</v>
      </c>
      <c r="Q8872">
        <v>0</v>
      </c>
      <c r="R8872">
        <v>7</v>
      </c>
      <c r="S8872">
        <v>1</v>
      </c>
    </row>
    <row r="8873" spans="1:19" x14ac:dyDescent="0.3">
      <c r="A8873">
        <v>16241</v>
      </c>
      <c r="B8873" t="s">
        <v>505</v>
      </c>
      <c r="C8873" t="s">
        <v>2388</v>
      </c>
      <c r="P8873">
        <v>3</v>
      </c>
      <c r="Q8873">
        <v>0</v>
      </c>
      <c r="R8873">
        <v>3</v>
      </c>
      <c r="S8873">
        <v>1</v>
      </c>
    </row>
    <row r="8874" spans="1:19" x14ac:dyDescent="0.3">
      <c r="A8874">
        <v>16241</v>
      </c>
      <c r="B8874" t="s">
        <v>505</v>
      </c>
      <c r="C8874" t="s">
        <v>2663</v>
      </c>
      <c r="P8874">
        <v>3</v>
      </c>
      <c r="Q8874">
        <v>0</v>
      </c>
      <c r="R8874">
        <v>3</v>
      </c>
      <c r="S8874">
        <v>1</v>
      </c>
    </row>
    <row r="8875" spans="1:19" x14ac:dyDescent="0.3">
      <c r="A8875">
        <v>16241</v>
      </c>
      <c r="B8875" t="s">
        <v>1181</v>
      </c>
      <c r="C8875" t="s">
        <v>2664</v>
      </c>
      <c r="P8875">
        <v>30</v>
      </c>
      <c r="Q8875">
        <v>2</v>
      </c>
      <c r="R8875">
        <v>118</v>
      </c>
      <c r="S8875">
        <v>10</v>
      </c>
    </row>
    <row r="8876" spans="1:19" x14ac:dyDescent="0.3">
      <c r="A8876">
        <v>16241</v>
      </c>
      <c r="B8876" t="s">
        <v>1181</v>
      </c>
      <c r="C8876" t="s">
        <v>2086</v>
      </c>
      <c r="P8876">
        <v>13</v>
      </c>
      <c r="Q8876">
        <v>1</v>
      </c>
      <c r="R8876">
        <v>50</v>
      </c>
      <c r="S8876">
        <v>5</v>
      </c>
    </row>
    <row r="8877" spans="1:19" x14ac:dyDescent="0.3">
      <c r="A8877">
        <v>16241</v>
      </c>
      <c r="B8877" t="s">
        <v>1181</v>
      </c>
      <c r="C8877" t="s">
        <v>122</v>
      </c>
      <c r="P8877">
        <v>10</v>
      </c>
      <c r="Q8877">
        <v>0</v>
      </c>
      <c r="R8877">
        <v>49</v>
      </c>
      <c r="S8877">
        <v>8</v>
      </c>
    </row>
    <row r="8878" spans="1:19" x14ac:dyDescent="0.3">
      <c r="A8878">
        <v>16241</v>
      </c>
      <c r="B8878" t="s">
        <v>1181</v>
      </c>
      <c r="C8878" t="s">
        <v>2665</v>
      </c>
      <c r="P8878">
        <v>20</v>
      </c>
      <c r="Q8878">
        <v>0</v>
      </c>
      <c r="R8878">
        <v>42</v>
      </c>
      <c r="S8878">
        <v>3</v>
      </c>
    </row>
    <row r="8879" spans="1:19" x14ac:dyDescent="0.3">
      <c r="A8879">
        <v>16241</v>
      </c>
      <c r="B8879" t="s">
        <v>1181</v>
      </c>
      <c r="C8879" t="s">
        <v>1002</v>
      </c>
      <c r="P8879">
        <v>18</v>
      </c>
      <c r="Q8879">
        <v>1</v>
      </c>
      <c r="R8879">
        <v>31</v>
      </c>
      <c r="S8879">
        <v>3</v>
      </c>
    </row>
    <row r="8880" spans="1:19" x14ac:dyDescent="0.3">
      <c r="A8880">
        <v>16241</v>
      </c>
      <c r="B8880" t="s">
        <v>1181</v>
      </c>
      <c r="C8880" t="s">
        <v>312</v>
      </c>
      <c r="P8880">
        <v>13</v>
      </c>
      <c r="Q8880">
        <v>0</v>
      </c>
      <c r="R8880">
        <v>29</v>
      </c>
      <c r="S8880">
        <v>4</v>
      </c>
    </row>
    <row r="8881" spans="1:39" x14ac:dyDescent="0.3">
      <c r="A8881">
        <v>16241</v>
      </c>
      <c r="B8881" t="s">
        <v>1181</v>
      </c>
      <c r="C8881" t="s">
        <v>1046</v>
      </c>
      <c r="P8881">
        <v>7</v>
      </c>
      <c r="Q8881">
        <v>0</v>
      </c>
      <c r="R8881">
        <v>19</v>
      </c>
      <c r="S8881">
        <v>5</v>
      </c>
    </row>
    <row r="8882" spans="1:39" x14ac:dyDescent="0.3">
      <c r="A8882">
        <v>16241</v>
      </c>
      <c r="B8882" t="s">
        <v>1181</v>
      </c>
      <c r="C8882" t="s">
        <v>2666</v>
      </c>
      <c r="P8882">
        <v>9</v>
      </c>
      <c r="Q8882">
        <v>0</v>
      </c>
      <c r="R8882">
        <v>12</v>
      </c>
      <c r="S8882">
        <v>2</v>
      </c>
    </row>
    <row r="8883" spans="1:39" x14ac:dyDescent="0.3">
      <c r="A8883">
        <v>16241</v>
      </c>
      <c r="B8883" t="s">
        <v>1181</v>
      </c>
      <c r="C8883" t="s">
        <v>164</v>
      </c>
      <c r="P8883">
        <v>7</v>
      </c>
      <c r="Q8883">
        <v>0</v>
      </c>
      <c r="R8883">
        <v>7</v>
      </c>
      <c r="S8883">
        <v>1</v>
      </c>
    </row>
    <row r="8884" spans="1:39" x14ac:dyDescent="0.3">
      <c r="A8884">
        <v>16241</v>
      </c>
      <c r="B8884" t="s">
        <v>1181</v>
      </c>
      <c r="C8884" t="s">
        <v>2661</v>
      </c>
      <c r="P8884">
        <v>6</v>
      </c>
      <c r="Q8884">
        <v>0</v>
      </c>
      <c r="R8884">
        <v>6</v>
      </c>
      <c r="S8884">
        <v>1</v>
      </c>
    </row>
    <row r="8885" spans="1:39" x14ac:dyDescent="0.3">
      <c r="A8885">
        <v>16241</v>
      </c>
      <c r="B8885" t="s">
        <v>1181</v>
      </c>
      <c r="C8885" t="s">
        <v>2662</v>
      </c>
      <c r="P8885">
        <v>6</v>
      </c>
      <c r="Q8885">
        <v>0</v>
      </c>
      <c r="R8885">
        <v>6</v>
      </c>
      <c r="S8885">
        <v>1</v>
      </c>
    </row>
    <row r="8886" spans="1:39" x14ac:dyDescent="0.3">
      <c r="A8886">
        <v>16241</v>
      </c>
      <c r="B8886" t="s">
        <v>505</v>
      </c>
      <c r="C8886" t="s">
        <v>2155</v>
      </c>
      <c r="T8886">
        <v>21.6</v>
      </c>
      <c r="U8886">
        <v>36</v>
      </c>
      <c r="V8886">
        <v>0</v>
      </c>
      <c r="W8886">
        <v>108</v>
      </c>
      <c r="X8886">
        <v>5</v>
      </c>
    </row>
    <row r="8887" spans="1:39" x14ac:dyDescent="0.3">
      <c r="A8887">
        <v>16241</v>
      </c>
      <c r="B8887" t="s">
        <v>505</v>
      </c>
      <c r="C8887" t="s">
        <v>399</v>
      </c>
      <c r="T8887">
        <v>16</v>
      </c>
      <c r="U8887">
        <v>16</v>
      </c>
      <c r="V8887">
        <v>0</v>
      </c>
      <c r="W8887">
        <v>16</v>
      </c>
      <c r="X8887">
        <v>1</v>
      </c>
    </row>
    <row r="8888" spans="1:39" x14ac:dyDescent="0.3">
      <c r="A8888">
        <v>16241</v>
      </c>
      <c r="B8888" t="s">
        <v>1181</v>
      </c>
      <c r="C8888" t="s">
        <v>1046</v>
      </c>
      <c r="T8888">
        <v>20.5</v>
      </c>
      <c r="U8888">
        <v>26</v>
      </c>
      <c r="V8888">
        <v>0</v>
      </c>
      <c r="W8888">
        <v>82</v>
      </c>
      <c r="X8888">
        <v>4</v>
      </c>
    </row>
    <row r="8889" spans="1:39" x14ac:dyDescent="0.3">
      <c r="A8889">
        <v>16241</v>
      </c>
      <c r="B8889" t="s">
        <v>1181</v>
      </c>
      <c r="C8889" t="s">
        <v>2662</v>
      </c>
      <c r="T8889">
        <v>24.5</v>
      </c>
      <c r="U8889">
        <v>25</v>
      </c>
      <c r="V8889">
        <v>0</v>
      </c>
      <c r="W8889">
        <v>49</v>
      </c>
      <c r="X8889">
        <v>2</v>
      </c>
    </row>
    <row r="8890" spans="1:39" x14ac:dyDescent="0.3">
      <c r="A8890">
        <v>16241</v>
      </c>
      <c r="B8890" t="s">
        <v>1181</v>
      </c>
      <c r="C8890" t="s">
        <v>2660</v>
      </c>
      <c r="T8890">
        <v>12</v>
      </c>
      <c r="U8890">
        <v>12</v>
      </c>
      <c r="V8890">
        <v>0</v>
      </c>
      <c r="W8890">
        <v>12</v>
      </c>
      <c r="X8890">
        <v>1</v>
      </c>
    </row>
    <row r="8891" spans="1:39" x14ac:dyDescent="0.3">
      <c r="A8891">
        <v>16241</v>
      </c>
      <c r="B8891" t="s">
        <v>505</v>
      </c>
      <c r="C8891" t="s">
        <v>2667</v>
      </c>
      <c r="AD8891">
        <v>1</v>
      </c>
      <c r="AE8891">
        <v>18</v>
      </c>
      <c r="AF8891">
        <v>1</v>
      </c>
      <c r="AG8891">
        <v>100</v>
      </c>
      <c r="AH8891">
        <v>6</v>
      </c>
      <c r="AI8891">
        <v>3</v>
      </c>
    </row>
    <row r="8892" spans="1:39" x14ac:dyDescent="0.3">
      <c r="A8892">
        <v>16241</v>
      </c>
      <c r="B8892" t="s">
        <v>1181</v>
      </c>
      <c r="C8892" t="s">
        <v>44</v>
      </c>
      <c r="AD8892">
        <v>1</v>
      </c>
      <c r="AE8892">
        <v>24</v>
      </c>
      <c r="AF8892">
        <v>1</v>
      </c>
      <c r="AG8892">
        <v>100</v>
      </c>
      <c r="AH8892">
        <v>9</v>
      </c>
      <c r="AI8892">
        <v>6</v>
      </c>
    </row>
    <row r="8893" spans="1:39" x14ac:dyDescent="0.3">
      <c r="A8893">
        <v>16241</v>
      </c>
      <c r="B8893" t="s">
        <v>505</v>
      </c>
      <c r="C8893" t="s">
        <v>44</v>
      </c>
      <c r="AJ8893">
        <v>57</v>
      </c>
      <c r="AK8893">
        <v>178</v>
      </c>
      <c r="AL8893">
        <v>35.6</v>
      </c>
      <c r="AM8893">
        <v>5</v>
      </c>
    </row>
    <row r="8894" spans="1:39" x14ac:dyDescent="0.3">
      <c r="A8894">
        <v>16241</v>
      </c>
      <c r="B8894" t="s">
        <v>1181</v>
      </c>
      <c r="C8894" t="s">
        <v>2668</v>
      </c>
      <c r="AJ8894">
        <v>40</v>
      </c>
      <c r="AK8894">
        <v>91</v>
      </c>
      <c r="AL8894">
        <v>30.3</v>
      </c>
      <c r="AM8894">
        <v>3</v>
      </c>
    </row>
    <row r="8895" spans="1:39" x14ac:dyDescent="0.3">
      <c r="A8895">
        <v>16241</v>
      </c>
      <c r="B8895" t="s">
        <v>1181</v>
      </c>
      <c r="C8895" t="s">
        <v>2669</v>
      </c>
      <c r="AJ8895">
        <v>33</v>
      </c>
      <c r="AK8895">
        <v>33</v>
      </c>
      <c r="AL8895">
        <v>33</v>
      </c>
      <c r="AM8895">
        <v>1</v>
      </c>
    </row>
    <row r="8896" spans="1:39" x14ac:dyDescent="0.3">
      <c r="A8896">
        <v>16242</v>
      </c>
      <c r="B8896" t="s">
        <v>787</v>
      </c>
      <c r="C8896" t="s">
        <v>2670</v>
      </c>
      <c r="D8896">
        <v>17</v>
      </c>
      <c r="E8896">
        <v>76.5</v>
      </c>
      <c r="F8896">
        <v>13</v>
      </c>
      <c r="G8896">
        <v>0</v>
      </c>
      <c r="H8896">
        <v>1</v>
      </c>
      <c r="I8896">
        <v>220</v>
      </c>
      <c r="J8896">
        <v>204.6</v>
      </c>
    </row>
    <row r="8897" spans="1:15" x14ac:dyDescent="0.3">
      <c r="A8897">
        <v>16242</v>
      </c>
      <c r="B8897" t="s">
        <v>787</v>
      </c>
      <c r="C8897" t="s">
        <v>839</v>
      </c>
      <c r="D8897">
        <v>6</v>
      </c>
      <c r="E8897">
        <v>100</v>
      </c>
      <c r="F8897">
        <v>6</v>
      </c>
      <c r="G8897">
        <v>0</v>
      </c>
      <c r="H8897">
        <v>0</v>
      </c>
      <c r="I8897">
        <v>51</v>
      </c>
      <c r="J8897">
        <v>171.4</v>
      </c>
    </row>
    <row r="8898" spans="1:15" x14ac:dyDescent="0.3">
      <c r="A8898">
        <v>16242</v>
      </c>
      <c r="B8898" t="s">
        <v>1242</v>
      </c>
      <c r="C8898" t="s">
        <v>2436</v>
      </c>
      <c r="D8898">
        <v>18</v>
      </c>
      <c r="E8898">
        <v>55.6</v>
      </c>
      <c r="F8898">
        <v>10</v>
      </c>
      <c r="G8898">
        <v>1</v>
      </c>
      <c r="H8898">
        <v>0</v>
      </c>
      <c r="I8898">
        <v>120</v>
      </c>
      <c r="J8898">
        <v>100.4</v>
      </c>
    </row>
    <row r="8899" spans="1:15" x14ac:dyDescent="0.3">
      <c r="A8899">
        <v>16242</v>
      </c>
      <c r="B8899" t="s">
        <v>1242</v>
      </c>
      <c r="C8899" t="s">
        <v>2440</v>
      </c>
      <c r="D8899">
        <v>5</v>
      </c>
      <c r="E8899">
        <v>40</v>
      </c>
      <c r="F8899">
        <v>2</v>
      </c>
      <c r="G8899">
        <v>0</v>
      </c>
      <c r="H8899">
        <v>1</v>
      </c>
      <c r="I8899">
        <v>56</v>
      </c>
      <c r="J8899">
        <v>200.1</v>
      </c>
    </row>
    <row r="8900" spans="1:15" x14ac:dyDescent="0.3">
      <c r="A8900">
        <v>16242</v>
      </c>
      <c r="B8900" t="s">
        <v>1242</v>
      </c>
      <c r="C8900" t="s">
        <v>1029</v>
      </c>
      <c r="D8900">
        <v>6</v>
      </c>
      <c r="E8900">
        <v>33.299999999999997</v>
      </c>
      <c r="F8900">
        <v>2</v>
      </c>
      <c r="G8900">
        <v>0</v>
      </c>
      <c r="H8900">
        <v>0</v>
      </c>
      <c r="I8900">
        <v>43</v>
      </c>
      <c r="J8900">
        <v>93.5</v>
      </c>
    </row>
    <row r="8901" spans="1:15" x14ac:dyDescent="0.3">
      <c r="A8901">
        <v>16242</v>
      </c>
      <c r="B8901" t="s">
        <v>787</v>
      </c>
      <c r="C8901" t="s">
        <v>641</v>
      </c>
      <c r="K8901">
        <v>5</v>
      </c>
      <c r="L8901">
        <v>0</v>
      </c>
      <c r="M8901">
        <v>62</v>
      </c>
      <c r="N8901">
        <v>2</v>
      </c>
      <c r="O8901">
        <v>86</v>
      </c>
    </row>
    <row r="8902" spans="1:15" x14ac:dyDescent="0.3">
      <c r="A8902">
        <v>16242</v>
      </c>
      <c r="B8902" t="s">
        <v>787</v>
      </c>
      <c r="C8902" t="s">
        <v>2671</v>
      </c>
      <c r="K8902">
        <v>12</v>
      </c>
      <c r="L8902">
        <v>0</v>
      </c>
      <c r="M8902">
        <v>14</v>
      </c>
      <c r="N8902">
        <v>2</v>
      </c>
      <c r="O8902">
        <v>59</v>
      </c>
    </row>
    <row r="8903" spans="1:15" x14ac:dyDescent="0.3">
      <c r="A8903">
        <v>16242</v>
      </c>
      <c r="B8903" t="s">
        <v>787</v>
      </c>
      <c r="C8903" t="s">
        <v>1172</v>
      </c>
      <c r="K8903">
        <v>10</v>
      </c>
      <c r="L8903">
        <v>0</v>
      </c>
      <c r="M8903">
        <v>9</v>
      </c>
      <c r="N8903">
        <v>1</v>
      </c>
      <c r="O8903">
        <v>42</v>
      </c>
    </row>
    <row r="8904" spans="1:15" x14ac:dyDescent="0.3">
      <c r="A8904">
        <v>16242</v>
      </c>
      <c r="B8904" t="s">
        <v>787</v>
      </c>
      <c r="C8904" t="s">
        <v>1535</v>
      </c>
      <c r="K8904">
        <v>10</v>
      </c>
      <c r="L8904">
        <v>0</v>
      </c>
      <c r="M8904">
        <v>8</v>
      </c>
      <c r="N8904">
        <v>0</v>
      </c>
      <c r="O8904">
        <v>36</v>
      </c>
    </row>
    <row r="8905" spans="1:15" x14ac:dyDescent="0.3">
      <c r="A8905">
        <v>16242</v>
      </c>
      <c r="B8905" t="s">
        <v>787</v>
      </c>
      <c r="C8905" t="s">
        <v>52</v>
      </c>
      <c r="K8905">
        <v>2</v>
      </c>
      <c r="L8905">
        <v>0</v>
      </c>
      <c r="M8905">
        <v>35</v>
      </c>
      <c r="N8905">
        <v>1</v>
      </c>
      <c r="O8905">
        <v>36</v>
      </c>
    </row>
    <row r="8906" spans="1:15" x14ac:dyDescent="0.3">
      <c r="A8906">
        <v>16242</v>
      </c>
      <c r="B8906" t="s">
        <v>787</v>
      </c>
      <c r="C8906" t="s">
        <v>2497</v>
      </c>
      <c r="K8906">
        <v>1</v>
      </c>
      <c r="L8906">
        <v>0</v>
      </c>
      <c r="M8906">
        <v>6</v>
      </c>
      <c r="N8906">
        <v>0</v>
      </c>
      <c r="O8906">
        <v>6</v>
      </c>
    </row>
    <row r="8907" spans="1:15" x14ac:dyDescent="0.3">
      <c r="A8907">
        <v>16242</v>
      </c>
      <c r="B8907" t="s">
        <v>787</v>
      </c>
      <c r="C8907" t="s">
        <v>2670</v>
      </c>
      <c r="K8907">
        <v>1</v>
      </c>
      <c r="L8907">
        <v>0</v>
      </c>
      <c r="M8907">
        <v>4</v>
      </c>
      <c r="N8907">
        <v>0</v>
      </c>
      <c r="O8907">
        <v>4</v>
      </c>
    </row>
    <row r="8908" spans="1:15" x14ac:dyDescent="0.3">
      <c r="A8908">
        <v>16242</v>
      </c>
      <c r="B8908" t="s">
        <v>787</v>
      </c>
      <c r="C8908" t="s">
        <v>839</v>
      </c>
      <c r="K8908">
        <v>1</v>
      </c>
      <c r="L8908">
        <v>0</v>
      </c>
      <c r="M8908">
        <v>4</v>
      </c>
      <c r="N8908">
        <v>0</v>
      </c>
      <c r="O8908">
        <v>4</v>
      </c>
    </row>
    <row r="8909" spans="1:15" x14ac:dyDescent="0.3">
      <c r="A8909">
        <v>16242</v>
      </c>
      <c r="B8909" t="s">
        <v>787</v>
      </c>
      <c r="C8909" t="s">
        <v>1646</v>
      </c>
      <c r="K8909">
        <v>1</v>
      </c>
      <c r="L8909">
        <v>0</v>
      </c>
      <c r="M8909">
        <v>3</v>
      </c>
      <c r="N8909">
        <v>0</v>
      </c>
      <c r="O8909">
        <v>3</v>
      </c>
    </row>
    <row r="8910" spans="1:15" x14ac:dyDescent="0.3">
      <c r="A8910">
        <v>16242</v>
      </c>
      <c r="B8910" t="s">
        <v>1242</v>
      </c>
      <c r="C8910" t="s">
        <v>195</v>
      </c>
      <c r="K8910">
        <v>12</v>
      </c>
      <c r="L8910">
        <v>0</v>
      </c>
      <c r="M8910">
        <v>12</v>
      </c>
      <c r="N8910">
        <v>0</v>
      </c>
      <c r="O8910">
        <v>14</v>
      </c>
    </row>
    <row r="8911" spans="1:15" x14ac:dyDescent="0.3">
      <c r="A8911">
        <v>16242</v>
      </c>
      <c r="B8911" t="s">
        <v>1242</v>
      </c>
      <c r="C8911" t="s">
        <v>1377</v>
      </c>
      <c r="K8911">
        <v>4</v>
      </c>
      <c r="L8911">
        <v>0</v>
      </c>
      <c r="M8911">
        <v>6</v>
      </c>
      <c r="N8911">
        <v>0</v>
      </c>
      <c r="O8911">
        <v>13</v>
      </c>
    </row>
    <row r="8912" spans="1:15" x14ac:dyDescent="0.3">
      <c r="A8912">
        <v>16242</v>
      </c>
      <c r="B8912" t="s">
        <v>1242</v>
      </c>
      <c r="C8912" t="s">
        <v>2442</v>
      </c>
      <c r="K8912">
        <v>1</v>
      </c>
      <c r="L8912">
        <v>0</v>
      </c>
      <c r="M8912">
        <v>1</v>
      </c>
      <c r="N8912">
        <v>0</v>
      </c>
      <c r="O8912">
        <v>1</v>
      </c>
    </row>
    <row r="8913" spans="1:19" x14ac:dyDescent="0.3">
      <c r="A8913">
        <v>16242</v>
      </c>
      <c r="B8913" t="s">
        <v>1242</v>
      </c>
      <c r="C8913" t="s">
        <v>971</v>
      </c>
      <c r="K8913">
        <v>4</v>
      </c>
      <c r="L8913">
        <v>0</v>
      </c>
      <c r="M8913">
        <v>11</v>
      </c>
      <c r="N8913">
        <v>0</v>
      </c>
      <c r="O8913">
        <v>0</v>
      </c>
    </row>
    <row r="8914" spans="1:19" x14ac:dyDescent="0.3">
      <c r="A8914">
        <v>16242</v>
      </c>
      <c r="B8914" t="s">
        <v>1242</v>
      </c>
      <c r="C8914" t="s">
        <v>1029</v>
      </c>
      <c r="K8914">
        <v>1</v>
      </c>
      <c r="L8914">
        <v>0</v>
      </c>
      <c r="M8914">
        <v>0</v>
      </c>
      <c r="N8914">
        <v>0</v>
      </c>
      <c r="O8914">
        <v>-8</v>
      </c>
    </row>
    <row r="8915" spans="1:19" x14ac:dyDescent="0.3">
      <c r="A8915">
        <v>16242</v>
      </c>
      <c r="B8915" t="s">
        <v>1242</v>
      </c>
      <c r="C8915" t="s">
        <v>2436</v>
      </c>
      <c r="K8915">
        <v>5</v>
      </c>
      <c r="L8915">
        <v>0</v>
      </c>
      <c r="M8915">
        <v>4</v>
      </c>
      <c r="N8915">
        <v>0</v>
      </c>
      <c r="O8915">
        <v>-56</v>
      </c>
    </row>
    <row r="8916" spans="1:19" x14ac:dyDescent="0.3">
      <c r="A8916">
        <v>16242</v>
      </c>
      <c r="B8916" t="s">
        <v>787</v>
      </c>
      <c r="C8916" t="s">
        <v>2501</v>
      </c>
      <c r="P8916">
        <v>37</v>
      </c>
      <c r="Q8916">
        <v>1</v>
      </c>
      <c r="R8916">
        <v>77</v>
      </c>
      <c r="S8916">
        <v>4</v>
      </c>
    </row>
    <row r="8917" spans="1:19" x14ac:dyDescent="0.3">
      <c r="A8917">
        <v>16242</v>
      </c>
      <c r="B8917" t="s">
        <v>787</v>
      </c>
      <c r="C8917" t="s">
        <v>2672</v>
      </c>
      <c r="P8917">
        <v>24</v>
      </c>
      <c r="Q8917">
        <v>0</v>
      </c>
      <c r="R8917">
        <v>55</v>
      </c>
      <c r="S8917">
        <v>4</v>
      </c>
    </row>
    <row r="8918" spans="1:19" x14ac:dyDescent="0.3">
      <c r="A8918">
        <v>16242</v>
      </c>
      <c r="B8918" t="s">
        <v>787</v>
      </c>
      <c r="C8918" t="s">
        <v>52</v>
      </c>
      <c r="P8918">
        <v>28</v>
      </c>
      <c r="Q8918">
        <v>0</v>
      </c>
      <c r="R8918">
        <v>49</v>
      </c>
      <c r="S8918">
        <v>3</v>
      </c>
    </row>
    <row r="8919" spans="1:19" x14ac:dyDescent="0.3">
      <c r="A8919">
        <v>16242</v>
      </c>
      <c r="B8919" t="s">
        <v>787</v>
      </c>
      <c r="C8919" t="s">
        <v>2671</v>
      </c>
      <c r="P8919">
        <v>30</v>
      </c>
      <c r="Q8919">
        <v>0</v>
      </c>
      <c r="R8919">
        <v>30</v>
      </c>
      <c r="S8919">
        <v>1</v>
      </c>
    </row>
    <row r="8920" spans="1:19" x14ac:dyDescent="0.3">
      <c r="A8920">
        <v>16242</v>
      </c>
      <c r="B8920" t="s">
        <v>787</v>
      </c>
      <c r="C8920" t="s">
        <v>2498</v>
      </c>
      <c r="P8920">
        <v>13</v>
      </c>
      <c r="Q8920">
        <v>0</v>
      </c>
      <c r="R8920">
        <v>20</v>
      </c>
      <c r="S8920">
        <v>2</v>
      </c>
    </row>
    <row r="8921" spans="1:19" x14ac:dyDescent="0.3">
      <c r="A8921">
        <v>16242</v>
      </c>
      <c r="B8921" t="s">
        <v>787</v>
      </c>
      <c r="C8921" t="s">
        <v>1535</v>
      </c>
      <c r="P8921">
        <v>17</v>
      </c>
      <c r="Q8921">
        <v>0</v>
      </c>
      <c r="R8921">
        <v>17</v>
      </c>
      <c r="S8921">
        <v>1</v>
      </c>
    </row>
    <row r="8922" spans="1:19" x14ac:dyDescent="0.3">
      <c r="A8922">
        <v>16242</v>
      </c>
      <c r="B8922" t="s">
        <v>787</v>
      </c>
      <c r="C8922" t="s">
        <v>1172</v>
      </c>
      <c r="P8922">
        <v>12</v>
      </c>
      <c r="Q8922">
        <v>0</v>
      </c>
      <c r="R8922">
        <v>12</v>
      </c>
      <c r="S8922">
        <v>1</v>
      </c>
    </row>
    <row r="8923" spans="1:19" x14ac:dyDescent="0.3">
      <c r="A8923">
        <v>16242</v>
      </c>
      <c r="B8923" t="s">
        <v>787</v>
      </c>
      <c r="C8923" t="s">
        <v>781</v>
      </c>
      <c r="P8923">
        <v>7</v>
      </c>
      <c r="Q8923">
        <v>0</v>
      </c>
      <c r="R8923">
        <v>7</v>
      </c>
      <c r="S8923">
        <v>1</v>
      </c>
    </row>
    <row r="8924" spans="1:19" x14ac:dyDescent="0.3">
      <c r="A8924">
        <v>16242</v>
      </c>
      <c r="B8924" t="s">
        <v>787</v>
      </c>
      <c r="C8924" t="s">
        <v>44</v>
      </c>
      <c r="P8924">
        <v>3</v>
      </c>
      <c r="Q8924">
        <v>0</v>
      </c>
      <c r="R8924">
        <v>3</v>
      </c>
      <c r="S8924">
        <v>1</v>
      </c>
    </row>
    <row r="8925" spans="1:19" x14ac:dyDescent="0.3">
      <c r="A8925">
        <v>16242</v>
      </c>
      <c r="B8925" t="s">
        <v>787</v>
      </c>
      <c r="C8925" t="s">
        <v>1484</v>
      </c>
      <c r="P8925">
        <v>1</v>
      </c>
      <c r="Q8925">
        <v>0</v>
      </c>
      <c r="R8925">
        <v>1</v>
      </c>
      <c r="S8925">
        <v>1</v>
      </c>
    </row>
    <row r="8926" spans="1:19" x14ac:dyDescent="0.3">
      <c r="A8926">
        <v>16242</v>
      </c>
      <c r="B8926" t="s">
        <v>1242</v>
      </c>
      <c r="C8926" t="s">
        <v>1646</v>
      </c>
      <c r="P8926">
        <v>49</v>
      </c>
      <c r="Q8926">
        <v>1</v>
      </c>
      <c r="R8926">
        <v>56</v>
      </c>
      <c r="S8926">
        <v>2</v>
      </c>
    </row>
    <row r="8927" spans="1:19" x14ac:dyDescent="0.3">
      <c r="A8927">
        <v>16242</v>
      </c>
      <c r="B8927" t="s">
        <v>1242</v>
      </c>
      <c r="C8927" t="s">
        <v>971</v>
      </c>
      <c r="P8927">
        <v>36</v>
      </c>
      <c r="Q8927">
        <v>0</v>
      </c>
      <c r="R8927">
        <v>41</v>
      </c>
      <c r="S8927">
        <v>3</v>
      </c>
    </row>
    <row r="8928" spans="1:19" x14ac:dyDescent="0.3">
      <c r="A8928">
        <v>16242</v>
      </c>
      <c r="B8928" t="s">
        <v>1242</v>
      </c>
      <c r="C8928" t="s">
        <v>2673</v>
      </c>
      <c r="P8928">
        <v>34</v>
      </c>
      <c r="Q8928">
        <v>0</v>
      </c>
      <c r="R8928">
        <v>40</v>
      </c>
      <c r="S8928">
        <v>2</v>
      </c>
    </row>
    <row r="8929" spans="1:39" x14ac:dyDescent="0.3">
      <c r="A8929">
        <v>16242</v>
      </c>
      <c r="B8929" t="s">
        <v>1242</v>
      </c>
      <c r="C8929" t="s">
        <v>2439</v>
      </c>
      <c r="P8929">
        <v>28</v>
      </c>
      <c r="Q8929">
        <v>0</v>
      </c>
      <c r="R8929">
        <v>28</v>
      </c>
      <c r="S8929">
        <v>1</v>
      </c>
    </row>
    <row r="8930" spans="1:39" x14ac:dyDescent="0.3">
      <c r="A8930">
        <v>16242</v>
      </c>
      <c r="B8930" t="s">
        <v>1242</v>
      </c>
      <c r="C8930" t="s">
        <v>2674</v>
      </c>
      <c r="P8930">
        <v>14</v>
      </c>
      <c r="Q8930">
        <v>0</v>
      </c>
      <c r="R8930">
        <v>27</v>
      </c>
      <c r="S8930">
        <v>2</v>
      </c>
    </row>
    <row r="8931" spans="1:39" x14ac:dyDescent="0.3">
      <c r="A8931">
        <v>16242</v>
      </c>
      <c r="B8931" t="s">
        <v>1242</v>
      </c>
      <c r="C8931" t="s">
        <v>2440</v>
      </c>
      <c r="P8931">
        <v>9</v>
      </c>
      <c r="Q8931">
        <v>0</v>
      </c>
      <c r="R8931">
        <v>22</v>
      </c>
      <c r="S8931">
        <v>3</v>
      </c>
    </row>
    <row r="8932" spans="1:39" x14ac:dyDescent="0.3">
      <c r="A8932">
        <v>16242</v>
      </c>
      <c r="B8932" t="s">
        <v>1242</v>
      </c>
      <c r="C8932" t="s">
        <v>2442</v>
      </c>
      <c r="P8932">
        <v>5</v>
      </c>
      <c r="Q8932">
        <v>0</v>
      </c>
      <c r="R8932">
        <v>5</v>
      </c>
      <c r="S8932">
        <v>1</v>
      </c>
    </row>
    <row r="8933" spans="1:39" x14ac:dyDescent="0.3">
      <c r="A8933">
        <v>16242</v>
      </c>
      <c r="B8933" t="s">
        <v>787</v>
      </c>
      <c r="C8933" t="s">
        <v>1172</v>
      </c>
      <c r="T8933">
        <v>18</v>
      </c>
      <c r="U8933">
        <v>18</v>
      </c>
      <c r="V8933">
        <v>0</v>
      </c>
      <c r="W8933">
        <v>18</v>
      </c>
      <c r="X8933">
        <v>1</v>
      </c>
    </row>
    <row r="8934" spans="1:39" x14ac:dyDescent="0.3">
      <c r="A8934">
        <v>16242</v>
      </c>
      <c r="B8934" t="s">
        <v>1242</v>
      </c>
      <c r="C8934" t="s">
        <v>1646</v>
      </c>
      <c r="T8934">
        <v>26.2</v>
      </c>
      <c r="U8934">
        <v>39</v>
      </c>
      <c r="V8934">
        <v>0</v>
      </c>
      <c r="W8934">
        <v>105</v>
      </c>
      <c r="X8934">
        <v>4</v>
      </c>
    </row>
    <row r="8935" spans="1:39" x14ac:dyDescent="0.3">
      <c r="A8935">
        <v>16242</v>
      </c>
      <c r="B8935" t="s">
        <v>1242</v>
      </c>
      <c r="C8935" t="s">
        <v>2442</v>
      </c>
      <c r="T8935">
        <v>26</v>
      </c>
      <c r="U8935">
        <v>30</v>
      </c>
      <c r="V8935">
        <v>0</v>
      </c>
      <c r="W8935">
        <v>52</v>
      </c>
      <c r="X8935">
        <v>2</v>
      </c>
    </row>
    <row r="8936" spans="1:39" x14ac:dyDescent="0.3">
      <c r="A8936">
        <v>16242</v>
      </c>
      <c r="B8936" t="s">
        <v>1242</v>
      </c>
      <c r="C8936" t="s">
        <v>2116</v>
      </c>
      <c r="T8936">
        <v>14</v>
      </c>
      <c r="U8936">
        <v>14</v>
      </c>
      <c r="V8936">
        <v>0</v>
      </c>
      <c r="W8936">
        <v>14</v>
      </c>
      <c r="X8936">
        <v>1</v>
      </c>
    </row>
    <row r="8937" spans="1:39" x14ac:dyDescent="0.3">
      <c r="A8937">
        <v>16242</v>
      </c>
      <c r="B8937" t="s">
        <v>787</v>
      </c>
      <c r="C8937" t="s">
        <v>2501</v>
      </c>
      <c r="Y8937">
        <v>7.3</v>
      </c>
      <c r="Z8937">
        <v>17</v>
      </c>
      <c r="AA8937">
        <v>0</v>
      </c>
      <c r="AB8937">
        <v>22</v>
      </c>
      <c r="AC8937">
        <v>3</v>
      </c>
    </row>
    <row r="8938" spans="1:39" x14ac:dyDescent="0.3">
      <c r="A8938">
        <v>16242</v>
      </c>
      <c r="B8938" t="s">
        <v>1242</v>
      </c>
      <c r="C8938" t="s">
        <v>971</v>
      </c>
      <c r="Y8938">
        <v>15</v>
      </c>
      <c r="Z8938">
        <v>15</v>
      </c>
      <c r="AA8938">
        <v>0</v>
      </c>
      <c r="AB8938">
        <v>15</v>
      </c>
      <c r="AC8938">
        <v>1</v>
      </c>
    </row>
    <row r="8939" spans="1:39" x14ac:dyDescent="0.3">
      <c r="A8939">
        <v>16242</v>
      </c>
      <c r="B8939" t="s">
        <v>787</v>
      </c>
      <c r="C8939" t="s">
        <v>2237</v>
      </c>
      <c r="AD8939">
        <v>0</v>
      </c>
      <c r="AE8939" t="s">
        <v>136</v>
      </c>
      <c r="AF8939">
        <v>0</v>
      </c>
      <c r="AG8939" t="s">
        <v>136</v>
      </c>
      <c r="AH8939">
        <v>7</v>
      </c>
      <c r="AI8939">
        <v>7</v>
      </c>
    </row>
    <row r="8940" spans="1:39" x14ac:dyDescent="0.3">
      <c r="A8940">
        <v>16242</v>
      </c>
      <c r="B8940" t="s">
        <v>1242</v>
      </c>
      <c r="C8940" t="s">
        <v>2117</v>
      </c>
      <c r="AD8940">
        <v>0</v>
      </c>
      <c r="AE8940" t="s">
        <v>136</v>
      </c>
      <c r="AF8940">
        <v>0</v>
      </c>
      <c r="AG8940" t="s">
        <v>136</v>
      </c>
      <c r="AH8940">
        <v>1</v>
      </c>
      <c r="AI8940">
        <v>1</v>
      </c>
    </row>
    <row r="8941" spans="1:39" x14ac:dyDescent="0.3">
      <c r="A8941">
        <v>16242</v>
      </c>
      <c r="B8941" t="s">
        <v>787</v>
      </c>
      <c r="C8941" t="s">
        <v>1946</v>
      </c>
      <c r="AJ8941">
        <v>40</v>
      </c>
      <c r="AK8941">
        <v>79</v>
      </c>
      <c r="AL8941">
        <v>39.5</v>
      </c>
      <c r="AM8941">
        <v>2</v>
      </c>
    </row>
    <row r="8942" spans="1:39" x14ac:dyDescent="0.3">
      <c r="A8942">
        <v>16242</v>
      </c>
      <c r="B8942" t="s">
        <v>1242</v>
      </c>
      <c r="C8942" t="s">
        <v>442</v>
      </c>
      <c r="AJ8942">
        <v>55</v>
      </c>
      <c r="AK8942">
        <v>304</v>
      </c>
      <c r="AL8942">
        <v>43.4</v>
      </c>
      <c r="AM8942">
        <v>7</v>
      </c>
    </row>
    <row r="8943" spans="1:39" x14ac:dyDescent="0.3">
      <c r="A8943">
        <v>16243</v>
      </c>
      <c r="B8943" t="s">
        <v>826</v>
      </c>
      <c r="C8943" t="s">
        <v>586</v>
      </c>
      <c r="D8943">
        <v>13</v>
      </c>
      <c r="E8943">
        <v>61.5</v>
      </c>
      <c r="F8943">
        <v>8</v>
      </c>
      <c r="G8943">
        <v>0</v>
      </c>
      <c r="H8943">
        <v>0</v>
      </c>
      <c r="I8943">
        <v>60</v>
      </c>
      <c r="J8943">
        <v>100.3</v>
      </c>
    </row>
    <row r="8944" spans="1:39" x14ac:dyDescent="0.3">
      <c r="A8944">
        <v>16243</v>
      </c>
      <c r="B8944" t="s">
        <v>826</v>
      </c>
      <c r="C8944" t="s">
        <v>243</v>
      </c>
      <c r="D8944">
        <v>13</v>
      </c>
      <c r="E8944">
        <v>46.2</v>
      </c>
      <c r="F8944">
        <v>6</v>
      </c>
      <c r="G8944">
        <v>1</v>
      </c>
      <c r="H8944">
        <v>0</v>
      </c>
      <c r="I8944">
        <v>41</v>
      </c>
      <c r="J8944">
        <v>57.3</v>
      </c>
    </row>
    <row r="8945" spans="1:15" x14ac:dyDescent="0.3">
      <c r="A8945">
        <v>16243</v>
      </c>
      <c r="B8945" t="s">
        <v>826</v>
      </c>
      <c r="C8945" t="s">
        <v>584</v>
      </c>
      <c r="D8945">
        <v>1</v>
      </c>
      <c r="E8945">
        <v>0</v>
      </c>
      <c r="F8945">
        <v>0</v>
      </c>
      <c r="G8945">
        <v>0</v>
      </c>
      <c r="H8945">
        <v>0</v>
      </c>
      <c r="I8945">
        <v>0</v>
      </c>
      <c r="J8945">
        <v>0</v>
      </c>
    </row>
    <row r="8946" spans="1:15" x14ac:dyDescent="0.3">
      <c r="A8946">
        <v>16243</v>
      </c>
      <c r="B8946" t="s">
        <v>865</v>
      </c>
      <c r="C8946" t="s">
        <v>2675</v>
      </c>
      <c r="D8946">
        <v>41</v>
      </c>
      <c r="E8946">
        <v>41.5</v>
      </c>
      <c r="F8946">
        <v>17</v>
      </c>
      <c r="G8946">
        <v>5</v>
      </c>
      <c r="H8946">
        <v>1</v>
      </c>
      <c r="I8946">
        <v>211</v>
      </c>
      <c r="J8946">
        <v>68.400000000000006</v>
      </c>
    </row>
    <row r="8947" spans="1:15" x14ac:dyDescent="0.3">
      <c r="A8947">
        <v>16243</v>
      </c>
      <c r="B8947" t="s">
        <v>826</v>
      </c>
      <c r="C8947" t="s">
        <v>586</v>
      </c>
      <c r="K8947">
        <v>24</v>
      </c>
      <c r="L8947">
        <v>0</v>
      </c>
      <c r="M8947">
        <v>11</v>
      </c>
      <c r="N8947">
        <v>0</v>
      </c>
      <c r="O8947">
        <v>68</v>
      </c>
    </row>
    <row r="8948" spans="1:15" x14ac:dyDescent="0.3">
      <c r="A8948">
        <v>16243</v>
      </c>
      <c r="B8948" t="s">
        <v>826</v>
      </c>
      <c r="C8948" t="s">
        <v>2433</v>
      </c>
      <c r="K8948">
        <v>6</v>
      </c>
      <c r="L8948">
        <v>0</v>
      </c>
      <c r="M8948">
        <v>51</v>
      </c>
      <c r="N8948">
        <v>0</v>
      </c>
      <c r="O8948">
        <v>66</v>
      </c>
    </row>
    <row r="8949" spans="1:15" x14ac:dyDescent="0.3">
      <c r="A8949">
        <v>16243</v>
      </c>
      <c r="B8949" t="s">
        <v>826</v>
      </c>
      <c r="C8949" t="s">
        <v>389</v>
      </c>
      <c r="K8949">
        <v>2</v>
      </c>
      <c r="L8949">
        <v>0</v>
      </c>
      <c r="M8949">
        <v>16</v>
      </c>
      <c r="N8949">
        <v>1</v>
      </c>
      <c r="O8949">
        <v>31</v>
      </c>
    </row>
    <row r="8950" spans="1:15" x14ac:dyDescent="0.3">
      <c r="A8950">
        <v>16243</v>
      </c>
      <c r="B8950" t="s">
        <v>826</v>
      </c>
      <c r="C8950" t="s">
        <v>1367</v>
      </c>
      <c r="K8950">
        <v>3</v>
      </c>
      <c r="L8950">
        <v>0</v>
      </c>
      <c r="M8950">
        <v>13</v>
      </c>
      <c r="N8950">
        <v>0</v>
      </c>
      <c r="O8950">
        <v>20</v>
      </c>
    </row>
    <row r="8951" spans="1:15" x14ac:dyDescent="0.3">
      <c r="A8951">
        <v>16243</v>
      </c>
      <c r="B8951" t="s">
        <v>826</v>
      </c>
      <c r="C8951" t="s">
        <v>2193</v>
      </c>
      <c r="K8951">
        <v>4</v>
      </c>
      <c r="L8951">
        <v>0</v>
      </c>
      <c r="M8951">
        <v>8</v>
      </c>
      <c r="N8951">
        <v>1</v>
      </c>
      <c r="O8951">
        <v>10</v>
      </c>
    </row>
    <row r="8952" spans="1:15" x14ac:dyDescent="0.3">
      <c r="A8952">
        <v>16243</v>
      </c>
      <c r="B8952" t="s">
        <v>826</v>
      </c>
      <c r="C8952" t="s">
        <v>856</v>
      </c>
      <c r="K8952">
        <v>1</v>
      </c>
      <c r="L8952">
        <v>0</v>
      </c>
      <c r="M8952">
        <v>4</v>
      </c>
      <c r="N8952">
        <v>0</v>
      </c>
      <c r="O8952">
        <v>4</v>
      </c>
    </row>
    <row r="8953" spans="1:15" x14ac:dyDescent="0.3">
      <c r="A8953">
        <v>16243</v>
      </c>
      <c r="B8953" t="s">
        <v>826</v>
      </c>
      <c r="C8953" t="s">
        <v>584</v>
      </c>
      <c r="K8953">
        <v>2</v>
      </c>
      <c r="L8953">
        <v>1</v>
      </c>
      <c r="M8953">
        <v>2</v>
      </c>
      <c r="N8953">
        <v>0</v>
      </c>
      <c r="O8953">
        <v>2</v>
      </c>
    </row>
    <row r="8954" spans="1:15" x14ac:dyDescent="0.3">
      <c r="A8954">
        <v>16243</v>
      </c>
      <c r="B8954" t="s">
        <v>826</v>
      </c>
      <c r="C8954" t="s">
        <v>243</v>
      </c>
      <c r="K8954">
        <v>1</v>
      </c>
      <c r="L8954">
        <v>0</v>
      </c>
      <c r="M8954">
        <v>0</v>
      </c>
      <c r="N8954">
        <v>0</v>
      </c>
      <c r="O8954">
        <v>-4</v>
      </c>
    </row>
    <row r="8955" spans="1:15" x14ac:dyDescent="0.3">
      <c r="A8955">
        <v>16243</v>
      </c>
      <c r="B8955" t="s">
        <v>865</v>
      </c>
      <c r="C8955" t="s">
        <v>2676</v>
      </c>
      <c r="K8955">
        <v>20</v>
      </c>
      <c r="L8955">
        <v>0</v>
      </c>
      <c r="M8955">
        <v>23</v>
      </c>
      <c r="N8955">
        <v>0</v>
      </c>
      <c r="O8955">
        <v>98</v>
      </c>
    </row>
    <row r="8956" spans="1:15" x14ac:dyDescent="0.3">
      <c r="A8956">
        <v>16243</v>
      </c>
      <c r="B8956" t="s">
        <v>865</v>
      </c>
      <c r="C8956" t="s">
        <v>107</v>
      </c>
      <c r="K8956">
        <v>2</v>
      </c>
      <c r="L8956">
        <v>0</v>
      </c>
      <c r="M8956">
        <v>19</v>
      </c>
      <c r="N8956">
        <v>0</v>
      </c>
      <c r="O8956">
        <v>18</v>
      </c>
    </row>
    <row r="8957" spans="1:15" x14ac:dyDescent="0.3">
      <c r="A8957">
        <v>16243</v>
      </c>
      <c r="B8957" t="s">
        <v>865</v>
      </c>
      <c r="C8957" t="s">
        <v>2129</v>
      </c>
      <c r="K8957">
        <v>8</v>
      </c>
      <c r="L8957">
        <v>0</v>
      </c>
      <c r="M8957">
        <v>9</v>
      </c>
      <c r="N8957">
        <v>0</v>
      </c>
      <c r="O8957">
        <v>13</v>
      </c>
    </row>
    <row r="8958" spans="1:15" x14ac:dyDescent="0.3">
      <c r="A8958">
        <v>16243</v>
      </c>
      <c r="B8958" t="s">
        <v>865</v>
      </c>
      <c r="C8958" t="s">
        <v>2677</v>
      </c>
      <c r="K8958">
        <v>3</v>
      </c>
      <c r="L8958">
        <v>0</v>
      </c>
      <c r="M8958">
        <v>4</v>
      </c>
      <c r="N8958">
        <v>1</v>
      </c>
      <c r="O8958">
        <v>5</v>
      </c>
    </row>
    <row r="8959" spans="1:15" x14ac:dyDescent="0.3">
      <c r="A8959">
        <v>16243</v>
      </c>
      <c r="B8959" t="s">
        <v>865</v>
      </c>
      <c r="C8959" t="s">
        <v>2675</v>
      </c>
      <c r="K8959">
        <v>2</v>
      </c>
      <c r="L8959">
        <v>0</v>
      </c>
      <c r="M8959">
        <v>2</v>
      </c>
      <c r="N8959">
        <v>1</v>
      </c>
      <c r="O8959">
        <v>3</v>
      </c>
    </row>
    <row r="8960" spans="1:15" x14ac:dyDescent="0.3">
      <c r="A8960">
        <v>16243</v>
      </c>
      <c r="B8960" t="s">
        <v>865</v>
      </c>
      <c r="C8960" t="s">
        <v>2427</v>
      </c>
      <c r="K8960">
        <v>1</v>
      </c>
      <c r="L8960">
        <v>0</v>
      </c>
      <c r="M8960">
        <v>2</v>
      </c>
      <c r="N8960">
        <v>0</v>
      </c>
      <c r="O8960">
        <v>2</v>
      </c>
    </row>
    <row r="8961" spans="1:24" x14ac:dyDescent="0.3">
      <c r="A8961">
        <v>16243</v>
      </c>
      <c r="B8961" t="s">
        <v>826</v>
      </c>
      <c r="C8961" t="s">
        <v>389</v>
      </c>
      <c r="P8961">
        <v>21</v>
      </c>
      <c r="Q8961">
        <v>0</v>
      </c>
      <c r="R8961">
        <v>27</v>
      </c>
      <c r="S8961">
        <v>2</v>
      </c>
    </row>
    <row r="8962" spans="1:24" x14ac:dyDescent="0.3">
      <c r="A8962">
        <v>16243</v>
      </c>
      <c r="B8962" t="s">
        <v>826</v>
      </c>
      <c r="C8962" t="s">
        <v>584</v>
      </c>
      <c r="P8962">
        <v>19</v>
      </c>
      <c r="Q8962">
        <v>0</v>
      </c>
      <c r="R8962">
        <v>22</v>
      </c>
      <c r="S8962">
        <v>2</v>
      </c>
    </row>
    <row r="8963" spans="1:24" x14ac:dyDescent="0.3">
      <c r="A8963">
        <v>16243</v>
      </c>
      <c r="B8963" t="s">
        <v>826</v>
      </c>
      <c r="C8963" t="s">
        <v>130</v>
      </c>
      <c r="P8963">
        <v>16</v>
      </c>
      <c r="Q8963">
        <v>0</v>
      </c>
      <c r="R8963">
        <v>22</v>
      </c>
      <c r="S8963">
        <v>2</v>
      </c>
    </row>
    <row r="8964" spans="1:24" x14ac:dyDescent="0.3">
      <c r="A8964">
        <v>16243</v>
      </c>
      <c r="B8964" t="s">
        <v>826</v>
      </c>
      <c r="C8964" t="s">
        <v>2433</v>
      </c>
      <c r="P8964">
        <v>15</v>
      </c>
      <c r="Q8964">
        <v>0</v>
      </c>
      <c r="R8964">
        <v>18</v>
      </c>
      <c r="S8964">
        <v>3</v>
      </c>
    </row>
    <row r="8965" spans="1:24" x14ac:dyDescent="0.3">
      <c r="A8965">
        <v>16243</v>
      </c>
      <c r="B8965" t="s">
        <v>826</v>
      </c>
      <c r="C8965" t="s">
        <v>2195</v>
      </c>
      <c r="P8965">
        <v>8</v>
      </c>
      <c r="Q8965">
        <v>0</v>
      </c>
      <c r="R8965">
        <v>6</v>
      </c>
      <c r="S8965">
        <v>2</v>
      </c>
    </row>
    <row r="8966" spans="1:24" x14ac:dyDescent="0.3">
      <c r="A8966">
        <v>16243</v>
      </c>
      <c r="B8966" t="s">
        <v>826</v>
      </c>
      <c r="C8966" t="s">
        <v>1367</v>
      </c>
      <c r="P8966">
        <v>6</v>
      </c>
      <c r="Q8966">
        <v>0</v>
      </c>
      <c r="R8966">
        <v>5</v>
      </c>
      <c r="S8966">
        <v>2</v>
      </c>
    </row>
    <row r="8967" spans="1:24" x14ac:dyDescent="0.3">
      <c r="A8967">
        <v>16243</v>
      </c>
      <c r="B8967" t="s">
        <v>826</v>
      </c>
      <c r="C8967" t="s">
        <v>247</v>
      </c>
      <c r="P8967">
        <v>1</v>
      </c>
      <c r="Q8967">
        <v>0</v>
      </c>
      <c r="R8967">
        <v>1</v>
      </c>
      <c r="S8967">
        <v>1</v>
      </c>
    </row>
    <row r="8968" spans="1:24" x14ac:dyDescent="0.3">
      <c r="A8968">
        <v>16243</v>
      </c>
      <c r="B8968" t="s">
        <v>865</v>
      </c>
      <c r="C8968" t="s">
        <v>2429</v>
      </c>
      <c r="P8968">
        <v>44</v>
      </c>
      <c r="Q8968">
        <v>1</v>
      </c>
      <c r="R8968">
        <v>79</v>
      </c>
      <c r="S8968">
        <v>5</v>
      </c>
    </row>
    <row r="8969" spans="1:24" x14ac:dyDescent="0.3">
      <c r="A8969">
        <v>16243</v>
      </c>
      <c r="B8969" t="s">
        <v>865</v>
      </c>
      <c r="C8969" t="s">
        <v>2676</v>
      </c>
      <c r="P8969">
        <v>30</v>
      </c>
      <c r="Q8969">
        <v>0</v>
      </c>
      <c r="R8969">
        <v>51</v>
      </c>
      <c r="S8969">
        <v>4</v>
      </c>
    </row>
    <row r="8970" spans="1:24" x14ac:dyDescent="0.3">
      <c r="A8970">
        <v>16243</v>
      </c>
      <c r="B8970" t="s">
        <v>865</v>
      </c>
      <c r="C8970" t="s">
        <v>2678</v>
      </c>
      <c r="P8970">
        <v>16</v>
      </c>
      <c r="Q8970">
        <v>0</v>
      </c>
      <c r="R8970">
        <v>28</v>
      </c>
      <c r="S8970">
        <v>2</v>
      </c>
    </row>
    <row r="8971" spans="1:24" x14ac:dyDescent="0.3">
      <c r="A8971">
        <v>16243</v>
      </c>
      <c r="B8971" t="s">
        <v>865</v>
      </c>
      <c r="C8971" t="s">
        <v>2129</v>
      </c>
      <c r="P8971">
        <v>16</v>
      </c>
      <c r="Q8971">
        <v>0</v>
      </c>
      <c r="R8971">
        <v>16</v>
      </c>
      <c r="S8971">
        <v>1</v>
      </c>
    </row>
    <row r="8972" spans="1:24" x14ac:dyDescent="0.3">
      <c r="A8972">
        <v>16243</v>
      </c>
      <c r="B8972" t="s">
        <v>865</v>
      </c>
      <c r="C8972" t="s">
        <v>2679</v>
      </c>
      <c r="P8972">
        <v>15</v>
      </c>
      <c r="Q8972">
        <v>0</v>
      </c>
      <c r="R8972">
        <v>15</v>
      </c>
      <c r="S8972">
        <v>1</v>
      </c>
    </row>
    <row r="8973" spans="1:24" x14ac:dyDescent="0.3">
      <c r="A8973">
        <v>16243</v>
      </c>
      <c r="B8973" t="s">
        <v>865</v>
      </c>
      <c r="C8973" t="s">
        <v>320</v>
      </c>
      <c r="P8973">
        <v>8</v>
      </c>
      <c r="Q8973">
        <v>0</v>
      </c>
      <c r="R8973">
        <v>13</v>
      </c>
      <c r="S8973">
        <v>2</v>
      </c>
    </row>
    <row r="8974" spans="1:24" x14ac:dyDescent="0.3">
      <c r="A8974">
        <v>16243</v>
      </c>
      <c r="B8974" t="s">
        <v>865</v>
      </c>
      <c r="C8974" t="s">
        <v>2677</v>
      </c>
      <c r="P8974">
        <v>7</v>
      </c>
      <c r="Q8974">
        <v>0</v>
      </c>
      <c r="R8974">
        <v>7</v>
      </c>
      <c r="S8974">
        <v>1</v>
      </c>
    </row>
    <row r="8975" spans="1:24" x14ac:dyDescent="0.3">
      <c r="A8975">
        <v>16243</v>
      </c>
      <c r="B8975" t="s">
        <v>865</v>
      </c>
      <c r="C8975" t="s">
        <v>2427</v>
      </c>
      <c r="P8975">
        <v>2</v>
      </c>
      <c r="Q8975">
        <v>0</v>
      </c>
      <c r="R8975">
        <v>2</v>
      </c>
      <c r="S8975">
        <v>1</v>
      </c>
    </row>
    <row r="8976" spans="1:24" x14ac:dyDescent="0.3">
      <c r="A8976">
        <v>16243</v>
      </c>
      <c r="B8976" t="s">
        <v>826</v>
      </c>
      <c r="C8976" t="s">
        <v>1013</v>
      </c>
      <c r="T8976">
        <v>27.3</v>
      </c>
      <c r="U8976">
        <v>48</v>
      </c>
      <c r="V8976">
        <v>0</v>
      </c>
      <c r="W8976">
        <v>82</v>
      </c>
      <c r="X8976">
        <v>3</v>
      </c>
    </row>
    <row r="8977" spans="1:39" x14ac:dyDescent="0.3">
      <c r="A8977">
        <v>16243</v>
      </c>
      <c r="B8977" t="s">
        <v>826</v>
      </c>
      <c r="C8977" t="s">
        <v>2194</v>
      </c>
      <c r="T8977">
        <v>11.5</v>
      </c>
      <c r="U8977">
        <v>19</v>
      </c>
      <c r="V8977">
        <v>0</v>
      </c>
      <c r="W8977">
        <v>23</v>
      </c>
      <c r="X8977">
        <v>2</v>
      </c>
    </row>
    <row r="8978" spans="1:39" x14ac:dyDescent="0.3">
      <c r="A8978">
        <v>16243</v>
      </c>
      <c r="B8978" t="s">
        <v>865</v>
      </c>
      <c r="C8978" t="s">
        <v>2129</v>
      </c>
      <c r="T8978">
        <v>18.5</v>
      </c>
      <c r="U8978">
        <v>20</v>
      </c>
      <c r="V8978">
        <v>0</v>
      </c>
      <c r="W8978">
        <v>74</v>
      </c>
      <c r="X8978">
        <v>4</v>
      </c>
    </row>
    <row r="8979" spans="1:39" x14ac:dyDescent="0.3">
      <c r="A8979">
        <v>16243</v>
      </c>
      <c r="B8979" t="s">
        <v>865</v>
      </c>
      <c r="C8979" t="s">
        <v>2680</v>
      </c>
      <c r="T8979">
        <v>30</v>
      </c>
      <c r="U8979">
        <v>30</v>
      </c>
      <c r="V8979">
        <v>0</v>
      </c>
      <c r="W8979">
        <v>30</v>
      </c>
      <c r="X8979">
        <v>1</v>
      </c>
    </row>
    <row r="8980" spans="1:39" x14ac:dyDescent="0.3">
      <c r="A8980">
        <v>16243</v>
      </c>
      <c r="B8980" t="s">
        <v>865</v>
      </c>
      <c r="C8980" t="s">
        <v>107</v>
      </c>
      <c r="T8980">
        <v>23</v>
      </c>
      <c r="U8980">
        <v>23</v>
      </c>
      <c r="V8980">
        <v>0</v>
      </c>
      <c r="W8980">
        <v>23</v>
      </c>
      <c r="X8980">
        <v>1</v>
      </c>
    </row>
    <row r="8981" spans="1:39" x14ac:dyDescent="0.3">
      <c r="A8981">
        <v>16243</v>
      </c>
      <c r="B8981" t="s">
        <v>865</v>
      </c>
      <c r="C8981" t="s">
        <v>2681</v>
      </c>
      <c r="T8981">
        <v>11</v>
      </c>
      <c r="U8981">
        <v>11</v>
      </c>
      <c r="V8981">
        <v>0</v>
      </c>
      <c r="W8981">
        <v>11</v>
      </c>
      <c r="X8981">
        <v>1</v>
      </c>
    </row>
    <row r="8982" spans="1:39" x14ac:dyDescent="0.3">
      <c r="A8982">
        <v>16243</v>
      </c>
      <c r="B8982" t="s">
        <v>865</v>
      </c>
      <c r="C8982" t="s">
        <v>751</v>
      </c>
      <c r="T8982">
        <v>0</v>
      </c>
      <c r="U8982">
        <v>0</v>
      </c>
      <c r="V8982">
        <v>0</v>
      </c>
      <c r="W8982">
        <v>0</v>
      </c>
      <c r="X8982">
        <v>1</v>
      </c>
    </row>
    <row r="8983" spans="1:39" x14ac:dyDescent="0.3">
      <c r="A8983">
        <v>16243</v>
      </c>
      <c r="B8983" t="s">
        <v>826</v>
      </c>
      <c r="C8983" t="s">
        <v>2433</v>
      </c>
      <c r="Y8983">
        <v>4.5</v>
      </c>
      <c r="Z8983">
        <v>9</v>
      </c>
      <c r="AA8983">
        <v>0</v>
      </c>
      <c r="AB8983">
        <v>9</v>
      </c>
      <c r="AC8983">
        <v>2</v>
      </c>
    </row>
    <row r="8984" spans="1:39" x14ac:dyDescent="0.3">
      <c r="A8984">
        <v>16243</v>
      </c>
      <c r="B8984" t="s">
        <v>826</v>
      </c>
      <c r="C8984" t="s">
        <v>1013</v>
      </c>
      <c r="Y8984">
        <v>14</v>
      </c>
      <c r="Z8984">
        <v>0</v>
      </c>
      <c r="AA8984">
        <v>0</v>
      </c>
      <c r="AB8984">
        <v>14</v>
      </c>
      <c r="AC8984">
        <v>1</v>
      </c>
    </row>
    <row r="8985" spans="1:39" x14ac:dyDescent="0.3">
      <c r="A8985">
        <v>16243</v>
      </c>
      <c r="B8985" t="s">
        <v>826</v>
      </c>
      <c r="C8985" t="s">
        <v>2195</v>
      </c>
      <c r="Y8985">
        <v>0</v>
      </c>
      <c r="Z8985">
        <v>0</v>
      </c>
      <c r="AA8985">
        <v>0</v>
      </c>
      <c r="AB8985">
        <v>0</v>
      </c>
      <c r="AC8985">
        <v>1</v>
      </c>
    </row>
    <row r="8986" spans="1:39" x14ac:dyDescent="0.3">
      <c r="A8986">
        <v>16243</v>
      </c>
      <c r="B8986" t="s">
        <v>865</v>
      </c>
      <c r="C8986" t="s">
        <v>320</v>
      </c>
      <c r="Y8986">
        <v>6</v>
      </c>
      <c r="Z8986">
        <v>6</v>
      </c>
      <c r="AA8986">
        <v>0</v>
      </c>
      <c r="AB8986">
        <v>6</v>
      </c>
      <c r="AC8986">
        <v>1</v>
      </c>
    </row>
    <row r="8987" spans="1:39" x14ac:dyDescent="0.3">
      <c r="A8987">
        <v>16243</v>
      </c>
      <c r="B8987" t="s">
        <v>865</v>
      </c>
      <c r="C8987" t="s">
        <v>107</v>
      </c>
      <c r="Y8987">
        <v>3</v>
      </c>
      <c r="Z8987">
        <v>3</v>
      </c>
      <c r="AA8987">
        <v>0</v>
      </c>
      <c r="AB8987">
        <v>3</v>
      </c>
      <c r="AC8987">
        <v>1</v>
      </c>
    </row>
    <row r="8988" spans="1:39" x14ac:dyDescent="0.3">
      <c r="A8988">
        <v>16243</v>
      </c>
      <c r="B8988" t="s">
        <v>826</v>
      </c>
      <c r="C8988" t="s">
        <v>856</v>
      </c>
      <c r="AD8988">
        <v>3</v>
      </c>
      <c r="AE8988">
        <v>47</v>
      </c>
      <c r="AF8988">
        <v>3</v>
      </c>
      <c r="AG8988">
        <v>100</v>
      </c>
      <c r="AH8988">
        <v>13</v>
      </c>
      <c r="AI8988">
        <v>4</v>
      </c>
    </row>
    <row r="8989" spans="1:39" x14ac:dyDescent="0.3">
      <c r="A8989">
        <v>16243</v>
      </c>
      <c r="B8989" t="s">
        <v>865</v>
      </c>
      <c r="C8989" t="s">
        <v>2682</v>
      </c>
      <c r="AD8989">
        <v>1</v>
      </c>
      <c r="AE8989">
        <v>20</v>
      </c>
      <c r="AF8989">
        <v>1</v>
      </c>
      <c r="AG8989">
        <v>100</v>
      </c>
      <c r="AH8989">
        <v>6</v>
      </c>
      <c r="AI8989">
        <v>3</v>
      </c>
    </row>
    <row r="8990" spans="1:39" x14ac:dyDescent="0.3">
      <c r="A8990">
        <v>16243</v>
      </c>
      <c r="B8990" t="s">
        <v>826</v>
      </c>
      <c r="C8990" t="s">
        <v>856</v>
      </c>
      <c r="AJ8990">
        <v>58</v>
      </c>
      <c r="AK8990">
        <v>211</v>
      </c>
      <c r="AL8990">
        <v>35.200000000000003</v>
      </c>
      <c r="AM8990">
        <v>6</v>
      </c>
    </row>
    <row r="8991" spans="1:39" x14ac:dyDescent="0.3">
      <c r="A8991">
        <v>16243</v>
      </c>
      <c r="B8991" t="s">
        <v>865</v>
      </c>
      <c r="C8991" t="s">
        <v>2683</v>
      </c>
      <c r="AJ8991">
        <v>50</v>
      </c>
      <c r="AK8991">
        <v>168</v>
      </c>
      <c r="AL8991">
        <v>42</v>
      </c>
      <c r="AM8991">
        <v>4</v>
      </c>
    </row>
    <row r="8992" spans="1:39" x14ac:dyDescent="0.3">
      <c r="A8992">
        <v>16243</v>
      </c>
      <c r="B8992" t="s">
        <v>865</v>
      </c>
      <c r="C8992" t="s">
        <v>1852</v>
      </c>
      <c r="AJ8992">
        <v>52</v>
      </c>
      <c r="AK8992">
        <v>116</v>
      </c>
      <c r="AL8992">
        <v>38.700000000000003</v>
      </c>
      <c r="AM8992">
        <v>3</v>
      </c>
    </row>
    <row r="8993" spans="1:19" x14ac:dyDescent="0.3">
      <c r="A8993">
        <v>16244</v>
      </c>
      <c r="B8993" t="s">
        <v>343</v>
      </c>
      <c r="C8993" t="s">
        <v>2368</v>
      </c>
      <c r="D8993">
        <v>23</v>
      </c>
      <c r="E8993">
        <v>78.3</v>
      </c>
      <c r="F8993">
        <v>18</v>
      </c>
      <c r="G8993">
        <v>1</v>
      </c>
      <c r="H8993">
        <v>3</v>
      </c>
      <c r="I8993">
        <v>281</v>
      </c>
      <c r="J8993">
        <v>215.2</v>
      </c>
    </row>
    <row r="8994" spans="1:19" x14ac:dyDescent="0.3">
      <c r="A8994">
        <v>16244</v>
      </c>
      <c r="B8994" t="s">
        <v>728</v>
      </c>
      <c r="C8994" t="s">
        <v>870</v>
      </c>
      <c r="D8994">
        <v>41</v>
      </c>
      <c r="E8994">
        <v>65.900000000000006</v>
      </c>
      <c r="F8994">
        <v>27</v>
      </c>
      <c r="G8994">
        <v>1</v>
      </c>
      <c r="H8994">
        <v>2</v>
      </c>
      <c r="I8994">
        <v>254</v>
      </c>
      <c r="J8994">
        <v>129.1</v>
      </c>
    </row>
    <row r="8995" spans="1:19" x14ac:dyDescent="0.3">
      <c r="A8995">
        <v>16244</v>
      </c>
      <c r="B8995" t="s">
        <v>343</v>
      </c>
      <c r="C8995" t="s">
        <v>2369</v>
      </c>
      <c r="K8995">
        <v>20</v>
      </c>
      <c r="L8995">
        <v>0</v>
      </c>
      <c r="M8995">
        <v>8</v>
      </c>
      <c r="N8995">
        <v>3</v>
      </c>
      <c r="O8995">
        <v>76</v>
      </c>
    </row>
    <row r="8996" spans="1:19" x14ac:dyDescent="0.3">
      <c r="A8996">
        <v>16244</v>
      </c>
      <c r="B8996" t="s">
        <v>343</v>
      </c>
      <c r="C8996" t="s">
        <v>1101</v>
      </c>
      <c r="K8996">
        <v>9</v>
      </c>
      <c r="L8996">
        <v>0</v>
      </c>
      <c r="M8996">
        <v>20</v>
      </c>
      <c r="N8996">
        <v>0</v>
      </c>
      <c r="O8996">
        <v>40</v>
      </c>
    </row>
    <row r="8997" spans="1:19" x14ac:dyDescent="0.3">
      <c r="A8997">
        <v>16244</v>
      </c>
      <c r="B8997" t="s">
        <v>343</v>
      </c>
      <c r="C8997" t="s">
        <v>206</v>
      </c>
      <c r="K8997">
        <v>6</v>
      </c>
      <c r="L8997">
        <v>0</v>
      </c>
      <c r="M8997">
        <v>18</v>
      </c>
      <c r="N8997">
        <v>0</v>
      </c>
      <c r="O8997">
        <v>36</v>
      </c>
    </row>
    <row r="8998" spans="1:19" x14ac:dyDescent="0.3">
      <c r="A8998">
        <v>16244</v>
      </c>
      <c r="B8998" t="s">
        <v>343</v>
      </c>
      <c r="C8998" t="s">
        <v>2368</v>
      </c>
      <c r="K8998">
        <v>15</v>
      </c>
      <c r="L8998">
        <v>0</v>
      </c>
      <c r="M8998">
        <v>8</v>
      </c>
      <c r="N8998">
        <v>1</v>
      </c>
      <c r="O8998">
        <v>30</v>
      </c>
    </row>
    <row r="8999" spans="1:19" x14ac:dyDescent="0.3">
      <c r="A8999">
        <v>16244</v>
      </c>
      <c r="B8999" t="s">
        <v>343</v>
      </c>
      <c r="C8999" t="s">
        <v>2159</v>
      </c>
      <c r="K8999">
        <v>7</v>
      </c>
      <c r="L8999">
        <v>0</v>
      </c>
      <c r="M8999">
        <v>5</v>
      </c>
      <c r="N8999">
        <v>0</v>
      </c>
      <c r="O8999">
        <v>24</v>
      </c>
    </row>
    <row r="9000" spans="1:19" x14ac:dyDescent="0.3">
      <c r="A9000">
        <v>16244</v>
      </c>
      <c r="B9000" t="s">
        <v>343</v>
      </c>
      <c r="C9000" t="s">
        <v>1017</v>
      </c>
      <c r="K9000">
        <v>1</v>
      </c>
      <c r="L9000">
        <v>0</v>
      </c>
      <c r="M9000">
        <v>0</v>
      </c>
      <c r="N9000">
        <v>0</v>
      </c>
      <c r="O9000">
        <v>-2</v>
      </c>
    </row>
    <row r="9001" spans="1:19" x14ac:dyDescent="0.3">
      <c r="A9001">
        <v>16244</v>
      </c>
      <c r="B9001" t="s">
        <v>728</v>
      </c>
      <c r="C9001" t="s">
        <v>870</v>
      </c>
      <c r="K9001">
        <v>11</v>
      </c>
      <c r="L9001">
        <v>0</v>
      </c>
      <c r="M9001">
        <v>24</v>
      </c>
      <c r="N9001">
        <v>0</v>
      </c>
      <c r="O9001">
        <v>59</v>
      </c>
    </row>
    <row r="9002" spans="1:19" x14ac:dyDescent="0.3">
      <c r="A9002">
        <v>16244</v>
      </c>
      <c r="B9002" t="s">
        <v>728</v>
      </c>
      <c r="C9002" t="s">
        <v>1382</v>
      </c>
      <c r="K9002">
        <v>4</v>
      </c>
      <c r="L9002">
        <v>0</v>
      </c>
      <c r="M9002">
        <v>13</v>
      </c>
      <c r="N9002">
        <v>0</v>
      </c>
      <c r="O9002">
        <v>19</v>
      </c>
    </row>
    <row r="9003" spans="1:19" x14ac:dyDescent="0.3">
      <c r="A9003">
        <v>16244</v>
      </c>
      <c r="B9003" t="s">
        <v>728</v>
      </c>
      <c r="C9003" t="s">
        <v>107</v>
      </c>
      <c r="K9003">
        <v>7</v>
      </c>
      <c r="L9003">
        <v>1</v>
      </c>
      <c r="M9003">
        <v>6</v>
      </c>
      <c r="N9003">
        <v>0</v>
      </c>
      <c r="O9003">
        <v>13</v>
      </c>
    </row>
    <row r="9004" spans="1:19" x14ac:dyDescent="0.3">
      <c r="A9004">
        <v>16244</v>
      </c>
      <c r="B9004" t="s">
        <v>728</v>
      </c>
      <c r="C9004" t="s">
        <v>1822</v>
      </c>
      <c r="K9004">
        <v>2</v>
      </c>
      <c r="L9004">
        <v>0</v>
      </c>
      <c r="M9004">
        <v>4</v>
      </c>
      <c r="N9004">
        <v>0</v>
      </c>
      <c r="O9004">
        <v>5</v>
      </c>
    </row>
    <row r="9005" spans="1:19" x14ac:dyDescent="0.3">
      <c r="A9005">
        <v>16244</v>
      </c>
      <c r="B9005" t="s">
        <v>728</v>
      </c>
      <c r="C9005" t="s">
        <v>1268</v>
      </c>
      <c r="K9005">
        <v>1</v>
      </c>
      <c r="L9005">
        <v>0</v>
      </c>
      <c r="M9005">
        <v>0</v>
      </c>
      <c r="N9005">
        <v>0</v>
      </c>
      <c r="O9005">
        <v>-8</v>
      </c>
    </row>
    <row r="9006" spans="1:19" x14ac:dyDescent="0.3">
      <c r="A9006">
        <v>16244</v>
      </c>
      <c r="B9006" t="s">
        <v>343</v>
      </c>
      <c r="C9006" t="s">
        <v>1101</v>
      </c>
      <c r="P9006">
        <v>81</v>
      </c>
      <c r="Q9006">
        <v>0</v>
      </c>
      <c r="R9006">
        <v>79</v>
      </c>
      <c r="S9006">
        <v>2</v>
      </c>
    </row>
    <row r="9007" spans="1:19" x14ac:dyDescent="0.3">
      <c r="A9007">
        <v>16244</v>
      </c>
      <c r="B9007" t="s">
        <v>343</v>
      </c>
      <c r="C9007" t="s">
        <v>517</v>
      </c>
      <c r="P9007">
        <v>31</v>
      </c>
      <c r="Q9007">
        <v>1</v>
      </c>
      <c r="R9007">
        <v>65</v>
      </c>
      <c r="S9007">
        <v>3</v>
      </c>
    </row>
    <row r="9008" spans="1:19" x14ac:dyDescent="0.3">
      <c r="A9008">
        <v>16244</v>
      </c>
      <c r="B9008" t="s">
        <v>343</v>
      </c>
      <c r="C9008" t="s">
        <v>107</v>
      </c>
      <c r="P9008">
        <v>18</v>
      </c>
      <c r="Q9008">
        <v>0</v>
      </c>
      <c r="R9008">
        <v>46</v>
      </c>
      <c r="S9008">
        <v>4</v>
      </c>
    </row>
    <row r="9009" spans="1:24" x14ac:dyDescent="0.3">
      <c r="A9009">
        <v>16244</v>
      </c>
      <c r="B9009" t="s">
        <v>343</v>
      </c>
      <c r="C9009" t="s">
        <v>247</v>
      </c>
      <c r="P9009">
        <v>29</v>
      </c>
      <c r="Q9009">
        <v>1</v>
      </c>
      <c r="R9009">
        <v>45</v>
      </c>
      <c r="S9009">
        <v>3</v>
      </c>
    </row>
    <row r="9010" spans="1:24" x14ac:dyDescent="0.3">
      <c r="A9010">
        <v>16244</v>
      </c>
      <c r="B9010" t="s">
        <v>343</v>
      </c>
      <c r="C9010" t="s">
        <v>59</v>
      </c>
      <c r="P9010">
        <v>15</v>
      </c>
      <c r="Q9010">
        <v>1</v>
      </c>
      <c r="R9010">
        <v>23</v>
      </c>
      <c r="S9010">
        <v>2</v>
      </c>
    </row>
    <row r="9011" spans="1:24" x14ac:dyDescent="0.3">
      <c r="A9011">
        <v>16244</v>
      </c>
      <c r="B9011" t="s">
        <v>343</v>
      </c>
      <c r="C9011" t="s">
        <v>2684</v>
      </c>
      <c r="P9011">
        <v>13</v>
      </c>
      <c r="Q9011">
        <v>0</v>
      </c>
      <c r="R9011">
        <v>12</v>
      </c>
      <c r="S9011">
        <v>2</v>
      </c>
    </row>
    <row r="9012" spans="1:24" x14ac:dyDescent="0.3">
      <c r="A9012">
        <v>16244</v>
      </c>
      <c r="B9012" t="s">
        <v>343</v>
      </c>
      <c r="C9012" t="s">
        <v>2369</v>
      </c>
      <c r="P9012">
        <v>6</v>
      </c>
      <c r="Q9012">
        <v>0</v>
      </c>
      <c r="R9012">
        <v>11</v>
      </c>
      <c r="S9012">
        <v>2</v>
      </c>
    </row>
    <row r="9013" spans="1:24" x14ac:dyDescent="0.3">
      <c r="A9013">
        <v>16244</v>
      </c>
      <c r="B9013" t="s">
        <v>728</v>
      </c>
      <c r="C9013" t="s">
        <v>2685</v>
      </c>
      <c r="P9013">
        <v>14</v>
      </c>
      <c r="Q9013">
        <v>0</v>
      </c>
      <c r="R9013">
        <v>59</v>
      </c>
      <c r="S9013">
        <v>7</v>
      </c>
    </row>
    <row r="9014" spans="1:24" x14ac:dyDescent="0.3">
      <c r="A9014">
        <v>16244</v>
      </c>
      <c r="B9014" t="s">
        <v>728</v>
      </c>
      <c r="C9014" t="s">
        <v>2178</v>
      </c>
      <c r="P9014">
        <v>14</v>
      </c>
      <c r="Q9014">
        <v>1</v>
      </c>
      <c r="R9014">
        <v>53</v>
      </c>
      <c r="S9014">
        <v>9</v>
      </c>
    </row>
    <row r="9015" spans="1:24" x14ac:dyDescent="0.3">
      <c r="A9015">
        <v>16244</v>
      </c>
      <c r="B9015" t="s">
        <v>728</v>
      </c>
      <c r="C9015" t="s">
        <v>2466</v>
      </c>
      <c r="P9015">
        <v>31</v>
      </c>
      <c r="Q9015">
        <v>0</v>
      </c>
      <c r="R9015">
        <v>49</v>
      </c>
      <c r="S9015">
        <v>4</v>
      </c>
    </row>
    <row r="9016" spans="1:24" x14ac:dyDescent="0.3">
      <c r="A9016">
        <v>16244</v>
      </c>
      <c r="B9016" t="s">
        <v>728</v>
      </c>
      <c r="C9016" t="s">
        <v>2468</v>
      </c>
      <c r="P9016">
        <v>36</v>
      </c>
      <c r="Q9016">
        <v>0</v>
      </c>
      <c r="R9016">
        <v>42</v>
      </c>
      <c r="S9016">
        <v>2</v>
      </c>
    </row>
    <row r="9017" spans="1:24" x14ac:dyDescent="0.3">
      <c r="A9017">
        <v>16244</v>
      </c>
      <c r="B9017" t="s">
        <v>728</v>
      </c>
      <c r="C9017" t="s">
        <v>2463</v>
      </c>
      <c r="P9017">
        <v>27</v>
      </c>
      <c r="Q9017">
        <v>1</v>
      </c>
      <c r="R9017">
        <v>27</v>
      </c>
      <c r="S9017">
        <v>1</v>
      </c>
    </row>
    <row r="9018" spans="1:24" x14ac:dyDescent="0.3">
      <c r="A9018">
        <v>16244</v>
      </c>
      <c r="B9018" t="s">
        <v>728</v>
      </c>
      <c r="C9018" t="s">
        <v>107</v>
      </c>
      <c r="P9018">
        <v>13</v>
      </c>
      <c r="Q9018">
        <v>0</v>
      </c>
      <c r="R9018">
        <v>17</v>
      </c>
      <c r="S9018">
        <v>2</v>
      </c>
    </row>
    <row r="9019" spans="1:24" x14ac:dyDescent="0.3">
      <c r="A9019">
        <v>16244</v>
      </c>
      <c r="B9019" t="s">
        <v>728</v>
      </c>
      <c r="C9019" t="s">
        <v>1822</v>
      </c>
      <c r="P9019">
        <v>5</v>
      </c>
      <c r="Q9019">
        <v>0</v>
      </c>
      <c r="R9019">
        <v>5</v>
      </c>
      <c r="S9019">
        <v>1</v>
      </c>
    </row>
    <row r="9020" spans="1:24" x14ac:dyDescent="0.3">
      <c r="A9020">
        <v>16244</v>
      </c>
      <c r="B9020" t="s">
        <v>728</v>
      </c>
      <c r="C9020" t="s">
        <v>1382</v>
      </c>
      <c r="P9020">
        <v>2</v>
      </c>
      <c r="Q9020">
        <v>0</v>
      </c>
      <c r="R9020">
        <v>2</v>
      </c>
      <c r="S9020">
        <v>1</v>
      </c>
    </row>
    <row r="9021" spans="1:24" x14ac:dyDescent="0.3">
      <c r="A9021">
        <v>16244</v>
      </c>
      <c r="B9021" t="s">
        <v>343</v>
      </c>
      <c r="C9021" t="s">
        <v>1101</v>
      </c>
      <c r="T9021">
        <v>18</v>
      </c>
      <c r="U9021">
        <v>20</v>
      </c>
      <c r="V9021">
        <v>0</v>
      </c>
      <c r="W9021">
        <v>36</v>
      </c>
      <c r="X9021">
        <v>2</v>
      </c>
    </row>
    <row r="9022" spans="1:24" x14ac:dyDescent="0.3">
      <c r="A9022">
        <v>16244</v>
      </c>
      <c r="B9022" t="s">
        <v>343</v>
      </c>
      <c r="C9022" t="s">
        <v>206</v>
      </c>
      <c r="T9022">
        <v>21</v>
      </c>
      <c r="U9022">
        <v>21</v>
      </c>
      <c r="V9022">
        <v>0</v>
      </c>
      <c r="W9022">
        <v>21</v>
      </c>
      <c r="X9022">
        <v>1</v>
      </c>
    </row>
    <row r="9023" spans="1:24" x14ac:dyDescent="0.3">
      <c r="A9023">
        <v>16244</v>
      </c>
      <c r="B9023" t="s">
        <v>728</v>
      </c>
      <c r="C9023" t="s">
        <v>2463</v>
      </c>
      <c r="T9023">
        <v>23.3</v>
      </c>
      <c r="U9023">
        <v>41</v>
      </c>
      <c r="V9023">
        <v>0</v>
      </c>
      <c r="W9023">
        <v>163</v>
      </c>
      <c r="X9023">
        <v>7</v>
      </c>
    </row>
    <row r="9024" spans="1:24" x14ac:dyDescent="0.3">
      <c r="A9024">
        <v>16244</v>
      </c>
      <c r="B9024" t="s">
        <v>728</v>
      </c>
      <c r="C9024" t="s">
        <v>1822</v>
      </c>
      <c r="T9024">
        <v>28</v>
      </c>
      <c r="U9024">
        <v>28</v>
      </c>
      <c r="V9024">
        <v>0</v>
      </c>
      <c r="W9024">
        <v>28</v>
      </c>
      <c r="X9024">
        <v>1</v>
      </c>
    </row>
    <row r="9025" spans="1:39" x14ac:dyDescent="0.3">
      <c r="A9025">
        <v>16244</v>
      </c>
      <c r="B9025" t="s">
        <v>728</v>
      </c>
      <c r="C9025" t="s">
        <v>2466</v>
      </c>
      <c r="Y9025">
        <v>34</v>
      </c>
      <c r="Z9025">
        <v>34</v>
      </c>
      <c r="AA9025">
        <v>0</v>
      </c>
      <c r="AB9025">
        <v>34</v>
      </c>
      <c r="AC9025">
        <v>1</v>
      </c>
    </row>
    <row r="9026" spans="1:39" x14ac:dyDescent="0.3">
      <c r="A9026">
        <v>16244</v>
      </c>
      <c r="B9026" t="s">
        <v>343</v>
      </c>
      <c r="C9026" t="s">
        <v>2374</v>
      </c>
      <c r="AD9026">
        <v>1</v>
      </c>
      <c r="AE9026">
        <v>42</v>
      </c>
      <c r="AF9026">
        <v>1</v>
      </c>
      <c r="AG9026">
        <v>100</v>
      </c>
      <c r="AH9026">
        <v>10</v>
      </c>
      <c r="AI9026">
        <v>7</v>
      </c>
    </row>
    <row r="9027" spans="1:39" x14ac:dyDescent="0.3">
      <c r="A9027">
        <v>16244</v>
      </c>
      <c r="B9027" t="s">
        <v>728</v>
      </c>
      <c r="C9027" t="s">
        <v>2181</v>
      </c>
      <c r="AD9027">
        <v>1</v>
      </c>
      <c r="AE9027" t="s">
        <v>136</v>
      </c>
      <c r="AF9027">
        <v>0</v>
      </c>
      <c r="AG9027">
        <v>0</v>
      </c>
      <c r="AH9027">
        <v>2</v>
      </c>
      <c r="AI9027">
        <v>2</v>
      </c>
    </row>
    <row r="9028" spans="1:39" x14ac:dyDescent="0.3">
      <c r="A9028">
        <v>16244</v>
      </c>
      <c r="B9028" t="s">
        <v>343</v>
      </c>
      <c r="C9028" t="s">
        <v>2686</v>
      </c>
      <c r="AJ9028">
        <v>53</v>
      </c>
      <c r="AK9028">
        <v>94</v>
      </c>
      <c r="AL9028">
        <v>47</v>
      </c>
      <c r="AM9028">
        <v>2</v>
      </c>
    </row>
    <row r="9029" spans="1:39" x14ac:dyDescent="0.3">
      <c r="A9029">
        <v>16245</v>
      </c>
      <c r="B9029" t="s">
        <v>846</v>
      </c>
      <c r="C9029" t="s">
        <v>2687</v>
      </c>
      <c r="D9029">
        <v>21</v>
      </c>
      <c r="E9029">
        <v>57.1</v>
      </c>
      <c r="F9029">
        <v>12</v>
      </c>
      <c r="G9029">
        <v>0</v>
      </c>
      <c r="H9029">
        <v>0</v>
      </c>
      <c r="I9029">
        <v>159</v>
      </c>
      <c r="J9029">
        <v>120.7</v>
      </c>
    </row>
    <row r="9030" spans="1:39" x14ac:dyDescent="0.3">
      <c r="A9030">
        <v>16245</v>
      </c>
      <c r="B9030" t="s">
        <v>650</v>
      </c>
      <c r="C9030" t="s">
        <v>1008</v>
      </c>
      <c r="D9030">
        <v>23</v>
      </c>
      <c r="E9030">
        <v>65.2</v>
      </c>
      <c r="F9030">
        <v>15</v>
      </c>
      <c r="G9030">
        <v>0</v>
      </c>
      <c r="H9030">
        <v>1</v>
      </c>
      <c r="I9030">
        <v>219</v>
      </c>
      <c r="J9030">
        <v>159.6</v>
      </c>
    </row>
    <row r="9031" spans="1:39" x14ac:dyDescent="0.3">
      <c r="A9031">
        <v>16245</v>
      </c>
      <c r="B9031" t="s">
        <v>846</v>
      </c>
      <c r="C9031" t="s">
        <v>311</v>
      </c>
      <c r="K9031">
        <v>22</v>
      </c>
      <c r="L9031">
        <v>0</v>
      </c>
      <c r="M9031">
        <v>40</v>
      </c>
      <c r="N9031">
        <v>1</v>
      </c>
      <c r="O9031">
        <v>132</v>
      </c>
    </row>
    <row r="9032" spans="1:39" x14ac:dyDescent="0.3">
      <c r="A9032">
        <v>16245</v>
      </c>
      <c r="B9032" t="s">
        <v>846</v>
      </c>
      <c r="C9032" t="s">
        <v>1389</v>
      </c>
      <c r="K9032">
        <v>11</v>
      </c>
      <c r="L9032">
        <v>0</v>
      </c>
      <c r="M9032">
        <v>30</v>
      </c>
      <c r="N9032">
        <v>1</v>
      </c>
      <c r="O9032">
        <v>76</v>
      </c>
    </row>
    <row r="9033" spans="1:39" x14ac:dyDescent="0.3">
      <c r="A9033">
        <v>16245</v>
      </c>
      <c r="B9033" t="s">
        <v>846</v>
      </c>
      <c r="C9033" t="s">
        <v>93</v>
      </c>
      <c r="K9033">
        <v>8</v>
      </c>
      <c r="L9033">
        <v>0</v>
      </c>
      <c r="M9033">
        <v>7</v>
      </c>
      <c r="N9033">
        <v>0</v>
      </c>
      <c r="O9033">
        <v>23</v>
      </c>
    </row>
    <row r="9034" spans="1:39" x14ac:dyDescent="0.3">
      <c r="A9034">
        <v>16245</v>
      </c>
      <c r="B9034" t="s">
        <v>846</v>
      </c>
      <c r="C9034" t="s">
        <v>2456</v>
      </c>
      <c r="K9034">
        <v>1</v>
      </c>
      <c r="L9034">
        <v>0</v>
      </c>
      <c r="M9034">
        <v>11</v>
      </c>
      <c r="N9034">
        <v>0</v>
      </c>
      <c r="O9034">
        <v>11</v>
      </c>
    </row>
    <row r="9035" spans="1:39" x14ac:dyDescent="0.3">
      <c r="A9035">
        <v>16245</v>
      </c>
      <c r="B9035" t="s">
        <v>846</v>
      </c>
      <c r="C9035" t="s">
        <v>2687</v>
      </c>
      <c r="K9035">
        <v>4</v>
      </c>
      <c r="L9035">
        <v>0</v>
      </c>
      <c r="M9035">
        <v>0</v>
      </c>
      <c r="N9035">
        <v>0</v>
      </c>
      <c r="O9035">
        <v>-16</v>
      </c>
    </row>
    <row r="9036" spans="1:39" x14ac:dyDescent="0.3">
      <c r="A9036">
        <v>16245</v>
      </c>
      <c r="B9036" t="s">
        <v>650</v>
      </c>
      <c r="C9036" t="s">
        <v>1008</v>
      </c>
      <c r="K9036">
        <v>9</v>
      </c>
      <c r="L9036">
        <v>0</v>
      </c>
      <c r="M9036">
        <v>11</v>
      </c>
      <c r="N9036">
        <v>1</v>
      </c>
      <c r="O9036">
        <v>28</v>
      </c>
    </row>
    <row r="9037" spans="1:39" x14ac:dyDescent="0.3">
      <c r="A9037">
        <v>16245</v>
      </c>
      <c r="B9037" t="s">
        <v>650</v>
      </c>
      <c r="C9037" t="s">
        <v>323</v>
      </c>
      <c r="K9037">
        <v>4</v>
      </c>
      <c r="L9037">
        <v>0</v>
      </c>
      <c r="M9037">
        <v>12</v>
      </c>
      <c r="N9037">
        <v>0</v>
      </c>
      <c r="O9037">
        <v>24</v>
      </c>
    </row>
    <row r="9038" spans="1:39" x14ac:dyDescent="0.3">
      <c r="A9038">
        <v>16245</v>
      </c>
      <c r="B9038" t="s">
        <v>650</v>
      </c>
      <c r="C9038" t="s">
        <v>419</v>
      </c>
      <c r="K9038">
        <v>4</v>
      </c>
      <c r="L9038">
        <v>0</v>
      </c>
      <c r="M9038">
        <v>12</v>
      </c>
      <c r="N9038">
        <v>0</v>
      </c>
      <c r="O9038">
        <v>15</v>
      </c>
    </row>
    <row r="9039" spans="1:39" x14ac:dyDescent="0.3">
      <c r="A9039">
        <v>16245</v>
      </c>
      <c r="B9039" t="s">
        <v>650</v>
      </c>
      <c r="C9039" t="s">
        <v>2255</v>
      </c>
      <c r="K9039">
        <v>4</v>
      </c>
      <c r="L9039">
        <v>0</v>
      </c>
      <c r="M9039">
        <v>9</v>
      </c>
      <c r="N9039">
        <v>0</v>
      </c>
      <c r="O9039">
        <v>13</v>
      </c>
    </row>
    <row r="9040" spans="1:39" x14ac:dyDescent="0.3">
      <c r="A9040">
        <v>16245</v>
      </c>
      <c r="B9040" t="s">
        <v>650</v>
      </c>
      <c r="C9040" t="s">
        <v>2688</v>
      </c>
      <c r="K9040">
        <v>2</v>
      </c>
      <c r="L9040">
        <v>0</v>
      </c>
      <c r="M9040">
        <v>3</v>
      </c>
      <c r="N9040">
        <v>0</v>
      </c>
      <c r="O9040">
        <v>5</v>
      </c>
    </row>
    <row r="9041" spans="1:24" x14ac:dyDescent="0.3">
      <c r="A9041">
        <v>16245</v>
      </c>
      <c r="B9041" t="s">
        <v>650</v>
      </c>
      <c r="C9041" t="s">
        <v>2256</v>
      </c>
      <c r="K9041">
        <v>1</v>
      </c>
      <c r="L9041">
        <v>0</v>
      </c>
      <c r="M9041">
        <v>1</v>
      </c>
      <c r="N9041">
        <v>1</v>
      </c>
      <c r="O9041">
        <v>1</v>
      </c>
    </row>
    <row r="9042" spans="1:24" x14ac:dyDescent="0.3">
      <c r="A9042">
        <v>16245</v>
      </c>
      <c r="B9042" t="s">
        <v>846</v>
      </c>
      <c r="C9042" t="s">
        <v>2451</v>
      </c>
      <c r="P9042">
        <v>18</v>
      </c>
      <c r="Q9042">
        <v>0</v>
      </c>
      <c r="R9042">
        <v>46</v>
      </c>
      <c r="S9042">
        <v>3</v>
      </c>
    </row>
    <row r="9043" spans="1:24" x14ac:dyDescent="0.3">
      <c r="A9043">
        <v>16245</v>
      </c>
      <c r="B9043" t="s">
        <v>846</v>
      </c>
      <c r="C9043" t="s">
        <v>2059</v>
      </c>
      <c r="P9043">
        <v>14</v>
      </c>
      <c r="Q9043">
        <v>0</v>
      </c>
      <c r="R9043">
        <v>36</v>
      </c>
      <c r="S9043">
        <v>4</v>
      </c>
    </row>
    <row r="9044" spans="1:24" x14ac:dyDescent="0.3">
      <c r="A9044">
        <v>16245</v>
      </c>
      <c r="B9044" t="s">
        <v>846</v>
      </c>
      <c r="C9044" t="s">
        <v>2452</v>
      </c>
      <c r="P9044">
        <v>28</v>
      </c>
      <c r="Q9044">
        <v>0</v>
      </c>
      <c r="R9044">
        <v>28</v>
      </c>
      <c r="S9044">
        <v>1</v>
      </c>
    </row>
    <row r="9045" spans="1:24" x14ac:dyDescent="0.3">
      <c r="A9045">
        <v>16245</v>
      </c>
      <c r="B9045" t="s">
        <v>846</v>
      </c>
      <c r="C9045" t="s">
        <v>2689</v>
      </c>
      <c r="P9045">
        <v>13</v>
      </c>
      <c r="Q9045">
        <v>0</v>
      </c>
      <c r="R9045">
        <v>23</v>
      </c>
      <c r="S9045">
        <v>2</v>
      </c>
    </row>
    <row r="9046" spans="1:24" x14ac:dyDescent="0.3">
      <c r="A9046">
        <v>16245</v>
      </c>
      <c r="B9046" t="s">
        <v>846</v>
      </c>
      <c r="C9046" t="s">
        <v>1924</v>
      </c>
      <c r="P9046">
        <v>16</v>
      </c>
      <c r="Q9046">
        <v>0</v>
      </c>
      <c r="R9046">
        <v>16</v>
      </c>
      <c r="S9046">
        <v>1</v>
      </c>
    </row>
    <row r="9047" spans="1:24" x14ac:dyDescent="0.3">
      <c r="A9047">
        <v>16245</v>
      </c>
      <c r="B9047" t="s">
        <v>846</v>
      </c>
      <c r="C9047" t="s">
        <v>183</v>
      </c>
      <c r="P9047">
        <v>10</v>
      </c>
      <c r="Q9047">
        <v>0</v>
      </c>
      <c r="R9047">
        <v>10</v>
      </c>
      <c r="S9047">
        <v>1</v>
      </c>
    </row>
    <row r="9048" spans="1:24" x14ac:dyDescent="0.3">
      <c r="A9048">
        <v>16245</v>
      </c>
      <c r="B9048" t="s">
        <v>650</v>
      </c>
      <c r="C9048" t="s">
        <v>2688</v>
      </c>
      <c r="P9048">
        <v>20</v>
      </c>
      <c r="Q9048">
        <v>0</v>
      </c>
      <c r="R9048">
        <v>58</v>
      </c>
      <c r="S9048">
        <v>6</v>
      </c>
    </row>
    <row r="9049" spans="1:24" x14ac:dyDescent="0.3">
      <c r="A9049">
        <v>16245</v>
      </c>
      <c r="B9049" t="s">
        <v>650</v>
      </c>
      <c r="C9049" t="s">
        <v>346</v>
      </c>
      <c r="P9049">
        <v>14</v>
      </c>
      <c r="Q9049">
        <v>0</v>
      </c>
      <c r="R9049">
        <v>57</v>
      </c>
      <c r="S9049">
        <v>5</v>
      </c>
    </row>
    <row r="9050" spans="1:24" x14ac:dyDescent="0.3">
      <c r="A9050">
        <v>16245</v>
      </c>
      <c r="B9050" t="s">
        <v>650</v>
      </c>
      <c r="C9050" t="s">
        <v>2115</v>
      </c>
      <c r="P9050">
        <v>44</v>
      </c>
      <c r="Q9050">
        <v>0</v>
      </c>
      <c r="R9050">
        <v>44</v>
      </c>
      <c r="S9050">
        <v>1</v>
      </c>
    </row>
    <row r="9051" spans="1:24" x14ac:dyDescent="0.3">
      <c r="A9051">
        <v>16245</v>
      </c>
      <c r="B9051" t="s">
        <v>650</v>
      </c>
      <c r="C9051" t="s">
        <v>2255</v>
      </c>
      <c r="P9051">
        <v>33</v>
      </c>
      <c r="Q9051">
        <v>0</v>
      </c>
      <c r="R9051">
        <v>33</v>
      </c>
      <c r="S9051">
        <v>1</v>
      </c>
    </row>
    <row r="9052" spans="1:24" x14ac:dyDescent="0.3">
      <c r="A9052">
        <v>16245</v>
      </c>
      <c r="B9052" t="s">
        <v>650</v>
      </c>
      <c r="C9052" t="s">
        <v>74</v>
      </c>
      <c r="P9052">
        <v>23</v>
      </c>
      <c r="Q9052">
        <v>1</v>
      </c>
      <c r="R9052">
        <v>23</v>
      </c>
      <c r="S9052">
        <v>1</v>
      </c>
    </row>
    <row r="9053" spans="1:24" x14ac:dyDescent="0.3">
      <c r="A9053">
        <v>16245</v>
      </c>
      <c r="B9053" t="s">
        <v>650</v>
      </c>
      <c r="C9053" t="s">
        <v>657</v>
      </c>
      <c r="P9053">
        <v>4</v>
      </c>
      <c r="Q9053">
        <v>0</v>
      </c>
      <c r="R9053">
        <v>4</v>
      </c>
      <c r="S9053">
        <v>1</v>
      </c>
    </row>
    <row r="9054" spans="1:24" x14ac:dyDescent="0.3">
      <c r="A9054">
        <v>16245</v>
      </c>
      <c r="B9054" t="s">
        <v>846</v>
      </c>
      <c r="C9054" t="s">
        <v>2689</v>
      </c>
      <c r="T9054">
        <v>16.5</v>
      </c>
      <c r="U9054">
        <v>27</v>
      </c>
      <c r="V9054">
        <v>0</v>
      </c>
      <c r="W9054">
        <v>66</v>
      </c>
      <c r="X9054">
        <v>4</v>
      </c>
    </row>
    <row r="9055" spans="1:24" x14ac:dyDescent="0.3">
      <c r="A9055">
        <v>16245</v>
      </c>
      <c r="B9055" t="s">
        <v>650</v>
      </c>
      <c r="C9055" t="s">
        <v>2688</v>
      </c>
      <c r="T9055">
        <v>25.5</v>
      </c>
      <c r="U9055">
        <v>35</v>
      </c>
      <c r="V9055">
        <v>0</v>
      </c>
      <c r="W9055">
        <v>51</v>
      </c>
      <c r="X9055">
        <v>2</v>
      </c>
    </row>
    <row r="9056" spans="1:24" x14ac:dyDescent="0.3">
      <c r="A9056">
        <v>16245</v>
      </c>
      <c r="B9056" t="s">
        <v>650</v>
      </c>
      <c r="C9056" t="s">
        <v>2256</v>
      </c>
      <c r="T9056">
        <v>5</v>
      </c>
      <c r="U9056">
        <v>5</v>
      </c>
      <c r="V9056">
        <v>0</v>
      </c>
      <c r="W9056">
        <v>5</v>
      </c>
      <c r="X9056">
        <v>1</v>
      </c>
    </row>
    <row r="9057" spans="1:39" x14ac:dyDescent="0.3">
      <c r="A9057">
        <v>16245</v>
      </c>
      <c r="B9057" t="s">
        <v>846</v>
      </c>
      <c r="C9057" t="s">
        <v>2689</v>
      </c>
      <c r="Y9057">
        <v>6.5</v>
      </c>
      <c r="Z9057">
        <v>7</v>
      </c>
      <c r="AA9057">
        <v>0</v>
      </c>
      <c r="AB9057">
        <v>13</v>
      </c>
      <c r="AC9057">
        <v>2</v>
      </c>
    </row>
    <row r="9058" spans="1:39" x14ac:dyDescent="0.3">
      <c r="A9058">
        <v>16245</v>
      </c>
      <c r="B9058" t="s">
        <v>846</v>
      </c>
      <c r="C9058" t="s">
        <v>2455</v>
      </c>
      <c r="AD9058">
        <v>3</v>
      </c>
      <c r="AE9058">
        <v>37</v>
      </c>
      <c r="AF9058">
        <v>2</v>
      </c>
      <c r="AG9058">
        <v>66.7</v>
      </c>
      <c r="AH9058">
        <v>7</v>
      </c>
      <c r="AI9058">
        <v>1</v>
      </c>
    </row>
    <row r="9059" spans="1:39" x14ac:dyDescent="0.3">
      <c r="A9059">
        <v>16245</v>
      </c>
      <c r="B9059" t="s">
        <v>650</v>
      </c>
      <c r="C9059" t="s">
        <v>133</v>
      </c>
      <c r="AD9059">
        <v>0</v>
      </c>
      <c r="AE9059" t="s">
        <v>136</v>
      </c>
      <c r="AF9059">
        <v>0</v>
      </c>
      <c r="AG9059" t="s">
        <v>136</v>
      </c>
      <c r="AH9059">
        <v>3</v>
      </c>
      <c r="AI9059">
        <v>3</v>
      </c>
    </row>
    <row r="9060" spans="1:39" x14ac:dyDescent="0.3">
      <c r="A9060">
        <v>16245</v>
      </c>
      <c r="B9060" t="s">
        <v>846</v>
      </c>
      <c r="C9060" t="s">
        <v>2456</v>
      </c>
      <c r="AJ9060">
        <v>50</v>
      </c>
      <c r="AK9060">
        <v>126</v>
      </c>
      <c r="AL9060">
        <v>42</v>
      </c>
      <c r="AM9060">
        <v>3</v>
      </c>
    </row>
    <row r="9061" spans="1:39" x14ac:dyDescent="0.3">
      <c r="A9061">
        <v>16245</v>
      </c>
      <c r="B9061" t="s">
        <v>650</v>
      </c>
      <c r="C9061" t="s">
        <v>2262</v>
      </c>
      <c r="AJ9061">
        <v>44</v>
      </c>
      <c r="AK9061">
        <v>146</v>
      </c>
      <c r="AL9061">
        <v>36.5</v>
      </c>
      <c r="AM9061">
        <v>4</v>
      </c>
    </row>
    <row r="9062" spans="1:39" x14ac:dyDescent="0.3">
      <c r="A9062">
        <v>16246</v>
      </c>
      <c r="B9062" t="s">
        <v>1076</v>
      </c>
      <c r="C9062" t="s">
        <v>2690</v>
      </c>
      <c r="D9062">
        <v>39</v>
      </c>
      <c r="E9062">
        <v>48.7</v>
      </c>
      <c r="F9062">
        <v>19</v>
      </c>
      <c r="G9062">
        <v>2</v>
      </c>
      <c r="H9062">
        <v>0</v>
      </c>
      <c r="I9062">
        <v>223</v>
      </c>
      <c r="J9062">
        <v>86.5</v>
      </c>
    </row>
    <row r="9063" spans="1:39" x14ac:dyDescent="0.3">
      <c r="A9063">
        <v>16246</v>
      </c>
      <c r="B9063" t="s">
        <v>886</v>
      </c>
      <c r="C9063" t="s">
        <v>52</v>
      </c>
      <c r="D9063">
        <v>49</v>
      </c>
      <c r="E9063">
        <v>69.400000000000006</v>
      </c>
      <c r="F9063">
        <v>34</v>
      </c>
      <c r="G9063">
        <v>1</v>
      </c>
      <c r="H9063">
        <v>3</v>
      </c>
      <c r="I9063">
        <v>429</v>
      </c>
      <c r="J9063">
        <v>159.1</v>
      </c>
    </row>
    <row r="9064" spans="1:39" x14ac:dyDescent="0.3">
      <c r="A9064">
        <v>16246</v>
      </c>
      <c r="B9064" t="s">
        <v>886</v>
      </c>
      <c r="C9064" t="s">
        <v>2691</v>
      </c>
      <c r="D9064">
        <v>1</v>
      </c>
      <c r="E9064">
        <v>0</v>
      </c>
      <c r="F9064">
        <v>0</v>
      </c>
      <c r="G9064">
        <v>0</v>
      </c>
      <c r="H9064">
        <v>0</v>
      </c>
      <c r="I9064">
        <v>0</v>
      </c>
      <c r="J9064">
        <v>0</v>
      </c>
    </row>
    <row r="9065" spans="1:39" x14ac:dyDescent="0.3">
      <c r="A9065">
        <v>16246</v>
      </c>
      <c r="B9065" t="s">
        <v>1076</v>
      </c>
      <c r="C9065" t="s">
        <v>2692</v>
      </c>
      <c r="K9065">
        <v>32</v>
      </c>
      <c r="L9065">
        <v>0</v>
      </c>
      <c r="M9065">
        <v>19</v>
      </c>
      <c r="N9065">
        <v>0</v>
      </c>
      <c r="O9065">
        <v>121</v>
      </c>
    </row>
    <row r="9066" spans="1:39" x14ac:dyDescent="0.3">
      <c r="A9066">
        <v>16246</v>
      </c>
      <c r="B9066" t="s">
        <v>1076</v>
      </c>
      <c r="C9066" t="s">
        <v>2693</v>
      </c>
      <c r="K9066">
        <v>5</v>
      </c>
      <c r="L9066">
        <v>0</v>
      </c>
      <c r="M9066">
        <v>6</v>
      </c>
      <c r="N9066">
        <v>0</v>
      </c>
      <c r="O9066">
        <v>8</v>
      </c>
    </row>
    <row r="9067" spans="1:39" x14ac:dyDescent="0.3">
      <c r="A9067">
        <v>16246</v>
      </c>
      <c r="B9067" t="s">
        <v>1076</v>
      </c>
      <c r="C9067" t="s">
        <v>44</v>
      </c>
      <c r="K9067">
        <v>0</v>
      </c>
      <c r="L9067">
        <v>0</v>
      </c>
      <c r="M9067">
        <v>0</v>
      </c>
      <c r="N9067">
        <v>0</v>
      </c>
      <c r="O9067">
        <v>0</v>
      </c>
    </row>
    <row r="9068" spans="1:39" x14ac:dyDescent="0.3">
      <c r="A9068">
        <v>16246</v>
      </c>
      <c r="B9068" t="s">
        <v>1076</v>
      </c>
      <c r="C9068" t="s">
        <v>2690</v>
      </c>
      <c r="K9068">
        <v>4</v>
      </c>
      <c r="L9068">
        <v>0</v>
      </c>
      <c r="M9068">
        <v>2</v>
      </c>
      <c r="N9068">
        <v>0</v>
      </c>
      <c r="O9068">
        <v>-17</v>
      </c>
    </row>
    <row r="9069" spans="1:39" x14ac:dyDescent="0.3">
      <c r="A9069">
        <v>16246</v>
      </c>
      <c r="B9069" t="s">
        <v>886</v>
      </c>
      <c r="C9069" t="s">
        <v>95</v>
      </c>
      <c r="K9069">
        <v>25</v>
      </c>
      <c r="L9069">
        <v>0</v>
      </c>
      <c r="M9069">
        <v>14</v>
      </c>
      <c r="N9069">
        <v>1</v>
      </c>
      <c r="O9069">
        <v>93</v>
      </c>
    </row>
    <row r="9070" spans="1:39" x14ac:dyDescent="0.3">
      <c r="A9070">
        <v>16246</v>
      </c>
      <c r="B9070" t="s">
        <v>886</v>
      </c>
      <c r="C9070" t="s">
        <v>108</v>
      </c>
      <c r="K9070">
        <v>1</v>
      </c>
      <c r="L9070">
        <v>0</v>
      </c>
      <c r="M9070">
        <v>4</v>
      </c>
      <c r="N9070">
        <v>0</v>
      </c>
      <c r="O9070">
        <v>4</v>
      </c>
    </row>
    <row r="9071" spans="1:39" x14ac:dyDescent="0.3">
      <c r="A9071">
        <v>16246</v>
      </c>
      <c r="B9071" t="s">
        <v>886</v>
      </c>
      <c r="C9071" t="s">
        <v>2694</v>
      </c>
      <c r="K9071">
        <v>1</v>
      </c>
      <c r="L9071">
        <v>0</v>
      </c>
      <c r="M9071">
        <v>3</v>
      </c>
      <c r="N9071">
        <v>0</v>
      </c>
      <c r="O9071">
        <v>3</v>
      </c>
    </row>
    <row r="9072" spans="1:39" x14ac:dyDescent="0.3">
      <c r="A9072">
        <v>16246</v>
      </c>
      <c r="B9072" t="s">
        <v>886</v>
      </c>
      <c r="C9072" t="s">
        <v>2695</v>
      </c>
      <c r="K9072">
        <v>0</v>
      </c>
      <c r="L9072">
        <v>1</v>
      </c>
      <c r="M9072">
        <v>0</v>
      </c>
      <c r="N9072">
        <v>0</v>
      </c>
      <c r="O9072">
        <v>0</v>
      </c>
    </row>
    <row r="9073" spans="1:24" x14ac:dyDescent="0.3">
      <c r="A9073">
        <v>16246</v>
      </c>
      <c r="B9073" t="s">
        <v>886</v>
      </c>
      <c r="C9073" t="s">
        <v>2207</v>
      </c>
      <c r="K9073">
        <v>0</v>
      </c>
      <c r="L9073">
        <v>0</v>
      </c>
      <c r="M9073">
        <v>0</v>
      </c>
      <c r="N9073">
        <v>0</v>
      </c>
      <c r="O9073">
        <v>0</v>
      </c>
    </row>
    <row r="9074" spans="1:24" x14ac:dyDescent="0.3">
      <c r="A9074">
        <v>16246</v>
      </c>
      <c r="B9074" t="s">
        <v>886</v>
      </c>
      <c r="C9074" t="s">
        <v>52</v>
      </c>
      <c r="K9074">
        <v>1</v>
      </c>
      <c r="L9074">
        <v>0</v>
      </c>
      <c r="M9074">
        <v>0</v>
      </c>
      <c r="N9074">
        <v>0</v>
      </c>
      <c r="O9074">
        <v>-3</v>
      </c>
    </row>
    <row r="9075" spans="1:24" x14ac:dyDescent="0.3">
      <c r="A9075">
        <v>16246</v>
      </c>
      <c r="B9075" t="s">
        <v>1076</v>
      </c>
      <c r="C9075" t="s">
        <v>2657</v>
      </c>
      <c r="P9075">
        <v>41</v>
      </c>
      <c r="Q9075">
        <v>0</v>
      </c>
      <c r="R9075">
        <v>63</v>
      </c>
      <c r="S9075">
        <v>3</v>
      </c>
    </row>
    <row r="9076" spans="1:24" x14ac:dyDescent="0.3">
      <c r="A9076">
        <v>16246</v>
      </c>
      <c r="B9076" t="s">
        <v>1076</v>
      </c>
      <c r="C9076" t="s">
        <v>2696</v>
      </c>
      <c r="P9076">
        <v>28</v>
      </c>
      <c r="Q9076">
        <v>0</v>
      </c>
      <c r="R9076">
        <v>62</v>
      </c>
      <c r="S9076">
        <v>4</v>
      </c>
    </row>
    <row r="9077" spans="1:24" x14ac:dyDescent="0.3">
      <c r="A9077">
        <v>16246</v>
      </c>
      <c r="B9077" t="s">
        <v>1076</v>
      </c>
      <c r="C9077" t="s">
        <v>1102</v>
      </c>
      <c r="P9077">
        <v>15</v>
      </c>
      <c r="Q9077">
        <v>0</v>
      </c>
      <c r="R9077">
        <v>48</v>
      </c>
      <c r="S9077">
        <v>4</v>
      </c>
    </row>
    <row r="9078" spans="1:24" x14ac:dyDescent="0.3">
      <c r="A9078">
        <v>16246</v>
      </c>
      <c r="B9078" t="s">
        <v>1076</v>
      </c>
      <c r="C9078" t="s">
        <v>2697</v>
      </c>
      <c r="P9078">
        <v>15</v>
      </c>
      <c r="Q9078">
        <v>0</v>
      </c>
      <c r="R9078">
        <v>27</v>
      </c>
      <c r="S9078">
        <v>2</v>
      </c>
    </row>
    <row r="9079" spans="1:24" x14ac:dyDescent="0.3">
      <c r="A9079">
        <v>16246</v>
      </c>
      <c r="B9079" t="s">
        <v>1076</v>
      </c>
      <c r="C9079" t="s">
        <v>107</v>
      </c>
      <c r="P9079">
        <v>9</v>
      </c>
      <c r="Q9079">
        <v>0</v>
      </c>
      <c r="R9079">
        <v>20</v>
      </c>
      <c r="S9079">
        <v>4</v>
      </c>
    </row>
    <row r="9080" spans="1:24" x14ac:dyDescent="0.3">
      <c r="A9080">
        <v>16246</v>
      </c>
      <c r="B9080" t="s">
        <v>1076</v>
      </c>
      <c r="C9080" t="s">
        <v>2692</v>
      </c>
      <c r="P9080">
        <v>3</v>
      </c>
      <c r="Q9080">
        <v>0</v>
      </c>
      <c r="R9080">
        <v>3</v>
      </c>
      <c r="S9080">
        <v>1</v>
      </c>
    </row>
    <row r="9081" spans="1:24" x14ac:dyDescent="0.3">
      <c r="A9081">
        <v>16246</v>
      </c>
      <c r="B9081" t="s">
        <v>1076</v>
      </c>
      <c r="C9081" t="s">
        <v>2693</v>
      </c>
      <c r="P9081">
        <v>0</v>
      </c>
      <c r="Q9081">
        <v>0</v>
      </c>
      <c r="R9081">
        <v>0</v>
      </c>
      <c r="S9081">
        <v>1</v>
      </c>
    </row>
    <row r="9082" spans="1:24" x14ac:dyDescent="0.3">
      <c r="A9082">
        <v>16246</v>
      </c>
      <c r="B9082" t="s">
        <v>886</v>
      </c>
      <c r="C9082" t="s">
        <v>2695</v>
      </c>
      <c r="P9082">
        <v>39</v>
      </c>
      <c r="Q9082">
        <v>1</v>
      </c>
      <c r="R9082">
        <v>170</v>
      </c>
      <c r="S9082">
        <v>13</v>
      </c>
    </row>
    <row r="9083" spans="1:24" x14ac:dyDescent="0.3">
      <c r="A9083">
        <v>16246</v>
      </c>
      <c r="B9083" t="s">
        <v>886</v>
      </c>
      <c r="C9083" t="s">
        <v>2698</v>
      </c>
      <c r="P9083">
        <v>59</v>
      </c>
      <c r="Q9083">
        <v>1</v>
      </c>
      <c r="R9083">
        <v>154</v>
      </c>
      <c r="S9083">
        <v>7</v>
      </c>
    </row>
    <row r="9084" spans="1:24" x14ac:dyDescent="0.3">
      <c r="A9084">
        <v>16246</v>
      </c>
      <c r="B9084" t="s">
        <v>886</v>
      </c>
      <c r="C9084" t="s">
        <v>2207</v>
      </c>
      <c r="P9084">
        <v>18</v>
      </c>
      <c r="Q9084">
        <v>0</v>
      </c>
      <c r="R9084">
        <v>73</v>
      </c>
      <c r="S9084">
        <v>8</v>
      </c>
    </row>
    <row r="9085" spans="1:24" x14ac:dyDescent="0.3">
      <c r="A9085">
        <v>16246</v>
      </c>
      <c r="B9085" t="s">
        <v>886</v>
      </c>
      <c r="C9085" t="s">
        <v>108</v>
      </c>
      <c r="P9085">
        <v>20</v>
      </c>
      <c r="Q9085">
        <v>0</v>
      </c>
      <c r="R9085">
        <v>25</v>
      </c>
      <c r="S9085">
        <v>3</v>
      </c>
    </row>
    <row r="9086" spans="1:24" x14ac:dyDescent="0.3">
      <c r="A9086">
        <v>16246</v>
      </c>
      <c r="B9086" t="s">
        <v>886</v>
      </c>
      <c r="C9086" t="s">
        <v>2380</v>
      </c>
      <c r="P9086">
        <v>8</v>
      </c>
      <c r="Q9086">
        <v>1</v>
      </c>
      <c r="R9086">
        <v>8</v>
      </c>
      <c r="S9086">
        <v>1</v>
      </c>
    </row>
    <row r="9087" spans="1:24" x14ac:dyDescent="0.3">
      <c r="A9087">
        <v>16246</v>
      </c>
      <c r="B9087" t="s">
        <v>886</v>
      </c>
      <c r="C9087" t="s">
        <v>95</v>
      </c>
      <c r="P9087">
        <v>0</v>
      </c>
      <c r="Q9087">
        <v>0</v>
      </c>
      <c r="R9087">
        <v>-1</v>
      </c>
      <c r="S9087">
        <v>2</v>
      </c>
    </row>
    <row r="9088" spans="1:24" x14ac:dyDescent="0.3">
      <c r="A9088">
        <v>16246</v>
      </c>
      <c r="B9088" t="s">
        <v>1076</v>
      </c>
      <c r="C9088" t="s">
        <v>44</v>
      </c>
      <c r="T9088">
        <v>22.8</v>
      </c>
      <c r="U9088">
        <v>34</v>
      </c>
      <c r="V9088">
        <v>0</v>
      </c>
      <c r="W9088">
        <v>137</v>
      </c>
      <c r="X9088">
        <v>6</v>
      </c>
    </row>
    <row r="9089" spans="1:39" x14ac:dyDescent="0.3">
      <c r="A9089">
        <v>16246</v>
      </c>
      <c r="B9089" t="s">
        <v>1076</v>
      </c>
      <c r="C9089" t="s">
        <v>2657</v>
      </c>
      <c r="T9089">
        <v>19</v>
      </c>
      <c r="U9089">
        <v>26</v>
      </c>
      <c r="V9089">
        <v>0</v>
      </c>
      <c r="W9089">
        <v>38</v>
      </c>
      <c r="X9089">
        <v>2</v>
      </c>
    </row>
    <row r="9090" spans="1:39" x14ac:dyDescent="0.3">
      <c r="A9090">
        <v>16246</v>
      </c>
      <c r="B9090" t="s">
        <v>1076</v>
      </c>
      <c r="C9090" t="s">
        <v>2693</v>
      </c>
      <c r="T9090">
        <v>95</v>
      </c>
      <c r="U9090">
        <v>95</v>
      </c>
      <c r="V9090">
        <v>1</v>
      </c>
      <c r="W9090">
        <v>95</v>
      </c>
      <c r="X9090">
        <v>1</v>
      </c>
    </row>
    <row r="9091" spans="1:39" x14ac:dyDescent="0.3">
      <c r="A9091">
        <v>16246</v>
      </c>
      <c r="B9091" t="s">
        <v>886</v>
      </c>
      <c r="C9091" t="s">
        <v>108</v>
      </c>
      <c r="T9091">
        <v>19.5</v>
      </c>
      <c r="U9091">
        <v>22</v>
      </c>
      <c r="V9091">
        <v>0</v>
      </c>
      <c r="W9091">
        <v>39</v>
      </c>
      <c r="X9091">
        <v>2</v>
      </c>
    </row>
    <row r="9092" spans="1:39" x14ac:dyDescent="0.3">
      <c r="A9092">
        <v>16246</v>
      </c>
      <c r="B9092" t="s">
        <v>886</v>
      </c>
      <c r="C9092" t="s">
        <v>2694</v>
      </c>
      <c r="T9092">
        <v>17</v>
      </c>
      <c r="U9092">
        <v>17</v>
      </c>
      <c r="V9092">
        <v>0</v>
      </c>
      <c r="W9092">
        <v>17</v>
      </c>
      <c r="X9092">
        <v>1</v>
      </c>
    </row>
    <row r="9093" spans="1:39" x14ac:dyDescent="0.3">
      <c r="A9093">
        <v>16246</v>
      </c>
      <c r="B9093" t="s">
        <v>886</v>
      </c>
      <c r="C9093" t="s">
        <v>1389</v>
      </c>
      <c r="T9093">
        <v>17</v>
      </c>
      <c r="U9093">
        <v>17</v>
      </c>
      <c r="V9093">
        <v>0</v>
      </c>
      <c r="W9093">
        <v>17</v>
      </c>
      <c r="X9093">
        <v>1</v>
      </c>
    </row>
    <row r="9094" spans="1:39" x14ac:dyDescent="0.3">
      <c r="A9094">
        <v>16246</v>
      </c>
      <c r="B9094" t="s">
        <v>1076</v>
      </c>
      <c r="C9094" t="s">
        <v>44</v>
      </c>
      <c r="Y9094">
        <v>-1</v>
      </c>
      <c r="Z9094">
        <v>0</v>
      </c>
      <c r="AA9094">
        <v>0</v>
      </c>
      <c r="AB9094">
        <v>-1</v>
      </c>
      <c r="AC9094">
        <v>1</v>
      </c>
    </row>
    <row r="9095" spans="1:39" x14ac:dyDescent="0.3">
      <c r="A9095">
        <v>16246</v>
      </c>
      <c r="B9095" t="s">
        <v>886</v>
      </c>
      <c r="C9095" t="s">
        <v>2695</v>
      </c>
      <c r="Y9095">
        <v>18.399999999999999</v>
      </c>
      <c r="Z9095">
        <v>57</v>
      </c>
      <c r="AA9095">
        <v>0</v>
      </c>
      <c r="AB9095">
        <v>92</v>
      </c>
      <c r="AC9095">
        <v>5</v>
      </c>
    </row>
    <row r="9096" spans="1:39" x14ac:dyDescent="0.3">
      <c r="A9096">
        <v>16246</v>
      </c>
      <c r="B9096" t="s">
        <v>1076</v>
      </c>
      <c r="C9096" t="s">
        <v>2699</v>
      </c>
      <c r="AD9096">
        <v>2</v>
      </c>
      <c r="AE9096">
        <v>38</v>
      </c>
      <c r="AF9096">
        <v>2</v>
      </c>
      <c r="AG9096">
        <v>100</v>
      </c>
      <c r="AH9096">
        <v>8</v>
      </c>
      <c r="AI9096">
        <v>2</v>
      </c>
    </row>
    <row r="9097" spans="1:39" x14ac:dyDescent="0.3">
      <c r="A9097">
        <v>16246</v>
      </c>
      <c r="B9097" t="s">
        <v>886</v>
      </c>
      <c r="C9097" t="s">
        <v>54</v>
      </c>
      <c r="AD9097">
        <v>2</v>
      </c>
      <c r="AE9097">
        <v>41</v>
      </c>
      <c r="AF9097">
        <v>2</v>
      </c>
      <c r="AG9097">
        <v>100</v>
      </c>
      <c r="AH9097">
        <v>12</v>
      </c>
      <c r="AI9097">
        <v>6</v>
      </c>
    </row>
    <row r="9098" spans="1:39" x14ac:dyDescent="0.3">
      <c r="A9098">
        <v>16246</v>
      </c>
      <c r="B9098" t="s">
        <v>1076</v>
      </c>
      <c r="C9098" t="s">
        <v>2682</v>
      </c>
      <c r="AJ9098">
        <v>57</v>
      </c>
      <c r="AK9098">
        <v>328</v>
      </c>
      <c r="AL9098">
        <v>46.9</v>
      </c>
      <c r="AM9098">
        <v>7</v>
      </c>
    </row>
    <row r="9099" spans="1:39" x14ac:dyDescent="0.3">
      <c r="A9099">
        <v>16246</v>
      </c>
      <c r="B9099" t="s">
        <v>886</v>
      </c>
      <c r="C9099" t="s">
        <v>2147</v>
      </c>
      <c r="AJ9099">
        <v>45</v>
      </c>
      <c r="AK9099">
        <v>163</v>
      </c>
      <c r="AL9099">
        <v>40.799999999999997</v>
      </c>
      <c r="AM9099">
        <v>4</v>
      </c>
    </row>
    <row r="9100" spans="1:39" x14ac:dyDescent="0.3">
      <c r="A9100">
        <v>16247</v>
      </c>
      <c r="B9100" t="s">
        <v>668</v>
      </c>
      <c r="C9100" t="s">
        <v>2457</v>
      </c>
      <c r="D9100">
        <v>23</v>
      </c>
      <c r="E9100">
        <v>78.3</v>
      </c>
      <c r="F9100">
        <v>18</v>
      </c>
      <c r="G9100">
        <v>1</v>
      </c>
      <c r="H9100">
        <v>4</v>
      </c>
      <c r="I9100">
        <v>287</v>
      </c>
      <c r="J9100">
        <v>231.8</v>
      </c>
    </row>
    <row r="9101" spans="1:39" x14ac:dyDescent="0.3">
      <c r="A9101">
        <v>16247</v>
      </c>
      <c r="B9101" t="s">
        <v>611</v>
      </c>
      <c r="C9101" t="s">
        <v>53</v>
      </c>
      <c r="D9101">
        <v>31</v>
      </c>
      <c r="E9101">
        <v>51.6</v>
      </c>
      <c r="F9101">
        <v>16</v>
      </c>
      <c r="G9101">
        <v>1</v>
      </c>
      <c r="H9101">
        <v>1</v>
      </c>
      <c r="I9101">
        <v>222</v>
      </c>
      <c r="J9101">
        <v>116</v>
      </c>
    </row>
    <row r="9102" spans="1:39" x14ac:dyDescent="0.3">
      <c r="A9102">
        <v>16247</v>
      </c>
      <c r="B9102" t="s">
        <v>668</v>
      </c>
      <c r="C9102" t="s">
        <v>53</v>
      </c>
      <c r="K9102">
        <v>13</v>
      </c>
      <c r="L9102">
        <v>0</v>
      </c>
      <c r="M9102">
        <v>56</v>
      </c>
      <c r="N9102">
        <v>0</v>
      </c>
      <c r="O9102">
        <v>114</v>
      </c>
    </row>
    <row r="9103" spans="1:39" x14ac:dyDescent="0.3">
      <c r="A9103">
        <v>16247</v>
      </c>
      <c r="B9103" t="s">
        <v>668</v>
      </c>
      <c r="C9103" t="s">
        <v>109</v>
      </c>
      <c r="K9103">
        <v>5</v>
      </c>
      <c r="L9103">
        <v>1</v>
      </c>
      <c r="M9103">
        <v>60</v>
      </c>
      <c r="N9103">
        <v>1</v>
      </c>
      <c r="O9103">
        <v>99</v>
      </c>
    </row>
    <row r="9104" spans="1:39" x14ac:dyDescent="0.3">
      <c r="A9104">
        <v>16247</v>
      </c>
      <c r="B9104" t="s">
        <v>668</v>
      </c>
      <c r="C9104" t="s">
        <v>2457</v>
      </c>
      <c r="K9104">
        <v>4</v>
      </c>
      <c r="L9104">
        <v>0</v>
      </c>
      <c r="M9104">
        <v>11</v>
      </c>
      <c r="N9104">
        <v>0</v>
      </c>
      <c r="O9104">
        <v>15</v>
      </c>
    </row>
    <row r="9105" spans="1:19" x14ac:dyDescent="0.3">
      <c r="A9105">
        <v>16247</v>
      </c>
      <c r="B9105" t="s">
        <v>668</v>
      </c>
      <c r="C9105" t="s">
        <v>1933</v>
      </c>
      <c r="K9105">
        <v>2</v>
      </c>
      <c r="L9105">
        <v>0</v>
      </c>
      <c r="M9105">
        <v>7</v>
      </c>
      <c r="N9105">
        <v>0</v>
      </c>
      <c r="O9105">
        <v>10</v>
      </c>
    </row>
    <row r="9106" spans="1:19" x14ac:dyDescent="0.3">
      <c r="A9106">
        <v>16247</v>
      </c>
      <c r="B9106" t="s">
        <v>668</v>
      </c>
      <c r="C9106" t="s">
        <v>2700</v>
      </c>
      <c r="K9106">
        <v>1</v>
      </c>
      <c r="L9106">
        <v>0</v>
      </c>
      <c r="M9106">
        <v>7</v>
      </c>
      <c r="N9106">
        <v>0</v>
      </c>
      <c r="O9106">
        <v>7</v>
      </c>
    </row>
    <row r="9107" spans="1:19" x14ac:dyDescent="0.3">
      <c r="A9107">
        <v>16247</v>
      </c>
      <c r="B9107" t="s">
        <v>668</v>
      </c>
      <c r="C9107" t="s">
        <v>2701</v>
      </c>
      <c r="K9107">
        <v>3</v>
      </c>
      <c r="L9107">
        <v>0</v>
      </c>
      <c r="M9107">
        <v>3</v>
      </c>
      <c r="N9107">
        <v>1</v>
      </c>
      <c r="O9107">
        <v>4</v>
      </c>
    </row>
    <row r="9108" spans="1:19" x14ac:dyDescent="0.3">
      <c r="A9108">
        <v>16247</v>
      </c>
      <c r="B9108" t="s">
        <v>668</v>
      </c>
      <c r="C9108" t="s">
        <v>678</v>
      </c>
      <c r="K9108">
        <v>0</v>
      </c>
      <c r="L9108">
        <v>0</v>
      </c>
      <c r="M9108">
        <v>0</v>
      </c>
      <c r="N9108">
        <v>0</v>
      </c>
      <c r="O9108">
        <v>0</v>
      </c>
    </row>
    <row r="9109" spans="1:19" x14ac:dyDescent="0.3">
      <c r="A9109">
        <v>16247</v>
      </c>
      <c r="B9109" t="s">
        <v>668</v>
      </c>
      <c r="C9109" t="s">
        <v>1936</v>
      </c>
      <c r="K9109">
        <v>2</v>
      </c>
      <c r="L9109">
        <v>0</v>
      </c>
      <c r="M9109">
        <v>1</v>
      </c>
      <c r="N9109">
        <v>0</v>
      </c>
      <c r="O9109">
        <v>-1</v>
      </c>
    </row>
    <row r="9110" spans="1:19" x14ac:dyDescent="0.3">
      <c r="A9110">
        <v>16247</v>
      </c>
      <c r="B9110" t="s">
        <v>668</v>
      </c>
      <c r="C9110" t="s">
        <v>2702</v>
      </c>
      <c r="K9110">
        <v>1</v>
      </c>
      <c r="L9110">
        <v>0</v>
      </c>
      <c r="M9110">
        <v>0</v>
      </c>
      <c r="N9110">
        <v>0</v>
      </c>
      <c r="O9110">
        <v>-1</v>
      </c>
    </row>
    <row r="9111" spans="1:19" x14ac:dyDescent="0.3">
      <c r="A9111">
        <v>16247</v>
      </c>
      <c r="B9111" t="s">
        <v>611</v>
      </c>
      <c r="C9111" t="s">
        <v>133</v>
      </c>
      <c r="K9111">
        <v>12</v>
      </c>
      <c r="L9111">
        <v>0</v>
      </c>
      <c r="M9111">
        <v>15</v>
      </c>
      <c r="N9111">
        <v>0</v>
      </c>
      <c r="O9111">
        <v>37</v>
      </c>
    </row>
    <row r="9112" spans="1:19" x14ac:dyDescent="0.3">
      <c r="A9112">
        <v>16247</v>
      </c>
      <c r="B9112" t="s">
        <v>611</v>
      </c>
      <c r="C9112" t="s">
        <v>53</v>
      </c>
      <c r="K9112">
        <v>16</v>
      </c>
      <c r="L9112">
        <v>0</v>
      </c>
      <c r="M9112">
        <v>22</v>
      </c>
      <c r="N9112">
        <v>0</v>
      </c>
      <c r="O9112">
        <v>22</v>
      </c>
    </row>
    <row r="9113" spans="1:19" x14ac:dyDescent="0.3">
      <c r="A9113">
        <v>16247</v>
      </c>
      <c r="B9113" t="s">
        <v>611</v>
      </c>
      <c r="C9113" t="s">
        <v>44</v>
      </c>
      <c r="K9113">
        <v>4</v>
      </c>
      <c r="L9113">
        <v>0</v>
      </c>
      <c r="M9113">
        <v>2</v>
      </c>
      <c r="N9113">
        <v>0</v>
      </c>
      <c r="O9113">
        <v>4</v>
      </c>
    </row>
    <row r="9114" spans="1:19" x14ac:dyDescent="0.3">
      <c r="A9114">
        <v>16247</v>
      </c>
      <c r="B9114" t="s">
        <v>611</v>
      </c>
      <c r="C9114" t="s">
        <v>429</v>
      </c>
      <c r="K9114">
        <v>2</v>
      </c>
      <c r="L9114">
        <v>0</v>
      </c>
      <c r="M9114">
        <v>2</v>
      </c>
      <c r="N9114">
        <v>0</v>
      </c>
      <c r="O9114">
        <v>3</v>
      </c>
    </row>
    <row r="9115" spans="1:19" x14ac:dyDescent="0.3">
      <c r="A9115">
        <v>16247</v>
      </c>
      <c r="B9115" t="s">
        <v>668</v>
      </c>
      <c r="C9115" t="s">
        <v>2461</v>
      </c>
      <c r="P9115">
        <v>58</v>
      </c>
      <c r="Q9115">
        <v>3</v>
      </c>
      <c r="R9115">
        <v>173</v>
      </c>
      <c r="S9115">
        <v>6</v>
      </c>
    </row>
    <row r="9116" spans="1:19" x14ac:dyDescent="0.3">
      <c r="A9116">
        <v>16247</v>
      </c>
      <c r="B9116" t="s">
        <v>668</v>
      </c>
      <c r="C9116" t="s">
        <v>573</v>
      </c>
      <c r="P9116">
        <v>25</v>
      </c>
      <c r="Q9116">
        <v>1</v>
      </c>
      <c r="R9116">
        <v>39</v>
      </c>
      <c r="S9116">
        <v>2</v>
      </c>
    </row>
    <row r="9117" spans="1:19" x14ac:dyDescent="0.3">
      <c r="A9117">
        <v>16247</v>
      </c>
      <c r="B9117" t="s">
        <v>668</v>
      </c>
      <c r="C9117" t="s">
        <v>2703</v>
      </c>
      <c r="P9117">
        <v>21</v>
      </c>
      <c r="Q9117">
        <v>0</v>
      </c>
      <c r="R9117">
        <v>33</v>
      </c>
      <c r="S9117">
        <v>2</v>
      </c>
    </row>
    <row r="9118" spans="1:19" x14ac:dyDescent="0.3">
      <c r="A9118">
        <v>16247</v>
      </c>
      <c r="B9118" t="s">
        <v>668</v>
      </c>
      <c r="C9118" t="s">
        <v>2460</v>
      </c>
      <c r="P9118">
        <v>18</v>
      </c>
      <c r="Q9118">
        <v>0</v>
      </c>
      <c r="R9118">
        <v>24</v>
      </c>
      <c r="S9118">
        <v>2</v>
      </c>
    </row>
    <row r="9119" spans="1:19" x14ac:dyDescent="0.3">
      <c r="A9119">
        <v>16247</v>
      </c>
      <c r="B9119" t="s">
        <v>668</v>
      </c>
      <c r="C9119" t="s">
        <v>2704</v>
      </c>
      <c r="P9119">
        <v>10</v>
      </c>
      <c r="Q9119">
        <v>0</v>
      </c>
      <c r="R9119">
        <v>14</v>
      </c>
      <c r="S9119">
        <v>2</v>
      </c>
    </row>
    <row r="9120" spans="1:19" x14ac:dyDescent="0.3">
      <c r="A9120">
        <v>16247</v>
      </c>
      <c r="B9120" t="s">
        <v>668</v>
      </c>
      <c r="C9120" t="s">
        <v>53</v>
      </c>
      <c r="P9120">
        <v>6</v>
      </c>
      <c r="Q9120">
        <v>0</v>
      </c>
      <c r="R9120">
        <v>7</v>
      </c>
      <c r="S9120">
        <v>2</v>
      </c>
    </row>
    <row r="9121" spans="1:39" x14ac:dyDescent="0.3">
      <c r="A9121">
        <v>16247</v>
      </c>
      <c r="B9121" t="s">
        <v>668</v>
      </c>
      <c r="C9121" t="s">
        <v>678</v>
      </c>
      <c r="P9121">
        <v>2</v>
      </c>
      <c r="Q9121">
        <v>0</v>
      </c>
      <c r="R9121">
        <v>2</v>
      </c>
      <c r="S9121">
        <v>1</v>
      </c>
    </row>
    <row r="9122" spans="1:39" x14ac:dyDescent="0.3">
      <c r="A9122">
        <v>16247</v>
      </c>
      <c r="B9122" t="s">
        <v>668</v>
      </c>
      <c r="C9122" t="s">
        <v>215</v>
      </c>
      <c r="P9122">
        <v>0</v>
      </c>
      <c r="Q9122">
        <v>0</v>
      </c>
      <c r="R9122">
        <v>-5</v>
      </c>
      <c r="S9122">
        <v>1</v>
      </c>
    </row>
    <row r="9123" spans="1:39" x14ac:dyDescent="0.3">
      <c r="A9123">
        <v>16247</v>
      </c>
      <c r="B9123" t="s">
        <v>611</v>
      </c>
      <c r="C9123" t="s">
        <v>2465</v>
      </c>
      <c r="P9123">
        <v>42</v>
      </c>
      <c r="Q9123">
        <v>0</v>
      </c>
      <c r="R9123">
        <v>92</v>
      </c>
      <c r="S9123">
        <v>7</v>
      </c>
    </row>
    <row r="9124" spans="1:39" x14ac:dyDescent="0.3">
      <c r="A9124">
        <v>16247</v>
      </c>
      <c r="B9124" t="s">
        <v>611</v>
      </c>
      <c r="C9124" t="s">
        <v>1587</v>
      </c>
      <c r="P9124">
        <v>32</v>
      </c>
      <c r="Q9124">
        <v>0</v>
      </c>
      <c r="R9124">
        <v>84</v>
      </c>
      <c r="S9124">
        <v>5</v>
      </c>
    </row>
    <row r="9125" spans="1:39" x14ac:dyDescent="0.3">
      <c r="A9125">
        <v>16247</v>
      </c>
      <c r="B9125" t="s">
        <v>611</v>
      </c>
      <c r="C9125" t="s">
        <v>429</v>
      </c>
      <c r="P9125">
        <v>16</v>
      </c>
      <c r="Q9125">
        <v>1</v>
      </c>
      <c r="R9125">
        <v>27</v>
      </c>
      <c r="S9125">
        <v>2</v>
      </c>
    </row>
    <row r="9126" spans="1:39" x14ac:dyDescent="0.3">
      <c r="A9126">
        <v>16247</v>
      </c>
      <c r="B9126" t="s">
        <v>611</v>
      </c>
      <c r="C9126" t="s">
        <v>56</v>
      </c>
      <c r="P9126">
        <v>11</v>
      </c>
      <c r="Q9126">
        <v>0</v>
      </c>
      <c r="R9126">
        <v>11</v>
      </c>
      <c r="S9126">
        <v>1</v>
      </c>
    </row>
    <row r="9127" spans="1:39" x14ac:dyDescent="0.3">
      <c r="A9127">
        <v>16247</v>
      </c>
      <c r="B9127" t="s">
        <v>611</v>
      </c>
      <c r="C9127" t="s">
        <v>107</v>
      </c>
      <c r="P9127">
        <v>8</v>
      </c>
      <c r="Q9127">
        <v>0</v>
      </c>
      <c r="R9127">
        <v>8</v>
      </c>
      <c r="S9127">
        <v>1</v>
      </c>
    </row>
    <row r="9128" spans="1:39" x14ac:dyDescent="0.3">
      <c r="A9128">
        <v>16247</v>
      </c>
      <c r="B9128" t="s">
        <v>668</v>
      </c>
      <c r="C9128" t="s">
        <v>678</v>
      </c>
      <c r="T9128">
        <v>21</v>
      </c>
      <c r="U9128">
        <v>24</v>
      </c>
      <c r="V9128">
        <v>0</v>
      </c>
      <c r="W9128">
        <v>42</v>
      </c>
      <c r="X9128">
        <v>2</v>
      </c>
    </row>
    <row r="9129" spans="1:39" x14ac:dyDescent="0.3">
      <c r="A9129">
        <v>16247</v>
      </c>
      <c r="B9129" t="s">
        <v>668</v>
      </c>
      <c r="C9129" t="s">
        <v>109</v>
      </c>
      <c r="T9129">
        <v>25</v>
      </c>
      <c r="U9129">
        <v>16</v>
      </c>
      <c r="V9129">
        <v>0</v>
      </c>
      <c r="W9129">
        <v>25</v>
      </c>
      <c r="X9129">
        <v>1</v>
      </c>
    </row>
    <row r="9130" spans="1:39" x14ac:dyDescent="0.3">
      <c r="A9130">
        <v>16247</v>
      </c>
      <c r="B9130" t="s">
        <v>611</v>
      </c>
      <c r="C9130" t="s">
        <v>2470</v>
      </c>
      <c r="T9130">
        <v>11.7</v>
      </c>
      <c r="U9130">
        <v>15</v>
      </c>
      <c r="V9130">
        <v>0</v>
      </c>
      <c r="W9130">
        <v>35</v>
      </c>
      <c r="X9130">
        <v>3</v>
      </c>
    </row>
    <row r="9131" spans="1:39" x14ac:dyDescent="0.3">
      <c r="A9131">
        <v>16247</v>
      </c>
      <c r="B9131" t="s">
        <v>611</v>
      </c>
      <c r="C9131" t="s">
        <v>429</v>
      </c>
      <c r="T9131">
        <v>27</v>
      </c>
      <c r="U9131">
        <v>31</v>
      </c>
      <c r="V9131">
        <v>0</v>
      </c>
      <c r="W9131">
        <v>54</v>
      </c>
      <c r="X9131">
        <v>2</v>
      </c>
    </row>
    <row r="9132" spans="1:39" x14ac:dyDescent="0.3">
      <c r="A9132">
        <v>16247</v>
      </c>
      <c r="B9132" t="s">
        <v>611</v>
      </c>
      <c r="C9132" t="s">
        <v>1833</v>
      </c>
      <c r="T9132">
        <v>15</v>
      </c>
      <c r="U9132">
        <v>17</v>
      </c>
      <c r="V9132">
        <v>0</v>
      </c>
      <c r="W9132">
        <v>30</v>
      </c>
      <c r="X9132">
        <v>2</v>
      </c>
    </row>
    <row r="9133" spans="1:39" x14ac:dyDescent="0.3">
      <c r="A9133">
        <v>16247</v>
      </c>
      <c r="B9133" t="s">
        <v>668</v>
      </c>
      <c r="C9133" t="s">
        <v>845</v>
      </c>
      <c r="Y9133">
        <v>9</v>
      </c>
      <c r="Z9133">
        <v>25</v>
      </c>
      <c r="AA9133">
        <v>0</v>
      </c>
      <c r="AB9133">
        <v>36</v>
      </c>
      <c r="AC9133">
        <v>4</v>
      </c>
    </row>
    <row r="9134" spans="1:39" x14ac:dyDescent="0.3">
      <c r="A9134">
        <v>16247</v>
      </c>
      <c r="B9134" t="s">
        <v>668</v>
      </c>
      <c r="C9134" t="s">
        <v>2705</v>
      </c>
      <c r="AD9134">
        <v>0</v>
      </c>
      <c r="AE9134" t="s">
        <v>136</v>
      </c>
      <c r="AF9134">
        <v>0</v>
      </c>
      <c r="AG9134" t="s">
        <v>136</v>
      </c>
      <c r="AH9134">
        <v>4</v>
      </c>
      <c r="AI9134">
        <v>4</v>
      </c>
    </row>
    <row r="9135" spans="1:39" x14ac:dyDescent="0.3">
      <c r="A9135">
        <v>16247</v>
      </c>
      <c r="B9135" t="s">
        <v>611</v>
      </c>
      <c r="C9135" t="s">
        <v>2706</v>
      </c>
      <c r="AD9135">
        <v>1</v>
      </c>
      <c r="AE9135">
        <v>37</v>
      </c>
      <c r="AF9135">
        <v>1</v>
      </c>
      <c r="AG9135">
        <v>100</v>
      </c>
      <c r="AH9135">
        <v>4</v>
      </c>
      <c r="AI9135">
        <v>1</v>
      </c>
    </row>
    <row r="9136" spans="1:39" x14ac:dyDescent="0.3">
      <c r="A9136">
        <v>16247</v>
      </c>
      <c r="B9136" t="s">
        <v>668</v>
      </c>
      <c r="C9136" t="s">
        <v>751</v>
      </c>
      <c r="AJ9136">
        <v>57</v>
      </c>
      <c r="AK9136">
        <v>138</v>
      </c>
      <c r="AL9136">
        <v>46</v>
      </c>
      <c r="AM9136">
        <v>3</v>
      </c>
    </row>
    <row r="9137" spans="1:39" x14ac:dyDescent="0.3">
      <c r="A9137">
        <v>16247</v>
      </c>
      <c r="B9137" t="s">
        <v>611</v>
      </c>
      <c r="C9137" t="s">
        <v>239</v>
      </c>
      <c r="AJ9137">
        <v>57</v>
      </c>
      <c r="AK9137">
        <v>348</v>
      </c>
      <c r="AL9137">
        <v>43.5</v>
      </c>
      <c r="AM9137">
        <v>8</v>
      </c>
    </row>
    <row r="9138" spans="1:39" x14ac:dyDescent="0.3">
      <c r="A9138">
        <v>16248</v>
      </c>
      <c r="B9138" t="s">
        <v>806</v>
      </c>
      <c r="C9138" t="s">
        <v>2189</v>
      </c>
      <c r="D9138">
        <v>25</v>
      </c>
      <c r="E9138">
        <v>56</v>
      </c>
      <c r="F9138">
        <v>14</v>
      </c>
      <c r="G9138">
        <v>0</v>
      </c>
      <c r="H9138">
        <v>2</v>
      </c>
      <c r="I9138">
        <v>221</v>
      </c>
      <c r="J9138">
        <v>156.69999999999999</v>
      </c>
    </row>
    <row r="9139" spans="1:39" x14ac:dyDescent="0.3">
      <c r="A9139">
        <v>16248</v>
      </c>
      <c r="B9139" t="s">
        <v>610</v>
      </c>
      <c r="C9139" t="s">
        <v>2707</v>
      </c>
      <c r="D9139">
        <v>47</v>
      </c>
      <c r="E9139">
        <v>51.1</v>
      </c>
      <c r="F9139">
        <v>24</v>
      </c>
      <c r="G9139">
        <v>1</v>
      </c>
      <c r="H9139">
        <v>2</v>
      </c>
      <c r="I9139">
        <v>277</v>
      </c>
      <c r="J9139">
        <v>110.4</v>
      </c>
    </row>
    <row r="9140" spans="1:39" x14ac:dyDescent="0.3">
      <c r="A9140">
        <v>16248</v>
      </c>
      <c r="B9140" t="s">
        <v>806</v>
      </c>
      <c r="C9140" t="s">
        <v>2189</v>
      </c>
      <c r="K9140">
        <v>15</v>
      </c>
      <c r="L9140">
        <v>0</v>
      </c>
      <c r="M9140">
        <v>34</v>
      </c>
      <c r="N9140">
        <v>0</v>
      </c>
      <c r="O9140">
        <v>115</v>
      </c>
    </row>
    <row r="9141" spans="1:39" x14ac:dyDescent="0.3">
      <c r="A9141">
        <v>16248</v>
      </c>
      <c r="B9141" t="s">
        <v>806</v>
      </c>
      <c r="C9141" t="s">
        <v>2431</v>
      </c>
      <c r="K9141">
        <v>24</v>
      </c>
      <c r="L9141">
        <v>0</v>
      </c>
      <c r="M9141">
        <v>17</v>
      </c>
      <c r="N9141">
        <v>1</v>
      </c>
      <c r="O9141">
        <v>87</v>
      </c>
    </row>
    <row r="9142" spans="1:39" x14ac:dyDescent="0.3">
      <c r="A9142">
        <v>16248</v>
      </c>
      <c r="B9142" t="s">
        <v>806</v>
      </c>
      <c r="C9142" t="s">
        <v>2708</v>
      </c>
      <c r="K9142">
        <v>4</v>
      </c>
      <c r="L9142">
        <v>0</v>
      </c>
      <c r="M9142">
        <v>15</v>
      </c>
      <c r="N9142">
        <v>0</v>
      </c>
      <c r="O9142">
        <v>25</v>
      </c>
    </row>
    <row r="9143" spans="1:39" x14ac:dyDescent="0.3">
      <c r="A9143">
        <v>16248</v>
      </c>
      <c r="B9143" t="s">
        <v>806</v>
      </c>
      <c r="C9143" t="s">
        <v>2709</v>
      </c>
      <c r="K9143">
        <v>0</v>
      </c>
      <c r="L9143">
        <v>0</v>
      </c>
      <c r="M9143">
        <v>0</v>
      </c>
      <c r="N9143">
        <v>1</v>
      </c>
      <c r="O9143">
        <v>0</v>
      </c>
    </row>
    <row r="9144" spans="1:39" x14ac:dyDescent="0.3">
      <c r="A9144">
        <v>16248</v>
      </c>
      <c r="B9144" t="s">
        <v>610</v>
      </c>
      <c r="C9144" t="s">
        <v>56</v>
      </c>
      <c r="K9144">
        <v>26</v>
      </c>
      <c r="L9144">
        <v>0</v>
      </c>
      <c r="M9144">
        <v>25</v>
      </c>
      <c r="N9144">
        <v>0</v>
      </c>
      <c r="O9144">
        <v>139</v>
      </c>
    </row>
    <row r="9145" spans="1:39" x14ac:dyDescent="0.3">
      <c r="A9145">
        <v>16248</v>
      </c>
      <c r="B9145" t="s">
        <v>610</v>
      </c>
      <c r="C9145" t="s">
        <v>2476</v>
      </c>
      <c r="K9145">
        <v>1</v>
      </c>
      <c r="L9145">
        <v>0</v>
      </c>
      <c r="M9145">
        <v>14</v>
      </c>
      <c r="N9145">
        <v>0</v>
      </c>
      <c r="O9145">
        <v>14</v>
      </c>
    </row>
    <row r="9146" spans="1:39" x14ac:dyDescent="0.3">
      <c r="A9146">
        <v>16248</v>
      </c>
      <c r="B9146" t="s">
        <v>610</v>
      </c>
      <c r="C9146" t="s">
        <v>595</v>
      </c>
      <c r="K9146">
        <v>0</v>
      </c>
      <c r="L9146">
        <v>0</v>
      </c>
      <c r="M9146">
        <v>0</v>
      </c>
      <c r="N9146">
        <v>0</v>
      </c>
      <c r="O9146">
        <v>0</v>
      </c>
    </row>
    <row r="9147" spans="1:39" x14ac:dyDescent="0.3">
      <c r="A9147">
        <v>16248</v>
      </c>
      <c r="B9147" t="s">
        <v>610</v>
      </c>
      <c r="C9147" t="s">
        <v>2707</v>
      </c>
      <c r="K9147">
        <v>4</v>
      </c>
      <c r="L9147">
        <v>0</v>
      </c>
      <c r="M9147">
        <v>0</v>
      </c>
      <c r="N9147">
        <v>0</v>
      </c>
      <c r="O9147">
        <v>-28</v>
      </c>
    </row>
    <row r="9148" spans="1:39" x14ac:dyDescent="0.3">
      <c r="A9148">
        <v>16248</v>
      </c>
      <c r="B9148" t="s">
        <v>806</v>
      </c>
      <c r="C9148" t="s">
        <v>2432</v>
      </c>
      <c r="P9148">
        <v>43</v>
      </c>
      <c r="Q9148">
        <v>1</v>
      </c>
      <c r="R9148">
        <v>70</v>
      </c>
      <c r="S9148">
        <v>3</v>
      </c>
    </row>
    <row r="9149" spans="1:39" x14ac:dyDescent="0.3">
      <c r="A9149">
        <v>16248</v>
      </c>
      <c r="B9149" t="s">
        <v>806</v>
      </c>
      <c r="C9149" t="s">
        <v>2709</v>
      </c>
      <c r="P9149">
        <v>31</v>
      </c>
      <c r="Q9149">
        <v>1</v>
      </c>
      <c r="R9149">
        <v>59</v>
      </c>
      <c r="S9149">
        <v>3</v>
      </c>
    </row>
    <row r="9150" spans="1:39" x14ac:dyDescent="0.3">
      <c r="A9150">
        <v>16248</v>
      </c>
      <c r="B9150" t="s">
        <v>806</v>
      </c>
      <c r="C9150" t="s">
        <v>2710</v>
      </c>
      <c r="P9150">
        <v>42</v>
      </c>
      <c r="Q9150">
        <v>0</v>
      </c>
      <c r="R9150">
        <v>42</v>
      </c>
      <c r="S9150">
        <v>1</v>
      </c>
    </row>
    <row r="9151" spans="1:39" x14ac:dyDescent="0.3">
      <c r="A9151">
        <v>16248</v>
      </c>
      <c r="B9151" t="s">
        <v>806</v>
      </c>
      <c r="C9151" t="s">
        <v>2711</v>
      </c>
      <c r="P9151">
        <v>16</v>
      </c>
      <c r="Q9151">
        <v>0</v>
      </c>
      <c r="R9151">
        <v>39</v>
      </c>
      <c r="S9151">
        <v>3</v>
      </c>
    </row>
    <row r="9152" spans="1:39" x14ac:dyDescent="0.3">
      <c r="A9152">
        <v>16248</v>
      </c>
      <c r="B9152" t="s">
        <v>806</v>
      </c>
      <c r="C9152" t="s">
        <v>320</v>
      </c>
      <c r="P9152">
        <v>13</v>
      </c>
      <c r="Q9152">
        <v>0</v>
      </c>
      <c r="R9152">
        <v>13</v>
      </c>
      <c r="S9152">
        <v>1</v>
      </c>
    </row>
    <row r="9153" spans="1:29" x14ac:dyDescent="0.3">
      <c r="A9153">
        <v>16248</v>
      </c>
      <c r="B9153" t="s">
        <v>806</v>
      </c>
      <c r="C9153" t="s">
        <v>2708</v>
      </c>
      <c r="P9153">
        <v>0</v>
      </c>
      <c r="Q9153">
        <v>0</v>
      </c>
      <c r="R9153">
        <v>0</v>
      </c>
      <c r="S9153">
        <v>1</v>
      </c>
    </row>
    <row r="9154" spans="1:29" x14ac:dyDescent="0.3">
      <c r="A9154">
        <v>16248</v>
      </c>
      <c r="B9154" t="s">
        <v>806</v>
      </c>
      <c r="C9154" t="s">
        <v>2431</v>
      </c>
      <c r="P9154">
        <v>0</v>
      </c>
      <c r="Q9154">
        <v>0</v>
      </c>
      <c r="R9154">
        <v>0</v>
      </c>
      <c r="S9154">
        <v>1</v>
      </c>
    </row>
    <row r="9155" spans="1:29" x14ac:dyDescent="0.3">
      <c r="A9155">
        <v>16248</v>
      </c>
      <c r="B9155" t="s">
        <v>806</v>
      </c>
      <c r="C9155" t="s">
        <v>2435</v>
      </c>
      <c r="P9155">
        <v>0</v>
      </c>
      <c r="Q9155">
        <v>0</v>
      </c>
      <c r="R9155">
        <v>-2</v>
      </c>
      <c r="S9155">
        <v>1</v>
      </c>
    </row>
    <row r="9156" spans="1:29" x14ac:dyDescent="0.3">
      <c r="A9156">
        <v>16248</v>
      </c>
      <c r="B9156" t="s">
        <v>610</v>
      </c>
      <c r="C9156" t="s">
        <v>595</v>
      </c>
      <c r="P9156">
        <v>21</v>
      </c>
      <c r="Q9156">
        <v>1</v>
      </c>
      <c r="R9156">
        <v>120</v>
      </c>
      <c r="S9156">
        <v>9</v>
      </c>
    </row>
    <row r="9157" spans="1:29" x14ac:dyDescent="0.3">
      <c r="A9157">
        <v>16248</v>
      </c>
      <c r="B9157" t="s">
        <v>610</v>
      </c>
      <c r="C9157" t="s">
        <v>113</v>
      </c>
      <c r="P9157">
        <v>24</v>
      </c>
      <c r="Q9157">
        <v>1</v>
      </c>
      <c r="R9157">
        <v>70</v>
      </c>
      <c r="S9157">
        <v>4</v>
      </c>
    </row>
    <row r="9158" spans="1:29" x14ac:dyDescent="0.3">
      <c r="A9158">
        <v>16248</v>
      </c>
      <c r="B9158" t="s">
        <v>610</v>
      </c>
      <c r="C9158" t="s">
        <v>44</v>
      </c>
      <c r="P9158">
        <v>18</v>
      </c>
      <c r="Q9158">
        <v>0</v>
      </c>
      <c r="R9158">
        <v>38</v>
      </c>
      <c r="S9158">
        <v>5</v>
      </c>
    </row>
    <row r="9159" spans="1:29" x14ac:dyDescent="0.3">
      <c r="A9159">
        <v>16248</v>
      </c>
      <c r="B9159" t="s">
        <v>610</v>
      </c>
      <c r="C9159" t="s">
        <v>98</v>
      </c>
      <c r="P9159">
        <v>21</v>
      </c>
      <c r="Q9159">
        <v>0</v>
      </c>
      <c r="R9159">
        <v>21</v>
      </c>
      <c r="S9159">
        <v>1</v>
      </c>
    </row>
    <row r="9160" spans="1:29" x14ac:dyDescent="0.3">
      <c r="A9160">
        <v>16248</v>
      </c>
      <c r="B9160" t="s">
        <v>610</v>
      </c>
      <c r="C9160" t="s">
        <v>2479</v>
      </c>
      <c r="P9160">
        <v>16</v>
      </c>
      <c r="Q9160">
        <v>0</v>
      </c>
      <c r="R9160">
        <v>16</v>
      </c>
      <c r="S9160">
        <v>1</v>
      </c>
    </row>
    <row r="9161" spans="1:29" x14ac:dyDescent="0.3">
      <c r="A9161">
        <v>16248</v>
      </c>
      <c r="B9161" t="s">
        <v>610</v>
      </c>
      <c r="C9161" t="s">
        <v>56</v>
      </c>
      <c r="P9161">
        <v>4</v>
      </c>
      <c r="Q9161">
        <v>0</v>
      </c>
      <c r="R9161">
        <v>8</v>
      </c>
      <c r="S9161">
        <v>3</v>
      </c>
    </row>
    <row r="9162" spans="1:29" x14ac:dyDescent="0.3">
      <c r="A9162">
        <v>16248</v>
      </c>
      <c r="B9162" t="s">
        <v>610</v>
      </c>
      <c r="C9162" t="s">
        <v>2712</v>
      </c>
      <c r="P9162">
        <v>4</v>
      </c>
      <c r="Q9162">
        <v>0</v>
      </c>
      <c r="R9162">
        <v>4</v>
      </c>
      <c r="S9162">
        <v>1</v>
      </c>
    </row>
    <row r="9163" spans="1:29" x14ac:dyDescent="0.3">
      <c r="A9163">
        <v>16248</v>
      </c>
      <c r="B9163" t="s">
        <v>806</v>
      </c>
      <c r="C9163" t="s">
        <v>215</v>
      </c>
      <c r="T9163">
        <v>22.6</v>
      </c>
      <c r="U9163">
        <v>33</v>
      </c>
      <c r="V9163">
        <v>0</v>
      </c>
      <c r="W9163">
        <v>113</v>
      </c>
      <c r="X9163">
        <v>5</v>
      </c>
    </row>
    <row r="9164" spans="1:29" x14ac:dyDescent="0.3">
      <c r="A9164">
        <v>16248</v>
      </c>
      <c r="B9164" t="s">
        <v>610</v>
      </c>
      <c r="C9164" t="s">
        <v>751</v>
      </c>
      <c r="T9164">
        <v>16.5</v>
      </c>
      <c r="U9164">
        <v>19</v>
      </c>
      <c r="V9164">
        <v>0</v>
      </c>
      <c r="W9164">
        <v>33</v>
      </c>
      <c r="X9164">
        <v>2</v>
      </c>
    </row>
    <row r="9165" spans="1:29" x14ac:dyDescent="0.3">
      <c r="A9165">
        <v>16248</v>
      </c>
      <c r="B9165" t="s">
        <v>610</v>
      </c>
      <c r="C9165" t="s">
        <v>144</v>
      </c>
      <c r="T9165">
        <v>24</v>
      </c>
      <c r="U9165">
        <v>24</v>
      </c>
      <c r="V9165">
        <v>0</v>
      </c>
      <c r="W9165">
        <v>24</v>
      </c>
      <c r="X9165">
        <v>1</v>
      </c>
    </row>
    <row r="9166" spans="1:29" x14ac:dyDescent="0.3">
      <c r="A9166">
        <v>16248</v>
      </c>
      <c r="B9166" t="s">
        <v>610</v>
      </c>
      <c r="C9166" t="s">
        <v>2476</v>
      </c>
      <c r="T9166">
        <v>10</v>
      </c>
      <c r="U9166">
        <v>10</v>
      </c>
      <c r="V9166">
        <v>0</v>
      </c>
      <c r="W9166">
        <v>10</v>
      </c>
      <c r="X9166">
        <v>1</v>
      </c>
    </row>
    <row r="9167" spans="1:29" x14ac:dyDescent="0.3">
      <c r="A9167">
        <v>16248</v>
      </c>
      <c r="B9167" t="s">
        <v>806</v>
      </c>
      <c r="C9167" t="s">
        <v>215</v>
      </c>
      <c r="Y9167">
        <v>5</v>
      </c>
      <c r="Z9167">
        <v>5</v>
      </c>
      <c r="AA9167">
        <v>0</v>
      </c>
      <c r="AB9167">
        <v>5</v>
      </c>
      <c r="AC9167">
        <v>1</v>
      </c>
    </row>
    <row r="9168" spans="1:29" x14ac:dyDescent="0.3">
      <c r="A9168">
        <v>16248</v>
      </c>
      <c r="B9168" t="s">
        <v>806</v>
      </c>
      <c r="C9168" t="s">
        <v>389</v>
      </c>
      <c r="Y9168">
        <v>0</v>
      </c>
      <c r="Z9168">
        <v>0</v>
      </c>
      <c r="AA9168">
        <v>0</v>
      </c>
      <c r="AB9168">
        <v>0</v>
      </c>
      <c r="AC9168">
        <v>1</v>
      </c>
    </row>
    <row r="9169" spans="1:39" x14ac:dyDescent="0.3">
      <c r="A9169">
        <v>16248</v>
      </c>
      <c r="B9169" t="s">
        <v>610</v>
      </c>
      <c r="C9169" t="s">
        <v>595</v>
      </c>
      <c r="Y9169">
        <v>-1</v>
      </c>
      <c r="Z9169">
        <v>0</v>
      </c>
      <c r="AA9169">
        <v>0</v>
      </c>
      <c r="AB9169">
        <v>-2</v>
      </c>
      <c r="AC9169">
        <v>2</v>
      </c>
    </row>
    <row r="9170" spans="1:39" x14ac:dyDescent="0.3">
      <c r="A9170">
        <v>16248</v>
      </c>
      <c r="B9170" t="s">
        <v>610</v>
      </c>
      <c r="C9170" t="s">
        <v>2713</v>
      </c>
      <c r="Y9170">
        <v>20</v>
      </c>
      <c r="Z9170">
        <v>0</v>
      </c>
      <c r="AA9170">
        <v>0</v>
      </c>
      <c r="AB9170">
        <v>20</v>
      </c>
      <c r="AC9170">
        <v>1</v>
      </c>
    </row>
    <row r="9171" spans="1:39" x14ac:dyDescent="0.3">
      <c r="A9171">
        <v>16248</v>
      </c>
      <c r="B9171" t="s">
        <v>806</v>
      </c>
      <c r="C9171" t="s">
        <v>2714</v>
      </c>
      <c r="AD9171">
        <v>2</v>
      </c>
      <c r="AE9171">
        <v>46</v>
      </c>
      <c r="AF9171">
        <v>1</v>
      </c>
      <c r="AG9171">
        <v>50</v>
      </c>
      <c r="AH9171">
        <v>7</v>
      </c>
      <c r="AI9171">
        <v>4</v>
      </c>
    </row>
    <row r="9172" spans="1:39" x14ac:dyDescent="0.3">
      <c r="A9172">
        <v>16248</v>
      </c>
      <c r="B9172" t="s">
        <v>610</v>
      </c>
      <c r="C9172" t="s">
        <v>2481</v>
      </c>
      <c r="AD9172">
        <v>3</v>
      </c>
      <c r="AE9172">
        <v>47</v>
      </c>
      <c r="AF9172">
        <v>3</v>
      </c>
      <c r="AG9172">
        <v>100</v>
      </c>
      <c r="AH9172">
        <v>10</v>
      </c>
      <c r="AI9172">
        <v>1</v>
      </c>
    </row>
    <row r="9173" spans="1:39" x14ac:dyDescent="0.3">
      <c r="A9173">
        <v>16248</v>
      </c>
      <c r="B9173" t="s">
        <v>806</v>
      </c>
      <c r="C9173" t="s">
        <v>1294</v>
      </c>
      <c r="AJ9173">
        <v>48</v>
      </c>
      <c r="AK9173">
        <v>156</v>
      </c>
      <c r="AL9173">
        <v>39</v>
      </c>
      <c r="AM9173">
        <v>4</v>
      </c>
    </row>
    <row r="9174" spans="1:39" x14ac:dyDescent="0.3">
      <c r="A9174">
        <v>16248</v>
      </c>
      <c r="B9174" t="s">
        <v>610</v>
      </c>
      <c r="C9174" t="s">
        <v>2482</v>
      </c>
      <c r="AJ9174">
        <v>54</v>
      </c>
      <c r="AK9174">
        <v>306</v>
      </c>
      <c r="AL9174">
        <v>43.7</v>
      </c>
      <c r="AM9174">
        <v>7</v>
      </c>
    </row>
    <row r="9175" spans="1:39" x14ac:dyDescent="0.3">
      <c r="A9175">
        <v>16249</v>
      </c>
      <c r="B9175" t="s">
        <v>317</v>
      </c>
      <c r="C9175" t="s">
        <v>2715</v>
      </c>
      <c r="D9175">
        <v>29</v>
      </c>
      <c r="E9175">
        <v>62.1</v>
      </c>
      <c r="F9175">
        <v>18</v>
      </c>
      <c r="G9175">
        <v>4</v>
      </c>
      <c r="H9175">
        <v>0</v>
      </c>
      <c r="I9175">
        <v>162</v>
      </c>
      <c r="J9175">
        <v>81.400000000000006</v>
      </c>
    </row>
    <row r="9176" spans="1:39" x14ac:dyDescent="0.3">
      <c r="A9176">
        <v>16249</v>
      </c>
      <c r="B9176" t="s">
        <v>341</v>
      </c>
      <c r="C9176" t="s">
        <v>2716</v>
      </c>
      <c r="D9176">
        <v>35</v>
      </c>
      <c r="E9176">
        <v>62.9</v>
      </c>
      <c r="F9176">
        <v>22</v>
      </c>
      <c r="G9176">
        <v>2</v>
      </c>
      <c r="H9176">
        <v>2</v>
      </c>
      <c r="I9176">
        <v>289</v>
      </c>
      <c r="J9176">
        <v>139.69999999999999</v>
      </c>
    </row>
    <row r="9177" spans="1:39" x14ac:dyDescent="0.3">
      <c r="A9177">
        <v>16249</v>
      </c>
      <c r="B9177" t="s">
        <v>341</v>
      </c>
      <c r="C9177" t="s">
        <v>2717</v>
      </c>
      <c r="D9177">
        <v>1</v>
      </c>
      <c r="E9177">
        <v>100</v>
      </c>
      <c r="F9177">
        <v>1</v>
      </c>
      <c r="G9177">
        <v>0</v>
      </c>
      <c r="H9177">
        <v>0</v>
      </c>
      <c r="I9177">
        <v>9</v>
      </c>
      <c r="J9177">
        <v>175.6</v>
      </c>
    </row>
    <row r="9178" spans="1:39" x14ac:dyDescent="0.3">
      <c r="A9178">
        <v>16249</v>
      </c>
      <c r="B9178" t="s">
        <v>317</v>
      </c>
      <c r="C9178" t="s">
        <v>2715</v>
      </c>
      <c r="K9178">
        <v>17</v>
      </c>
      <c r="L9178">
        <v>0</v>
      </c>
      <c r="M9178">
        <v>49</v>
      </c>
      <c r="N9178">
        <v>1</v>
      </c>
      <c r="O9178">
        <v>90</v>
      </c>
    </row>
    <row r="9179" spans="1:39" x14ac:dyDescent="0.3">
      <c r="A9179">
        <v>16249</v>
      </c>
      <c r="B9179" t="s">
        <v>317</v>
      </c>
      <c r="C9179" t="s">
        <v>2131</v>
      </c>
      <c r="K9179">
        <v>11</v>
      </c>
      <c r="L9179">
        <v>0</v>
      </c>
      <c r="M9179">
        <v>54</v>
      </c>
      <c r="N9179">
        <v>2</v>
      </c>
      <c r="O9179">
        <v>87</v>
      </c>
    </row>
    <row r="9180" spans="1:39" x14ac:dyDescent="0.3">
      <c r="A9180">
        <v>16249</v>
      </c>
      <c r="B9180" t="s">
        <v>317</v>
      </c>
      <c r="C9180" t="s">
        <v>2718</v>
      </c>
      <c r="K9180">
        <v>3</v>
      </c>
      <c r="L9180">
        <v>0</v>
      </c>
      <c r="M9180">
        <v>25</v>
      </c>
      <c r="N9180">
        <v>0</v>
      </c>
      <c r="O9180">
        <v>24</v>
      </c>
    </row>
    <row r="9181" spans="1:39" x14ac:dyDescent="0.3">
      <c r="A9181">
        <v>16249</v>
      </c>
      <c r="B9181" t="s">
        <v>317</v>
      </c>
      <c r="C9181" t="s">
        <v>622</v>
      </c>
      <c r="K9181">
        <v>1</v>
      </c>
      <c r="L9181">
        <v>0</v>
      </c>
      <c r="M9181">
        <v>7</v>
      </c>
      <c r="N9181">
        <v>0</v>
      </c>
      <c r="O9181">
        <v>7</v>
      </c>
    </row>
    <row r="9182" spans="1:39" x14ac:dyDescent="0.3">
      <c r="A9182">
        <v>16249</v>
      </c>
      <c r="B9182" t="s">
        <v>317</v>
      </c>
      <c r="C9182" t="s">
        <v>2719</v>
      </c>
      <c r="K9182">
        <v>0</v>
      </c>
      <c r="L9182">
        <v>1</v>
      </c>
      <c r="M9182">
        <v>0</v>
      </c>
      <c r="N9182">
        <v>0</v>
      </c>
      <c r="O9182">
        <v>0</v>
      </c>
    </row>
    <row r="9183" spans="1:39" x14ac:dyDescent="0.3">
      <c r="A9183">
        <v>16249</v>
      </c>
      <c r="B9183" t="s">
        <v>341</v>
      </c>
      <c r="C9183" t="s">
        <v>2720</v>
      </c>
      <c r="K9183">
        <v>27</v>
      </c>
      <c r="L9183">
        <v>0</v>
      </c>
      <c r="M9183">
        <v>21</v>
      </c>
      <c r="N9183">
        <v>2</v>
      </c>
      <c r="O9183">
        <v>100</v>
      </c>
    </row>
    <row r="9184" spans="1:39" x14ac:dyDescent="0.3">
      <c r="A9184">
        <v>16249</v>
      </c>
      <c r="B9184" t="s">
        <v>341</v>
      </c>
      <c r="C9184" t="s">
        <v>870</v>
      </c>
      <c r="K9184">
        <v>4</v>
      </c>
      <c r="L9184">
        <v>0</v>
      </c>
      <c r="M9184">
        <v>21</v>
      </c>
      <c r="N9184">
        <v>0</v>
      </c>
      <c r="O9184">
        <v>23</v>
      </c>
    </row>
    <row r="9185" spans="1:19" x14ac:dyDescent="0.3">
      <c r="A9185">
        <v>16249</v>
      </c>
      <c r="B9185" t="s">
        <v>341</v>
      </c>
      <c r="C9185" t="s">
        <v>2716</v>
      </c>
      <c r="K9185">
        <v>6</v>
      </c>
      <c r="L9185">
        <v>0</v>
      </c>
      <c r="M9185">
        <v>19</v>
      </c>
      <c r="N9185">
        <v>0</v>
      </c>
      <c r="O9185">
        <v>1</v>
      </c>
    </row>
    <row r="9186" spans="1:19" x14ac:dyDescent="0.3">
      <c r="A9186">
        <v>16249</v>
      </c>
      <c r="B9186" t="s">
        <v>341</v>
      </c>
      <c r="C9186" t="s">
        <v>1751</v>
      </c>
      <c r="K9186">
        <v>1</v>
      </c>
      <c r="L9186">
        <v>0</v>
      </c>
      <c r="M9186">
        <v>0</v>
      </c>
      <c r="N9186">
        <v>0</v>
      </c>
      <c r="O9186">
        <v>0</v>
      </c>
    </row>
    <row r="9187" spans="1:19" x14ac:dyDescent="0.3">
      <c r="A9187">
        <v>16249</v>
      </c>
      <c r="B9187" t="s">
        <v>341</v>
      </c>
      <c r="C9187" t="s">
        <v>2721</v>
      </c>
      <c r="K9187">
        <v>1</v>
      </c>
      <c r="L9187">
        <v>0</v>
      </c>
      <c r="M9187">
        <v>0</v>
      </c>
      <c r="N9187">
        <v>0</v>
      </c>
      <c r="O9187">
        <v>-5</v>
      </c>
    </row>
    <row r="9188" spans="1:19" x14ac:dyDescent="0.3">
      <c r="A9188">
        <v>16249</v>
      </c>
      <c r="B9188" t="s">
        <v>317</v>
      </c>
      <c r="C9188" t="s">
        <v>1827</v>
      </c>
      <c r="P9188">
        <v>27</v>
      </c>
      <c r="Q9188">
        <v>0</v>
      </c>
      <c r="R9188">
        <v>43</v>
      </c>
      <c r="S9188">
        <v>3</v>
      </c>
    </row>
    <row r="9189" spans="1:19" x14ac:dyDescent="0.3">
      <c r="A9189">
        <v>16249</v>
      </c>
      <c r="B9189" t="s">
        <v>317</v>
      </c>
      <c r="C9189" t="s">
        <v>324</v>
      </c>
      <c r="P9189">
        <v>15</v>
      </c>
      <c r="Q9189">
        <v>0</v>
      </c>
      <c r="R9189">
        <v>36</v>
      </c>
      <c r="S9189">
        <v>4</v>
      </c>
    </row>
    <row r="9190" spans="1:19" x14ac:dyDescent="0.3">
      <c r="A9190">
        <v>16249</v>
      </c>
      <c r="B9190" t="s">
        <v>317</v>
      </c>
      <c r="C9190" t="s">
        <v>2131</v>
      </c>
      <c r="P9190">
        <v>12</v>
      </c>
      <c r="Q9190">
        <v>0</v>
      </c>
      <c r="R9190">
        <v>34</v>
      </c>
      <c r="S9190">
        <v>5</v>
      </c>
    </row>
    <row r="9191" spans="1:19" x14ac:dyDescent="0.3">
      <c r="A9191">
        <v>16249</v>
      </c>
      <c r="B9191" t="s">
        <v>317</v>
      </c>
      <c r="C9191" t="s">
        <v>2719</v>
      </c>
      <c r="P9191">
        <v>11</v>
      </c>
      <c r="Q9191">
        <v>0</v>
      </c>
      <c r="R9191">
        <v>24</v>
      </c>
      <c r="S9191">
        <v>2</v>
      </c>
    </row>
    <row r="9192" spans="1:19" x14ac:dyDescent="0.3">
      <c r="A9192">
        <v>16249</v>
      </c>
      <c r="B9192" t="s">
        <v>317</v>
      </c>
      <c r="C9192" t="s">
        <v>2722</v>
      </c>
      <c r="P9192">
        <v>12</v>
      </c>
      <c r="Q9192">
        <v>0</v>
      </c>
      <c r="R9192">
        <v>20</v>
      </c>
      <c r="S9192">
        <v>2</v>
      </c>
    </row>
    <row r="9193" spans="1:19" x14ac:dyDescent="0.3">
      <c r="A9193">
        <v>16249</v>
      </c>
      <c r="B9193" t="s">
        <v>317</v>
      </c>
      <c r="C9193" t="s">
        <v>1247</v>
      </c>
      <c r="P9193">
        <v>5</v>
      </c>
      <c r="Q9193">
        <v>0</v>
      </c>
      <c r="R9193">
        <v>5</v>
      </c>
      <c r="S9193">
        <v>2</v>
      </c>
    </row>
    <row r="9194" spans="1:19" x14ac:dyDescent="0.3">
      <c r="A9194">
        <v>16249</v>
      </c>
      <c r="B9194" t="s">
        <v>341</v>
      </c>
      <c r="C9194" t="s">
        <v>2721</v>
      </c>
      <c r="P9194">
        <v>40</v>
      </c>
      <c r="Q9194">
        <v>1</v>
      </c>
      <c r="R9194">
        <v>86</v>
      </c>
      <c r="S9194">
        <v>7</v>
      </c>
    </row>
    <row r="9195" spans="1:19" x14ac:dyDescent="0.3">
      <c r="A9195">
        <v>16249</v>
      </c>
      <c r="B9195" t="s">
        <v>341</v>
      </c>
      <c r="C9195" t="s">
        <v>870</v>
      </c>
      <c r="P9195">
        <v>70</v>
      </c>
      <c r="Q9195">
        <v>0</v>
      </c>
      <c r="R9195">
        <v>81</v>
      </c>
      <c r="S9195">
        <v>4</v>
      </c>
    </row>
    <row r="9196" spans="1:19" x14ac:dyDescent="0.3">
      <c r="A9196">
        <v>16249</v>
      </c>
      <c r="B9196" t="s">
        <v>341</v>
      </c>
      <c r="C9196" t="s">
        <v>1403</v>
      </c>
      <c r="P9196">
        <v>19</v>
      </c>
      <c r="Q9196">
        <v>1</v>
      </c>
      <c r="R9196">
        <v>60</v>
      </c>
      <c r="S9196">
        <v>4</v>
      </c>
    </row>
    <row r="9197" spans="1:19" x14ac:dyDescent="0.3">
      <c r="A9197">
        <v>16249</v>
      </c>
      <c r="B9197" t="s">
        <v>341</v>
      </c>
      <c r="C9197" t="s">
        <v>2723</v>
      </c>
      <c r="P9197">
        <v>19</v>
      </c>
      <c r="Q9197">
        <v>0</v>
      </c>
      <c r="R9197">
        <v>33</v>
      </c>
      <c r="S9197">
        <v>3</v>
      </c>
    </row>
    <row r="9198" spans="1:19" x14ac:dyDescent="0.3">
      <c r="A9198">
        <v>16249</v>
      </c>
      <c r="B9198" t="s">
        <v>341</v>
      </c>
      <c r="C9198" t="s">
        <v>2724</v>
      </c>
      <c r="P9198">
        <v>14</v>
      </c>
      <c r="Q9198">
        <v>0</v>
      </c>
      <c r="R9198">
        <v>14</v>
      </c>
      <c r="S9198">
        <v>1</v>
      </c>
    </row>
    <row r="9199" spans="1:19" x14ac:dyDescent="0.3">
      <c r="A9199">
        <v>16249</v>
      </c>
      <c r="B9199" t="s">
        <v>341</v>
      </c>
      <c r="C9199" t="s">
        <v>2720</v>
      </c>
      <c r="P9199">
        <v>8</v>
      </c>
      <c r="Q9199">
        <v>0</v>
      </c>
      <c r="R9199">
        <v>13</v>
      </c>
      <c r="S9199">
        <v>2</v>
      </c>
    </row>
    <row r="9200" spans="1:19" x14ac:dyDescent="0.3">
      <c r="A9200">
        <v>16249</v>
      </c>
      <c r="B9200" t="s">
        <v>341</v>
      </c>
      <c r="C9200" t="s">
        <v>1751</v>
      </c>
      <c r="P9200">
        <v>7</v>
      </c>
      <c r="Q9200">
        <v>0</v>
      </c>
      <c r="R9200">
        <v>7</v>
      </c>
      <c r="S9200">
        <v>1</v>
      </c>
    </row>
    <row r="9201" spans="1:39" x14ac:dyDescent="0.3">
      <c r="A9201">
        <v>16249</v>
      </c>
      <c r="B9201" t="s">
        <v>341</v>
      </c>
      <c r="C9201" t="s">
        <v>2725</v>
      </c>
      <c r="P9201">
        <v>4</v>
      </c>
      <c r="Q9201">
        <v>0</v>
      </c>
      <c r="R9201">
        <v>4</v>
      </c>
      <c r="S9201">
        <v>1</v>
      </c>
    </row>
    <row r="9202" spans="1:39" x14ac:dyDescent="0.3">
      <c r="A9202">
        <v>16249</v>
      </c>
      <c r="B9202" t="s">
        <v>317</v>
      </c>
      <c r="C9202" t="s">
        <v>622</v>
      </c>
      <c r="T9202">
        <v>25.3</v>
      </c>
      <c r="U9202">
        <v>30</v>
      </c>
      <c r="V9202">
        <v>0</v>
      </c>
      <c r="W9202">
        <v>76</v>
      </c>
      <c r="X9202">
        <v>3</v>
      </c>
    </row>
    <row r="9203" spans="1:39" x14ac:dyDescent="0.3">
      <c r="A9203">
        <v>16249</v>
      </c>
      <c r="B9203" t="s">
        <v>317</v>
      </c>
      <c r="C9203" t="s">
        <v>1017</v>
      </c>
      <c r="T9203">
        <v>21.3</v>
      </c>
      <c r="U9203">
        <v>23</v>
      </c>
      <c r="V9203">
        <v>0</v>
      </c>
      <c r="W9203">
        <v>64</v>
      </c>
      <c r="X9203">
        <v>3</v>
      </c>
    </row>
    <row r="9204" spans="1:39" x14ac:dyDescent="0.3">
      <c r="A9204">
        <v>16249</v>
      </c>
      <c r="B9204" t="s">
        <v>341</v>
      </c>
      <c r="C9204" t="s">
        <v>2721</v>
      </c>
      <c r="T9204">
        <v>24.5</v>
      </c>
      <c r="U9204">
        <v>26</v>
      </c>
      <c r="V9204">
        <v>0</v>
      </c>
      <c r="W9204">
        <v>49</v>
      </c>
      <c r="X9204">
        <v>2</v>
      </c>
    </row>
    <row r="9205" spans="1:39" x14ac:dyDescent="0.3">
      <c r="A9205">
        <v>16249</v>
      </c>
      <c r="B9205" t="s">
        <v>341</v>
      </c>
      <c r="C9205" t="s">
        <v>2726</v>
      </c>
      <c r="T9205">
        <v>39</v>
      </c>
      <c r="U9205">
        <v>39</v>
      </c>
      <c r="V9205">
        <v>0</v>
      </c>
      <c r="W9205">
        <v>39</v>
      </c>
      <c r="X9205">
        <v>1</v>
      </c>
    </row>
    <row r="9206" spans="1:39" x14ac:dyDescent="0.3">
      <c r="A9206">
        <v>16249</v>
      </c>
      <c r="B9206" t="s">
        <v>317</v>
      </c>
      <c r="C9206" t="s">
        <v>1017</v>
      </c>
      <c r="Y9206">
        <v>0</v>
      </c>
      <c r="Z9206">
        <v>0</v>
      </c>
      <c r="AA9206">
        <v>0</v>
      </c>
      <c r="AB9206">
        <v>0</v>
      </c>
      <c r="AC9206">
        <v>1</v>
      </c>
    </row>
    <row r="9207" spans="1:39" x14ac:dyDescent="0.3">
      <c r="A9207">
        <v>16249</v>
      </c>
      <c r="B9207" t="s">
        <v>341</v>
      </c>
      <c r="C9207" t="s">
        <v>2723</v>
      </c>
      <c r="Y9207">
        <v>18.7</v>
      </c>
      <c r="Z9207">
        <v>44</v>
      </c>
      <c r="AA9207">
        <v>0</v>
      </c>
      <c r="AB9207">
        <v>56</v>
      </c>
      <c r="AC9207">
        <v>3</v>
      </c>
    </row>
    <row r="9208" spans="1:39" x14ac:dyDescent="0.3">
      <c r="A9208">
        <v>16249</v>
      </c>
      <c r="B9208" t="s">
        <v>317</v>
      </c>
      <c r="C9208" t="s">
        <v>2727</v>
      </c>
      <c r="AD9208">
        <v>0</v>
      </c>
      <c r="AE9208" t="s">
        <v>136</v>
      </c>
      <c r="AF9208">
        <v>0</v>
      </c>
      <c r="AG9208" t="s">
        <v>136</v>
      </c>
      <c r="AH9208">
        <v>3</v>
      </c>
      <c r="AI9208">
        <v>3</v>
      </c>
    </row>
    <row r="9209" spans="1:39" x14ac:dyDescent="0.3">
      <c r="A9209">
        <v>16249</v>
      </c>
      <c r="B9209" t="s">
        <v>341</v>
      </c>
      <c r="C9209" t="s">
        <v>735</v>
      </c>
      <c r="AD9209">
        <v>1</v>
      </c>
      <c r="AE9209" t="s">
        <v>136</v>
      </c>
      <c r="AF9209">
        <v>0</v>
      </c>
      <c r="AG9209">
        <v>0</v>
      </c>
      <c r="AH9209">
        <v>5</v>
      </c>
      <c r="AI9209">
        <v>5</v>
      </c>
    </row>
    <row r="9210" spans="1:39" x14ac:dyDescent="0.3">
      <c r="A9210">
        <v>16249</v>
      </c>
      <c r="B9210" t="s">
        <v>317</v>
      </c>
      <c r="C9210" t="s">
        <v>56</v>
      </c>
      <c r="AJ9210">
        <v>53</v>
      </c>
      <c r="AK9210">
        <v>241</v>
      </c>
      <c r="AL9210">
        <v>40.200000000000003</v>
      </c>
      <c r="AM9210">
        <v>6</v>
      </c>
    </row>
    <row r="9211" spans="1:39" x14ac:dyDescent="0.3">
      <c r="A9211">
        <v>16249</v>
      </c>
      <c r="B9211" t="s">
        <v>341</v>
      </c>
      <c r="C9211" t="s">
        <v>352</v>
      </c>
      <c r="AJ9211">
        <v>48</v>
      </c>
      <c r="AK9211">
        <v>173</v>
      </c>
      <c r="AL9211">
        <v>28.8</v>
      </c>
      <c r="AM9211">
        <v>6</v>
      </c>
    </row>
    <row r="9212" spans="1:39" x14ac:dyDescent="0.3">
      <c r="A9212">
        <v>16251</v>
      </c>
      <c r="B9212" t="s">
        <v>767</v>
      </c>
      <c r="C9212" t="s">
        <v>1165</v>
      </c>
      <c r="D9212">
        <v>19</v>
      </c>
      <c r="E9212">
        <v>52.6</v>
      </c>
      <c r="F9212">
        <v>10</v>
      </c>
      <c r="G9212">
        <v>1</v>
      </c>
      <c r="H9212">
        <v>3</v>
      </c>
      <c r="I9212">
        <v>158</v>
      </c>
      <c r="J9212">
        <v>164.1</v>
      </c>
    </row>
    <row r="9213" spans="1:39" x14ac:dyDescent="0.3">
      <c r="A9213">
        <v>16251</v>
      </c>
      <c r="B9213" t="s">
        <v>570</v>
      </c>
      <c r="C9213" t="s">
        <v>2384</v>
      </c>
      <c r="D9213">
        <v>35</v>
      </c>
      <c r="E9213">
        <v>62.9</v>
      </c>
      <c r="F9213">
        <v>22</v>
      </c>
      <c r="G9213">
        <v>3</v>
      </c>
      <c r="H9213">
        <v>2</v>
      </c>
      <c r="I9213">
        <v>204</v>
      </c>
      <c r="J9213">
        <v>113.5</v>
      </c>
    </row>
    <row r="9214" spans="1:39" x14ac:dyDescent="0.3">
      <c r="A9214">
        <v>16251</v>
      </c>
      <c r="B9214" t="s">
        <v>570</v>
      </c>
      <c r="C9214" t="s">
        <v>427</v>
      </c>
      <c r="D9214">
        <v>1</v>
      </c>
      <c r="E9214">
        <v>100</v>
      </c>
      <c r="F9214">
        <v>1</v>
      </c>
      <c r="G9214">
        <v>0</v>
      </c>
      <c r="H9214">
        <v>1</v>
      </c>
      <c r="I9214">
        <v>14</v>
      </c>
      <c r="J9214">
        <v>547.6</v>
      </c>
    </row>
    <row r="9215" spans="1:39" x14ac:dyDescent="0.3">
      <c r="A9215">
        <v>16251</v>
      </c>
      <c r="B9215" t="s">
        <v>767</v>
      </c>
      <c r="C9215" t="s">
        <v>801</v>
      </c>
      <c r="K9215">
        <v>24</v>
      </c>
      <c r="L9215">
        <v>0</v>
      </c>
      <c r="M9215">
        <v>22</v>
      </c>
      <c r="N9215">
        <v>1</v>
      </c>
      <c r="O9215">
        <v>105</v>
      </c>
    </row>
    <row r="9216" spans="1:39" x14ac:dyDescent="0.3">
      <c r="A9216">
        <v>16251</v>
      </c>
      <c r="B9216" t="s">
        <v>767</v>
      </c>
      <c r="C9216" t="s">
        <v>874</v>
      </c>
      <c r="K9216">
        <v>10</v>
      </c>
      <c r="L9216">
        <v>0</v>
      </c>
      <c r="M9216">
        <v>26</v>
      </c>
      <c r="N9216">
        <v>0</v>
      </c>
      <c r="O9216">
        <v>102</v>
      </c>
    </row>
    <row r="9217" spans="1:19" x14ac:dyDescent="0.3">
      <c r="A9217">
        <v>16251</v>
      </c>
      <c r="B9217" t="s">
        <v>767</v>
      </c>
      <c r="C9217" t="s">
        <v>1165</v>
      </c>
      <c r="K9217">
        <v>12</v>
      </c>
      <c r="L9217">
        <v>0</v>
      </c>
      <c r="M9217">
        <v>32</v>
      </c>
      <c r="N9217">
        <v>1</v>
      </c>
      <c r="O9217">
        <v>67</v>
      </c>
    </row>
    <row r="9218" spans="1:19" x14ac:dyDescent="0.3">
      <c r="A9218">
        <v>16251</v>
      </c>
      <c r="B9218" t="s">
        <v>767</v>
      </c>
      <c r="C9218" t="s">
        <v>514</v>
      </c>
      <c r="K9218">
        <v>4</v>
      </c>
      <c r="L9218">
        <v>0</v>
      </c>
      <c r="M9218">
        <v>6</v>
      </c>
      <c r="N9218">
        <v>0</v>
      </c>
      <c r="O9218">
        <v>9</v>
      </c>
    </row>
    <row r="9219" spans="1:19" x14ac:dyDescent="0.3">
      <c r="A9219">
        <v>16251</v>
      </c>
      <c r="B9219" t="s">
        <v>767</v>
      </c>
      <c r="C9219" t="s">
        <v>1238</v>
      </c>
      <c r="K9219">
        <v>1</v>
      </c>
      <c r="L9219">
        <v>0</v>
      </c>
      <c r="M9219">
        <v>4</v>
      </c>
      <c r="N9219">
        <v>0</v>
      </c>
      <c r="O9219">
        <v>4</v>
      </c>
    </row>
    <row r="9220" spans="1:19" x14ac:dyDescent="0.3">
      <c r="A9220">
        <v>16251</v>
      </c>
      <c r="B9220" t="s">
        <v>767</v>
      </c>
      <c r="C9220" t="s">
        <v>352</v>
      </c>
      <c r="K9220">
        <v>2</v>
      </c>
      <c r="L9220">
        <v>0</v>
      </c>
      <c r="M9220">
        <v>3</v>
      </c>
      <c r="N9220">
        <v>0</v>
      </c>
      <c r="O9220">
        <v>3</v>
      </c>
    </row>
    <row r="9221" spans="1:19" x14ac:dyDescent="0.3">
      <c r="A9221">
        <v>16251</v>
      </c>
      <c r="B9221" t="s">
        <v>570</v>
      </c>
      <c r="C9221" t="s">
        <v>427</v>
      </c>
      <c r="K9221">
        <v>20</v>
      </c>
      <c r="L9221">
        <v>0</v>
      </c>
      <c r="M9221">
        <v>18</v>
      </c>
      <c r="N9221">
        <v>0</v>
      </c>
      <c r="O9221">
        <v>100</v>
      </c>
    </row>
    <row r="9222" spans="1:19" x14ac:dyDescent="0.3">
      <c r="A9222">
        <v>16251</v>
      </c>
      <c r="B9222" t="s">
        <v>570</v>
      </c>
      <c r="C9222" t="s">
        <v>2384</v>
      </c>
      <c r="K9222">
        <v>7</v>
      </c>
      <c r="L9222">
        <v>0</v>
      </c>
      <c r="M9222">
        <v>32</v>
      </c>
      <c r="N9222">
        <v>0</v>
      </c>
      <c r="O9222">
        <v>43</v>
      </c>
    </row>
    <row r="9223" spans="1:19" x14ac:dyDescent="0.3">
      <c r="A9223">
        <v>16251</v>
      </c>
      <c r="B9223" t="s">
        <v>570</v>
      </c>
      <c r="C9223" t="s">
        <v>1046</v>
      </c>
      <c r="K9223">
        <v>2</v>
      </c>
      <c r="L9223">
        <v>0</v>
      </c>
      <c r="M9223">
        <v>7</v>
      </c>
      <c r="N9223">
        <v>0</v>
      </c>
      <c r="O9223">
        <v>12</v>
      </c>
    </row>
    <row r="9224" spans="1:19" x14ac:dyDescent="0.3">
      <c r="A9224">
        <v>16251</v>
      </c>
      <c r="B9224" t="s">
        <v>570</v>
      </c>
      <c r="C9224" t="s">
        <v>2728</v>
      </c>
      <c r="K9224">
        <v>0</v>
      </c>
      <c r="L9224">
        <v>0</v>
      </c>
      <c r="M9224">
        <v>0</v>
      </c>
      <c r="N9224">
        <v>0</v>
      </c>
      <c r="O9224">
        <v>0</v>
      </c>
    </row>
    <row r="9225" spans="1:19" x14ac:dyDescent="0.3">
      <c r="A9225">
        <v>16251</v>
      </c>
      <c r="B9225" t="s">
        <v>570</v>
      </c>
      <c r="C9225" t="s">
        <v>2386</v>
      </c>
      <c r="K9225">
        <v>0</v>
      </c>
      <c r="L9225">
        <v>1</v>
      </c>
      <c r="M9225">
        <v>0</v>
      </c>
      <c r="N9225">
        <v>0</v>
      </c>
      <c r="O9225">
        <v>0</v>
      </c>
    </row>
    <row r="9226" spans="1:19" x14ac:dyDescent="0.3">
      <c r="A9226">
        <v>16251</v>
      </c>
      <c r="B9226" t="s">
        <v>767</v>
      </c>
      <c r="C9226" t="s">
        <v>2729</v>
      </c>
      <c r="P9226">
        <v>42</v>
      </c>
      <c r="Q9226">
        <v>3</v>
      </c>
      <c r="R9226">
        <v>112</v>
      </c>
      <c r="S9226">
        <v>5</v>
      </c>
    </row>
    <row r="9227" spans="1:19" x14ac:dyDescent="0.3">
      <c r="A9227">
        <v>16251</v>
      </c>
      <c r="B9227" t="s">
        <v>767</v>
      </c>
      <c r="C9227" t="s">
        <v>2167</v>
      </c>
      <c r="P9227">
        <v>10</v>
      </c>
      <c r="Q9227">
        <v>0</v>
      </c>
      <c r="R9227">
        <v>19</v>
      </c>
      <c r="S9227">
        <v>2</v>
      </c>
    </row>
    <row r="9228" spans="1:19" x14ac:dyDescent="0.3">
      <c r="A9228">
        <v>16251</v>
      </c>
      <c r="B9228" t="s">
        <v>767</v>
      </c>
      <c r="C9228" t="s">
        <v>874</v>
      </c>
      <c r="P9228">
        <v>12</v>
      </c>
      <c r="Q9228">
        <v>0</v>
      </c>
      <c r="R9228">
        <v>17</v>
      </c>
      <c r="S9228">
        <v>2</v>
      </c>
    </row>
    <row r="9229" spans="1:19" x14ac:dyDescent="0.3">
      <c r="A9229">
        <v>16251</v>
      </c>
      <c r="B9229" t="s">
        <v>767</v>
      </c>
      <c r="C9229" t="s">
        <v>536</v>
      </c>
      <c r="P9229">
        <v>10</v>
      </c>
      <c r="Q9229">
        <v>0</v>
      </c>
      <c r="R9229">
        <v>10</v>
      </c>
      <c r="S9229">
        <v>1</v>
      </c>
    </row>
    <row r="9230" spans="1:19" x14ac:dyDescent="0.3">
      <c r="A9230">
        <v>16251</v>
      </c>
      <c r="B9230" t="s">
        <v>570</v>
      </c>
      <c r="C9230" t="s">
        <v>795</v>
      </c>
      <c r="P9230">
        <v>19</v>
      </c>
      <c r="Q9230">
        <v>0</v>
      </c>
      <c r="R9230">
        <v>83</v>
      </c>
      <c r="S9230">
        <v>7</v>
      </c>
    </row>
    <row r="9231" spans="1:19" x14ac:dyDescent="0.3">
      <c r="A9231">
        <v>16251</v>
      </c>
      <c r="B9231" t="s">
        <v>570</v>
      </c>
      <c r="C9231" t="s">
        <v>2205</v>
      </c>
      <c r="P9231">
        <v>21</v>
      </c>
      <c r="Q9231">
        <v>0</v>
      </c>
      <c r="R9231">
        <v>45</v>
      </c>
      <c r="S9231">
        <v>5</v>
      </c>
    </row>
    <row r="9232" spans="1:19" x14ac:dyDescent="0.3">
      <c r="A9232">
        <v>16251</v>
      </c>
      <c r="B9232" t="s">
        <v>570</v>
      </c>
      <c r="C9232" t="s">
        <v>2206</v>
      </c>
      <c r="P9232">
        <v>14</v>
      </c>
      <c r="Q9232">
        <v>2</v>
      </c>
      <c r="R9232">
        <v>38</v>
      </c>
      <c r="S9232">
        <v>4</v>
      </c>
    </row>
    <row r="9233" spans="1:39" x14ac:dyDescent="0.3">
      <c r="A9233">
        <v>16251</v>
      </c>
      <c r="B9233" t="s">
        <v>570</v>
      </c>
      <c r="C9233" t="s">
        <v>202</v>
      </c>
      <c r="P9233">
        <v>13</v>
      </c>
      <c r="Q9233">
        <v>0</v>
      </c>
      <c r="R9233">
        <v>20</v>
      </c>
      <c r="S9233">
        <v>2</v>
      </c>
    </row>
    <row r="9234" spans="1:39" x14ac:dyDescent="0.3">
      <c r="A9234">
        <v>16251</v>
      </c>
      <c r="B9234" t="s">
        <v>570</v>
      </c>
      <c r="C9234" t="s">
        <v>1441</v>
      </c>
      <c r="P9234">
        <v>9</v>
      </c>
      <c r="Q9234">
        <v>1</v>
      </c>
      <c r="R9234">
        <v>13</v>
      </c>
      <c r="S9234">
        <v>2</v>
      </c>
    </row>
    <row r="9235" spans="1:39" x14ac:dyDescent="0.3">
      <c r="A9235">
        <v>16251</v>
      </c>
      <c r="B9235" t="s">
        <v>570</v>
      </c>
      <c r="C9235" t="s">
        <v>2730</v>
      </c>
      <c r="P9235">
        <v>10</v>
      </c>
      <c r="Q9235">
        <v>0</v>
      </c>
      <c r="R9235">
        <v>10</v>
      </c>
      <c r="S9235">
        <v>1</v>
      </c>
    </row>
    <row r="9236" spans="1:39" x14ac:dyDescent="0.3">
      <c r="A9236">
        <v>16251</v>
      </c>
      <c r="B9236" t="s">
        <v>570</v>
      </c>
      <c r="C9236" t="s">
        <v>427</v>
      </c>
      <c r="P9236">
        <v>9</v>
      </c>
      <c r="Q9236">
        <v>0</v>
      </c>
      <c r="R9236">
        <v>9</v>
      </c>
      <c r="S9236">
        <v>1</v>
      </c>
    </row>
    <row r="9237" spans="1:39" x14ac:dyDescent="0.3">
      <c r="A9237">
        <v>16251</v>
      </c>
      <c r="B9237" t="s">
        <v>570</v>
      </c>
      <c r="C9237" t="s">
        <v>2386</v>
      </c>
      <c r="P9237">
        <v>2</v>
      </c>
      <c r="Q9237">
        <v>0</v>
      </c>
      <c r="R9237">
        <v>0</v>
      </c>
      <c r="S9237">
        <v>1</v>
      </c>
    </row>
    <row r="9238" spans="1:39" x14ac:dyDescent="0.3">
      <c r="A9238">
        <v>16251</v>
      </c>
      <c r="B9238" t="s">
        <v>767</v>
      </c>
      <c r="C9238" t="s">
        <v>2499</v>
      </c>
      <c r="T9238">
        <v>27</v>
      </c>
      <c r="U9238">
        <v>33</v>
      </c>
      <c r="V9238">
        <v>0</v>
      </c>
      <c r="W9238">
        <v>81</v>
      </c>
      <c r="X9238">
        <v>3</v>
      </c>
    </row>
    <row r="9239" spans="1:39" x14ac:dyDescent="0.3">
      <c r="A9239">
        <v>16251</v>
      </c>
      <c r="B9239" t="s">
        <v>570</v>
      </c>
      <c r="C9239" t="s">
        <v>2728</v>
      </c>
      <c r="T9239">
        <v>28.1</v>
      </c>
      <c r="U9239">
        <v>69</v>
      </c>
      <c r="V9239">
        <v>0</v>
      </c>
      <c r="W9239">
        <v>197</v>
      </c>
      <c r="X9239">
        <v>7</v>
      </c>
    </row>
    <row r="9240" spans="1:39" x14ac:dyDescent="0.3">
      <c r="A9240">
        <v>16251</v>
      </c>
      <c r="B9240" t="s">
        <v>570</v>
      </c>
      <c r="C9240" t="s">
        <v>657</v>
      </c>
      <c r="T9240">
        <v>4</v>
      </c>
      <c r="U9240">
        <v>4</v>
      </c>
      <c r="V9240">
        <v>0</v>
      </c>
      <c r="W9240">
        <v>4</v>
      </c>
      <c r="X9240">
        <v>1</v>
      </c>
    </row>
    <row r="9241" spans="1:39" x14ac:dyDescent="0.3">
      <c r="A9241">
        <v>16251</v>
      </c>
      <c r="B9241" t="s">
        <v>767</v>
      </c>
      <c r="C9241" t="s">
        <v>2731</v>
      </c>
      <c r="AD9241">
        <v>3</v>
      </c>
      <c r="AE9241">
        <v>50</v>
      </c>
      <c r="AF9241">
        <v>2</v>
      </c>
      <c r="AG9241">
        <v>66.7</v>
      </c>
      <c r="AH9241">
        <v>11</v>
      </c>
      <c r="AI9241">
        <v>5</v>
      </c>
    </row>
    <row r="9242" spans="1:39" x14ac:dyDescent="0.3">
      <c r="A9242">
        <v>16251</v>
      </c>
      <c r="B9242" t="s">
        <v>570</v>
      </c>
      <c r="C9242" t="s">
        <v>1926</v>
      </c>
      <c r="AD9242">
        <v>2</v>
      </c>
      <c r="AE9242">
        <v>39</v>
      </c>
      <c r="AF9242">
        <v>1</v>
      </c>
      <c r="AG9242">
        <v>50</v>
      </c>
      <c r="AH9242">
        <v>6</v>
      </c>
      <c r="AI9242">
        <v>3</v>
      </c>
    </row>
    <row r="9243" spans="1:39" x14ac:dyDescent="0.3">
      <c r="A9243">
        <v>16251</v>
      </c>
      <c r="B9243" t="s">
        <v>767</v>
      </c>
      <c r="C9243" t="s">
        <v>2732</v>
      </c>
      <c r="AJ9243">
        <v>58</v>
      </c>
      <c r="AK9243">
        <v>58</v>
      </c>
      <c r="AL9243">
        <v>58</v>
      </c>
      <c r="AM9243">
        <v>1</v>
      </c>
    </row>
    <row r="9244" spans="1:39" x14ac:dyDescent="0.3">
      <c r="A9244">
        <v>16251</v>
      </c>
      <c r="B9244" t="s">
        <v>570</v>
      </c>
      <c r="C9244" t="s">
        <v>218</v>
      </c>
      <c r="AJ9244">
        <v>33</v>
      </c>
      <c r="AK9244">
        <v>56</v>
      </c>
      <c r="AL9244">
        <v>28</v>
      </c>
      <c r="AM9244">
        <v>2</v>
      </c>
    </row>
    <row r="9245" spans="1:39" x14ac:dyDescent="0.3">
      <c r="A9245">
        <v>16252</v>
      </c>
      <c r="B9245" t="s">
        <v>501</v>
      </c>
      <c r="C9245" t="s">
        <v>2209</v>
      </c>
      <c r="D9245">
        <v>19</v>
      </c>
      <c r="E9245">
        <v>47.4</v>
      </c>
      <c r="F9245">
        <v>9</v>
      </c>
      <c r="G9245">
        <v>1</v>
      </c>
      <c r="H9245">
        <v>1</v>
      </c>
      <c r="I9245">
        <v>96</v>
      </c>
      <c r="J9245">
        <v>96.7</v>
      </c>
    </row>
    <row r="9246" spans="1:39" x14ac:dyDescent="0.3">
      <c r="A9246">
        <v>16252</v>
      </c>
      <c r="B9246" t="s">
        <v>747</v>
      </c>
      <c r="C9246" t="s">
        <v>2733</v>
      </c>
      <c r="D9246">
        <v>36</v>
      </c>
      <c r="E9246">
        <v>58.3</v>
      </c>
      <c r="F9246">
        <v>21</v>
      </c>
      <c r="G9246">
        <v>0</v>
      </c>
      <c r="H9246">
        <v>0</v>
      </c>
      <c r="I9246">
        <v>211</v>
      </c>
      <c r="J9246">
        <v>107.6</v>
      </c>
    </row>
    <row r="9247" spans="1:39" x14ac:dyDescent="0.3">
      <c r="A9247">
        <v>16252</v>
      </c>
      <c r="B9247" t="s">
        <v>501</v>
      </c>
      <c r="C9247" t="s">
        <v>122</v>
      </c>
      <c r="K9247">
        <v>22</v>
      </c>
      <c r="L9247">
        <v>0</v>
      </c>
      <c r="M9247">
        <v>10</v>
      </c>
      <c r="N9247">
        <v>1</v>
      </c>
      <c r="O9247">
        <v>105</v>
      </c>
    </row>
    <row r="9248" spans="1:39" x14ac:dyDescent="0.3">
      <c r="A9248">
        <v>16252</v>
      </c>
      <c r="B9248" t="s">
        <v>501</v>
      </c>
      <c r="C9248" t="s">
        <v>646</v>
      </c>
      <c r="K9248">
        <v>17</v>
      </c>
      <c r="L9248">
        <v>0</v>
      </c>
      <c r="M9248">
        <v>21</v>
      </c>
      <c r="N9248">
        <v>0</v>
      </c>
      <c r="O9248">
        <v>90</v>
      </c>
    </row>
    <row r="9249" spans="1:19" x14ac:dyDescent="0.3">
      <c r="A9249">
        <v>16252</v>
      </c>
      <c r="B9249" t="s">
        <v>501</v>
      </c>
      <c r="C9249" t="s">
        <v>2209</v>
      </c>
      <c r="K9249">
        <v>4</v>
      </c>
      <c r="L9249">
        <v>0</v>
      </c>
      <c r="M9249">
        <v>28</v>
      </c>
      <c r="N9249">
        <v>1</v>
      </c>
      <c r="O9249">
        <v>53</v>
      </c>
    </row>
    <row r="9250" spans="1:19" x14ac:dyDescent="0.3">
      <c r="A9250">
        <v>16252</v>
      </c>
      <c r="B9250" t="s">
        <v>501</v>
      </c>
      <c r="C9250" t="s">
        <v>2213</v>
      </c>
      <c r="K9250">
        <v>2</v>
      </c>
      <c r="L9250">
        <v>0</v>
      </c>
      <c r="M9250">
        <v>12</v>
      </c>
      <c r="N9250">
        <v>0</v>
      </c>
      <c r="O9250">
        <v>15</v>
      </c>
    </row>
    <row r="9251" spans="1:19" x14ac:dyDescent="0.3">
      <c r="A9251">
        <v>16252</v>
      </c>
      <c r="B9251" t="s">
        <v>747</v>
      </c>
      <c r="C9251" t="s">
        <v>2055</v>
      </c>
      <c r="K9251">
        <v>12</v>
      </c>
      <c r="L9251">
        <v>0</v>
      </c>
      <c r="M9251">
        <v>28</v>
      </c>
      <c r="N9251">
        <v>0</v>
      </c>
      <c r="O9251">
        <v>71</v>
      </c>
    </row>
    <row r="9252" spans="1:19" x14ac:dyDescent="0.3">
      <c r="A9252">
        <v>16252</v>
      </c>
      <c r="B9252" t="s">
        <v>747</v>
      </c>
      <c r="C9252" t="s">
        <v>1627</v>
      </c>
      <c r="K9252">
        <v>3</v>
      </c>
      <c r="L9252">
        <v>0</v>
      </c>
      <c r="M9252">
        <v>18</v>
      </c>
      <c r="N9252">
        <v>0</v>
      </c>
      <c r="O9252">
        <v>23</v>
      </c>
    </row>
    <row r="9253" spans="1:19" x14ac:dyDescent="0.3">
      <c r="A9253">
        <v>16252</v>
      </c>
      <c r="B9253" t="s">
        <v>747</v>
      </c>
      <c r="C9253" t="s">
        <v>2733</v>
      </c>
      <c r="K9253">
        <v>12</v>
      </c>
      <c r="L9253">
        <v>1</v>
      </c>
      <c r="M9253">
        <v>18</v>
      </c>
      <c r="N9253">
        <v>0</v>
      </c>
      <c r="O9253">
        <v>18</v>
      </c>
    </row>
    <row r="9254" spans="1:19" x14ac:dyDescent="0.3">
      <c r="A9254">
        <v>16252</v>
      </c>
      <c r="B9254" t="s">
        <v>747</v>
      </c>
      <c r="C9254" t="s">
        <v>59</v>
      </c>
      <c r="K9254">
        <v>3</v>
      </c>
      <c r="L9254">
        <v>0</v>
      </c>
      <c r="M9254">
        <v>9</v>
      </c>
      <c r="N9254">
        <v>0</v>
      </c>
      <c r="O9254">
        <v>3</v>
      </c>
    </row>
    <row r="9255" spans="1:19" x14ac:dyDescent="0.3">
      <c r="A9255">
        <v>16252</v>
      </c>
      <c r="B9255" t="s">
        <v>747</v>
      </c>
      <c r="C9255" t="s">
        <v>153</v>
      </c>
      <c r="K9255">
        <v>1</v>
      </c>
      <c r="L9255">
        <v>0</v>
      </c>
      <c r="M9255">
        <v>1</v>
      </c>
      <c r="N9255">
        <v>1</v>
      </c>
      <c r="O9255">
        <v>1</v>
      </c>
    </row>
    <row r="9256" spans="1:19" x14ac:dyDescent="0.3">
      <c r="A9256">
        <v>16252</v>
      </c>
      <c r="B9256" t="s">
        <v>747</v>
      </c>
      <c r="C9256" t="s">
        <v>2734</v>
      </c>
      <c r="K9256">
        <v>1</v>
      </c>
      <c r="L9256">
        <v>0</v>
      </c>
      <c r="M9256">
        <v>0</v>
      </c>
      <c r="N9256">
        <v>0</v>
      </c>
      <c r="O9256">
        <v>-12</v>
      </c>
    </row>
    <row r="9257" spans="1:19" x14ac:dyDescent="0.3">
      <c r="A9257">
        <v>16252</v>
      </c>
      <c r="B9257" t="s">
        <v>501</v>
      </c>
      <c r="C9257" t="s">
        <v>2609</v>
      </c>
      <c r="P9257">
        <v>14</v>
      </c>
      <c r="Q9257">
        <v>0</v>
      </c>
      <c r="R9257">
        <v>24</v>
      </c>
      <c r="S9257">
        <v>2</v>
      </c>
    </row>
    <row r="9258" spans="1:19" x14ac:dyDescent="0.3">
      <c r="A9258">
        <v>16252</v>
      </c>
      <c r="B9258" t="s">
        <v>501</v>
      </c>
      <c r="C9258" t="s">
        <v>2735</v>
      </c>
      <c r="P9258">
        <v>13</v>
      </c>
      <c r="Q9258">
        <v>0</v>
      </c>
      <c r="R9258">
        <v>19</v>
      </c>
      <c r="S9258">
        <v>2</v>
      </c>
    </row>
    <row r="9259" spans="1:19" x14ac:dyDescent="0.3">
      <c r="A9259">
        <v>16252</v>
      </c>
      <c r="B9259" t="s">
        <v>501</v>
      </c>
      <c r="C9259" t="s">
        <v>646</v>
      </c>
      <c r="P9259">
        <v>14</v>
      </c>
      <c r="Q9259">
        <v>0</v>
      </c>
      <c r="R9259">
        <v>14</v>
      </c>
      <c r="S9259">
        <v>1</v>
      </c>
    </row>
    <row r="9260" spans="1:19" x14ac:dyDescent="0.3">
      <c r="A9260">
        <v>16252</v>
      </c>
      <c r="B9260" t="s">
        <v>501</v>
      </c>
      <c r="C9260" t="s">
        <v>2736</v>
      </c>
      <c r="P9260">
        <v>13</v>
      </c>
      <c r="Q9260">
        <v>1</v>
      </c>
      <c r="R9260">
        <v>13</v>
      </c>
      <c r="S9260">
        <v>1</v>
      </c>
    </row>
    <row r="9261" spans="1:19" x14ac:dyDescent="0.3">
      <c r="A9261">
        <v>16252</v>
      </c>
      <c r="B9261" t="s">
        <v>501</v>
      </c>
      <c r="C9261" t="s">
        <v>2703</v>
      </c>
      <c r="P9261">
        <v>12</v>
      </c>
      <c r="Q9261">
        <v>0</v>
      </c>
      <c r="R9261">
        <v>12</v>
      </c>
      <c r="S9261">
        <v>1</v>
      </c>
    </row>
    <row r="9262" spans="1:19" x14ac:dyDescent="0.3">
      <c r="A9262">
        <v>16252</v>
      </c>
      <c r="B9262" t="s">
        <v>501</v>
      </c>
      <c r="C9262" t="s">
        <v>2214</v>
      </c>
      <c r="P9262">
        <v>12</v>
      </c>
      <c r="Q9262">
        <v>0</v>
      </c>
      <c r="R9262">
        <v>12</v>
      </c>
      <c r="S9262">
        <v>1</v>
      </c>
    </row>
    <row r="9263" spans="1:19" x14ac:dyDescent="0.3">
      <c r="A9263">
        <v>16252</v>
      </c>
      <c r="B9263" t="s">
        <v>501</v>
      </c>
      <c r="C9263" t="s">
        <v>2213</v>
      </c>
      <c r="P9263">
        <v>2</v>
      </c>
      <c r="Q9263">
        <v>0</v>
      </c>
      <c r="R9263">
        <v>2</v>
      </c>
      <c r="S9263">
        <v>1</v>
      </c>
    </row>
    <row r="9264" spans="1:19" x14ac:dyDescent="0.3">
      <c r="A9264">
        <v>16252</v>
      </c>
      <c r="B9264" t="s">
        <v>747</v>
      </c>
      <c r="C9264" t="s">
        <v>1627</v>
      </c>
      <c r="P9264">
        <v>19</v>
      </c>
      <c r="Q9264">
        <v>0</v>
      </c>
      <c r="R9264">
        <v>62</v>
      </c>
      <c r="S9264">
        <v>5</v>
      </c>
    </row>
    <row r="9265" spans="1:39" x14ac:dyDescent="0.3">
      <c r="A9265">
        <v>16252</v>
      </c>
      <c r="B9265" t="s">
        <v>747</v>
      </c>
      <c r="C9265" t="s">
        <v>2055</v>
      </c>
      <c r="P9265">
        <v>23</v>
      </c>
      <c r="Q9265">
        <v>0</v>
      </c>
      <c r="R9265">
        <v>61</v>
      </c>
      <c r="S9265">
        <v>6</v>
      </c>
    </row>
    <row r="9266" spans="1:39" x14ac:dyDescent="0.3">
      <c r="A9266">
        <v>16252</v>
      </c>
      <c r="B9266" t="s">
        <v>747</v>
      </c>
      <c r="C9266" t="s">
        <v>785</v>
      </c>
      <c r="P9266">
        <v>26</v>
      </c>
      <c r="Q9266">
        <v>0</v>
      </c>
      <c r="R9266">
        <v>42</v>
      </c>
      <c r="S9266">
        <v>3</v>
      </c>
    </row>
    <row r="9267" spans="1:39" x14ac:dyDescent="0.3">
      <c r="A9267">
        <v>16252</v>
      </c>
      <c r="B9267" t="s">
        <v>747</v>
      </c>
      <c r="C9267" t="s">
        <v>246</v>
      </c>
      <c r="P9267">
        <v>9</v>
      </c>
      <c r="Q9267">
        <v>0</v>
      </c>
      <c r="R9267">
        <v>28</v>
      </c>
      <c r="S9267">
        <v>4</v>
      </c>
    </row>
    <row r="9268" spans="1:39" x14ac:dyDescent="0.3">
      <c r="A9268">
        <v>16252</v>
      </c>
      <c r="B9268" t="s">
        <v>747</v>
      </c>
      <c r="C9268" t="s">
        <v>2737</v>
      </c>
      <c r="P9268">
        <v>14</v>
      </c>
      <c r="Q9268">
        <v>0</v>
      </c>
      <c r="R9268">
        <v>19</v>
      </c>
      <c r="S9268">
        <v>2</v>
      </c>
    </row>
    <row r="9269" spans="1:39" x14ac:dyDescent="0.3">
      <c r="A9269">
        <v>16252</v>
      </c>
      <c r="B9269" t="s">
        <v>747</v>
      </c>
      <c r="C9269" t="s">
        <v>59</v>
      </c>
      <c r="P9269">
        <v>0</v>
      </c>
      <c r="Q9269">
        <v>0</v>
      </c>
      <c r="R9269">
        <v>-1</v>
      </c>
      <c r="S9269">
        <v>1</v>
      </c>
    </row>
    <row r="9270" spans="1:39" x14ac:dyDescent="0.3">
      <c r="A9270">
        <v>16252</v>
      </c>
      <c r="B9270" t="s">
        <v>501</v>
      </c>
      <c r="C9270" t="s">
        <v>646</v>
      </c>
      <c r="T9270">
        <v>14</v>
      </c>
      <c r="U9270">
        <v>17</v>
      </c>
      <c r="V9270">
        <v>0</v>
      </c>
      <c r="W9270">
        <v>42</v>
      </c>
      <c r="X9270">
        <v>3</v>
      </c>
    </row>
    <row r="9271" spans="1:39" x14ac:dyDescent="0.3">
      <c r="A9271">
        <v>16252</v>
      </c>
      <c r="B9271" t="s">
        <v>747</v>
      </c>
      <c r="C9271" t="s">
        <v>1627</v>
      </c>
      <c r="T9271">
        <v>25.2</v>
      </c>
      <c r="U9271">
        <v>40</v>
      </c>
      <c r="V9271">
        <v>0</v>
      </c>
      <c r="W9271">
        <v>101</v>
      </c>
      <c r="X9271">
        <v>4</v>
      </c>
    </row>
    <row r="9272" spans="1:39" x14ac:dyDescent="0.3">
      <c r="A9272">
        <v>16252</v>
      </c>
      <c r="B9272" t="s">
        <v>747</v>
      </c>
      <c r="C9272" t="s">
        <v>2055</v>
      </c>
      <c r="T9272">
        <v>24.5</v>
      </c>
      <c r="U9272">
        <v>27</v>
      </c>
      <c r="V9272">
        <v>0</v>
      </c>
      <c r="W9272">
        <v>49</v>
      </c>
      <c r="X9272">
        <v>2</v>
      </c>
    </row>
    <row r="9273" spans="1:39" x14ac:dyDescent="0.3">
      <c r="A9273">
        <v>16252</v>
      </c>
      <c r="B9273" t="s">
        <v>501</v>
      </c>
      <c r="C9273" t="s">
        <v>2738</v>
      </c>
      <c r="Y9273">
        <v>31</v>
      </c>
      <c r="Z9273">
        <v>0</v>
      </c>
      <c r="AA9273">
        <v>0</v>
      </c>
      <c r="AB9273">
        <v>31</v>
      </c>
      <c r="AC9273">
        <v>1</v>
      </c>
    </row>
    <row r="9274" spans="1:39" x14ac:dyDescent="0.3">
      <c r="A9274">
        <v>16252</v>
      </c>
      <c r="B9274" t="s">
        <v>501</v>
      </c>
      <c r="C9274" t="s">
        <v>2739</v>
      </c>
      <c r="Y9274">
        <v>6</v>
      </c>
      <c r="Z9274">
        <v>6</v>
      </c>
      <c r="AA9274">
        <v>0</v>
      </c>
      <c r="AB9274">
        <v>6</v>
      </c>
      <c r="AC9274">
        <v>1</v>
      </c>
    </row>
    <row r="9275" spans="1:39" x14ac:dyDescent="0.3">
      <c r="A9275">
        <v>16252</v>
      </c>
      <c r="B9275" t="s">
        <v>747</v>
      </c>
      <c r="C9275" t="s">
        <v>1627</v>
      </c>
      <c r="Y9275">
        <v>9</v>
      </c>
      <c r="Z9275">
        <v>15</v>
      </c>
      <c r="AA9275">
        <v>0</v>
      </c>
      <c r="AB9275">
        <v>18</v>
      </c>
      <c r="AC9275">
        <v>2</v>
      </c>
    </row>
    <row r="9276" spans="1:39" x14ac:dyDescent="0.3">
      <c r="A9276">
        <v>16252</v>
      </c>
      <c r="B9276" t="s">
        <v>501</v>
      </c>
      <c r="C9276" t="s">
        <v>2686</v>
      </c>
      <c r="AD9276">
        <v>2</v>
      </c>
      <c r="AE9276">
        <v>33</v>
      </c>
      <c r="AF9276">
        <v>2</v>
      </c>
      <c r="AG9276">
        <v>100</v>
      </c>
      <c r="AH9276">
        <v>9</v>
      </c>
      <c r="AI9276">
        <v>3</v>
      </c>
    </row>
    <row r="9277" spans="1:39" x14ac:dyDescent="0.3">
      <c r="A9277">
        <v>16252</v>
      </c>
      <c r="B9277" t="s">
        <v>747</v>
      </c>
      <c r="C9277" t="s">
        <v>2740</v>
      </c>
      <c r="AD9277">
        <v>2</v>
      </c>
      <c r="AE9277">
        <v>50</v>
      </c>
      <c r="AF9277">
        <v>1</v>
      </c>
      <c r="AG9277">
        <v>50</v>
      </c>
      <c r="AH9277">
        <v>4</v>
      </c>
      <c r="AI9277">
        <v>1</v>
      </c>
    </row>
    <row r="9278" spans="1:39" x14ac:dyDescent="0.3">
      <c r="A9278">
        <v>16252</v>
      </c>
      <c r="B9278" t="s">
        <v>501</v>
      </c>
      <c r="C9278" t="s">
        <v>2686</v>
      </c>
      <c r="AJ9278">
        <v>43</v>
      </c>
      <c r="AK9278">
        <v>118</v>
      </c>
      <c r="AL9278">
        <v>39.299999999999997</v>
      </c>
      <c r="AM9278">
        <v>3</v>
      </c>
    </row>
    <row r="9279" spans="1:39" x14ac:dyDescent="0.3">
      <c r="A9279">
        <v>16252</v>
      </c>
      <c r="B9279" t="s">
        <v>747</v>
      </c>
      <c r="C9279" t="s">
        <v>2741</v>
      </c>
      <c r="AJ9279">
        <v>50</v>
      </c>
      <c r="AK9279">
        <v>50</v>
      </c>
      <c r="AL9279">
        <v>50</v>
      </c>
      <c r="AM9279">
        <v>1</v>
      </c>
    </row>
    <row r="9280" spans="1:39" x14ac:dyDescent="0.3">
      <c r="A9280">
        <v>16253</v>
      </c>
      <c r="B9280" t="s">
        <v>1170</v>
      </c>
      <c r="C9280" t="s">
        <v>2742</v>
      </c>
      <c r="D9280">
        <v>33</v>
      </c>
      <c r="E9280">
        <v>60.6</v>
      </c>
      <c r="F9280">
        <v>20</v>
      </c>
      <c r="G9280">
        <v>1</v>
      </c>
      <c r="H9280">
        <v>1</v>
      </c>
      <c r="I9280">
        <v>192</v>
      </c>
      <c r="J9280">
        <v>113.4</v>
      </c>
    </row>
    <row r="9281" spans="1:19" x14ac:dyDescent="0.3">
      <c r="A9281">
        <v>16253</v>
      </c>
      <c r="B9281" t="s">
        <v>365</v>
      </c>
      <c r="C9281" t="s">
        <v>1864</v>
      </c>
      <c r="D9281">
        <v>34</v>
      </c>
      <c r="E9281">
        <v>41.2</v>
      </c>
      <c r="F9281">
        <v>14</v>
      </c>
      <c r="G9281">
        <v>2</v>
      </c>
      <c r="H9281">
        <v>0</v>
      </c>
      <c r="I9281">
        <v>121</v>
      </c>
      <c r="J9281">
        <v>59.3</v>
      </c>
    </row>
    <row r="9282" spans="1:19" x14ac:dyDescent="0.3">
      <c r="A9282">
        <v>16253</v>
      </c>
      <c r="B9282" t="s">
        <v>1170</v>
      </c>
      <c r="C9282" t="s">
        <v>2743</v>
      </c>
      <c r="K9282">
        <v>22</v>
      </c>
      <c r="L9282">
        <v>1</v>
      </c>
      <c r="M9282">
        <v>11</v>
      </c>
      <c r="N9282">
        <v>0</v>
      </c>
      <c r="O9282">
        <v>76</v>
      </c>
    </row>
    <row r="9283" spans="1:19" x14ac:dyDescent="0.3">
      <c r="A9283">
        <v>16253</v>
      </c>
      <c r="B9283" t="s">
        <v>1170</v>
      </c>
      <c r="C9283" t="s">
        <v>2742</v>
      </c>
      <c r="K9283">
        <v>9</v>
      </c>
      <c r="L9283">
        <v>1</v>
      </c>
      <c r="M9283">
        <v>8</v>
      </c>
      <c r="N9283">
        <v>0</v>
      </c>
      <c r="O9283">
        <v>22</v>
      </c>
    </row>
    <row r="9284" spans="1:19" x14ac:dyDescent="0.3">
      <c r="A9284">
        <v>16253</v>
      </c>
      <c r="B9284" t="s">
        <v>1170</v>
      </c>
      <c r="C9284" t="s">
        <v>2744</v>
      </c>
      <c r="K9284">
        <v>2</v>
      </c>
      <c r="L9284">
        <v>0</v>
      </c>
      <c r="M9284">
        <v>11</v>
      </c>
      <c r="N9284">
        <v>0</v>
      </c>
      <c r="O9284">
        <v>12</v>
      </c>
    </row>
    <row r="9285" spans="1:19" x14ac:dyDescent="0.3">
      <c r="A9285">
        <v>16253</v>
      </c>
      <c r="B9285" t="s">
        <v>1170</v>
      </c>
      <c r="C9285" t="s">
        <v>2421</v>
      </c>
      <c r="K9285">
        <v>1</v>
      </c>
      <c r="L9285">
        <v>0</v>
      </c>
      <c r="M9285">
        <v>8</v>
      </c>
      <c r="N9285">
        <v>0</v>
      </c>
      <c r="O9285">
        <v>8</v>
      </c>
    </row>
    <row r="9286" spans="1:19" x14ac:dyDescent="0.3">
      <c r="A9286">
        <v>16253</v>
      </c>
      <c r="B9286" t="s">
        <v>1170</v>
      </c>
      <c r="C9286" t="s">
        <v>246</v>
      </c>
      <c r="K9286">
        <v>1</v>
      </c>
      <c r="L9286">
        <v>0</v>
      </c>
      <c r="M9286">
        <v>3</v>
      </c>
      <c r="N9286">
        <v>0</v>
      </c>
      <c r="O9286">
        <v>3</v>
      </c>
    </row>
    <row r="9287" spans="1:19" x14ac:dyDescent="0.3">
      <c r="A9287">
        <v>16253</v>
      </c>
      <c r="B9287" t="s">
        <v>1170</v>
      </c>
      <c r="C9287" t="s">
        <v>311</v>
      </c>
      <c r="K9287">
        <v>1</v>
      </c>
      <c r="L9287">
        <v>0</v>
      </c>
      <c r="M9287">
        <v>0</v>
      </c>
      <c r="N9287">
        <v>0</v>
      </c>
      <c r="O9287">
        <v>0</v>
      </c>
    </row>
    <row r="9288" spans="1:19" x14ac:dyDescent="0.3">
      <c r="A9288">
        <v>16253</v>
      </c>
      <c r="B9288" t="s">
        <v>365</v>
      </c>
      <c r="C9288" t="s">
        <v>44</v>
      </c>
      <c r="K9288">
        <v>19</v>
      </c>
      <c r="L9288">
        <v>0</v>
      </c>
      <c r="M9288">
        <v>30</v>
      </c>
      <c r="N9288">
        <v>1</v>
      </c>
      <c r="O9288">
        <v>70</v>
      </c>
    </row>
    <row r="9289" spans="1:19" x14ac:dyDescent="0.3">
      <c r="A9289">
        <v>16253</v>
      </c>
      <c r="B9289" t="s">
        <v>365</v>
      </c>
      <c r="C9289" t="s">
        <v>1867</v>
      </c>
      <c r="K9289">
        <v>1</v>
      </c>
      <c r="L9289">
        <v>0</v>
      </c>
      <c r="M9289">
        <v>5</v>
      </c>
      <c r="N9289">
        <v>0</v>
      </c>
      <c r="O9289">
        <v>5</v>
      </c>
    </row>
    <row r="9290" spans="1:19" x14ac:dyDescent="0.3">
      <c r="A9290">
        <v>16253</v>
      </c>
      <c r="B9290" t="s">
        <v>365</v>
      </c>
      <c r="C9290" t="s">
        <v>1864</v>
      </c>
      <c r="K9290">
        <v>5</v>
      </c>
      <c r="L9290">
        <v>0</v>
      </c>
      <c r="M9290">
        <v>6</v>
      </c>
      <c r="N9290">
        <v>0</v>
      </c>
      <c r="O9290">
        <v>-11</v>
      </c>
    </row>
    <row r="9291" spans="1:19" x14ac:dyDescent="0.3">
      <c r="A9291">
        <v>16253</v>
      </c>
      <c r="B9291" t="s">
        <v>1170</v>
      </c>
      <c r="C9291" t="s">
        <v>246</v>
      </c>
      <c r="P9291">
        <v>27</v>
      </c>
      <c r="Q9291">
        <v>1</v>
      </c>
      <c r="R9291">
        <v>86</v>
      </c>
      <c r="S9291">
        <v>7</v>
      </c>
    </row>
    <row r="9292" spans="1:19" x14ac:dyDescent="0.3">
      <c r="A9292">
        <v>16253</v>
      </c>
      <c r="B9292" t="s">
        <v>1170</v>
      </c>
      <c r="C9292" t="s">
        <v>751</v>
      </c>
      <c r="P9292">
        <v>25</v>
      </c>
      <c r="Q9292">
        <v>0</v>
      </c>
      <c r="R9292">
        <v>62</v>
      </c>
      <c r="S9292">
        <v>4</v>
      </c>
    </row>
    <row r="9293" spans="1:19" x14ac:dyDescent="0.3">
      <c r="A9293">
        <v>16253</v>
      </c>
      <c r="B9293" t="s">
        <v>1170</v>
      </c>
      <c r="C9293" t="s">
        <v>2421</v>
      </c>
      <c r="P9293">
        <v>12</v>
      </c>
      <c r="Q9293">
        <v>0</v>
      </c>
      <c r="R9293">
        <v>24</v>
      </c>
      <c r="S9293">
        <v>3</v>
      </c>
    </row>
    <row r="9294" spans="1:19" x14ac:dyDescent="0.3">
      <c r="A9294">
        <v>16253</v>
      </c>
      <c r="B9294" t="s">
        <v>1170</v>
      </c>
      <c r="C9294" t="s">
        <v>2743</v>
      </c>
      <c r="P9294">
        <v>4</v>
      </c>
      <c r="Q9294">
        <v>0</v>
      </c>
      <c r="R9294">
        <v>10</v>
      </c>
      <c r="S9294">
        <v>3</v>
      </c>
    </row>
    <row r="9295" spans="1:19" x14ac:dyDescent="0.3">
      <c r="A9295">
        <v>16253</v>
      </c>
      <c r="B9295" t="s">
        <v>1170</v>
      </c>
      <c r="C9295" t="s">
        <v>2744</v>
      </c>
      <c r="P9295">
        <v>6</v>
      </c>
      <c r="Q9295">
        <v>0</v>
      </c>
      <c r="R9295">
        <v>9</v>
      </c>
      <c r="S9295">
        <v>2</v>
      </c>
    </row>
    <row r="9296" spans="1:19" x14ac:dyDescent="0.3">
      <c r="A9296">
        <v>16253</v>
      </c>
      <c r="B9296" t="s">
        <v>1170</v>
      </c>
      <c r="C9296" t="s">
        <v>311</v>
      </c>
      <c r="P9296">
        <v>1</v>
      </c>
      <c r="Q9296">
        <v>0</v>
      </c>
      <c r="R9296">
        <v>1</v>
      </c>
      <c r="S9296">
        <v>1</v>
      </c>
    </row>
    <row r="9297" spans="1:39" x14ac:dyDescent="0.3">
      <c r="A9297">
        <v>16253</v>
      </c>
      <c r="B9297" t="s">
        <v>365</v>
      </c>
      <c r="C9297" t="s">
        <v>2745</v>
      </c>
      <c r="P9297">
        <v>32</v>
      </c>
      <c r="Q9297">
        <v>0</v>
      </c>
      <c r="R9297">
        <v>47</v>
      </c>
      <c r="S9297">
        <v>4</v>
      </c>
    </row>
    <row r="9298" spans="1:39" x14ac:dyDescent="0.3">
      <c r="A9298">
        <v>16253</v>
      </c>
      <c r="B9298" t="s">
        <v>365</v>
      </c>
      <c r="C9298" t="s">
        <v>328</v>
      </c>
      <c r="P9298">
        <v>14</v>
      </c>
      <c r="Q9298">
        <v>0</v>
      </c>
      <c r="R9298">
        <v>41</v>
      </c>
      <c r="S9298">
        <v>3</v>
      </c>
    </row>
    <row r="9299" spans="1:39" x14ac:dyDescent="0.3">
      <c r="A9299">
        <v>16253</v>
      </c>
      <c r="B9299" t="s">
        <v>365</v>
      </c>
      <c r="C9299" t="s">
        <v>1867</v>
      </c>
      <c r="P9299">
        <v>15</v>
      </c>
      <c r="Q9299">
        <v>0</v>
      </c>
      <c r="R9299">
        <v>18</v>
      </c>
      <c r="S9299">
        <v>2</v>
      </c>
    </row>
    <row r="9300" spans="1:39" x14ac:dyDescent="0.3">
      <c r="A9300">
        <v>16253</v>
      </c>
      <c r="B9300" t="s">
        <v>365</v>
      </c>
      <c r="C9300" t="s">
        <v>2746</v>
      </c>
      <c r="P9300">
        <v>5</v>
      </c>
      <c r="Q9300">
        <v>0</v>
      </c>
      <c r="R9300">
        <v>10</v>
      </c>
      <c r="S9300">
        <v>3</v>
      </c>
    </row>
    <row r="9301" spans="1:39" x14ac:dyDescent="0.3">
      <c r="A9301">
        <v>16253</v>
      </c>
      <c r="B9301" t="s">
        <v>365</v>
      </c>
      <c r="C9301" t="s">
        <v>44</v>
      </c>
      <c r="P9301">
        <v>7</v>
      </c>
      <c r="Q9301">
        <v>0</v>
      </c>
      <c r="R9301">
        <v>5</v>
      </c>
      <c r="S9301">
        <v>2</v>
      </c>
    </row>
    <row r="9302" spans="1:39" x14ac:dyDescent="0.3">
      <c r="A9302">
        <v>16253</v>
      </c>
      <c r="B9302" t="s">
        <v>1170</v>
      </c>
      <c r="C9302" t="s">
        <v>311</v>
      </c>
      <c r="T9302">
        <v>18.7</v>
      </c>
      <c r="U9302">
        <v>19</v>
      </c>
      <c r="V9302">
        <v>0</v>
      </c>
      <c r="W9302">
        <v>56</v>
      </c>
      <c r="X9302">
        <v>3</v>
      </c>
    </row>
    <row r="9303" spans="1:39" x14ac:dyDescent="0.3">
      <c r="A9303">
        <v>16253</v>
      </c>
      <c r="B9303" t="s">
        <v>365</v>
      </c>
      <c r="C9303" t="s">
        <v>2746</v>
      </c>
      <c r="T9303">
        <v>26.5</v>
      </c>
      <c r="U9303">
        <v>40</v>
      </c>
      <c r="V9303">
        <v>0</v>
      </c>
      <c r="W9303">
        <v>106</v>
      </c>
      <c r="X9303">
        <v>4</v>
      </c>
    </row>
    <row r="9304" spans="1:39" x14ac:dyDescent="0.3">
      <c r="A9304">
        <v>16253</v>
      </c>
      <c r="B9304" t="s">
        <v>365</v>
      </c>
      <c r="C9304" t="s">
        <v>1867</v>
      </c>
      <c r="T9304">
        <v>15</v>
      </c>
      <c r="U9304">
        <v>15</v>
      </c>
      <c r="V9304">
        <v>0</v>
      </c>
      <c r="W9304">
        <v>15</v>
      </c>
      <c r="X9304">
        <v>1</v>
      </c>
    </row>
    <row r="9305" spans="1:39" x14ac:dyDescent="0.3">
      <c r="A9305">
        <v>16253</v>
      </c>
      <c r="B9305" t="s">
        <v>1170</v>
      </c>
      <c r="C9305" t="s">
        <v>246</v>
      </c>
      <c r="Y9305">
        <v>18</v>
      </c>
      <c r="Z9305">
        <v>72</v>
      </c>
      <c r="AA9305">
        <v>1</v>
      </c>
      <c r="AB9305">
        <v>72</v>
      </c>
      <c r="AC9305">
        <v>4</v>
      </c>
    </row>
    <row r="9306" spans="1:39" x14ac:dyDescent="0.3">
      <c r="A9306">
        <v>16253</v>
      </c>
      <c r="B9306" t="s">
        <v>365</v>
      </c>
      <c r="C9306" t="s">
        <v>2746</v>
      </c>
      <c r="Y9306">
        <v>4</v>
      </c>
      <c r="Z9306">
        <v>10</v>
      </c>
      <c r="AA9306">
        <v>0</v>
      </c>
      <c r="AB9306">
        <v>12</v>
      </c>
      <c r="AC9306">
        <v>3</v>
      </c>
    </row>
    <row r="9307" spans="1:39" x14ac:dyDescent="0.3">
      <c r="A9307">
        <v>16253</v>
      </c>
      <c r="B9307" t="s">
        <v>1170</v>
      </c>
      <c r="C9307" t="s">
        <v>2182</v>
      </c>
      <c r="AD9307">
        <v>2</v>
      </c>
      <c r="AE9307">
        <v>32</v>
      </c>
      <c r="AF9307">
        <v>2</v>
      </c>
      <c r="AG9307">
        <v>100</v>
      </c>
      <c r="AH9307">
        <v>8</v>
      </c>
      <c r="AI9307">
        <v>2</v>
      </c>
    </row>
    <row r="9308" spans="1:39" x14ac:dyDescent="0.3">
      <c r="A9308">
        <v>16253</v>
      </c>
      <c r="B9308" t="s">
        <v>365</v>
      </c>
      <c r="C9308" t="s">
        <v>1873</v>
      </c>
      <c r="AD9308">
        <v>2</v>
      </c>
      <c r="AE9308">
        <v>32</v>
      </c>
      <c r="AF9308">
        <v>2</v>
      </c>
      <c r="AG9308">
        <v>100</v>
      </c>
      <c r="AH9308">
        <v>7</v>
      </c>
      <c r="AI9308">
        <v>1</v>
      </c>
    </row>
    <row r="9309" spans="1:39" x14ac:dyDescent="0.3">
      <c r="A9309">
        <v>16253</v>
      </c>
      <c r="B9309" t="s">
        <v>1170</v>
      </c>
      <c r="C9309" t="s">
        <v>2747</v>
      </c>
      <c r="AJ9309">
        <v>52</v>
      </c>
      <c r="AK9309">
        <v>304</v>
      </c>
      <c r="AL9309">
        <v>43.4</v>
      </c>
      <c r="AM9309">
        <v>7</v>
      </c>
    </row>
    <row r="9310" spans="1:39" x14ac:dyDescent="0.3">
      <c r="A9310">
        <v>16253</v>
      </c>
      <c r="B9310" t="s">
        <v>365</v>
      </c>
      <c r="C9310" t="s">
        <v>2748</v>
      </c>
      <c r="AJ9310">
        <v>51</v>
      </c>
      <c r="AK9310">
        <v>358</v>
      </c>
      <c r="AL9310">
        <v>39.799999999999997</v>
      </c>
      <c r="AM9310">
        <v>9</v>
      </c>
    </row>
    <row r="9311" spans="1:39" x14ac:dyDescent="0.3">
      <c r="A9311">
        <v>16254</v>
      </c>
      <c r="B9311" t="s">
        <v>1331</v>
      </c>
      <c r="C9311" t="s">
        <v>180</v>
      </c>
      <c r="D9311">
        <v>40</v>
      </c>
      <c r="E9311">
        <v>67.5</v>
      </c>
      <c r="F9311">
        <v>27</v>
      </c>
      <c r="G9311">
        <v>2</v>
      </c>
      <c r="H9311">
        <v>2</v>
      </c>
      <c r="I9311">
        <v>363</v>
      </c>
      <c r="J9311">
        <v>150.19999999999999</v>
      </c>
    </row>
    <row r="9312" spans="1:39" x14ac:dyDescent="0.3">
      <c r="A9312">
        <v>16254</v>
      </c>
      <c r="B9312" t="s">
        <v>1331</v>
      </c>
      <c r="C9312" t="s">
        <v>174</v>
      </c>
      <c r="D9312">
        <v>1</v>
      </c>
      <c r="E9312">
        <v>100</v>
      </c>
      <c r="F9312">
        <v>1</v>
      </c>
      <c r="G9312">
        <v>0</v>
      </c>
      <c r="H9312">
        <v>0</v>
      </c>
      <c r="I9312">
        <v>11</v>
      </c>
      <c r="J9312">
        <v>192.4</v>
      </c>
    </row>
    <row r="9313" spans="1:19" x14ac:dyDescent="0.3">
      <c r="A9313">
        <v>16254</v>
      </c>
      <c r="B9313" t="s">
        <v>882</v>
      </c>
      <c r="C9313" t="s">
        <v>2733</v>
      </c>
      <c r="D9313">
        <v>34</v>
      </c>
      <c r="E9313">
        <v>58.8</v>
      </c>
      <c r="F9313">
        <v>20</v>
      </c>
      <c r="G9313">
        <v>1</v>
      </c>
      <c r="H9313">
        <v>2</v>
      </c>
      <c r="I9313">
        <v>265</v>
      </c>
      <c r="J9313">
        <v>137.80000000000001</v>
      </c>
    </row>
    <row r="9314" spans="1:19" x14ac:dyDescent="0.3">
      <c r="A9314">
        <v>16254</v>
      </c>
      <c r="B9314" t="s">
        <v>1331</v>
      </c>
      <c r="C9314" t="s">
        <v>323</v>
      </c>
      <c r="K9314">
        <v>13</v>
      </c>
      <c r="L9314">
        <v>0</v>
      </c>
      <c r="M9314">
        <v>14</v>
      </c>
      <c r="N9314">
        <v>0</v>
      </c>
      <c r="O9314">
        <v>49</v>
      </c>
    </row>
    <row r="9315" spans="1:19" x14ac:dyDescent="0.3">
      <c r="A9315">
        <v>16254</v>
      </c>
      <c r="B9315" t="s">
        <v>1331</v>
      </c>
      <c r="C9315" t="s">
        <v>2199</v>
      </c>
      <c r="K9315">
        <v>11</v>
      </c>
      <c r="L9315">
        <v>0</v>
      </c>
      <c r="M9315">
        <v>9</v>
      </c>
      <c r="N9315">
        <v>0</v>
      </c>
      <c r="O9315">
        <v>32</v>
      </c>
    </row>
    <row r="9316" spans="1:19" x14ac:dyDescent="0.3">
      <c r="A9316">
        <v>16254</v>
      </c>
      <c r="B9316" t="s">
        <v>1331</v>
      </c>
      <c r="C9316" t="s">
        <v>180</v>
      </c>
      <c r="K9316">
        <v>8</v>
      </c>
      <c r="L9316">
        <v>0</v>
      </c>
      <c r="M9316">
        <v>5</v>
      </c>
      <c r="N9316">
        <v>0</v>
      </c>
      <c r="O9316">
        <v>-6</v>
      </c>
    </row>
    <row r="9317" spans="1:19" x14ac:dyDescent="0.3">
      <c r="A9317">
        <v>16254</v>
      </c>
      <c r="B9317" t="s">
        <v>882</v>
      </c>
      <c r="C9317" t="s">
        <v>2749</v>
      </c>
      <c r="K9317">
        <v>22</v>
      </c>
      <c r="L9317">
        <v>0</v>
      </c>
      <c r="M9317">
        <v>37</v>
      </c>
      <c r="N9317">
        <v>0</v>
      </c>
      <c r="O9317">
        <v>143</v>
      </c>
    </row>
    <row r="9318" spans="1:19" x14ac:dyDescent="0.3">
      <c r="A9318">
        <v>16254</v>
      </c>
      <c r="B9318" t="s">
        <v>882</v>
      </c>
      <c r="C9318" t="s">
        <v>2733</v>
      </c>
      <c r="K9318">
        <v>22</v>
      </c>
      <c r="L9318">
        <v>1</v>
      </c>
      <c r="M9318">
        <v>18</v>
      </c>
      <c r="N9318">
        <v>0</v>
      </c>
      <c r="O9318">
        <v>64</v>
      </c>
    </row>
    <row r="9319" spans="1:19" x14ac:dyDescent="0.3">
      <c r="A9319">
        <v>16254</v>
      </c>
      <c r="B9319" t="s">
        <v>882</v>
      </c>
      <c r="C9319" t="s">
        <v>2416</v>
      </c>
      <c r="K9319">
        <v>6</v>
      </c>
      <c r="L9319">
        <v>0</v>
      </c>
      <c r="M9319">
        <v>20</v>
      </c>
      <c r="N9319">
        <v>0</v>
      </c>
      <c r="O9319">
        <v>47</v>
      </c>
    </row>
    <row r="9320" spans="1:19" x14ac:dyDescent="0.3">
      <c r="A9320">
        <v>16254</v>
      </c>
      <c r="B9320" t="s">
        <v>1331</v>
      </c>
      <c r="C9320" t="s">
        <v>2750</v>
      </c>
      <c r="P9320">
        <v>81</v>
      </c>
      <c r="Q9320">
        <v>0</v>
      </c>
      <c r="R9320">
        <v>133</v>
      </c>
      <c r="S9320">
        <v>9</v>
      </c>
    </row>
    <row r="9321" spans="1:19" x14ac:dyDescent="0.3">
      <c r="A9321">
        <v>16254</v>
      </c>
      <c r="B9321" t="s">
        <v>1331</v>
      </c>
      <c r="C9321" t="s">
        <v>2453</v>
      </c>
      <c r="P9321">
        <v>43</v>
      </c>
      <c r="Q9321">
        <v>0</v>
      </c>
      <c r="R9321">
        <v>75</v>
      </c>
      <c r="S9321">
        <v>3</v>
      </c>
    </row>
    <row r="9322" spans="1:19" x14ac:dyDescent="0.3">
      <c r="A9322">
        <v>16254</v>
      </c>
      <c r="B9322" t="s">
        <v>1331</v>
      </c>
      <c r="C9322" t="s">
        <v>56</v>
      </c>
      <c r="P9322">
        <v>29</v>
      </c>
      <c r="Q9322">
        <v>0</v>
      </c>
      <c r="R9322">
        <v>60</v>
      </c>
      <c r="S9322">
        <v>6</v>
      </c>
    </row>
    <row r="9323" spans="1:19" x14ac:dyDescent="0.3">
      <c r="A9323">
        <v>16254</v>
      </c>
      <c r="B9323" t="s">
        <v>1331</v>
      </c>
      <c r="C9323" t="s">
        <v>2454</v>
      </c>
      <c r="P9323">
        <v>33</v>
      </c>
      <c r="Q9323">
        <v>0</v>
      </c>
      <c r="R9323">
        <v>48</v>
      </c>
      <c r="S9323">
        <v>3</v>
      </c>
    </row>
    <row r="9324" spans="1:19" x14ac:dyDescent="0.3">
      <c r="A9324">
        <v>16254</v>
      </c>
      <c r="B9324" t="s">
        <v>1331</v>
      </c>
      <c r="C9324" t="s">
        <v>323</v>
      </c>
      <c r="P9324">
        <v>21</v>
      </c>
      <c r="Q9324">
        <v>2</v>
      </c>
      <c r="R9324">
        <v>39</v>
      </c>
      <c r="S9324">
        <v>4</v>
      </c>
    </row>
    <row r="9325" spans="1:19" x14ac:dyDescent="0.3">
      <c r="A9325">
        <v>16254</v>
      </c>
      <c r="B9325" t="s">
        <v>1331</v>
      </c>
      <c r="C9325" t="s">
        <v>74</v>
      </c>
      <c r="P9325">
        <v>11</v>
      </c>
      <c r="Q9325">
        <v>0</v>
      </c>
      <c r="R9325">
        <v>11</v>
      </c>
      <c r="S9325">
        <v>1</v>
      </c>
    </row>
    <row r="9326" spans="1:19" x14ac:dyDescent="0.3">
      <c r="A9326">
        <v>16254</v>
      </c>
      <c r="B9326" t="s">
        <v>1331</v>
      </c>
      <c r="C9326" t="s">
        <v>2199</v>
      </c>
      <c r="P9326">
        <v>7</v>
      </c>
      <c r="Q9326">
        <v>0</v>
      </c>
      <c r="R9326">
        <v>8</v>
      </c>
      <c r="S9326">
        <v>2</v>
      </c>
    </row>
    <row r="9327" spans="1:19" x14ac:dyDescent="0.3">
      <c r="A9327">
        <v>16254</v>
      </c>
      <c r="B9327" t="s">
        <v>882</v>
      </c>
      <c r="C9327" t="s">
        <v>1428</v>
      </c>
      <c r="P9327">
        <v>30</v>
      </c>
      <c r="Q9327">
        <v>1</v>
      </c>
      <c r="R9327">
        <v>54</v>
      </c>
      <c r="S9327">
        <v>4</v>
      </c>
    </row>
    <row r="9328" spans="1:19" x14ac:dyDescent="0.3">
      <c r="A9328">
        <v>16254</v>
      </c>
      <c r="B9328" t="s">
        <v>882</v>
      </c>
      <c r="C9328" t="s">
        <v>595</v>
      </c>
      <c r="P9328">
        <v>22</v>
      </c>
      <c r="Q9328">
        <v>0</v>
      </c>
      <c r="R9328">
        <v>54</v>
      </c>
      <c r="S9328">
        <v>4</v>
      </c>
    </row>
    <row r="9329" spans="1:39" x14ac:dyDescent="0.3">
      <c r="A9329">
        <v>16254</v>
      </c>
      <c r="B9329" t="s">
        <v>882</v>
      </c>
      <c r="C9329" t="s">
        <v>2751</v>
      </c>
      <c r="P9329">
        <v>14</v>
      </c>
      <c r="Q9329">
        <v>0</v>
      </c>
      <c r="R9329">
        <v>48</v>
      </c>
      <c r="S9329">
        <v>6</v>
      </c>
    </row>
    <row r="9330" spans="1:39" x14ac:dyDescent="0.3">
      <c r="A9330">
        <v>16254</v>
      </c>
      <c r="B9330" t="s">
        <v>882</v>
      </c>
      <c r="C9330" t="s">
        <v>2752</v>
      </c>
      <c r="P9330">
        <v>39</v>
      </c>
      <c r="Q9330">
        <v>0</v>
      </c>
      <c r="R9330">
        <v>48</v>
      </c>
      <c r="S9330">
        <v>2</v>
      </c>
    </row>
    <row r="9331" spans="1:39" x14ac:dyDescent="0.3">
      <c r="A9331">
        <v>16254</v>
      </c>
      <c r="B9331" t="s">
        <v>882</v>
      </c>
      <c r="C9331" t="s">
        <v>126</v>
      </c>
      <c r="P9331">
        <v>35</v>
      </c>
      <c r="Q9331">
        <v>1</v>
      </c>
      <c r="R9331">
        <v>35</v>
      </c>
      <c r="S9331">
        <v>1</v>
      </c>
    </row>
    <row r="9332" spans="1:39" x14ac:dyDescent="0.3">
      <c r="A9332">
        <v>16254</v>
      </c>
      <c r="B9332" t="s">
        <v>882</v>
      </c>
      <c r="C9332" t="s">
        <v>2753</v>
      </c>
      <c r="P9332">
        <v>16</v>
      </c>
      <c r="Q9332">
        <v>0</v>
      </c>
      <c r="R9332">
        <v>16</v>
      </c>
      <c r="S9332">
        <v>1</v>
      </c>
    </row>
    <row r="9333" spans="1:39" x14ac:dyDescent="0.3">
      <c r="A9333">
        <v>16254</v>
      </c>
      <c r="B9333" t="s">
        <v>882</v>
      </c>
      <c r="C9333" t="s">
        <v>2416</v>
      </c>
      <c r="P9333">
        <v>8</v>
      </c>
      <c r="Q9333">
        <v>0</v>
      </c>
      <c r="R9333">
        <v>10</v>
      </c>
      <c r="S9333">
        <v>2</v>
      </c>
    </row>
    <row r="9334" spans="1:39" x14ac:dyDescent="0.3">
      <c r="A9334">
        <v>16254</v>
      </c>
      <c r="B9334" t="s">
        <v>1331</v>
      </c>
      <c r="C9334" t="s">
        <v>205</v>
      </c>
      <c r="T9334">
        <v>17.5</v>
      </c>
      <c r="U9334">
        <v>19</v>
      </c>
      <c r="V9334">
        <v>0</v>
      </c>
      <c r="W9334">
        <v>35</v>
      </c>
      <c r="X9334">
        <v>2</v>
      </c>
    </row>
    <row r="9335" spans="1:39" x14ac:dyDescent="0.3">
      <c r="A9335">
        <v>16254</v>
      </c>
      <c r="B9335" t="s">
        <v>1331</v>
      </c>
      <c r="C9335" t="s">
        <v>2199</v>
      </c>
      <c r="T9335">
        <v>15</v>
      </c>
      <c r="U9335">
        <v>23</v>
      </c>
      <c r="V9335">
        <v>0</v>
      </c>
      <c r="W9335">
        <v>30</v>
      </c>
      <c r="X9335">
        <v>2</v>
      </c>
    </row>
    <row r="9336" spans="1:39" x14ac:dyDescent="0.3">
      <c r="A9336">
        <v>16254</v>
      </c>
      <c r="B9336" t="s">
        <v>882</v>
      </c>
      <c r="C9336" t="s">
        <v>71</v>
      </c>
      <c r="T9336">
        <v>18.399999999999999</v>
      </c>
      <c r="U9336">
        <v>24</v>
      </c>
      <c r="V9336">
        <v>0</v>
      </c>
      <c r="W9336">
        <v>92</v>
      </c>
      <c r="X9336">
        <v>5</v>
      </c>
    </row>
    <row r="9337" spans="1:39" x14ac:dyDescent="0.3">
      <c r="A9337">
        <v>16254</v>
      </c>
      <c r="B9337" t="s">
        <v>1331</v>
      </c>
      <c r="C9337" t="s">
        <v>2199</v>
      </c>
      <c r="Y9337">
        <v>2.5</v>
      </c>
      <c r="Z9337">
        <v>4</v>
      </c>
      <c r="AA9337">
        <v>0</v>
      </c>
      <c r="AB9337">
        <v>5</v>
      </c>
      <c r="AC9337">
        <v>2</v>
      </c>
    </row>
    <row r="9338" spans="1:39" x14ac:dyDescent="0.3">
      <c r="A9338">
        <v>16254</v>
      </c>
      <c r="B9338" t="s">
        <v>1331</v>
      </c>
      <c r="C9338" t="s">
        <v>326</v>
      </c>
      <c r="Y9338">
        <v>1</v>
      </c>
      <c r="Z9338">
        <v>1</v>
      </c>
      <c r="AA9338">
        <v>0</v>
      </c>
      <c r="AB9338">
        <v>1</v>
      </c>
      <c r="AC9338">
        <v>1</v>
      </c>
    </row>
    <row r="9339" spans="1:39" x14ac:dyDescent="0.3">
      <c r="A9339">
        <v>16254</v>
      </c>
      <c r="B9339" t="s">
        <v>1331</v>
      </c>
      <c r="C9339" t="s">
        <v>2754</v>
      </c>
      <c r="AD9339">
        <v>1</v>
      </c>
      <c r="AE9339">
        <v>26</v>
      </c>
      <c r="AF9339">
        <v>1</v>
      </c>
      <c r="AG9339">
        <v>100</v>
      </c>
      <c r="AH9339">
        <v>3</v>
      </c>
      <c r="AI9339">
        <v>0</v>
      </c>
    </row>
    <row r="9340" spans="1:39" x14ac:dyDescent="0.3">
      <c r="A9340">
        <v>16254</v>
      </c>
      <c r="B9340" t="s">
        <v>882</v>
      </c>
      <c r="C9340" t="s">
        <v>2755</v>
      </c>
      <c r="AD9340">
        <v>2</v>
      </c>
      <c r="AE9340">
        <v>28</v>
      </c>
      <c r="AF9340">
        <v>2</v>
      </c>
      <c r="AG9340">
        <v>100</v>
      </c>
      <c r="AH9340">
        <v>8</v>
      </c>
      <c r="AI9340">
        <v>2</v>
      </c>
    </row>
    <row r="9341" spans="1:39" x14ac:dyDescent="0.3">
      <c r="A9341">
        <v>16254</v>
      </c>
      <c r="B9341" t="s">
        <v>1331</v>
      </c>
      <c r="C9341" t="s">
        <v>174</v>
      </c>
      <c r="AJ9341">
        <v>41</v>
      </c>
      <c r="AK9341">
        <v>184</v>
      </c>
      <c r="AL9341">
        <v>36.799999999999997</v>
      </c>
      <c r="AM9341">
        <v>5</v>
      </c>
    </row>
    <row r="9342" spans="1:39" x14ac:dyDescent="0.3">
      <c r="A9342">
        <v>16254</v>
      </c>
      <c r="B9342" t="s">
        <v>882</v>
      </c>
      <c r="C9342" t="s">
        <v>2271</v>
      </c>
      <c r="AJ9342">
        <v>50</v>
      </c>
      <c r="AK9342">
        <v>202</v>
      </c>
      <c r="AL9342">
        <v>40.4</v>
      </c>
      <c r="AM9342">
        <v>5</v>
      </c>
    </row>
    <row r="9343" spans="1:39" x14ac:dyDescent="0.3">
      <c r="A9343">
        <v>14723</v>
      </c>
      <c r="B9343" t="s">
        <v>1749</v>
      </c>
      <c r="C9343" t="s">
        <v>2756</v>
      </c>
      <c r="D9343">
        <v>40</v>
      </c>
      <c r="E9343">
        <v>47.5</v>
      </c>
      <c r="F9343">
        <v>19</v>
      </c>
      <c r="G9343">
        <v>1</v>
      </c>
      <c r="H9343">
        <v>0</v>
      </c>
      <c r="I9343">
        <v>168</v>
      </c>
      <c r="J9343">
        <v>77.8</v>
      </c>
    </row>
    <row r="9344" spans="1:39" x14ac:dyDescent="0.3">
      <c r="A9344">
        <v>14723</v>
      </c>
      <c r="B9344" t="s">
        <v>1749</v>
      </c>
      <c r="C9344" t="s">
        <v>2757</v>
      </c>
      <c r="D9344">
        <v>6</v>
      </c>
      <c r="E9344">
        <v>33.299999999999997</v>
      </c>
      <c r="F9344">
        <v>2</v>
      </c>
      <c r="G9344">
        <v>0</v>
      </c>
      <c r="H9344">
        <v>1</v>
      </c>
      <c r="I9344">
        <v>46</v>
      </c>
      <c r="J9344">
        <v>152.69999999999999</v>
      </c>
    </row>
    <row r="9345" spans="1:19" x14ac:dyDescent="0.3">
      <c r="A9345">
        <v>14723</v>
      </c>
      <c r="B9345" t="s">
        <v>1749</v>
      </c>
      <c r="C9345" t="s">
        <v>2758</v>
      </c>
      <c r="D9345">
        <v>1</v>
      </c>
      <c r="E9345">
        <v>100</v>
      </c>
      <c r="F9345">
        <v>1</v>
      </c>
      <c r="G9345">
        <v>0</v>
      </c>
      <c r="H9345">
        <v>0</v>
      </c>
      <c r="I9345">
        <v>3</v>
      </c>
      <c r="J9345">
        <v>125.2</v>
      </c>
    </row>
    <row r="9346" spans="1:19" x14ac:dyDescent="0.3">
      <c r="A9346">
        <v>14723</v>
      </c>
      <c r="B9346" t="s">
        <v>1982</v>
      </c>
      <c r="C9346" t="s">
        <v>215</v>
      </c>
      <c r="D9346">
        <v>30</v>
      </c>
      <c r="E9346">
        <v>63.3</v>
      </c>
      <c r="F9346">
        <v>19</v>
      </c>
      <c r="G9346">
        <v>0</v>
      </c>
      <c r="H9346">
        <v>3</v>
      </c>
      <c r="I9346">
        <v>192</v>
      </c>
      <c r="J9346">
        <v>150.1</v>
      </c>
    </row>
    <row r="9347" spans="1:19" x14ac:dyDescent="0.3">
      <c r="A9347">
        <v>14723</v>
      </c>
      <c r="B9347" t="s">
        <v>1749</v>
      </c>
      <c r="C9347" t="s">
        <v>2759</v>
      </c>
      <c r="K9347">
        <v>18</v>
      </c>
      <c r="L9347">
        <v>1</v>
      </c>
      <c r="M9347">
        <v>29</v>
      </c>
      <c r="N9347">
        <v>1</v>
      </c>
      <c r="O9347">
        <v>63</v>
      </c>
    </row>
    <row r="9348" spans="1:19" x14ac:dyDescent="0.3">
      <c r="A9348">
        <v>14723</v>
      </c>
      <c r="B9348" t="s">
        <v>1749</v>
      </c>
      <c r="C9348" t="s">
        <v>2760</v>
      </c>
      <c r="K9348">
        <v>4</v>
      </c>
      <c r="L9348">
        <v>1</v>
      </c>
      <c r="M9348">
        <v>17</v>
      </c>
      <c r="N9348">
        <v>0</v>
      </c>
      <c r="O9348">
        <v>14</v>
      </c>
    </row>
    <row r="9349" spans="1:19" x14ac:dyDescent="0.3">
      <c r="A9349">
        <v>14723</v>
      </c>
      <c r="B9349" t="s">
        <v>1749</v>
      </c>
      <c r="C9349" t="s">
        <v>2757</v>
      </c>
      <c r="K9349">
        <v>2</v>
      </c>
      <c r="L9349">
        <v>0</v>
      </c>
      <c r="M9349">
        <v>5</v>
      </c>
      <c r="N9349">
        <v>0</v>
      </c>
      <c r="O9349">
        <v>9</v>
      </c>
    </row>
    <row r="9350" spans="1:19" x14ac:dyDescent="0.3">
      <c r="A9350">
        <v>14723</v>
      </c>
      <c r="B9350" t="s">
        <v>1749</v>
      </c>
      <c r="C9350" t="s">
        <v>2756</v>
      </c>
      <c r="K9350">
        <v>2</v>
      </c>
      <c r="L9350">
        <v>0</v>
      </c>
      <c r="M9350">
        <v>1</v>
      </c>
      <c r="N9350">
        <v>1</v>
      </c>
      <c r="O9350">
        <v>1</v>
      </c>
    </row>
    <row r="9351" spans="1:19" x14ac:dyDescent="0.3">
      <c r="A9351">
        <v>14723</v>
      </c>
      <c r="B9351" t="s">
        <v>1749</v>
      </c>
      <c r="C9351" t="s">
        <v>736</v>
      </c>
      <c r="K9351">
        <v>1</v>
      </c>
      <c r="L9351">
        <v>0</v>
      </c>
      <c r="M9351">
        <v>1</v>
      </c>
      <c r="N9351">
        <v>0</v>
      </c>
      <c r="O9351">
        <v>1</v>
      </c>
    </row>
    <row r="9352" spans="1:19" x14ac:dyDescent="0.3">
      <c r="A9352">
        <v>14723</v>
      </c>
      <c r="B9352" t="s">
        <v>1982</v>
      </c>
      <c r="C9352" t="s">
        <v>2761</v>
      </c>
      <c r="K9352">
        <v>24</v>
      </c>
      <c r="L9352">
        <v>1</v>
      </c>
      <c r="M9352">
        <v>8</v>
      </c>
      <c r="N9352">
        <v>1</v>
      </c>
      <c r="O9352">
        <v>71</v>
      </c>
    </row>
    <row r="9353" spans="1:19" x14ac:dyDescent="0.3">
      <c r="A9353">
        <v>14723</v>
      </c>
      <c r="B9353" t="s">
        <v>1982</v>
      </c>
      <c r="C9353" t="s">
        <v>1392</v>
      </c>
      <c r="K9353">
        <v>5</v>
      </c>
      <c r="L9353">
        <v>1</v>
      </c>
      <c r="M9353">
        <v>18</v>
      </c>
      <c r="N9353">
        <v>1</v>
      </c>
      <c r="O9353">
        <v>42</v>
      </c>
    </row>
    <row r="9354" spans="1:19" x14ac:dyDescent="0.3">
      <c r="A9354">
        <v>14723</v>
      </c>
      <c r="B9354" t="s">
        <v>1982</v>
      </c>
      <c r="C9354" t="s">
        <v>2762</v>
      </c>
      <c r="K9354">
        <v>1</v>
      </c>
      <c r="L9354">
        <v>0</v>
      </c>
      <c r="M9354">
        <v>6</v>
      </c>
      <c r="N9354">
        <v>0</v>
      </c>
      <c r="O9354">
        <v>6</v>
      </c>
    </row>
    <row r="9355" spans="1:19" x14ac:dyDescent="0.3">
      <c r="A9355">
        <v>14723</v>
      </c>
      <c r="B9355" t="s">
        <v>1982</v>
      </c>
      <c r="C9355" t="s">
        <v>215</v>
      </c>
      <c r="K9355">
        <v>5</v>
      </c>
      <c r="L9355">
        <v>0</v>
      </c>
      <c r="M9355">
        <v>5</v>
      </c>
      <c r="N9355">
        <v>0</v>
      </c>
      <c r="O9355">
        <v>-3</v>
      </c>
    </row>
    <row r="9356" spans="1:19" x14ac:dyDescent="0.3">
      <c r="A9356">
        <v>14723</v>
      </c>
      <c r="B9356" t="s">
        <v>1749</v>
      </c>
      <c r="C9356" t="s">
        <v>2763</v>
      </c>
      <c r="P9356">
        <v>31</v>
      </c>
      <c r="Q9356">
        <v>1</v>
      </c>
      <c r="R9356">
        <v>106</v>
      </c>
      <c r="S9356">
        <v>8</v>
      </c>
    </row>
    <row r="9357" spans="1:19" x14ac:dyDescent="0.3">
      <c r="A9357">
        <v>14723</v>
      </c>
      <c r="B9357" t="s">
        <v>1749</v>
      </c>
      <c r="C9357" t="s">
        <v>2760</v>
      </c>
      <c r="P9357">
        <v>14</v>
      </c>
      <c r="Q9357">
        <v>0</v>
      </c>
      <c r="R9357">
        <v>30</v>
      </c>
      <c r="S9357">
        <v>4</v>
      </c>
    </row>
    <row r="9358" spans="1:19" x14ac:dyDescent="0.3">
      <c r="A9358">
        <v>14723</v>
      </c>
      <c r="B9358" t="s">
        <v>1749</v>
      </c>
      <c r="C9358" t="s">
        <v>2764</v>
      </c>
      <c r="P9358">
        <v>16</v>
      </c>
      <c r="Q9358">
        <v>0</v>
      </c>
      <c r="R9358">
        <v>21</v>
      </c>
      <c r="S9358">
        <v>2</v>
      </c>
    </row>
    <row r="9359" spans="1:19" x14ac:dyDescent="0.3">
      <c r="A9359">
        <v>14723</v>
      </c>
      <c r="B9359" t="s">
        <v>1749</v>
      </c>
      <c r="C9359" t="s">
        <v>2765</v>
      </c>
      <c r="P9359">
        <v>20</v>
      </c>
      <c r="Q9359">
        <v>0</v>
      </c>
      <c r="R9359">
        <v>20</v>
      </c>
      <c r="S9359">
        <v>1</v>
      </c>
    </row>
    <row r="9360" spans="1:19" x14ac:dyDescent="0.3">
      <c r="A9360">
        <v>14723</v>
      </c>
      <c r="B9360" t="s">
        <v>1749</v>
      </c>
      <c r="C9360" t="s">
        <v>2759</v>
      </c>
      <c r="P9360">
        <v>6</v>
      </c>
      <c r="Q9360">
        <v>0</v>
      </c>
      <c r="R9360">
        <v>13</v>
      </c>
      <c r="S9360">
        <v>4</v>
      </c>
    </row>
    <row r="9361" spans="1:24" x14ac:dyDescent="0.3">
      <c r="A9361">
        <v>14723</v>
      </c>
      <c r="B9361" t="s">
        <v>1749</v>
      </c>
      <c r="C9361" t="s">
        <v>2766</v>
      </c>
      <c r="P9361">
        <v>12</v>
      </c>
      <c r="Q9361">
        <v>0</v>
      </c>
      <c r="R9361">
        <v>12</v>
      </c>
      <c r="S9361">
        <v>1</v>
      </c>
    </row>
    <row r="9362" spans="1:24" x14ac:dyDescent="0.3">
      <c r="A9362">
        <v>14723</v>
      </c>
      <c r="B9362" t="s">
        <v>1749</v>
      </c>
      <c r="C9362" t="s">
        <v>2113</v>
      </c>
      <c r="P9362">
        <v>12</v>
      </c>
      <c r="Q9362">
        <v>0</v>
      </c>
      <c r="R9362">
        <v>12</v>
      </c>
      <c r="S9362">
        <v>1</v>
      </c>
    </row>
    <row r="9363" spans="1:24" x14ac:dyDescent="0.3">
      <c r="A9363">
        <v>14723</v>
      </c>
      <c r="B9363" t="s">
        <v>1749</v>
      </c>
      <c r="C9363" t="s">
        <v>524</v>
      </c>
      <c r="P9363">
        <v>3</v>
      </c>
      <c r="Q9363">
        <v>0</v>
      </c>
      <c r="R9363">
        <v>3</v>
      </c>
      <c r="S9363">
        <v>1</v>
      </c>
    </row>
    <row r="9364" spans="1:24" x14ac:dyDescent="0.3">
      <c r="A9364">
        <v>14723</v>
      </c>
      <c r="B9364" t="s">
        <v>1982</v>
      </c>
      <c r="C9364" t="s">
        <v>2767</v>
      </c>
      <c r="P9364">
        <v>16</v>
      </c>
      <c r="Q9364">
        <v>0</v>
      </c>
      <c r="R9364">
        <v>46</v>
      </c>
      <c r="S9364">
        <v>4</v>
      </c>
    </row>
    <row r="9365" spans="1:24" x14ac:dyDescent="0.3">
      <c r="A9365">
        <v>14723</v>
      </c>
      <c r="B9365" t="s">
        <v>1982</v>
      </c>
      <c r="C9365" t="s">
        <v>2768</v>
      </c>
      <c r="P9365">
        <v>17</v>
      </c>
      <c r="Q9365">
        <v>1</v>
      </c>
      <c r="R9365">
        <v>45</v>
      </c>
      <c r="S9365">
        <v>5</v>
      </c>
    </row>
    <row r="9366" spans="1:24" x14ac:dyDescent="0.3">
      <c r="A9366">
        <v>14723</v>
      </c>
      <c r="B9366" t="s">
        <v>1982</v>
      </c>
      <c r="C9366" t="s">
        <v>2356</v>
      </c>
      <c r="P9366">
        <v>17</v>
      </c>
      <c r="Q9366">
        <v>0</v>
      </c>
      <c r="R9366">
        <v>27</v>
      </c>
      <c r="S9366">
        <v>2</v>
      </c>
    </row>
    <row r="9367" spans="1:24" x14ac:dyDescent="0.3">
      <c r="A9367">
        <v>14723</v>
      </c>
      <c r="B9367" t="s">
        <v>1982</v>
      </c>
      <c r="C9367" t="s">
        <v>2769</v>
      </c>
      <c r="P9367">
        <v>25</v>
      </c>
      <c r="Q9367">
        <v>1</v>
      </c>
      <c r="R9367">
        <v>25</v>
      </c>
      <c r="S9367">
        <v>1</v>
      </c>
    </row>
    <row r="9368" spans="1:24" x14ac:dyDescent="0.3">
      <c r="A9368">
        <v>14723</v>
      </c>
      <c r="B9368" t="s">
        <v>1982</v>
      </c>
      <c r="C9368" t="s">
        <v>1392</v>
      </c>
      <c r="P9368">
        <v>15</v>
      </c>
      <c r="Q9368">
        <v>1</v>
      </c>
      <c r="R9368">
        <v>19</v>
      </c>
      <c r="S9368">
        <v>2</v>
      </c>
    </row>
    <row r="9369" spans="1:24" x14ac:dyDescent="0.3">
      <c r="A9369">
        <v>14723</v>
      </c>
      <c r="B9369" t="s">
        <v>1982</v>
      </c>
      <c r="C9369" t="s">
        <v>2761</v>
      </c>
      <c r="P9369">
        <v>8</v>
      </c>
      <c r="Q9369">
        <v>0</v>
      </c>
      <c r="R9369">
        <v>15</v>
      </c>
      <c r="S9369">
        <v>3</v>
      </c>
    </row>
    <row r="9370" spans="1:24" x14ac:dyDescent="0.3">
      <c r="A9370">
        <v>14723</v>
      </c>
      <c r="B9370" t="s">
        <v>1982</v>
      </c>
      <c r="C9370" t="s">
        <v>2353</v>
      </c>
      <c r="P9370">
        <v>9</v>
      </c>
      <c r="Q9370">
        <v>0</v>
      </c>
      <c r="R9370">
        <v>9</v>
      </c>
      <c r="S9370">
        <v>1</v>
      </c>
    </row>
    <row r="9371" spans="1:24" x14ac:dyDescent="0.3">
      <c r="A9371">
        <v>14723</v>
      </c>
      <c r="B9371" t="s">
        <v>1982</v>
      </c>
      <c r="C9371" t="s">
        <v>1359</v>
      </c>
      <c r="P9371">
        <v>6</v>
      </c>
      <c r="Q9371">
        <v>0</v>
      </c>
      <c r="R9371">
        <v>6</v>
      </c>
      <c r="S9371">
        <v>1</v>
      </c>
    </row>
    <row r="9372" spans="1:24" x14ac:dyDescent="0.3">
      <c r="A9372">
        <v>14723</v>
      </c>
      <c r="B9372" t="s">
        <v>1749</v>
      </c>
      <c r="C9372" t="s">
        <v>2760</v>
      </c>
      <c r="T9372">
        <v>23.7</v>
      </c>
      <c r="U9372">
        <v>30</v>
      </c>
      <c r="V9372">
        <v>0</v>
      </c>
      <c r="W9372">
        <v>71</v>
      </c>
      <c r="X9372">
        <v>3</v>
      </c>
    </row>
    <row r="9373" spans="1:24" x14ac:dyDescent="0.3">
      <c r="A9373">
        <v>14723</v>
      </c>
      <c r="B9373" t="s">
        <v>1749</v>
      </c>
      <c r="C9373" t="s">
        <v>192</v>
      </c>
      <c r="T9373">
        <v>6</v>
      </c>
      <c r="U9373">
        <v>9</v>
      </c>
      <c r="V9373">
        <v>0</v>
      </c>
      <c r="W9373">
        <v>12</v>
      </c>
      <c r="X9373">
        <v>2</v>
      </c>
    </row>
    <row r="9374" spans="1:24" x14ac:dyDescent="0.3">
      <c r="A9374">
        <v>14723</v>
      </c>
      <c r="B9374" t="s">
        <v>1749</v>
      </c>
      <c r="C9374" t="s">
        <v>2114</v>
      </c>
      <c r="T9374">
        <v>14</v>
      </c>
      <c r="U9374">
        <v>14</v>
      </c>
      <c r="V9374">
        <v>0</v>
      </c>
      <c r="W9374">
        <v>14</v>
      </c>
      <c r="X9374">
        <v>1</v>
      </c>
    </row>
    <row r="9375" spans="1:24" x14ac:dyDescent="0.3">
      <c r="A9375">
        <v>14723</v>
      </c>
      <c r="B9375" t="s">
        <v>1749</v>
      </c>
      <c r="C9375" t="s">
        <v>1953</v>
      </c>
      <c r="T9375">
        <v>9</v>
      </c>
      <c r="U9375">
        <v>9</v>
      </c>
      <c r="V9375">
        <v>0</v>
      </c>
      <c r="W9375">
        <v>9</v>
      </c>
      <c r="X9375">
        <v>1</v>
      </c>
    </row>
    <row r="9376" spans="1:24" x14ac:dyDescent="0.3">
      <c r="A9376">
        <v>14723</v>
      </c>
      <c r="B9376" t="s">
        <v>1982</v>
      </c>
      <c r="C9376" t="s">
        <v>2353</v>
      </c>
      <c r="T9376">
        <v>13</v>
      </c>
      <c r="U9376">
        <v>13</v>
      </c>
      <c r="V9376">
        <v>0</v>
      </c>
      <c r="W9376">
        <v>13</v>
      </c>
      <c r="X9376">
        <v>1</v>
      </c>
    </row>
    <row r="9377" spans="1:39" x14ac:dyDescent="0.3">
      <c r="A9377">
        <v>14723</v>
      </c>
      <c r="B9377" t="s">
        <v>1982</v>
      </c>
      <c r="C9377" t="s">
        <v>1392</v>
      </c>
      <c r="T9377">
        <v>3</v>
      </c>
      <c r="U9377">
        <v>1</v>
      </c>
      <c r="V9377">
        <v>0</v>
      </c>
      <c r="W9377">
        <v>3</v>
      </c>
      <c r="X9377">
        <v>1</v>
      </c>
    </row>
    <row r="9378" spans="1:39" x14ac:dyDescent="0.3">
      <c r="A9378">
        <v>14723</v>
      </c>
      <c r="B9378" t="s">
        <v>1749</v>
      </c>
      <c r="C9378" t="s">
        <v>291</v>
      </c>
      <c r="Y9378">
        <v>5</v>
      </c>
      <c r="Z9378">
        <v>5</v>
      </c>
      <c r="AA9378">
        <v>0</v>
      </c>
      <c r="AB9378">
        <v>5</v>
      </c>
      <c r="AC9378">
        <v>1</v>
      </c>
    </row>
    <row r="9379" spans="1:39" x14ac:dyDescent="0.3">
      <c r="A9379">
        <v>14723</v>
      </c>
      <c r="B9379" t="s">
        <v>1982</v>
      </c>
      <c r="C9379" t="s">
        <v>1359</v>
      </c>
      <c r="Y9379">
        <v>0</v>
      </c>
      <c r="Z9379">
        <v>0</v>
      </c>
      <c r="AA9379">
        <v>0</v>
      </c>
      <c r="AB9379">
        <v>0</v>
      </c>
      <c r="AC9379">
        <v>1</v>
      </c>
    </row>
    <row r="9380" spans="1:39" x14ac:dyDescent="0.3">
      <c r="A9380">
        <v>14723</v>
      </c>
      <c r="B9380" t="s">
        <v>1749</v>
      </c>
      <c r="C9380" t="s">
        <v>2770</v>
      </c>
      <c r="AD9380">
        <v>0</v>
      </c>
      <c r="AE9380" t="s">
        <v>136</v>
      </c>
      <c r="AF9380">
        <v>0</v>
      </c>
      <c r="AG9380" t="s">
        <v>136</v>
      </c>
      <c r="AH9380">
        <v>2</v>
      </c>
      <c r="AI9380">
        <v>2</v>
      </c>
    </row>
    <row r="9381" spans="1:39" x14ac:dyDescent="0.3">
      <c r="A9381">
        <v>14723</v>
      </c>
      <c r="B9381" t="s">
        <v>1982</v>
      </c>
      <c r="C9381" t="s">
        <v>145</v>
      </c>
      <c r="AD9381">
        <v>1</v>
      </c>
      <c r="AE9381">
        <v>28</v>
      </c>
      <c r="AF9381">
        <v>1</v>
      </c>
      <c r="AG9381">
        <v>100</v>
      </c>
      <c r="AH9381">
        <v>8</v>
      </c>
      <c r="AI9381">
        <v>5</v>
      </c>
    </row>
    <row r="9382" spans="1:39" x14ac:dyDescent="0.3">
      <c r="A9382">
        <v>14723</v>
      </c>
      <c r="B9382" t="s">
        <v>1749</v>
      </c>
      <c r="C9382" t="s">
        <v>2758</v>
      </c>
      <c r="AJ9382">
        <v>64</v>
      </c>
      <c r="AK9382">
        <v>104</v>
      </c>
      <c r="AL9382">
        <v>26</v>
      </c>
      <c r="AM9382">
        <v>4</v>
      </c>
    </row>
    <row r="9383" spans="1:39" x14ac:dyDescent="0.3">
      <c r="A9383">
        <v>14723</v>
      </c>
      <c r="B9383" t="s">
        <v>1982</v>
      </c>
      <c r="C9383" t="s">
        <v>1992</v>
      </c>
      <c r="AJ9383">
        <v>60</v>
      </c>
      <c r="AK9383">
        <v>150</v>
      </c>
      <c r="AL9383">
        <v>37.5</v>
      </c>
      <c r="AM9383">
        <v>4</v>
      </c>
    </row>
    <row r="9384" spans="1:39" x14ac:dyDescent="0.3">
      <c r="A9384">
        <v>14724</v>
      </c>
      <c r="B9384" t="s">
        <v>554</v>
      </c>
      <c r="C9384" t="s">
        <v>2771</v>
      </c>
      <c r="D9384">
        <v>36</v>
      </c>
      <c r="E9384">
        <v>72.2</v>
      </c>
      <c r="F9384">
        <v>26</v>
      </c>
      <c r="G9384">
        <v>1</v>
      </c>
      <c r="H9384">
        <v>3</v>
      </c>
      <c r="I9384">
        <v>338</v>
      </c>
      <c r="J9384">
        <v>173</v>
      </c>
    </row>
    <row r="9385" spans="1:39" x14ac:dyDescent="0.3">
      <c r="A9385">
        <v>14724</v>
      </c>
      <c r="B9385" t="s">
        <v>554</v>
      </c>
      <c r="C9385" t="s">
        <v>2510</v>
      </c>
      <c r="D9385">
        <v>1</v>
      </c>
      <c r="E9385">
        <v>0</v>
      </c>
      <c r="F9385">
        <v>0</v>
      </c>
      <c r="G9385">
        <v>0</v>
      </c>
      <c r="H9385">
        <v>0</v>
      </c>
      <c r="I9385">
        <v>0</v>
      </c>
      <c r="J9385">
        <v>0</v>
      </c>
    </row>
    <row r="9386" spans="1:39" x14ac:dyDescent="0.3">
      <c r="A9386">
        <v>14724</v>
      </c>
      <c r="B9386" t="s">
        <v>1153</v>
      </c>
      <c r="C9386" t="s">
        <v>2158</v>
      </c>
      <c r="D9386">
        <v>36</v>
      </c>
      <c r="E9386">
        <v>55.6</v>
      </c>
      <c r="F9386">
        <v>20</v>
      </c>
      <c r="G9386">
        <v>2</v>
      </c>
      <c r="H9386">
        <v>1</v>
      </c>
      <c r="I9386">
        <v>214</v>
      </c>
      <c r="J9386">
        <v>103.5</v>
      </c>
    </row>
    <row r="9387" spans="1:39" x14ac:dyDescent="0.3">
      <c r="A9387">
        <v>14724</v>
      </c>
      <c r="B9387" t="s">
        <v>554</v>
      </c>
      <c r="C9387" t="s">
        <v>2509</v>
      </c>
      <c r="K9387">
        <v>21</v>
      </c>
      <c r="L9387">
        <v>0</v>
      </c>
      <c r="M9387">
        <v>10</v>
      </c>
      <c r="N9387">
        <v>0</v>
      </c>
      <c r="O9387">
        <v>37</v>
      </c>
    </row>
    <row r="9388" spans="1:39" x14ac:dyDescent="0.3">
      <c r="A9388">
        <v>14724</v>
      </c>
      <c r="B9388" t="s">
        <v>554</v>
      </c>
      <c r="C9388" t="s">
        <v>2772</v>
      </c>
      <c r="K9388">
        <v>7</v>
      </c>
      <c r="L9388">
        <v>0</v>
      </c>
      <c r="M9388">
        <v>8</v>
      </c>
      <c r="N9388">
        <v>0</v>
      </c>
      <c r="O9388">
        <v>27</v>
      </c>
    </row>
    <row r="9389" spans="1:39" x14ac:dyDescent="0.3">
      <c r="A9389">
        <v>14724</v>
      </c>
      <c r="B9389" t="s">
        <v>554</v>
      </c>
      <c r="C9389" t="s">
        <v>2510</v>
      </c>
      <c r="K9389">
        <v>1</v>
      </c>
      <c r="L9389">
        <v>0</v>
      </c>
      <c r="M9389">
        <v>0</v>
      </c>
      <c r="N9389">
        <v>0</v>
      </c>
      <c r="O9389">
        <v>-1</v>
      </c>
    </row>
    <row r="9390" spans="1:39" x14ac:dyDescent="0.3">
      <c r="A9390">
        <v>14724</v>
      </c>
      <c r="B9390" t="s">
        <v>554</v>
      </c>
      <c r="C9390" t="s">
        <v>2771</v>
      </c>
      <c r="K9390">
        <v>6</v>
      </c>
      <c r="L9390">
        <v>0</v>
      </c>
      <c r="M9390">
        <v>0</v>
      </c>
      <c r="N9390">
        <v>0</v>
      </c>
      <c r="O9390">
        <v>-12</v>
      </c>
    </row>
    <row r="9391" spans="1:39" x14ac:dyDescent="0.3">
      <c r="A9391">
        <v>14724</v>
      </c>
      <c r="B9391" t="s">
        <v>1153</v>
      </c>
      <c r="C9391" t="s">
        <v>2773</v>
      </c>
      <c r="K9391">
        <v>20</v>
      </c>
      <c r="L9391">
        <v>0</v>
      </c>
      <c r="M9391">
        <v>36</v>
      </c>
      <c r="N9391">
        <v>2</v>
      </c>
      <c r="O9391">
        <v>122</v>
      </c>
    </row>
    <row r="9392" spans="1:39" x14ac:dyDescent="0.3">
      <c r="A9392">
        <v>14724</v>
      </c>
      <c r="B9392" t="s">
        <v>1153</v>
      </c>
      <c r="C9392" t="s">
        <v>2774</v>
      </c>
      <c r="K9392">
        <v>1</v>
      </c>
      <c r="L9392">
        <v>0</v>
      </c>
      <c r="M9392">
        <v>0</v>
      </c>
      <c r="N9392">
        <v>0</v>
      </c>
      <c r="O9392">
        <v>0</v>
      </c>
    </row>
    <row r="9393" spans="1:24" x14ac:dyDescent="0.3">
      <c r="A9393">
        <v>14724</v>
      </c>
      <c r="B9393" t="s">
        <v>1153</v>
      </c>
      <c r="C9393" t="s">
        <v>2158</v>
      </c>
      <c r="K9393">
        <v>7</v>
      </c>
      <c r="L9393">
        <v>1</v>
      </c>
      <c r="M9393">
        <v>8</v>
      </c>
      <c r="N9393">
        <v>0</v>
      </c>
      <c r="O9393">
        <v>-26</v>
      </c>
    </row>
    <row r="9394" spans="1:24" x14ac:dyDescent="0.3">
      <c r="A9394">
        <v>14724</v>
      </c>
      <c r="B9394" t="s">
        <v>554</v>
      </c>
      <c r="C9394" t="s">
        <v>586</v>
      </c>
      <c r="P9394">
        <v>39</v>
      </c>
      <c r="Q9394">
        <v>0</v>
      </c>
      <c r="R9394">
        <v>103</v>
      </c>
      <c r="S9394">
        <v>6</v>
      </c>
    </row>
    <row r="9395" spans="1:24" x14ac:dyDescent="0.3">
      <c r="A9395">
        <v>14724</v>
      </c>
      <c r="B9395" t="s">
        <v>554</v>
      </c>
      <c r="C9395" t="s">
        <v>2509</v>
      </c>
      <c r="P9395">
        <v>45</v>
      </c>
      <c r="Q9395">
        <v>0</v>
      </c>
      <c r="R9395">
        <v>83</v>
      </c>
      <c r="S9395">
        <v>4</v>
      </c>
    </row>
    <row r="9396" spans="1:24" x14ac:dyDescent="0.3">
      <c r="A9396">
        <v>14724</v>
      </c>
      <c r="B9396" t="s">
        <v>554</v>
      </c>
      <c r="C9396" t="s">
        <v>459</v>
      </c>
      <c r="P9396">
        <v>27</v>
      </c>
      <c r="Q9396">
        <v>1</v>
      </c>
      <c r="R9396">
        <v>76</v>
      </c>
      <c r="S9396">
        <v>7</v>
      </c>
    </row>
    <row r="9397" spans="1:24" x14ac:dyDescent="0.3">
      <c r="A9397">
        <v>14724</v>
      </c>
      <c r="B9397" t="s">
        <v>554</v>
      </c>
      <c r="C9397" t="s">
        <v>2394</v>
      </c>
      <c r="P9397">
        <v>15</v>
      </c>
      <c r="Q9397">
        <v>2</v>
      </c>
      <c r="R9397">
        <v>21</v>
      </c>
      <c r="S9397">
        <v>2</v>
      </c>
    </row>
    <row r="9398" spans="1:24" x14ac:dyDescent="0.3">
      <c r="A9398">
        <v>14724</v>
      </c>
      <c r="B9398" t="s">
        <v>554</v>
      </c>
      <c r="C9398" t="s">
        <v>246</v>
      </c>
      <c r="P9398">
        <v>9</v>
      </c>
      <c r="Q9398">
        <v>0</v>
      </c>
      <c r="R9398">
        <v>20</v>
      </c>
      <c r="S9398">
        <v>3</v>
      </c>
    </row>
    <row r="9399" spans="1:24" x14ac:dyDescent="0.3">
      <c r="A9399">
        <v>14724</v>
      </c>
      <c r="B9399" t="s">
        <v>554</v>
      </c>
      <c r="C9399" t="s">
        <v>2510</v>
      </c>
      <c r="P9399">
        <v>13</v>
      </c>
      <c r="Q9399">
        <v>0</v>
      </c>
      <c r="R9399">
        <v>18</v>
      </c>
      <c r="S9399">
        <v>2</v>
      </c>
    </row>
    <row r="9400" spans="1:24" x14ac:dyDescent="0.3">
      <c r="A9400">
        <v>14724</v>
      </c>
      <c r="B9400" t="s">
        <v>554</v>
      </c>
      <c r="C9400" t="s">
        <v>2775</v>
      </c>
      <c r="P9400">
        <v>10</v>
      </c>
      <c r="Q9400">
        <v>0</v>
      </c>
      <c r="R9400">
        <v>17</v>
      </c>
      <c r="S9400">
        <v>2</v>
      </c>
    </row>
    <row r="9401" spans="1:24" x14ac:dyDescent="0.3">
      <c r="A9401">
        <v>14724</v>
      </c>
      <c r="B9401" t="s">
        <v>1153</v>
      </c>
      <c r="C9401" t="s">
        <v>199</v>
      </c>
      <c r="P9401">
        <v>30</v>
      </c>
      <c r="Q9401">
        <v>0</v>
      </c>
      <c r="R9401">
        <v>55</v>
      </c>
      <c r="S9401">
        <v>5</v>
      </c>
    </row>
    <row r="9402" spans="1:24" x14ac:dyDescent="0.3">
      <c r="A9402">
        <v>14724</v>
      </c>
      <c r="B9402" t="s">
        <v>1153</v>
      </c>
      <c r="C9402" t="s">
        <v>52</v>
      </c>
      <c r="P9402">
        <v>15</v>
      </c>
      <c r="Q9402">
        <v>0</v>
      </c>
      <c r="R9402">
        <v>44</v>
      </c>
      <c r="S9402">
        <v>5</v>
      </c>
    </row>
    <row r="9403" spans="1:24" x14ac:dyDescent="0.3">
      <c r="A9403">
        <v>14724</v>
      </c>
      <c r="B9403" t="s">
        <v>1153</v>
      </c>
      <c r="C9403" t="s">
        <v>419</v>
      </c>
      <c r="P9403">
        <v>19</v>
      </c>
      <c r="Q9403">
        <v>0</v>
      </c>
      <c r="R9403">
        <v>30</v>
      </c>
      <c r="S9403">
        <v>3</v>
      </c>
    </row>
    <row r="9404" spans="1:24" x14ac:dyDescent="0.3">
      <c r="A9404">
        <v>14724</v>
      </c>
      <c r="B9404" t="s">
        <v>1153</v>
      </c>
      <c r="C9404" t="s">
        <v>354</v>
      </c>
      <c r="P9404">
        <v>24</v>
      </c>
      <c r="Q9404">
        <v>1</v>
      </c>
      <c r="R9404">
        <v>29</v>
      </c>
      <c r="S9404">
        <v>2</v>
      </c>
    </row>
    <row r="9405" spans="1:24" x14ac:dyDescent="0.3">
      <c r="A9405">
        <v>14724</v>
      </c>
      <c r="B9405" t="s">
        <v>1153</v>
      </c>
      <c r="C9405" t="s">
        <v>2776</v>
      </c>
      <c r="P9405">
        <v>25</v>
      </c>
      <c r="Q9405">
        <v>0</v>
      </c>
      <c r="R9405">
        <v>25</v>
      </c>
      <c r="S9405">
        <v>1</v>
      </c>
    </row>
    <row r="9406" spans="1:24" x14ac:dyDescent="0.3">
      <c r="A9406">
        <v>14724</v>
      </c>
      <c r="B9406" t="s">
        <v>1153</v>
      </c>
      <c r="C9406" t="s">
        <v>2773</v>
      </c>
      <c r="P9406">
        <v>11</v>
      </c>
      <c r="Q9406">
        <v>0</v>
      </c>
      <c r="R9406">
        <v>20</v>
      </c>
      <c r="S9406">
        <v>3</v>
      </c>
    </row>
    <row r="9407" spans="1:24" x14ac:dyDescent="0.3">
      <c r="A9407">
        <v>14724</v>
      </c>
      <c r="B9407" t="s">
        <v>1153</v>
      </c>
      <c r="C9407" t="s">
        <v>2777</v>
      </c>
      <c r="P9407">
        <v>11</v>
      </c>
      <c r="Q9407">
        <v>0</v>
      </c>
      <c r="R9407">
        <v>11</v>
      </c>
      <c r="S9407">
        <v>1</v>
      </c>
    </row>
    <row r="9408" spans="1:24" x14ac:dyDescent="0.3">
      <c r="A9408">
        <v>14724</v>
      </c>
      <c r="B9408" t="s">
        <v>554</v>
      </c>
      <c r="C9408" t="s">
        <v>2510</v>
      </c>
      <c r="T9408">
        <v>38</v>
      </c>
      <c r="U9408">
        <v>61</v>
      </c>
      <c r="V9408">
        <v>0</v>
      </c>
      <c r="W9408">
        <v>76</v>
      </c>
      <c r="X9408">
        <v>2</v>
      </c>
    </row>
    <row r="9409" spans="1:39" x14ac:dyDescent="0.3">
      <c r="A9409">
        <v>14724</v>
      </c>
      <c r="B9409" t="s">
        <v>554</v>
      </c>
      <c r="C9409" t="s">
        <v>1016</v>
      </c>
      <c r="T9409">
        <v>21</v>
      </c>
      <c r="U9409">
        <v>21</v>
      </c>
      <c r="V9409">
        <v>0</v>
      </c>
      <c r="W9409">
        <v>21</v>
      </c>
      <c r="X9409">
        <v>1</v>
      </c>
    </row>
    <row r="9410" spans="1:39" x14ac:dyDescent="0.3">
      <c r="A9410">
        <v>14724</v>
      </c>
      <c r="B9410" t="s">
        <v>554</v>
      </c>
      <c r="C9410" t="s">
        <v>2778</v>
      </c>
      <c r="T9410">
        <v>14</v>
      </c>
      <c r="U9410">
        <v>14</v>
      </c>
      <c r="V9410">
        <v>0</v>
      </c>
      <c r="W9410">
        <v>14</v>
      </c>
      <c r="X9410">
        <v>1</v>
      </c>
    </row>
    <row r="9411" spans="1:39" x14ac:dyDescent="0.3">
      <c r="A9411">
        <v>14724</v>
      </c>
      <c r="B9411" t="s">
        <v>1153</v>
      </c>
      <c r="C9411" t="s">
        <v>2333</v>
      </c>
      <c r="T9411">
        <v>20.2</v>
      </c>
      <c r="U9411">
        <v>25</v>
      </c>
      <c r="V9411">
        <v>0</v>
      </c>
      <c r="W9411">
        <v>121</v>
      </c>
      <c r="X9411">
        <v>6</v>
      </c>
    </row>
    <row r="9412" spans="1:39" x14ac:dyDescent="0.3">
      <c r="A9412">
        <v>14724</v>
      </c>
      <c r="B9412" t="s">
        <v>1153</v>
      </c>
      <c r="C9412" t="s">
        <v>2779</v>
      </c>
      <c r="T9412">
        <v>14</v>
      </c>
      <c r="U9412">
        <v>14</v>
      </c>
      <c r="V9412">
        <v>0</v>
      </c>
      <c r="W9412">
        <v>14</v>
      </c>
      <c r="X9412">
        <v>1</v>
      </c>
    </row>
    <row r="9413" spans="1:39" x14ac:dyDescent="0.3">
      <c r="A9413">
        <v>14724</v>
      </c>
      <c r="B9413" t="s">
        <v>554</v>
      </c>
      <c r="C9413" t="s">
        <v>2510</v>
      </c>
      <c r="Y9413">
        <v>0.7</v>
      </c>
      <c r="Z9413">
        <v>4</v>
      </c>
      <c r="AA9413">
        <v>0</v>
      </c>
      <c r="AB9413">
        <v>2</v>
      </c>
      <c r="AC9413">
        <v>3</v>
      </c>
    </row>
    <row r="9414" spans="1:39" x14ac:dyDescent="0.3">
      <c r="A9414">
        <v>14724</v>
      </c>
      <c r="B9414" t="s">
        <v>554</v>
      </c>
      <c r="C9414" t="s">
        <v>567</v>
      </c>
      <c r="AD9414">
        <v>3</v>
      </c>
      <c r="AE9414">
        <v>29</v>
      </c>
      <c r="AF9414">
        <v>3</v>
      </c>
      <c r="AG9414">
        <v>100</v>
      </c>
      <c r="AH9414">
        <v>13</v>
      </c>
      <c r="AI9414">
        <v>4</v>
      </c>
    </row>
    <row r="9415" spans="1:39" x14ac:dyDescent="0.3">
      <c r="A9415">
        <v>14724</v>
      </c>
      <c r="B9415" t="s">
        <v>1153</v>
      </c>
      <c r="C9415" t="s">
        <v>2780</v>
      </c>
      <c r="AD9415">
        <v>0</v>
      </c>
      <c r="AE9415" t="s">
        <v>136</v>
      </c>
      <c r="AF9415">
        <v>0</v>
      </c>
      <c r="AG9415" t="s">
        <v>136</v>
      </c>
      <c r="AH9415">
        <v>3</v>
      </c>
      <c r="AI9415">
        <v>3</v>
      </c>
    </row>
    <row r="9416" spans="1:39" x14ac:dyDescent="0.3">
      <c r="A9416">
        <v>14724</v>
      </c>
      <c r="B9416" t="s">
        <v>554</v>
      </c>
      <c r="C9416" t="s">
        <v>2397</v>
      </c>
      <c r="AJ9416">
        <v>48</v>
      </c>
      <c r="AK9416">
        <v>198</v>
      </c>
      <c r="AL9416">
        <v>39.6</v>
      </c>
      <c r="AM9416">
        <v>5</v>
      </c>
    </row>
    <row r="9417" spans="1:39" x14ac:dyDescent="0.3">
      <c r="A9417">
        <v>14724</v>
      </c>
      <c r="B9417" t="s">
        <v>1153</v>
      </c>
      <c r="C9417" t="s">
        <v>2338</v>
      </c>
      <c r="AJ9417">
        <v>48</v>
      </c>
      <c r="AK9417">
        <v>251</v>
      </c>
      <c r="AL9417">
        <v>35.9</v>
      </c>
      <c r="AM9417">
        <v>7</v>
      </c>
    </row>
    <row r="9418" spans="1:39" x14ac:dyDescent="0.3">
      <c r="A9418">
        <v>14725</v>
      </c>
      <c r="B9418" t="s">
        <v>1170</v>
      </c>
      <c r="C9418" t="s">
        <v>2742</v>
      </c>
      <c r="D9418">
        <v>29</v>
      </c>
      <c r="E9418">
        <v>51.7</v>
      </c>
      <c r="F9418">
        <v>15</v>
      </c>
      <c r="G9418">
        <v>1</v>
      </c>
      <c r="H9418">
        <v>1</v>
      </c>
      <c r="I9418">
        <v>177</v>
      </c>
      <c r="J9418">
        <v>107.5</v>
      </c>
    </row>
    <row r="9419" spans="1:39" x14ac:dyDescent="0.3">
      <c r="A9419">
        <v>14725</v>
      </c>
      <c r="B9419" t="s">
        <v>2016</v>
      </c>
      <c r="C9419" t="s">
        <v>2598</v>
      </c>
      <c r="D9419">
        <v>41</v>
      </c>
      <c r="E9419">
        <v>78</v>
      </c>
      <c r="F9419">
        <v>32</v>
      </c>
      <c r="G9419">
        <v>0</v>
      </c>
      <c r="H9419">
        <v>2</v>
      </c>
      <c r="I9419">
        <v>460</v>
      </c>
      <c r="J9419">
        <v>188.4</v>
      </c>
    </row>
    <row r="9420" spans="1:39" x14ac:dyDescent="0.3">
      <c r="A9420">
        <v>14725</v>
      </c>
      <c r="B9420" t="s">
        <v>1170</v>
      </c>
      <c r="C9420" t="s">
        <v>2155</v>
      </c>
      <c r="K9420">
        <v>15</v>
      </c>
      <c r="L9420">
        <v>0</v>
      </c>
      <c r="M9420">
        <v>16</v>
      </c>
      <c r="N9420">
        <v>0</v>
      </c>
      <c r="O9420">
        <v>90</v>
      </c>
    </row>
    <row r="9421" spans="1:39" x14ac:dyDescent="0.3">
      <c r="A9421">
        <v>14725</v>
      </c>
      <c r="B9421" t="s">
        <v>1170</v>
      </c>
      <c r="C9421" t="s">
        <v>2742</v>
      </c>
      <c r="K9421">
        <v>13</v>
      </c>
      <c r="L9421">
        <v>0</v>
      </c>
      <c r="M9421">
        <v>11</v>
      </c>
      <c r="N9421">
        <v>0</v>
      </c>
      <c r="O9421">
        <v>23</v>
      </c>
    </row>
    <row r="9422" spans="1:39" x14ac:dyDescent="0.3">
      <c r="A9422">
        <v>14725</v>
      </c>
      <c r="B9422" t="s">
        <v>1170</v>
      </c>
      <c r="C9422" t="s">
        <v>311</v>
      </c>
      <c r="K9422">
        <v>4</v>
      </c>
      <c r="L9422">
        <v>0</v>
      </c>
      <c r="M9422">
        <v>9</v>
      </c>
      <c r="N9422">
        <v>0</v>
      </c>
      <c r="O9422">
        <v>19</v>
      </c>
    </row>
    <row r="9423" spans="1:39" x14ac:dyDescent="0.3">
      <c r="A9423">
        <v>14725</v>
      </c>
      <c r="B9423" t="s">
        <v>1170</v>
      </c>
      <c r="C9423" t="s">
        <v>2781</v>
      </c>
      <c r="K9423">
        <v>2</v>
      </c>
      <c r="L9423">
        <v>0</v>
      </c>
      <c r="M9423">
        <v>5</v>
      </c>
      <c r="N9423">
        <v>0</v>
      </c>
      <c r="O9423">
        <v>5</v>
      </c>
    </row>
    <row r="9424" spans="1:39" x14ac:dyDescent="0.3">
      <c r="A9424">
        <v>14725</v>
      </c>
      <c r="B9424" t="s">
        <v>1170</v>
      </c>
      <c r="C9424" t="s">
        <v>130</v>
      </c>
      <c r="K9424">
        <v>0</v>
      </c>
      <c r="L9424">
        <v>0</v>
      </c>
      <c r="M9424">
        <v>0</v>
      </c>
      <c r="N9424">
        <v>0</v>
      </c>
      <c r="O9424">
        <v>0</v>
      </c>
    </row>
    <row r="9425" spans="1:19" x14ac:dyDescent="0.3">
      <c r="A9425">
        <v>14725</v>
      </c>
      <c r="B9425" t="s">
        <v>2016</v>
      </c>
      <c r="C9425" t="s">
        <v>1441</v>
      </c>
      <c r="K9425">
        <v>12</v>
      </c>
      <c r="L9425">
        <v>0</v>
      </c>
      <c r="M9425">
        <v>17</v>
      </c>
      <c r="N9425">
        <v>3</v>
      </c>
      <c r="O9425">
        <v>63</v>
      </c>
    </row>
    <row r="9426" spans="1:19" x14ac:dyDescent="0.3">
      <c r="A9426">
        <v>14725</v>
      </c>
      <c r="B9426" t="s">
        <v>2016</v>
      </c>
      <c r="C9426" t="s">
        <v>2017</v>
      </c>
      <c r="K9426">
        <v>4</v>
      </c>
      <c r="L9426">
        <v>0</v>
      </c>
      <c r="M9426">
        <v>7</v>
      </c>
      <c r="N9426">
        <v>1</v>
      </c>
      <c r="O9426">
        <v>9</v>
      </c>
    </row>
    <row r="9427" spans="1:19" x14ac:dyDescent="0.3">
      <c r="A9427">
        <v>14725</v>
      </c>
      <c r="B9427" t="s">
        <v>2016</v>
      </c>
      <c r="C9427" t="s">
        <v>2598</v>
      </c>
      <c r="K9427">
        <v>6</v>
      </c>
      <c r="L9427">
        <v>0</v>
      </c>
      <c r="M9427">
        <v>9</v>
      </c>
      <c r="N9427">
        <v>0</v>
      </c>
      <c r="O9427">
        <v>7</v>
      </c>
    </row>
    <row r="9428" spans="1:19" x14ac:dyDescent="0.3">
      <c r="A9428">
        <v>14725</v>
      </c>
      <c r="B9428" t="s">
        <v>2016</v>
      </c>
      <c r="C9428" t="s">
        <v>2782</v>
      </c>
      <c r="K9428">
        <v>0</v>
      </c>
      <c r="L9428">
        <v>0</v>
      </c>
      <c r="M9428">
        <v>0</v>
      </c>
      <c r="N9428">
        <v>0</v>
      </c>
      <c r="O9428">
        <v>0</v>
      </c>
    </row>
    <row r="9429" spans="1:19" x14ac:dyDescent="0.3">
      <c r="A9429">
        <v>14725</v>
      </c>
      <c r="B9429" t="s">
        <v>1170</v>
      </c>
      <c r="C9429" t="s">
        <v>2744</v>
      </c>
      <c r="P9429">
        <v>19</v>
      </c>
      <c r="Q9429">
        <v>1</v>
      </c>
      <c r="R9429">
        <v>80</v>
      </c>
      <c r="S9429">
        <v>7</v>
      </c>
    </row>
    <row r="9430" spans="1:19" x14ac:dyDescent="0.3">
      <c r="A9430">
        <v>14725</v>
      </c>
      <c r="B9430" t="s">
        <v>1170</v>
      </c>
      <c r="C9430" t="s">
        <v>2783</v>
      </c>
      <c r="P9430">
        <v>19</v>
      </c>
      <c r="Q9430">
        <v>0</v>
      </c>
      <c r="R9430">
        <v>32</v>
      </c>
      <c r="S9430">
        <v>2</v>
      </c>
    </row>
    <row r="9431" spans="1:19" x14ac:dyDescent="0.3">
      <c r="A9431">
        <v>14725</v>
      </c>
      <c r="B9431" t="s">
        <v>1170</v>
      </c>
      <c r="C9431" t="s">
        <v>2277</v>
      </c>
      <c r="P9431">
        <v>17</v>
      </c>
      <c r="Q9431">
        <v>0</v>
      </c>
      <c r="R9431">
        <v>30</v>
      </c>
      <c r="S9431">
        <v>2</v>
      </c>
    </row>
    <row r="9432" spans="1:19" x14ac:dyDescent="0.3">
      <c r="A9432">
        <v>14725</v>
      </c>
      <c r="B9432" t="s">
        <v>1170</v>
      </c>
      <c r="C9432" t="s">
        <v>59</v>
      </c>
      <c r="P9432">
        <v>23</v>
      </c>
      <c r="Q9432">
        <v>0</v>
      </c>
      <c r="R9432">
        <v>23</v>
      </c>
      <c r="S9432">
        <v>1</v>
      </c>
    </row>
    <row r="9433" spans="1:19" x14ac:dyDescent="0.3">
      <c r="A9433">
        <v>14725</v>
      </c>
      <c r="B9433" t="s">
        <v>1170</v>
      </c>
      <c r="C9433" t="s">
        <v>751</v>
      </c>
      <c r="P9433">
        <v>10</v>
      </c>
      <c r="Q9433">
        <v>0</v>
      </c>
      <c r="R9433">
        <v>10</v>
      </c>
      <c r="S9433">
        <v>1</v>
      </c>
    </row>
    <row r="9434" spans="1:19" x14ac:dyDescent="0.3">
      <c r="A9434">
        <v>14725</v>
      </c>
      <c r="B9434" t="s">
        <v>1170</v>
      </c>
      <c r="C9434" t="s">
        <v>2784</v>
      </c>
      <c r="P9434">
        <v>5</v>
      </c>
      <c r="Q9434">
        <v>0</v>
      </c>
      <c r="R9434">
        <v>5</v>
      </c>
      <c r="S9434">
        <v>1</v>
      </c>
    </row>
    <row r="9435" spans="1:19" x14ac:dyDescent="0.3">
      <c r="A9435">
        <v>14725</v>
      </c>
      <c r="B9435" t="s">
        <v>1170</v>
      </c>
      <c r="C9435" t="s">
        <v>2155</v>
      </c>
      <c r="P9435">
        <v>0</v>
      </c>
      <c r="Q9435">
        <v>0</v>
      </c>
      <c r="R9435">
        <v>-3</v>
      </c>
      <c r="S9435">
        <v>1</v>
      </c>
    </row>
    <row r="9436" spans="1:19" x14ac:dyDescent="0.3">
      <c r="A9436">
        <v>14725</v>
      </c>
      <c r="B9436" t="s">
        <v>2016</v>
      </c>
      <c r="C9436" t="s">
        <v>870</v>
      </c>
      <c r="P9436">
        <v>53</v>
      </c>
      <c r="Q9436">
        <v>0</v>
      </c>
      <c r="R9436">
        <v>176</v>
      </c>
      <c r="S9436">
        <v>9</v>
      </c>
    </row>
    <row r="9437" spans="1:19" x14ac:dyDescent="0.3">
      <c r="A9437">
        <v>14725</v>
      </c>
      <c r="B9437" t="s">
        <v>2016</v>
      </c>
      <c r="C9437" t="s">
        <v>59</v>
      </c>
      <c r="P9437">
        <v>58</v>
      </c>
      <c r="Q9437">
        <v>1</v>
      </c>
      <c r="R9437">
        <v>124</v>
      </c>
      <c r="S9437">
        <v>7</v>
      </c>
    </row>
    <row r="9438" spans="1:19" x14ac:dyDescent="0.3">
      <c r="A9438">
        <v>14725</v>
      </c>
      <c r="B9438" t="s">
        <v>2016</v>
      </c>
      <c r="C9438" t="s">
        <v>2487</v>
      </c>
      <c r="P9438">
        <v>71</v>
      </c>
      <c r="Q9438">
        <v>1</v>
      </c>
      <c r="R9438">
        <v>88</v>
      </c>
      <c r="S9438">
        <v>3</v>
      </c>
    </row>
    <row r="9439" spans="1:19" x14ac:dyDescent="0.3">
      <c r="A9439">
        <v>14725</v>
      </c>
      <c r="B9439" t="s">
        <v>2016</v>
      </c>
      <c r="C9439" t="s">
        <v>1441</v>
      </c>
      <c r="P9439">
        <v>16</v>
      </c>
      <c r="Q9439">
        <v>0</v>
      </c>
      <c r="R9439">
        <v>53</v>
      </c>
      <c r="S9439">
        <v>7</v>
      </c>
    </row>
    <row r="9440" spans="1:19" x14ac:dyDescent="0.3">
      <c r="A9440">
        <v>14725</v>
      </c>
      <c r="B9440" t="s">
        <v>2016</v>
      </c>
      <c r="C9440" t="s">
        <v>1936</v>
      </c>
      <c r="P9440">
        <v>9</v>
      </c>
      <c r="Q9440">
        <v>0</v>
      </c>
      <c r="R9440">
        <v>18</v>
      </c>
      <c r="S9440">
        <v>2</v>
      </c>
    </row>
    <row r="9441" spans="1:39" x14ac:dyDescent="0.3">
      <c r="A9441">
        <v>14725</v>
      </c>
      <c r="B9441" t="s">
        <v>2016</v>
      </c>
      <c r="C9441" t="s">
        <v>2785</v>
      </c>
      <c r="P9441">
        <v>4</v>
      </c>
      <c r="Q9441">
        <v>0</v>
      </c>
      <c r="R9441">
        <v>4</v>
      </c>
      <c r="S9441">
        <v>1</v>
      </c>
    </row>
    <row r="9442" spans="1:39" x14ac:dyDescent="0.3">
      <c r="A9442">
        <v>14725</v>
      </c>
      <c r="B9442" t="s">
        <v>2016</v>
      </c>
      <c r="C9442" t="s">
        <v>2603</v>
      </c>
      <c r="P9442">
        <v>0</v>
      </c>
      <c r="Q9442">
        <v>0</v>
      </c>
      <c r="R9442">
        <v>0</v>
      </c>
      <c r="S9442">
        <v>1</v>
      </c>
    </row>
    <row r="9443" spans="1:39" x14ac:dyDescent="0.3">
      <c r="A9443">
        <v>14725</v>
      </c>
      <c r="B9443" t="s">
        <v>2016</v>
      </c>
      <c r="C9443" t="s">
        <v>2017</v>
      </c>
      <c r="P9443">
        <v>0</v>
      </c>
      <c r="Q9443">
        <v>0</v>
      </c>
      <c r="R9443">
        <v>0</v>
      </c>
      <c r="S9443">
        <v>1</v>
      </c>
    </row>
    <row r="9444" spans="1:39" x14ac:dyDescent="0.3">
      <c r="A9444">
        <v>14725</v>
      </c>
      <c r="B9444" t="s">
        <v>2016</v>
      </c>
      <c r="C9444" t="s">
        <v>74</v>
      </c>
      <c r="P9444">
        <v>0</v>
      </c>
      <c r="Q9444">
        <v>0</v>
      </c>
      <c r="R9444">
        <v>-3</v>
      </c>
      <c r="S9444">
        <v>1</v>
      </c>
    </row>
    <row r="9445" spans="1:39" x14ac:dyDescent="0.3">
      <c r="A9445">
        <v>14725</v>
      </c>
      <c r="B9445" t="s">
        <v>1170</v>
      </c>
      <c r="C9445" t="s">
        <v>311</v>
      </c>
      <c r="T9445">
        <v>25.2</v>
      </c>
      <c r="U9445">
        <v>35</v>
      </c>
      <c r="V9445">
        <v>0</v>
      </c>
      <c r="W9445">
        <v>126</v>
      </c>
      <c r="X9445">
        <v>5</v>
      </c>
    </row>
    <row r="9446" spans="1:39" x14ac:dyDescent="0.3">
      <c r="A9446">
        <v>14725</v>
      </c>
      <c r="B9446" t="s">
        <v>1170</v>
      </c>
      <c r="C9446" t="s">
        <v>2276</v>
      </c>
      <c r="T9446">
        <v>29</v>
      </c>
      <c r="U9446">
        <v>29</v>
      </c>
      <c r="V9446">
        <v>0</v>
      </c>
      <c r="W9446">
        <v>29</v>
      </c>
      <c r="X9446">
        <v>1</v>
      </c>
    </row>
    <row r="9447" spans="1:39" x14ac:dyDescent="0.3">
      <c r="A9447">
        <v>14725</v>
      </c>
      <c r="B9447" t="s">
        <v>2016</v>
      </c>
      <c r="C9447" t="s">
        <v>2782</v>
      </c>
      <c r="T9447">
        <v>16</v>
      </c>
      <c r="U9447">
        <v>16</v>
      </c>
      <c r="V9447">
        <v>0</v>
      </c>
      <c r="W9447">
        <v>16</v>
      </c>
      <c r="X9447">
        <v>1</v>
      </c>
    </row>
    <row r="9448" spans="1:39" x14ac:dyDescent="0.3">
      <c r="A9448">
        <v>14725</v>
      </c>
      <c r="B9448" t="s">
        <v>2016</v>
      </c>
      <c r="C9448" t="s">
        <v>2785</v>
      </c>
      <c r="T9448">
        <v>13</v>
      </c>
      <c r="U9448">
        <v>13</v>
      </c>
      <c r="V9448">
        <v>0</v>
      </c>
      <c r="W9448">
        <v>13</v>
      </c>
      <c r="X9448">
        <v>1</v>
      </c>
    </row>
    <row r="9449" spans="1:39" x14ac:dyDescent="0.3">
      <c r="A9449">
        <v>14725</v>
      </c>
      <c r="B9449" t="s">
        <v>1170</v>
      </c>
      <c r="C9449" t="s">
        <v>2693</v>
      </c>
      <c r="Y9449">
        <v>0</v>
      </c>
      <c r="Z9449">
        <v>0</v>
      </c>
      <c r="AA9449">
        <v>0</v>
      </c>
      <c r="AB9449">
        <v>0</v>
      </c>
      <c r="AC9449">
        <v>1</v>
      </c>
    </row>
    <row r="9450" spans="1:39" x14ac:dyDescent="0.3">
      <c r="A9450">
        <v>14725</v>
      </c>
      <c r="B9450" t="s">
        <v>1170</v>
      </c>
      <c r="C9450" t="s">
        <v>130</v>
      </c>
      <c r="Y9450">
        <v>-3</v>
      </c>
      <c r="Z9450">
        <v>0</v>
      </c>
      <c r="AA9450">
        <v>0</v>
      </c>
      <c r="AB9450">
        <v>-3</v>
      </c>
      <c r="AC9450">
        <v>1</v>
      </c>
    </row>
    <row r="9451" spans="1:39" x14ac:dyDescent="0.3">
      <c r="A9451">
        <v>14725</v>
      </c>
      <c r="B9451" t="s">
        <v>2016</v>
      </c>
      <c r="C9451" t="s">
        <v>59</v>
      </c>
      <c r="Y9451">
        <v>7</v>
      </c>
      <c r="Z9451">
        <v>18</v>
      </c>
      <c r="AA9451">
        <v>0</v>
      </c>
      <c r="AB9451">
        <v>28</v>
      </c>
      <c r="AC9451">
        <v>4</v>
      </c>
    </row>
    <row r="9452" spans="1:39" x14ac:dyDescent="0.3">
      <c r="A9452">
        <v>14725</v>
      </c>
      <c r="B9452" t="s">
        <v>1170</v>
      </c>
      <c r="C9452" t="s">
        <v>1247</v>
      </c>
      <c r="AD9452">
        <v>1</v>
      </c>
      <c r="AE9452">
        <v>21</v>
      </c>
      <c r="AF9452">
        <v>1</v>
      </c>
      <c r="AG9452">
        <v>100</v>
      </c>
      <c r="AH9452">
        <v>4</v>
      </c>
      <c r="AI9452">
        <v>1</v>
      </c>
    </row>
    <row r="9453" spans="1:39" x14ac:dyDescent="0.3">
      <c r="A9453">
        <v>14725</v>
      </c>
      <c r="B9453" t="s">
        <v>2016</v>
      </c>
      <c r="C9453" t="s">
        <v>2602</v>
      </c>
      <c r="AD9453">
        <v>1</v>
      </c>
      <c r="AE9453">
        <v>22</v>
      </c>
      <c r="AF9453">
        <v>1</v>
      </c>
      <c r="AG9453">
        <v>100</v>
      </c>
      <c r="AH9453">
        <v>9</v>
      </c>
      <c r="AI9453">
        <v>6</v>
      </c>
    </row>
    <row r="9454" spans="1:39" x14ac:dyDescent="0.3">
      <c r="A9454">
        <v>14725</v>
      </c>
      <c r="B9454" t="s">
        <v>1170</v>
      </c>
      <c r="C9454" t="s">
        <v>2747</v>
      </c>
      <c r="AJ9454">
        <v>59</v>
      </c>
      <c r="AK9454">
        <v>267</v>
      </c>
      <c r="AL9454">
        <v>44.5</v>
      </c>
      <c r="AM9454">
        <v>6</v>
      </c>
    </row>
    <row r="9455" spans="1:39" x14ac:dyDescent="0.3">
      <c r="A9455">
        <v>14725</v>
      </c>
      <c r="B9455" t="s">
        <v>2016</v>
      </c>
      <c r="C9455" t="s">
        <v>2602</v>
      </c>
      <c r="AJ9455">
        <v>48</v>
      </c>
      <c r="AK9455">
        <v>135</v>
      </c>
      <c r="AL9455">
        <v>45</v>
      </c>
      <c r="AM9455">
        <v>3</v>
      </c>
    </row>
    <row r="9456" spans="1:39" x14ac:dyDescent="0.3">
      <c r="A9456">
        <v>14726</v>
      </c>
      <c r="B9456" t="s">
        <v>301</v>
      </c>
      <c r="C9456" t="s">
        <v>399</v>
      </c>
      <c r="D9456">
        <v>26</v>
      </c>
      <c r="E9456">
        <v>53.8</v>
      </c>
      <c r="F9456">
        <v>14</v>
      </c>
      <c r="G9456">
        <v>1</v>
      </c>
      <c r="H9456">
        <v>1</v>
      </c>
      <c r="I9456">
        <v>111</v>
      </c>
      <c r="J9456">
        <v>94.7</v>
      </c>
    </row>
    <row r="9457" spans="1:19" x14ac:dyDescent="0.3">
      <c r="A9457">
        <v>14726</v>
      </c>
      <c r="B9457" t="s">
        <v>301</v>
      </c>
      <c r="C9457" t="s">
        <v>2786</v>
      </c>
      <c r="D9457">
        <v>1</v>
      </c>
      <c r="E9457">
        <v>0</v>
      </c>
      <c r="F9457">
        <v>0</v>
      </c>
      <c r="G9457">
        <v>0</v>
      </c>
      <c r="H9457">
        <v>0</v>
      </c>
      <c r="I9457">
        <v>0</v>
      </c>
      <c r="J9457">
        <v>0</v>
      </c>
    </row>
    <row r="9458" spans="1:19" x14ac:dyDescent="0.3">
      <c r="A9458">
        <v>14726</v>
      </c>
      <c r="B9458" t="s">
        <v>1078</v>
      </c>
      <c r="C9458" t="s">
        <v>183</v>
      </c>
      <c r="D9458">
        <v>17</v>
      </c>
      <c r="E9458">
        <v>70.599999999999994</v>
      </c>
      <c r="F9458">
        <v>12</v>
      </c>
      <c r="G9458">
        <v>0</v>
      </c>
      <c r="H9458">
        <v>0</v>
      </c>
      <c r="I9458">
        <v>85</v>
      </c>
      <c r="J9458">
        <v>112.6</v>
      </c>
    </row>
    <row r="9459" spans="1:19" x14ac:dyDescent="0.3">
      <c r="A9459">
        <v>14726</v>
      </c>
      <c r="B9459" t="s">
        <v>301</v>
      </c>
      <c r="C9459" t="s">
        <v>1124</v>
      </c>
      <c r="K9459">
        <v>10</v>
      </c>
      <c r="L9459">
        <v>0</v>
      </c>
      <c r="M9459">
        <v>15</v>
      </c>
      <c r="N9459">
        <v>0</v>
      </c>
      <c r="O9459">
        <v>30</v>
      </c>
    </row>
    <row r="9460" spans="1:19" x14ac:dyDescent="0.3">
      <c r="A9460">
        <v>14726</v>
      </c>
      <c r="B9460" t="s">
        <v>301</v>
      </c>
      <c r="C9460" t="s">
        <v>2786</v>
      </c>
      <c r="K9460">
        <v>3</v>
      </c>
      <c r="L9460">
        <v>0</v>
      </c>
      <c r="M9460">
        <v>11</v>
      </c>
      <c r="N9460">
        <v>0</v>
      </c>
      <c r="O9460">
        <v>7</v>
      </c>
    </row>
    <row r="9461" spans="1:19" x14ac:dyDescent="0.3">
      <c r="A9461">
        <v>14726</v>
      </c>
      <c r="B9461" t="s">
        <v>301</v>
      </c>
      <c r="C9461" t="s">
        <v>415</v>
      </c>
      <c r="K9461">
        <v>1</v>
      </c>
      <c r="L9461">
        <v>0</v>
      </c>
      <c r="M9461">
        <v>1</v>
      </c>
      <c r="N9461">
        <v>0</v>
      </c>
      <c r="O9461">
        <v>1</v>
      </c>
    </row>
    <row r="9462" spans="1:19" x14ac:dyDescent="0.3">
      <c r="A9462">
        <v>14726</v>
      </c>
      <c r="B9462" t="s">
        <v>301</v>
      </c>
      <c r="C9462" t="s">
        <v>399</v>
      </c>
      <c r="K9462">
        <v>9</v>
      </c>
      <c r="L9462">
        <v>1</v>
      </c>
      <c r="M9462">
        <v>9</v>
      </c>
      <c r="N9462">
        <v>0</v>
      </c>
      <c r="O9462">
        <v>-25</v>
      </c>
    </row>
    <row r="9463" spans="1:19" x14ac:dyDescent="0.3">
      <c r="A9463">
        <v>14726</v>
      </c>
      <c r="B9463" t="s">
        <v>1078</v>
      </c>
      <c r="C9463" t="s">
        <v>1277</v>
      </c>
      <c r="K9463">
        <v>20</v>
      </c>
      <c r="L9463">
        <v>1</v>
      </c>
      <c r="M9463">
        <v>17</v>
      </c>
      <c r="N9463">
        <v>0</v>
      </c>
      <c r="O9463">
        <v>77</v>
      </c>
    </row>
    <row r="9464" spans="1:19" x14ac:dyDescent="0.3">
      <c r="A9464">
        <v>14726</v>
      </c>
      <c r="B9464" t="s">
        <v>1078</v>
      </c>
      <c r="C9464" t="s">
        <v>164</v>
      </c>
      <c r="K9464">
        <v>10</v>
      </c>
      <c r="L9464">
        <v>0</v>
      </c>
      <c r="M9464">
        <v>44</v>
      </c>
      <c r="N9464">
        <v>2</v>
      </c>
      <c r="O9464">
        <v>75</v>
      </c>
    </row>
    <row r="9465" spans="1:19" x14ac:dyDescent="0.3">
      <c r="A9465">
        <v>14726</v>
      </c>
      <c r="B9465" t="s">
        <v>1078</v>
      </c>
      <c r="C9465" t="s">
        <v>183</v>
      </c>
      <c r="K9465">
        <v>6</v>
      </c>
      <c r="L9465">
        <v>0</v>
      </c>
      <c r="M9465">
        <v>7</v>
      </c>
      <c r="N9465">
        <v>0</v>
      </c>
      <c r="O9465">
        <v>17</v>
      </c>
    </row>
    <row r="9466" spans="1:19" x14ac:dyDescent="0.3">
      <c r="A9466">
        <v>14726</v>
      </c>
      <c r="B9466" t="s">
        <v>1078</v>
      </c>
      <c r="C9466" t="s">
        <v>53</v>
      </c>
      <c r="K9466">
        <v>3</v>
      </c>
      <c r="L9466">
        <v>0</v>
      </c>
      <c r="M9466">
        <v>12</v>
      </c>
      <c r="N9466">
        <v>0</v>
      </c>
      <c r="O9466">
        <v>15</v>
      </c>
    </row>
    <row r="9467" spans="1:19" x14ac:dyDescent="0.3">
      <c r="A9467">
        <v>14726</v>
      </c>
      <c r="B9467" t="s">
        <v>1078</v>
      </c>
      <c r="C9467" t="s">
        <v>2249</v>
      </c>
      <c r="K9467">
        <v>1</v>
      </c>
      <c r="L9467">
        <v>0</v>
      </c>
      <c r="M9467">
        <v>2</v>
      </c>
      <c r="N9467">
        <v>0</v>
      </c>
      <c r="O9467">
        <v>2</v>
      </c>
    </row>
    <row r="9468" spans="1:19" x14ac:dyDescent="0.3">
      <c r="A9468">
        <v>14726</v>
      </c>
      <c r="B9468" t="s">
        <v>1078</v>
      </c>
      <c r="C9468" t="s">
        <v>107</v>
      </c>
      <c r="K9468">
        <v>1</v>
      </c>
      <c r="L9468">
        <v>0</v>
      </c>
      <c r="M9468">
        <v>0</v>
      </c>
      <c r="N9468">
        <v>0</v>
      </c>
      <c r="O9468">
        <v>0</v>
      </c>
    </row>
    <row r="9469" spans="1:19" x14ac:dyDescent="0.3">
      <c r="A9469">
        <v>14726</v>
      </c>
      <c r="B9469" t="s">
        <v>301</v>
      </c>
      <c r="C9469" t="s">
        <v>1066</v>
      </c>
      <c r="P9469">
        <v>21</v>
      </c>
      <c r="Q9469">
        <v>0</v>
      </c>
      <c r="R9469">
        <v>49</v>
      </c>
      <c r="S9469">
        <v>4</v>
      </c>
    </row>
    <row r="9470" spans="1:19" x14ac:dyDescent="0.3">
      <c r="A9470">
        <v>14726</v>
      </c>
      <c r="B9470" t="s">
        <v>301</v>
      </c>
      <c r="C9470" t="s">
        <v>2787</v>
      </c>
      <c r="P9470">
        <v>20</v>
      </c>
      <c r="Q9470">
        <v>0</v>
      </c>
      <c r="R9470">
        <v>33</v>
      </c>
      <c r="S9470">
        <v>2</v>
      </c>
    </row>
    <row r="9471" spans="1:19" x14ac:dyDescent="0.3">
      <c r="A9471">
        <v>14726</v>
      </c>
      <c r="B9471" t="s">
        <v>301</v>
      </c>
      <c r="C9471" t="s">
        <v>2786</v>
      </c>
      <c r="P9471">
        <v>5</v>
      </c>
      <c r="Q9471">
        <v>0</v>
      </c>
      <c r="R9471">
        <v>13</v>
      </c>
      <c r="S9471">
        <v>3</v>
      </c>
    </row>
    <row r="9472" spans="1:19" x14ac:dyDescent="0.3">
      <c r="A9472">
        <v>14726</v>
      </c>
      <c r="B9472" t="s">
        <v>301</v>
      </c>
      <c r="C9472" t="s">
        <v>2788</v>
      </c>
      <c r="P9472">
        <v>8</v>
      </c>
      <c r="Q9472">
        <v>1</v>
      </c>
      <c r="R9472">
        <v>11</v>
      </c>
      <c r="S9472">
        <v>2</v>
      </c>
    </row>
    <row r="9473" spans="1:35" x14ac:dyDescent="0.3">
      <c r="A9473">
        <v>14726</v>
      </c>
      <c r="B9473" t="s">
        <v>301</v>
      </c>
      <c r="C9473" t="s">
        <v>2789</v>
      </c>
      <c r="P9473">
        <v>6</v>
      </c>
      <c r="Q9473">
        <v>0</v>
      </c>
      <c r="R9473">
        <v>6</v>
      </c>
      <c r="S9473">
        <v>1</v>
      </c>
    </row>
    <row r="9474" spans="1:35" x14ac:dyDescent="0.3">
      <c r="A9474">
        <v>14726</v>
      </c>
      <c r="B9474" t="s">
        <v>301</v>
      </c>
      <c r="C9474" t="s">
        <v>959</v>
      </c>
      <c r="P9474">
        <v>0</v>
      </c>
      <c r="Q9474">
        <v>0</v>
      </c>
      <c r="R9474">
        <v>0</v>
      </c>
      <c r="S9474">
        <v>1</v>
      </c>
    </row>
    <row r="9475" spans="1:35" x14ac:dyDescent="0.3">
      <c r="A9475">
        <v>14726</v>
      </c>
      <c r="B9475" t="s">
        <v>301</v>
      </c>
      <c r="C9475" t="s">
        <v>1124</v>
      </c>
      <c r="P9475">
        <v>0</v>
      </c>
      <c r="Q9475">
        <v>0</v>
      </c>
      <c r="R9475">
        <v>-1</v>
      </c>
      <c r="S9475">
        <v>1</v>
      </c>
    </row>
    <row r="9476" spans="1:35" x14ac:dyDescent="0.3">
      <c r="A9476">
        <v>14726</v>
      </c>
      <c r="B9476" t="s">
        <v>1078</v>
      </c>
      <c r="C9476" t="s">
        <v>291</v>
      </c>
      <c r="P9476">
        <v>13</v>
      </c>
      <c r="Q9476">
        <v>0</v>
      </c>
      <c r="R9476">
        <v>35</v>
      </c>
      <c r="S9476">
        <v>4</v>
      </c>
    </row>
    <row r="9477" spans="1:35" x14ac:dyDescent="0.3">
      <c r="A9477">
        <v>14726</v>
      </c>
      <c r="B9477" t="s">
        <v>1078</v>
      </c>
      <c r="C9477" t="s">
        <v>107</v>
      </c>
      <c r="P9477">
        <v>24</v>
      </c>
      <c r="Q9477">
        <v>0</v>
      </c>
      <c r="R9477">
        <v>29</v>
      </c>
      <c r="S9477">
        <v>2</v>
      </c>
    </row>
    <row r="9478" spans="1:35" x14ac:dyDescent="0.3">
      <c r="A9478">
        <v>14726</v>
      </c>
      <c r="B9478" t="s">
        <v>1078</v>
      </c>
      <c r="C9478" t="s">
        <v>429</v>
      </c>
      <c r="P9478">
        <v>8</v>
      </c>
      <c r="Q9478">
        <v>0</v>
      </c>
      <c r="R9478">
        <v>18</v>
      </c>
      <c r="S9478">
        <v>3</v>
      </c>
    </row>
    <row r="9479" spans="1:35" x14ac:dyDescent="0.3">
      <c r="A9479">
        <v>14726</v>
      </c>
      <c r="B9479" t="s">
        <v>1078</v>
      </c>
      <c r="C9479" t="s">
        <v>1277</v>
      </c>
      <c r="P9479">
        <v>2</v>
      </c>
      <c r="Q9479">
        <v>0</v>
      </c>
      <c r="R9479">
        <v>2</v>
      </c>
      <c r="S9479">
        <v>2</v>
      </c>
    </row>
    <row r="9480" spans="1:35" x14ac:dyDescent="0.3">
      <c r="A9480">
        <v>14726</v>
      </c>
      <c r="B9480" t="s">
        <v>1078</v>
      </c>
      <c r="C9480" t="s">
        <v>164</v>
      </c>
      <c r="P9480">
        <v>1</v>
      </c>
      <c r="Q9480">
        <v>0</v>
      </c>
      <c r="R9480">
        <v>1</v>
      </c>
      <c r="S9480">
        <v>1</v>
      </c>
    </row>
    <row r="9481" spans="1:35" x14ac:dyDescent="0.3">
      <c r="A9481">
        <v>14726</v>
      </c>
      <c r="B9481" t="s">
        <v>301</v>
      </c>
      <c r="C9481" t="s">
        <v>1124</v>
      </c>
      <c r="T9481">
        <v>27</v>
      </c>
      <c r="U9481">
        <v>27</v>
      </c>
      <c r="V9481">
        <v>0</v>
      </c>
      <c r="W9481">
        <v>27</v>
      </c>
      <c r="X9481">
        <v>1</v>
      </c>
    </row>
    <row r="9482" spans="1:35" x14ac:dyDescent="0.3">
      <c r="A9482">
        <v>14726</v>
      </c>
      <c r="B9482" t="s">
        <v>301</v>
      </c>
      <c r="C9482" t="s">
        <v>959</v>
      </c>
      <c r="T9482">
        <v>13</v>
      </c>
      <c r="U9482">
        <v>13</v>
      </c>
      <c r="V9482">
        <v>0</v>
      </c>
      <c r="W9482">
        <v>13</v>
      </c>
      <c r="X9482">
        <v>1</v>
      </c>
    </row>
    <row r="9483" spans="1:35" x14ac:dyDescent="0.3">
      <c r="A9483">
        <v>14726</v>
      </c>
      <c r="B9483" t="s">
        <v>1078</v>
      </c>
      <c r="C9483" t="s">
        <v>2249</v>
      </c>
      <c r="T9483">
        <v>22</v>
      </c>
      <c r="U9483">
        <v>26</v>
      </c>
      <c r="V9483">
        <v>0</v>
      </c>
      <c r="W9483">
        <v>66</v>
      </c>
      <c r="X9483">
        <v>3</v>
      </c>
    </row>
    <row r="9484" spans="1:35" x14ac:dyDescent="0.3">
      <c r="A9484">
        <v>14726</v>
      </c>
      <c r="B9484" t="s">
        <v>1078</v>
      </c>
      <c r="C9484" t="s">
        <v>1277</v>
      </c>
      <c r="T9484">
        <v>12</v>
      </c>
      <c r="U9484">
        <v>12</v>
      </c>
      <c r="V9484">
        <v>0</v>
      </c>
      <c r="W9484">
        <v>12</v>
      </c>
      <c r="X9484">
        <v>1</v>
      </c>
    </row>
    <row r="9485" spans="1:35" x14ac:dyDescent="0.3">
      <c r="A9485">
        <v>14726</v>
      </c>
      <c r="B9485" t="s">
        <v>301</v>
      </c>
      <c r="C9485" t="s">
        <v>2786</v>
      </c>
      <c r="Y9485">
        <v>1.3</v>
      </c>
      <c r="Z9485">
        <v>3</v>
      </c>
      <c r="AA9485">
        <v>0</v>
      </c>
      <c r="AB9485">
        <v>4</v>
      </c>
      <c r="AC9485">
        <v>3</v>
      </c>
    </row>
    <row r="9486" spans="1:35" x14ac:dyDescent="0.3">
      <c r="A9486">
        <v>14726</v>
      </c>
      <c r="B9486" t="s">
        <v>301</v>
      </c>
      <c r="C9486" t="s">
        <v>2790</v>
      </c>
      <c r="Y9486">
        <v>0</v>
      </c>
      <c r="Z9486">
        <v>0</v>
      </c>
      <c r="AA9486">
        <v>0</v>
      </c>
      <c r="AB9486">
        <v>0</v>
      </c>
      <c r="AC9486">
        <v>1</v>
      </c>
    </row>
    <row r="9487" spans="1:35" x14ac:dyDescent="0.3">
      <c r="A9487">
        <v>14726</v>
      </c>
      <c r="B9487" t="s">
        <v>1078</v>
      </c>
      <c r="C9487" t="s">
        <v>2249</v>
      </c>
      <c r="Y9487">
        <v>58</v>
      </c>
      <c r="Z9487">
        <v>58</v>
      </c>
      <c r="AA9487">
        <v>1</v>
      </c>
      <c r="AB9487">
        <v>58</v>
      </c>
      <c r="AC9487">
        <v>1</v>
      </c>
    </row>
    <row r="9488" spans="1:35" x14ac:dyDescent="0.3">
      <c r="A9488">
        <v>14726</v>
      </c>
      <c r="B9488" t="s">
        <v>301</v>
      </c>
      <c r="C9488" t="s">
        <v>2067</v>
      </c>
      <c r="AD9488">
        <v>2</v>
      </c>
      <c r="AE9488">
        <v>46</v>
      </c>
      <c r="AF9488">
        <v>1</v>
      </c>
      <c r="AG9488">
        <v>50</v>
      </c>
      <c r="AH9488">
        <v>5</v>
      </c>
      <c r="AI9488">
        <v>2</v>
      </c>
    </row>
    <row r="9489" spans="1:39" x14ac:dyDescent="0.3">
      <c r="A9489">
        <v>14726</v>
      </c>
      <c r="B9489" t="s">
        <v>1078</v>
      </c>
      <c r="C9489" t="s">
        <v>2791</v>
      </c>
      <c r="AD9489">
        <v>1</v>
      </c>
      <c r="AE9489" t="s">
        <v>136</v>
      </c>
      <c r="AF9489">
        <v>0</v>
      </c>
      <c r="AG9489">
        <v>0</v>
      </c>
      <c r="AH9489">
        <v>3</v>
      </c>
      <c r="AI9489">
        <v>3</v>
      </c>
    </row>
    <row r="9490" spans="1:39" x14ac:dyDescent="0.3">
      <c r="A9490">
        <v>14726</v>
      </c>
      <c r="B9490" t="s">
        <v>301</v>
      </c>
      <c r="C9490" t="s">
        <v>2792</v>
      </c>
      <c r="AJ9490">
        <v>51</v>
      </c>
      <c r="AK9490">
        <v>202</v>
      </c>
      <c r="AL9490">
        <v>40.4</v>
      </c>
      <c r="AM9490">
        <v>5</v>
      </c>
    </row>
    <row r="9491" spans="1:39" x14ac:dyDescent="0.3">
      <c r="A9491">
        <v>14726</v>
      </c>
      <c r="B9491" t="s">
        <v>1078</v>
      </c>
      <c r="C9491" t="s">
        <v>151</v>
      </c>
      <c r="AJ9491">
        <v>39</v>
      </c>
      <c r="AK9491">
        <v>90</v>
      </c>
      <c r="AL9491">
        <v>30</v>
      </c>
      <c r="AM9491">
        <v>3</v>
      </c>
    </row>
    <row r="9492" spans="1:39" x14ac:dyDescent="0.3">
      <c r="A9492">
        <v>14726</v>
      </c>
      <c r="B9492" t="s">
        <v>1078</v>
      </c>
      <c r="C9492" t="s">
        <v>2791</v>
      </c>
      <c r="AJ9492">
        <v>41</v>
      </c>
      <c r="AK9492">
        <v>80</v>
      </c>
      <c r="AL9492">
        <v>40</v>
      </c>
      <c r="AM9492">
        <v>2</v>
      </c>
    </row>
    <row r="9493" spans="1:39" x14ac:dyDescent="0.3">
      <c r="A9493">
        <v>14727</v>
      </c>
      <c r="B9493" t="s">
        <v>501</v>
      </c>
      <c r="C9493" t="s">
        <v>2793</v>
      </c>
      <c r="D9493">
        <v>24</v>
      </c>
      <c r="E9493">
        <v>70.8</v>
      </c>
      <c r="F9493">
        <v>17</v>
      </c>
      <c r="G9493">
        <v>0</v>
      </c>
      <c r="H9493">
        <v>0</v>
      </c>
      <c r="I9493">
        <v>163</v>
      </c>
      <c r="J9493">
        <v>127.9</v>
      </c>
    </row>
    <row r="9494" spans="1:39" x14ac:dyDescent="0.3">
      <c r="A9494">
        <v>14727</v>
      </c>
      <c r="B9494" t="s">
        <v>670</v>
      </c>
      <c r="C9494" t="s">
        <v>2180</v>
      </c>
      <c r="D9494">
        <v>32</v>
      </c>
      <c r="E9494">
        <v>59.4</v>
      </c>
      <c r="F9494">
        <v>19</v>
      </c>
      <c r="G9494">
        <v>1</v>
      </c>
      <c r="H9494">
        <v>2</v>
      </c>
      <c r="I9494">
        <v>183</v>
      </c>
      <c r="J9494">
        <v>121.8</v>
      </c>
    </row>
    <row r="9495" spans="1:39" x14ac:dyDescent="0.3">
      <c r="A9495">
        <v>14727</v>
      </c>
      <c r="B9495" t="s">
        <v>501</v>
      </c>
      <c r="C9495" t="s">
        <v>122</v>
      </c>
      <c r="K9495">
        <v>28</v>
      </c>
      <c r="L9495">
        <v>1</v>
      </c>
      <c r="M9495">
        <v>25</v>
      </c>
      <c r="N9495">
        <v>1</v>
      </c>
      <c r="O9495">
        <v>159</v>
      </c>
    </row>
    <row r="9496" spans="1:39" x14ac:dyDescent="0.3">
      <c r="A9496">
        <v>14727</v>
      </c>
      <c r="B9496" t="s">
        <v>501</v>
      </c>
      <c r="C9496" t="s">
        <v>646</v>
      </c>
      <c r="K9496">
        <v>2</v>
      </c>
      <c r="L9496">
        <v>0</v>
      </c>
      <c r="M9496">
        <v>1</v>
      </c>
      <c r="N9496">
        <v>0</v>
      </c>
      <c r="O9496">
        <v>0</v>
      </c>
    </row>
    <row r="9497" spans="1:39" x14ac:dyDescent="0.3">
      <c r="A9497">
        <v>14727</v>
      </c>
      <c r="B9497" t="s">
        <v>501</v>
      </c>
      <c r="C9497" t="s">
        <v>2793</v>
      </c>
      <c r="K9497">
        <v>4</v>
      </c>
      <c r="L9497">
        <v>0</v>
      </c>
      <c r="M9497">
        <v>3</v>
      </c>
      <c r="N9497">
        <v>0</v>
      </c>
      <c r="O9497">
        <v>-13</v>
      </c>
    </row>
    <row r="9498" spans="1:39" x14ac:dyDescent="0.3">
      <c r="A9498">
        <v>14727</v>
      </c>
      <c r="B9498" t="s">
        <v>670</v>
      </c>
      <c r="C9498" t="s">
        <v>81</v>
      </c>
      <c r="K9498">
        <v>24</v>
      </c>
      <c r="L9498">
        <v>0</v>
      </c>
      <c r="M9498">
        <v>15</v>
      </c>
      <c r="N9498">
        <v>0</v>
      </c>
      <c r="O9498">
        <v>83</v>
      </c>
    </row>
    <row r="9499" spans="1:39" x14ac:dyDescent="0.3">
      <c r="A9499">
        <v>14727</v>
      </c>
      <c r="B9499" t="s">
        <v>670</v>
      </c>
      <c r="C9499" t="s">
        <v>2656</v>
      </c>
      <c r="K9499">
        <v>1</v>
      </c>
      <c r="L9499">
        <v>0</v>
      </c>
      <c r="M9499">
        <v>31</v>
      </c>
      <c r="N9499">
        <v>0</v>
      </c>
      <c r="O9499">
        <v>31</v>
      </c>
    </row>
    <row r="9500" spans="1:39" x14ac:dyDescent="0.3">
      <c r="A9500">
        <v>14727</v>
      </c>
      <c r="B9500" t="s">
        <v>670</v>
      </c>
      <c r="C9500" t="s">
        <v>2291</v>
      </c>
      <c r="K9500">
        <v>0</v>
      </c>
      <c r="L9500">
        <v>1</v>
      </c>
      <c r="M9500">
        <v>0</v>
      </c>
      <c r="N9500">
        <v>0</v>
      </c>
      <c r="O9500">
        <v>0</v>
      </c>
    </row>
    <row r="9501" spans="1:39" x14ac:dyDescent="0.3">
      <c r="A9501">
        <v>14727</v>
      </c>
      <c r="B9501" t="s">
        <v>670</v>
      </c>
      <c r="C9501" t="s">
        <v>962</v>
      </c>
      <c r="K9501">
        <v>1</v>
      </c>
      <c r="L9501">
        <v>0</v>
      </c>
      <c r="M9501">
        <v>0</v>
      </c>
      <c r="N9501">
        <v>0</v>
      </c>
      <c r="O9501">
        <v>-11</v>
      </c>
    </row>
    <row r="9502" spans="1:39" x14ac:dyDescent="0.3">
      <c r="A9502">
        <v>14727</v>
      </c>
      <c r="B9502" t="s">
        <v>670</v>
      </c>
      <c r="C9502" t="s">
        <v>2180</v>
      </c>
      <c r="K9502">
        <v>3</v>
      </c>
      <c r="L9502">
        <v>0</v>
      </c>
      <c r="M9502">
        <v>0</v>
      </c>
      <c r="N9502">
        <v>0</v>
      </c>
      <c r="O9502">
        <v>-22</v>
      </c>
    </row>
    <row r="9503" spans="1:39" x14ac:dyDescent="0.3">
      <c r="A9503">
        <v>14727</v>
      </c>
      <c r="B9503" t="s">
        <v>501</v>
      </c>
      <c r="C9503" t="s">
        <v>2214</v>
      </c>
      <c r="P9503">
        <v>22</v>
      </c>
      <c r="Q9503">
        <v>0</v>
      </c>
      <c r="R9503">
        <v>83</v>
      </c>
      <c r="S9503">
        <v>5</v>
      </c>
    </row>
    <row r="9504" spans="1:39" x14ac:dyDescent="0.3">
      <c r="A9504">
        <v>14727</v>
      </c>
      <c r="B9504" t="s">
        <v>501</v>
      </c>
      <c r="C9504" t="s">
        <v>2703</v>
      </c>
      <c r="P9504">
        <v>16</v>
      </c>
      <c r="Q9504">
        <v>0</v>
      </c>
      <c r="R9504">
        <v>31</v>
      </c>
      <c r="S9504">
        <v>3</v>
      </c>
    </row>
    <row r="9505" spans="1:24" x14ac:dyDescent="0.3">
      <c r="A9505">
        <v>14727</v>
      </c>
      <c r="B9505" t="s">
        <v>501</v>
      </c>
      <c r="C9505" t="s">
        <v>518</v>
      </c>
      <c r="P9505">
        <v>8</v>
      </c>
      <c r="Q9505">
        <v>0</v>
      </c>
      <c r="R9505">
        <v>21</v>
      </c>
      <c r="S9505">
        <v>4</v>
      </c>
    </row>
    <row r="9506" spans="1:24" x14ac:dyDescent="0.3">
      <c r="A9506">
        <v>14727</v>
      </c>
      <c r="B9506" t="s">
        <v>501</v>
      </c>
      <c r="C9506" t="s">
        <v>2735</v>
      </c>
      <c r="P9506">
        <v>9</v>
      </c>
      <c r="Q9506">
        <v>0</v>
      </c>
      <c r="R9506">
        <v>20</v>
      </c>
      <c r="S9506">
        <v>3</v>
      </c>
    </row>
    <row r="9507" spans="1:24" x14ac:dyDescent="0.3">
      <c r="A9507">
        <v>14727</v>
      </c>
      <c r="B9507" t="s">
        <v>501</v>
      </c>
      <c r="C9507" t="s">
        <v>2794</v>
      </c>
      <c r="P9507">
        <v>9</v>
      </c>
      <c r="Q9507">
        <v>0</v>
      </c>
      <c r="R9507">
        <v>9</v>
      </c>
      <c r="S9507">
        <v>1</v>
      </c>
    </row>
    <row r="9508" spans="1:24" x14ac:dyDescent="0.3">
      <c r="A9508">
        <v>14727</v>
      </c>
      <c r="B9508" t="s">
        <v>501</v>
      </c>
      <c r="C9508" t="s">
        <v>122</v>
      </c>
      <c r="P9508">
        <v>0</v>
      </c>
      <c r="Q9508">
        <v>0</v>
      </c>
      <c r="R9508">
        <v>-1</v>
      </c>
      <c r="S9508">
        <v>1</v>
      </c>
    </row>
    <row r="9509" spans="1:24" x14ac:dyDescent="0.3">
      <c r="A9509">
        <v>14727</v>
      </c>
      <c r="B9509" t="s">
        <v>670</v>
      </c>
      <c r="C9509" t="s">
        <v>2656</v>
      </c>
      <c r="P9509">
        <v>18</v>
      </c>
      <c r="Q9509">
        <v>2</v>
      </c>
      <c r="R9509">
        <v>87</v>
      </c>
      <c r="S9509">
        <v>7</v>
      </c>
    </row>
    <row r="9510" spans="1:24" x14ac:dyDescent="0.3">
      <c r="A9510">
        <v>14727</v>
      </c>
      <c r="B9510" t="s">
        <v>670</v>
      </c>
      <c r="C9510" t="s">
        <v>2291</v>
      </c>
      <c r="P9510">
        <v>20</v>
      </c>
      <c r="Q9510">
        <v>0</v>
      </c>
      <c r="R9510">
        <v>38</v>
      </c>
      <c r="S9510">
        <v>3</v>
      </c>
    </row>
    <row r="9511" spans="1:24" x14ac:dyDescent="0.3">
      <c r="A9511">
        <v>14727</v>
      </c>
      <c r="B9511" t="s">
        <v>670</v>
      </c>
      <c r="C9511" t="s">
        <v>2795</v>
      </c>
      <c r="P9511">
        <v>18</v>
      </c>
      <c r="Q9511">
        <v>0</v>
      </c>
      <c r="R9511">
        <v>26</v>
      </c>
      <c r="S9511">
        <v>2</v>
      </c>
    </row>
    <row r="9512" spans="1:24" x14ac:dyDescent="0.3">
      <c r="A9512">
        <v>14727</v>
      </c>
      <c r="B9512" t="s">
        <v>670</v>
      </c>
      <c r="C9512" t="s">
        <v>93</v>
      </c>
      <c r="P9512">
        <v>14</v>
      </c>
      <c r="Q9512">
        <v>0</v>
      </c>
      <c r="R9512">
        <v>17</v>
      </c>
      <c r="S9512">
        <v>2</v>
      </c>
    </row>
    <row r="9513" spans="1:24" x14ac:dyDescent="0.3">
      <c r="A9513">
        <v>14727</v>
      </c>
      <c r="B9513" t="s">
        <v>670</v>
      </c>
      <c r="C9513" t="s">
        <v>81</v>
      </c>
      <c r="P9513">
        <v>5</v>
      </c>
      <c r="Q9513">
        <v>0</v>
      </c>
      <c r="R9513">
        <v>8</v>
      </c>
      <c r="S9513">
        <v>2</v>
      </c>
    </row>
    <row r="9514" spans="1:24" x14ac:dyDescent="0.3">
      <c r="A9514">
        <v>14727</v>
      </c>
      <c r="B9514" t="s">
        <v>670</v>
      </c>
      <c r="C9514" t="s">
        <v>2796</v>
      </c>
      <c r="P9514">
        <v>4</v>
      </c>
      <c r="Q9514">
        <v>0</v>
      </c>
      <c r="R9514">
        <v>4</v>
      </c>
      <c r="S9514">
        <v>1</v>
      </c>
    </row>
    <row r="9515" spans="1:24" x14ac:dyDescent="0.3">
      <c r="A9515">
        <v>14727</v>
      </c>
      <c r="B9515" t="s">
        <v>670</v>
      </c>
      <c r="C9515" t="s">
        <v>962</v>
      </c>
      <c r="P9515">
        <v>4</v>
      </c>
      <c r="Q9515">
        <v>0</v>
      </c>
      <c r="R9515">
        <v>4</v>
      </c>
      <c r="S9515">
        <v>1</v>
      </c>
    </row>
    <row r="9516" spans="1:24" x14ac:dyDescent="0.3">
      <c r="A9516">
        <v>14727</v>
      </c>
      <c r="B9516" t="s">
        <v>670</v>
      </c>
      <c r="C9516" t="s">
        <v>52</v>
      </c>
      <c r="P9516">
        <v>0</v>
      </c>
      <c r="Q9516">
        <v>0</v>
      </c>
      <c r="R9516">
        <v>-1</v>
      </c>
      <c r="S9516">
        <v>1</v>
      </c>
    </row>
    <row r="9517" spans="1:24" x14ac:dyDescent="0.3">
      <c r="A9517">
        <v>14727</v>
      </c>
      <c r="B9517" t="s">
        <v>501</v>
      </c>
      <c r="C9517" t="s">
        <v>2739</v>
      </c>
      <c r="T9517">
        <v>21</v>
      </c>
      <c r="U9517">
        <v>23</v>
      </c>
      <c r="V9517">
        <v>0</v>
      </c>
      <c r="W9517">
        <v>42</v>
      </c>
      <c r="X9517">
        <v>2</v>
      </c>
    </row>
    <row r="9518" spans="1:24" x14ac:dyDescent="0.3">
      <c r="A9518">
        <v>14727</v>
      </c>
      <c r="B9518" t="s">
        <v>501</v>
      </c>
      <c r="C9518" t="s">
        <v>646</v>
      </c>
      <c r="T9518">
        <v>25</v>
      </c>
      <c r="U9518">
        <v>25</v>
      </c>
      <c r="V9518">
        <v>0</v>
      </c>
      <c r="W9518">
        <v>25</v>
      </c>
      <c r="X9518">
        <v>1</v>
      </c>
    </row>
    <row r="9519" spans="1:24" x14ac:dyDescent="0.3">
      <c r="A9519">
        <v>14727</v>
      </c>
      <c r="B9519" t="s">
        <v>670</v>
      </c>
      <c r="C9519" t="s">
        <v>752</v>
      </c>
      <c r="T9519">
        <v>23.2</v>
      </c>
      <c r="U9519">
        <v>27</v>
      </c>
      <c r="V9519">
        <v>0</v>
      </c>
      <c r="W9519">
        <v>93</v>
      </c>
      <c r="X9519">
        <v>4</v>
      </c>
    </row>
    <row r="9520" spans="1:24" x14ac:dyDescent="0.3">
      <c r="A9520">
        <v>14727</v>
      </c>
      <c r="B9520" t="s">
        <v>670</v>
      </c>
      <c r="C9520" t="s">
        <v>93</v>
      </c>
      <c r="T9520">
        <v>24</v>
      </c>
      <c r="U9520">
        <v>24</v>
      </c>
      <c r="V9520">
        <v>0</v>
      </c>
      <c r="W9520">
        <v>24</v>
      </c>
      <c r="X9520">
        <v>1</v>
      </c>
    </row>
    <row r="9521" spans="1:39" x14ac:dyDescent="0.3">
      <c r="A9521">
        <v>14727</v>
      </c>
      <c r="B9521" t="s">
        <v>501</v>
      </c>
      <c r="C9521" t="s">
        <v>2739</v>
      </c>
      <c r="Y9521">
        <v>21</v>
      </c>
      <c r="Z9521">
        <v>21</v>
      </c>
      <c r="AA9521">
        <v>0</v>
      </c>
      <c r="AB9521">
        <v>21</v>
      </c>
      <c r="AC9521">
        <v>1</v>
      </c>
    </row>
    <row r="9522" spans="1:39" x14ac:dyDescent="0.3">
      <c r="A9522">
        <v>14727</v>
      </c>
      <c r="B9522" t="s">
        <v>670</v>
      </c>
      <c r="C9522" t="s">
        <v>752</v>
      </c>
      <c r="Y9522">
        <v>14</v>
      </c>
      <c r="Z9522">
        <v>17</v>
      </c>
      <c r="AA9522">
        <v>0</v>
      </c>
      <c r="AB9522">
        <v>28</v>
      </c>
      <c r="AC9522">
        <v>2</v>
      </c>
    </row>
    <row r="9523" spans="1:39" x14ac:dyDescent="0.3">
      <c r="A9523">
        <v>14727</v>
      </c>
      <c r="B9523" t="s">
        <v>501</v>
      </c>
      <c r="C9523" t="s">
        <v>2686</v>
      </c>
      <c r="AD9523">
        <v>5</v>
      </c>
      <c r="AE9523">
        <v>42</v>
      </c>
      <c r="AF9523">
        <v>4</v>
      </c>
      <c r="AG9523">
        <v>80</v>
      </c>
      <c r="AH9523">
        <v>13</v>
      </c>
      <c r="AI9523">
        <v>1</v>
      </c>
    </row>
    <row r="9524" spans="1:39" x14ac:dyDescent="0.3">
      <c r="A9524">
        <v>14727</v>
      </c>
      <c r="B9524" t="s">
        <v>670</v>
      </c>
      <c r="C9524" t="s">
        <v>2619</v>
      </c>
      <c r="AD9524">
        <v>1</v>
      </c>
      <c r="AE9524">
        <v>37</v>
      </c>
      <c r="AF9524">
        <v>1</v>
      </c>
      <c r="AG9524">
        <v>100</v>
      </c>
      <c r="AH9524">
        <v>5</v>
      </c>
      <c r="AI9524">
        <v>2</v>
      </c>
    </row>
    <row r="9525" spans="1:39" x14ac:dyDescent="0.3">
      <c r="A9525">
        <v>14727</v>
      </c>
      <c r="B9525" t="s">
        <v>501</v>
      </c>
      <c r="C9525" t="s">
        <v>2686</v>
      </c>
      <c r="AJ9525">
        <v>51</v>
      </c>
      <c r="AK9525">
        <v>90</v>
      </c>
      <c r="AL9525">
        <v>45</v>
      </c>
      <c r="AM9525">
        <v>2</v>
      </c>
    </row>
    <row r="9526" spans="1:39" x14ac:dyDescent="0.3">
      <c r="A9526">
        <v>14727</v>
      </c>
      <c r="B9526" t="s">
        <v>670</v>
      </c>
      <c r="C9526" t="s">
        <v>2797</v>
      </c>
      <c r="AJ9526">
        <v>49</v>
      </c>
      <c r="AK9526">
        <v>124</v>
      </c>
      <c r="AL9526">
        <v>41.3</v>
      </c>
      <c r="AM9526">
        <v>3</v>
      </c>
    </row>
    <row r="9527" spans="1:39" x14ac:dyDescent="0.3">
      <c r="A9527">
        <v>14728</v>
      </c>
      <c r="B9527" t="s">
        <v>365</v>
      </c>
      <c r="C9527" t="s">
        <v>2798</v>
      </c>
      <c r="D9527">
        <v>33</v>
      </c>
      <c r="E9527">
        <v>42.4</v>
      </c>
      <c r="F9527">
        <v>14</v>
      </c>
      <c r="G9527">
        <v>1</v>
      </c>
      <c r="H9527">
        <v>1</v>
      </c>
      <c r="I9527">
        <v>218</v>
      </c>
      <c r="J9527">
        <v>101.9</v>
      </c>
    </row>
    <row r="9528" spans="1:39" x14ac:dyDescent="0.3">
      <c r="A9528">
        <v>14728</v>
      </c>
      <c r="B9528" t="s">
        <v>863</v>
      </c>
      <c r="C9528" t="s">
        <v>869</v>
      </c>
      <c r="D9528">
        <v>37</v>
      </c>
      <c r="E9528">
        <v>73</v>
      </c>
      <c r="F9528">
        <v>27</v>
      </c>
      <c r="G9528">
        <v>2</v>
      </c>
      <c r="H9528">
        <v>2</v>
      </c>
      <c r="I9528">
        <v>350</v>
      </c>
      <c r="J9528">
        <v>159.5</v>
      </c>
    </row>
    <row r="9529" spans="1:39" x14ac:dyDescent="0.3">
      <c r="A9529">
        <v>14728</v>
      </c>
      <c r="B9529" t="s">
        <v>365</v>
      </c>
      <c r="C9529" t="s">
        <v>326</v>
      </c>
      <c r="K9529">
        <v>23</v>
      </c>
      <c r="L9529">
        <v>1</v>
      </c>
      <c r="M9529">
        <v>16</v>
      </c>
      <c r="N9529">
        <v>1</v>
      </c>
      <c r="O9529">
        <v>102</v>
      </c>
    </row>
    <row r="9530" spans="1:39" x14ac:dyDescent="0.3">
      <c r="A9530">
        <v>14728</v>
      </c>
      <c r="B9530" t="s">
        <v>365</v>
      </c>
      <c r="C9530" t="s">
        <v>2799</v>
      </c>
      <c r="K9530">
        <v>1</v>
      </c>
      <c r="L9530">
        <v>0</v>
      </c>
      <c r="M9530">
        <v>3</v>
      </c>
      <c r="N9530">
        <v>0</v>
      </c>
      <c r="O9530">
        <v>3</v>
      </c>
    </row>
    <row r="9531" spans="1:39" x14ac:dyDescent="0.3">
      <c r="A9531">
        <v>14728</v>
      </c>
      <c r="B9531" t="s">
        <v>365</v>
      </c>
      <c r="C9531" t="s">
        <v>2798</v>
      </c>
      <c r="K9531">
        <v>4</v>
      </c>
      <c r="L9531">
        <v>0</v>
      </c>
      <c r="M9531">
        <v>9</v>
      </c>
      <c r="N9531">
        <v>0</v>
      </c>
      <c r="O9531">
        <v>1</v>
      </c>
    </row>
    <row r="9532" spans="1:39" x14ac:dyDescent="0.3">
      <c r="A9532">
        <v>14728</v>
      </c>
      <c r="B9532" t="s">
        <v>863</v>
      </c>
      <c r="C9532" t="s">
        <v>905</v>
      </c>
      <c r="K9532">
        <v>17</v>
      </c>
      <c r="L9532">
        <v>0</v>
      </c>
      <c r="M9532">
        <v>16</v>
      </c>
      <c r="N9532">
        <v>0</v>
      </c>
      <c r="O9532">
        <v>72</v>
      </c>
    </row>
    <row r="9533" spans="1:39" x14ac:dyDescent="0.3">
      <c r="A9533">
        <v>14728</v>
      </c>
      <c r="B9533" t="s">
        <v>863</v>
      </c>
      <c r="C9533" t="s">
        <v>588</v>
      </c>
      <c r="K9533">
        <v>1</v>
      </c>
      <c r="L9533">
        <v>0</v>
      </c>
      <c r="M9533">
        <v>13</v>
      </c>
      <c r="N9533">
        <v>0</v>
      </c>
      <c r="O9533">
        <v>13</v>
      </c>
    </row>
    <row r="9534" spans="1:39" x14ac:dyDescent="0.3">
      <c r="A9534">
        <v>14728</v>
      </c>
      <c r="B9534" t="s">
        <v>863</v>
      </c>
      <c r="C9534" t="s">
        <v>2800</v>
      </c>
      <c r="K9534">
        <v>3</v>
      </c>
      <c r="L9534">
        <v>0</v>
      </c>
      <c r="M9534">
        <v>6</v>
      </c>
      <c r="N9534">
        <v>0</v>
      </c>
      <c r="O9534">
        <v>9</v>
      </c>
    </row>
    <row r="9535" spans="1:39" x14ac:dyDescent="0.3">
      <c r="A9535">
        <v>14728</v>
      </c>
      <c r="B9535" t="s">
        <v>863</v>
      </c>
      <c r="C9535" t="s">
        <v>1441</v>
      </c>
      <c r="K9535">
        <v>1</v>
      </c>
      <c r="L9535">
        <v>0</v>
      </c>
      <c r="M9535">
        <v>3</v>
      </c>
      <c r="N9535">
        <v>0</v>
      </c>
      <c r="O9535">
        <v>3</v>
      </c>
    </row>
    <row r="9536" spans="1:39" x14ac:dyDescent="0.3">
      <c r="A9536">
        <v>14728</v>
      </c>
      <c r="B9536" t="s">
        <v>863</v>
      </c>
      <c r="C9536" t="s">
        <v>2801</v>
      </c>
      <c r="K9536">
        <v>2</v>
      </c>
      <c r="L9536">
        <v>0</v>
      </c>
      <c r="M9536">
        <v>2</v>
      </c>
      <c r="N9536">
        <v>0</v>
      </c>
      <c r="O9536">
        <v>2</v>
      </c>
    </row>
    <row r="9537" spans="1:35" x14ac:dyDescent="0.3">
      <c r="A9537">
        <v>14728</v>
      </c>
      <c r="B9537" t="s">
        <v>863</v>
      </c>
      <c r="C9537" t="s">
        <v>44</v>
      </c>
      <c r="K9537">
        <v>0</v>
      </c>
      <c r="L9537">
        <v>0</v>
      </c>
      <c r="M9537">
        <v>0</v>
      </c>
      <c r="N9537">
        <v>0</v>
      </c>
      <c r="O9537">
        <v>0</v>
      </c>
    </row>
    <row r="9538" spans="1:35" x14ac:dyDescent="0.3">
      <c r="A9538">
        <v>14728</v>
      </c>
      <c r="B9538" t="s">
        <v>863</v>
      </c>
      <c r="C9538" t="s">
        <v>869</v>
      </c>
      <c r="K9538">
        <v>3</v>
      </c>
      <c r="L9538">
        <v>0</v>
      </c>
      <c r="M9538">
        <v>2</v>
      </c>
      <c r="N9538">
        <v>1</v>
      </c>
      <c r="O9538">
        <v>-7</v>
      </c>
    </row>
    <row r="9539" spans="1:35" x14ac:dyDescent="0.3">
      <c r="A9539">
        <v>14728</v>
      </c>
      <c r="B9539" t="s">
        <v>365</v>
      </c>
      <c r="C9539" t="s">
        <v>2802</v>
      </c>
      <c r="P9539">
        <v>61</v>
      </c>
      <c r="Q9539">
        <v>1</v>
      </c>
      <c r="R9539">
        <v>130</v>
      </c>
      <c r="S9539">
        <v>6</v>
      </c>
    </row>
    <row r="9540" spans="1:35" x14ac:dyDescent="0.3">
      <c r="A9540">
        <v>14728</v>
      </c>
      <c r="B9540" t="s">
        <v>365</v>
      </c>
      <c r="C9540" t="s">
        <v>2803</v>
      </c>
      <c r="P9540">
        <v>19</v>
      </c>
      <c r="Q9540">
        <v>0</v>
      </c>
      <c r="R9540">
        <v>47</v>
      </c>
      <c r="S9540">
        <v>3</v>
      </c>
    </row>
    <row r="9541" spans="1:35" x14ac:dyDescent="0.3">
      <c r="A9541">
        <v>14728</v>
      </c>
      <c r="B9541" t="s">
        <v>365</v>
      </c>
      <c r="C9541" t="s">
        <v>2804</v>
      </c>
      <c r="P9541">
        <v>13</v>
      </c>
      <c r="Q9541">
        <v>0</v>
      </c>
      <c r="R9541">
        <v>29</v>
      </c>
      <c r="S9541">
        <v>3</v>
      </c>
    </row>
    <row r="9542" spans="1:35" x14ac:dyDescent="0.3">
      <c r="A9542">
        <v>14728</v>
      </c>
      <c r="B9542" t="s">
        <v>365</v>
      </c>
      <c r="C9542" t="s">
        <v>2745</v>
      </c>
      <c r="P9542">
        <v>7</v>
      </c>
      <c r="Q9542">
        <v>0</v>
      </c>
      <c r="R9542">
        <v>7</v>
      </c>
      <c r="S9542">
        <v>1</v>
      </c>
    </row>
    <row r="9543" spans="1:35" x14ac:dyDescent="0.3">
      <c r="A9543">
        <v>14728</v>
      </c>
      <c r="B9543" t="s">
        <v>365</v>
      </c>
      <c r="C9543" t="s">
        <v>2799</v>
      </c>
      <c r="P9543">
        <v>5</v>
      </c>
      <c r="Q9543">
        <v>0</v>
      </c>
      <c r="R9543">
        <v>5</v>
      </c>
      <c r="S9543">
        <v>1</v>
      </c>
    </row>
    <row r="9544" spans="1:35" x14ac:dyDescent="0.3">
      <c r="A9544">
        <v>14728</v>
      </c>
      <c r="B9544" t="s">
        <v>863</v>
      </c>
      <c r="C9544" t="s">
        <v>44</v>
      </c>
      <c r="P9544">
        <v>48</v>
      </c>
      <c r="Q9544">
        <v>0</v>
      </c>
      <c r="R9544">
        <v>189</v>
      </c>
      <c r="S9544">
        <v>12</v>
      </c>
    </row>
    <row r="9545" spans="1:35" x14ac:dyDescent="0.3">
      <c r="A9545">
        <v>14728</v>
      </c>
      <c r="B9545" t="s">
        <v>863</v>
      </c>
      <c r="C9545" t="s">
        <v>2801</v>
      </c>
      <c r="P9545">
        <v>53</v>
      </c>
      <c r="Q9545">
        <v>2</v>
      </c>
      <c r="R9545">
        <v>83</v>
      </c>
      <c r="S9545">
        <v>6</v>
      </c>
    </row>
    <row r="9546" spans="1:35" x14ac:dyDescent="0.3">
      <c r="A9546">
        <v>14728</v>
      </c>
      <c r="B9546" t="s">
        <v>863</v>
      </c>
      <c r="C9546" t="s">
        <v>74</v>
      </c>
      <c r="P9546">
        <v>20</v>
      </c>
      <c r="Q9546">
        <v>0</v>
      </c>
      <c r="R9546">
        <v>58</v>
      </c>
      <c r="S9546">
        <v>6</v>
      </c>
    </row>
    <row r="9547" spans="1:35" x14ac:dyDescent="0.3">
      <c r="A9547">
        <v>14728</v>
      </c>
      <c r="B9547" t="s">
        <v>863</v>
      </c>
      <c r="C9547" t="s">
        <v>2805</v>
      </c>
      <c r="P9547">
        <v>9</v>
      </c>
      <c r="Q9547">
        <v>0</v>
      </c>
      <c r="R9547">
        <v>17</v>
      </c>
      <c r="S9547">
        <v>2</v>
      </c>
    </row>
    <row r="9548" spans="1:35" x14ac:dyDescent="0.3">
      <c r="A9548">
        <v>14728</v>
      </c>
      <c r="B9548" t="s">
        <v>863</v>
      </c>
      <c r="C9548" t="s">
        <v>337</v>
      </c>
      <c r="P9548">
        <v>3</v>
      </c>
      <c r="Q9548">
        <v>0</v>
      </c>
      <c r="R9548">
        <v>3</v>
      </c>
      <c r="S9548">
        <v>1</v>
      </c>
    </row>
    <row r="9549" spans="1:35" x14ac:dyDescent="0.3">
      <c r="A9549">
        <v>14728</v>
      </c>
      <c r="B9549" t="s">
        <v>365</v>
      </c>
      <c r="C9549" t="s">
        <v>107</v>
      </c>
      <c r="T9549">
        <v>24.5</v>
      </c>
      <c r="U9549">
        <v>28</v>
      </c>
      <c r="V9549">
        <v>0</v>
      </c>
      <c r="W9549">
        <v>49</v>
      </c>
      <c r="X9549">
        <v>2</v>
      </c>
    </row>
    <row r="9550" spans="1:35" x14ac:dyDescent="0.3">
      <c r="A9550">
        <v>14728</v>
      </c>
      <c r="B9550" t="s">
        <v>863</v>
      </c>
      <c r="C9550" t="s">
        <v>2800</v>
      </c>
      <c r="T9550">
        <v>19</v>
      </c>
      <c r="U9550">
        <v>19</v>
      </c>
      <c r="V9550">
        <v>0</v>
      </c>
      <c r="W9550">
        <v>19</v>
      </c>
      <c r="X9550">
        <v>1</v>
      </c>
    </row>
    <row r="9551" spans="1:35" x14ac:dyDescent="0.3">
      <c r="A9551">
        <v>14728</v>
      </c>
      <c r="B9551" t="s">
        <v>863</v>
      </c>
      <c r="C9551" t="s">
        <v>44</v>
      </c>
      <c r="Y9551">
        <v>0.5</v>
      </c>
      <c r="Z9551">
        <v>1</v>
      </c>
      <c r="AA9551">
        <v>0</v>
      </c>
      <c r="AB9551">
        <v>1</v>
      </c>
      <c r="AC9551">
        <v>2</v>
      </c>
    </row>
    <row r="9552" spans="1:35" x14ac:dyDescent="0.3">
      <c r="A9552">
        <v>14728</v>
      </c>
      <c r="B9552" t="s">
        <v>365</v>
      </c>
      <c r="C9552" t="s">
        <v>2806</v>
      </c>
      <c r="AD9552">
        <v>0</v>
      </c>
      <c r="AE9552" t="s">
        <v>136</v>
      </c>
      <c r="AF9552">
        <v>0</v>
      </c>
      <c r="AG9552" t="s">
        <v>136</v>
      </c>
      <c r="AH9552">
        <v>1</v>
      </c>
      <c r="AI9552">
        <v>1</v>
      </c>
    </row>
    <row r="9553" spans="1:39" x14ac:dyDescent="0.3">
      <c r="A9553">
        <v>14728</v>
      </c>
      <c r="B9553" t="s">
        <v>863</v>
      </c>
      <c r="C9553" t="s">
        <v>2807</v>
      </c>
      <c r="AD9553">
        <v>2</v>
      </c>
      <c r="AE9553">
        <v>38</v>
      </c>
      <c r="AF9553">
        <v>1</v>
      </c>
      <c r="AG9553">
        <v>50</v>
      </c>
      <c r="AH9553">
        <v>6</v>
      </c>
      <c r="AI9553">
        <v>3</v>
      </c>
    </row>
    <row r="9554" spans="1:39" x14ac:dyDescent="0.3">
      <c r="A9554">
        <v>14728</v>
      </c>
      <c r="B9554" t="s">
        <v>365</v>
      </c>
      <c r="C9554" t="s">
        <v>2748</v>
      </c>
      <c r="AJ9554">
        <v>42</v>
      </c>
      <c r="AK9554">
        <v>208</v>
      </c>
      <c r="AL9554">
        <v>34.700000000000003</v>
      </c>
      <c r="AM9554">
        <v>6</v>
      </c>
    </row>
    <row r="9555" spans="1:39" x14ac:dyDescent="0.3">
      <c r="A9555">
        <v>14728</v>
      </c>
      <c r="B9555" t="s">
        <v>863</v>
      </c>
      <c r="C9555" t="s">
        <v>2808</v>
      </c>
      <c r="AJ9555">
        <v>43</v>
      </c>
      <c r="AK9555">
        <v>166</v>
      </c>
      <c r="AL9555">
        <v>41.5</v>
      </c>
      <c r="AM9555">
        <v>4</v>
      </c>
    </row>
    <row r="9556" spans="1:39" x14ac:dyDescent="0.3">
      <c r="A9556">
        <v>14729</v>
      </c>
      <c r="B9556" t="s">
        <v>747</v>
      </c>
      <c r="C9556" t="s">
        <v>2733</v>
      </c>
      <c r="D9556">
        <v>23</v>
      </c>
      <c r="E9556">
        <v>56.5</v>
      </c>
      <c r="F9556">
        <v>13</v>
      </c>
      <c r="G9556">
        <v>0</v>
      </c>
      <c r="H9556">
        <v>1</v>
      </c>
      <c r="I9556">
        <v>98</v>
      </c>
      <c r="J9556">
        <v>106.7</v>
      </c>
    </row>
    <row r="9557" spans="1:39" x14ac:dyDescent="0.3">
      <c r="A9557">
        <v>14729</v>
      </c>
      <c r="B9557" t="s">
        <v>747</v>
      </c>
      <c r="C9557" t="s">
        <v>1627</v>
      </c>
      <c r="D9557">
        <v>3</v>
      </c>
      <c r="E9557">
        <v>66.7</v>
      </c>
      <c r="F9557">
        <v>2</v>
      </c>
      <c r="G9557">
        <v>0</v>
      </c>
      <c r="H9557">
        <v>0</v>
      </c>
      <c r="I9557">
        <v>12</v>
      </c>
      <c r="J9557">
        <v>100.3</v>
      </c>
    </row>
    <row r="9558" spans="1:39" x14ac:dyDescent="0.3">
      <c r="A9558">
        <v>14729</v>
      </c>
      <c r="B9558" t="s">
        <v>808</v>
      </c>
      <c r="C9558" t="s">
        <v>1052</v>
      </c>
      <c r="D9558">
        <v>14</v>
      </c>
      <c r="E9558">
        <v>57.1</v>
      </c>
      <c r="F9558">
        <v>8</v>
      </c>
      <c r="G9558">
        <v>0</v>
      </c>
      <c r="H9558">
        <v>1</v>
      </c>
      <c r="I9558">
        <v>141</v>
      </c>
      <c r="J9558">
        <v>165.3</v>
      </c>
    </row>
    <row r="9559" spans="1:39" x14ac:dyDescent="0.3">
      <c r="A9559">
        <v>14729</v>
      </c>
      <c r="B9559" t="s">
        <v>747</v>
      </c>
      <c r="C9559" t="s">
        <v>2055</v>
      </c>
      <c r="K9559">
        <v>18</v>
      </c>
      <c r="L9559">
        <v>0</v>
      </c>
      <c r="M9559">
        <v>18</v>
      </c>
      <c r="N9559">
        <v>0</v>
      </c>
      <c r="O9559">
        <v>64</v>
      </c>
    </row>
    <row r="9560" spans="1:39" x14ac:dyDescent="0.3">
      <c r="A9560">
        <v>14729</v>
      </c>
      <c r="B9560" t="s">
        <v>747</v>
      </c>
      <c r="C9560" t="s">
        <v>2733</v>
      </c>
      <c r="K9560">
        <v>10</v>
      </c>
      <c r="L9560">
        <v>0</v>
      </c>
      <c r="M9560">
        <v>24</v>
      </c>
      <c r="N9560">
        <v>0</v>
      </c>
      <c r="O9560">
        <v>37</v>
      </c>
    </row>
    <row r="9561" spans="1:39" x14ac:dyDescent="0.3">
      <c r="A9561">
        <v>14729</v>
      </c>
      <c r="B9561" t="s">
        <v>747</v>
      </c>
      <c r="C9561" t="s">
        <v>1627</v>
      </c>
      <c r="K9561">
        <v>10</v>
      </c>
      <c r="L9561">
        <v>0</v>
      </c>
      <c r="M9561">
        <v>11</v>
      </c>
      <c r="N9561">
        <v>0</v>
      </c>
      <c r="O9561">
        <v>36</v>
      </c>
    </row>
    <row r="9562" spans="1:39" x14ac:dyDescent="0.3">
      <c r="A9562">
        <v>14729</v>
      </c>
      <c r="B9562" t="s">
        <v>747</v>
      </c>
      <c r="C9562" t="s">
        <v>153</v>
      </c>
      <c r="K9562">
        <v>2</v>
      </c>
      <c r="L9562">
        <v>0</v>
      </c>
      <c r="M9562">
        <v>15</v>
      </c>
      <c r="N9562">
        <v>0</v>
      </c>
      <c r="O9562">
        <v>19</v>
      </c>
    </row>
    <row r="9563" spans="1:39" x14ac:dyDescent="0.3">
      <c r="A9563">
        <v>14729</v>
      </c>
      <c r="B9563" t="s">
        <v>747</v>
      </c>
      <c r="C9563" t="s">
        <v>2741</v>
      </c>
      <c r="K9563">
        <v>1</v>
      </c>
      <c r="L9563">
        <v>0</v>
      </c>
      <c r="M9563">
        <v>9</v>
      </c>
      <c r="N9563">
        <v>0</v>
      </c>
      <c r="O9563">
        <v>9</v>
      </c>
    </row>
    <row r="9564" spans="1:39" x14ac:dyDescent="0.3">
      <c r="A9564">
        <v>14729</v>
      </c>
      <c r="B9564" t="s">
        <v>747</v>
      </c>
      <c r="C9564" t="s">
        <v>507</v>
      </c>
      <c r="K9564">
        <v>1</v>
      </c>
      <c r="L9564">
        <v>0</v>
      </c>
      <c r="M9564">
        <v>2</v>
      </c>
      <c r="N9564">
        <v>0</v>
      </c>
      <c r="O9564">
        <v>2</v>
      </c>
    </row>
    <row r="9565" spans="1:39" x14ac:dyDescent="0.3">
      <c r="A9565">
        <v>14729</v>
      </c>
      <c r="B9565" t="s">
        <v>747</v>
      </c>
      <c r="C9565" t="s">
        <v>2809</v>
      </c>
      <c r="K9565">
        <v>0</v>
      </c>
      <c r="L9565">
        <v>1</v>
      </c>
      <c r="M9565">
        <v>0</v>
      </c>
      <c r="N9565">
        <v>0</v>
      </c>
      <c r="O9565">
        <v>0</v>
      </c>
    </row>
    <row r="9566" spans="1:39" x14ac:dyDescent="0.3">
      <c r="A9566">
        <v>14729</v>
      </c>
      <c r="B9566" t="s">
        <v>808</v>
      </c>
      <c r="C9566" t="s">
        <v>278</v>
      </c>
      <c r="K9566">
        <v>8</v>
      </c>
      <c r="L9566">
        <v>0</v>
      </c>
      <c r="M9566">
        <v>33</v>
      </c>
      <c r="N9566">
        <v>1</v>
      </c>
      <c r="O9566">
        <v>79</v>
      </c>
    </row>
    <row r="9567" spans="1:39" x14ac:dyDescent="0.3">
      <c r="A9567">
        <v>14729</v>
      </c>
      <c r="B9567" t="s">
        <v>808</v>
      </c>
      <c r="C9567" t="s">
        <v>2810</v>
      </c>
      <c r="K9567">
        <v>15</v>
      </c>
      <c r="L9567">
        <v>0</v>
      </c>
      <c r="M9567">
        <v>16</v>
      </c>
      <c r="N9567">
        <v>1</v>
      </c>
      <c r="O9567">
        <v>67</v>
      </c>
    </row>
    <row r="9568" spans="1:39" x14ac:dyDescent="0.3">
      <c r="A9568">
        <v>14729</v>
      </c>
      <c r="B9568" t="s">
        <v>808</v>
      </c>
      <c r="C9568" t="s">
        <v>1922</v>
      </c>
      <c r="K9568">
        <v>4</v>
      </c>
      <c r="L9568">
        <v>0</v>
      </c>
      <c r="M9568">
        <v>11</v>
      </c>
      <c r="N9568">
        <v>0</v>
      </c>
      <c r="O9568">
        <v>20</v>
      </c>
    </row>
    <row r="9569" spans="1:39" x14ac:dyDescent="0.3">
      <c r="A9569">
        <v>14729</v>
      </c>
      <c r="B9569" t="s">
        <v>808</v>
      </c>
      <c r="C9569" t="s">
        <v>1052</v>
      </c>
      <c r="K9569">
        <v>3</v>
      </c>
      <c r="L9569">
        <v>0</v>
      </c>
      <c r="M9569">
        <v>8</v>
      </c>
      <c r="N9569">
        <v>0</v>
      </c>
      <c r="O9569">
        <v>16</v>
      </c>
    </row>
    <row r="9570" spans="1:39" x14ac:dyDescent="0.3">
      <c r="A9570">
        <v>14729</v>
      </c>
      <c r="B9570" t="s">
        <v>808</v>
      </c>
      <c r="C9570" t="s">
        <v>514</v>
      </c>
      <c r="K9570">
        <v>1</v>
      </c>
      <c r="L9570">
        <v>0</v>
      </c>
      <c r="M9570">
        <v>2</v>
      </c>
      <c r="N9570">
        <v>0</v>
      </c>
      <c r="O9570">
        <v>2</v>
      </c>
    </row>
    <row r="9571" spans="1:39" x14ac:dyDescent="0.3">
      <c r="A9571">
        <v>14729</v>
      </c>
      <c r="B9571" t="s">
        <v>747</v>
      </c>
      <c r="C9571" t="s">
        <v>2809</v>
      </c>
      <c r="P9571">
        <v>9</v>
      </c>
      <c r="Q9571">
        <v>0</v>
      </c>
      <c r="R9571">
        <v>31</v>
      </c>
      <c r="S9571">
        <v>4</v>
      </c>
    </row>
    <row r="9572" spans="1:39" x14ac:dyDescent="0.3">
      <c r="A9572">
        <v>14729</v>
      </c>
      <c r="B9572" t="s">
        <v>747</v>
      </c>
      <c r="C9572" t="s">
        <v>2055</v>
      </c>
      <c r="P9572">
        <v>7</v>
      </c>
      <c r="Q9572">
        <v>0</v>
      </c>
      <c r="R9572">
        <v>30</v>
      </c>
      <c r="S9572">
        <v>6</v>
      </c>
    </row>
    <row r="9573" spans="1:39" x14ac:dyDescent="0.3">
      <c r="A9573">
        <v>14729</v>
      </c>
      <c r="B9573" t="s">
        <v>747</v>
      </c>
      <c r="C9573" t="s">
        <v>1627</v>
      </c>
      <c r="P9573">
        <v>14</v>
      </c>
      <c r="Q9573">
        <v>0</v>
      </c>
      <c r="R9573">
        <v>20</v>
      </c>
      <c r="S9573">
        <v>2</v>
      </c>
    </row>
    <row r="9574" spans="1:39" x14ac:dyDescent="0.3">
      <c r="A9574">
        <v>14729</v>
      </c>
      <c r="B9574" t="s">
        <v>747</v>
      </c>
      <c r="C9574" t="s">
        <v>246</v>
      </c>
      <c r="P9574">
        <v>17</v>
      </c>
      <c r="Q9574">
        <v>1</v>
      </c>
      <c r="R9574">
        <v>17</v>
      </c>
      <c r="S9574">
        <v>1</v>
      </c>
    </row>
    <row r="9575" spans="1:39" x14ac:dyDescent="0.3">
      <c r="A9575">
        <v>14729</v>
      </c>
      <c r="B9575" t="s">
        <v>747</v>
      </c>
      <c r="C9575" t="s">
        <v>2811</v>
      </c>
      <c r="P9575">
        <v>7</v>
      </c>
      <c r="Q9575">
        <v>0</v>
      </c>
      <c r="R9575">
        <v>12</v>
      </c>
      <c r="S9575">
        <v>2</v>
      </c>
    </row>
    <row r="9576" spans="1:39" x14ac:dyDescent="0.3">
      <c r="A9576">
        <v>14729</v>
      </c>
      <c r="B9576" t="s">
        <v>808</v>
      </c>
      <c r="C9576" t="s">
        <v>2810</v>
      </c>
      <c r="P9576">
        <v>40</v>
      </c>
      <c r="Q9576">
        <v>0</v>
      </c>
      <c r="R9576">
        <v>58</v>
      </c>
      <c r="S9576">
        <v>3</v>
      </c>
    </row>
    <row r="9577" spans="1:39" x14ac:dyDescent="0.3">
      <c r="A9577">
        <v>14729</v>
      </c>
      <c r="B9577" t="s">
        <v>808</v>
      </c>
      <c r="C9577" t="s">
        <v>514</v>
      </c>
      <c r="P9577">
        <v>32</v>
      </c>
      <c r="Q9577">
        <v>1</v>
      </c>
      <c r="R9577">
        <v>44</v>
      </c>
      <c r="S9577">
        <v>3</v>
      </c>
    </row>
    <row r="9578" spans="1:39" x14ac:dyDescent="0.3">
      <c r="A9578">
        <v>14729</v>
      </c>
      <c r="B9578" t="s">
        <v>808</v>
      </c>
      <c r="C9578" t="s">
        <v>2122</v>
      </c>
      <c r="P9578">
        <v>21</v>
      </c>
      <c r="Q9578">
        <v>0</v>
      </c>
      <c r="R9578">
        <v>39</v>
      </c>
      <c r="S9578">
        <v>2</v>
      </c>
    </row>
    <row r="9579" spans="1:39" x14ac:dyDescent="0.3">
      <c r="A9579">
        <v>14729</v>
      </c>
      <c r="B9579" t="s">
        <v>747</v>
      </c>
      <c r="C9579" t="s">
        <v>2055</v>
      </c>
      <c r="T9579">
        <v>19</v>
      </c>
      <c r="U9579">
        <v>23</v>
      </c>
      <c r="V9579">
        <v>0</v>
      </c>
      <c r="W9579">
        <v>76</v>
      </c>
      <c r="X9579">
        <v>4</v>
      </c>
    </row>
    <row r="9580" spans="1:39" x14ac:dyDescent="0.3">
      <c r="A9580">
        <v>14729</v>
      </c>
      <c r="B9580" t="s">
        <v>808</v>
      </c>
      <c r="C9580" t="s">
        <v>2810</v>
      </c>
      <c r="T9580">
        <v>23.5</v>
      </c>
      <c r="U9580">
        <v>30</v>
      </c>
      <c r="V9580">
        <v>0</v>
      </c>
      <c r="W9580">
        <v>47</v>
      </c>
      <c r="X9580">
        <v>2</v>
      </c>
    </row>
    <row r="9581" spans="1:39" x14ac:dyDescent="0.3">
      <c r="A9581">
        <v>14729</v>
      </c>
      <c r="B9581" t="s">
        <v>747</v>
      </c>
      <c r="C9581" t="s">
        <v>1627</v>
      </c>
      <c r="Y9581">
        <v>-2</v>
      </c>
      <c r="Z9581">
        <v>0</v>
      </c>
      <c r="AA9581">
        <v>0</v>
      </c>
      <c r="AB9581">
        <v>-2</v>
      </c>
      <c r="AC9581">
        <v>1</v>
      </c>
    </row>
    <row r="9582" spans="1:39" x14ac:dyDescent="0.3">
      <c r="A9582">
        <v>14729</v>
      </c>
      <c r="B9582" t="s">
        <v>747</v>
      </c>
      <c r="C9582" t="s">
        <v>2812</v>
      </c>
      <c r="AD9582">
        <v>2</v>
      </c>
      <c r="AE9582">
        <v>44</v>
      </c>
      <c r="AF9582">
        <v>2</v>
      </c>
      <c r="AG9582">
        <v>100</v>
      </c>
      <c r="AH9582">
        <v>7</v>
      </c>
      <c r="AI9582">
        <v>1</v>
      </c>
    </row>
    <row r="9583" spans="1:39" x14ac:dyDescent="0.3">
      <c r="A9583">
        <v>14729</v>
      </c>
      <c r="B9583" t="s">
        <v>808</v>
      </c>
      <c r="C9583" t="s">
        <v>202</v>
      </c>
      <c r="AD9583">
        <v>1</v>
      </c>
      <c r="AE9583" t="s">
        <v>136</v>
      </c>
      <c r="AF9583">
        <v>0</v>
      </c>
      <c r="AG9583">
        <v>0</v>
      </c>
      <c r="AH9583">
        <v>3</v>
      </c>
      <c r="AI9583">
        <v>3</v>
      </c>
    </row>
    <row r="9584" spans="1:39" x14ac:dyDescent="0.3">
      <c r="A9584">
        <v>14729</v>
      </c>
      <c r="B9584" t="s">
        <v>747</v>
      </c>
      <c r="C9584" t="s">
        <v>2741</v>
      </c>
      <c r="AJ9584">
        <v>38</v>
      </c>
      <c r="AK9584">
        <v>117</v>
      </c>
      <c r="AL9584">
        <v>29.2</v>
      </c>
      <c r="AM9584">
        <v>4</v>
      </c>
    </row>
    <row r="9585" spans="1:39" x14ac:dyDescent="0.3">
      <c r="A9585">
        <v>14729</v>
      </c>
      <c r="B9585" t="s">
        <v>808</v>
      </c>
      <c r="C9585" t="s">
        <v>2475</v>
      </c>
      <c r="AJ9585">
        <v>47</v>
      </c>
      <c r="AK9585">
        <v>146</v>
      </c>
      <c r="AL9585">
        <v>36.5</v>
      </c>
      <c r="AM9585">
        <v>4</v>
      </c>
    </row>
    <row r="9586" spans="1:39" x14ac:dyDescent="0.3">
      <c r="A9586">
        <v>14730</v>
      </c>
      <c r="B9586" t="s">
        <v>570</v>
      </c>
      <c r="C9586" t="s">
        <v>74</v>
      </c>
      <c r="D9586">
        <v>58</v>
      </c>
      <c r="E9586">
        <v>50</v>
      </c>
      <c r="F9586">
        <v>29</v>
      </c>
      <c r="G9586">
        <v>2</v>
      </c>
      <c r="H9586">
        <v>2</v>
      </c>
      <c r="I9586">
        <v>362</v>
      </c>
      <c r="J9586">
        <v>106.9</v>
      </c>
    </row>
    <row r="9587" spans="1:39" x14ac:dyDescent="0.3">
      <c r="A9587">
        <v>14730</v>
      </c>
      <c r="B9587" t="s">
        <v>648</v>
      </c>
      <c r="C9587" t="s">
        <v>120</v>
      </c>
      <c r="D9587">
        <v>28</v>
      </c>
      <c r="E9587">
        <v>53.6</v>
      </c>
      <c r="F9587">
        <v>15</v>
      </c>
      <c r="G9587">
        <v>1</v>
      </c>
      <c r="H9587">
        <v>2</v>
      </c>
      <c r="I9587">
        <v>158</v>
      </c>
      <c r="J9587">
        <v>117.4</v>
      </c>
    </row>
    <row r="9588" spans="1:39" x14ac:dyDescent="0.3">
      <c r="A9588">
        <v>14730</v>
      </c>
      <c r="B9588" t="s">
        <v>570</v>
      </c>
      <c r="C9588" t="s">
        <v>2813</v>
      </c>
      <c r="K9588">
        <v>15</v>
      </c>
      <c r="L9588">
        <v>0</v>
      </c>
      <c r="M9588">
        <v>14</v>
      </c>
      <c r="N9588">
        <v>1</v>
      </c>
      <c r="O9588">
        <v>77</v>
      </c>
    </row>
    <row r="9589" spans="1:39" x14ac:dyDescent="0.3">
      <c r="A9589">
        <v>14730</v>
      </c>
      <c r="B9589" t="s">
        <v>570</v>
      </c>
      <c r="C9589" t="s">
        <v>74</v>
      </c>
      <c r="K9589">
        <v>14</v>
      </c>
      <c r="L9589">
        <v>0</v>
      </c>
      <c r="M9589">
        <v>14</v>
      </c>
      <c r="N9589">
        <v>0</v>
      </c>
      <c r="O9589">
        <v>51</v>
      </c>
    </row>
    <row r="9590" spans="1:39" x14ac:dyDescent="0.3">
      <c r="A9590">
        <v>14730</v>
      </c>
      <c r="B9590" t="s">
        <v>570</v>
      </c>
      <c r="C9590" t="s">
        <v>427</v>
      </c>
      <c r="K9590">
        <v>3</v>
      </c>
      <c r="L9590">
        <v>0</v>
      </c>
      <c r="M9590">
        <v>2</v>
      </c>
      <c r="N9590">
        <v>0</v>
      </c>
      <c r="O9590">
        <v>5</v>
      </c>
    </row>
    <row r="9591" spans="1:39" x14ac:dyDescent="0.3">
      <c r="A9591">
        <v>14730</v>
      </c>
      <c r="B9591" t="s">
        <v>570</v>
      </c>
      <c r="C9591" t="s">
        <v>845</v>
      </c>
      <c r="K9591">
        <v>0</v>
      </c>
      <c r="L9591">
        <v>0</v>
      </c>
      <c r="M9591">
        <v>0</v>
      </c>
      <c r="N9591">
        <v>0</v>
      </c>
      <c r="O9591">
        <v>0</v>
      </c>
    </row>
    <row r="9592" spans="1:39" x14ac:dyDescent="0.3">
      <c r="A9592">
        <v>14730</v>
      </c>
      <c r="B9592" t="s">
        <v>648</v>
      </c>
      <c r="C9592" t="s">
        <v>2642</v>
      </c>
      <c r="K9592">
        <v>13</v>
      </c>
      <c r="L9592">
        <v>0</v>
      </c>
      <c r="M9592">
        <v>27</v>
      </c>
      <c r="N9592">
        <v>0</v>
      </c>
      <c r="O9592">
        <v>78</v>
      </c>
    </row>
    <row r="9593" spans="1:39" x14ac:dyDescent="0.3">
      <c r="A9593">
        <v>14730</v>
      </c>
      <c r="B9593" t="s">
        <v>648</v>
      </c>
      <c r="C9593" t="s">
        <v>785</v>
      </c>
      <c r="K9593">
        <v>16</v>
      </c>
      <c r="L9593">
        <v>0</v>
      </c>
      <c r="M9593">
        <v>24</v>
      </c>
      <c r="N9593">
        <v>2</v>
      </c>
      <c r="O9593">
        <v>60</v>
      </c>
    </row>
    <row r="9594" spans="1:39" x14ac:dyDescent="0.3">
      <c r="A9594">
        <v>14730</v>
      </c>
      <c r="B9594" t="s">
        <v>648</v>
      </c>
      <c r="C9594" t="s">
        <v>2814</v>
      </c>
      <c r="K9594">
        <v>5</v>
      </c>
      <c r="L9594">
        <v>0</v>
      </c>
      <c r="M9594">
        <v>22</v>
      </c>
      <c r="N9594">
        <v>1</v>
      </c>
      <c r="O9594">
        <v>43</v>
      </c>
    </row>
    <row r="9595" spans="1:39" x14ac:dyDescent="0.3">
      <c r="A9595">
        <v>14730</v>
      </c>
      <c r="B9595" t="s">
        <v>648</v>
      </c>
      <c r="C9595" t="s">
        <v>2646</v>
      </c>
      <c r="K9595">
        <v>4</v>
      </c>
      <c r="L9595">
        <v>0</v>
      </c>
      <c r="M9595">
        <v>14</v>
      </c>
      <c r="N9595">
        <v>0</v>
      </c>
      <c r="O9595">
        <v>20</v>
      </c>
    </row>
    <row r="9596" spans="1:39" x14ac:dyDescent="0.3">
      <c r="A9596">
        <v>14730</v>
      </c>
      <c r="B9596" t="s">
        <v>648</v>
      </c>
      <c r="C9596" t="s">
        <v>120</v>
      </c>
      <c r="K9596">
        <v>1</v>
      </c>
      <c r="L9596">
        <v>0</v>
      </c>
      <c r="M9596">
        <v>6</v>
      </c>
      <c r="N9596">
        <v>0</v>
      </c>
      <c r="O9596">
        <v>6</v>
      </c>
    </row>
    <row r="9597" spans="1:39" x14ac:dyDescent="0.3">
      <c r="A9597">
        <v>14730</v>
      </c>
      <c r="B9597" t="s">
        <v>648</v>
      </c>
      <c r="C9597" t="s">
        <v>2815</v>
      </c>
      <c r="K9597">
        <v>1</v>
      </c>
      <c r="L9597">
        <v>0</v>
      </c>
      <c r="M9597">
        <v>1</v>
      </c>
      <c r="N9597">
        <v>0</v>
      </c>
      <c r="O9597">
        <v>1</v>
      </c>
    </row>
    <row r="9598" spans="1:39" x14ac:dyDescent="0.3">
      <c r="A9598">
        <v>14730</v>
      </c>
      <c r="B9598" t="s">
        <v>570</v>
      </c>
      <c r="C9598" t="s">
        <v>795</v>
      </c>
      <c r="P9598">
        <v>25</v>
      </c>
      <c r="Q9598">
        <v>0</v>
      </c>
      <c r="R9598">
        <v>102</v>
      </c>
      <c r="S9598">
        <v>7</v>
      </c>
    </row>
    <row r="9599" spans="1:39" x14ac:dyDescent="0.3">
      <c r="A9599">
        <v>14730</v>
      </c>
      <c r="B9599" t="s">
        <v>570</v>
      </c>
      <c r="C9599" t="s">
        <v>461</v>
      </c>
      <c r="P9599">
        <v>38</v>
      </c>
      <c r="Q9599">
        <v>1</v>
      </c>
      <c r="R9599">
        <v>65</v>
      </c>
      <c r="S9599">
        <v>5</v>
      </c>
    </row>
    <row r="9600" spans="1:39" x14ac:dyDescent="0.3">
      <c r="A9600">
        <v>14730</v>
      </c>
      <c r="B9600" t="s">
        <v>570</v>
      </c>
      <c r="C9600" t="s">
        <v>202</v>
      </c>
      <c r="P9600">
        <v>41</v>
      </c>
      <c r="Q9600">
        <v>0</v>
      </c>
      <c r="R9600">
        <v>41</v>
      </c>
      <c r="S9600">
        <v>1</v>
      </c>
    </row>
    <row r="9601" spans="1:29" x14ac:dyDescent="0.3">
      <c r="A9601">
        <v>14730</v>
      </c>
      <c r="B9601" t="s">
        <v>570</v>
      </c>
      <c r="C9601" t="s">
        <v>1846</v>
      </c>
      <c r="P9601">
        <v>15</v>
      </c>
      <c r="Q9601">
        <v>1</v>
      </c>
      <c r="R9601">
        <v>39</v>
      </c>
      <c r="S9601">
        <v>4</v>
      </c>
    </row>
    <row r="9602" spans="1:29" x14ac:dyDescent="0.3">
      <c r="A9602">
        <v>14730</v>
      </c>
      <c r="B9602" t="s">
        <v>570</v>
      </c>
      <c r="C9602" t="s">
        <v>2206</v>
      </c>
      <c r="P9602">
        <v>19</v>
      </c>
      <c r="Q9602">
        <v>0</v>
      </c>
      <c r="R9602">
        <v>38</v>
      </c>
      <c r="S9602">
        <v>3</v>
      </c>
    </row>
    <row r="9603" spans="1:29" x14ac:dyDescent="0.3">
      <c r="A9603">
        <v>14730</v>
      </c>
      <c r="B9603" t="s">
        <v>570</v>
      </c>
      <c r="C9603" t="s">
        <v>2384</v>
      </c>
      <c r="P9603">
        <v>21</v>
      </c>
      <c r="Q9603">
        <v>0</v>
      </c>
      <c r="R9603">
        <v>35</v>
      </c>
      <c r="S9603">
        <v>2</v>
      </c>
    </row>
    <row r="9604" spans="1:29" x14ac:dyDescent="0.3">
      <c r="A9604">
        <v>14730</v>
      </c>
      <c r="B9604" t="s">
        <v>570</v>
      </c>
      <c r="C9604" t="s">
        <v>2205</v>
      </c>
      <c r="P9604">
        <v>22</v>
      </c>
      <c r="Q9604">
        <v>0</v>
      </c>
      <c r="R9604">
        <v>31</v>
      </c>
      <c r="S9604">
        <v>4</v>
      </c>
    </row>
    <row r="9605" spans="1:29" x14ac:dyDescent="0.3">
      <c r="A9605">
        <v>14730</v>
      </c>
      <c r="B9605" t="s">
        <v>570</v>
      </c>
      <c r="C9605" t="s">
        <v>320</v>
      </c>
      <c r="P9605">
        <v>6</v>
      </c>
      <c r="Q9605">
        <v>0</v>
      </c>
      <c r="R9605">
        <v>7</v>
      </c>
      <c r="S9605">
        <v>2</v>
      </c>
    </row>
    <row r="9606" spans="1:29" x14ac:dyDescent="0.3">
      <c r="A9606">
        <v>14730</v>
      </c>
      <c r="B9606" t="s">
        <v>570</v>
      </c>
      <c r="C9606" t="s">
        <v>427</v>
      </c>
      <c r="P9606">
        <v>4</v>
      </c>
      <c r="Q9606">
        <v>0</v>
      </c>
      <c r="R9606">
        <v>4</v>
      </c>
      <c r="S9606">
        <v>1</v>
      </c>
    </row>
    <row r="9607" spans="1:29" x14ac:dyDescent="0.3">
      <c r="A9607">
        <v>14730</v>
      </c>
      <c r="B9607" t="s">
        <v>648</v>
      </c>
      <c r="C9607" t="s">
        <v>751</v>
      </c>
      <c r="P9607">
        <v>16</v>
      </c>
      <c r="Q9607">
        <v>0</v>
      </c>
      <c r="R9607">
        <v>57</v>
      </c>
      <c r="S9607">
        <v>6</v>
      </c>
    </row>
    <row r="9608" spans="1:29" x14ac:dyDescent="0.3">
      <c r="A9608">
        <v>14730</v>
      </c>
      <c r="B9608" t="s">
        <v>648</v>
      </c>
      <c r="C9608" t="s">
        <v>121</v>
      </c>
      <c r="P9608">
        <v>19</v>
      </c>
      <c r="Q9608">
        <v>0</v>
      </c>
      <c r="R9608">
        <v>34</v>
      </c>
      <c r="S9608">
        <v>2</v>
      </c>
    </row>
    <row r="9609" spans="1:29" x14ac:dyDescent="0.3">
      <c r="A9609">
        <v>14730</v>
      </c>
      <c r="B9609" t="s">
        <v>648</v>
      </c>
      <c r="C9609" t="s">
        <v>785</v>
      </c>
      <c r="P9609">
        <v>32</v>
      </c>
      <c r="Q9609">
        <v>0</v>
      </c>
      <c r="R9609">
        <v>32</v>
      </c>
      <c r="S9609">
        <v>1</v>
      </c>
    </row>
    <row r="9610" spans="1:29" x14ac:dyDescent="0.3">
      <c r="A9610">
        <v>14730</v>
      </c>
      <c r="B9610" t="s">
        <v>648</v>
      </c>
      <c r="C9610" t="s">
        <v>93</v>
      </c>
      <c r="P9610">
        <v>24</v>
      </c>
      <c r="Q9610">
        <v>2</v>
      </c>
      <c r="R9610">
        <v>26</v>
      </c>
      <c r="S9610">
        <v>2</v>
      </c>
    </row>
    <row r="9611" spans="1:29" x14ac:dyDescent="0.3">
      <c r="A9611">
        <v>14730</v>
      </c>
      <c r="B9611" t="s">
        <v>648</v>
      </c>
      <c r="C9611" t="s">
        <v>2441</v>
      </c>
      <c r="P9611">
        <v>6</v>
      </c>
      <c r="Q9611">
        <v>0</v>
      </c>
      <c r="R9611">
        <v>8</v>
      </c>
      <c r="S9611">
        <v>2</v>
      </c>
    </row>
    <row r="9612" spans="1:29" x14ac:dyDescent="0.3">
      <c r="A9612">
        <v>14730</v>
      </c>
      <c r="B9612" t="s">
        <v>648</v>
      </c>
      <c r="C9612" t="s">
        <v>2814</v>
      </c>
      <c r="P9612">
        <v>4</v>
      </c>
      <c r="Q9612">
        <v>0</v>
      </c>
      <c r="R9612">
        <v>4</v>
      </c>
      <c r="S9612">
        <v>1</v>
      </c>
    </row>
    <row r="9613" spans="1:29" x14ac:dyDescent="0.3">
      <c r="A9613">
        <v>14730</v>
      </c>
      <c r="B9613" t="s">
        <v>648</v>
      </c>
      <c r="C9613" t="s">
        <v>2642</v>
      </c>
      <c r="P9613">
        <v>0</v>
      </c>
      <c r="Q9613">
        <v>0</v>
      </c>
      <c r="R9613">
        <v>-3</v>
      </c>
      <c r="S9613">
        <v>1</v>
      </c>
    </row>
    <row r="9614" spans="1:29" x14ac:dyDescent="0.3">
      <c r="A9614">
        <v>14730</v>
      </c>
      <c r="B9614" t="s">
        <v>570</v>
      </c>
      <c r="C9614" t="s">
        <v>427</v>
      </c>
      <c r="T9614">
        <v>19.600000000000001</v>
      </c>
      <c r="U9614">
        <v>25</v>
      </c>
      <c r="V9614">
        <v>0</v>
      </c>
      <c r="W9614">
        <v>157</v>
      </c>
      <c r="X9614">
        <v>8</v>
      </c>
    </row>
    <row r="9615" spans="1:29" x14ac:dyDescent="0.3">
      <c r="A9615">
        <v>14730</v>
      </c>
      <c r="B9615" t="s">
        <v>648</v>
      </c>
      <c r="C9615" t="s">
        <v>1587</v>
      </c>
      <c r="T9615">
        <v>53.5</v>
      </c>
      <c r="U9615">
        <v>81</v>
      </c>
      <c r="V9615">
        <v>1</v>
      </c>
      <c r="W9615">
        <v>107</v>
      </c>
      <c r="X9615">
        <v>2</v>
      </c>
    </row>
    <row r="9616" spans="1:29" x14ac:dyDescent="0.3">
      <c r="A9616">
        <v>14730</v>
      </c>
      <c r="B9616" t="s">
        <v>570</v>
      </c>
      <c r="C9616" t="s">
        <v>845</v>
      </c>
      <c r="Y9616">
        <v>2</v>
      </c>
      <c r="Z9616">
        <v>0</v>
      </c>
      <c r="AA9616">
        <v>0</v>
      </c>
      <c r="AB9616">
        <v>2</v>
      </c>
      <c r="AC9616">
        <v>1</v>
      </c>
    </row>
    <row r="9617" spans="1:39" x14ac:dyDescent="0.3">
      <c r="A9617">
        <v>14730</v>
      </c>
      <c r="B9617" t="s">
        <v>648</v>
      </c>
      <c r="C9617" t="s">
        <v>2816</v>
      </c>
      <c r="Y9617">
        <v>21</v>
      </c>
      <c r="Z9617">
        <v>0</v>
      </c>
      <c r="AA9617">
        <v>0</v>
      </c>
      <c r="AB9617">
        <v>21</v>
      </c>
      <c r="AC9617">
        <v>1</v>
      </c>
    </row>
    <row r="9618" spans="1:39" x14ac:dyDescent="0.3">
      <c r="A9618">
        <v>14730</v>
      </c>
      <c r="B9618" t="s">
        <v>570</v>
      </c>
      <c r="C9618" t="s">
        <v>1926</v>
      </c>
      <c r="AD9618">
        <v>1</v>
      </c>
      <c r="AE9618" t="s">
        <v>136</v>
      </c>
      <c r="AF9618">
        <v>0</v>
      </c>
      <c r="AG9618">
        <v>0</v>
      </c>
      <c r="AH9618">
        <v>2</v>
      </c>
      <c r="AI9618">
        <v>2</v>
      </c>
    </row>
    <row r="9619" spans="1:39" x14ac:dyDescent="0.3">
      <c r="A9619">
        <v>14730</v>
      </c>
      <c r="B9619" t="s">
        <v>648</v>
      </c>
      <c r="C9619" t="s">
        <v>590</v>
      </c>
      <c r="AD9619">
        <v>1</v>
      </c>
      <c r="AE9619">
        <v>49</v>
      </c>
      <c r="AF9619">
        <v>1</v>
      </c>
      <c r="AG9619">
        <v>100</v>
      </c>
      <c r="AH9619">
        <v>8</v>
      </c>
      <c r="AI9619">
        <v>5</v>
      </c>
    </row>
    <row r="9620" spans="1:39" x14ac:dyDescent="0.3">
      <c r="A9620">
        <v>14730</v>
      </c>
      <c r="B9620" t="s">
        <v>648</v>
      </c>
      <c r="C9620" t="s">
        <v>1712</v>
      </c>
      <c r="AD9620">
        <v>0</v>
      </c>
      <c r="AE9620" t="s">
        <v>136</v>
      </c>
      <c r="AF9620">
        <v>0</v>
      </c>
      <c r="AG9620" t="s">
        <v>136</v>
      </c>
      <c r="AH9620">
        <v>0</v>
      </c>
      <c r="AI9620">
        <v>0</v>
      </c>
    </row>
    <row r="9621" spans="1:39" x14ac:dyDescent="0.3">
      <c r="A9621">
        <v>14730</v>
      </c>
      <c r="B9621" t="s">
        <v>570</v>
      </c>
      <c r="C9621" t="s">
        <v>2208</v>
      </c>
      <c r="AJ9621">
        <v>41</v>
      </c>
      <c r="AK9621">
        <v>182</v>
      </c>
      <c r="AL9621">
        <v>36.4</v>
      </c>
      <c r="AM9621">
        <v>5</v>
      </c>
    </row>
    <row r="9622" spans="1:39" x14ac:dyDescent="0.3">
      <c r="A9622">
        <v>14730</v>
      </c>
      <c r="B9622" t="s">
        <v>570</v>
      </c>
      <c r="C9622" t="s">
        <v>1926</v>
      </c>
      <c r="AJ9622">
        <v>24</v>
      </c>
      <c r="AK9622">
        <v>24</v>
      </c>
      <c r="AL9622">
        <v>24</v>
      </c>
      <c r="AM9622">
        <v>1</v>
      </c>
    </row>
    <row r="9623" spans="1:39" x14ac:dyDescent="0.3">
      <c r="A9623">
        <v>14730</v>
      </c>
      <c r="B9623" t="s">
        <v>648</v>
      </c>
      <c r="C9623" t="s">
        <v>337</v>
      </c>
      <c r="AJ9623">
        <v>45</v>
      </c>
      <c r="AK9623">
        <v>249</v>
      </c>
      <c r="AL9623">
        <v>41.5</v>
      </c>
      <c r="AM9623">
        <v>6</v>
      </c>
    </row>
    <row r="9624" spans="1:39" x14ac:dyDescent="0.3">
      <c r="A9624">
        <v>14731</v>
      </c>
      <c r="B9624" t="s">
        <v>1128</v>
      </c>
      <c r="C9624" t="s">
        <v>2400</v>
      </c>
      <c r="D9624">
        <v>31</v>
      </c>
      <c r="E9624">
        <v>51.6</v>
      </c>
      <c r="F9624">
        <v>16</v>
      </c>
      <c r="G9624">
        <v>1</v>
      </c>
      <c r="H9624">
        <v>2</v>
      </c>
      <c r="I9624">
        <v>221</v>
      </c>
      <c r="J9624">
        <v>126.3</v>
      </c>
    </row>
    <row r="9625" spans="1:39" x14ac:dyDescent="0.3">
      <c r="A9625">
        <v>14731</v>
      </c>
      <c r="B9625" t="s">
        <v>432</v>
      </c>
      <c r="C9625" t="s">
        <v>2817</v>
      </c>
      <c r="D9625">
        <v>23</v>
      </c>
      <c r="E9625">
        <v>56.5</v>
      </c>
      <c r="F9625">
        <v>13</v>
      </c>
      <c r="G9625">
        <v>2</v>
      </c>
      <c r="H9625">
        <v>1</v>
      </c>
      <c r="I9625">
        <v>159</v>
      </c>
      <c r="J9625">
        <v>111.6</v>
      </c>
    </row>
    <row r="9626" spans="1:39" x14ac:dyDescent="0.3">
      <c r="A9626">
        <v>14731</v>
      </c>
      <c r="B9626" t="s">
        <v>1128</v>
      </c>
      <c r="C9626" t="s">
        <v>2818</v>
      </c>
      <c r="K9626">
        <v>15</v>
      </c>
      <c r="L9626">
        <v>0</v>
      </c>
      <c r="M9626">
        <v>22</v>
      </c>
      <c r="N9626">
        <v>0</v>
      </c>
      <c r="O9626">
        <v>69</v>
      </c>
    </row>
    <row r="9627" spans="1:39" x14ac:dyDescent="0.3">
      <c r="A9627">
        <v>14731</v>
      </c>
      <c r="B9627" t="s">
        <v>1128</v>
      </c>
      <c r="C9627" t="s">
        <v>2400</v>
      </c>
      <c r="K9627">
        <v>5</v>
      </c>
      <c r="L9627">
        <v>0</v>
      </c>
      <c r="M9627">
        <v>14</v>
      </c>
      <c r="N9627">
        <v>0</v>
      </c>
      <c r="O9627">
        <v>14</v>
      </c>
    </row>
    <row r="9628" spans="1:39" x14ac:dyDescent="0.3">
      <c r="A9628">
        <v>14731</v>
      </c>
      <c r="B9628" t="s">
        <v>1128</v>
      </c>
      <c r="C9628" t="s">
        <v>285</v>
      </c>
      <c r="K9628">
        <v>1</v>
      </c>
      <c r="L9628">
        <v>0</v>
      </c>
      <c r="M9628">
        <v>9</v>
      </c>
      <c r="N9628">
        <v>0</v>
      </c>
      <c r="O9628">
        <v>9</v>
      </c>
    </row>
    <row r="9629" spans="1:39" x14ac:dyDescent="0.3">
      <c r="A9629">
        <v>14731</v>
      </c>
      <c r="B9629" t="s">
        <v>1128</v>
      </c>
      <c r="C9629" t="s">
        <v>849</v>
      </c>
      <c r="K9629">
        <v>3</v>
      </c>
      <c r="L9629">
        <v>0</v>
      </c>
      <c r="M9629">
        <v>5</v>
      </c>
      <c r="N9629">
        <v>0</v>
      </c>
      <c r="O9629">
        <v>6</v>
      </c>
    </row>
    <row r="9630" spans="1:39" x14ac:dyDescent="0.3">
      <c r="A9630">
        <v>14731</v>
      </c>
      <c r="B9630" t="s">
        <v>1128</v>
      </c>
      <c r="C9630" t="s">
        <v>790</v>
      </c>
      <c r="K9630">
        <v>1</v>
      </c>
      <c r="L9630">
        <v>0</v>
      </c>
      <c r="M9630">
        <v>3</v>
      </c>
      <c r="N9630">
        <v>0</v>
      </c>
      <c r="O9630">
        <v>3</v>
      </c>
    </row>
    <row r="9631" spans="1:39" x14ac:dyDescent="0.3">
      <c r="A9631">
        <v>14731</v>
      </c>
      <c r="B9631" t="s">
        <v>1128</v>
      </c>
      <c r="C9631" t="s">
        <v>1344</v>
      </c>
      <c r="K9631">
        <v>1</v>
      </c>
      <c r="L9631">
        <v>0</v>
      </c>
      <c r="M9631">
        <v>0</v>
      </c>
      <c r="N9631">
        <v>0</v>
      </c>
      <c r="O9631">
        <v>-2</v>
      </c>
    </row>
    <row r="9632" spans="1:39" x14ac:dyDescent="0.3">
      <c r="A9632">
        <v>14731</v>
      </c>
      <c r="B9632" t="s">
        <v>1128</v>
      </c>
      <c r="C9632" t="s">
        <v>1879</v>
      </c>
      <c r="K9632">
        <v>1</v>
      </c>
      <c r="L9632">
        <v>0</v>
      </c>
      <c r="M9632">
        <v>0</v>
      </c>
      <c r="N9632">
        <v>0</v>
      </c>
      <c r="O9632">
        <v>-5</v>
      </c>
    </row>
    <row r="9633" spans="1:19" x14ac:dyDescent="0.3">
      <c r="A9633">
        <v>14731</v>
      </c>
      <c r="B9633" t="s">
        <v>432</v>
      </c>
      <c r="C9633" t="s">
        <v>320</v>
      </c>
      <c r="K9633">
        <v>20</v>
      </c>
      <c r="L9633">
        <v>0</v>
      </c>
      <c r="M9633">
        <v>29</v>
      </c>
      <c r="N9633">
        <v>1</v>
      </c>
      <c r="O9633">
        <v>83</v>
      </c>
    </row>
    <row r="9634" spans="1:19" x14ac:dyDescent="0.3">
      <c r="A9634">
        <v>14731</v>
      </c>
      <c r="B9634" t="s">
        <v>432</v>
      </c>
      <c r="C9634" t="s">
        <v>2007</v>
      </c>
      <c r="K9634">
        <v>12</v>
      </c>
      <c r="L9634">
        <v>0</v>
      </c>
      <c r="M9634">
        <v>21</v>
      </c>
      <c r="N9634">
        <v>1</v>
      </c>
      <c r="O9634">
        <v>53</v>
      </c>
    </row>
    <row r="9635" spans="1:19" x14ac:dyDescent="0.3">
      <c r="A9635">
        <v>14731</v>
      </c>
      <c r="B9635" t="s">
        <v>432</v>
      </c>
      <c r="C9635" t="s">
        <v>1472</v>
      </c>
      <c r="K9635">
        <v>1</v>
      </c>
      <c r="L9635">
        <v>0</v>
      </c>
      <c r="M9635">
        <v>11</v>
      </c>
      <c r="N9635">
        <v>0</v>
      </c>
      <c r="O9635">
        <v>11</v>
      </c>
    </row>
    <row r="9636" spans="1:19" x14ac:dyDescent="0.3">
      <c r="A9636">
        <v>14731</v>
      </c>
      <c r="B9636" t="s">
        <v>432</v>
      </c>
      <c r="C9636" t="s">
        <v>751</v>
      </c>
      <c r="K9636">
        <v>1</v>
      </c>
      <c r="L9636">
        <v>0</v>
      </c>
      <c r="M9636">
        <v>3</v>
      </c>
      <c r="N9636">
        <v>0</v>
      </c>
      <c r="O9636">
        <v>3</v>
      </c>
    </row>
    <row r="9637" spans="1:19" x14ac:dyDescent="0.3">
      <c r="A9637">
        <v>14731</v>
      </c>
      <c r="B9637" t="s">
        <v>432</v>
      </c>
      <c r="C9637" t="s">
        <v>2817</v>
      </c>
      <c r="K9637">
        <v>5</v>
      </c>
      <c r="L9637">
        <v>0</v>
      </c>
      <c r="M9637">
        <v>21</v>
      </c>
      <c r="N9637">
        <v>0</v>
      </c>
      <c r="O9637">
        <v>2</v>
      </c>
    </row>
    <row r="9638" spans="1:19" x14ac:dyDescent="0.3">
      <c r="A9638">
        <v>14731</v>
      </c>
      <c r="B9638" t="s">
        <v>1128</v>
      </c>
      <c r="C9638" t="s">
        <v>2406</v>
      </c>
      <c r="P9638">
        <v>46</v>
      </c>
      <c r="Q9638">
        <v>1</v>
      </c>
      <c r="R9638">
        <v>66</v>
      </c>
      <c r="S9638">
        <v>4</v>
      </c>
    </row>
    <row r="9639" spans="1:19" x14ac:dyDescent="0.3">
      <c r="A9639">
        <v>14731</v>
      </c>
      <c r="B9639" t="s">
        <v>1128</v>
      </c>
      <c r="C9639" t="s">
        <v>2818</v>
      </c>
      <c r="P9639">
        <v>26</v>
      </c>
      <c r="Q9639">
        <v>0</v>
      </c>
      <c r="R9639">
        <v>44</v>
      </c>
      <c r="S9639">
        <v>3</v>
      </c>
    </row>
    <row r="9640" spans="1:19" x14ac:dyDescent="0.3">
      <c r="A9640">
        <v>14731</v>
      </c>
      <c r="B9640" t="s">
        <v>1128</v>
      </c>
      <c r="C9640" t="s">
        <v>1344</v>
      </c>
      <c r="P9640">
        <v>32</v>
      </c>
      <c r="Q9640">
        <v>1</v>
      </c>
      <c r="R9640">
        <v>41</v>
      </c>
      <c r="S9640">
        <v>2</v>
      </c>
    </row>
    <row r="9641" spans="1:19" x14ac:dyDescent="0.3">
      <c r="A9641">
        <v>14731</v>
      </c>
      <c r="B9641" t="s">
        <v>1128</v>
      </c>
      <c r="C9641" t="s">
        <v>2819</v>
      </c>
      <c r="P9641">
        <v>14</v>
      </c>
      <c r="Q9641">
        <v>0</v>
      </c>
      <c r="R9641">
        <v>31</v>
      </c>
      <c r="S9641">
        <v>3</v>
      </c>
    </row>
    <row r="9642" spans="1:19" x14ac:dyDescent="0.3">
      <c r="A9642">
        <v>14731</v>
      </c>
      <c r="B9642" t="s">
        <v>1128</v>
      </c>
      <c r="C9642" t="s">
        <v>2402</v>
      </c>
      <c r="P9642">
        <v>20</v>
      </c>
      <c r="Q9642">
        <v>0</v>
      </c>
      <c r="R9642">
        <v>28</v>
      </c>
      <c r="S9642">
        <v>2</v>
      </c>
    </row>
    <row r="9643" spans="1:19" x14ac:dyDescent="0.3">
      <c r="A9643">
        <v>14731</v>
      </c>
      <c r="B9643" t="s">
        <v>1128</v>
      </c>
      <c r="C9643" t="s">
        <v>1879</v>
      </c>
      <c r="P9643">
        <v>6</v>
      </c>
      <c r="Q9643">
        <v>0</v>
      </c>
      <c r="R9643">
        <v>11</v>
      </c>
      <c r="S9643">
        <v>2</v>
      </c>
    </row>
    <row r="9644" spans="1:19" x14ac:dyDescent="0.3">
      <c r="A9644">
        <v>14731</v>
      </c>
      <c r="B9644" t="s">
        <v>432</v>
      </c>
      <c r="C9644" t="s">
        <v>2007</v>
      </c>
      <c r="P9644">
        <v>13</v>
      </c>
      <c r="Q9644">
        <v>0</v>
      </c>
      <c r="R9644">
        <v>33</v>
      </c>
      <c r="S9644">
        <v>3</v>
      </c>
    </row>
    <row r="9645" spans="1:19" x14ac:dyDescent="0.3">
      <c r="A9645">
        <v>14731</v>
      </c>
      <c r="B9645" t="s">
        <v>432</v>
      </c>
      <c r="C9645" t="s">
        <v>2820</v>
      </c>
      <c r="P9645">
        <v>26</v>
      </c>
      <c r="Q9645">
        <v>1</v>
      </c>
      <c r="R9645">
        <v>26</v>
      </c>
      <c r="S9645">
        <v>1</v>
      </c>
    </row>
    <row r="9646" spans="1:19" x14ac:dyDescent="0.3">
      <c r="A9646">
        <v>14731</v>
      </c>
      <c r="B9646" t="s">
        <v>432</v>
      </c>
      <c r="C9646" t="s">
        <v>751</v>
      </c>
      <c r="P9646">
        <v>21</v>
      </c>
      <c r="Q9646">
        <v>0</v>
      </c>
      <c r="R9646">
        <v>21</v>
      </c>
      <c r="S9646">
        <v>1</v>
      </c>
    </row>
    <row r="9647" spans="1:19" x14ac:dyDescent="0.3">
      <c r="A9647">
        <v>14731</v>
      </c>
      <c r="B9647" t="s">
        <v>432</v>
      </c>
      <c r="C9647" t="s">
        <v>414</v>
      </c>
      <c r="P9647">
        <v>8</v>
      </c>
      <c r="Q9647">
        <v>0</v>
      </c>
      <c r="R9647">
        <v>15</v>
      </c>
      <c r="S9647">
        <v>2</v>
      </c>
    </row>
    <row r="9648" spans="1:19" x14ac:dyDescent="0.3">
      <c r="A9648">
        <v>14731</v>
      </c>
      <c r="B9648" t="s">
        <v>432</v>
      </c>
      <c r="C9648" t="s">
        <v>997</v>
      </c>
      <c r="P9648">
        <v>9</v>
      </c>
      <c r="Q9648">
        <v>0</v>
      </c>
      <c r="R9648">
        <v>12</v>
      </c>
      <c r="S9648">
        <v>2</v>
      </c>
    </row>
    <row r="9649" spans="1:39" x14ac:dyDescent="0.3">
      <c r="A9649">
        <v>14731</v>
      </c>
      <c r="B9649" t="s">
        <v>432</v>
      </c>
      <c r="C9649" t="s">
        <v>52</v>
      </c>
      <c r="P9649">
        <v>5</v>
      </c>
      <c r="Q9649">
        <v>0</v>
      </c>
      <c r="R9649">
        <v>5</v>
      </c>
      <c r="S9649">
        <v>1</v>
      </c>
    </row>
    <row r="9650" spans="1:39" x14ac:dyDescent="0.3">
      <c r="A9650">
        <v>14731</v>
      </c>
      <c r="B9650" t="s">
        <v>432</v>
      </c>
      <c r="C9650" t="s">
        <v>320</v>
      </c>
      <c r="P9650">
        <v>6</v>
      </c>
      <c r="Q9650">
        <v>0</v>
      </c>
      <c r="R9650">
        <v>4</v>
      </c>
      <c r="S9650">
        <v>2</v>
      </c>
    </row>
    <row r="9651" spans="1:39" x14ac:dyDescent="0.3">
      <c r="A9651">
        <v>14731</v>
      </c>
      <c r="B9651" t="s">
        <v>1128</v>
      </c>
      <c r="C9651" t="s">
        <v>1344</v>
      </c>
      <c r="T9651">
        <v>16.399999999999999</v>
      </c>
      <c r="U9651">
        <v>30</v>
      </c>
      <c r="V9651">
        <v>0</v>
      </c>
      <c r="W9651">
        <v>82</v>
      </c>
      <c r="X9651">
        <v>5</v>
      </c>
    </row>
    <row r="9652" spans="1:39" x14ac:dyDescent="0.3">
      <c r="A9652">
        <v>14731</v>
      </c>
      <c r="B9652" t="s">
        <v>432</v>
      </c>
      <c r="C9652" t="s">
        <v>320</v>
      </c>
      <c r="T9652">
        <v>23</v>
      </c>
      <c r="U9652">
        <v>30</v>
      </c>
      <c r="V9652">
        <v>0</v>
      </c>
      <c r="W9652">
        <v>69</v>
      </c>
      <c r="X9652">
        <v>3</v>
      </c>
    </row>
    <row r="9653" spans="1:39" x14ac:dyDescent="0.3">
      <c r="A9653">
        <v>14731</v>
      </c>
      <c r="B9653" t="s">
        <v>1128</v>
      </c>
      <c r="C9653" t="s">
        <v>1344</v>
      </c>
      <c r="Y9653">
        <v>14.2</v>
      </c>
      <c r="Z9653">
        <v>47</v>
      </c>
      <c r="AA9653">
        <v>0</v>
      </c>
      <c r="AB9653">
        <v>57</v>
      </c>
      <c r="AC9653">
        <v>4</v>
      </c>
    </row>
    <row r="9654" spans="1:39" x14ac:dyDescent="0.3">
      <c r="A9654">
        <v>14731</v>
      </c>
      <c r="B9654" t="s">
        <v>432</v>
      </c>
      <c r="C9654" t="s">
        <v>751</v>
      </c>
      <c r="Y9654">
        <v>2</v>
      </c>
      <c r="Z9654">
        <v>4</v>
      </c>
      <c r="AA9654">
        <v>0</v>
      </c>
      <c r="AB9654">
        <v>4</v>
      </c>
      <c r="AC9654">
        <v>2</v>
      </c>
    </row>
    <row r="9655" spans="1:39" x14ac:dyDescent="0.3">
      <c r="A9655">
        <v>14731</v>
      </c>
      <c r="B9655" t="s">
        <v>1128</v>
      </c>
      <c r="C9655" t="s">
        <v>2821</v>
      </c>
      <c r="AD9655">
        <v>2</v>
      </c>
      <c r="AE9655">
        <v>42</v>
      </c>
      <c r="AF9655">
        <v>2</v>
      </c>
      <c r="AG9655">
        <v>100</v>
      </c>
      <c r="AH9655">
        <v>8</v>
      </c>
      <c r="AI9655">
        <v>2</v>
      </c>
    </row>
    <row r="9656" spans="1:39" x14ac:dyDescent="0.3">
      <c r="A9656">
        <v>14731</v>
      </c>
      <c r="B9656" t="s">
        <v>432</v>
      </c>
      <c r="C9656" t="s">
        <v>1091</v>
      </c>
      <c r="AD9656">
        <v>0</v>
      </c>
      <c r="AE9656" t="s">
        <v>136</v>
      </c>
      <c r="AF9656">
        <v>0</v>
      </c>
      <c r="AG9656" t="s">
        <v>136</v>
      </c>
      <c r="AH9656">
        <v>3</v>
      </c>
      <c r="AI9656">
        <v>3</v>
      </c>
    </row>
    <row r="9657" spans="1:39" x14ac:dyDescent="0.3">
      <c r="A9657">
        <v>14731</v>
      </c>
      <c r="B9657" t="s">
        <v>1128</v>
      </c>
      <c r="C9657" t="s">
        <v>2055</v>
      </c>
      <c r="AJ9657">
        <v>53</v>
      </c>
      <c r="AK9657">
        <v>326</v>
      </c>
      <c r="AL9657">
        <v>40.799999999999997</v>
      </c>
      <c r="AM9657">
        <v>8</v>
      </c>
    </row>
    <row r="9658" spans="1:39" x14ac:dyDescent="0.3">
      <c r="A9658">
        <v>14731</v>
      </c>
      <c r="B9658" t="s">
        <v>432</v>
      </c>
      <c r="C9658" t="s">
        <v>2822</v>
      </c>
      <c r="AJ9658">
        <v>42</v>
      </c>
      <c r="AK9658">
        <v>244</v>
      </c>
      <c r="AL9658">
        <v>34.9</v>
      </c>
      <c r="AM9658">
        <v>7</v>
      </c>
    </row>
    <row r="9659" spans="1:39" x14ac:dyDescent="0.3">
      <c r="A9659">
        <v>14732</v>
      </c>
      <c r="B9659" t="s">
        <v>529</v>
      </c>
      <c r="C9659" t="s">
        <v>326</v>
      </c>
      <c r="D9659">
        <v>29</v>
      </c>
      <c r="E9659">
        <v>55.2</v>
      </c>
      <c r="F9659">
        <v>16</v>
      </c>
      <c r="G9659">
        <v>0</v>
      </c>
      <c r="H9659">
        <v>1</v>
      </c>
      <c r="I9659">
        <v>188</v>
      </c>
      <c r="J9659">
        <v>121</v>
      </c>
    </row>
    <row r="9660" spans="1:39" x14ac:dyDescent="0.3">
      <c r="A9660">
        <v>14732</v>
      </c>
      <c r="B9660" t="s">
        <v>529</v>
      </c>
      <c r="C9660" t="s">
        <v>1099</v>
      </c>
      <c r="D9660">
        <v>1</v>
      </c>
      <c r="E9660">
        <v>0</v>
      </c>
      <c r="F9660">
        <v>0</v>
      </c>
      <c r="G9660">
        <v>0</v>
      </c>
      <c r="H9660">
        <v>0</v>
      </c>
      <c r="I9660">
        <v>0</v>
      </c>
      <c r="J9660">
        <v>0</v>
      </c>
    </row>
    <row r="9661" spans="1:39" x14ac:dyDescent="0.3">
      <c r="A9661">
        <v>14732</v>
      </c>
      <c r="B9661" t="s">
        <v>846</v>
      </c>
      <c r="C9661" t="s">
        <v>2687</v>
      </c>
      <c r="D9661">
        <v>26</v>
      </c>
      <c r="E9661">
        <v>73.099999999999994</v>
      </c>
      <c r="F9661">
        <v>19</v>
      </c>
      <c r="G9661">
        <v>1</v>
      </c>
      <c r="H9661">
        <v>0</v>
      </c>
      <c r="I9661">
        <v>260</v>
      </c>
      <c r="J9661">
        <v>149.4</v>
      </c>
    </row>
    <row r="9662" spans="1:39" x14ac:dyDescent="0.3">
      <c r="A9662">
        <v>14732</v>
      </c>
      <c r="B9662" t="s">
        <v>529</v>
      </c>
      <c r="C9662" t="s">
        <v>1099</v>
      </c>
      <c r="K9662">
        <v>5</v>
      </c>
      <c r="L9662">
        <v>0</v>
      </c>
      <c r="M9662">
        <v>16</v>
      </c>
      <c r="N9662">
        <v>1</v>
      </c>
      <c r="O9662">
        <v>29</v>
      </c>
    </row>
    <row r="9663" spans="1:39" x14ac:dyDescent="0.3">
      <c r="A9663">
        <v>14732</v>
      </c>
      <c r="B9663" t="s">
        <v>529</v>
      </c>
      <c r="C9663" t="s">
        <v>2636</v>
      </c>
      <c r="K9663">
        <v>4</v>
      </c>
      <c r="L9663">
        <v>0</v>
      </c>
      <c r="M9663">
        <v>23</v>
      </c>
      <c r="N9663">
        <v>0</v>
      </c>
      <c r="O9663">
        <v>29</v>
      </c>
    </row>
    <row r="9664" spans="1:39" x14ac:dyDescent="0.3">
      <c r="A9664">
        <v>14732</v>
      </c>
      <c r="B9664" t="s">
        <v>529</v>
      </c>
      <c r="C9664" t="s">
        <v>2823</v>
      </c>
      <c r="K9664">
        <v>1</v>
      </c>
      <c r="L9664">
        <v>0</v>
      </c>
      <c r="M9664">
        <v>3</v>
      </c>
      <c r="N9664">
        <v>0</v>
      </c>
      <c r="O9664">
        <v>3</v>
      </c>
    </row>
    <row r="9665" spans="1:19" x14ac:dyDescent="0.3">
      <c r="A9665">
        <v>14732</v>
      </c>
      <c r="B9665" t="s">
        <v>529</v>
      </c>
      <c r="C9665" t="s">
        <v>2824</v>
      </c>
      <c r="K9665">
        <v>4</v>
      </c>
      <c r="L9665">
        <v>0</v>
      </c>
      <c r="M9665">
        <v>3</v>
      </c>
      <c r="N9665">
        <v>0</v>
      </c>
      <c r="O9665">
        <v>1</v>
      </c>
    </row>
    <row r="9666" spans="1:19" x14ac:dyDescent="0.3">
      <c r="A9666">
        <v>14732</v>
      </c>
      <c r="B9666" t="s">
        <v>529</v>
      </c>
      <c r="C9666" t="s">
        <v>326</v>
      </c>
      <c r="K9666">
        <v>9</v>
      </c>
      <c r="L9666">
        <v>1</v>
      </c>
      <c r="M9666">
        <v>26</v>
      </c>
      <c r="N9666">
        <v>0</v>
      </c>
      <c r="O9666">
        <v>-1</v>
      </c>
    </row>
    <row r="9667" spans="1:19" x14ac:dyDescent="0.3">
      <c r="A9667">
        <v>14732</v>
      </c>
      <c r="B9667" t="s">
        <v>846</v>
      </c>
      <c r="C9667" t="s">
        <v>1389</v>
      </c>
      <c r="K9667">
        <v>22</v>
      </c>
      <c r="L9667">
        <v>0</v>
      </c>
      <c r="M9667">
        <v>52</v>
      </c>
      <c r="N9667">
        <v>2</v>
      </c>
      <c r="O9667">
        <v>121</v>
      </c>
    </row>
    <row r="9668" spans="1:19" x14ac:dyDescent="0.3">
      <c r="A9668">
        <v>14732</v>
      </c>
      <c r="B9668" t="s">
        <v>846</v>
      </c>
      <c r="C9668" t="s">
        <v>311</v>
      </c>
      <c r="K9668">
        <v>15</v>
      </c>
      <c r="L9668">
        <v>0</v>
      </c>
      <c r="M9668">
        <v>24</v>
      </c>
      <c r="N9668">
        <v>0</v>
      </c>
      <c r="O9668">
        <v>61</v>
      </c>
    </row>
    <row r="9669" spans="1:19" x14ac:dyDescent="0.3">
      <c r="A9669">
        <v>14732</v>
      </c>
      <c r="B9669" t="s">
        <v>846</v>
      </c>
      <c r="C9669" t="s">
        <v>2689</v>
      </c>
      <c r="K9669">
        <v>1</v>
      </c>
      <c r="L9669">
        <v>0</v>
      </c>
      <c r="M9669">
        <v>1</v>
      </c>
      <c r="N9669">
        <v>0</v>
      </c>
      <c r="O9669">
        <v>1</v>
      </c>
    </row>
    <row r="9670" spans="1:19" x14ac:dyDescent="0.3">
      <c r="A9670">
        <v>14732</v>
      </c>
      <c r="B9670" t="s">
        <v>846</v>
      </c>
      <c r="C9670" t="s">
        <v>646</v>
      </c>
      <c r="K9670">
        <v>0</v>
      </c>
      <c r="L9670">
        <v>1</v>
      </c>
      <c r="M9670">
        <v>0</v>
      </c>
      <c r="N9670">
        <v>0</v>
      </c>
      <c r="O9670">
        <v>0</v>
      </c>
    </row>
    <row r="9671" spans="1:19" x14ac:dyDescent="0.3">
      <c r="A9671">
        <v>14732</v>
      </c>
      <c r="B9671" t="s">
        <v>846</v>
      </c>
      <c r="C9671" t="s">
        <v>2059</v>
      </c>
      <c r="K9671">
        <v>1</v>
      </c>
      <c r="L9671">
        <v>0</v>
      </c>
      <c r="M9671">
        <v>0</v>
      </c>
      <c r="N9671">
        <v>0</v>
      </c>
      <c r="O9671">
        <v>-4</v>
      </c>
    </row>
    <row r="9672" spans="1:19" x14ac:dyDescent="0.3">
      <c r="A9672">
        <v>14732</v>
      </c>
      <c r="B9672" t="s">
        <v>846</v>
      </c>
      <c r="C9672" t="s">
        <v>2687</v>
      </c>
      <c r="K9672">
        <v>2</v>
      </c>
      <c r="L9672">
        <v>0</v>
      </c>
      <c r="M9672">
        <v>2</v>
      </c>
      <c r="N9672">
        <v>0</v>
      </c>
      <c r="O9672">
        <v>-6</v>
      </c>
    </row>
    <row r="9673" spans="1:19" x14ac:dyDescent="0.3">
      <c r="A9673">
        <v>14732</v>
      </c>
      <c r="B9673" t="s">
        <v>529</v>
      </c>
      <c r="C9673" t="s">
        <v>2638</v>
      </c>
      <c r="P9673">
        <v>47</v>
      </c>
      <c r="Q9673">
        <v>0</v>
      </c>
      <c r="R9673">
        <v>47</v>
      </c>
      <c r="S9673">
        <v>1</v>
      </c>
    </row>
    <row r="9674" spans="1:19" x14ac:dyDescent="0.3">
      <c r="A9674">
        <v>14732</v>
      </c>
      <c r="B9674" t="s">
        <v>529</v>
      </c>
      <c r="C9674" t="s">
        <v>2823</v>
      </c>
      <c r="P9674">
        <v>14</v>
      </c>
      <c r="Q9674">
        <v>1</v>
      </c>
      <c r="R9674">
        <v>41</v>
      </c>
      <c r="S9674">
        <v>5</v>
      </c>
    </row>
    <row r="9675" spans="1:19" x14ac:dyDescent="0.3">
      <c r="A9675">
        <v>14732</v>
      </c>
      <c r="B9675" t="s">
        <v>529</v>
      </c>
      <c r="C9675" t="s">
        <v>646</v>
      </c>
      <c r="P9675">
        <v>16</v>
      </c>
      <c r="Q9675">
        <v>0</v>
      </c>
      <c r="R9675">
        <v>30</v>
      </c>
      <c r="S9675">
        <v>3</v>
      </c>
    </row>
    <row r="9676" spans="1:19" x14ac:dyDescent="0.3">
      <c r="A9676">
        <v>14732</v>
      </c>
      <c r="B9676" t="s">
        <v>529</v>
      </c>
      <c r="C9676" t="s">
        <v>701</v>
      </c>
      <c r="P9676">
        <v>11</v>
      </c>
      <c r="Q9676">
        <v>0</v>
      </c>
      <c r="R9676">
        <v>29</v>
      </c>
      <c r="S9676">
        <v>3</v>
      </c>
    </row>
    <row r="9677" spans="1:19" x14ac:dyDescent="0.3">
      <c r="A9677">
        <v>14732</v>
      </c>
      <c r="B9677" t="s">
        <v>529</v>
      </c>
      <c r="C9677" t="s">
        <v>2637</v>
      </c>
      <c r="P9677">
        <v>28</v>
      </c>
      <c r="Q9677">
        <v>0</v>
      </c>
      <c r="R9677">
        <v>28</v>
      </c>
      <c r="S9677">
        <v>1</v>
      </c>
    </row>
    <row r="9678" spans="1:19" x14ac:dyDescent="0.3">
      <c r="A9678">
        <v>14732</v>
      </c>
      <c r="B9678" t="s">
        <v>529</v>
      </c>
      <c r="C9678" t="s">
        <v>1819</v>
      </c>
      <c r="P9678">
        <v>11</v>
      </c>
      <c r="Q9678">
        <v>0</v>
      </c>
      <c r="R9678">
        <v>11</v>
      </c>
      <c r="S9678">
        <v>1</v>
      </c>
    </row>
    <row r="9679" spans="1:19" x14ac:dyDescent="0.3">
      <c r="A9679">
        <v>14732</v>
      </c>
      <c r="B9679" t="s">
        <v>529</v>
      </c>
      <c r="C9679" t="s">
        <v>2824</v>
      </c>
      <c r="P9679">
        <v>7</v>
      </c>
      <c r="Q9679">
        <v>0</v>
      </c>
      <c r="R9679">
        <v>2</v>
      </c>
      <c r="S9679">
        <v>2</v>
      </c>
    </row>
    <row r="9680" spans="1:19" x14ac:dyDescent="0.3">
      <c r="A9680">
        <v>14732</v>
      </c>
      <c r="B9680" t="s">
        <v>846</v>
      </c>
      <c r="C9680" t="s">
        <v>2059</v>
      </c>
      <c r="P9680">
        <v>37</v>
      </c>
      <c r="Q9680">
        <v>0</v>
      </c>
      <c r="R9680">
        <v>128</v>
      </c>
      <c r="S9680">
        <v>7</v>
      </c>
    </row>
    <row r="9681" spans="1:39" x14ac:dyDescent="0.3">
      <c r="A9681">
        <v>14732</v>
      </c>
      <c r="B9681" t="s">
        <v>846</v>
      </c>
      <c r="C9681" t="s">
        <v>646</v>
      </c>
      <c r="P9681">
        <v>22</v>
      </c>
      <c r="Q9681">
        <v>0</v>
      </c>
      <c r="R9681">
        <v>77</v>
      </c>
      <c r="S9681">
        <v>6</v>
      </c>
    </row>
    <row r="9682" spans="1:39" x14ac:dyDescent="0.3">
      <c r="A9682">
        <v>14732</v>
      </c>
      <c r="B9682" t="s">
        <v>846</v>
      </c>
      <c r="C9682" t="s">
        <v>2451</v>
      </c>
      <c r="P9682">
        <v>20</v>
      </c>
      <c r="Q9682">
        <v>0</v>
      </c>
      <c r="R9682">
        <v>26</v>
      </c>
      <c r="S9682">
        <v>2</v>
      </c>
    </row>
    <row r="9683" spans="1:39" x14ac:dyDescent="0.3">
      <c r="A9683">
        <v>14732</v>
      </c>
      <c r="B9683" t="s">
        <v>846</v>
      </c>
      <c r="C9683" t="s">
        <v>311</v>
      </c>
      <c r="P9683">
        <v>8</v>
      </c>
      <c r="Q9683">
        <v>0</v>
      </c>
      <c r="R9683">
        <v>14</v>
      </c>
      <c r="S9683">
        <v>2</v>
      </c>
    </row>
    <row r="9684" spans="1:39" x14ac:dyDescent="0.3">
      <c r="A9684">
        <v>14732</v>
      </c>
      <c r="B9684" t="s">
        <v>846</v>
      </c>
      <c r="C9684" t="s">
        <v>320</v>
      </c>
      <c r="P9684">
        <v>9</v>
      </c>
      <c r="Q9684">
        <v>0</v>
      </c>
      <c r="R9684">
        <v>9</v>
      </c>
      <c r="S9684">
        <v>1</v>
      </c>
    </row>
    <row r="9685" spans="1:39" x14ac:dyDescent="0.3">
      <c r="A9685">
        <v>14732</v>
      </c>
      <c r="B9685" t="s">
        <v>846</v>
      </c>
      <c r="C9685" t="s">
        <v>1389</v>
      </c>
      <c r="P9685">
        <v>6</v>
      </c>
      <c r="Q9685">
        <v>0</v>
      </c>
      <c r="R9685">
        <v>6</v>
      </c>
      <c r="S9685">
        <v>1</v>
      </c>
    </row>
    <row r="9686" spans="1:39" x14ac:dyDescent="0.3">
      <c r="A9686">
        <v>14732</v>
      </c>
      <c r="B9686" t="s">
        <v>529</v>
      </c>
      <c r="C9686" t="s">
        <v>1099</v>
      </c>
      <c r="T9686">
        <v>18.3</v>
      </c>
      <c r="U9686">
        <v>27</v>
      </c>
      <c r="V9686">
        <v>0</v>
      </c>
      <c r="W9686">
        <v>55</v>
      </c>
      <c r="X9686">
        <v>3</v>
      </c>
    </row>
    <row r="9687" spans="1:39" x14ac:dyDescent="0.3">
      <c r="A9687">
        <v>14732</v>
      </c>
      <c r="B9687" t="s">
        <v>529</v>
      </c>
      <c r="C9687" t="s">
        <v>2825</v>
      </c>
      <c r="T9687">
        <v>20.5</v>
      </c>
      <c r="U9687">
        <v>22</v>
      </c>
      <c r="V9687">
        <v>0</v>
      </c>
      <c r="W9687">
        <v>41</v>
      </c>
      <c r="X9687">
        <v>2</v>
      </c>
    </row>
    <row r="9688" spans="1:39" x14ac:dyDescent="0.3">
      <c r="A9688">
        <v>14732</v>
      </c>
      <c r="B9688" t="s">
        <v>846</v>
      </c>
      <c r="C9688" t="s">
        <v>2689</v>
      </c>
      <c r="T9688">
        <v>20</v>
      </c>
      <c r="U9688">
        <v>21</v>
      </c>
      <c r="V9688">
        <v>0</v>
      </c>
      <c r="W9688">
        <v>40</v>
      </c>
      <c r="X9688">
        <v>2</v>
      </c>
    </row>
    <row r="9689" spans="1:39" x14ac:dyDescent="0.3">
      <c r="A9689">
        <v>14732</v>
      </c>
      <c r="B9689" t="s">
        <v>529</v>
      </c>
      <c r="C9689" t="s">
        <v>2823</v>
      </c>
      <c r="Y9689">
        <v>6</v>
      </c>
      <c r="Z9689">
        <v>6</v>
      </c>
      <c r="AA9689">
        <v>0</v>
      </c>
      <c r="AB9689">
        <v>6</v>
      </c>
      <c r="AC9689">
        <v>1</v>
      </c>
    </row>
    <row r="9690" spans="1:39" x14ac:dyDescent="0.3">
      <c r="A9690">
        <v>14732</v>
      </c>
      <c r="B9690" t="s">
        <v>846</v>
      </c>
      <c r="C9690" t="s">
        <v>2689</v>
      </c>
      <c r="Y9690">
        <v>1</v>
      </c>
      <c r="Z9690">
        <v>1</v>
      </c>
      <c r="AA9690">
        <v>0</v>
      </c>
      <c r="AB9690">
        <v>1</v>
      </c>
      <c r="AC9690">
        <v>1</v>
      </c>
    </row>
    <row r="9691" spans="1:39" x14ac:dyDescent="0.3">
      <c r="A9691">
        <v>14732</v>
      </c>
      <c r="B9691" t="s">
        <v>529</v>
      </c>
      <c r="C9691" t="s">
        <v>2641</v>
      </c>
      <c r="AD9691">
        <v>0</v>
      </c>
      <c r="AE9691" t="s">
        <v>136</v>
      </c>
      <c r="AF9691">
        <v>0</v>
      </c>
      <c r="AG9691" t="s">
        <v>136</v>
      </c>
      <c r="AH9691">
        <v>2</v>
      </c>
      <c r="AI9691">
        <v>2</v>
      </c>
    </row>
    <row r="9692" spans="1:39" x14ac:dyDescent="0.3">
      <c r="A9692">
        <v>14732</v>
      </c>
      <c r="B9692" t="s">
        <v>846</v>
      </c>
      <c r="C9692" t="s">
        <v>2455</v>
      </c>
      <c r="AD9692">
        <v>2</v>
      </c>
      <c r="AE9692">
        <v>37</v>
      </c>
      <c r="AF9692">
        <v>2</v>
      </c>
      <c r="AG9692">
        <v>100</v>
      </c>
      <c r="AH9692">
        <v>8</v>
      </c>
      <c r="AI9692">
        <v>2</v>
      </c>
    </row>
    <row r="9693" spans="1:39" x14ac:dyDescent="0.3">
      <c r="A9693">
        <v>14732</v>
      </c>
      <c r="B9693" t="s">
        <v>529</v>
      </c>
      <c r="C9693" t="s">
        <v>2641</v>
      </c>
      <c r="AJ9693">
        <v>51</v>
      </c>
      <c r="AK9693">
        <v>246</v>
      </c>
      <c r="AL9693">
        <v>41</v>
      </c>
      <c r="AM9693">
        <v>6</v>
      </c>
    </row>
    <row r="9694" spans="1:39" x14ac:dyDescent="0.3">
      <c r="A9694">
        <v>14732</v>
      </c>
      <c r="B9694" t="s">
        <v>846</v>
      </c>
      <c r="C9694" t="s">
        <v>2456</v>
      </c>
      <c r="AJ9694">
        <v>57</v>
      </c>
      <c r="AK9694">
        <v>195</v>
      </c>
      <c r="AL9694">
        <v>39</v>
      </c>
      <c r="AM9694">
        <v>5</v>
      </c>
    </row>
    <row r="9695" spans="1:39" x14ac:dyDescent="0.3">
      <c r="A9695">
        <v>14733</v>
      </c>
      <c r="B9695" t="s">
        <v>1035</v>
      </c>
      <c r="C9695" t="s">
        <v>2826</v>
      </c>
      <c r="D9695">
        <v>47</v>
      </c>
      <c r="E9695">
        <v>70.2</v>
      </c>
      <c r="F9695">
        <v>33</v>
      </c>
      <c r="G9695">
        <v>1</v>
      </c>
      <c r="H9695">
        <v>4</v>
      </c>
      <c r="I9695">
        <v>387</v>
      </c>
      <c r="J9695">
        <v>163.19999999999999</v>
      </c>
    </row>
    <row r="9696" spans="1:39" x14ac:dyDescent="0.3">
      <c r="A9696">
        <v>14733</v>
      </c>
      <c r="B9696" t="s">
        <v>1035</v>
      </c>
      <c r="C9696" t="s">
        <v>154</v>
      </c>
      <c r="D9696">
        <v>1</v>
      </c>
      <c r="E9696">
        <v>100</v>
      </c>
      <c r="F9696">
        <v>1</v>
      </c>
      <c r="G9696">
        <v>0</v>
      </c>
      <c r="H9696">
        <v>0</v>
      </c>
      <c r="I9696">
        <v>1</v>
      </c>
      <c r="J9696">
        <v>108.4</v>
      </c>
    </row>
    <row r="9697" spans="1:19" x14ac:dyDescent="0.3">
      <c r="A9697">
        <v>14733</v>
      </c>
      <c r="B9697" t="s">
        <v>237</v>
      </c>
      <c r="C9697" t="s">
        <v>2827</v>
      </c>
      <c r="D9697">
        <v>28</v>
      </c>
      <c r="E9697">
        <v>53.6</v>
      </c>
      <c r="F9697">
        <v>15</v>
      </c>
      <c r="G9697">
        <v>0</v>
      </c>
      <c r="H9697">
        <v>4</v>
      </c>
      <c r="I9697">
        <v>240</v>
      </c>
      <c r="J9697">
        <v>172.7</v>
      </c>
    </row>
    <row r="9698" spans="1:19" x14ac:dyDescent="0.3">
      <c r="A9698">
        <v>14733</v>
      </c>
      <c r="B9698" t="s">
        <v>1035</v>
      </c>
      <c r="C9698" t="s">
        <v>2828</v>
      </c>
      <c r="K9698">
        <v>14</v>
      </c>
      <c r="L9698">
        <v>0</v>
      </c>
      <c r="M9698">
        <v>59</v>
      </c>
      <c r="N9698">
        <v>2</v>
      </c>
      <c r="O9698">
        <v>96</v>
      </c>
    </row>
    <row r="9699" spans="1:19" x14ac:dyDescent="0.3">
      <c r="A9699">
        <v>14733</v>
      </c>
      <c r="B9699" t="s">
        <v>1035</v>
      </c>
      <c r="C9699" t="s">
        <v>617</v>
      </c>
      <c r="K9699">
        <v>1</v>
      </c>
      <c r="L9699">
        <v>0</v>
      </c>
      <c r="M9699">
        <v>26</v>
      </c>
      <c r="N9699">
        <v>0</v>
      </c>
      <c r="O9699">
        <v>26</v>
      </c>
    </row>
    <row r="9700" spans="1:19" x14ac:dyDescent="0.3">
      <c r="A9700">
        <v>14733</v>
      </c>
      <c r="B9700" t="s">
        <v>1035</v>
      </c>
      <c r="C9700" t="s">
        <v>2826</v>
      </c>
      <c r="K9700">
        <v>8</v>
      </c>
      <c r="L9700">
        <v>0</v>
      </c>
      <c r="M9700">
        <v>11</v>
      </c>
      <c r="N9700">
        <v>0</v>
      </c>
      <c r="O9700">
        <v>25</v>
      </c>
    </row>
    <row r="9701" spans="1:19" x14ac:dyDescent="0.3">
      <c r="A9701">
        <v>14733</v>
      </c>
      <c r="B9701" t="s">
        <v>1035</v>
      </c>
      <c r="C9701" t="s">
        <v>154</v>
      </c>
      <c r="K9701">
        <v>1</v>
      </c>
      <c r="L9701">
        <v>0</v>
      </c>
      <c r="M9701">
        <v>3</v>
      </c>
      <c r="N9701">
        <v>0</v>
      </c>
      <c r="O9701">
        <v>3</v>
      </c>
    </row>
    <row r="9702" spans="1:19" x14ac:dyDescent="0.3">
      <c r="A9702">
        <v>14733</v>
      </c>
      <c r="B9702" t="s">
        <v>237</v>
      </c>
      <c r="C9702" t="s">
        <v>2829</v>
      </c>
      <c r="K9702">
        <v>22</v>
      </c>
      <c r="L9702">
        <v>0</v>
      </c>
      <c r="M9702">
        <v>18</v>
      </c>
      <c r="N9702">
        <v>2</v>
      </c>
      <c r="O9702">
        <v>126</v>
      </c>
    </row>
    <row r="9703" spans="1:19" x14ac:dyDescent="0.3">
      <c r="A9703">
        <v>14733</v>
      </c>
      <c r="B9703" t="s">
        <v>237</v>
      </c>
      <c r="C9703" t="s">
        <v>2830</v>
      </c>
      <c r="K9703">
        <v>9</v>
      </c>
      <c r="L9703">
        <v>0</v>
      </c>
      <c r="M9703">
        <v>52</v>
      </c>
      <c r="N9703">
        <v>0</v>
      </c>
      <c r="O9703">
        <v>75</v>
      </c>
    </row>
    <row r="9704" spans="1:19" x14ac:dyDescent="0.3">
      <c r="A9704">
        <v>14733</v>
      </c>
      <c r="B9704" t="s">
        <v>237</v>
      </c>
      <c r="C9704" t="s">
        <v>202</v>
      </c>
      <c r="K9704">
        <v>4</v>
      </c>
      <c r="L9704">
        <v>0</v>
      </c>
      <c r="M9704">
        <v>5</v>
      </c>
      <c r="N9704">
        <v>0</v>
      </c>
      <c r="O9704">
        <v>6</v>
      </c>
    </row>
    <row r="9705" spans="1:19" x14ac:dyDescent="0.3">
      <c r="A9705">
        <v>14733</v>
      </c>
      <c r="B9705" t="s">
        <v>237</v>
      </c>
      <c r="C9705" t="s">
        <v>2831</v>
      </c>
      <c r="K9705">
        <v>1</v>
      </c>
      <c r="L9705">
        <v>0</v>
      </c>
      <c r="M9705">
        <v>6</v>
      </c>
      <c r="N9705">
        <v>0</v>
      </c>
      <c r="O9705">
        <v>6</v>
      </c>
    </row>
    <row r="9706" spans="1:19" x14ac:dyDescent="0.3">
      <c r="A9706">
        <v>14733</v>
      </c>
      <c r="B9706" t="s">
        <v>237</v>
      </c>
      <c r="C9706" t="s">
        <v>2827</v>
      </c>
      <c r="K9706">
        <v>2</v>
      </c>
      <c r="L9706">
        <v>0</v>
      </c>
      <c r="M9706">
        <v>1</v>
      </c>
      <c r="N9706">
        <v>0</v>
      </c>
      <c r="O9706">
        <v>-1</v>
      </c>
    </row>
    <row r="9707" spans="1:19" x14ac:dyDescent="0.3">
      <c r="A9707">
        <v>14733</v>
      </c>
      <c r="B9707" t="s">
        <v>1035</v>
      </c>
      <c r="C9707" t="s">
        <v>154</v>
      </c>
      <c r="P9707">
        <v>51</v>
      </c>
      <c r="Q9707">
        <v>3</v>
      </c>
      <c r="R9707">
        <v>219</v>
      </c>
      <c r="S9707">
        <v>17</v>
      </c>
    </row>
    <row r="9708" spans="1:19" x14ac:dyDescent="0.3">
      <c r="A9708">
        <v>14733</v>
      </c>
      <c r="B9708" t="s">
        <v>1035</v>
      </c>
      <c r="C9708" t="s">
        <v>113</v>
      </c>
      <c r="P9708">
        <v>22</v>
      </c>
      <c r="Q9708">
        <v>0</v>
      </c>
      <c r="R9708">
        <v>72</v>
      </c>
      <c r="S9708">
        <v>7</v>
      </c>
    </row>
    <row r="9709" spans="1:19" x14ac:dyDescent="0.3">
      <c r="A9709">
        <v>14733</v>
      </c>
      <c r="B9709" t="s">
        <v>1035</v>
      </c>
      <c r="C9709" t="s">
        <v>2828</v>
      </c>
      <c r="P9709">
        <v>28</v>
      </c>
      <c r="Q9709">
        <v>0</v>
      </c>
      <c r="R9709">
        <v>65</v>
      </c>
      <c r="S9709">
        <v>5</v>
      </c>
    </row>
    <row r="9710" spans="1:19" x14ac:dyDescent="0.3">
      <c r="A9710">
        <v>14733</v>
      </c>
      <c r="B9710" t="s">
        <v>1035</v>
      </c>
      <c r="C9710" t="s">
        <v>2832</v>
      </c>
      <c r="P9710">
        <v>15</v>
      </c>
      <c r="Q9710">
        <v>1</v>
      </c>
      <c r="R9710">
        <v>16</v>
      </c>
      <c r="S9710">
        <v>2</v>
      </c>
    </row>
    <row r="9711" spans="1:19" x14ac:dyDescent="0.3">
      <c r="A9711">
        <v>14733</v>
      </c>
      <c r="B9711" t="s">
        <v>1035</v>
      </c>
      <c r="C9711" t="s">
        <v>2833</v>
      </c>
      <c r="P9711">
        <v>10</v>
      </c>
      <c r="Q9711">
        <v>0</v>
      </c>
      <c r="R9711">
        <v>9</v>
      </c>
      <c r="S9711">
        <v>2</v>
      </c>
    </row>
    <row r="9712" spans="1:19" x14ac:dyDescent="0.3">
      <c r="A9712">
        <v>14733</v>
      </c>
      <c r="B9712" t="s">
        <v>1035</v>
      </c>
      <c r="C9712" t="s">
        <v>617</v>
      </c>
      <c r="P9712">
        <v>7</v>
      </c>
      <c r="Q9712">
        <v>0</v>
      </c>
      <c r="R9712">
        <v>7</v>
      </c>
      <c r="S9712">
        <v>1</v>
      </c>
    </row>
    <row r="9713" spans="1:35" x14ac:dyDescent="0.3">
      <c r="A9713">
        <v>14733</v>
      </c>
      <c r="B9713" t="s">
        <v>237</v>
      </c>
      <c r="C9713" t="s">
        <v>56</v>
      </c>
      <c r="P9713">
        <v>50</v>
      </c>
      <c r="Q9713">
        <v>1</v>
      </c>
      <c r="R9713">
        <v>119</v>
      </c>
      <c r="S9713">
        <v>4</v>
      </c>
    </row>
    <row r="9714" spans="1:35" x14ac:dyDescent="0.3">
      <c r="A9714">
        <v>14733</v>
      </c>
      <c r="B9714" t="s">
        <v>237</v>
      </c>
      <c r="C9714" t="s">
        <v>1382</v>
      </c>
      <c r="P9714">
        <v>20</v>
      </c>
      <c r="Q9714">
        <v>0</v>
      </c>
      <c r="R9714">
        <v>61</v>
      </c>
      <c r="S9714">
        <v>4</v>
      </c>
    </row>
    <row r="9715" spans="1:35" x14ac:dyDescent="0.3">
      <c r="A9715">
        <v>14733</v>
      </c>
      <c r="B9715" t="s">
        <v>237</v>
      </c>
      <c r="C9715" t="s">
        <v>2834</v>
      </c>
      <c r="P9715">
        <v>7</v>
      </c>
      <c r="Q9715">
        <v>1</v>
      </c>
      <c r="R9715">
        <v>19</v>
      </c>
      <c r="S9715">
        <v>3</v>
      </c>
    </row>
    <row r="9716" spans="1:35" x14ac:dyDescent="0.3">
      <c r="A9716">
        <v>14733</v>
      </c>
      <c r="B9716" t="s">
        <v>237</v>
      </c>
      <c r="C9716" t="s">
        <v>306</v>
      </c>
      <c r="P9716">
        <v>17</v>
      </c>
      <c r="Q9716">
        <v>0</v>
      </c>
      <c r="R9716">
        <v>17</v>
      </c>
      <c r="S9716">
        <v>1</v>
      </c>
    </row>
    <row r="9717" spans="1:35" x14ac:dyDescent="0.3">
      <c r="A9717">
        <v>14733</v>
      </c>
      <c r="B9717" t="s">
        <v>237</v>
      </c>
      <c r="C9717" t="s">
        <v>2831</v>
      </c>
      <c r="P9717">
        <v>16</v>
      </c>
      <c r="Q9717">
        <v>1</v>
      </c>
      <c r="R9717">
        <v>16</v>
      </c>
      <c r="S9717">
        <v>1</v>
      </c>
    </row>
    <row r="9718" spans="1:35" x14ac:dyDescent="0.3">
      <c r="A9718">
        <v>14733</v>
      </c>
      <c r="B9718" t="s">
        <v>237</v>
      </c>
      <c r="C9718" t="s">
        <v>2830</v>
      </c>
      <c r="P9718">
        <v>5</v>
      </c>
      <c r="Q9718">
        <v>0</v>
      </c>
      <c r="R9718">
        <v>5</v>
      </c>
      <c r="S9718">
        <v>1</v>
      </c>
    </row>
    <row r="9719" spans="1:35" x14ac:dyDescent="0.3">
      <c r="A9719">
        <v>14733</v>
      </c>
      <c r="B9719" t="s">
        <v>237</v>
      </c>
      <c r="C9719" t="s">
        <v>2835</v>
      </c>
      <c r="P9719">
        <v>3</v>
      </c>
      <c r="Q9719">
        <v>1</v>
      </c>
      <c r="R9719">
        <v>3</v>
      </c>
      <c r="S9719">
        <v>1</v>
      </c>
    </row>
    <row r="9720" spans="1:35" x14ac:dyDescent="0.3">
      <c r="A9720">
        <v>14733</v>
      </c>
      <c r="B9720" t="s">
        <v>1035</v>
      </c>
      <c r="C9720" t="s">
        <v>320</v>
      </c>
      <c r="T9720">
        <v>26.7</v>
      </c>
      <c r="U9720">
        <v>33</v>
      </c>
      <c r="V9720">
        <v>0</v>
      </c>
      <c r="W9720">
        <v>80</v>
      </c>
      <c r="X9720">
        <v>3</v>
      </c>
    </row>
    <row r="9721" spans="1:35" x14ac:dyDescent="0.3">
      <c r="A9721">
        <v>14733</v>
      </c>
      <c r="B9721" t="s">
        <v>1035</v>
      </c>
      <c r="C9721" t="s">
        <v>44</v>
      </c>
      <c r="T9721">
        <v>15</v>
      </c>
      <c r="U9721">
        <v>16</v>
      </c>
      <c r="V9721">
        <v>0</v>
      </c>
      <c r="W9721">
        <v>30</v>
      </c>
      <c r="X9721">
        <v>2</v>
      </c>
    </row>
    <row r="9722" spans="1:35" x14ac:dyDescent="0.3">
      <c r="A9722">
        <v>14733</v>
      </c>
      <c r="B9722" t="s">
        <v>1035</v>
      </c>
      <c r="C9722" t="s">
        <v>2836</v>
      </c>
      <c r="T9722">
        <v>17</v>
      </c>
      <c r="U9722">
        <v>17</v>
      </c>
      <c r="V9722">
        <v>0</v>
      </c>
      <c r="W9722">
        <v>17</v>
      </c>
      <c r="X9722">
        <v>1</v>
      </c>
    </row>
    <row r="9723" spans="1:35" x14ac:dyDescent="0.3">
      <c r="A9723">
        <v>14733</v>
      </c>
      <c r="B9723" t="s">
        <v>1035</v>
      </c>
      <c r="C9723" t="s">
        <v>1751</v>
      </c>
      <c r="T9723">
        <v>10</v>
      </c>
      <c r="U9723">
        <v>10</v>
      </c>
      <c r="V9723">
        <v>0</v>
      </c>
      <c r="W9723">
        <v>10</v>
      </c>
      <c r="X9723">
        <v>1</v>
      </c>
    </row>
    <row r="9724" spans="1:35" x14ac:dyDescent="0.3">
      <c r="A9724">
        <v>14733</v>
      </c>
      <c r="B9724" t="s">
        <v>237</v>
      </c>
      <c r="C9724" t="s">
        <v>688</v>
      </c>
      <c r="T9724">
        <v>26.3</v>
      </c>
      <c r="U9724">
        <v>30</v>
      </c>
      <c r="V9724">
        <v>0</v>
      </c>
      <c r="W9724">
        <v>79</v>
      </c>
      <c r="X9724">
        <v>3</v>
      </c>
    </row>
    <row r="9725" spans="1:35" x14ac:dyDescent="0.3">
      <c r="A9725">
        <v>14733</v>
      </c>
      <c r="B9725" t="s">
        <v>237</v>
      </c>
      <c r="C9725" t="s">
        <v>2837</v>
      </c>
      <c r="T9725">
        <v>25</v>
      </c>
      <c r="U9725">
        <v>29</v>
      </c>
      <c r="V9725">
        <v>0</v>
      </c>
      <c r="W9725">
        <v>75</v>
      </c>
      <c r="X9725">
        <v>3</v>
      </c>
    </row>
    <row r="9726" spans="1:35" x14ac:dyDescent="0.3">
      <c r="A9726">
        <v>14733</v>
      </c>
      <c r="B9726" t="s">
        <v>237</v>
      </c>
      <c r="C9726" t="s">
        <v>2831</v>
      </c>
      <c r="T9726">
        <v>22</v>
      </c>
      <c r="U9726">
        <v>22</v>
      </c>
      <c r="V9726">
        <v>0</v>
      </c>
      <c r="W9726">
        <v>22</v>
      </c>
      <c r="X9726">
        <v>1</v>
      </c>
    </row>
    <row r="9727" spans="1:35" x14ac:dyDescent="0.3">
      <c r="A9727">
        <v>14733</v>
      </c>
      <c r="B9727" t="s">
        <v>1035</v>
      </c>
      <c r="C9727" t="s">
        <v>154</v>
      </c>
      <c r="Y9727">
        <v>0.7</v>
      </c>
      <c r="Z9727">
        <v>1</v>
      </c>
      <c r="AA9727">
        <v>0</v>
      </c>
      <c r="AB9727">
        <v>2</v>
      </c>
      <c r="AC9727">
        <v>3</v>
      </c>
    </row>
    <row r="9728" spans="1:35" x14ac:dyDescent="0.3">
      <c r="A9728">
        <v>14733</v>
      </c>
      <c r="B9728" t="s">
        <v>1035</v>
      </c>
      <c r="C9728" t="s">
        <v>2838</v>
      </c>
      <c r="AD9728">
        <v>1</v>
      </c>
      <c r="AE9728" t="s">
        <v>136</v>
      </c>
      <c r="AF9728">
        <v>0</v>
      </c>
      <c r="AG9728">
        <v>0</v>
      </c>
      <c r="AH9728">
        <v>6</v>
      </c>
      <c r="AI9728">
        <v>6</v>
      </c>
    </row>
    <row r="9729" spans="1:39" x14ac:dyDescent="0.3">
      <c r="A9729">
        <v>14733</v>
      </c>
      <c r="B9729" t="s">
        <v>237</v>
      </c>
      <c r="C9729" t="s">
        <v>2839</v>
      </c>
      <c r="AD9729">
        <v>0</v>
      </c>
      <c r="AE9729" t="s">
        <v>136</v>
      </c>
      <c r="AF9729">
        <v>0</v>
      </c>
      <c r="AG9729" t="s">
        <v>136</v>
      </c>
      <c r="AH9729">
        <v>5</v>
      </c>
      <c r="AI9729">
        <v>5</v>
      </c>
    </row>
    <row r="9730" spans="1:39" x14ac:dyDescent="0.3">
      <c r="A9730">
        <v>14733</v>
      </c>
      <c r="B9730" t="s">
        <v>1035</v>
      </c>
      <c r="C9730" t="s">
        <v>2840</v>
      </c>
      <c r="AJ9730">
        <v>39</v>
      </c>
      <c r="AK9730">
        <v>102</v>
      </c>
      <c r="AL9730">
        <v>34</v>
      </c>
      <c r="AM9730">
        <v>3</v>
      </c>
    </row>
    <row r="9731" spans="1:39" x14ac:dyDescent="0.3">
      <c r="A9731">
        <v>14733</v>
      </c>
      <c r="B9731" t="s">
        <v>237</v>
      </c>
      <c r="C9731" t="s">
        <v>254</v>
      </c>
      <c r="AJ9731">
        <v>53</v>
      </c>
      <c r="AK9731">
        <v>280</v>
      </c>
      <c r="AL9731">
        <v>40</v>
      </c>
      <c r="AM9731">
        <v>7</v>
      </c>
    </row>
    <row r="9732" spans="1:39" x14ac:dyDescent="0.3">
      <c r="A9732">
        <v>14734</v>
      </c>
      <c r="B9732" t="s">
        <v>901</v>
      </c>
      <c r="C9732" t="s">
        <v>2588</v>
      </c>
      <c r="D9732">
        <v>30</v>
      </c>
      <c r="E9732">
        <v>30</v>
      </c>
      <c r="F9732">
        <v>9</v>
      </c>
      <c r="G9732">
        <v>1</v>
      </c>
      <c r="H9732">
        <v>0</v>
      </c>
      <c r="I9732">
        <v>48</v>
      </c>
      <c r="J9732">
        <v>36.799999999999997</v>
      </c>
    </row>
    <row r="9733" spans="1:39" x14ac:dyDescent="0.3">
      <c r="A9733">
        <v>14734</v>
      </c>
      <c r="B9733" t="s">
        <v>901</v>
      </c>
      <c r="C9733" t="s">
        <v>399</v>
      </c>
      <c r="D9733">
        <v>1</v>
      </c>
      <c r="E9733">
        <v>100</v>
      </c>
      <c r="F9733">
        <v>1</v>
      </c>
      <c r="G9733">
        <v>0</v>
      </c>
      <c r="H9733">
        <v>0</v>
      </c>
      <c r="I9733">
        <v>-2</v>
      </c>
      <c r="J9733">
        <v>83.2</v>
      </c>
    </row>
    <row r="9734" spans="1:39" x14ac:dyDescent="0.3">
      <c r="A9734">
        <v>14734</v>
      </c>
      <c r="B9734" t="s">
        <v>689</v>
      </c>
      <c r="C9734" t="s">
        <v>328</v>
      </c>
      <c r="D9734">
        <v>23</v>
      </c>
      <c r="E9734">
        <v>56.5</v>
      </c>
      <c r="F9734">
        <v>13</v>
      </c>
      <c r="G9734">
        <v>0</v>
      </c>
      <c r="H9734">
        <v>1</v>
      </c>
      <c r="I9734">
        <v>173</v>
      </c>
      <c r="J9734">
        <v>134.1</v>
      </c>
    </row>
    <row r="9735" spans="1:39" x14ac:dyDescent="0.3">
      <c r="A9735">
        <v>14734</v>
      </c>
      <c r="B9735" t="s">
        <v>689</v>
      </c>
      <c r="C9735" t="s">
        <v>751</v>
      </c>
      <c r="D9735">
        <v>2</v>
      </c>
      <c r="E9735">
        <v>0</v>
      </c>
      <c r="F9735">
        <v>0</v>
      </c>
      <c r="G9735">
        <v>0</v>
      </c>
      <c r="H9735">
        <v>0</v>
      </c>
      <c r="I9735">
        <v>0</v>
      </c>
      <c r="J9735">
        <v>0</v>
      </c>
    </row>
    <row r="9736" spans="1:39" x14ac:dyDescent="0.3">
      <c r="A9736">
        <v>14734</v>
      </c>
      <c r="B9736" t="s">
        <v>901</v>
      </c>
      <c r="C9736" t="s">
        <v>2591</v>
      </c>
      <c r="K9736">
        <v>11</v>
      </c>
      <c r="L9736">
        <v>0</v>
      </c>
      <c r="M9736">
        <v>36</v>
      </c>
      <c r="N9736">
        <v>0</v>
      </c>
      <c r="O9736">
        <v>69</v>
      </c>
    </row>
    <row r="9737" spans="1:39" x14ac:dyDescent="0.3">
      <c r="A9737">
        <v>14734</v>
      </c>
      <c r="B9737" t="s">
        <v>901</v>
      </c>
      <c r="C9737" t="s">
        <v>2041</v>
      </c>
      <c r="K9737">
        <v>4</v>
      </c>
      <c r="L9737">
        <v>0</v>
      </c>
      <c r="M9737">
        <v>4</v>
      </c>
      <c r="N9737">
        <v>0</v>
      </c>
      <c r="O9737">
        <v>8</v>
      </c>
    </row>
    <row r="9738" spans="1:39" x14ac:dyDescent="0.3">
      <c r="A9738">
        <v>14734</v>
      </c>
      <c r="B9738" t="s">
        <v>901</v>
      </c>
      <c r="C9738" t="s">
        <v>399</v>
      </c>
      <c r="K9738">
        <v>1</v>
      </c>
      <c r="L9738">
        <v>0</v>
      </c>
      <c r="M9738">
        <v>4</v>
      </c>
      <c r="N9738">
        <v>0</v>
      </c>
      <c r="O9738">
        <v>4</v>
      </c>
    </row>
    <row r="9739" spans="1:39" x14ac:dyDescent="0.3">
      <c r="A9739">
        <v>14734</v>
      </c>
      <c r="B9739" t="s">
        <v>901</v>
      </c>
      <c r="C9739" t="s">
        <v>2592</v>
      </c>
      <c r="K9739">
        <v>1</v>
      </c>
      <c r="L9739">
        <v>0</v>
      </c>
      <c r="M9739">
        <v>1</v>
      </c>
      <c r="N9739">
        <v>0</v>
      </c>
      <c r="O9739">
        <v>1</v>
      </c>
    </row>
    <row r="9740" spans="1:39" x14ac:dyDescent="0.3">
      <c r="A9740">
        <v>14734</v>
      </c>
      <c r="B9740" t="s">
        <v>901</v>
      </c>
      <c r="C9740" t="s">
        <v>2588</v>
      </c>
      <c r="K9740">
        <v>3</v>
      </c>
      <c r="L9740">
        <v>0</v>
      </c>
      <c r="M9740">
        <v>1</v>
      </c>
      <c r="N9740">
        <v>0</v>
      </c>
      <c r="O9740">
        <v>-19</v>
      </c>
    </row>
    <row r="9741" spans="1:39" x14ac:dyDescent="0.3">
      <c r="A9741">
        <v>14734</v>
      </c>
      <c r="B9741" t="s">
        <v>689</v>
      </c>
      <c r="C9741" t="s">
        <v>2183</v>
      </c>
      <c r="K9741">
        <v>17</v>
      </c>
      <c r="L9741">
        <v>0</v>
      </c>
      <c r="M9741">
        <v>34</v>
      </c>
      <c r="N9741">
        <v>1</v>
      </c>
      <c r="O9741">
        <v>89</v>
      </c>
    </row>
    <row r="9742" spans="1:39" x14ac:dyDescent="0.3">
      <c r="A9742">
        <v>14734</v>
      </c>
      <c r="B9742" t="s">
        <v>689</v>
      </c>
      <c r="C9742" t="s">
        <v>328</v>
      </c>
      <c r="K9742">
        <v>18</v>
      </c>
      <c r="L9742">
        <v>0</v>
      </c>
      <c r="M9742">
        <v>10</v>
      </c>
      <c r="N9742">
        <v>1</v>
      </c>
      <c r="O9742">
        <v>65</v>
      </c>
    </row>
    <row r="9743" spans="1:39" x14ac:dyDescent="0.3">
      <c r="A9743">
        <v>14734</v>
      </c>
      <c r="B9743" t="s">
        <v>689</v>
      </c>
      <c r="C9743" t="s">
        <v>1007</v>
      </c>
      <c r="K9743">
        <v>1</v>
      </c>
      <c r="L9743">
        <v>0</v>
      </c>
      <c r="M9743">
        <v>20</v>
      </c>
      <c r="N9743">
        <v>0</v>
      </c>
      <c r="O9743">
        <v>20</v>
      </c>
    </row>
    <row r="9744" spans="1:39" x14ac:dyDescent="0.3">
      <c r="A9744">
        <v>14734</v>
      </c>
      <c r="B9744" t="s">
        <v>689</v>
      </c>
      <c r="C9744" t="s">
        <v>751</v>
      </c>
      <c r="K9744">
        <v>5</v>
      </c>
      <c r="L9744">
        <v>0</v>
      </c>
      <c r="M9744">
        <v>8</v>
      </c>
      <c r="N9744">
        <v>0</v>
      </c>
      <c r="O9744">
        <v>18</v>
      </c>
    </row>
    <row r="9745" spans="1:24" x14ac:dyDescent="0.3">
      <c r="A9745">
        <v>14734</v>
      </c>
      <c r="B9745" t="s">
        <v>689</v>
      </c>
      <c r="C9745" t="s">
        <v>164</v>
      </c>
      <c r="K9745">
        <v>2</v>
      </c>
      <c r="L9745">
        <v>0</v>
      </c>
      <c r="M9745">
        <v>9</v>
      </c>
      <c r="N9745">
        <v>0</v>
      </c>
      <c r="O9745">
        <v>14</v>
      </c>
    </row>
    <row r="9746" spans="1:24" x14ac:dyDescent="0.3">
      <c r="A9746">
        <v>14734</v>
      </c>
      <c r="B9746" t="s">
        <v>689</v>
      </c>
      <c r="C9746" t="s">
        <v>2623</v>
      </c>
      <c r="K9746">
        <v>3</v>
      </c>
      <c r="L9746">
        <v>0</v>
      </c>
      <c r="M9746">
        <v>4</v>
      </c>
      <c r="N9746">
        <v>0</v>
      </c>
      <c r="O9746">
        <v>8</v>
      </c>
    </row>
    <row r="9747" spans="1:24" x14ac:dyDescent="0.3">
      <c r="A9747">
        <v>14734</v>
      </c>
      <c r="B9747" t="s">
        <v>689</v>
      </c>
      <c r="C9747" t="s">
        <v>870</v>
      </c>
      <c r="K9747">
        <v>1</v>
      </c>
      <c r="L9747">
        <v>0</v>
      </c>
      <c r="M9747">
        <v>6</v>
      </c>
      <c r="N9747">
        <v>0</v>
      </c>
      <c r="O9747">
        <v>6</v>
      </c>
    </row>
    <row r="9748" spans="1:24" x14ac:dyDescent="0.3">
      <c r="A9748">
        <v>14734</v>
      </c>
      <c r="B9748" t="s">
        <v>689</v>
      </c>
      <c r="C9748" t="s">
        <v>52</v>
      </c>
      <c r="K9748">
        <v>1</v>
      </c>
      <c r="L9748">
        <v>0</v>
      </c>
      <c r="M9748">
        <v>3</v>
      </c>
      <c r="N9748">
        <v>0</v>
      </c>
      <c r="O9748">
        <v>3</v>
      </c>
    </row>
    <row r="9749" spans="1:24" x14ac:dyDescent="0.3">
      <c r="A9749">
        <v>14734</v>
      </c>
      <c r="B9749" t="s">
        <v>901</v>
      </c>
      <c r="C9749" t="s">
        <v>2591</v>
      </c>
      <c r="P9749">
        <v>7</v>
      </c>
      <c r="Q9749">
        <v>0</v>
      </c>
      <c r="R9749">
        <v>12</v>
      </c>
      <c r="S9749">
        <v>2</v>
      </c>
    </row>
    <row r="9750" spans="1:24" x14ac:dyDescent="0.3">
      <c r="A9750">
        <v>14734</v>
      </c>
      <c r="B9750" t="s">
        <v>901</v>
      </c>
      <c r="C9750" t="s">
        <v>266</v>
      </c>
      <c r="P9750">
        <v>8</v>
      </c>
      <c r="Q9750">
        <v>0</v>
      </c>
      <c r="R9750">
        <v>8</v>
      </c>
      <c r="S9750">
        <v>1</v>
      </c>
    </row>
    <row r="9751" spans="1:24" x14ac:dyDescent="0.3">
      <c r="A9751">
        <v>14734</v>
      </c>
      <c r="B9751" t="s">
        <v>901</v>
      </c>
      <c r="C9751" t="s">
        <v>2592</v>
      </c>
      <c r="P9751">
        <v>4</v>
      </c>
      <c r="Q9751">
        <v>0</v>
      </c>
      <c r="R9751">
        <v>2</v>
      </c>
      <c r="S9751">
        <v>2</v>
      </c>
    </row>
    <row r="9752" spans="1:24" x14ac:dyDescent="0.3">
      <c r="A9752">
        <v>14734</v>
      </c>
      <c r="B9752" t="s">
        <v>901</v>
      </c>
      <c r="C9752" t="s">
        <v>2041</v>
      </c>
      <c r="P9752">
        <v>0</v>
      </c>
      <c r="Q9752">
        <v>0</v>
      </c>
      <c r="R9752">
        <v>0</v>
      </c>
      <c r="S9752">
        <v>2</v>
      </c>
    </row>
    <row r="9753" spans="1:24" x14ac:dyDescent="0.3">
      <c r="A9753">
        <v>14734</v>
      </c>
      <c r="B9753" t="s">
        <v>689</v>
      </c>
      <c r="C9753" t="s">
        <v>1007</v>
      </c>
      <c r="P9753">
        <v>74</v>
      </c>
      <c r="Q9753">
        <v>1</v>
      </c>
      <c r="R9753">
        <v>123</v>
      </c>
      <c r="S9753">
        <v>4</v>
      </c>
    </row>
    <row r="9754" spans="1:24" x14ac:dyDescent="0.3">
      <c r="A9754">
        <v>14734</v>
      </c>
      <c r="B9754" t="s">
        <v>689</v>
      </c>
      <c r="C9754" t="s">
        <v>2624</v>
      </c>
      <c r="P9754">
        <v>8</v>
      </c>
      <c r="Q9754">
        <v>0</v>
      </c>
      <c r="R9754">
        <v>19</v>
      </c>
      <c r="S9754">
        <v>3</v>
      </c>
    </row>
    <row r="9755" spans="1:24" x14ac:dyDescent="0.3">
      <c r="A9755">
        <v>14734</v>
      </c>
      <c r="B9755" t="s">
        <v>689</v>
      </c>
      <c r="C9755" t="s">
        <v>2183</v>
      </c>
      <c r="P9755">
        <v>8</v>
      </c>
      <c r="Q9755">
        <v>0</v>
      </c>
      <c r="R9755">
        <v>14</v>
      </c>
      <c r="S9755">
        <v>2</v>
      </c>
    </row>
    <row r="9756" spans="1:24" x14ac:dyDescent="0.3">
      <c r="A9756">
        <v>14734</v>
      </c>
      <c r="B9756" t="s">
        <v>689</v>
      </c>
      <c r="C9756" t="s">
        <v>2625</v>
      </c>
      <c r="P9756">
        <v>9</v>
      </c>
      <c r="Q9756">
        <v>0</v>
      </c>
      <c r="R9756">
        <v>12</v>
      </c>
      <c r="S9756">
        <v>2</v>
      </c>
    </row>
    <row r="9757" spans="1:24" x14ac:dyDescent="0.3">
      <c r="A9757">
        <v>14734</v>
      </c>
      <c r="B9757" t="s">
        <v>689</v>
      </c>
      <c r="C9757" t="s">
        <v>2841</v>
      </c>
      <c r="P9757">
        <v>3</v>
      </c>
      <c r="Q9757">
        <v>0</v>
      </c>
      <c r="R9757">
        <v>3</v>
      </c>
      <c r="S9757">
        <v>1</v>
      </c>
    </row>
    <row r="9758" spans="1:24" x14ac:dyDescent="0.3">
      <c r="A9758">
        <v>14734</v>
      </c>
      <c r="B9758" t="s">
        <v>689</v>
      </c>
      <c r="C9758" t="s">
        <v>459</v>
      </c>
      <c r="P9758">
        <v>2</v>
      </c>
      <c r="Q9758">
        <v>0</v>
      </c>
      <c r="R9758">
        <v>2</v>
      </c>
      <c r="S9758">
        <v>1</v>
      </c>
    </row>
    <row r="9759" spans="1:24" x14ac:dyDescent="0.3">
      <c r="A9759">
        <v>14734</v>
      </c>
      <c r="B9759" t="s">
        <v>901</v>
      </c>
      <c r="C9759" t="s">
        <v>113</v>
      </c>
      <c r="T9759">
        <v>28.7</v>
      </c>
      <c r="U9759">
        <v>35</v>
      </c>
      <c r="V9759">
        <v>0</v>
      </c>
      <c r="W9759">
        <v>86</v>
      </c>
      <c r="X9759">
        <v>3</v>
      </c>
    </row>
    <row r="9760" spans="1:24" x14ac:dyDescent="0.3">
      <c r="A9760">
        <v>14734</v>
      </c>
      <c r="B9760" t="s">
        <v>901</v>
      </c>
      <c r="C9760" t="s">
        <v>1627</v>
      </c>
      <c r="T9760">
        <v>16.5</v>
      </c>
      <c r="U9760">
        <v>19</v>
      </c>
      <c r="V9760">
        <v>0</v>
      </c>
      <c r="W9760">
        <v>33</v>
      </c>
      <c r="X9760">
        <v>2</v>
      </c>
    </row>
    <row r="9761" spans="1:39" x14ac:dyDescent="0.3">
      <c r="A9761">
        <v>14734</v>
      </c>
      <c r="B9761" t="s">
        <v>901</v>
      </c>
      <c r="C9761" t="s">
        <v>2842</v>
      </c>
      <c r="T9761">
        <v>17</v>
      </c>
      <c r="U9761">
        <v>17</v>
      </c>
      <c r="V9761">
        <v>0</v>
      </c>
      <c r="W9761">
        <v>17</v>
      </c>
      <c r="X9761">
        <v>1</v>
      </c>
    </row>
    <row r="9762" spans="1:39" x14ac:dyDescent="0.3">
      <c r="A9762">
        <v>14734</v>
      </c>
      <c r="B9762" t="s">
        <v>901</v>
      </c>
      <c r="C9762" t="s">
        <v>2843</v>
      </c>
      <c r="T9762">
        <v>12</v>
      </c>
      <c r="U9762">
        <v>12</v>
      </c>
      <c r="V9762">
        <v>0</v>
      </c>
      <c r="W9762">
        <v>12</v>
      </c>
      <c r="X9762">
        <v>1</v>
      </c>
    </row>
    <row r="9763" spans="1:39" x14ac:dyDescent="0.3">
      <c r="A9763">
        <v>14734</v>
      </c>
      <c r="B9763" t="s">
        <v>689</v>
      </c>
      <c r="C9763" t="s">
        <v>1007</v>
      </c>
      <c r="T9763">
        <v>49</v>
      </c>
      <c r="U9763">
        <v>49</v>
      </c>
      <c r="V9763">
        <v>0</v>
      </c>
      <c r="W9763">
        <v>49</v>
      </c>
      <c r="X9763">
        <v>1</v>
      </c>
    </row>
    <row r="9764" spans="1:39" x14ac:dyDescent="0.3">
      <c r="A9764">
        <v>14734</v>
      </c>
      <c r="B9764" t="s">
        <v>901</v>
      </c>
      <c r="C9764" t="s">
        <v>113</v>
      </c>
      <c r="Y9764">
        <v>-1</v>
      </c>
      <c r="Z9764">
        <v>0</v>
      </c>
      <c r="AA9764">
        <v>0</v>
      </c>
      <c r="AB9764">
        <v>-1</v>
      </c>
      <c r="AC9764">
        <v>1</v>
      </c>
    </row>
    <row r="9765" spans="1:39" x14ac:dyDescent="0.3">
      <c r="A9765">
        <v>14734</v>
      </c>
      <c r="B9765" t="s">
        <v>689</v>
      </c>
      <c r="C9765" t="s">
        <v>1007</v>
      </c>
      <c r="Y9765">
        <v>15</v>
      </c>
      <c r="Z9765">
        <v>28</v>
      </c>
      <c r="AA9765">
        <v>0</v>
      </c>
      <c r="AB9765">
        <v>45</v>
      </c>
      <c r="AC9765">
        <v>3</v>
      </c>
    </row>
    <row r="9766" spans="1:39" x14ac:dyDescent="0.3">
      <c r="A9766">
        <v>14734</v>
      </c>
      <c r="B9766" t="s">
        <v>689</v>
      </c>
      <c r="C9766" t="s">
        <v>2626</v>
      </c>
      <c r="AD9766">
        <v>4</v>
      </c>
      <c r="AE9766">
        <v>50</v>
      </c>
      <c r="AF9766">
        <v>4</v>
      </c>
      <c r="AG9766">
        <v>100</v>
      </c>
      <c r="AH9766">
        <v>15</v>
      </c>
      <c r="AI9766">
        <v>3</v>
      </c>
    </row>
    <row r="9767" spans="1:39" x14ac:dyDescent="0.3">
      <c r="A9767">
        <v>14734</v>
      </c>
      <c r="B9767" t="s">
        <v>901</v>
      </c>
      <c r="C9767" t="s">
        <v>2595</v>
      </c>
      <c r="AJ9767">
        <v>55</v>
      </c>
      <c r="AK9767">
        <v>374</v>
      </c>
      <c r="AL9767">
        <v>41.6</v>
      </c>
      <c r="AM9767">
        <v>9</v>
      </c>
    </row>
    <row r="9768" spans="1:39" x14ac:dyDescent="0.3">
      <c r="A9768">
        <v>14734</v>
      </c>
      <c r="B9768" t="s">
        <v>689</v>
      </c>
      <c r="C9768" t="s">
        <v>2626</v>
      </c>
      <c r="AJ9768">
        <v>44</v>
      </c>
      <c r="AK9768">
        <v>142</v>
      </c>
      <c r="AL9768">
        <v>35.5</v>
      </c>
      <c r="AM9768">
        <v>4</v>
      </c>
    </row>
    <row r="9769" spans="1:39" x14ac:dyDescent="0.3">
      <c r="A9769">
        <v>14735</v>
      </c>
      <c r="B9769" t="s">
        <v>62</v>
      </c>
      <c r="C9769" t="s">
        <v>2424</v>
      </c>
      <c r="D9769">
        <v>41</v>
      </c>
      <c r="E9769">
        <v>58.5</v>
      </c>
      <c r="F9769">
        <v>24</v>
      </c>
      <c r="G9769">
        <v>6</v>
      </c>
      <c r="H9769">
        <v>1</v>
      </c>
      <c r="I9769">
        <v>222</v>
      </c>
      <c r="J9769">
        <v>82.8</v>
      </c>
    </row>
    <row r="9770" spans="1:39" x14ac:dyDescent="0.3">
      <c r="A9770">
        <v>14735</v>
      </c>
      <c r="B9770" t="s">
        <v>715</v>
      </c>
      <c r="C9770" t="s">
        <v>1165</v>
      </c>
      <c r="D9770">
        <v>14</v>
      </c>
      <c r="E9770">
        <v>71.400000000000006</v>
      </c>
      <c r="F9770">
        <v>10</v>
      </c>
      <c r="G9770">
        <v>0</v>
      </c>
      <c r="H9770">
        <v>0</v>
      </c>
      <c r="I9770">
        <v>161</v>
      </c>
      <c r="J9770">
        <v>168</v>
      </c>
    </row>
    <row r="9771" spans="1:39" x14ac:dyDescent="0.3">
      <c r="A9771">
        <v>14735</v>
      </c>
      <c r="B9771" t="s">
        <v>62</v>
      </c>
      <c r="C9771" t="s">
        <v>394</v>
      </c>
      <c r="K9771">
        <v>14</v>
      </c>
      <c r="L9771">
        <v>0</v>
      </c>
      <c r="M9771">
        <v>12</v>
      </c>
      <c r="N9771">
        <v>0</v>
      </c>
      <c r="O9771">
        <v>66</v>
      </c>
    </row>
    <row r="9772" spans="1:39" x14ac:dyDescent="0.3">
      <c r="A9772">
        <v>14735</v>
      </c>
      <c r="B9772" t="s">
        <v>62</v>
      </c>
      <c r="C9772" t="s">
        <v>2424</v>
      </c>
      <c r="K9772">
        <v>4</v>
      </c>
      <c r="L9772">
        <v>0</v>
      </c>
      <c r="M9772">
        <v>12</v>
      </c>
      <c r="N9772">
        <v>0</v>
      </c>
      <c r="O9772">
        <v>26</v>
      </c>
    </row>
    <row r="9773" spans="1:39" x14ac:dyDescent="0.3">
      <c r="A9773">
        <v>14735</v>
      </c>
      <c r="B9773" t="s">
        <v>62</v>
      </c>
      <c r="C9773" t="s">
        <v>2425</v>
      </c>
      <c r="K9773">
        <v>1</v>
      </c>
      <c r="L9773">
        <v>0</v>
      </c>
      <c r="M9773">
        <v>16</v>
      </c>
      <c r="N9773">
        <v>0</v>
      </c>
      <c r="O9773">
        <v>16</v>
      </c>
    </row>
    <row r="9774" spans="1:39" x14ac:dyDescent="0.3">
      <c r="A9774">
        <v>14735</v>
      </c>
      <c r="B9774" t="s">
        <v>62</v>
      </c>
      <c r="C9774" t="s">
        <v>2844</v>
      </c>
      <c r="K9774">
        <v>1</v>
      </c>
      <c r="L9774">
        <v>0</v>
      </c>
      <c r="M9774">
        <v>1</v>
      </c>
      <c r="N9774">
        <v>0</v>
      </c>
      <c r="O9774">
        <v>1</v>
      </c>
    </row>
    <row r="9775" spans="1:39" x14ac:dyDescent="0.3">
      <c r="A9775">
        <v>14735</v>
      </c>
      <c r="B9775" t="s">
        <v>715</v>
      </c>
      <c r="C9775" t="s">
        <v>2546</v>
      </c>
      <c r="K9775">
        <v>26</v>
      </c>
      <c r="L9775">
        <v>0</v>
      </c>
      <c r="M9775">
        <v>71</v>
      </c>
      <c r="N9775">
        <v>2</v>
      </c>
      <c r="O9775">
        <v>173</v>
      </c>
    </row>
    <row r="9776" spans="1:39" x14ac:dyDescent="0.3">
      <c r="A9776">
        <v>14735</v>
      </c>
      <c r="B9776" t="s">
        <v>715</v>
      </c>
      <c r="C9776" t="s">
        <v>247</v>
      </c>
      <c r="K9776">
        <v>17</v>
      </c>
      <c r="L9776">
        <v>0</v>
      </c>
      <c r="M9776">
        <v>36</v>
      </c>
      <c r="N9776">
        <v>2</v>
      </c>
      <c r="O9776">
        <v>129</v>
      </c>
    </row>
    <row r="9777" spans="1:19" x14ac:dyDescent="0.3">
      <c r="A9777">
        <v>14735</v>
      </c>
      <c r="B9777" t="s">
        <v>715</v>
      </c>
      <c r="C9777" t="s">
        <v>1165</v>
      </c>
      <c r="K9777">
        <v>16</v>
      </c>
      <c r="L9777">
        <v>0</v>
      </c>
      <c r="M9777">
        <v>9</v>
      </c>
      <c r="N9777">
        <v>1</v>
      </c>
      <c r="O9777">
        <v>37</v>
      </c>
    </row>
    <row r="9778" spans="1:19" x14ac:dyDescent="0.3">
      <c r="A9778">
        <v>14735</v>
      </c>
      <c r="B9778" t="s">
        <v>715</v>
      </c>
      <c r="C9778" t="s">
        <v>2324</v>
      </c>
      <c r="K9778">
        <v>6</v>
      </c>
      <c r="L9778">
        <v>0</v>
      </c>
      <c r="M9778">
        <v>11</v>
      </c>
      <c r="N9778">
        <v>0</v>
      </c>
      <c r="O9778">
        <v>35</v>
      </c>
    </row>
    <row r="9779" spans="1:19" x14ac:dyDescent="0.3">
      <c r="A9779">
        <v>14735</v>
      </c>
      <c r="B9779" t="s">
        <v>715</v>
      </c>
      <c r="C9779" t="s">
        <v>291</v>
      </c>
      <c r="K9779">
        <v>2</v>
      </c>
      <c r="L9779">
        <v>0</v>
      </c>
      <c r="M9779">
        <v>10</v>
      </c>
      <c r="N9779">
        <v>0</v>
      </c>
      <c r="O9779">
        <v>12</v>
      </c>
    </row>
    <row r="9780" spans="1:19" x14ac:dyDescent="0.3">
      <c r="A9780">
        <v>14735</v>
      </c>
      <c r="B9780" t="s">
        <v>715</v>
      </c>
      <c r="C9780" t="s">
        <v>2845</v>
      </c>
      <c r="K9780">
        <v>2</v>
      </c>
      <c r="L9780">
        <v>0</v>
      </c>
      <c r="M9780">
        <v>7</v>
      </c>
      <c r="N9780">
        <v>0</v>
      </c>
      <c r="O9780">
        <v>10</v>
      </c>
    </row>
    <row r="9781" spans="1:19" x14ac:dyDescent="0.3">
      <c r="A9781">
        <v>14735</v>
      </c>
      <c r="B9781" t="s">
        <v>715</v>
      </c>
      <c r="C9781" t="s">
        <v>56</v>
      </c>
      <c r="K9781">
        <v>1</v>
      </c>
      <c r="L9781">
        <v>0</v>
      </c>
      <c r="M9781">
        <v>6</v>
      </c>
      <c r="N9781">
        <v>0</v>
      </c>
      <c r="O9781">
        <v>6</v>
      </c>
    </row>
    <row r="9782" spans="1:19" x14ac:dyDescent="0.3">
      <c r="A9782">
        <v>14735</v>
      </c>
      <c r="B9782" t="s">
        <v>715</v>
      </c>
      <c r="C9782" t="s">
        <v>2095</v>
      </c>
      <c r="K9782">
        <v>1</v>
      </c>
      <c r="L9782">
        <v>1</v>
      </c>
      <c r="M9782">
        <v>2</v>
      </c>
      <c r="N9782">
        <v>0</v>
      </c>
      <c r="O9782">
        <v>2</v>
      </c>
    </row>
    <row r="9783" spans="1:19" x14ac:dyDescent="0.3">
      <c r="A9783">
        <v>14735</v>
      </c>
      <c r="B9783" t="s">
        <v>715</v>
      </c>
      <c r="C9783" t="s">
        <v>2325</v>
      </c>
      <c r="K9783">
        <v>1</v>
      </c>
      <c r="L9783">
        <v>0</v>
      </c>
      <c r="M9783">
        <v>0</v>
      </c>
      <c r="N9783">
        <v>0</v>
      </c>
      <c r="O9783">
        <v>-2</v>
      </c>
    </row>
    <row r="9784" spans="1:19" x14ac:dyDescent="0.3">
      <c r="A9784">
        <v>14735</v>
      </c>
      <c r="B9784" t="s">
        <v>62</v>
      </c>
      <c r="C9784" t="s">
        <v>394</v>
      </c>
      <c r="P9784">
        <v>28</v>
      </c>
      <c r="Q9784">
        <v>0</v>
      </c>
      <c r="R9784">
        <v>57</v>
      </c>
      <c r="S9784">
        <v>6</v>
      </c>
    </row>
    <row r="9785" spans="1:19" x14ac:dyDescent="0.3">
      <c r="A9785">
        <v>14735</v>
      </c>
      <c r="B9785" t="s">
        <v>62</v>
      </c>
      <c r="C9785" t="s">
        <v>536</v>
      </c>
      <c r="P9785">
        <v>15</v>
      </c>
      <c r="Q9785">
        <v>1</v>
      </c>
      <c r="R9785">
        <v>36</v>
      </c>
      <c r="S9785">
        <v>4</v>
      </c>
    </row>
    <row r="9786" spans="1:19" x14ac:dyDescent="0.3">
      <c r="A9786">
        <v>14735</v>
      </c>
      <c r="B9786" t="s">
        <v>62</v>
      </c>
      <c r="C9786" t="s">
        <v>74</v>
      </c>
      <c r="P9786">
        <v>23</v>
      </c>
      <c r="Q9786">
        <v>0</v>
      </c>
      <c r="R9786">
        <v>36</v>
      </c>
      <c r="S9786">
        <v>2</v>
      </c>
    </row>
    <row r="9787" spans="1:19" x14ac:dyDescent="0.3">
      <c r="A9787">
        <v>14735</v>
      </c>
      <c r="B9787" t="s">
        <v>62</v>
      </c>
      <c r="C9787" t="s">
        <v>719</v>
      </c>
      <c r="P9787">
        <v>15</v>
      </c>
      <c r="Q9787">
        <v>0</v>
      </c>
      <c r="R9787">
        <v>32</v>
      </c>
      <c r="S9787">
        <v>3</v>
      </c>
    </row>
    <row r="9788" spans="1:19" x14ac:dyDescent="0.3">
      <c r="A9788">
        <v>14735</v>
      </c>
      <c r="B9788" t="s">
        <v>62</v>
      </c>
      <c r="C9788" t="s">
        <v>2425</v>
      </c>
      <c r="P9788">
        <v>12</v>
      </c>
      <c r="Q9788">
        <v>0</v>
      </c>
      <c r="R9788">
        <v>31</v>
      </c>
      <c r="S9788">
        <v>5</v>
      </c>
    </row>
    <row r="9789" spans="1:19" x14ac:dyDescent="0.3">
      <c r="A9789">
        <v>14735</v>
      </c>
      <c r="B9789" t="s">
        <v>62</v>
      </c>
      <c r="C9789" t="s">
        <v>997</v>
      </c>
      <c r="P9789">
        <v>14</v>
      </c>
      <c r="Q9789">
        <v>0</v>
      </c>
      <c r="R9789">
        <v>14</v>
      </c>
      <c r="S9789">
        <v>1</v>
      </c>
    </row>
    <row r="9790" spans="1:19" x14ac:dyDescent="0.3">
      <c r="A9790">
        <v>14735</v>
      </c>
      <c r="B9790" t="s">
        <v>62</v>
      </c>
      <c r="C9790" t="s">
        <v>2844</v>
      </c>
      <c r="P9790">
        <v>9</v>
      </c>
      <c r="Q9790">
        <v>0</v>
      </c>
      <c r="R9790">
        <v>9</v>
      </c>
      <c r="S9790">
        <v>1</v>
      </c>
    </row>
    <row r="9791" spans="1:19" x14ac:dyDescent="0.3">
      <c r="A9791">
        <v>14735</v>
      </c>
      <c r="B9791" t="s">
        <v>715</v>
      </c>
      <c r="C9791" t="s">
        <v>2846</v>
      </c>
      <c r="P9791">
        <v>37</v>
      </c>
      <c r="Q9791">
        <v>0</v>
      </c>
      <c r="R9791">
        <v>89</v>
      </c>
      <c r="S9791">
        <v>4</v>
      </c>
    </row>
    <row r="9792" spans="1:19" x14ac:dyDescent="0.3">
      <c r="A9792">
        <v>14735</v>
      </c>
      <c r="B9792" t="s">
        <v>715</v>
      </c>
      <c r="C9792" t="s">
        <v>2324</v>
      </c>
      <c r="P9792">
        <v>29</v>
      </c>
      <c r="Q9792">
        <v>0</v>
      </c>
      <c r="R9792">
        <v>45</v>
      </c>
      <c r="S9792">
        <v>3</v>
      </c>
    </row>
    <row r="9793" spans="1:39" x14ac:dyDescent="0.3">
      <c r="A9793">
        <v>14735</v>
      </c>
      <c r="B9793" t="s">
        <v>715</v>
      </c>
      <c r="C9793" t="s">
        <v>2095</v>
      </c>
      <c r="P9793">
        <v>13</v>
      </c>
      <c r="Q9793">
        <v>0</v>
      </c>
      <c r="R9793">
        <v>13</v>
      </c>
      <c r="S9793">
        <v>1</v>
      </c>
    </row>
    <row r="9794" spans="1:39" x14ac:dyDescent="0.3">
      <c r="A9794">
        <v>14735</v>
      </c>
      <c r="B9794" t="s">
        <v>715</v>
      </c>
      <c r="C9794" t="s">
        <v>247</v>
      </c>
      <c r="P9794">
        <v>8</v>
      </c>
      <c r="Q9794">
        <v>0</v>
      </c>
      <c r="R9794">
        <v>8</v>
      </c>
      <c r="S9794">
        <v>1</v>
      </c>
    </row>
    <row r="9795" spans="1:39" x14ac:dyDescent="0.3">
      <c r="A9795">
        <v>14735</v>
      </c>
      <c r="B9795" t="s">
        <v>715</v>
      </c>
      <c r="C9795" t="s">
        <v>2546</v>
      </c>
      <c r="P9795">
        <v>6</v>
      </c>
      <c r="Q9795">
        <v>0</v>
      </c>
      <c r="R9795">
        <v>6</v>
      </c>
      <c r="S9795">
        <v>1</v>
      </c>
    </row>
    <row r="9796" spans="1:39" x14ac:dyDescent="0.3">
      <c r="A9796">
        <v>14735</v>
      </c>
      <c r="B9796" t="s">
        <v>62</v>
      </c>
      <c r="C9796" t="s">
        <v>2847</v>
      </c>
      <c r="T9796">
        <v>9</v>
      </c>
      <c r="U9796">
        <v>16</v>
      </c>
      <c r="V9796">
        <v>0</v>
      </c>
      <c r="W9796">
        <v>27</v>
      </c>
      <c r="X9796">
        <v>3</v>
      </c>
    </row>
    <row r="9797" spans="1:39" x14ac:dyDescent="0.3">
      <c r="A9797">
        <v>14735</v>
      </c>
      <c r="B9797" t="s">
        <v>62</v>
      </c>
      <c r="C9797" t="s">
        <v>2848</v>
      </c>
      <c r="T9797">
        <v>8.5</v>
      </c>
      <c r="U9797">
        <v>9</v>
      </c>
      <c r="V9797">
        <v>0</v>
      </c>
      <c r="W9797">
        <v>17</v>
      </c>
      <c r="X9797">
        <v>2</v>
      </c>
    </row>
    <row r="9798" spans="1:39" x14ac:dyDescent="0.3">
      <c r="A9798">
        <v>14735</v>
      </c>
      <c r="B9798" t="s">
        <v>62</v>
      </c>
      <c r="C9798" t="s">
        <v>2425</v>
      </c>
      <c r="T9798">
        <v>79</v>
      </c>
      <c r="U9798">
        <v>79</v>
      </c>
      <c r="V9798">
        <v>1</v>
      </c>
      <c r="W9798">
        <v>79</v>
      </c>
      <c r="X9798">
        <v>1</v>
      </c>
    </row>
    <row r="9799" spans="1:39" x14ac:dyDescent="0.3">
      <c r="A9799">
        <v>14735</v>
      </c>
      <c r="B9799" t="s">
        <v>62</v>
      </c>
      <c r="C9799" t="s">
        <v>1359</v>
      </c>
      <c r="T9799">
        <v>5</v>
      </c>
      <c r="U9799">
        <v>5</v>
      </c>
      <c r="V9799">
        <v>0</v>
      </c>
      <c r="W9799">
        <v>5</v>
      </c>
      <c r="X9799">
        <v>1</v>
      </c>
    </row>
    <row r="9800" spans="1:39" x14ac:dyDescent="0.3">
      <c r="A9800">
        <v>14735</v>
      </c>
      <c r="B9800" t="s">
        <v>715</v>
      </c>
      <c r="C9800" t="s">
        <v>2324</v>
      </c>
      <c r="T9800">
        <v>35</v>
      </c>
      <c r="U9800">
        <v>100</v>
      </c>
      <c r="V9800">
        <v>1</v>
      </c>
      <c r="W9800">
        <v>175</v>
      </c>
      <c r="X9800">
        <v>5</v>
      </c>
    </row>
    <row r="9801" spans="1:39" x14ac:dyDescent="0.3">
      <c r="A9801">
        <v>14735</v>
      </c>
      <c r="B9801" t="s">
        <v>715</v>
      </c>
      <c r="C9801" t="s">
        <v>113</v>
      </c>
      <c r="Y9801">
        <v>3</v>
      </c>
      <c r="Z9801">
        <v>3</v>
      </c>
      <c r="AA9801">
        <v>0</v>
      </c>
      <c r="AB9801">
        <v>3</v>
      </c>
      <c r="AC9801">
        <v>1</v>
      </c>
    </row>
    <row r="9802" spans="1:39" x14ac:dyDescent="0.3">
      <c r="A9802">
        <v>14735</v>
      </c>
      <c r="B9802" t="s">
        <v>62</v>
      </c>
      <c r="C9802" t="s">
        <v>1283</v>
      </c>
      <c r="AD9802">
        <v>2</v>
      </c>
      <c r="AE9802">
        <v>33</v>
      </c>
      <c r="AF9802">
        <v>2</v>
      </c>
      <c r="AG9802">
        <v>100</v>
      </c>
      <c r="AH9802">
        <v>8</v>
      </c>
      <c r="AI9802">
        <v>2</v>
      </c>
    </row>
    <row r="9803" spans="1:39" x14ac:dyDescent="0.3">
      <c r="A9803">
        <v>14735</v>
      </c>
      <c r="B9803" t="s">
        <v>715</v>
      </c>
      <c r="C9803" t="s">
        <v>2849</v>
      </c>
      <c r="AD9803">
        <v>3</v>
      </c>
      <c r="AE9803">
        <v>27</v>
      </c>
      <c r="AF9803">
        <v>2</v>
      </c>
      <c r="AG9803">
        <v>66.7</v>
      </c>
      <c r="AH9803">
        <v>11</v>
      </c>
      <c r="AI9803">
        <v>5</v>
      </c>
    </row>
    <row r="9804" spans="1:39" x14ac:dyDescent="0.3">
      <c r="A9804">
        <v>14735</v>
      </c>
      <c r="B9804" t="s">
        <v>62</v>
      </c>
      <c r="C9804" t="s">
        <v>266</v>
      </c>
      <c r="AJ9804">
        <v>50</v>
      </c>
      <c r="AK9804">
        <v>50</v>
      </c>
      <c r="AL9804">
        <v>50</v>
      </c>
      <c r="AM9804">
        <v>1</v>
      </c>
    </row>
    <row r="9805" spans="1:39" x14ac:dyDescent="0.3">
      <c r="A9805">
        <v>14735</v>
      </c>
      <c r="B9805" t="s">
        <v>62</v>
      </c>
      <c r="C9805" t="s">
        <v>2424</v>
      </c>
      <c r="AJ9805">
        <v>41</v>
      </c>
      <c r="AK9805">
        <v>41</v>
      </c>
      <c r="AL9805">
        <v>41</v>
      </c>
      <c r="AM9805">
        <v>1</v>
      </c>
    </row>
    <row r="9806" spans="1:39" x14ac:dyDescent="0.3">
      <c r="A9806">
        <v>14735</v>
      </c>
      <c r="B9806" t="s">
        <v>715</v>
      </c>
      <c r="C9806" t="s">
        <v>2850</v>
      </c>
      <c r="AJ9806">
        <v>49</v>
      </c>
      <c r="AK9806">
        <v>85</v>
      </c>
      <c r="AL9806">
        <v>42.5</v>
      </c>
      <c r="AM9806">
        <v>2</v>
      </c>
    </row>
    <row r="9807" spans="1:39" x14ac:dyDescent="0.3">
      <c r="A9807">
        <v>14736</v>
      </c>
      <c r="B9807" t="s">
        <v>886</v>
      </c>
      <c r="C9807" t="s">
        <v>52</v>
      </c>
      <c r="D9807">
        <v>51</v>
      </c>
      <c r="E9807">
        <v>58.8</v>
      </c>
      <c r="F9807">
        <v>30</v>
      </c>
      <c r="G9807">
        <v>1</v>
      </c>
      <c r="H9807">
        <v>3</v>
      </c>
      <c r="I9807">
        <v>418</v>
      </c>
      <c r="J9807">
        <v>143.19999999999999</v>
      </c>
    </row>
    <row r="9808" spans="1:39" x14ac:dyDescent="0.3">
      <c r="A9808">
        <v>14736</v>
      </c>
      <c r="B9808" t="s">
        <v>668</v>
      </c>
      <c r="C9808" t="s">
        <v>1986</v>
      </c>
      <c r="D9808">
        <v>19</v>
      </c>
      <c r="E9808">
        <v>42.1</v>
      </c>
      <c r="F9808">
        <v>8</v>
      </c>
      <c r="G9808">
        <v>2</v>
      </c>
      <c r="H9808">
        <v>0</v>
      </c>
      <c r="I9808">
        <v>117</v>
      </c>
      <c r="J9808">
        <v>72.8</v>
      </c>
    </row>
    <row r="9809" spans="1:19" x14ac:dyDescent="0.3">
      <c r="A9809">
        <v>14736</v>
      </c>
      <c r="B9809" t="s">
        <v>886</v>
      </c>
      <c r="C9809" t="s">
        <v>320</v>
      </c>
      <c r="K9809">
        <v>12</v>
      </c>
      <c r="L9809">
        <v>0</v>
      </c>
      <c r="M9809">
        <v>12</v>
      </c>
      <c r="N9809">
        <v>0</v>
      </c>
      <c r="O9809">
        <v>46</v>
      </c>
    </row>
    <row r="9810" spans="1:19" x14ac:dyDescent="0.3">
      <c r="A9810">
        <v>14736</v>
      </c>
      <c r="B9810" t="s">
        <v>886</v>
      </c>
      <c r="C9810" t="s">
        <v>95</v>
      </c>
      <c r="K9810">
        <v>20</v>
      </c>
      <c r="L9810">
        <v>0</v>
      </c>
      <c r="M9810">
        <v>8</v>
      </c>
      <c r="N9810">
        <v>1</v>
      </c>
      <c r="O9810">
        <v>27</v>
      </c>
    </row>
    <row r="9811" spans="1:19" x14ac:dyDescent="0.3">
      <c r="A9811">
        <v>14736</v>
      </c>
      <c r="B9811" t="s">
        <v>886</v>
      </c>
      <c r="C9811" t="s">
        <v>2695</v>
      </c>
      <c r="K9811">
        <v>2</v>
      </c>
      <c r="L9811">
        <v>1</v>
      </c>
      <c r="M9811">
        <v>6</v>
      </c>
      <c r="N9811">
        <v>0</v>
      </c>
      <c r="O9811">
        <v>8</v>
      </c>
    </row>
    <row r="9812" spans="1:19" x14ac:dyDescent="0.3">
      <c r="A9812">
        <v>14736</v>
      </c>
      <c r="B9812" t="s">
        <v>886</v>
      </c>
      <c r="C9812" t="s">
        <v>52</v>
      </c>
      <c r="K9812">
        <v>4</v>
      </c>
      <c r="L9812">
        <v>0</v>
      </c>
      <c r="M9812">
        <v>0</v>
      </c>
      <c r="N9812">
        <v>0</v>
      </c>
      <c r="O9812">
        <v>-22</v>
      </c>
    </row>
    <row r="9813" spans="1:19" x14ac:dyDescent="0.3">
      <c r="A9813">
        <v>14736</v>
      </c>
      <c r="B9813" t="s">
        <v>668</v>
      </c>
      <c r="C9813" t="s">
        <v>2851</v>
      </c>
      <c r="K9813">
        <v>32</v>
      </c>
      <c r="L9813">
        <v>0</v>
      </c>
      <c r="M9813">
        <v>26</v>
      </c>
      <c r="N9813">
        <v>1</v>
      </c>
      <c r="O9813">
        <v>135</v>
      </c>
    </row>
    <row r="9814" spans="1:19" x14ac:dyDescent="0.3">
      <c r="A9814">
        <v>14736</v>
      </c>
      <c r="B9814" t="s">
        <v>668</v>
      </c>
      <c r="C9814" t="s">
        <v>1986</v>
      </c>
      <c r="K9814">
        <v>3</v>
      </c>
      <c r="L9814">
        <v>0</v>
      </c>
      <c r="M9814">
        <v>14</v>
      </c>
      <c r="N9814">
        <v>0</v>
      </c>
      <c r="O9814">
        <v>10</v>
      </c>
    </row>
    <row r="9815" spans="1:19" x14ac:dyDescent="0.3">
      <c r="A9815">
        <v>14736</v>
      </c>
      <c r="B9815" t="s">
        <v>668</v>
      </c>
      <c r="C9815" t="s">
        <v>53</v>
      </c>
      <c r="K9815">
        <v>1</v>
      </c>
      <c r="L9815">
        <v>0</v>
      </c>
      <c r="M9815">
        <v>5</v>
      </c>
      <c r="N9815">
        <v>0</v>
      </c>
      <c r="O9815">
        <v>5</v>
      </c>
    </row>
    <row r="9816" spans="1:19" x14ac:dyDescent="0.3">
      <c r="A9816">
        <v>14736</v>
      </c>
      <c r="B9816" t="s">
        <v>668</v>
      </c>
      <c r="C9816" t="s">
        <v>2701</v>
      </c>
      <c r="K9816">
        <v>1</v>
      </c>
      <c r="L9816">
        <v>0</v>
      </c>
      <c r="M9816">
        <v>1</v>
      </c>
      <c r="N9816">
        <v>1</v>
      </c>
      <c r="O9816">
        <v>1</v>
      </c>
    </row>
    <row r="9817" spans="1:19" x14ac:dyDescent="0.3">
      <c r="A9817">
        <v>14736</v>
      </c>
      <c r="B9817" t="s">
        <v>668</v>
      </c>
      <c r="C9817" t="s">
        <v>678</v>
      </c>
      <c r="K9817">
        <v>2</v>
      </c>
      <c r="L9817">
        <v>0</v>
      </c>
      <c r="M9817">
        <v>1</v>
      </c>
      <c r="N9817">
        <v>0</v>
      </c>
      <c r="O9817">
        <v>-6</v>
      </c>
    </row>
    <row r="9818" spans="1:19" x14ac:dyDescent="0.3">
      <c r="A9818">
        <v>14736</v>
      </c>
      <c r="B9818" t="s">
        <v>886</v>
      </c>
      <c r="C9818" t="s">
        <v>2695</v>
      </c>
      <c r="P9818">
        <v>30</v>
      </c>
      <c r="Q9818">
        <v>3</v>
      </c>
      <c r="R9818">
        <v>156</v>
      </c>
      <c r="S9818">
        <v>13</v>
      </c>
    </row>
    <row r="9819" spans="1:19" x14ac:dyDescent="0.3">
      <c r="A9819">
        <v>14736</v>
      </c>
      <c r="B9819" t="s">
        <v>886</v>
      </c>
      <c r="C9819" t="s">
        <v>2381</v>
      </c>
      <c r="P9819">
        <v>38</v>
      </c>
      <c r="Q9819">
        <v>0</v>
      </c>
      <c r="R9819">
        <v>86</v>
      </c>
      <c r="S9819">
        <v>3</v>
      </c>
    </row>
    <row r="9820" spans="1:19" x14ac:dyDescent="0.3">
      <c r="A9820">
        <v>14736</v>
      </c>
      <c r="B9820" t="s">
        <v>886</v>
      </c>
      <c r="C9820" t="s">
        <v>199</v>
      </c>
      <c r="P9820">
        <v>22</v>
      </c>
      <c r="Q9820">
        <v>0</v>
      </c>
      <c r="R9820">
        <v>84</v>
      </c>
      <c r="S9820">
        <v>6</v>
      </c>
    </row>
    <row r="9821" spans="1:19" x14ac:dyDescent="0.3">
      <c r="A9821">
        <v>14736</v>
      </c>
      <c r="B9821" t="s">
        <v>886</v>
      </c>
      <c r="C9821" t="s">
        <v>95</v>
      </c>
      <c r="P9821">
        <v>28</v>
      </c>
      <c r="Q9821">
        <v>0</v>
      </c>
      <c r="R9821">
        <v>40</v>
      </c>
      <c r="S9821">
        <v>3</v>
      </c>
    </row>
    <row r="9822" spans="1:19" x14ac:dyDescent="0.3">
      <c r="A9822">
        <v>14736</v>
      </c>
      <c r="B9822" t="s">
        <v>886</v>
      </c>
      <c r="C9822" t="s">
        <v>578</v>
      </c>
      <c r="P9822">
        <v>16</v>
      </c>
      <c r="Q9822">
        <v>0</v>
      </c>
      <c r="R9822">
        <v>36</v>
      </c>
      <c r="S9822">
        <v>3</v>
      </c>
    </row>
    <row r="9823" spans="1:19" x14ac:dyDescent="0.3">
      <c r="A9823">
        <v>14736</v>
      </c>
      <c r="B9823" t="s">
        <v>886</v>
      </c>
      <c r="C9823" t="s">
        <v>2694</v>
      </c>
      <c r="P9823">
        <v>19</v>
      </c>
      <c r="Q9823">
        <v>0</v>
      </c>
      <c r="R9823">
        <v>19</v>
      </c>
      <c r="S9823">
        <v>1</v>
      </c>
    </row>
    <row r="9824" spans="1:19" x14ac:dyDescent="0.3">
      <c r="A9824">
        <v>14736</v>
      </c>
      <c r="B9824" t="s">
        <v>886</v>
      </c>
      <c r="C9824" t="s">
        <v>320</v>
      </c>
      <c r="P9824">
        <v>0</v>
      </c>
      <c r="Q9824">
        <v>0</v>
      </c>
      <c r="R9824">
        <v>-3</v>
      </c>
      <c r="S9824">
        <v>1</v>
      </c>
    </row>
    <row r="9825" spans="1:39" x14ac:dyDescent="0.3">
      <c r="A9825">
        <v>14736</v>
      </c>
      <c r="B9825" t="s">
        <v>668</v>
      </c>
      <c r="C9825" t="s">
        <v>2852</v>
      </c>
      <c r="P9825">
        <v>42</v>
      </c>
      <c r="Q9825">
        <v>0</v>
      </c>
      <c r="R9825">
        <v>65</v>
      </c>
      <c r="S9825">
        <v>3</v>
      </c>
    </row>
    <row r="9826" spans="1:39" x14ac:dyDescent="0.3">
      <c r="A9826">
        <v>14736</v>
      </c>
      <c r="B9826" t="s">
        <v>668</v>
      </c>
      <c r="C9826" t="s">
        <v>2853</v>
      </c>
      <c r="P9826">
        <v>17</v>
      </c>
      <c r="Q9826">
        <v>0</v>
      </c>
      <c r="R9826">
        <v>17</v>
      </c>
      <c r="S9826">
        <v>1</v>
      </c>
    </row>
    <row r="9827" spans="1:39" x14ac:dyDescent="0.3">
      <c r="A9827">
        <v>14736</v>
      </c>
      <c r="B9827" t="s">
        <v>668</v>
      </c>
      <c r="C9827" t="s">
        <v>678</v>
      </c>
      <c r="P9827">
        <v>17</v>
      </c>
      <c r="Q9827">
        <v>0</v>
      </c>
      <c r="R9827">
        <v>17</v>
      </c>
      <c r="S9827">
        <v>1</v>
      </c>
    </row>
    <row r="9828" spans="1:39" x14ac:dyDescent="0.3">
      <c r="A9828">
        <v>14736</v>
      </c>
      <c r="B9828" t="s">
        <v>668</v>
      </c>
      <c r="C9828" t="s">
        <v>2851</v>
      </c>
      <c r="P9828">
        <v>8</v>
      </c>
      <c r="Q9828">
        <v>0</v>
      </c>
      <c r="R9828">
        <v>8</v>
      </c>
      <c r="S9828">
        <v>1</v>
      </c>
    </row>
    <row r="9829" spans="1:39" x14ac:dyDescent="0.3">
      <c r="A9829">
        <v>14736</v>
      </c>
      <c r="B9829" t="s">
        <v>668</v>
      </c>
      <c r="C9829" t="s">
        <v>2461</v>
      </c>
      <c r="P9829">
        <v>8</v>
      </c>
      <c r="Q9829">
        <v>0</v>
      </c>
      <c r="R9829">
        <v>8</v>
      </c>
      <c r="S9829">
        <v>1</v>
      </c>
    </row>
    <row r="9830" spans="1:39" x14ac:dyDescent="0.3">
      <c r="A9830">
        <v>14736</v>
      </c>
      <c r="B9830" t="s">
        <v>668</v>
      </c>
      <c r="C9830" t="s">
        <v>2854</v>
      </c>
      <c r="P9830">
        <v>2</v>
      </c>
      <c r="Q9830">
        <v>0</v>
      </c>
      <c r="R9830">
        <v>2</v>
      </c>
      <c r="S9830">
        <v>1</v>
      </c>
    </row>
    <row r="9831" spans="1:39" x14ac:dyDescent="0.3">
      <c r="A9831">
        <v>14736</v>
      </c>
      <c r="B9831" t="s">
        <v>886</v>
      </c>
      <c r="C9831" t="s">
        <v>2694</v>
      </c>
      <c r="T9831">
        <v>22</v>
      </c>
      <c r="U9831">
        <v>27</v>
      </c>
      <c r="V9831">
        <v>0</v>
      </c>
      <c r="W9831">
        <v>44</v>
      </c>
      <c r="X9831">
        <v>2</v>
      </c>
    </row>
    <row r="9832" spans="1:39" x14ac:dyDescent="0.3">
      <c r="A9832">
        <v>14736</v>
      </c>
      <c r="B9832" t="s">
        <v>886</v>
      </c>
      <c r="C9832" t="s">
        <v>108</v>
      </c>
      <c r="T9832">
        <v>13.5</v>
      </c>
      <c r="U9832">
        <v>17</v>
      </c>
      <c r="V9832">
        <v>0</v>
      </c>
      <c r="W9832">
        <v>27</v>
      </c>
      <c r="X9832">
        <v>2</v>
      </c>
    </row>
    <row r="9833" spans="1:39" x14ac:dyDescent="0.3">
      <c r="A9833">
        <v>14736</v>
      </c>
      <c r="B9833" t="s">
        <v>668</v>
      </c>
      <c r="C9833" t="s">
        <v>678</v>
      </c>
      <c r="T9833">
        <v>20.3</v>
      </c>
      <c r="U9833">
        <v>25</v>
      </c>
      <c r="V9833">
        <v>0</v>
      </c>
      <c r="W9833">
        <v>61</v>
      </c>
      <c r="X9833">
        <v>3</v>
      </c>
    </row>
    <row r="9834" spans="1:39" x14ac:dyDescent="0.3">
      <c r="A9834">
        <v>14736</v>
      </c>
      <c r="B9834" t="s">
        <v>668</v>
      </c>
      <c r="C9834" t="s">
        <v>180</v>
      </c>
      <c r="T9834">
        <v>14.7</v>
      </c>
      <c r="U9834">
        <v>20</v>
      </c>
      <c r="V9834">
        <v>0</v>
      </c>
      <c r="W9834">
        <v>44</v>
      </c>
      <c r="X9834">
        <v>3</v>
      </c>
    </row>
    <row r="9835" spans="1:39" x14ac:dyDescent="0.3">
      <c r="A9835">
        <v>14736</v>
      </c>
      <c r="B9835" t="s">
        <v>886</v>
      </c>
      <c r="C9835" t="s">
        <v>2695</v>
      </c>
      <c r="Y9835">
        <v>11.8</v>
      </c>
      <c r="Z9835">
        <v>42</v>
      </c>
      <c r="AA9835">
        <v>0</v>
      </c>
      <c r="AB9835">
        <v>47</v>
      </c>
      <c r="AC9835">
        <v>4</v>
      </c>
    </row>
    <row r="9836" spans="1:39" x14ac:dyDescent="0.3">
      <c r="A9836">
        <v>14736</v>
      </c>
      <c r="B9836" t="s">
        <v>668</v>
      </c>
      <c r="C9836" t="s">
        <v>2657</v>
      </c>
      <c r="Y9836">
        <v>11</v>
      </c>
      <c r="Z9836">
        <v>0</v>
      </c>
      <c r="AA9836">
        <v>0</v>
      </c>
      <c r="AB9836">
        <v>11</v>
      </c>
      <c r="AC9836">
        <v>1</v>
      </c>
    </row>
    <row r="9837" spans="1:39" x14ac:dyDescent="0.3">
      <c r="A9837">
        <v>14736</v>
      </c>
      <c r="B9837" t="s">
        <v>668</v>
      </c>
      <c r="C9837" t="s">
        <v>2703</v>
      </c>
      <c r="Y9837">
        <v>-3</v>
      </c>
      <c r="Z9837">
        <v>0</v>
      </c>
      <c r="AA9837">
        <v>0</v>
      </c>
      <c r="AB9837">
        <v>-3</v>
      </c>
      <c r="AC9837">
        <v>1</v>
      </c>
    </row>
    <row r="9838" spans="1:39" x14ac:dyDescent="0.3">
      <c r="A9838">
        <v>14736</v>
      </c>
      <c r="B9838" t="s">
        <v>886</v>
      </c>
      <c r="C9838" t="s">
        <v>2855</v>
      </c>
      <c r="AD9838">
        <v>2</v>
      </c>
      <c r="AE9838">
        <v>28</v>
      </c>
      <c r="AF9838">
        <v>1</v>
      </c>
      <c r="AG9838">
        <v>50</v>
      </c>
      <c r="AH9838">
        <v>7</v>
      </c>
      <c r="AI9838">
        <v>4</v>
      </c>
    </row>
    <row r="9839" spans="1:39" x14ac:dyDescent="0.3">
      <c r="A9839">
        <v>14736</v>
      </c>
      <c r="B9839" t="s">
        <v>668</v>
      </c>
      <c r="C9839" t="s">
        <v>2705</v>
      </c>
      <c r="AD9839">
        <v>2</v>
      </c>
      <c r="AE9839">
        <v>35</v>
      </c>
      <c r="AF9839">
        <v>2</v>
      </c>
      <c r="AG9839">
        <v>100</v>
      </c>
      <c r="AH9839">
        <v>9</v>
      </c>
      <c r="AI9839">
        <v>3</v>
      </c>
    </row>
    <row r="9840" spans="1:39" x14ac:dyDescent="0.3">
      <c r="A9840">
        <v>14736</v>
      </c>
      <c r="B9840" t="s">
        <v>886</v>
      </c>
      <c r="C9840" t="s">
        <v>2147</v>
      </c>
      <c r="AJ9840">
        <v>60</v>
      </c>
      <c r="AK9840">
        <v>196</v>
      </c>
      <c r="AL9840">
        <v>49</v>
      </c>
      <c r="AM9840">
        <v>4</v>
      </c>
    </row>
    <row r="9841" spans="1:39" x14ac:dyDescent="0.3">
      <c r="A9841">
        <v>14736</v>
      </c>
      <c r="B9841" t="s">
        <v>668</v>
      </c>
      <c r="C9841" t="s">
        <v>751</v>
      </c>
      <c r="AJ9841">
        <v>53</v>
      </c>
      <c r="AK9841">
        <v>264</v>
      </c>
      <c r="AL9841">
        <v>44</v>
      </c>
      <c r="AM9841">
        <v>6</v>
      </c>
    </row>
    <row r="9842" spans="1:39" x14ac:dyDescent="0.3">
      <c r="A9842">
        <v>14737</v>
      </c>
      <c r="B9842" t="s">
        <v>283</v>
      </c>
      <c r="C9842" t="s">
        <v>402</v>
      </c>
      <c r="D9842">
        <v>14</v>
      </c>
      <c r="E9842">
        <v>64.3</v>
      </c>
      <c r="F9842">
        <v>9</v>
      </c>
      <c r="G9842">
        <v>0</v>
      </c>
      <c r="H9842">
        <v>1</v>
      </c>
      <c r="I9842">
        <v>130</v>
      </c>
      <c r="J9842">
        <v>165.9</v>
      </c>
    </row>
    <row r="9843" spans="1:39" x14ac:dyDescent="0.3">
      <c r="A9843">
        <v>14737</v>
      </c>
      <c r="B9843" t="s">
        <v>1625</v>
      </c>
      <c r="C9843" t="s">
        <v>2560</v>
      </c>
      <c r="D9843">
        <v>31</v>
      </c>
      <c r="E9843">
        <v>48.4</v>
      </c>
      <c r="F9843">
        <v>15</v>
      </c>
      <c r="G9843">
        <v>2</v>
      </c>
      <c r="H9843">
        <v>1</v>
      </c>
      <c r="I9843">
        <v>291</v>
      </c>
      <c r="J9843">
        <v>125</v>
      </c>
    </row>
    <row r="9844" spans="1:39" x14ac:dyDescent="0.3">
      <c r="A9844">
        <v>14737</v>
      </c>
      <c r="B9844" t="s">
        <v>283</v>
      </c>
      <c r="C9844" t="s">
        <v>402</v>
      </c>
      <c r="K9844">
        <v>30</v>
      </c>
      <c r="L9844">
        <v>2</v>
      </c>
      <c r="M9844">
        <v>27</v>
      </c>
      <c r="N9844">
        <v>3</v>
      </c>
      <c r="O9844">
        <v>166</v>
      </c>
    </row>
    <row r="9845" spans="1:39" x14ac:dyDescent="0.3">
      <c r="A9845">
        <v>14737</v>
      </c>
      <c r="B9845" t="s">
        <v>283</v>
      </c>
      <c r="C9845" t="s">
        <v>1973</v>
      </c>
      <c r="K9845">
        <v>12</v>
      </c>
      <c r="L9845">
        <v>0</v>
      </c>
      <c r="M9845">
        <v>14</v>
      </c>
      <c r="N9845">
        <v>1</v>
      </c>
      <c r="O9845">
        <v>109</v>
      </c>
    </row>
    <row r="9846" spans="1:39" x14ac:dyDescent="0.3">
      <c r="A9846">
        <v>14737</v>
      </c>
      <c r="B9846" t="s">
        <v>283</v>
      </c>
      <c r="C9846" t="s">
        <v>95</v>
      </c>
      <c r="K9846">
        <v>10</v>
      </c>
      <c r="L9846">
        <v>0</v>
      </c>
      <c r="M9846">
        <v>11</v>
      </c>
      <c r="N9846">
        <v>0</v>
      </c>
      <c r="O9846">
        <v>46</v>
      </c>
    </row>
    <row r="9847" spans="1:39" x14ac:dyDescent="0.3">
      <c r="A9847">
        <v>14737</v>
      </c>
      <c r="B9847" t="s">
        <v>283</v>
      </c>
      <c r="C9847" t="s">
        <v>2856</v>
      </c>
      <c r="K9847">
        <v>5</v>
      </c>
      <c r="L9847">
        <v>0</v>
      </c>
      <c r="M9847">
        <v>9</v>
      </c>
      <c r="N9847">
        <v>0</v>
      </c>
      <c r="O9847">
        <v>31</v>
      </c>
    </row>
    <row r="9848" spans="1:39" x14ac:dyDescent="0.3">
      <c r="A9848">
        <v>14737</v>
      </c>
      <c r="B9848" t="s">
        <v>283</v>
      </c>
      <c r="C9848" t="s">
        <v>377</v>
      </c>
      <c r="K9848">
        <v>4</v>
      </c>
      <c r="L9848">
        <v>0</v>
      </c>
      <c r="M9848">
        <v>18</v>
      </c>
      <c r="N9848">
        <v>0</v>
      </c>
      <c r="O9848">
        <v>29</v>
      </c>
    </row>
    <row r="9849" spans="1:39" x14ac:dyDescent="0.3">
      <c r="A9849">
        <v>14737</v>
      </c>
      <c r="B9849" t="s">
        <v>283</v>
      </c>
      <c r="C9849" t="s">
        <v>2028</v>
      </c>
      <c r="K9849">
        <v>3</v>
      </c>
      <c r="L9849">
        <v>0</v>
      </c>
      <c r="M9849">
        <v>5</v>
      </c>
      <c r="N9849">
        <v>0</v>
      </c>
      <c r="O9849">
        <v>13</v>
      </c>
    </row>
    <row r="9850" spans="1:39" x14ac:dyDescent="0.3">
      <c r="A9850">
        <v>14737</v>
      </c>
      <c r="B9850" t="s">
        <v>283</v>
      </c>
      <c r="C9850" t="s">
        <v>613</v>
      </c>
      <c r="K9850">
        <v>1</v>
      </c>
      <c r="L9850">
        <v>0</v>
      </c>
      <c r="M9850">
        <v>0</v>
      </c>
      <c r="N9850">
        <v>0</v>
      </c>
      <c r="O9850">
        <v>-4</v>
      </c>
    </row>
    <row r="9851" spans="1:39" x14ac:dyDescent="0.3">
      <c r="A9851">
        <v>14737</v>
      </c>
      <c r="B9851" t="s">
        <v>1625</v>
      </c>
      <c r="C9851" t="s">
        <v>121</v>
      </c>
      <c r="K9851">
        <v>5</v>
      </c>
      <c r="L9851">
        <v>0</v>
      </c>
      <c r="M9851">
        <v>9</v>
      </c>
      <c r="N9851">
        <v>0</v>
      </c>
      <c r="O9851">
        <v>24</v>
      </c>
    </row>
    <row r="9852" spans="1:39" x14ac:dyDescent="0.3">
      <c r="A9852">
        <v>14737</v>
      </c>
      <c r="B9852" t="s">
        <v>1625</v>
      </c>
      <c r="C9852" t="s">
        <v>2161</v>
      </c>
      <c r="K9852">
        <v>1</v>
      </c>
      <c r="L9852">
        <v>0</v>
      </c>
      <c r="M9852">
        <v>3</v>
      </c>
      <c r="N9852">
        <v>0</v>
      </c>
      <c r="O9852">
        <v>3</v>
      </c>
    </row>
    <row r="9853" spans="1:39" x14ac:dyDescent="0.3">
      <c r="A9853">
        <v>14737</v>
      </c>
      <c r="B9853" t="s">
        <v>1625</v>
      </c>
      <c r="C9853" t="s">
        <v>2560</v>
      </c>
      <c r="K9853">
        <v>9</v>
      </c>
      <c r="L9853">
        <v>0</v>
      </c>
      <c r="M9853">
        <v>9</v>
      </c>
      <c r="N9853">
        <v>0</v>
      </c>
      <c r="O9853">
        <v>-24</v>
      </c>
    </row>
    <row r="9854" spans="1:39" x14ac:dyDescent="0.3">
      <c r="A9854">
        <v>14737</v>
      </c>
      <c r="B9854" t="s">
        <v>283</v>
      </c>
      <c r="C9854" t="s">
        <v>1973</v>
      </c>
      <c r="P9854">
        <v>47</v>
      </c>
      <c r="Q9854">
        <v>0</v>
      </c>
      <c r="R9854">
        <v>97</v>
      </c>
      <c r="S9854">
        <v>5</v>
      </c>
    </row>
    <row r="9855" spans="1:39" x14ac:dyDescent="0.3">
      <c r="A9855">
        <v>14737</v>
      </c>
      <c r="B9855" t="s">
        <v>283</v>
      </c>
      <c r="C9855" t="s">
        <v>2028</v>
      </c>
      <c r="P9855">
        <v>15</v>
      </c>
      <c r="Q9855">
        <v>1</v>
      </c>
      <c r="R9855">
        <v>18</v>
      </c>
      <c r="S9855">
        <v>2</v>
      </c>
    </row>
    <row r="9856" spans="1:39" x14ac:dyDescent="0.3">
      <c r="A9856">
        <v>14737</v>
      </c>
      <c r="B9856" t="s">
        <v>283</v>
      </c>
      <c r="C9856" t="s">
        <v>2856</v>
      </c>
      <c r="P9856">
        <v>8</v>
      </c>
      <c r="Q9856">
        <v>0</v>
      </c>
      <c r="R9856">
        <v>8</v>
      </c>
      <c r="S9856">
        <v>1</v>
      </c>
    </row>
    <row r="9857" spans="1:39" x14ac:dyDescent="0.3">
      <c r="A9857">
        <v>14737</v>
      </c>
      <c r="B9857" t="s">
        <v>283</v>
      </c>
      <c r="C9857" t="s">
        <v>192</v>
      </c>
      <c r="P9857">
        <v>7</v>
      </c>
      <c r="Q9857">
        <v>0</v>
      </c>
      <c r="R9857">
        <v>7</v>
      </c>
      <c r="S9857">
        <v>1</v>
      </c>
    </row>
    <row r="9858" spans="1:39" x14ac:dyDescent="0.3">
      <c r="A9858">
        <v>14737</v>
      </c>
      <c r="B9858" t="s">
        <v>1625</v>
      </c>
      <c r="C9858" t="s">
        <v>781</v>
      </c>
      <c r="P9858">
        <v>58</v>
      </c>
      <c r="Q9858">
        <v>1</v>
      </c>
      <c r="R9858">
        <v>137</v>
      </c>
      <c r="S9858">
        <v>6</v>
      </c>
    </row>
    <row r="9859" spans="1:39" x14ac:dyDescent="0.3">
      <c r="A9859">
        <v>14737</v>
      </c>
      <c r="B9859" t="s">
        <v>1625</v>
      </c>
      <c r="C9859" t="s">
        <v>332</v>
      </c>
      <c r="P9859">
        <v>56</v>
      </c>
      <c r="Q9859">
        <v>0</v>
      </c>
      <c r="R9859">
        <v>83</v>
      </c>
      <c r="S9859">
        <v>3</v>
      </c>
    </row>
    <row r="9860" spans="1:39" x14ac:dyDescent="0.3">
      <c r="A9860">
        <v>14737</v>
      </c>
      <c r="B9860" t="s">
        <v>1625</v>
      </c>
      <c r="C9860" t="s">
        <v>2161</v>
      </c>
      <c r="P9860">
        <v>7</v>
      </c>
      <c r="Q9860">
        <v>0</v>
      </c>
      <c r="R9860">
        <v>7</v>
      </c>
      <c r="S9860">
        <v>1</v>
      </c>
    </row>
    <row r="9861" spans="1:39" x14ac:dyDescent="0.3">
      <c r="A9861">
        <v>14737</v>
      </c>
      <c r="B9861" t="s">
        <v>1625</v>
      </c>
      <c r="C9861" t="s">
        <v>52</v>
      </c>
      <c r="P9861">
        <v>4</v>
      </c>
      <c r="Q9861">
        <v>0</v>
      </c>
      <c r="R9861">
        <v>4</v>
      </c>
      <c r="S9861">
        <v>1</v>
      </c>
    </row>
    <row r="9862" spans="1:39" x14ac:dyDescent="0.3">
      <c r="A9862">
        <v>14737</v>
      </c>
      <c r="B9862" t="s">
        <v>1625</v>
      </c>
      <c r="C9862" t="s">
        <v>2857</v>
      </c>
      <c r="P9862">
        <v>3</v>
      </c>
      <c r="Q9862">
        <v>0</v>
      </c>
      <c r="R9862">
        <v>3</v>
      </c>
      <c r="S9862">
        <v>1</v>
      </c>
    </row>
    <row r="9863" spans="1:39" x14ac:dyDescent="0.3">
      <c r="A9863">
        <v>14737</v>
      </c>
      <c r="B9863" t="s">
        <v>283</v>
      </c>
      <c r="C9863" t="s">
        <v>2516</v>
      </c>
      <c r="T9863">
        <v>38</v>
      </c>
      <c r="U9863">
        <v>47</v>
      </c>
      <c r="V9863">
        <v>0</v>
      </c>
      <c r="W9863">
        <v>76</v>
      </c>
      <c r="X9863">
        <v>2</v>
      </c>
    </row>
    <row r="9864" spans="1:39" x14ac:dyDescent="0.3">
      <c r="A9864">
        <v>14737</v>
      </c>
      <c r="B9864" t="s">
        <v>283</v>
      </c>
      <c r="C9864" t="s">
        <v>2518</v>
      </c>
      <c r="T9864">
        <v>8</v>
      </c>
      <c r="U9864">
        <v>8</v>
      </c>
      <c r="V9864">
        <v>0</v>
      </c>
      <c r="W9864">
        <v>8</v>
      </c>
      <c r="X9864">
        <v>1</v>
      </c>
    </row>
    <row r="9865" spans="1:39" x14ac:dyDescent="0.3">
      <c r="A9865">
        <v>14737</v>
      </c>
      <c r="B9865" t="s">
        <v>1625</v>
      </c>
      <c r="C9865" t="s">
        <v>2177</v>
      </c>
      <c r="T9865">
        <v>25.2</v>
      </c>
      <c r="U9865">
        <v>29</v>
      </c>
      <c r="V9865">
        <v>0</v>
      </c>
      <c r="W9865">
        <v>101</v>
      </c>
      <c r="X9865">
        <v>4</v>
      </c>
    </row>
    <row r="9866" spans="1:39" x14ac:dyDescent="0.3">
      <c r="A9866">
        <v>14737</v>
      </c>
      <c r="B9866" t="s">
        <v>1625</v>
      </c>
      <c r="C9866" t="s">
        <v>332</v>
      </c>
      <c r="T9866">
        <v>29</v>
      </c>
      <c r="U9866">
        <v>29</v>
      </c>
      <c r="V9866">
        <v>0</v>
      </c>
      <c r="W9866">
        <v>29</v>
      </c>
      <c r="X9866">
        <v>1</v>
      </c>
    </row>
    <row r="9867" spans="1:39" x14ac:dyDescent="0.3">
      <c r="A9867">
        <v>14737</v>
      </c>
      <c r="B9867" t="s">
        <v>1625</v>
      </c>
      <c r="C9867" t="s">
        <v>2400</v>
      </c>
      <c r="T9867">
        <v>22</v>
      </c>
      <c r="U9867">
        <v>22</v>
      </c>
      <c r="V9867">
        <v>0</v>
      </c>
      <c r="W9867">
        <v>22</v>
      </c>
      <c r="X9867">
        <v>1</v>
      </c>
    </row>
    <row r="9868" spans="1:39" x14ac:dyDescent="0.3">
      <c r="A9868">
        <v>14737</v>
      </c>
      <c r="B9868" t="s">
        <v>1625</v>
      </c>
      <c r="C9868" t="s">
        <v>2562</v>
      </c>
      <c r="Y9868">
        <v>3</v>
      </c>
      <c r="Z9868">
        <v>3</v>
      </c>
      <c r="AA9868">
        <v>0</v>
      </c>
      <c r="AB9868">
        <v>3</v>
      </c>
      <c r="AC9868">
        <v>1</v>
      </c>
    </row>
    <row r="9869" spans="1:39" x14ac:dyDescent="0.3">
      <c r="A9869">
        <v>14737</v>
      </c>
      <c r="B9869" t="s">
        <v>283</v>
      </c>
      <c r="C9869" t="s">
        <v>2522</v>
      </c>
      <c r="AD9869">
        <v>0</v>
      </c>
      <c r="AE9869" t="s">
        <v>136</v>
      </c>
      <c r="AF9869">
        <v>0</v>
      </c>
      <c r="AG9869" t="s">
        <v>136</v>
      </c>
      <c r="AH9869">
        <v>5</v>
      </c>
      <c r="AI9869">
        <v>5</v>
      </c>
    </row>
    <row r="9870" spans="1:39" x14ac:dyDescent="0.3">
      <c r="A9870">
        <v>14737</v>
      </c>
      <c r="B9870" t="s">
        <v>1625</v>
      </c>
      <c r="C9870" t="s">
        <v>2567</v>
      </c>
      <c r="AD9870">
        <v>2</v>
      </c>
      <c r="AE9870">
        <v>31</v>
      </c>
      <c r="AF9870">
        <v>2</v>
      </c>
      <c r="AG9870">
        <v>100</v>
      </c>
      <c r="AH9870">
        <v>7</v>
      </c>
      <c r="AI9870">
        <v>1</v>
      </c>
    </row>
    <row r="9871" spans="1:39" x14ac:dyDescent="0.3">
      <c r="A9871">
        <v>14737</v>
      </c>
      <c r="B9871" t="s">
        <v>283</v>
      </c>
      <c r="C9871" t="s">
        <v>2524</v>
      </c>
      <c r="AJ9871">
        <v>47</v>
      </c>
      <c r="AK9871">
        <v>86</v>
      </c>
      <c r="AL9871">
        <v>43</v>
      </c>
      <c r="AM9871">
        <v>2</v>
      </c>
    </row>
    <row r="9872" spans="1:39" x14ac:dyDescent="0.3">
      <c r="A9872">
        <v>14737</v>
      </c>
      <c r="B9872" t="s">
        <v>1625</v>
      </c>
      <c r="C9872" t="s">
        <v>2858</v>
      </c>
      <c r="AJ9872">
        <v>51</v>
      </c>
      <c r="AK9872">
        <v>173</v>
      </c>
      <c r="AL9872">
        <v>43.2</v>
      </c>
      <c r="AM9872">
        <v>4</v>
      </c>
    </row>
    <row r="9873" spans="1:19" x14ac:dyDescent="0.3">
      <c r="A9873">
        <v>14738</v>
      </c>
      <c r="B9873" t="s">
        <v>455</v>
      </c>
      <c r="C9873" t="s">
        <v>810</v>
      </c>
      <c r="D9873">
        <v>32</v>
      </c>
      <c r="E9873">
        <v>56.2</v>
      </c>
      <c r="F9873">
        <v>18</v>
      </c>
      <c r="G9873">
        <v>1</v>
      </c>
      <c r="H9873">
        <v>1</v>
      </c>
      <c r="I9873">
        <v>261</v>
      </c>
      <c r="J9873">
        <v>128.80000000000001</v>
      </c>
    </row>
    <row r="9874" spans="1:19" x14ac:dyDescent="0.3">
      <c r="A9874">
        <v>14738</v>
      </c>
      <c r="B9874" t="s">
        <v>455</v>
      </c>
      <c r="C9874" t="s">
        <v>2859</v>
      </c>
      <c r="D9874">
        <v>1</v>
      </c>
      <c r="E9874">
        <v>100</v>
      </c>
      <c r="F9874">
        <v>1</v>
      </c>
      <c r="G9874">
        <v>0</v>
      </c>
      <c r="H9874">
        <v>0</v>
      </c>
      <c r="I9874">
        <v>40</v>
      </c>
      <c r="J9874">
        <v>436</v>
      </c>
    </row>
    <row r="9875" spans="1:19" x14ac:dyDescent="0.3">
      <c r="A9875">
        <v>14738</v>
      </c>
      <c r="B9875" t="s">
        <v>455</v>
      </c>
      <c r="C9875" t="s">
        <v>427</v>
      </c>
      <c r="D9875">
        <v>2</v>
      </c>
      <c r="E9875">
        <v>50</v>
      </c>
      <c r="F9875">
        <v>1</v>
      </c>
      <c r="G9875">
        <v>0</v>
      </c>
      <c r="H9875">
        <v>0</v>
      </c>
      <c r="I9875">
        <v>11</v>
      </c>
      <c r="J9875">
        <v>96.2</v>
      </c>
    </row>
    <row r="9876" spans="1:19" x14ac:dyDescent="0.3">
      <c r="A9876">
        <v>14738</v>
      </c>
      <c r="B9876" t="s">
        <v>2133</v>
      </c>
      <c r="C9876" t="s">
        <v>2860</v>
      </c>
      <c r="D9876">
        <v>26</v>
      </c>
      <c r="E9876">
        <v>73.099999999999994</v>
      </c>
      <c r="F9876">
        <v>19</v>
      </c>
      <c r="G9876">
        <v>2</v>
      </c>
      <c r="H9876">
        <v>1</v>
      </c>
      <c r="I9876">
        <v>216</v>
      </c>
      <c r="J9876">
        <v>140.19999999999999</v>
      </c>
    </row>
    <row r="9877" spans="1:19" x14ac:dyDescent="0.3">
      <c r="A9877">
        <v>14738</v>
      </c>
      <c r="B9877" t="s">
        <v>455</v>
      </c>
      <c r="C9877" t="s">
        <v>2035</v>
      </c>
      <c r="K9877">
        <v>13</v>
      </c>
      <c r="L9877">
        <v>0</v>
      </c>
      <c r="M9877">
        <v>11</v>
      </c>
      <c r="N9877">
        <v>0</v>
      </c>
      <c r="O9877">
        <v>43</v>
      </c>
    </row>
    <row r="9878" spans="1:19" x14ac:dyDescent="0.3">
      <c r="A9878">
        <v>14738</v>
      </c>
      <c r="B9878" t="s">
        <v>455</v>
      </c>
      <c r="C9878" t="s">
        <v>615</v>
      </c>
      <c r="K9878">
        <v>11</v>
      </c>
      <c r="L9878">
        <v>0</v>
      </c>
      <c r="M9878">
        <v>12</v>
      </c>
      <c r="N9878">
        <v>0</v>
      </c>
      <c r="O9878">
        <v>42</v>
      </c>
    </row>
    <row r="9879" spans="1:19" x14ac:dyDescent="0.3">
      <c r="A9879">
        <v>14738</v>
      </c>
      <c r="B9879" t="s">
        <v>455</v>
      </c>
      <c r="C9879" t="s">
        <v>427</v>
      </c>
      <c r="K9879">
        <v>3</v>
      </c>
      <c r="L9879">
        <v>1</v>
      </c>
      <c r="M9879">
        <v>28</v>
      </c>
      <c r="N9879">
        <v>0</v>
      </c>
      <c r="O9879">
        <v>34</v>
      </c>
    </row>
    <row r="9880" spans="1:19" x14ac:dyDescent="0.3">
      <c r="A9880">
        <v>14738</v>
      </c>
      <c r="B9880" t="s">
        <v>455</v>
      </c>
      <c r="C9880" t="s">
        <v>810</v>
      </c>
      <c r="K9880">
        <v>4</v>
      </c>
      <c r="L9880">
        <v>0</v>
      </c>
      <c r="M9880">
        <v>10</v>
      </c>
      <c r="N9880">
        <v>0</v>
      </c>
      <c r="O9880">
        <v>2</v>
      </c>
    </row>
    <row r="9881" spans="1:19" x14ac:dyDescent="0.3">
      <c r="A9881">
        <v>14738</v>
      </c>
      <c r="B9881" t="s">
        <v>455</v>
      </c>
      <c r="C9881" t="s">
        <v>2084</v>
      </c>
      <c r="K9881">
        <v>1</v>
      </c>
      <c r="L9881">
        <v>0</v>
      </c>
      <c r="M9881">
        <v>1</v>
      </c>
      <c r="N9881">
        <v>0</v>
      </c>
      <c r="O9881">
        <v>1</v>
      </c>
    </row>
    <row r="9882" spans="1:19" x14ac:dyDescent="0.3">
      <c r="A9882">
        <v>14738</v>
      </c>
      <c r="B9882" t="s">
        <v>2133</v>
      </c>
      <c r="C9882" t="s">
        <v>870</v>
      </c>
      <c r="K9882">
        <v>22</v>
      </c>
      <c r="L9882">
        <v>0</v>
      </c>
      <c r="M9882">
        <v>30</v>
      </c>
      <c r="N9882">
        <v>0</v>
      </c>
      <c r="O9882">
        <v>137</v>
      </c>
    </row>
    <row r="9883" spans="1:19" x14ac:dyDescent="0.3">
      <c r="A9883">
        <v>14738</v>
      </c>
      <c r="B9883" t="s">
        <v>2133</v>
      </c>
      <c r="C9883" t="s">
        <v>2860</v>
      </c>
      <c r="K9883">
        <v>21</v>
      </c>
      <c r="L9883">
        <v>2</v>
      </c>
      <c r="M9883">
        <v>18</v>
      </c>
      <c r="N9883">
        <v>1</v>
      </c>
      <c r="O9883">
        <v>76</v>
      </c>
    </row>
    <row r="9884" spans="1:19" x14ac:dyDescent="0.3">
      <c r="A9884">
        <v>14738</v>
      </c>
      <c r="B9884" t="s">
        <v>455</v>
      </c>
      <c r="C9884" t="s">
        <v>2861</v>
      </c>
      <c r="P9884">
        <v>41</v>
      </c>
      <c r="Q9884">
        <v>0</v>
      </c>
      <c r="R9884">
        <v>124</v>
      </c>
      <c r="S9884">
        <v>7</v>
      </c>
    </row>
    <row r="9885" spans="1:19" x14ac:dyDescent="0.3">
      <c r="A9885">
        <v>14738</v>
      </c>
      <c r="B9885" t="s">
        <v>455</v>
      </c>
      <c r="C9885" t="s">
        <v>2862</v>
      </c>
      <c r="P9885">
        <v>24</v>
      </c>
      <c r="Q9885">
        <v>1</v>
      </c>
      <c r="R9885">
        <v>47</v>
      </c>
      <c r="S9885">
        <v>2</v>
      </c>
    </row>
    <row r="9886" spans="1:19" x14ac:dyDescent="0.3">
      <c r="A9886">
        <v>14738</v>
      </c>
      <c r="B9886" t="s">
        <v>455</v>
      </c>
      <c r="C9886" t="s">
        <v>2863</v>
      </c>
      <c r="P9886">
        <v>40</v>
      </c>
      <c r="Q9886">
        <v>0</v>
      </c>
      <c r="R9886">
        <v>40</v>
      </c>
      <c r="S9886">
        <v>1</v>
      </c>
    </row>
    <row r="9887" spans="1:19" x14ac:dyDescent="0.3">
      <c r="A9887">
        <v>14738</v>
      </c>
      <c r="B9887" t="s">
        <v>455</v>
      </c>
      <c r="C9887" t="s">
        <v>427</v>
      </c>
      <c r="P9887">
        <v>21</v>
      </c>
      <c r="Q9887">
        <v>0</v>
      </c>
      <c r="R9887">
        <v>37</v>
      </c>
      <c r="S9887">
        <v>2</v>
      </c>
    </row>
    <row r="9888" spans="1:19" x14ac:dyDescent="0.3">
      <c r="A9888">
        <v>14738</v>
      </c>
      <c r="B9888" t="s">
        <v>455</v>
      </c>
      <c r="C9888" t="s">
        <v>2084</v>
      </c>
      <c r="P9888">
        <v>17</v>
      </c>
      <c r="Q9888">
        <v>0</v>
      </c>
      <c r="R9888">
        <v>33</v>
      </c>
      <c r="S9888">
        <v>3</v>
      </c>
    </row>
    <row r="9889" spans="1:39" x14ac:dyDescent="0.3">
      <c r="A9889">
        <v>14738</v>
      </c>
      <c r="B9889" t="s">
        <v>455</v>
      </c>
      <c r="C9889" t="s">
        <v>1566</v>
      </c>
      <c r="P9889">
        <v>11</v>
      </c>
      <c r="Q9889">
        <v>0</v>
      </c>
      <c r="R9889">
        <v>13</v>
      </c>
      <c r="S9889">
        <v>2</v>
      </c>
    </row>
    <row r="9890" spans="1:39" x14ac:dyDescent="0.3">
      <c r="A9890">
        <v>14738</v>
      </c>
      <c r="B9890" t="s">
        <v>455</v>
      </c>
      <c r="C9890" t="s">
        <v>2864</v>
      </c>
      <c r="P9890">
        <v>12</v>
      </c>
      <c r="Q9890">
        <v>0</v>
      </c>
      <c r="R9890">
        <v>12</v>
      </c>
      <c r="S9890">
        <v>1</v>
      </c>
    </row>
    <row r="9891" spans="1:39" x14ac:dyDescent="0.3">
      <c r="A9891">
        <v>14738</v>
      </c>
      <c r="B9891" t="s">
        <v>455</v>
      </c>
      <c r="C9891" t="s">
        <v>2865</v>
      </c>
      <c r="P9891">
        <v>3</v>
      </c>
      <c r="Q9891">
        <v>0</v>
      </c>
      <c r="R9891">
        <v>3</v>
      </c>
      <c r="S9891">
        <v>1</v>
      </c>
    </row>
    <row r="9892" spans="1:39" x14ac:dyDescent="0.3">
      <c r="A9892">
        <v>14738</v>
      </c>
      <c r="B9892" t="s">
        <v>455</v>
      </c>
      <c r="C9892" t="s">
        <v>2866</v>
      </c>
      <c r="P9892">
        <v>3</v>
      </c>
      <c r="Q9892">
        <v>0</v>
      </c>
      <c r="R9892">
        <v>3</v>
      </c>
      <c r="S9892">
        <v>1</v>
      </c>
    </row>
    <row r="9893" spans="1:39" x14ac:dyDescent="0.3">
      <c r="A9893">
        <v>14738</v>
      </c>
      <c r="B9893" t="s">
        <v>2133</v>
      </c>
      <c r="C9893" t="s">
        <v>44</v>
      </c>
      <c r="P9893">
        <v>38</v>
      </c>
      <c r="Q9893">
        <v>1</v>
      </c>
      <c r="R9893">
        <v>83</v>
      </c>
      <c r="S9893">
        <v>6</v>
      </c>
    </row>
    <row r="9894" spans="1:39" x14ac:dyDescent="0.3">
      <c r="A9894">
        <v>14738</v>
      </c>
      <c r="B9894" t="s">
        <v>2133</v>
      </c>
      <c r="C9894" t="s">
        <v>2365</v>
      </c>
      <c r="P9894">
        <v>20</v>
      </c>
      <c r="Q9894">
        <v>0</v>
      </c>
      <c r="R9894">
        <v>38</v>
      </c>
      <c r="S9894">
        <v>2</v>
      </c>
    </row>
    <row r="9895" spans="1:39" x14ac:dyDescent="0.3">
      <c r="A9895">
        <v>14738</v>
      </c>
      <c r="B9895" t="s">
        <v>2133</v>
      </c>
      <c r="C9895" t="s">
        <v>98</v>
      </c>
      <c r="P9895">
        <v>12</v>
      </c>
      <c r="Q9895">
        <v>0</v>
      </c>
      <c r="R9895">
        <v>32</v>
      </c>
      <c r="S9895">
        <v>4</v>
      </c>
    </row>
    <row r="9896" spans="1:39" x14ac:dyDescent="0.3">
      <c r="A9896">
        <v>14738</v>
      </c>
      <c r="B9896" t="s">
        <v>2133</v>
      </c>
      <c r="C9896" t="s">
        <v>849</v>
      </c>
      <c r="P9896">
        <v>21</v>
      </c>
      <c r="Q9896">
        <v>0</v>
      </c>
      <c r="R9896">
        <v>31</v>
      </c>
      <c r="S9896">
        <v>3</v>
      </c>
    </row>
    <row r="9897" spans="1:39" x14ac:dyDescent="0.3">
      <c r="A9897">
        <v>14738</v>
      </c>
      <c r="B9897" t="s">
        <v>2133</v>
      </c>
      <c r="C9897" t="s">
        <v>870</v>
      </c>
      <c r="P9897">
        <v>26</v>
      </c>
      <c r="Q9897">
        <v>0</v>
      </c>
      <c r="R9897">
        <v>20</v>
      </c>
      <c r="S9897">
        <v>2</v>
      </c>
    </row>
    <row r="9898" spans="1:39" x14ac:dyDescent="0.3">
      <c r="A9898">
        <v>14738</v>
      </c>
      <c r="B9898" t="s">
        <v>2133</v>
      </c>
      <c r="C9898" t="s">
        <v>2867</v>
      </c>
      <c r="P9898">
        <v>9</v>
      </c>
      <c r="Q9898">
        <v>0</v>
      </c>
      <c r="R9898">
        <v>12</v>
      </c>
      <c r="S9898">
        <v>2</v>
      </c>
    </row>
    <row r="9899" spans="1:39" x14ac:dyDescent="0.3">
      <c r="A9899">
        <v>14738</v>
      </c>
      <c r="B9899" t="s">
        <v>455</v>
      </c>
      <c r="C9899" t="s">
        <v>2084</v>
      </c>
      <c r="T9899">
        <v>16.7</v>
      </c>
      <c r="U9899">
        <v>18</v>
      </c>
      <c r="V9899">
        <v>0</v>
      </c>
      <c r="W9899">
        <v>50</v>
      </c>
      <c r="X9899">
        <v>3</v>
      </c>
    </row>
    <row r="9900" spans="1:39" x14ac:dyDescent="0.3">
      <c r="A9900">
        <v>14738</v>
      </c>
      <c r="B9900" t="s">
        <v>2133</v>
      </c>
      <c r="C9900" t="s">
        <v>394</v>
      </c>
      <c r="T9900">
        <v>21.8</v>
      </c>
      <c r="U9900">
        <v>28</v>
      </c>
      <c r="V9900">
        <v>0</v>
      </c>
      <c r="W9900">
        <v>87</v>
      </c>
      <c r="X9900">
        <v>4</v>
      </c>
    </row>
    <row r="9901" spans="1:39" x14ac:dyDescent="0.3">
      <c r="A9901">
        <v>14738</v>
      </c>
      <c r="B9901" t="s">
        <v>2133</v>
      </c>
      <c r="C9901" t="s">
        <v>394</v>
      </c>
      <c r="Y9901">
        <v>11.3</v>
      </c>
      <c r="Z9901">
        <v>15</v>
      </c>
      <c r="AA9901">
        <v>0</v>
      </c>
      <c r="AB9901">
        <v>34</v>
      </c>
      <c r="AC9901">
        <v>3</v>
      </c>
    </row>
    <row r="9902" spans="1:39" x14ac:dyDescent="0.3">
      <c r="A9902">
        <v>14738</v>
      </c>
      <c r="B9902" t="s">
        <v>455</v>
      </c>
      <c r="C9902" t="s">
        <v>2868</v>
      </c>
      <c r="AD9902">
        <v>3</v>
      </c>
      <c r="AE9902">
        <v>36</v>
      </c>
      <c r="AF9902">
        <v>2</v>
      </c>
      <c r="AG9902">
        <v>66.7</v>
      </c>
      <c r="AH9902">
        <v>7</v>
      </c>
      <c r="AI9902">
        <v>1</v>
      </c>
    </row>
    <row r="9903" spans="1:39" x14ac:dyDescent="0.3">
      <c r="A9903">
        <v>14738</v>
      </c>
      <c r="B9903" t="s">
        <v>2133</v>
      </c>
      <c r="C9903" t="s">
        <v>2869</v>
      </c>
      <c r="AD9903">
        <v>0</v>
      </c>
      <c r="AE9903" t="s">
        <v>136</v>
      </c>
      <c r="AF9903">
        <v>0</v>
      </c>
      <c r="AG9903" t="s">
        <v>136</v>
      </c>
      <c r="AH9903">
        <v>2</v>
      </c>
      <c r="AI9903">
        <v>2</v>
      </c>
    </row>
    <row r="9904" spans="1:39" x14ac:dyDescent="0.3">
      <c r="A9904">
        <v>14738</v>
      </c>
      <c r="B9904" t="s">
        <v>455</v>
      </c>
      <c r="C9904" t="s">
        <v>2859</v>
      </c>
      <c r="AJ9904">
        <v>54</v>
      </c>
      <c r="AK9904">
        <v>248</v>
      </c>
      <c r="AL9904">
        <v>49.6</v>
      </c>
      <c r="AM9904">
        <v>5</v>
      </c>
    </row>
    <row r="9905" spans="1:39" x14ac:dyDescent="0.3">
      <c r="A9905">
        <v>14738</v>
      </c>
      <c r="B9905" t="s">
        <v>2133</v>
      </c>
      <c r="C9905" t="s">
        <v>2870</v>
      </c>
      <c r="AJ9905">
        <v>52</v>
      </c>
      <c r="AK9905">
        <v>209</v>
      </c>
      <c r="AL9905">
        <v>41.8</v>
      </c>
      <c r="AM9905">
        <v>5</v>
      </c>
    </row>
    <row r="9906" spans="1:39" x14ac:dyDescent="0.3">
      <c r="A9906">
        <v>14739</v>
      </c>
      <c r="B9906" t="s">
        <v>611</v>
      </c>
      <c r="C9906" t="s">
        <v>53</v>
      </c>
      <c r="D9906">
        <v>17</v>
      </c>
      <c r="E9906">
        <v>58.8</v>
      </c>
      <c r="F9906">
        <v>10</v>
      </c>
      <c r="G9906">
        <v>1</v>
      </c>
      <c r="H9906">
        <v>0</v>
      </c>
      <c r="I9906">
        <v>209</v>
      </c>
      <c r="J9906">
        <v>150.30000000000001</v>
      </c>
    </row>
    <row r="9907" spans="1:39" x14ac:dyDescent="0.3">
      <c r="A9907">
        <v>14739</v>
      </c>
      <c r="B9907" t="s">
        <v>692</v>
      </c>
      <c r="C9907" t="s">
        <v>2871</v>
      </c>
      <c r="D9907">
        <v>26</v>
      </c>
      <c r="E9907">
        <v>57.7</v>
      </c>
      <c r="F9907">
        <v>15</v>
      </c>
      <c r="G9907">
        <v>1</v>
      </c>
      <c r="H9907">
        <v>1</v>
      </c>
      <c r="I9907">
        <v>235</v>
      </c>
      <c r="J9907">
        <v>138.6</v>
      </c>
    </row>
    <row r="9908" spans="1:39" x14ac:dyDescent="0.3">
      <c r="A9908">
        <v>14739</v>
      </c>
      <c r="B9908" t="s">
        <v>611</v>
      </c>
      <c r="C9908" t="s">
        <v>44</v>
      </c>
      <c r="K9908">
        <v>25</v>
      </c>
      <c r="L9908">
        <v>0</v>
      </c>
      <c r="M9908">
        <v>32</v>
      </c>
      <c r="N9908">
        <v>2</v>
      </c>
      <c r="O9908">
        <v>117</v>
      </c>
    </row>
    <row r="9909" spans="1:39" x14ac:dyDescent="0.3">
      <c r="A9909">
        <v>14739</v>
      </c>
      <c r="B9909" t="s">
        <v>611</v>
      </c>
      <c r="C9909" t="s">
        <v>2464</v>
      </c>
      <c r="K9909">
        <v>8</v>
      </c>
      <c r="L9909">
        <v>0</v>
      </c>
      <c r="M9909">
        <v>10</v>
      </c>
      <c r="N9909">
        <v>0</v>
      </c>
      <c r="O9909">
        <v>34</v>
      </c>
    </row>
    <row r="9910" spans="1:39" x14ac:dyDescent="0.3">
      <c r="A9910">
        <v>14739</v>
      </c>
      <c r="B9910" t="s">
        <v>611</v>
      </c>
      <c r="C9910" t="s">
        <v>429</v>
      </c>
      <c r="K9910">
        <v>7</v>
      </c>
      <c r="L9910">
        <v>0</v>
      </c>
      <c r="M9910">
        <v>13</v>
      </c>
      <c r="N9910">
        <v>1</v>
      </c>
      <c r="O9910">
        <v>33</v>
      </c>
    </row>
    <row r="9911" spans="1:39" x14ac:dyDescent="0.3">
      <c r="A9911">
        <v>14739</v>
      </c>
      <c r="B9911" t="s">
        <v>611</v>
      </c>
      <c r="C9911" t="s">
        <v>53</v>
      </c>
      <c r="K9911">
        <v>5</v>
      </c>
      <c r="L9911">
        <v>0</v>
      </c>
      <c r="M9911">
        <v>21</v>
      </c>
      <c r="N9911">
        <v>1</v>
      </c>
      <c r="O9911">
        <v>26</v>
      </c>
    </row>
    <row r="9912" spans="1:39" x14ac:dyDescent="0.3">
      <c r="A9912">
        <v>14739</v>
      </c>
      <c r="B9912" t="s">
        <v>611</v>
      </c>
      <c r="C9912" t="s">
        <v>131</v>
      </c>
      <c r="K9912">
        <v>1</v>
      </c>
      <c r="L9912">
        <v>0</v>
      </c>
      <c r="M9912">
        <v>21</v>
      </c>
      <c r="N9912">
        <v>0</v>
      </c>
      <c r="O9912">
        <v>21</v>
      </c>
    </row>
    <row r="9913" spans="1:39" x14ac:dyDescent="0.3">
      <c r="A9913">
        <v>14739</v>
      </c>
      <c r="B9913" t="s">
        <v>692</v>
      </c>
      <c r="C9913" t="s">
        <v>2872</v>
      </c>
      <c r="K9913">
        <v>18</v>
      </c>
      <c r="L9913">
        <v>0</v>
      </c>
      <c r="M9913">
        <v>10</v>
      </c>
      <c r="N9913">
        <v>1</v>
      </c>
      <c r="O9913">
        <v>39</v>
      </c>
    </row>
    <row r="9914" spans="1:39" x14ac:dyDescent="0.3">
      <c r="A9914">
        <v>14739</v>
      </c>
      <c r="B9914" t="s">
        <v>692</v>
      </c>
      <c r="C9914" t="s">
        <v>924</v>
      </c>
      <c r="K9914">
        <v>3</v>
      </c>
      <c r="L9914">
        <v>0</v>
      </c>
      <c r="M9914">
        <v>8</v>
      </c>
      <c r="N9914">
        <v>0</v>
      </c>
      <c r="O9914">
        <v>15</v>
      </c>
    </row>
    <row r="9915" spans="1:39" x14ac:dyDescent="0.3">
      <c r="A9915">
        <v>14739</v>
      </c>
      <c r="B9915" t="s">
        <v>692</v>
      </c>
      <c r="C9915" t="s">
        <v>121</v>
      </c>
      <c r="K9915">
        <v>1</v>
      </c>
      <c r="L9915">
        <v>0</v>
      </c>
      <c r="M9915">
        <v>8</v>
      </c>
      <c r="N9915">
        <v>0</v>
      </c>
      <c r="O9915">
        <v>8</v>
      </c>
    </row>
    <row r="9916" spans="1:39" x14ac:dyDescent="0.3">
      <c r="A9916">
        <v>14739</v>
      </c>
      <c r="B9916" t="s">
        <v>692</v>
      </c>
      <c r="C9916" t="s">
        <v>2873</v>
      </c>
      <c r="K9916">
        <v>1</v>
      </c>
      <c r="L9916">
        <v>0</v>
      </c>
      <c r="M9916">
        <v>0</v>
      </c>
      <c r="N9916">
        <v>0</v>
      </c>
      <c r="O9916">
        <v>-1</v>
      </c>
    </row>
    <row r="9917" spans="1:39" x14ac:dyDescent="0.3">
      <c r="A9917">
        <v>14739</v>
      </c>
      <c r="B9917" t="s">
        <v>692</v>
      </c>
      <c r="C9917" t="s">
        <v>52</v>
      </c>
      <c r="K9917">
        <v>1</v>
      </c>
      <c r="L9917">
        <v>0</v>
      </c>
      <c r="M9917">
        <v>0</v>
      </c>
      <c r="N9917">
        <v>0</v>
      </c>
      <c r="O9917">
        <v>-1</v>
      </c>
    </row>
    <row r="9918" spans="1:39" x14ac:dyDescent="0.3">
      <c r="A9918">
        <v>14739</v>
      </c>
      <c r="B9918" t="s">
        <v>692</v>
      </c>
      <c r="C9918" t="s">
        <v>2871</v>
      </c>
      <c r="K9918">
        <v>7</v>
      </c>
      <c r="L9918">
        <v>1</v>
      </c>
      <c r="M9918">
        <v>4</v>
      </c>
      <c r="N9918">
        <v>0</v>
      </c>
      <c r="O9918">
        <v>-55</v>
      </c>
    </row>
    <row r="9919" spans="1:39" x14ac:dyDescent="0.3">
      <c r="A9919">
        <v>14739</v>
      </c>
      <c r="B9919" t="s">
        <v>611</v>
      </c>
      <c r="C9919" t="s">
        <v>1587</v>
      </c>
      <c r="P9919">
        <v>63</v>
      </c>
      <c r="Q9919">
        <v>0</v>
      </c>
      <c r="R9919">
        <v>120</v>
      </c>
      <c r="S9919">
        <v>4</v>
      </c>
    </row>
    <row r="9920" spans="1:39" x14ac:dyDescent="0.3">
      <c r="A9920">
        <v>14739</v>
      </c>
      <c r="B9920" t="s">
        <v>611</v>
      </c>
      <c r="C9920" t="s">
        <v>2465</v>
      </c>
      <c r="P9920">
        <v>42</v>
      </c>
      <c r="Q9920">
        <v>0</v>
      </c>
      <c r="R9920">
        <v>42</v>
      </c>
      <c r="S9920">
        <v>1</v>
      </c>
    </row>
    <row r="9921" spans="1:39" x14ac:dyDescent="0.3">
      <c r="A9921">
        <v>14739</v>
      </c>
      <c r="B9921" t="s">
        <v>611</v>
      </c>
      <c r="C9921" t="s">
        <v>131</v>
      </c>
      <c r="P9921">
        <v>23</v>
      </c>
      <c r="Q9921">
        <v>0</v>
      </c>
      <c r="R9921">
        <v>37</v>
      </c>
      <c r="S9921">
        <v>2</v>
      </c>
    </row>
    <row r="9922" spans="1:39" x14ac:dyDescent="0.3">
      <c r="A9922">
        <v>14739</v>
      </c>
      <c r="B9922" t="s">
        <v>611</v>
      </c>
      <c r="C9922" t="s">
        <v>56</v>
      </c>
      <c r="P9922">
        <v>10</v>
      </c>
      <c r="Q9922">
        <v>0</v>
      </c>
      <c r="R9922">
        <v>10</v>
      </c>
      <c r="S9922">
        <v>1</v>
      </c>
    </row>
    <row r="9923" spans="1:39" x14ac:dyDescent="0.3">
      <c r="A9923">
        <v>14739</v>
      </c>
      <c r="B9923" t="s">
        <v>611</v>
      </c>
      <c r="C9923" t="s">
        <v>44</v>
      </c>
      <c r="P9923">
        <v>6</v>
      </c>
      <c r="Q9923">
        <v>0</v>
      </c>
      <c r="R9923">
        <v>0</v>
      </c>
      <c r="S9923">
        <v>2</v>
      </c>
    </row>
    <row r="9924" spans="1:39" x14ac:dyDescent="0.3">
      <c r="A9924">
        <v>14739</v>
      </c>
      <c r="B9924" t="s">
        <v>692</v>
      </c>
      <c r="C9924" t="s">
        <v>2872</v>
      </c>
      <c r="P9924">
        <v>47</v>
      </c>
      <c r="Q9924">
        <v>0</v>
      </c>
      <c r="R9924">
        <v>79</v>
      </c>
      <c r="S9924">
        <v>4</v>
      </c>
    </row>
    <row r="9925" spans="1:39" x14ac:dyDescent="0.3">
      <c r="A9925">
        <v>14739</v>
      </c>
      <c r="B9925" t="s">
        <v>692</v>
      </c>
      <c r="C9925" t="s">
        <v>52</v>
      </c>
      <c r="P9925">
        <v>20</v>
      </c>
      <c r="Q9925">
        <v>0</v>
      </c>
      <c r="R9925">
        <v>70</v>
      </c>
      <c r="S9925">
        <v>5</v>
      </c>
    </row>
    <row r="9926" spans="1:39" x14ac:dyDescent="0.3">
      <c r="A9926">
        <v>14739</v>
      </c>
      <c r="B9926" t="s">
        <v>692</v>
      </c>
      <c r="C9926" t="s">
        <v>121</v>
      </c>
      <c r="P9926">
        <v>40</v>
      </c>
      <c r="Q9926">
        <v>1</v>
      </c>
      <c r="R9926">
        <v>67</v>
      </c>
      <c r="S9926">
        <v>4</v>
      </c>
    </row>
    <row r="9927" spans="1:39" x14ac:dyDescent="0.3">
      <c r="A9927">
        <v>14739</v>
      </c>
      <c r="B9927" t="s">
        <v>692</v>
      </c>
      <c r="C9927" t="s">
        <v>2616</v>
      </c>
      <c r="P9927">
        <v>11</v>
      </c>
      <c r="Q9927">
        <v>0</v>
      </c>
      <c r="R9927">
        <v>19</v>
      </c>
      <c r="S9927">
        <v>2</v>
      </c>
    </row>
    <row r="9928" spans="1:39" x14ac:dyDescent="0.3">
      <c r="A9928">
        <v>14739</v>
      </c>
      <c r="B9928" t="s">
        <v>611</v>
      </c>
      <c r="C9928" t="s">
        <v>131</v>
      </c>
      <c r="T9928">
        <v>19</v>
      </c>
      <c r="U9928">
        <v>25</v>
      </c>
      <c r="V9928">
        <v>0</v>
      </c>
      <c r="W9928">
        <v>57</v>
      </c>
      <c r="X9928">
        <v>3</v>
      </c>
    </row>
    <row r="9929" spans="1:39" x14ac:dyDescent="0.3">
      <c r="A9929">
        <v>14739</v>
      </c>
      <c r="B9929" t="s">
        <v>692</v>
      </c>
      <c r="C9929" t="s">
        <v>1969</v>
      </c>
      <c r="T9929">
        <v>27.7</v>
      </c>
      <c r="U9929">
        <v>30</v>
      </c>
      <c r="V9929">
        <v>0</v>
      </c>
      <c r="W9929">
        <v>83</v>
      </c>
      <c r="X9929">
        <v>3</v>
      </c>
    </row>
    <row r="9930" spans="1:39" x14ac:dyDescent="0.3">
      <c r="A9930">
        <v>14739</v>
      </c>
      <c r="B9930" t="s">
        <v>692</v>
      </c>
      <c r="C9930" t="s">
        <v>2636</v>
      </c>
      <c r="T9930">
        <v>25.5</v>
      </c>
      <c r="U9930">
        <v>31</v>
      </c>
      <c r="V9930">
        <v>0</v>
      </c>
      <c r="W9930">
        <v>51</v>
      </c>
      <c r="X9930">
        <v>2</v>
      </c>
    </row>
    <row r="9931" spans="1:39" x14ac:dyDescent="0.3">
      <c r="A9931">
        <v>14739</v>
      </c>
      <c r="B9931" t="s">
        <v>611</v>
      </c>
      <c r="C9931" t="s">
        <v>2470</v>
      </c>
      <c r="Y9931">
        <v>14</v>
      </c>
      <c r="Z9931">
        <v>23</v>
      </c>
      <c r="AA9931">
        <v>0</v>
      </c>
      <c r="AB9931">
        <v>42</v>
      </c>
      <c r="AC9931">
        <v>3</v>
      </c>
    </row>
    <row r="9932" spans="1:39" x14ac:dyDescent="0.3">
      <c r="A9932">
        <v>14739</v>
      </c>
      <c r="B9932" t="s">
        <v>611</v>
      </c>
      <c r="C9932" t="s">
        <v>2874</v>
      </c>
      <c r="AD9932">
        <v>3</v>
      </c>
      <c r="AE9932">
        <v>46</v>
      </c>
      <c r="AF9932">
        <v>3</v>
      </c>
      <c r="AG9932">
        <v>100</v>
      </c>
      <c r="AH9932">
        <v>13</v>
      </c>
      <c r="AI9932">
        <v>4</v>
      </c>
    </row>
    <row r="9933" spans="1:39" x14ac:dyDescent="0.3">
      <c r="A9933">
        <v>14739</v>
      </c>
      <c r="B9933" t="s">
        <v>692</v>
      </c>
      <c r="C9933" t="s">
        <v>541</v>
      </c>
      <c r="AD9933">
        <v>0</v>
      </c>
      <c r="AE9933" t="s">
        <v>136</v>
      </c>
      <c r="AF9933">
        <v>0</v>
      </c>
      <c r="AG9933" t="s">
        <v>136</v>
      </c>
      <c r="AH9933">
        <v>2</v>
      </c>
      <c r="AI9933">
        <v>2</v>
      </c>
    </row>
    <row r="9934" spans="1:39" x14ac:dyDescent="0.3">
      <c r="A9934">
        <v>14739</v>
      </c>
      <c r="B9934" t="s">
        <v>611</v>
      </c>
      <c r="C9934" t="s">
        <v>2875</v>
      </c>
      <c r="AJ9934">
        <v>51</v>
      </c>
      <c r="AK9934">
        <v>125</v>
      </c>
      <c r="AL9934">
        <v>41.7</v>
      </c>
      <c r="AM9934">
        <v>3</v>
      </c>
    </row>
    <row r="9935" spans="1:39" x14ac:dyDescent="0.3">
      <c r="A9935">
        <v>14739</v>
      </c>
      <c r="B9935" t="s">
        <v>692</v>
      </c>
      <c r="C9935" t="s">
        <v>622</v>
      </c>
      <c r="AJ9935">
        <v>54</v>
      </c>
      <c r="AK9935">
        <v>256</v>
      </c>
      <c r="AL9935">
        <v>42.7</v>
      </c>
      <c r="AM9935">
        <v>6</v>
      </c>
    </row>
    <row r="9936" spans="1:39" x14ac:dyDescent="0.3">
      <c r="A9936">
        <v>14740</v>
      </c>
      <c r="B9936" t="s">
        <v>505</v>
      </c>
      <c r="C9936" t="s">
        <v>2876</v>
      </c>
      <c r="D9936">
        <v>78</v>
      </c>
      <c r="E9936">
        <v>60.3</v>
      </c>
      <c r="F9936">
        <v>47</v>
      </c>
      <c r="G9936">
        <v>5</v>
      </c>
      <c r="H9936">
        <v>4</v>
      </c>
      <c r="I9936">
        <v>532</v>
      </c>
      <c r="J9936">
        <v>121.7</v>
      </c>
    </row>
    <row r="9937" spans="1:19" x14ac:dyDescent="0.3">
      <c r="A9937">
        <v>14740</v>
      </c>
      <c r="B9937" t="s">
        <v>882</v>
      </c>
      <c r="C9937" t="s">
        <v>2877</v>
      </c>
      <c r="D9937">
        <v>31</v>
      </c>
      <c r="E9937">
        <v>64.5</v>
      </c>
      <c r="F9937">
        <v>20</v>
      </c>
      <c r="G9937">
        <v>0</v>
      </c>
      <c r="H9937">
        <v>1</v>
      </c>
      <c r="I9937">
        <v>235</v>
      </c>
      <c r="J9937">
        <v>138.80000000000001</v>
      </c>
    </row>
    <row r="9938" spans="1:19" x14ac:dyDescent="0.3">
      <c r="A9938">
        <v>14740</v>
      </c>
      <c r="B9938" t="s">
        <v>882</v>
      </c>
      <c r="C9938" t="s">
        <v>126</v>
      </c>
      <c r="D9938">
        <v>2</v>
      </c>
      <c r="E9938">
        <v>0</v>
      </c>
      <c r="F9938">
        <v>0</v>
      </c>
      <c r="G9938">
        <v>2</v>
      </c>
      <c r="H9938">
        <v>0</v>
      </c>
      <c r="I9938">
        <v>0</v>
      </c>
      <c r="J9938">
        <v>-200</v>
      </c>
    </row>
    <row r="9939" spans="1:19" x14ac:dyDescent="0.3">
      <c r="A9939">
        <v>14740</v>
      </c>
      <c r="B9939" t="s">
        <v>505</v>
      </c>
      <c r="C9939" t="s">
        <v>1970</v>
      </c>
      <c r="K9939">
        <v>8</v>
      </c>
      <c r="L9939">
        <v>0</v>
      </c>
      <c r="M9939">
        <v>10</v>
      </c>
      <c r="N9939">
        <v>0</v>
      </c>
      <c r="O9939">
        <v>36</v>
      </c>
    </row>
    <row r="9940" spans="1:19" x14ac:dyDescent="0.3">
      <c r="A9940">
        <v>14740</v>
      </c>
      <c r="B9940" t="s">
        <v>505</v>
      </c>
      <c r="C9940" t="s">
        <v>2876</v>
      </c>
      <c r="K9940">
        <v>20</v>
      </c>
      <c r="L9940">
        <v>1</v>
      </c>
      <c r="M9940">
        <v>10</v>
      </c>
      <c r="N9940">
        <v>1</v>
      </c>
      <c r="O9940">
        <v>30</v>
      </c>
    </row>
    <row r="9941" spans="1:19" x14ac:dyDescent="0.3">
      <c r="A9941">
        <v>14740</v>
      </c>
      <c r="B9941" t="s">
        <v>505</v>
      </c>
      <c r="C9941" t="s">
        <v>2878</v>
      </c>
      <c r="K9941">
        <v>3</v>
      </c>
      <c r="L9941">
        <v>0</v>
      </c>
      <c r="M9941">
        <v>7</v>
      </c>
      <c r="N9941">
        <v>0</v>
      </c>
      <c r="O9941">
        <v>8</v>
      </c>
    </row>
    <row r="9942" spans="1:19" x14ac:dyDescent="0.3">
      <c r="A9942">
        <v>14740</v>
      </c>
      <c r="B9942" t="s">
        <v>505</v>
      </c>
      <c r="C9942" t="s">
        <v>2177</v>
      </c>
      <c r="K9942">
        <v>3</v>
      </c>
      <c r="L9942">
        <v>0</v>
      </c>
      <c r="M9942">
        <v>5</v>
      </c>
      <c r="N9942">
        <v>0</v>
      </c>
      <c r="O9942">
        <v>7</v>
      </c>
    </row>
    <row r="9943" spans="1:19" x14ac:dyDescent="0.3">
      <c r="A9943">
        <v>14740</v>
      </c>
      <c r="B9943" t="s">
        <v>505</v>
      </c>
      <c r="C9943" t="s">
        <v>2879</v>
      </c>
      <c r="K9943">
        <v>2</v>
      </c>
      <c r="L9943">
        <v>0</v>
      </c>
      <c r="M9943">
        <v>4</v>
      </c>
      <c r="N9943">
        <v>0</v>
      </c>
      <c r="O9943">
        <v>7</v>
      </c>
    </row>
    <row r="9944" spans="1:19" x14ac:dyDescent="0.3">
      <c r="A9944">
        <v>14740</v>
      </c>
      <c r="B9944" t="s">
        <v>505</v>
      </c>
      <c r="C9944" t="s">
        <v>2880</v>
      </c>
      <c r="K9944">
        <v>1</v>
      </c>
      <c r="L9944">
        <v>0</v>
      </c>
      <c r="M9944">
        <v>1</v>
      </c>
      <c r="N9944">
        <v>0</v>
      </c>
      <c r="O9944">
        <v>1</v>
      </c>
    </row>
    <row r="9945" spans="1:19" x14ac:dyDescent="0.3">
      <c r="A9945">
        <v>14740</v>
      </c>
      <c r="B9945" t="s">
        <v>882</v>
      </c>
      <c r="C9945" t="s">
        <v>1049</v>
      </c>
      <c r="K9945">
        <v>20</v>
      </c>
      <c r="L9945">
        <v>1</v>
      </c>
      <c r="M9945">
        <v>24</v>
      </c>
      <c r="N9945">
        <v>2</v>
      </c>
      <c r="O9945">
        <v>108</v>
      </c>
    </row>
    <row r="9946" spans="1:19" x14ac:dyDescent="0.3">
      <c r="A9946">
        <v>14740</v>
      </c>
      <c r="B9946" t="s">
        <v>882</v>
      </c>
      <c r="C9946" t="s">
        <v>2751</v>
      </c>
      <c r="K9946">
        <v>1</v>
      </c>
      <c r="L9946">
        <v>0</v>
      </c>
      <c r="M9946">
        <v>50</v>
      </c>
      <c r="N9946">
        <v>0</v>
      </c>
      <c r="O9946">
        <v>50</v>
      </c>
    </row>
    <row r="9947" spans="1:19" x14ac:dyDescent="0.3">
      <c r="A9947">
        <v>14740</v>
      </c>
      <c r="B9947" t="s">
        <v>882</v>
      </c>
      <c r="C9947" t="s">
        <v>2416</v>
      </c>
      <c r="K9947">
        <v>6</v>
      </c>
      <c r="L9947">
        <v>0</v>
      </c>
      <c r="M9947">
        <v>11</v>
      </c>
      <c r="N9947">
        <v>0</v>
      </c>
      <c r="O9947">
        <v>18</v>
      </c>
    </row>
    <row r="9948" spans="1:19" x14ac:dyDescent="0.3">
      <c r="A9948">
        <v>14740</v>
      </c>
      <c r="B9948" t="s">
        <v>882</v>
      </c>
      <c r="C9948" t="s">
        <v>126</v>
      </c>
      <c r="K9948">
        <v>5</v>
      </c>
      <c r="L9948">
        <v>0</v>
      </c>
      <c r="M9948">
        <v>9</v>
      </c>
      <c r="N9948">
        <v>1</v>
      </c>
      <c r="O9948">
        <v>16</v>
      </c>
    </row>
    <row r="9949" spans="1:19" x14ac:dyDescent="0.3">
      <c r="A9949">
        <v>14740</v>
      </c>
      <c r="B9949" t="s">
        <v>882</v>
      </c>
      <c r="C9949" t="s">
        <v>2753</v>
      </c>
      <c r="K9949">
        <v>2</v>
      </c>
      <c r="L9949">
        <v>0</v>
      </c>
      <c r="M9949">
        <v>8</v>
      </c>
      <c r="N9949">
        <v>0</v>
      </c>
      <c r="O9949">
        <v>14</v>
      </c>
    </row>
    <row r="9950" spans="1:19" x14ac:dyDescent="0.3">
      <c r="A9950">
        <v>14740</v>
      </c>
      <c r="B9950" t="s">
        <v>882</v>
      </c>
      <c r="C9950" t="s">
        <v>71</v>
      </c>
      <c r="K9950">
        <v>0</v>
      </c>
      <c r="L9950">
        <v>1</v>
      </c>
      <c r="M9950">
        <v>0</v>
      </c>
      <c r="N9950">
        <v>0</v>
      </c>
      <c r="O9950">
        <v>0</v>
      </c>
    </row>
    <row r="9951" spans="1:19" x14ac:dyDescent="0.3">
      <c r="A9951">
        <v>14740</v>
      </c>
      <c r="B9951" t="s">
        <v>882</v>
      </c>
      <c r="C9951" t="s">
        <v>2877</v>
      </c>
      <c r="K9951">
        <v>4</v>
      </c>
      <c r="L9951">
        <v>0</v>
      </c>
      <c r="M9951">
        <v>4</v>
      </c>
      <c r="N9951">
        <v>0</v>
      </c>
      <c r="O9951">
        <v>-15</v>
      </c>
    </row>
    <row r="9952" spans="1:19" x14ac:dyDescent="0.3">
      <c r="A9952">
        <v>14740</v>
      </c>
      <c r="B9952" t="s">
        <v>505</v>
      </c>
      <c r="C9952" t="s">
        <v>169</v>
      </c>
      <c r="P9952">
        <v>39</v>
      </c>
      <c r="Q9952">
        <v>2</v>
      </c>
      <c r="R9952">
        <v>133</v>
      </c>
      <c r="S9952">
        <v>8</v>
      </c>
    </row>
    <row r="9953" spans="1:29" x14ac:dyDescent="0.3">
      <c r="A9953">
        <v>14740</v>
      </c>
      <c r="B9953" t="s">
        <v>505</v>
      </c>
      <c r="C9953" t="s">
        <v>2388</v>
      </c>
      <c r="P9953">
        <v>66</v>
      </c>
      <c r="Q9953">
        <v>1</v>
      </c>
      <c r="R9953">
        <v>120</v>
      </c>
      <c r="S9953">
        <v>9</v>
      </c>
    </row>
    <row r="9954" spans="1:29" x14ac:dyDescent="0.3">
      <c r="A9954">
        <v>14740</v>
      </c>
      <c r="B9954" t="s">
        <v>505</v>
      </c>
      <c r="C9954" t="s">
        <v>109</v>
      </c>
      <c r="P9954">
        <v>31</v>
      </c>
      <c r="Q9954">
        <v>1</v>
      </c>
      <c r="R9954">
        <v>97</v>
      </c>
      <c r="S9954">
        <v>10</v>
      </c>
    </row>
    <row r="9955" spans="1:29" x14ac:dyDescent="0.3">
      <c r="A9955">
        <v>14740</v>
      </c>
      <c r="B9955" t="s">
        <v>505</v>
      </c>
      <c r="C9955" t="s">
        <v>2879</v>
      </c>
      <c r="P9955">
        <v>12</v>
      </c>
      <c r="Q9955">
        <v>0</v>
      </c>
      <c r="R9955">
        <v>84</v>
      </c>
      <c r="S9955">
        <v>12</v>
      </c>
    </row>
    <row r="9956" spans="1:29" x14ac:dyDescent="0.3">
      <c r="A9956">
        <v>14740</v>
      </c>
      <c r="B9956" t="s">
        <v>505</v>
      </c>
      <c r="C9956" t="s">
        <v>2387</v>
      </c>
      <c r="P9956">
        <v>28</v>
      </c>
      <c r="Q9956">
        <v>0</v>
      </c>
      <c r="R9956">
        <v>64</v>
      </c>
      <c r="S9956">
        <v>6</v>
      </c>
    </row>
    <row r="9957" spans="1:29" x14ac:dyDescent="0.3">
      <c r="A9957">
        <v>14740</v>
      </c>
      <c r="B9957" t="s">
        <v>505</v>
      </c>
      <c r="C9957" t="s">
        <v>2881</v>
      </c>
      <c r="P9957">
        <v>26</v>
      </c>
      <c r="Q9957">
        <v>0</v>
      </c>
      <c r="R9957">
        <v>26</v>
      </c>
      <c r="S9957">
        <v>1</v>
      </c>
    </row>
    <row r="9958" spans="1:29" x14ac:dyDescent="0.3">
      <c r="A9958">
        <v>14740</v>
      </c>
      <c r="B9958" t="s">
        <v>505</v>
      </c>
      <c r="C9958" t="s">
        <v>2878</v>
      </c>
      <c r="P9958">
        <v>8</v>
      </c>
      <c r="Q9958">
        <v>0</v>
      </c>
      <c r="R9958">
        <v>8</v>
      </c>
      <c r="S9958">
        <v>1</v>
      </c>
    </row>
    <row r="9959" spans="1:29" x14ac:dyDescent="0.3">
      <c r="A9959">
        <v>14740</v>
      </c>
      <c r="B9959" t="s">
        <v>882</v>
      </c>
      <c r="C9959" t="s">
        <v>595</v>
      </c>
      <c r="P9959">
        <v>26</v>
      </c>
      <c r="Q9959">
        <v>0</v>
      </c>
      <c r="R9959">
        <v>142</v>
      </c>
      <c r="S9959">
        <v>12</v>
      </c>
    </row>
    <row r="9960" spans="1:29" x14ac:dyDescent="0.3">
      <c r="A9960">
        <v>14740</v>
      </c>
      <c r="B9960" t="s">
        <v>882</v>
      </c>
      <c r="C9960" t="s">
        <v>517</v>
      </c>
      <c r="P9960">
        <v>46</v>
      </c>
      <c r="Q9960">
        <v>1</v>
      </c>
      <c r="R9960">
        <v>46</v>
      </c>
      <c r="S9960">
        <v>1</v>
      </c>
    </row>
    <row r="9961" spans="1:29" x14ac:dyDescent="0.3">
      <c r="A9961">
        <v>14740</v>
      </c>
      <c r="B9961" t="s">
        <v>882</v>
      </c>
      <c r="C9961" t="s">
        <v>126</v>
      </c>
      <c r="P9961">
        <v>23</v>
      </c>
      <c r="Q9961">
        <v>0</v>
      </c>
      <c r="R9961">
        <v>23</v>
      </c>
      <c r="S9961">
        <v>1</v>
      </c>
    </row>
    <row r="9962" spans="1:29" x14ac:dyDescent="0.3">
      <c r="A9962">
        <v>14740</v>
      </c>
      <c r="B9962" t="s">
        <v>882</v>
      </c>
      <c r="C9962" t="s">
        <v>2751</v>
      </c>
      <c r="P9962">
        <v>7</v>
      </c>
      <c r="Q9962">
        <v>0</v>
      </c>
      <c r="R9962">
        <v>11</v>
      </c>
      <c r="S9962">
        <v>2</v>
      </c>
    </row>
    <row r="9963" spans="1:29" x14ac:dyDescent="0.3">
      <c r="A9963">
        <v>14740</v>
      </c>
      <c r="B9963" t="s">
        <v>882</v>
      </c>
      <c r="C9963" t="s">
        <v>2753</v>
      </c>
      <c r="P9963">
        <v>5</v>
      </c>
      <c r="Q9963">
        <v>0</v>
      </c>
      <c r="R9963">
        <v>10</v>
      </c>
      <c r="S9963">
        <v>3</v>
      </c>
    </row>
    <row r="9964" spans="1:29" x14ac:dyDescent="0.3">
      <c r="A9964">
        <v>14740</v>
      </c>
      <c r="B9964" t="s">
        <v>882</v>
      </c>
      <c r="C9964" t="s">
        <v>1428</v>
      </c>
      <c r="P9964">
        <v>3</v>
      </c>
      <c r="Q9964">
        <v>0</v>
      </c>
      <c r="R9964">
        <v>3</v>
      </c>
      <c r="S9964">
        <v>1</v>
      </c>
    </row>
    <row r="9965" spans="1:29" x14ac:dyDescent="0.3">
      <c r="A9965">
        <v>14740</v>
      </c>
      <c r="B9965" t="s">
        <v>505</v>
      </c>
      <c r="C9965" t="s">
        <v>2177</v>
      </c>
      <c r="T9965">
        <v>23.2</v>
      </c>
      <c r="U9965">
        <v>36</v>
      </c>
      <c r="V9965">
        <v>0</v>
      </c>
      <c r="W9965">
        <v>116</v>
      </c>
      <c r="X9965">
        <v>5</v>
      </c>
    </row>
    <row r="9966" spans="1:29" x14ac:dyDescent="0.3">
      <c r="A9966">
        <v>14740</v>
      </c>
      <c r="B9966" t="s">
        <v>882</v>
      </c>
      <c r="C9966" t="s">
        <v>71</v>
      </c>
      <c r="T9966">
        <v>27.8</v>
      </c>
      <c r="U9966">
        <v>46</v>
      </c>
      <c r="V9966">
        <v>0</v>
      </c>
      <c r="W9966">
        <v>111</v>
      </c>
      <c r="X9966">
        <v>4</v>
      </c>
    </row>
    <row r="9967" spans="1:29" x14ac:dyDescent="0.3">
      <c r="A9967">
        <v>14740</v>
      </c>
      <c r="B9967" t="s">
        <v>882</v>
      </c>
      <c r="C9967" t="s">
        <v>2753</v>
      </c>
      <c r="T9967">
        <v>14</v>
      </c>
      <c r="U9967">
        <v>14</v>
      </c>
      <c r="V9967">
        <v>0</v>
      </c>
      <c r="W9967">
        <v>14</v>
      </c>
      <c r="X9967">
        <v>1</v>
      </c>
    </row>
    <row r="9968" spans="1:29" x14ac:dyDescent="0.3">
      <c r="A9968">
        <v>14740</v>
      </c>
      <c r="B9968" t="s">
        <v>505</v>
      </c>
      <c r="C9968" t="s">
        <v>169</v>
      </c>
      <c r="Y9968">
        <v>1</v>
      </c>
      <c r="Z9968">
        <v>1</v>
      </c>
      <c r="AA9968">
        <v>0</v>
      </c>
      <c r="AB9968">
        <v>1</v>
      </c>
      <c r="AC9968">
        <v>1</v>
      </c>
    </row>
    <row r="9969" spans="1:39" x14ac:dyDescent="0.3">
      <c r="A9969">
        <v>14740</v>
      </c>
      <c r="B9969" t="s">
        <v>505</v>
      </c>
      <c r="C9969" t="s">
        <v>2667</v>
      </c>
      <c r="AD9969">
        <v>2</v>
      </c>
      <c r="AE9969" t="s">
        <v>136</v>
      </c>
      <c r="AF9969">
        <v>0</v>
      </c>
      <c r="AG9969">
        <v>0</v>
      </c>
      <c r="AH9969">
        <v>3</v>
      </c>
      <c r="AI9969">
        <v>3</v>
      </c>
    </row>
    <row r="9970" spans="1:39" x14ac:dyDescent="0.3">
      <c r="A9970">
        <v>14740</v>
      </c>
      <c r="B9970" t="s">
        <v>882</v>
      </c>
      <c r="C9970" t="s">
        <v>2755</v>
      </c>
      <c r="AD9970">
        <v>1</v>
      </c>
      <c r="AE9970">
        <v>21</v>
      </c>
      <c r="AF9970">
        <v>1</v>
      </c>
      <c r="AG9970">
        <v>100</v>
      </c>
      <c r="AH9970">
        <v>8</v>
      </c>
      <c r="AI9970">
        <v>5</v>
      </c>
    </row>
    <row r="9971" spans="1:39" x14ac:dyDescent="0.3">
      <c r="A9971">
        <v>14740</v>
      </c>
      <c r="B9971" t="s">
        <v>505</v>
      </c>
      <c r="C9971" t="s">
        <v>2667</v>
      </c>
      <c r="AJ9971">
        <v>43</v>
      </c>
      <c r="AK9971">
        <v>158</v>
      </c>
      <c r="AL9971">
        <v>31.6</v>
      </c>
      <c r="AM9971">
        <v>5</v>
      </c>
    </row>
    <row r="9972" spans="1:39" x14ac:dyDescent="0.3">
      <c r="A9972">
        <v>14740</v>
      </c>
      <c r="B9972" t="s">
        <v>882</v>
      </c>
      <c r="C9972" t="s">
        <v>2882</v>
      </c>
      <c r="AJ9972">
        <v>48</v>
      </c>
      <c r="AK9972">
        <v>253</v>
      </c>
      <c r="AL9972">
        <v>42.2</v>
      </c>
      <c r="AM9972">
        <v>6</v>
      </c>
    </row>
    <row r="9973" spans="1:39" x14ac:dyDescent="0.3">
      <c r="A9973">
        <v>14741</v>
      </c>
      <c r="B9973" t="s">
        <v>527</v>
      </c>
      <c r="C9973" t="s">
        <v>107</v>
      </c>
      <c r="D9973">
        <v>15</v>
      </c>
      <c r="E9973">
        <v>53.3</v>
      </c>
      <c r="F9973">
        <v>8</v>
      </c>
      <c r="G9973">
        <v>0</v>
      </c>
      <c r="H9973">
        <v>0</v>
      </c>
      <c r="I9973">
        <v>92</v>
      </c>
      <c r="J9973">
        <v>104.9</v>
      </c>
    </row>
    <row r="9974" spans="1:39" x14ac:dyDescent="0.3">
      <c r="A9974">
        <v>14741</v>
      </c>
      <c r="B9974" t="s">
        <v>527</v>
      </c>
      <c r="C9974" t="s">
        <v>320</v>
      </c>
      <c r="D9974">
        <v>4</v>
      </c>
      <c r="E9974">
        <v>25</v>
      </c>
      <c r="F9974">
        <v>1</v>
      </c>
      <c r="G9974">
        <v>1</v>
      </c>
      <c r="H9974">
        <v>0</v>
      </c>
      <c r="I9974">
        <v>15</v>
      </c>
      <c r="J9974">
        <v>6.5</v>
      </c>
    </row>
    <row r="9975" spans="1:39" x14ac:dyDescent="0.3">
      <c r="A9975">
        <v>14741</v>
      </c>
      <c r="B9975" t="s">
        <v>730</v>
      </c>
      <c r="C9975" t="s">
        <v>2188</v>
      </c>
      <c r="D9975">
        <v>24</v>
      </c>
      <c r="E9975">
        <v>70.8</v>
      </c>
      <c r="F9975">
        <v>17</v>
      </c>
      <c r="G9975">
        <v>0</v>
      </c>
      <c r="H9975">
        <v>0</v>
      </c>
      <c r="I9975">
        <v>189</v>
      </c>
      <c r="J9975">
        <v>137</v>
      </c>
    </row>
    <row r="9976" spans="1:39" x14ac:dyDescent="0.3">
      <c r="A9976">
        <v>14741</v>
      </c>
      <c r="B9976" t="s">
        <v>527</v>
      </c>
      <c r="C9976" t="s">
        <v>2556</v>
      </c>
      <c r="K9976">
        <v>16</v>
      </c>
      <c r="L9976">
        <v>0</v>
      </c>
      <c r="M9976">
        <v>70</v>
      </c>
      <c r="N9976">
        <v>1</v>
      </c>
      <c r="O9976">
        <v>168</v>
      </c>
    </row>
    <row r="9977" spans="1:39" x14ac:dyDescent="0.3">
      <c r="A9977">
        <v>14741</v>
      </c>
      <c r="B9977" t="s">
        <v>527</v>
      </c>
      <c r="C9977" t="s">
        <v>320</v>
      </c>
      <c r="K9977">
        <v>6</v>
      </c>
      <c r="L9977">
        <v>0</v>
      </c>
      <c r="M9977">
        <v>32</v>
      </c>
      <c r="N9977">
        <v>1</v>
      </c>
      <c r="O9977">
        <v>43</v>
      </c>
    </row>
    <row r="9978" spans="1:39" x14ac:dyDescent="0.3">
      <c r="A9978">
        <v>14741</v>
      </c>
      <c r="B9978" t="s">
        <v>527</v>
      </c>
      <c r="C9978" t="s">
        <v>1725</v>
      </c>
      <c r="K9978">
        <v>3</v>
      </c>
      <c r="L9978">
        <v>0</v>
      </c>
      <c r="M9978">
        <v>5</v>
      </c>
      <c r="N9978">
        <v>1</v>
      </c>
      <c r="O9978">
        <v>12</v>
      </c>
    </row>
    <row r="9979" spans="1:39" x14ac:dyDescent="0.3">
      <c r="A9979">
        <v>14741</v>
      </c>
      <c r="B9979" t="s">
        <v>527</v>
      </c>
      <c r="C9979" t="s">
        <v>59</v>
      </c>
      <c r="K9979">
        <v>1</v>
      </c>
      <c r="L9979">
        <v>0</v>
      </c>
      <c r="M9979">
        <v>7</v>
      </c>
      <c r="N9979">
        <v>0</v>
      </c>
      <c r="O9979">
        <v>7</v>
      </c>
    </row>
    <row r="9980" spans="1:39" x14ac:dyDescent="0.3">
      <c r="A9980">
        <v>14741</v>
      </c>
      <c r="B9980" t="s">
        <v>527</v>
      </c>
      <c r="C9980" t="s">
        <v>107</v>
      </c>
      <c r="K9980">
        <v>10</v>
      </c>
      <c r="L9980">
        <v>0</v>
      </c>
      <c r="M9980">
        <v>7</v>
      </c>
      <c r="N9980">
        <v>0</v>
      </c>
      <c r="O9980">
        <v>-8</v>
      </c>
    </row>
    <row r="9981" spans="1:39" x14ac:dyDescent="0.3">
      <c r="A9981">
        <v>14741</v>
      </c>
      <c r="B9981" t="s">
        <v>730</v>
      </c>
      <c r="C9981" t="s">
        <v>180</v>
      </c>
      <c r="K9981">
        <v>25</v>
      </c>
      <c r="L9981">
        <v>0</v>
      </c>
      <c r="M9981">
        <v>19</v>
      </c>
      <c r="N9981">
        <v>2</v>
      </c>
      <c r="O9981">
        <v>121</v>
      </c>
    </row>
    <row r="9982" spans="1:39" x14ac:dyDescent="0.3">
      <c r="A9982">
        <v>14741</v>
      </c>
      <c r="B9982" t="s">
        <v>730</v>
      </c>
      <c r="C9982" t="s">
        <v>2188</v>
      </c>
      <c r="K9982">
        <v>14</v>
      </c>
      <c r="L9982">
        <v>0</v>
      </c>
      <c r="M9982">
        <v>15</v>
      </c>
      <c r="N9982">
        <v>1</v>
      </c>
      <c r="O9982">
        <v>70</v>
      </c>
    </row>
    <row r="9983" spans="1:39" x14ac:dyDescent="0.3">
      <c r="A9983">
        <v>14741</v>
      </c>
      <c r="B9983" t="s">
        <v>730</v>
      </c>
      <c r="C9983" t="s">
        <v>130</v>
      </c>
      <c r="K9983">
        <v>2</v>
      </c>
      <c r="L9983">
        <v>0</v>
      </c>
      <c r="M9983">
        <v>20</v>
      </c>
      <c r="N9983">
        <v>0</v>
      </c>
      <c r="O9983">
        <v>20</v>
      </c>
    </row>
    <row r="9984" spans="1:39" x14ac:dyDescent="0.3">
      <c r="A9984">
        <v>14741</v>
      </c>
      <c r="B9984" t="s">
        <v>730</v>
      </c>
      <c r="C9984" t="s">
        <v>586</v>
      </c>
      <c r="K9984">
        <v>3</v>
      </c>
      <c r="L9984">
        <v>0</v>
      </c>
      <c r="M9984">
        <v>8</v>
      </c>
      <c r="N9984">
        <v>0</v>
      </c>
      <c r="O9984">
        <v>9</v>
      </c>
    </row>
    <row r="9985" spans="1:24" x14ac:dyDescent="0.3">
      <c r="A9985">
        <v>14741</v>
      </c>
      <c r="B9985" t="s">
        <v>730</v>
      </c>
      <c r="C9985" t="s">
        <v>1403</v>
      </c>
      <c r="K9985">
        <v>1</v>
      </c>
      <c r="L9985">
        <v>0</v>
      </c>
      <c r="M9985">
        <v>4</v>
      </c>
      <c r="N9985">
        <v>0</v>
      </c>
      <c r="O9985">
        <v>4</v>
      </c>
    </row>
    <row r="9986" spans="1:24" x14ac:dyDescent="0.3">
      <c r="A9986">
        <v>14741</v>
      </c>
      <c r="B9986" t="s">
        <v>730</v>
      </c>
      <c r="C9986" t="s">
        <v>2189</v>
      </c>
      <c r="K9986">
        <v>1</v>
      </c>
      <c r="L9986">
        <v>0</v>
      </c>
      <c r="M9986">
        <v>2</v>
      </c>
      <c r="N9986">
        <v>0</v>
      </c>
      <c r="O9986">
        <v>2</v>
      </c>
    </row>
    <row r="9987" spans="1:24" x14ac:dyDescent="0.3">
      <c r="A9987">
        <v>14741</v>
      </c>
      <c r="B9987" t="s">
        <v>527</v>
      </c>
      <c r="C9987" t="s">
        <v>1130</v>
      </c>
      <c r="P9987">
        <v>14</v>
      </c>
      <c r="Q9987">
        <v>0</v>
      </c>
      <c r="R9987">
        <v>30</v>
      </c>
      <c r="S9987">
        <v>3</v>
      </c>
    </row>
    <row r="9988" spans="1:24" x14ac:dyDescent="0.3">
      <c r="A9988">
        <v>14741</v>
      </c>
      <c r="B9988" t="s">
        <v>527</v>
      </c>
      <c r="C9988" t="s">
        <v>2556</v>
      </c>
      <c r="P9988">
        <v>15</v>
      </c>
      <c r="Q9988">
        <v>0</v>
      </c>
      <c r="R9988">
        <v>28</v>
      </c>
      <c r="S9988">
        <v>2</v>
      </c>
    </row>
    <row r="9989" spans="1:24" x14ac:dyDescent="0.3">
      <c r="A9989">
        <v>14741</v>
      </c>
      <c r="B9989" t="s">
        <v>527</v>
      </c>
      <c r="C9989" t="s">
        <v>1344</v>
      </c>
      <c r="P9989">
        <v>19</v>
      </c>
      <c r="Q9989">
        <v>0</v>
      </c>
      <c r="R9989">
        <v>19</v>
      </c>
      <c r="S9989">
        <v>1</v>
      </c>
    </row>
    <row r="9990" spans="1:24" x14ac:dyDescent="0.3">
      <c r="A9990">
        <v>14741</v>
      </c>
      <c r="B9990" t="s">
        <v>527</v>
      </c>
      <c r="C9990" t="s">
        <v>1250</v>
      </c>
      <c r="P9990">
        <v>16</v>
      </c>
      <c r="Q9990">
        <v>0</v>
      </c>
      <c r="R9990">
        <v>16</v>
      </c>
      <c r="S9990">
        <v>1</v>
      </c>
    </row>
    <row r="9991" spans="1:24" x14ac:dyDescent="0.3">
      <c r="A9991">
        <v>14741</v>
      </c>
      <c r="B9991" t="s">
        <v>527</v>
      </c>
      <c r="C9991" t="s">
        <v>59</v>
      </c>
      <c r="P9991">
        <v>10</v>
      </c>
      <c r="Q9991">
        <v>0</v>
      </c>
      <c r="R9991">
        <v>14</v>
      </c>
      <c r="S9991">
        <v>2</v>
      </c>
    </row>
    <row r="9992" spans="1:24" x14ac:dyDescent="0.3">
      <c r="A9992">
        <v>14741</v>
      </c>
      <c r="B9992" t="s">
        <v>730</v>
      </c>
      <c r="C9992" t="s">
        <v>48</v>
      </c>
      <c r="P9992">
        <v>14</v>
      </c>
      <c r="Q9992">
        <v>0</v>
      </c>
      <c r="R9992">
        <v>37</v>
      </c>
      <c r="S9992">
        <v>3</v>
      </c>
    </row>
    <row r="9993" spans="1:24" x14ac:dyDescent="0.3">
      <c r="A9993">
        <v>14741</v>
      </c>
      <c r="B9993" t="s">
        <v>730</v>
      </c>
      <c r="C9993" t="s">
        <v>2655</v>
      </c>
      <c r="P9993">
        <v>18</v>
      </c>
      <c r="Q9993">
        <v>0</v>
      </c>
      <c r="R9993">
        <v>33</v>
      </c>
      <c r="S9993">
        <v>3</v>
      </c>
    </row>
    <row r="9994" spans="1:24" x14ac:dyDescent="0.3">
      <c r="A9994">
        <v>14741</v>
      </c>
      <c r="B9994" t="s">
        <v>730</v>
      </c>
      <c r="C9994" t="s">
        <v>2189</v>
      </c>
      <c r="P9994">
        <v>13</v>
      </c>
      <c r="Q9994">
        <v>0</v>
      </c>
      <c r="R9994">
        <v>22</v>
      </c>
      <c r="S9994">
        <v>2</v>
      </c>
    </row>
    <row r="9995" spans="1:24" x14ac:dyDescent="0.3">
      <c r="A9995">
        <v>14741</v>
      </c>
      <c r="B9995" t="s">
        <v>730</v>
      </c>
      <c r="C9995" t="s">
        <v>180</v>
      </c>
      <c r="P9995">
        <v>9</v>
      </c>
      <c r="Q9995">
        <v>0</v>
      </c>
      <c r="R9995">
        <v>9</v>
      </c>
      <c r="S9995">
        <v>1</v>
      </c>
    </row>
    <row r="9996" spans="1:24" x14ac:dyDescent="0.3">
      <c r="A9996">
        <v>14741</v>
      </c>
      <c r="B9996" t="s">
        <v>730</v>
      </c>
      <c r="C9996" t="s">
        <v>130</v>
      </c>
      <c r="P9996">
        <v>9</v>
      </c>
      <c r="Q9996">
        <v>0</v>
      </c>
      <c r="R9996">
        <v>9</v>
      </c>
      <c r="S9996">
        <v>1</v>
      </c>
    </row>
    <row r="9997" spans="1:24" x14ac:dyDescent="0.3">
      <c r="A9997">
        <v>14741</v>
      </c>
      <c r="B9997" t="s">
        <v>730</v>
      </c>
      <c r="C9997" t="s">
        <v>2883</v>
      </c>
      <c r="P9997">
        <v>6</v>
      </c>
      <c r="Q9997">
        <v>0</v>
      </c>
      <c r="R9997">
        <v>6</v>
      </c>
      <c r="S9997">
        <v>1</v>
      </c>
    </row>
    <row r="9998" spans="1:24" x14ac:dyDescent="0.3">
      <c r="A9998">
        <v>14741</v>
      </c>
      <c r="B9998" t="s">
        <v>730</v>
      </c>
      <c r="C9998" t="s">
        <v>586</v>
      </c>
      <c r="P9998">
        <v>1</v>
      </c>
      <c r="Q9998">
        <v>0</v>
      </c>
      <c r="R9998">
        <v>0</v>
      </c>
      <c r="S9998">
        <v>2</v>
      </c>
    </row>
    <row r="9999" spans="1:24" x14ac:dyDescent="0.3">
      <c r="A9999">
        <v>14741</v>
      </c>
      <c r="B9999" t="s">
        <v>527</v>
      </c>
      <c r="C9999" t="s">
        <v>2119</v>
      </c>
      <c r="T9999">
        <v>28</v>
      </c>
      <c r="U9999">
        <v>51</v>
      </c>
      <c r="V9999">
        <v>0</v>
      </c>
      <c r="W9999">
        <v>84</v>
      </c>
      <c r="X9999">
        <v>3</v>
      </c>
    </row>
    <row r="10000" spans="1:24" x14ac:dyDescent="0.3">
      <c r="A10000">
        <v>14741</v>
      </c>
      <c r="B10000" t="s">
        <v>527</v>
      </c>
      <c r="C10000" t="s">
        <v>2556</v>
      </c>
      <c r="T10000">
        <v>26</v>
      </c>
      <c r="U10000">
        <v>26</v>
      </c>
      <c r="V10000">
        <v>0</v>
      </c>
      <c r="W10000">
        <v>26</v>
      </c>
      <c r="X10000">
        <v>1</v>
      </c>
    </row>
    <row r="10001" spans="1:39" x14ac:dyDescent="0.3">
      <c r="A10001">
        <v>14741</v>
      </c>
      <c r="B10001" t="s">
        <v>527</v>
      </c>
      <c r="C10001" t="s">
        <v>1344</v>
      </c>
      <c r="T10001">
        <v>16</v>
      </c>
      <c r="U10001">
        <v>16</v>
      </c>
      <c r="V10001">
        <v>0</v>
      </c>
      <c r="W10001">
        <v>16</v>
      </c>
      <c r="X10001">
        <v>1</v>
      </c>
    </row>
    <row r="10002" spans="1:39" x14ac:dyDescent="0.3">
      <c r="A10002">
        <v>14741</v>
      </c>
      <c r="B10002" t="s">
        <v>527</v>
      </c>
      <c r="C10002" t="s">
        <v>2884</v>
      </c>
      <c r="T10002">
        <v>12</v>
      </c>
      <c r="U10002">
        <v>12</v>
      </c>
      <c r="V10002">
        <v>0</v>
      </c>
      <c r="W10002">
        <v>12</v>
      </c>
      <c r="X10002">
        <v>1</v>
      </c>
    </row>
    <row r="10003" spans="1:39" x14ac:dyDescent="0.3">
      <c r="A10003">
        <v>14741</v>
      </c>
      <c r="B10003" t="s">
        <v>527</v>
      </c>
      <c r="C10003" t="s">
        <v>2885</v>
      </c>
      <c r="T10003">
        <v>8</v>
      </c>
      <c r="U10003">
        <v>8</v>
      </c>
      <c r="V10003">
        <v>0</v>
      </c>
      <c r="W10003">
        <v>8</v>
      </c>
      <c r="X10003">
        <v>1</v>
      </c>
    </row>
    <row r="10004" spans="1:39" x14ac:dyDescent="0.3">
      <c r="A10004">
        <v>14741</v>
      </c>
      <c r="B10004" t="s">
        <v>730</v>
      </c>
      <c r="C10004" t="s">
        <v>2886</v>
      </c>
      <c r="T10004">
        <v>9.5</v>
      </c>
      <c r="U10004">
        <v>14</v>
      </c>
      <c r="V10004">
        <v>0</v>
      </c>
      <c r="W10004">
        <v>19</v>
      </c>
      <c r="X10004">
        <v>2</v>
      </c>
    </row>
    <row r="10005" spans="1:39" x14ac:dyDescent="0.3">
      <c r="A10005">
        <v>14741</v>
      </c>
      <c r="B10005" t="s">
        <v>730</v>
      </c>
      <c r="C10005" t="s">
        <v>2887</v>
      </c>
      <c r="T10005">
        <v>13</v>
      </c>
      <c r="U10005">
        <v>13</v>
      </c>
      <c r="V10005">
        <v>0</v>
      </c>
      <c r="W10005">
        <v>13</v>
      </c>
      <c r="X10005">
        <v>1</v>
      </c>
    </row>
    <row r="10006" spans="1:39" x14ac:dyDescent="0.3">
      <c r="A10006">
        <v>14741</v>
      </c>
      <c r="B10006" t="s">
        <v>527</v>
      </c>
      <c r="C10006" t="s">
        <v>2105</v>
      </c>
      <c r="AD10006">
        <v>1</v>
      </c>
      <c r="AE10006" t="s">
        <v>136</v>
      </c>
      <c r="AF10006">
        <v>0</v>
      </c>
      <c r="AG10006">
        <v>0</v>
      </c>
      <c r="AH10006">
        <v>3</v>
      </c>
      <c r="AI10006">
        <v>3</v>
      </c>
    </row>
    <row r="10007" spans="1:39" x14ac:dyDescent="0.3">
      <c r="A10007">
        <v>14741</v>
      </c>
      <c r="B10007" t="s">
        <v>730</v>
      </c>
      <c r="C10007" t="s">
        <v>125</v>
      </c>
      <c r="AD10007">
        <v>5</v>
      </c>
      <c r="AE10007">
        <v>42</v>
      </c>
      <c r="AF10007">
        <v>4</v>
      </c>
      <c r="AG10007">
        <v>80</v>
      </c>
      <c r="AH10007">
        <v>15</v>
      </c>
      <c r="AI10007">
        <v>3</v>
      </c>
    </row>
    <row r="10008" spans="1:39" x14ac:dyDescent="0.3">
      <c r="A10008">
        <v>14741</v>
      </c>
      <c r="B10008" t="s">
        <v>527</v>
      </c>
      <c r="C10008" t="s">
        <v>2888</v>
      </c>
      <c r="AJ10008">
        <v>47</v>
      </c>
      <c r="AK10008">
        <v>111</v>
      </c>
      <c r="AL10008">
        <v>37</v>
      </c>
      <c r="AM10008">
        <v>3</v>
      </c>
    </row>
    <row r="10009" spans="1:39" x14ac:dyDescent="0.3">
      <c r="A10009">
        <v>14741</v>
      </c>
      <c r="B10009" t="s">
        <v>730</v>
      </c>
      <c r="C10009" t="s">
        <v>474</v>
      </c>
      <c r="AJ10009">
        <v>38</v>
      </c>
      <c r="AK10009">
        <v>75</v>
      </c>
      <c r="AL10009">
        <v>37.5</v>
      </c>
      <c r="AM10009">
        <v>2</v>
      </c>
    </row>
    <row r="10010" spans="1:39" x14ac:dyDescent="0.3">
      <c r="A10010">
        <v>14742</v>
      </c>
      <c r="B10010" t="s">
        <v>865</v>
      </c>
      <c r="C10010" t="s">
        <v>247</v>
      </c>
      <c r="D10010">
        <v>35</v>
      </c>
      <c r="E10010">
        <v>51.4</v>
      </c>
      <c r="F10010">
        <v>18</v>
      </c>
      <c r="G10010">
        <v>0</v>
      </c>
      <c r="H10010">
        <v>1</v>
      </c>
      <c r="I10010">
        <v>216</v>
      </c>
      <c r="J10010">
        <v>112.7</v>
      </c>
    </row>
    <row r="10011" spans="1:39" x14ac:dyDescent="0.3">
      <c r="A10011">
        <v>14742</v>
      </c>
      <c r="B10011" t="s">
        <v>767</v>
      </c>
      <c r="C10011" t="s">
        <v>1165</v>
      </c>
      <c r="D10011">
        <v>24</v>
      </c>
      <c r="E10011">
        <v>54.2</v>
      </c>
      <c r="F10011">
        <v>13</v>
      </c>
      <c r="G10011">
        <v>1</v>
      </c>
      <c r="H10011">
        <v>1</v>
      </c>
      <c r="I10011">
        <v>202</v>
      </c>
      <c r="J10011">
        <v>130.30000000000001</v>
      </c>
    </row>
    <row r="10012" spans="1:39" x14ac:dyDescent="0.3">
      <c r="A10012">
        <v>14742</v>
      </c>
      <c r="B10012" t="s">
        <v>865</v>
      </c>
      <c r="C10012" t="s">
        <v>2676</v>
      </c>
      <c r="K10012">
        <v>17</v>
      </c>
      <c r="L10012">
        <v>0</v>
      </c>
      <c r="M10012">
        <v>17</v>
      </c>
      <c r="N10012">
        <v>0</v>
      </c>
      <c r="O10012">
        <v>65</v>
      </c>
    </row>
    <row r="10013" spans="1:39" x14ac:dyDescent="0.3">
      <c r="A10013">
        <v>14742</v>
      </c>
      <c r="B10013" t="s">
        <v>865</v>
      </c>
      <c r="C10013" t="s">
        <v>751</v>
      </c>
      <c r="K10013">
        <v>7</v>
      </c>
      <c r="L10013">
        <v>0</v>
      </c>
      <c r="M10013">
        <v>12</v>
      </c>
      <c r="N10013">
        <v>0</v>
      </c>
      <c r="O10013">
        <v>35</v>
      </c>
    </row>
    <row r="10014" spans="1:39" x14ac:dyDescent="0.3">
      <c r="A10014">
        <v>14742</v>
      </c>
      <c r="B10014" t="s">
        <v>865</v>
      </c>
      <c r="C10014" t="s">
        <v>247</v>
      </c>
      <c r="K10014">
        <v>11</v>
      </c>
      <c r="L10014">
        <v>0</v>
      </c>
      <c r="M10014">
        <v>13</v>
      </c>
      <c r="N10014">
        <v>0</v>
      </c>
      <c r="O10014">
        <v>20</v>
      </c>
    </row>
    <row r="10015" spans="1:39" x14ac:dyDescent="0.3">
      <c r="A10015">
        <v>14742</v>
      </c>
      <c r="B10015" t="s">
        <v>865</v>
      </c>
      <c r="C10015" t="s">
        <v>2427</v>
      </c>
      <c r="K10015">
        <v>3</v>
      </c>
      <c r="L10015">
        <v>0</v>
      </c>
      <c r="M10015">
        <v>5</v>
      </c>
      <c r="N10015">
        <v>0</v>
      </c>
      <c r="O10015">
        <v>9</v>
      </c>
    </row>
    <row r="10016" spans="1:39" x14ac:dyDescent="0.3">
      <c r="A10016">
        <v>14742</v>
      </c>
      <c r="B10016" t="s">
        <v>865</v>
      </c>
      <c r="C10016" t="s">
        <v>320</v>
      </c>
      <c r="K10016">
        <v>0</v>
      </c>
      <c r="L10016">
        <v>0</v>
      </c>
      <c r="M10016">
        <v>0</v>
      </c>
      <c r="N10016">
        <v>0</v>
      </c>
      <c r="O10016">
        <v>0</v>
      </c>
    </row>
    <row r="10017" spans="1:19" x14ac:dyDescent="0.3">
      <c r="A10017">
        <v>14742</v>
      </c>
      <c r="B10017" t="s">
        <v>865</v>
      </c>
      <c r="C10017" t="s">
        <v>1247</v>
      </c>
      <c r="K10017">
        <v>1</v>
      </c>
      <c r="L10017">
        <v>0</v>
      </c>
      <c r="M10017">
        <v>0</v>
      </c>
      <c r="N10017">
        <v>0</v>
      </c>
      <c r="O10017">
        <v>-3</v>
      </c>
    </row>
    <row r="10018" spans="1:19" x14ac:dyDescent="0.3">
      <c r="A10018">
        <v>14742</v>
      </c>
      <c r="B10018" t="s">
        <v>767</v>
      </c>
      <c r="C10018" t="s">
        <v>801</v>
      </c>
      <c r="K10018">
        <v>12</v>
      </c>
      <c r="L10018">
        <v>1</v>
      </c>
      <c r="M10018">
        <v>6</v>
      </c>
      <c r="N10018">
        <v>1</v>
      </c>
      <c r="O10018">
        <v>13</v>
      </c>
    </row>
    <row r="10019" spans="1:19" x14ac:dyDescent="0.3">
      <c r="A10019">
        <v>14742</v>
      </c>
      <c r="B10019" t="s">
        <v>767</v>
      </c>
      <c r="C10019" t="s">
        <v>1165</v>
      </c>
      <c r="K10019">
        <v>8</v>
      </c>
      <c r="L10019">
        <v>0</v>
      </c>
      <c r="M10019">
        <v>10</v>
      </c>
      <c r="N10019">
        <v>0</v>
      </c>
      <c r="O10019">
        <v>11</v>
      </c>
    </row>
    <row r="10020" spans="1:19" x14ac:dyDescent="0.3">
      <c r="A10020">
        <v>14742</v>
      </c>
      <c r="B10020" t="s">
        <v>767</v>
      </c>
      <c r="C10020" t="s">
        <v>2889</v>
      </c>
      <c r="K10020">
        <v>4</v>
      </c>
      <c r="L10020">
        <v>0</v>
      </c>
      <c r="M10020">
        <v>11</v>
      </c>
      <c r="N10020">
        <v>0</v>
      </c>
      <c r="O10020">
        <v>10</v>
      </c>
    </row>
    <row r="10021" spans="1:19" x14ac:dyDescent="0.3">
      <c r="A10021">
        <v>14742</v>
      </c>
      <c r="B10021" t="s">
        <v>767</v>
      </c>
      <c r="C10021" t="s">
        <v>2890</v>
      </c>
      <c r="K10021">
        <v>1</v>
      </c>
      <c r="L10021">
        <v>0</v>
      </c>
      <c r="M10021">
        <v>7</v>
      </c>
      <c r="N10021">
        <v>0</v>
      </c>
      <c r="O10021">
        <v>7</v>
      </c>
    </row>
    <row r="10022" spans="1:19" x14ac:dyDescent="0.3">
      <c r="A10022">
        <v>14742</v>
      </c>
      <c r="B10022" t="s">
        <v>767</v>
      </c>
      <c r="C10022" t="s">
        <v>2167</v>
      </c>
      <c r="K10022">
        <v>0</v>
      </c>
      <c r="L10022">
        <v>1</v>
      </c>
      <c r="M10022">
        <v>0</v>
      </c>
      <c r="N10022">
        <v>0</v>
      </c>
      <c r="O10022">
        <v>0</v>
      </c>
    </row>
    <row r="10023" spans="1:19" x14ac:dyDescent="0.3">
      <c r="A10023">
        <v>14742</v>
      </c>
      <c r="B10023" t="s">
        <v>865</v>
      </c>
      <c r="C10023" t="s">
        <v>2891</v>
      </c>
      <c r="P10023">
        <v>24</v>
      </c>
      <c r="Q10023">
        <v>0</v>
      </c>
      <c r="R10023">
        <v>88</v>
      </c>
      <c r="S10023">
        <v>8</v>
      </c>
    </row>
    <row r="10024" spans="1:19" x14ac:dyDescent="0.3">
      <c r="A10024">
        <v>14742</v>
      </c>
      <c r="B10024" t="s">
        <v>865</v>
      </c>
      <c r="C10024" t="s">
        <v>2429</v>
      </c>
      <c r="P10024">
        <v>37</v>
      </c>
      <c r="Q10024">
        <v>1</v>
      </c>
      <c r="R10024">
        <v>53</v>
      </c>
      <c r="S10024">
        <v>3</v>
      </c>
    </row>
    <row r="10025" spans="1:19" x14ac:dyDescent="0.3">
      <c r="A10025">
        <v>14742</v>
      </c>
      <c r="B10025" t="s">
        <v>865</v>
      </c>
      <c r="C10025" t="s">
        <v>2679</v>
      </c>
      <c r="P10025">
        <v>21</v>
      </c>
      <c r="Q10025">
        <v>0</v>
      </c>
      <c r="R10025">
        <v>51</v>
      </c>
      <c r="S10025">
        <v>4</v>
      </c>
    </row>
    <row r="10026" spans="1:19" x14ac:dyDescent="0.3">
      <c r="A10026">
        <v>14742</v>
      </c>
      <c r="B10026" t="s">
        <v>865</v>
      </c>
      <c r="C10026" t="s">
        <v>1247</v>
      </c>
      <c r="P10026">
        <v>12</v>
      </c>
      <c r="Q10026">
        <v>0</v>
      </c>
      <c r="R10026">
        <v>12</v>
      </c>
      <c r="S10026">
        <v>1</v>
      </c>
    </row>
    <row r="10027" spans="1:19" x14ac:dyDescent="0.3">
      <c r="A10027">
        <v>14742</v>
      </c>
      <c r="B10027" t="s">
        <v>865</v>
      </c>
      <c r="C10027" t="s">
        <v>474</v>
      </c>
      <c r="P10027">
        <v>11</v>
      </c>
      <c r="Q10027">
        <v>0</v>
      </c>
      <c r="R10027">
        <v>11</v>
      </c>
      <c r="S10027">
        <v>1</v>
      </c>
    </row>
    <row r="10028" spans="1:19" x14ac:dyDescent="0.3">
      <c r="A10028">
        <v>14742</v>
      </c>
      <c r="B10028" t="s">
        <v>865</v>
      </c>
      <c r="C10028" t="s">
        <v>751</v>
      </c>
      <c r="P10028">
        <v>1</v>
      </c>
      <c r="Q10028">
        <v>0</v>
      </c>
      <c r="R10028">
        <v>1</v>
      </c>
      <c r="S10028">
        <v>1</v>
      </c>
    </row>
    <row r="10029" spans="1:19" x14ac:dyDescent="0.3">
      <c r="A10029">
        <v>14742</v>
      </c>
      <c r="B10029" t="s">
        <v>767</v>
      </c>
      <c r="C10029" t="s">
        <v>2890</v>
      </c>
      <c r="P10029">
        <v>36</v>
      </c>
      <c r="Q10029">
        <v>1</v>
      </c>
      <c r="R10029">
        <v>87</v>
      </c>
      <c r="S10029">
        <v>5</v>
      </c>
    </row>
    <row r="10030" spans="1:19" x14ac:dyDescent="0.3">
      <c r="A10030">
        <v>14742</v>
      </c>
      <c r="B10030" t="s">
        <v>767</v>
      </c>
      <c r="C10030" t="s">
        <v>2729</v>
      </c>
      <c r="P10030">
        <v>39</v>
      </c>
      <c r="Q10030">
        <v>0</v>
      </c>
      <c r="R10030">
        <v>81</v>
      </c>
      <c r="S10030">
        <v>6</v>
      </c>
    </row>
    <row r="10031" spans="1:19" x14ac:dyDescent="0.3">
      <c r="A10031">
        <v>14742</v>
      </c>
      <c r="B10031" t="s">
        <v>767</v>
      </c>
      <c r="C10031" t="s">
        <v>2167</v>
      </c>
      <c r="P10031">
        <v>25</v>
      </c>
      <c r="Q10031">
        <v>0</v>
      </c>
      <c r="R10031">
        <v>27</v>
      </c>
      <c r="S10031">
        <v>1</v>
      </c>
    </row>
    <row r="10032" spans="1:19" x14ac:dyDescent="0.3">
      <c r="A10032">
        <v>14742</v>
      </c>
      <c r="B10032" t="s">
        <v>767</v>
      </c>
      <c r="C10032" t="s">
        <v>2149</v>
      </c>
      <c r="P10032">
        <v>7</v>
      </c>
      <c r="Q10032">
        <v>0</v>
      </c>
      <c r="R10032">
        <v>7</v>
      </c>
      <c r="S10032">
        <v>1</v>
      </c>
    </row>
    <row r="10033" spans="1:39" x14ac:dyDescent="0.3">
      <c r="A10033">
        <v>14742</v>
      </c>
      <c r="B10033" t="s">
        <v>865</v>
      </c>
      <c r="C10033" t="s">
        <v>474</v>
      </c>
      <c r="T10033">
        <v>19.5</v>
      </c>
      <c r="U10033">
        <v>23</v>
      </c>
      <c r="V10033">
        <v>0</v>
      </c>
      <c r="W10033">
        <v>78</v>
      </c>
      <c r="X10033">
        <v>4</v>
      </c>
    </row>
    <row r="10034" spans="1:39" x14ac:dyDescent="0.3">
      <c r="A10034">
        <v>14742</v>
      </c>
      <c r="B10034" t="s">
        <v>767</v>
      </c>
      <c r="C10034" t="s">
        <v>2889</v>
      </c>
      <c r="T10034">
        <v>31.5</v>
      </c>
      <c r="U10034">
        <v>37</v>
      </c>
      <c r="V10034">
        <v>0</v>
      </c>
      <c r="W10034">
        <v>63</v>
      </c>
      <c r="X10034">
        <v>2</v>
      </c>
    </row>
    <row r="10035" spans="1:39" x14ac:dyDescent="0.3">
      <c r="A10035">
        <v>14742</v>
      </c>
      <c r="B10035" t="s">
        <v>767</v>
      </c>
      <c r="C10035" t="s">
        <v>459</v>
      </c>
      <c r="T10035">
        <v>20.5</v>
      </c>
      <c r="U10035">
        <v>24</v>
      </c>
      <c r="V10035">
        <v>0</v>
      </c>
      <c r="W10035">
        <v>41</v>
      </c>
      <c r="X10035">
        <v>2</v>
      </c>
    </row>
    <row r="10036" spans="1:39" x14ac:dyDescent="0.3">
      <c r="A10036">
        <v>14742</v>
      </c>
      <c r="B10036" t="s">
        <v>767</v>
      </c>
      <c r="C10036" t="s">
        <v>2892</v>
      </c>
      <c r="T10036">
        <v>20</v>
      </c>
      <c r="U10036">
        <v>20</v>
      </c>
      <c r="V10036">
        <v>0</v>
      </c>
      <c r="W10036">
        <v>20</v>
      </c>
      <c r="X10036">
        <v>1</v>
      </c>
    </row>
    <row r="10037" spans="1:39" x14ac:dyDescent="0.3">
      <c r="A10037">
        <v>14742</v>
      </c>
      <c r="B10037" t="s">
        <v>767</v>
      </c>
      <c r="C10037" t="s">
        <v>2893</v>
      </c>
      <c r="T10037">
        <v>11</v>
      </c>
      <c r="U10037">
        <v>11</v>
      </c>
      <c r="V10037">
        <v>0</v>
      </c>
      <c r="W10037">
        <v>11</v>
      </c>
      <c r="X10037">
        <v>1</v>
      </c>
    </row>
    <row r="10038" spans="1:39" x14ac:dyDescent="0.3">
      <c r="A10038">
        <v>14742</v>
      </c>
      <c r="B10038" t="s">
        <v>865</v>
      </c>
      <c r="C10038" t="s">
        <v>320</v>
      </c>
      <c r="Y10038">
        <v>5.7</v>
      </c>
      <c r="Z10038">
        <v>18</v>
      </c>
      <c r="AA10038">
        <v>0</v>
      </c>
      <c r="AB10038">
        <v>17</v>
      </c>
      <c r="AC10038">
        <v>3</v>
      </c>
    </row>
    <row r="10039" spans="1:39" x14ac:dyDescent="0.3">
      <c r="A10039">
        <v>14742</v>
      </c>
      <c r="B10039" t="s">
        <v>767</v>
      </c>
      <c r="C10039" t="s">
        <v>2889</v>
      </c>
      <c r="Y10039">
        <v>21.5</v>
      </c>
      <c r="Z10039">
        <v>37</v>
      </c>
      <c r="AA10039">
        <v>0</v>
      </c>
      <c r="AB10039">
        <v>43</v>
      </c>
      <c r="AC10039">
        <v>2</v>
      </c>
    </row>
    <row r="10040" spans="1:39" x14ac:dyDescent="0.3">
      <c r="A10040">
        <v>14742</v>
      </c>
      <c r="B10040" t="s">
        <v>865</v>
      </c>
      <c r="C10040" t="s">
        <v>2682</v>
      </c>
      <c r="AD10040">
        <v>4</v>
      </c>
      <c r="AE10040">
        <v>26</v>
      </c>
      <c r="AF10040">
        <v>4</v>
      </c>
      <c r="AG10040">
        <v>100</v>
      </c>
      <c r="AH10040">
        <v>13</v>
      </c>
      <c r="AI10040">
        <v>1</v>
      </c>
    </row>
    <row r="10041" spans="1:39" x14ac:dyDescent="0.3">
      <c r="A10041">
        <v>14742</v>
      </c>
      <c r="B10041" t="s">
        <v>767</v>
      </c>
      <c r="C10041" t="s">
        <v>2731</v>
      </c>
      <c r="AD10041">
        <v>1</v>
      </c>
      <c r="AE10041">
        <v>25</v>
      </c>
      <c r="AF10041">
        <v>1</v>
      </c>
      <c r="AG10041">
        <v>100</v>
      </c>
      <c r="AH10041">
        <v>5</v>
      </c>
      <c r="AI10041">
        <v>2</v>
      </c>
    </row>
    <row r="10042" spans="1:39" x14ac:dyDescent="0.3">
      <c r="A10042">
        <v>14742</v>
      </c>
      <c r="B10042" t="s">
        <v>865</v>
      </c>
      <c r="C10042" t="s">
        <v>1067</v>
      </c>
      <c r="AJ10042">
        <v>50</v>
      </c>
      <c r="AK10042">
        <v>295</v>
      </c>
      <c r="AL10042">
        <v>42.1</v>
      </c>
      <c r="AM10042">
        <v>7</v>
      </c>
    </row>
    <row r="10043" spans="1:39" x14ac:dyDescent="0.3">
      <c r="A10043">
        <v>14742</v>
      </c>
      <c r="B10043" t="s">
        <v>767</v>
      </c>
      <c r="C10043" t="s">
        <v>2732</v>
      </c>
      <c r="AJ10043">
        <v>37</v>
      </c>
      <c r="AK10043">
        <v>136</v>
      </c>
      <c r="AL10043">
        <v>34</v>
      </c>
      <c r="AM10043">
        <v>4</v>
      </c>
    </row>
    <row r="10044" spans="1:39" x14ac:dyDescent="0.3">
      <c r="A10044">
        <v>14742</v>
      </c>
      <c r="B10044" t="s">
        <v>767</v>
      </c>
      <c r="C10044" t="s">
        <v>2731</v>
      </c>
      <c r="AJ10044">
        <v>36</v>
      </c>
      <c r="AK10044">
        <v>95</v>
      </c>
      <c r="AL10044">
        <v>31.7</v>
      </c>
      <c r="AM10044">
        <v>3</v>
      </c>
    </row>
    <row r="10045" spans="1:39" x14ac:dyDescent="0.3">
      <c r="A10045">
        <v>14743</v>
      </c>
      <c r="B10045" t="s">
        <v>806</v>
      </c>
      <c r="C10045" t="s">
        <v>2189</v>
      </c>
      <c r="D10045">
        <v>37</v>
      </c>
      <c r="E10045">
        <v>62.2</v>
      </c>
      <c r="F10045">
        <v>23</v>
      </c>
      <c r="G10045">
        <v>1</v>
      </c>
      <c r="H10045">
        <v>2</v>
      </c>
      <c r="I10045">
        <v>266</v>
      </c>
      <c r="J10045">
        <v>135</v>
      </c>
    </row>
    <row r="10046" spans="1:39" x14ac:dyDescent="0.3">
      <c r="A10046">
        <v>14743</v>
      </c>
      <c r="B10046" t="s">
        <v>1331</v>
      </c>
      <c r="C10046" t="s">
        <v>2894</v>
      </c>
      <c r="D10046">
        <v>20</v>
      </c>
      <c r="E10046">
        <v>45</v>
      </c>
      <c r="F10046">
        <v>9</v>
      </c>
      <c r="G10046">
        <v>1</v>
      </c>
      <c r="H10046">
        <v>0</v>
      </c>
      <c r="I10046">
        <v>81</v>
      </c>
      <c r="J10046">
        <v>69</v>
      </c>
    </row>
    <row r="10047" spans="1:39" x14ac:dyDescent="0.3">
      <c r="A10047">
        <v>14743</v>
      </c>
      <c r="B10047" t="s">
        <v>806</v>
      </c>
      <c r="C10047" t="s">
        <v>2189</v>
      </c>
      <c r="K10047">
        <v>20</v>
      </c>
      <c r="L10047">
        <v>0</v>
      </c>
      <c r="M10047">
        <v>24</v>
      </c>
      <c r="N10047">
        <v>0</v>
      </c>
      <c r="O10047">
        <v>72</v>
      </c>
    </row>
    <row r="10048" spans="1:39" x14ac:dyDescent="0.3">
      <c r="A10048">
        <v>14743</v>
      </c>
      <c r="B10048" t="s">
        <v>806</v>
      </c>
      <c r="C10048" t="s">
        <v>2708</v>
      </c>
      <c r="K10048">
        <v>14</v>
      </c>
      <c r="L10048">
        <v>0</v>
      </c>
      <c r="M10048">
        <v>11</v>
      </c>
      <c r="N10048">
        <v>0</v>
      </c>
      <c r="O10048">
        <v>45</v>
      </c>
    </row>
    <row r="10049" spans="1:24" x14ac:dyDescent="0.3">
      <c r="A10049">
        <v>14743</v>
      </c>
      <c r="B10049" t="s">
        <v>806</v>
      </c>
      <c r="C10049" t="s">
        <v>2431</v>
      </c>
      <c r="K10049">
        <v>14</v>
      </c>
      <c r="L10049">
        <v>0</v>
      </c>
      <c r="M10049">
        <v>9</v>
      </c>
      <c r="N10049">
        <v>0</v>
      </c>
      <c r="O10049">
        <v>42</v>
      </c>
    </row>
    <row r="10050" spans="1:24" x14ac:dyDescent="0.3">
      <c r="A10050">
        <v>14743</v>
      </c>
      <c r="B10050" t="s">
        <v>1331</v>
      </c>
      <c r="C10050" t="s">
        <v>323</v>
      </c>
      <c r="K10050">
        <v>15</v>
      </c>
      <c r="L10050">
        <v>0</v>
      </c>
      <c r="M10050">
        <v>30</v>
      </c>
      <c r="N10050">
        <v>0</v>
      </c>
      <c r="O10050">
        <v>70</v>
      </c>
    </row>
    <row r="10051" spans="1:24" x14ac:dyDescent="0.3">
      <c r="A10051">
        <v>14743</v>
      </c>
      <c r="B10051" t="s">
        <v>1331</v>
      </c>
      <c r="C10051" t="s">
        <v>2199</v>
      </c>
      <c r="K10051">
        <v>7</v>
      </c>
      <c r="L10051">
        <v>0</v>
      </c>
      <c r="M10051">
        <v>37</v>
      </c>
      <c r="N10051">
        <v>0</v>
      </c>
      <c r="O10051">
        <v>64</v>
      </c>
    </row>
    <row r="10052" spans="1:24" x14ac:dyDescent="0.3">
      <c r="A10052">
        <v>14743</v>
      </c>
      <c r="B10052" t="s">
        <v>1331</v>
      </c>
      <c r="C10052" t="s">
        <v>2534</v>
      </c>
      <c r="K10052">
        <v>5</v>
      </c>
      <c r="L10052">
        <v>1</v>
      </c>
      <c r="M10052">
        <v>8</v>
      </c>
      <c r="N10052">
        <v>1</v>
      </c>
      <c r="O10052">
        <v>36</v>
      </c>
    </row>
    <row r="10053" spans="1:24" x14ac:dyDescent="0.3">
      <c r="A10053">
        <v>14743</v>
      </c>
      <c r="B10053" t="s">
        <v>1331</v>
      </c>
      <c r="C10053" t="s">
        <v>2894</v>
      </c>
      <c r="K10053">
        <v>6</v>
      </c>
      <c r="L10053">
        <v>0</v>
      </c>
      <c r="M10053">
        <v>13</v>
      </c>
      <c r="N10053">
        <v>1</v>
      </c>
      <c r="O10053">
        <v>9</v>
      </c>
    </row>
    <row r="10054" spans="1:24" x14ac:dyDescent="0.3">
      <c r="A10054">
        <v>14743</v>
      </c>
      <c r="B10054" t="s">
        <v>806</v>
      </c>
      <c r="C10054" t="s">
        <v>2432</v>
      </c>
      <c r="P10054">
        <v>36</v>
      </c>
      <c r="Q10054">
        <v>1</v>
      </c>
      <c r="R10054">
        <v>101</v>
      </c>
      <c r="S10054">
        <v>8</v>
      </c>
    </row>
    <row r="10055" spans="1:24" x14ac:dyDescent="0.3">
      <c r="A10055">
        <v>14743</v>
      </c>
      <c r="B10055" t="s">
        <v>806</v>
      </c>
      <c r="C10055" t="s">
        <v>2709</v>
      </c>
      <c r="P10055">
        <v>18</v>
      </c>
      <c r="Q10055">
        <v>0</v>
      </c>
      <c r="R10055">
        <v>64</v>
      </c>
      <c r="S10055">
        <v>9</v>
      </c>
    </row>
    <row r="10056" spans="1:24" x14ac:dyDescent="0.3">
      <c r="A10056">
        <v>14743</v>
      </c>
      <c r="B10056" t="s">
        <v>806</v>
      </c>
      <c r="C10056" t="s">
        <v>2708</v>
      </c>
      <c r="P10056">
        <v>46</v>
      </c>
      <c r="Q10056">
        <v>1</v>
      </c>
      <c r="R10056">
        <v>59</v>
      </c>
      <c r="S10056">
        <v>2</v>
      </c>
    </row>
    <row r="10057" spans="1:24" x14ac:dyDescent="0.3">
      <c r="A10057">
        <v>14743</v>
      </c>
      <c r="B10057" t="s">
        <v>806</v>
      </c>
      <c r="C10057" t="s">
        <v>2369</v>
      </c>
      <c r="P10057">
        <v>24</v>
      </c>
      <c r="Q10057">
        <v>0</v>
      </c>
      <c r="R10057">
        <v>24</v>
      </c>
      <c r="S10057">
        <v>1</v>
      </c>
    </row>
    <row r="10058" spans="1:24" x14ac:dyDescent="0.3">
      <c r="A10058">
        <v>14743</v>
      </c>
      <c r="B10058" t="s">
        <v>806</v>
      </c>
      <c r="C10058" t="s">
        <v>2431</v>
      </c>
      <c r="P10058">
        <v>15</v>
      </c>
      <c r="Q10058">
        <v>0</v>
      </c>
      <c r="R10058">
        <v>18</v>
      </c>
      <c r="S10058">
        <v>3</v>
      </c>
    </row>
    <row r="10059" spans="1:24" x14ac:dyDescent="0.3">
      <c r="A10059">
        <v>14743</v>
      </c>
      <c r="B10059" t="s">
        <v>1331</v>
      </c>
      <c r="C10059" t="s">
        <v>2453</v>
      </c>
      <c r="P10059">
        <v>23</v>
      </c>
      <c r="Q10059">
        <v>0</v>
      </c>
      <c r="R10059">
        <v>30</v>
      </c>
      <c r="S10059">
        <v>2</v>
      </c>
    </row>
    <row r="10060" spans="1:24" x14ac:dyDescent="0.3">
      <c r="A10060">
        <v>14743</v>
      </c>
      <c r="B10060" t="s">
        <v>1331</v>
      </c>
      <c r="C10060" t="s">
        <v>323</v>
      </c>
      <c r="P10060">
        <v>10</v>
      </c>
      <c r="Q10060">
        <v>0</v>
      </c>
      <c r="R10060">
        <v>25</v>
      </c>
      <c r="S10060">
        <v>4</v>
      </c>
    </row>
    <row r="10061" spans="1:24" x14ac:dyDescent="0.3">
      <c r="A10061">
        <v>14743</v>
      </c>
      <c r="B10061" t="s">
        <v>1331</v>
      </c>
      <c r="C10061" t="s">
        <v>2199</v>
      </c>
      <c r="P10061">
        <v>13</v>
      </c>
      <c r="Q10061">
        <v>0</v>
      </c>
      <c r="R10061">
        <v>13</v>
      </c>
      <c r="S10061">
        <v>1</v>
      </c>
    </row>
    <row r="10062" spans="1:24" x14ac:dyDescent="0.3">
      <c r="A10062">
        <v>14743</v>
      </c>
      <c r="B10062" t="s">
        <v>1331</v>
      </c>
      <c r="C10062" t="s">
        <v>2750</v>
      </c>
      <c r="P10062">
        <v>10</v>
      </c>
      <c r="Q10062">
        <v>0</v>
      </c>
      <c r="R10062">
        <v>10</v>
      </c>
      <c r="S10062">
        <v>1</v>
      </c>
    </row>
    <row r="10063" spans="1:24" x14ac:dyDescent="0.3">
      <c r="A10063">
        <v>14743</v>
      </c>
      <c r="B10063" t="s">
        <v>1331</v>
      </c>
      <c r="C10063" t="s">
        <v>56</v>
      </c>
      <c r="P10063">
        <v>3</v>
      </c>
      <c r="Q10063">
        <v>0</v>
      </c>
      <c r="R10063">
        <v>3</v>
      </c>
      <c r="S10063">
        <v>1</v>
      </c>
    </row>
    <row r="10064" spans="1:24" x14ac:dyDescent="0.3">
      <c r="A10064">
        <v>14743</v>
      </c>
      <c r="B10064" t="s">
        <v>806</v>
      </c>
      <c r="C10064" t="s">
        <v>2431</v>
      </c>
      <c r="T10064">
        <v>22</v>
      </c>
      <c r="U10064">
        <v>22</v>
      </c>
      <c r="V10064">
        <v>0</v>
      </c>
      <c r="W10064">
        <v>44</v>
      </c>
      <c r="X10064">
        <v>2</v>
      </c>
    </row>
    <row r="10065" spans="1:39" x14ac:dyDescent="0.3">
      <c r="A10065">
        <v>14743</v>
      </c>
      <c r="B10065" t="s">
        <v>806</v>
      </c>
      <c r="C10065" t="s">
        <v>2708</v>
      </c>
      <c r="T10065">
        <v>16</v>
      </c>
      <c r="U10065">
        <v>16</v>
      </c>
      <c r="V10065">
        <v>0</v>
      </c>
      <c r="W10065">
        <v>16</v>
      </c>
      <c r="X10065">
        <v>1</v>
      </c>
    </row>
    <row r="10066" spans="1:39" x14ac:dyDescent="0.3">
      <c r="A10066">
        <v>14743</v>
      </c>
      <c r="B10066" t="s">
        <v>806</v>
      </c>
      <c r="C10066" t="s">
        <v>1017</v>
      </c>
      <c r="T10066">
        <v>-2</v>
      </c>
      <c r="U10066">
        <v>0</v>
      </c>
      <c r="V10066">
        <v>0</v>
      </c>
      <c r="W10066">
        <v>-2</v>
      </c>
      <c r="X10066">
        <v>1</v>
      </c>
    </row>
    <row r="10067" spans="1:39" x14ac:dyDescent="0.3">
      <c r="A10067">
        <v>14743</v>
      </c>
      <c r="B10067" t="s">
        <v>1331</v>
      </c>
      <c r="C10067" t="s">
        <v>2199</v>
      </c>
      <c r="T10067">
        <v>30.5</v>
      </c>
      <c r="U10067">
        <v>39</v>
      </c>
      <c r="V10067">
        <v>0</v>
      </c>
      <c r="W10067">
        <v>122</v>
      </c>
      <c r="X10067">
        <v>4</v>
      </c>
    </row>
    <row r="10068" spans="1:39" x14ac:dyDescent="0.3">
      <c r="A10068">
        <v>14743</v>
      </c>
      <c r="B10068" t="s">
        <v>1331</v>
      </c>
      <c r="C10068" t="s">
        <v>326</v>
      </c>
      <c r="T10068">
        <v>24.5</v>
      </c>
      <c r="U10068">
        <v>42</v>
      </c>
      <c r="V10068">
        <v>0</v>
      </c>
      <c r="W10068">
        <v>49</v>
      </c>
      <c r="X10068">
        <v>2</v>
      </c>
    </row>
    <row r="10069" spans="1:39" x14ac:dyDescent="0.3">
      <c r="A10069">
        <v>14743</v>
      </c>
      <c r="B10069" t="s">
        <v>806</v>
      </c>
      <c r="C10069" t="s">
        <v>2432</v>
      </c>
      <c r="Y10069">
        <v>0</v>
      </c>
      <c r="Z10069">
        <v>1</v>
      </c>
      <c r="AA10069">
        <v>0</v>
      </c>
      <c r="AB10069">
        <v>0</v>
      </c>
      <c r="AC10069">
        <v>2</v>
      </c>
    </row>
    <row r="10070" spans="1:39" x14ac:dyDescent="0.3">
      <c r="A10070">
        <v>14743</v>
      </c>
      <c r="B10070" t="s">
        <v>1331</v>
      </c>
      <c r="C10070" t="s">
        <v>2199</v>
      </c>
      <c r="Y10070">
        <v>28</v>
      </c>
      <c r="Z10070">
        <v>28</v>
      </c>
      <c r="AA10070">
        <v>0</v>
      </c>
      <c r="AB10070">
        <v>28</v>
      </c>
      <c r="AC10070">
        <v>1</v>
      </c>
    </row>
    <row r="10071" spans="1:39" x14ac:dyDescent="0.3">
      <c r="A10071">
        <v>14743</v>
      </c>
      <c r="B10071" t="s">
        <v>806</v>
      </c>
      <c r="C10071" t="s">
        <v>2714</v>
      </c>
      <c r="AD10071">
        <v>3</v>
      </c>
      <c r="AE10071">
        <v>38</v>
      </c>
      <c r="AF10071">
        <v>3</v>
      </c>
      <c r="AG10071">
        <v>100</v>
      </c>
      <c r="AH10071">
        <v>9</v>
      </c>
      <c r="AI10071">
        <v>0</v>
      </c>
    </row>
    <row r="10072" spans="1:39" x14ac:dyDescent="0.3">
      <c r="A10072">
        <v>14743</v>
      </c>
      <c r="B10072" t="s">
        <v>806</v>
      </c>
      <c r="C10072" t="s">
        <v>2895</v>
      </c>
      <c r="AD10072">
        <v>1</v>
      </c>
      <c r="AE10072">
        <v>45</v>
      </c>
      <c r="AF10072">
        <v>1</v>
      </c>
      <c r="AG10072">
        <v>100</v>
      </c>
      <c r="AH10072">
        <v>5</v>
      </c>
      <c r="AI10072">
        <v>2</v>
      </c>
    </row>
    <row r="10073" spans="1:39" x14ac:dyDescent="0.3">
      <c r="A10073">
        <v>14743</v>
      </c>
      <c r="B10073" t="s">
        <v>1331</v>
      </c>
      <c r="C10073" t="s">
        <v>2320</v>
      </c>
      <c r="AD10073">
        <v>2</v>
      </c>
      <c r="AE10073">
        <v>24</v>
      </c>
      <c r="AF10073">
        <v>1</v>
      </c>
      <c r="AG10073">
        <v>50</v>
      </c>
      <c r="AH10073">
        <v>5</v>
      </c>
      <c r="AI10073">
        <v>2</v>
      </c>
    </row>
    <row r="10074" spans="1:39" x14ac:dyDescent="0.3">
      <c r="A10074">
        <v>14743</v>
      </c>
      <c r="B10074" t="s">
        <v>806</v>
      </c>
      <c r="C10074" t="s">
        <v>2896</v>
      </c>
      <c r="AJ10074">
        <v>48</v>
      </c>
      <c r="AK10074">
        <v>131</v>
      </c>
      <c r="AL10074">
        <v>43.7</v>
      </c>
      <c r="AM10074">
        <v>3</v>
      </c>
    </row>
    <row r="10075" spans="1:39" x14ac:dyDescent="0.3">
      <c r="A10075">
        <v>14743</v>
      </c>
      <c r="B10075" t="s">
        <v>1331</v>
      </c>
      <c r="C10075" t="s">
        <v>174</v>
      </c>
      <c r="AJ10075">
        <v>55</v>
      </c>
      <c r="AK10075">
        <v>173</v>
      </c>
      <c r="AL10075">
        <v>43.2</v>
      </c>
      <c r="AM10075">
        <v>4</v>
      </c>
    </row>
    <row r="10076" spans="1:39" x14ac:dyDescent="0.3">
      <c r="A10076">
        <v>14744</v>
      </c>
      <c r="B10076" t="s">
        <v>826</v>
      </c>
      <c r="C10076" t="s">
        <v>2897</v>
      </c>
      <c r="D10076">
        <v>35</v>
      </c>
      <c r="E10076">
        <v>88.6</v>
      </c>
      <c r="F10076">
        <v>31</v>
      </c>
      <c r="G10076">
        <v>0</v>
      </c>
      <c r="H10076">
        <v>3</v>
      </c>
      <c r="I10076">
        <v>482</v>
      </c>
      <c r="J10076">
        <v>232.5</v>
      </c>
    </row>
    <row r="10077" spans="1:39" x14ac:dyDescent="0.3">
      <c r="A10077">
        <v>14744</v>
      </c>
      <c r="B10077" t="s">
        <v>1063</v>
      </c>
      <c r="C10077" t="s">
        <v>2898</v>
      </c>
      <c r="D10077">
        <v>45</v>
      </c>
      <c r="E10077">
        <v>60</v>
      </c>
      <c r="F10077">
        <v>27</v>
      </c>
      <c r="G10077">
        <v>0</v>
      </c>
      <c r="H10077">
        <v>3</v>
      </c>
      <c r="I10077">
        <v>170</v>
      </c>
      <c r="J10077">
        <v>113.7</v>
      </c>
    </row>
    <row r="10078" spans="1:39" x14ac:dyDescent="0.3">
      <c r="A10078">
        <v>14744</v>
      </c>
      <c r="B10078" t="s">
        <v>826</v>
      </c>
      <c r="C10078" t="s">
        <v>2193</v>
      </c>
      <c r="K10078">
        <v>5</v>
      </c>
      <c r="L10078">
        <v>0</v>
      </c>
      <c r="M10078">
        <v>52</v>
      </c>
      <c r="N10078">
        <v>0</v>
      </c>
      <c r="O10078">
        <v>78</v>
      </c>
    </row>
    <row r="10079" spans="1:39" x14ac:dyDescent="0.3">
      <c r="A10079">
        <v>14744</v>
      </c>
      <c r="B10079" t="s">
        <v>826</v>
      </c>
      <c r="C10079" t="s">
        <v>2897</v>
      </c>
      <c r="K10079">
        <v>14</v>
      </c>
      <c r="L10079">
        <v>0</v>
      </c>
      <c r="M10079">
        <v>17</v>
      </c>
      <c r="N10079">
        <v>1</v>
      </c>
      <c r="O10079">
        <v>51</v>
      </c>
    </row>
    <row r="10080" spans="1:39" x14ac:dyDescent="0.3">
      <c r="A10080">
        <v>14744</v>
      </c>
      <c r="B10080" t="s">
        <v>826</v>
      </c>
      <c r="C10080" t="s">
        <v>2433</v>
      </c>
      <c r="K10080">
        <v>4</v>
      </c>
      <c r="L10080">
        <v>0</v>
      </c>
      <c r="M10080">
        <v>13</v>
      </c>
      <c r="N10080">
        <v>1</v>
      </c>
      <c r="O10080">
        <v>27</v>
      </c>
    </row>
    <row r="10081" spans="1:19" x14ac:dyDescent="0.3">
      <c r="A10081">
        <v>14744</v>
      </c>
      <c r="B10081" t="s">
        <v>826</v>
      </c>
      <c r="C10081" t="s">
        <v>2899</v>
      </c>
      <c r="K10081">
        <v>8</v>
      </c>
      <c r="L10081">
        <v>0</v>
      </c>
      <c r="M10081">
        <v>9</v>
      </c>
      <c r="N10081">
        <v>2</v>
      </c>
      <c r="O10081">
        <v>14</v>
      </c>
    </row>
    <row r="10082" spans="1:19" x14ac:dyDescent="0.3">
      <c r="A10082">
        <v>14744</v>
      </c>
      <c r="B10082" t="s">
        <v>826</v>
      </c>
      <c r="C10082" t="s">
        <v>1367</v>
      </c>
      <c r="K10082">
        <v>3</v>
      </c>
      <c r="L10082">
        <v>0</v>
      </c>
      <c r="M10082">
        <v>6</v>
      </c>
      <c r="N10082">
        <v>0</v>
      </c>
      <c r="O10082">
        <v>7</v>
      </c>
    </row>
    <row r="10083" spans="1:19" x14ac:dyDescent="0.3">
      <c r="A10083">
        <v>14744</v>
      </c>
      <c r="B10083" t="s">
        <v>1063</v>
      </c>
      <c r="C10083" t="s">
        <v>2409</v>
      </c>
      <c r="K10083">
        <v>7</v>
      </c>
      <c r="L10083">
        <v>0</v>
      </c>
      <c r="M10083">
        <v>12</v>
      </c>
      <c r="N10083">
        <v>0</v>
      </c>
      <c r="O10083">
        <v>48</v>
      </c>
    </row>
    <row r="10084" spans="1:19" x14ac:dyDescent="0.3">
      <c r="A10084">
        <v>14744</v>
      </c>
      <c r="B10084" t="s">
        <v>1063</v>
      </c>
      <c r="C10084" t="s">
        <v>2049</v>
      </c>
      <c r="K10084">
        <v>1</v>
      </c>
      <c r="L10084">
        <v>0</v>
      </c>
      <c r="M10084">
        <v>19</v>
      </c>
      <c r="N10084">
        <v>0</v>
      </c>
      <c r="O10084">
        <v>19</v>
      </c>
    </row>
    <row r="10085" spans="1:19" x14ac:dyDescent="0.3">
      <c r="A10085">
        <v>14744</v>
      </c>
      <c r="B10085" t="s">
        <v>1063</v>
      </c>
      <c r="C10085" t="s">
        <v>654</v>
      </c>
      <c r="K10085">
        <v>6</v>
      </c>
      <c r="L10085">
        <v>0</v>
      </c>
      <c r="M10085">
        <v>9</v>
      </c>
      <c r="N10085">
        <v>0</v>
      </c>
      <c r="O10085">
        <v>18</v>
      </c>
    </row>
    <row r="10086" spans="1:19" x14ac:dyDescent="0.3">
      <c r="A10086">
        <v>14744</v>
      </c>
      <c r="B10086" t="s">
        <v>1063</v>
      </c>
      <c r="C10086" t="s">
        <v>2900</v>
      </c>
      <c r="K10086">
        <v>1</v>
      </c>
      <c r="L10086">
        <v>0</v>
      </c>
      <c r="M10086">
        <v>8</v>
      </c>
      <c r="N10086">
        <v>0</v>
      </c>
      <c r="O10086">
        <v>8</v>
      </c>
    </row>
    <row r="10087" spans="1:19" x14ac:dyDescent="0.3">
      <c r="A10087">
        <v>14744</v>
      </c>
      <c r="B10087" t="s">
        <v>1063</v>
      </c>
      <c r="C10087" t="s">
        <v>44</v>
      </c>
      <c r="K10087">
        <v>1</v>
      </c>
      <c r="L10087">
        <v>0</v>
      </c>
      <c r="M10087">
        <v>0</v>
      </c>
      <c r="N10087">
        <v>0</v>
      </c>
      <c r="O10087">
        <v>-5</v>
      </c>
    </row>
    <row r="10088" spans="1:19" x14ac:dyDescent="0.3">
      <c r="A10088">
        <v>14744</v>
      </c>
      <c r="B10088" t="s">
        <v>1063</v>
      </c>
      <c r="C10088" t="s">
        <v>2898</v>
      </c>
      <c r="K10088">
        <v>7</v>
      </c>
      <c r="L10088">
        <v>0</v>
      </c>
      <c r="M10088">
        <v>8</v>
      </c>
      <c r="N10088">
        <v>0</v>
      </c>
      <c r="O10088">
        <v>-12</v>
      </c>
    </row>
    <row r="10089" spans="1:19" x14ac:dyDescent="0.3">
      <c r="A10089">
        <v>14744</v>
      </c>
      <c r="B10089" t="s">
        <v>826</v>
      </c>
      <c r="C10089" t="s">
        <v>1099</v>
      </c>
      <c r="P10089">
        <v>80</v>
      </c>
      <c r="Q10089">
        <v>1</v>
      </c>
      <c r="R10089">
        <v>181</v>
      </c>
      <c r="S10089">
        <v>7</v>
      </c>
    </row>
    <row r="10090" spans="1:19" x14ac:dyDescent="0.3">
      <c r="A10090">
        <v>14744</v>
      </c>
      <c r="B10090" t="s">
        <v>826</v>
      </c>
      <c r="C10090" t="s">
        <v>609</v>
      </c>
      <c r="P10090">
        <v>23</v>
      </c>
      <c r="Q10090">
        <v>1</v>
      </c>
      <c r="R10090">
        <v>111</v>
      </c>
      <c r="S10090">
        <v>9</v>
      </c>
    </row>
    <row r="10091" spans="1:19" x14ac:dyDescent="0.3">
      <c r="A10091">
        <v>14744</v>
      </c>
      <c r="B10091" t="s">
        <v>826</v>
      </c>
      <c r="C10091" t="s">
        <v>2433</v>
      </c>
      <c r="P10091">
        <v>33</v>
      </c>
      <c r="Q10091">
        <v>0</v>
      </c>
      <c r="R10091">
        <v>71</v>
      </c>
      <c r="S10091">
        <v>4</v>
      </c>
    </row>
    <row r="10092" spans="1:19" x14ac:dyDescent="0.3">
      <c r="A10092">
        <v>14744</v>
      </c>
      <c r="B10092" t="s">
        <v>826</v>
      </c>
      <c r="C10092" t="s">
        <v>130</v>
      </c>
      <c r="P10092">
        <v>24</v>
      </c>
      <c r="Q10092">
        <v>1</v>
      </c>
      <c r="R10092">
        <v>63</v>
      </c>
      <c r="S10092">
        <v>5</v>
      </c>
    </row>
    <row r="10093" spans="1:19" x14ac:dyDescent="0.3">
      <c r="A10093">
        <v>14744</v>
      </c>
      <c r="B10093" t="s">
        <v>826</v>
      </c>
      <c r="C10093" t="s">
        <v>696</v>
      </c>
      <c r="P10093">
        <v>30</v>
      </c>
      <c r="Q10093">
        <v>0</v>
      </c>
      <c r="R10093">
        <v>37</v>
      </c>
      <c r="S10093">
        <v>2</v>
      </c>
    </row>
    <row r="10094" spans="1:19" x14ac:dyDescent="0.3">
      <c r="A10094">
        <v>14744</v>
      </c>
      <c r="B10094" t="s">
        <v>826</v>
      </c>
      <c r="C10094" t="s">
        <v>2899</v>
      </c>
      <c r="P10094">
        <v>8</v>
      </c>
      <c r="Q10094">
        <v>0</v>
      </c>
      <c r="R10094">
        <v>19</v>
      </c>
      <c r="S10094">
        <v>4</v>
      </c>
    </row>
    <row r="10095" spans="1:19" x14ac:dyDescent="0.3">
      <c r="A10095">
        <v>14744</v>
      </c>
      <c r="B10095" t="s">
        <v>1063</v>
      </c>
      <c r="C10095" t="s">
        <v>1751</v>
      </c>
      <c r="P10095">
        <v>22</v>
      </c>
      <c r="Q10095">
        <v>0</v>
      </c>
      <c r="R10095">
        <v>46</v>
      </c>
      <c r="S10095">
        <v>4</v>
      </c>
    </row>
    <row r="10096" spans="1:19" x14ac:dyDescent="0.3">
      <c r="A10096">
        <v>14744</v>
      </c>
      <c r="B10096" t="s">
        <v>1063</v>
      </c>
      <c r="C10096" t="s">
        <v>2901</v>
      </c>
      <c r="P10096">
        <v>12</v>
      </c>
      <c r="Q10096">
        <v>0</v>
      </c>
      <c r="R10096">
        <v>41</v>
      </c>
      <c r="S10096">
        <v>7</v>
      </c>
    </row>
    <row r="10097" spans="1:39" x14ac:dyDescent="0.3">
      <c r="A10097">
        <v>14744</v>
      </c>
      <c r="B10097" t="s">
        <v>1063</v>
      </c>
      <c r="C10097" t="s">
        <v>2902</v>
      </c>
      <c r="P10097">
        <v>9</v>
      </c>
      <c r="Q10097">
        <v>1</v>
      </c>
      <c r="R10097">
        <v>29</v>
      </c>
      <c r="S10097">
        <v>5</v>
      </c>
    </row>
    <row r="10098" spans="1:39" x14ac:dyDescent="0.3">
      <c r="A10098">
        <v>14744</v>
      </c>
      <c r="B10098" t="s">
        <v>1063</v>
      </c>
      <c r="C10098" t="s">
        <v>2903</v>
      </c>
      <c r="P10098">
        <v>10</v>
      </c>
      <c r="Q10098">
        <v>0</v>
      </c>
      <c r="R10098">
        <v>22</v>
      </c>
      <c r="S10098">
        <v>5</v>
      </c>
    </row>
    <row r="10099" spans="1:39" x14ac:dyDescent="0.3">
      <c r="A10099">
        <v>14744</v>
      </c>
      <c r="B10099" t="s">
        <v>1063</v>
      </c>
      <c r="C10099" t="s">
        <v>654</v>
      </c>
      <c r="P10099">
        <v>11</v>
      </c>
      <c r="Q10099">
        <v>0</v>
      </c>
      <c r="R10099">
        <v>16</v>
      </c>
      <c r="S10099">
        <v>2</v>
      </c>
    </row>
    <row r="10100" spans="1:39" x14ac:dyDescent="0.3">
      <c r="A10100">
        <v>14744</v>
      </c>
      <c r="B10100" t="s">
        <v>1063</v>
      </c>
      <c r="C10100" t="s">
        <v>2409</v>
      </c>
      <c r="P10100">
        <v>7</v>
      </c>
      <c r="Q10100">
        <v>0</v>
      </c>
      <c r="R10100">
        <v>7</v>
      </c>
      <c r="S10100">
        <v>1</v>
      </c>
    </row>
    <row r="10101" spans="1:39" x14ac:dyDescent="0.3">
      <c r="A10101">
        <v>14744</v>
      </c>
      <c r="B10101" t="s">
        <v>1063</v>
      </c>
      <c r="C10101" t="s">
        <v>2904</v>
      </c>
      <c r="P10101">
        <v>6</v>
      </c>
      <c r="Q10101">
        <v>1</v>
      </c>
      <c r="R10101">
        <v>6</v>
      </c>
      <c r="S10101">
        <v>1</v>
      </c>
    </row>
    <row r="10102" spans="1:39" x14ac:dyDescent="0.3">
      <c r="A10102">
        <v>14744</v>
      </c>
      <c r="B10102" t="s">
        <v>1063</v>
      </c>
      <c r="C10102" t="s">
        <v>2905</v>
      </c>
      <c r="P10102">
        <v>2</v>
      </c>
      <c r="Q10102">
        <v>1</v>
      </c>
      <c r="R10102">
        <v>2</v>
      </c>
      <c r="S10102">
        <v>1</v>
      </c>
    </row>
    <row r="10103" spans="1:39" x14ac:dyDescent="0.3">
      <c r="A10103">
        <v>14744</v>
      </c>
      <c r="B10103" t="s">
        <v>1063</v>
      </c>
      <c r="C10103" t="s">
        <v>2900</v>
      </c>
      <c r="P10103">
        <v>1</v>
      </c>
      <c r="Q10103">
        <v>0</v>
      </c>
      <c r="R10103">
        <v>1</v>
      </c>
      <c r="S10103">
        <v>1</v>
      </c>
    </row>
    <row r="10104" spans="1:39" x14ac:dyDescent="0.3">
      <c r="A10104">
        <v>14744</v>
      </c>
      <c r="B10104" t="s">
        <v>826</v>
      </c>
      <c r="C10104" t="s">
        <v>2433</v>
      </c>
      <c r="T10104">
        <v>29</v>
      </c>
      <c r="U10104">
        <v>51</v>
      </c>
      <c r="V10104">
        <v>0</v>
      </c>
      <c r="W10104">
        <v>116</v>
      </c>
      <c r="X10104">
        <v>4</v>
      </c>
    </row>
    <row r="10105" spans="1:39" x14ac:dyDescent="0.3">
      <c r="A10105">
        <v>14744</v>
      </c>
      <c r="B10105" t="s">
        <v>1063</v>
      </c>
      <c r="C10105" t="s">
        <v>2901</v>
      </c>
      <c r="T10105">
        <v>25.9</v>
      </c>
      <c r="U10105">
        <v>40</v>
      </c>
      <c r="V10105">
        <v>0</v>
      </c>
      <c r="W10105">
        <v>207</v>
      </c>
      <c r="X10105">
        <v>8</v>
      </c>
    </row>
    <row r="10106" spans="1:39" x14ac:dyDescent="0.3">
      <c r="A10106">
        <v>14744</v>
      </c>
      <c r="B10106" t="s">
        <v>1063</v>
      </c>
      <c r="C10106" t="s">
        <v>44</v>
      </c>
      <c r="T10106">
        <v>19</v>
      </c>
      <c r="U10106">
        <v>19</v>
      </c>
      <c r="V10106">
        <v>0</v>
      </c>
      <c r="W10106">
        <v>19</v>
      </c>
      <c r="X10106">
        <v>1</v>
      </c>
    </row>
    <row r="10107" spans="1:39" x14ac:dyDescent="0.3">
      <c r="A10107">
        <v>14744</v>
      </c>
      <c r="B10107" t="s">
        <v>826</v>
      </c>
      <c r="C10107" t="s">
        <v>2433</v>
      </c>
      <c r="Y10107">
        <v>5</v>
      </c>
      <c r="Z10107">
        <v>10</v>
      </c>
      <c r="AA10107">
        <v>0</v>
      </c>
      <c r="AB10107">
        <v>10</v>
      </c>
      <c r="AC10107">
        <v>2</v>
      </c>
    </row>
    <row r="10108" spans="1:39" x14ac:dyDescent="0.3">
      <c r="A10108">
        <v>14744</v>
      </c>
      <c r="B10108" t="s">
        <v>826</v>
      </c>
      <c r="C10108" t="s">
        <v>2197</v>
      </c>
      <c r="AD10108">
        <v>2</v>
      </c>
      <c r="AE10108">
        <v>40</v>
      </c>
      <c r="AF10108">
        <v>1</v>
      </c>
      <c r="AG10108">
        <v>50</v>
      </c>
      <c r="AH10108">
        <v>9</v>
      </c>
      <c r="AI10108">
        <v>6</v>
      </c>
    </row>
    <row r="10109" spans="1:39" x14ac:dyDescent="0.3">
      <c r="A10109">
        <v>14744</v>
      </c>
      <c r="B10109" t="s">
        <v>1063</v>
      </c>
      <c r="C10109" t="s">
        <v>618</v>
      </c>
      <c r="AD10109">
        <v>1</v>
      </c>
      <c r="AE10109">
        <v>47</v>
      </c>
      <c r="AF10109">
        <v>1</v>
      </c>
      <c r="AG10109">
        <v>100</v>
      </c>
      <c r="AH10109">
        <v>6</v>
      </c>
      <c r="AI10109">
        <v>3</v>
      </c>
    </row>
    <row r="10110" spans="1:39" x14ac:dyDescent="0.3">
      <c r="A10110">
        <v>14744</v>
      </c>
      <c r="B10110" t="s">
        <v>826</v>
      </c>
      <c r="C10110" t="s">
        <v>856</v>
      </c>
      <c r="AJ10110">
        <v>44</v>
      </c>
      <c r="AK10110">
        <v>44</v>
      </c>
      <c r="AL10110">
        <v>44</v>
      </c>
      <c r="AM10110">
        <v>1</v>
      </c>
    </row>
    <row r="10111" spans="1:39" x14ac:dyDescent="0.3">
      <c r="A10111">
        <v>14744</v>
      </c>
      <c r="B10111" t="s">
        <v>1063</v>
      </c>
      <c r="C10111" t="s">
        <v>618</v>
      </c>
      <c r="AJ10111">
        <v>54</v>
      </c>
      <c r="AK10111">
        <v>253</v>
      </c>
      <c r="AL10111">
        <v>42.2</v>
      </c>
      <c r="AM10111">
        <v>6</v>
      </c>
    </row>
    <row r="10112" spans="1:39" x14ac:dyDescent="0.3">
      <c r="A10112">
        <v>14745</v>
      </c>
      <c r="B10112" t="s">
        <v>591</v>
      </c>
      <c r="C10112" t="s">
        <v>835</v>
      </c>
      <c r="D10112">
        <v>22</v>
      </c>
      <c r="E10112">
        <v>63.6</v>
      </c>
      <c r="F10112">
        <v>14</v>
      </c>
      <c r="G10112">
        <v>0</v>
      </c>
      <c r="H10112">
        <v>2</v>
      </c>
      <c r="I10112">
        <v>217</v>
      </c>
      <c r="J10112">
        <v>176.5</v>
      </c>
    </row>
    <row r="10113" spans="1:19" x14ac:dyDescent="0.3">
      <c r="A10113">
        <v>14745</v>
      </c>
      <c r="B10113" t="s">
        <v>1021</v>
      </c>
      <c r="C10113" t="s">
        <v>2491</v>
      </c>
      <c r="D10113">
        <v>25</v>
      </c>
      <c r="E10113">
        <v>48</v>
      </c>
      <c r="F10113">
        <v>12</v>
      </c>
      <c r="G10113">
        <v>1</v>
      </c>
      <c r="H10113">
        <v>0</v>
      </c>
      <c r="I10113">
        <v>130</v>
      </c>
      <c r="J10113">
        <v>83.7</v>
      </c>
    </row>
    <row r="10114" spans="1:19" x14ac:dyDescent="0.3">
      <c r="A10114">
        <v>14745</v>
      </c>
      <c r="B10114" t="s">
        <v>1021</v>
      </c>
      <c r="C10114" t="s">
        <v>1268</v>
      </c>
      <c r="D10114">
        <v>1</v>
      </c>
      <c r="E10114">
        <v>0</v>
      </c>
      <c r="F10114">
        <v>0</v>
      </c>
      <c r="G10114">
        <v>0</v>
      </c>
      <c r="H10114">
        <v>0</v>
      </c>
      <c r="I10114">
        <v>0</v>
      </c>
      <c r="J10114">
        <v>0</v>
      </c>
    </row>
    <row r="10115" spans="1:19" x14ac:dyDescent="0.3">
      <c r="A10115">
        <v>14745</v>
      </c>
      <c r="B10115" t="s">
        <v>591</v>
      </c>
      <c r="C10115" t="s">
        <v>514</v>
      </c>
      <c r="K10115">
        <v>20</v>
      </c>
      <c r="L10115">
        <v>0</v>
      </c>
      <c r="M10115">
        <v>36</v>
      </c>
      <c r="N10115">
        <v>1</v>
      </c>
      <c r="O10115">
        <v>207</v>
      </c>
    </row>
    <row r="10116" spans="1:19" x14ac:dyDescent="0.3">
      <c r="A10116">
        <v>14745</v>
      </c>
      <c r="B10116" t="s">
        <v>591</v>
      </c>
      <c r="C10116" t="s">
        <v>2628</v>
      </c>
      <c r="K10116">
        <v>5</v>
      </c>
      <c r="L10116">
        <v>0</v>
      </c>
      <c r="M10116">
        <v>12</v>
      </c>
      <c r="N10116">
        <v>0</v>
      </c>
      <c r="O10116">
        <v>11</v>
      </c>
    </row>
    <row r="10117" spans="1:19" x14ac:dyDescent="0.3">
      <c r="A10117">
        <v>14745</v>
      </c>
      <c r="B10117" t="s">
        <v>591</v>
      </c>
      <c r="C10117" t="s">
        <v>699</v>
      </c>
      <c r="K10117">
        <v>1</v>
      </c>
      <c r="L10117">
        <v>0</v>
      </c>
      <c r="M10117">
        <v>0</v>
      </c>
      <c r="N10117">
        <v>0</v>
      </c>
      <c r="O10117">
        <v>0</v>
      </c>
    </row>
    <row r="10118" spans="1:19" x14ac:dyDescent="0.3">
      <c r="A10118">
        <v>14745</v>
      </c>
      <c r="B10118" t="s">
        <v>591</v>
      </c>
      <c r="C10118" t="s">
        <v>352</v>
      </c>
      <c r="K10118">
        <v>0</v>
      </c>
      <c r="L10118">
        <v>1</v>
      </c>
      <c r="M10118">
        <v>0</v>
      </c>
      <c r="N10118">
        <v>0</v>
      </c>
      <c r="O10118">
        <v>0</v>
      </c>
    </row>
    <row r="10119" spans="1:19" x14ac:dyDescent="0.3">
      <c r="A10119">
        <v>14745</v>
      </c>
      <c r="B10119" t="s">
        <v>591</v>
      </c>
      <c r="C10119" t="s">
        <v>848</v>
      </c>
      <c r="K10119">
        <v>0</v>
      </c>
      <c r="L10119">
        <v>0</v>
      </c>
      <c r="M10119">
        <v>0</v>
      </c>
      <c r="N10119">
        <v>0</v>
      </c>
      <c r="O10119">
        <v>0</v>
      </c>
    </row>
    <row r="10120" spans="1:19" x14ac:dyDescent="0.3">
      <c r="A10120">
        <v>14745</v>
      </c>
      <c r="B10120" t="s">
        <v>591</v>
      </c>
      <c r="C10120" t="s">
        <v>2629</v>
      </c>
      <c r="K10120">
        <v>3</v>
      </c>
      <c r="L10120">
        <v>0</v>
      </c>
      <c r="M10120">
        <v>1</v>
      </c>
      <c r="N10120">
        <v>0</v>
      </c>
      <c r="O10120">
        <v>-3</v>
      </c>
    </row>
    <row r="10121" spans="1:19" x14ac:dyDescent="0.3">
      <c r="A10121">
        <v>14745</v>
      </c>
      <c r="B10121" t="s">
        <v>591</v>
      </c>
      <c r="C10121" t="s">
        <v>835</v>
      </c>
      <c r="K10121">
        <v>11</v>
      </c>
      <c r="L10121">
        <v>0</v>
      </c>
      <c r="M10121">
        <v>13</v>
      </c>
      <c r="N10121">
        <v>0</v>
      </c>
      <c r="O10121">
        <v>-26</v>
      </c>
    </row>
    <row r="10122" spans="1:19" x14ac:dyDescent="0.3">
      <c r="A10122">
        <v>14745</v>
      </c>
      <c r="B10122" t="s">
        <v>1021</v>
      </c>
      <c r="C10122" t="s">
        <v>2906</v>
      </c>
      <c r="K10122">
        <v>20</v>
      </c>
      <c r="L10122">
        <v>1</v>
      </c>
      <c r="M10122">
        <v>37</v>
      </c>
      <c r="N10122">
        <v>0</v>
      </c>
      <c r="O10122">
        <v>93</v>
      </c>
    </row>
    <row r="10123" spans="1:19" x14ac:dyDescent="0.3">
      <c r="A10123">
        <v>14745</v>
      </c>
      <c r="B10123" t="s">
        <v>1021</v>
      </c>
      <c r="C10123" t="s">
        <v>183</v>
      </c>
      <c r="K10123">
        <v>2</v>
      </c>
      <c r="L10123">
        <v>0</v>
      </c>
      <c r="M10123">
        <v>14</v>
      </c>
      <c r="N10123">
        <v>0</v>
      </c>
      <c r="O10123">
        <v>14</v>
      </c>
    </row>
    <row r="10124" spans="1:19" x14ac:dyDescent="0.3">
      <c r="A10124">
        <v>14745</v>
      </c>
      <c r="B10124" t="s">
        <v>1021</v>
      </c>
      <c r="C10124" t="s">
        <v>2122</v>
      </c>
      <c r="K10124">
        <v>2</v>
      </c>
      <c r="L10124">
        <v>0</v>
      </c>
      <c r="M10124">
        <v>2</v>
      </c>
      <c r="N10124">
        <v>0</v>
      </c>
      <c r="O10124">
        <v>4</v>
      </c>
    </row>
    <row r="10125" spans="1:19" x14ac:dyDescent="0.3">
      <c r="A10125">
        <v>14745</v>
      </c>
      <c r="B10125" t="s">
        <v>1021</v>
      </c>
      <c r="C10125" t="s">
        <v>1268</v>
      </c>
      <c r="K10125">
        <v>2</v>
      </c>
      <c r="L10125">
        <v>0</v>
      </c>
      <c r="M10125">
        <v>6</v>
      </c>
      <c r="N10125">
        <v>0</v>
      </c>
      <c r="O10125">
        <v>0</v>
      </c>
    </row>
    <row r="10126" spans="1:19" x14ac:dyDescent="0.3">
      <c r="A10126">
        <v>14745</v>
      </c>
      <c r="B10126" t="s">
        <v>1021</v>
      </c>
      <c r="C10126" t="s">
        <v>2491</v>
      </c>
      <c r="K10126">
        <v>5</v>
      </c>
      <c r="L10126">
        <v>0</v>
      </c>
      <c r="M10126">
        <v>6</v>
      </c>
      <c r="N10126">
        <v>0</v>
      </c>
      <c r="O10126">
        <v>-3</v>
      </c>
    </row>
    <row r="10127" spans="1:19" x14ac:dyDescent="0.3">
      <c r="A10127">
        <v>14745</v>
      </c>
      <c r="B10127" t="s">
        <v>591</v>
      </c>
      <c r="C10127" t="s">
        <v>524</v>
      </c>
      <c r="P10127">
        <v>31</v>
      </c>
      <c r="Q10127">
        <v>0</v>
      </c>
      <c r="R10127">
        <v>94</v>
      </c>
      <c r="S10127">
        <v>6</v>
      </c>
    </row>
    <row r="10128" spans="1:19" x14ac:dyDescent="0.3">
      <c r="A10128">
        <v>14745</v>
      </c>
      <c r="B10128" t="s">
        <v>591</v>
      </c>
      <c r="C10128" t="s">
        <v>672</v>
      </c>
      <c r="P10128">
        <v>46</v>
      </c>
      <c r="Q10128">
        <v>2</v>
      </c>
      <c r="R10128">
        <v>56</v>
      </c>
      <c r="S10128">
        <v>3</v>
      </c>
    </row>
    <row r="10129" spans="1:35" x14ac:dyDescent="0.3">
      <c r="A10129">
        <v>14745</v>
      </c>
      <c r="B10129" t="s">
        <v>591</v>
      </c>
      <c r="C10129" t="s">
        <v>2281</v>
      </c>
      <c r="P10129">
        <v>15</v>
      </c>
      <c r="Q10129">
        <v>0</v>
      </c>
      <c r="R10129">
        <v>30</v>
      </c>
      <c r="S10129">
        <v>2</v>
      </c>
    </row>
    <row r="10130" spans="1:35" x14ac:dyDescent="0.3">
      <c r="A10130">
        <v>14745</v>
      </c>
      <c r="B10130" t="s">
        <v>591</v>
      </c>
      <c r="C10130" t="s">
        <v>1102</v>
      </c>
      <c r="P10130">
        <v>15</v>
      </c>
      <c r="Q10130">
        <v>0</v>
      </c>
      <c r="R10130">
        <v>15</v>
      </c>
      <c r="S10130">
        <v>1</v>
      </c>
    </row>
    <row r="10131" spans="1:35" x14ac:dyDescent="0.3">
      <c r="A10131">
        <v>14745</v>
      </c>
      <c r="B10131" t="s">
        <v>591</v>
      </c>
      <c r="C10131" t="s">
        <v>429</v>
      </c>
      <c r="P10131">
        <v>13</v>
      </c>
      <c r="Q10131">
        <v>0</v>
      </c>
      <c r="R10131">
        <v>13</v>
      </c>
      <c r="S10131">
        <v>1</v>
      </c>
    </row>
    <row r="10132" spans="1:35" x14ac:dyDescent="0.3">
      <c r="A10132">
        <v>14745</v>
      </c>
      <c r="B10132" t="s">
        <v>591</v>
      </c>
      <c r="C10132" t="s">
        <v>2627</v>
      </c>
      <c r="P10132">
        <v>9</v>
      </c>
      <c r="Q10132">
        <v>0</v>
      </c>
      <c r="R10132">
        <v>9</v>
      </c>
      <c r="S10132">
        <v>1</v>
      </c>
    </row>
    <row r="10133" spans="1:35" x14ac:dyDescent="0.3">
      <c r="A10133">
        <v>14745</v>
      </c>
      <c r="B10133" t="s">
        <v>1021</v>
      </c>
      <c r="C10133" t="s">
        <v>122</v>
      </c>
      <c r="P10133">
        <v>12</v>
      </c>
      <c r="Q10133">
        <v>0</v>
      </c>
      <c r="R10133">
        <v>38</v>
      </c>
      <c r="S10133">
        <v>4</v>
      </c>
    </row>
    <row r="10134" spans="1:35" x14ac:dyDescent="0.3">
      <c r="A10134">
        <v>14745</v>
      </c>
      <c r="B10134" t="s">
        <v>1021</v>
      </c>
      <c r="C10134" t="s">
        <v>2906</v>
      </c>
      <c r="P10134">
        <v>14</v>
      </c>
      <c r="Q10134">
        <v>0</v>
      </c>
      <c r="R10134">
        <v>30</v>
      </c>
      <c r="S10134">
        <v>3</v>
      </c>
    </row>
    <row r="10135" spans="1:35" x14ac:dyDescent="0.3">
      <c r="A10135">
        <v>14745</v>
      </c>
      <c r="B10135" t="s">
        <v>1021</v>
      </c>
      <c r="C10135" t="s">
        <v>622</v>
      </c>
      <c r="P10135">
        <v>19</v>
      </c>
      <c r="Q10135">
        <v>0</v>
      </c>
      <c r="R10135">
        <v>25</v>
      </c>
      <c r="S10135">
        <v>2</v>
      </c>
    </row>
    <row r="10136" spans="1:35" x14ac:dyDescent="0.3">
      <c r="A10136">
        <v>14745</v>
      </c>
      <c r="B10136" t="s">
        <v>1021</v>
      </c>
      <c r="C10136" t="s">
        <v>121</v>
      </c>
      <c r="P10136">
        <v>18</v>
      </c>
      <c r="Q10136">
        <v>0</v>
      </c>
      <c r="R10136">
        <v>18</v>
      </c>
      <c r="S10136">
        <v>1</v>
      </c>
    </row>
    <row r="10137" spans="1:35" x14ac:dyDescent="0.3">
      <c r="A10137">
        <v>14745</v>
      </c>
      <c r="B10137" t="s">
        <v>1021</v>
      </c>
      <c r="C10137" t="s">
        <v>2122</v>
      </c>
      <c r="P10137">
        <v>12</v>
      </c>
      <c r="Q10137">
        <v>0</v>
      </c>
      <c r="R10137">
        <v>12</v>
      </c>
      <c r="S10137">
        <v>1</v>
      </c>
    </row>
    <row r="10138" spans="1:35" x14ac:dyDescent="0.3">
      <c r="A10138">
        <v>14745</v>
      </c>
      <c r="B10138" t="s">
        <v>1021</v>
      </c>
      <c r="C10138" t="s">
        <v>120</v>
      </c>
      <c r="P10138">
        <v>7</v>
      </c>
      <c r="Q10138">
        <v>0</v>
      </c>
      <c r="R10138">
        <v>7</v>
      </c>
      <c r="S10138">
        <v>1</v>
      </c>
    </row>
    <row r="10139" spans="1:35" x14ac:dyDescent="0.3">
      <c r="A10139">
        <v>14745</v>
      </c>
      <c r="B10139" t="s">
        <v>591</v>
      </c>
      <c r="C10139" t="s">
        <v>848</v>
      </c>
      <c r="T10139">
        <v>24</v>
      </c>
      <c r="U10139">
        <v>24</v>
      </c>
      <c r="V10139">
        <v>0</v>
      </c>
      <c r="W10139">
        <v>24</v>
      </c>
      <c r="X10139">
        <v>1</v>
      </c>
    </row>
    <row r="10140" spans="1:35" x14ac:dyDescent="0.3">
      <c r="A10140">
        <v>14745</v>
      </c>
      <c r="B10140" t="s">
        <v>591</v>
      </c>
      <c r="C10140" t="s">
        <v>352</v>
      </c>
      <c r="T10140">
        <v>21</v>
      </c>
      <c r="U10140">
        <v>21</v>
      </c>
      <c r="V10140">
        <v>0</v>
      </c>
      <c r="W10140">
        <v>21</v>
      </c>
      <c r="X10140">
        <v>1</v>
      </c>
    </row>
    <row r="10141" spans="1:35" x14ac:dyDescent="0.3">
      <c r="A10141">
        <v>14745</v>
      </c>
      <c r="B10141" t="s">
        <v>1021</v>
      </c>
      <c r="C10141" t="s">
        <v>56</v>
      </c>
      <c r="T10141">
        <v>25.2</v>
      </c>
      <c r="U10141">
        <v>28</v>
      </c>
      <c r="V10141">
        <v>0</v>
      </c>
      <c r="W10141">
        <v>126</v>
      </c>
      <c r="X10141">
        <v>5</v>
      </c>
    </row>
    <row r="10142" spans="1:35" x14ac:dyDescent="0.3">
      <c r="A10142">
        <v>14745</v>
      </c>
      <c r="B10142" t="s">
        <v>1021</v>
      </c>
      <c r="C10142" t="s">
        <v>2907</v>
      </c>
      <c r="T10142">
        <v>14</v>
      </c>
      <c r="U10142">
        <v>14</v>
      </c>
      <c r="V10142">
        <v>0</v>
      </c>
      <c r="W10142">
        <v>14</v>
      </c>
      <c r="X10142">
        <v>1</v>
      </c>
    </row>
    <row r="10143" spans="1:35" x14ac:dyDescent="0.3">
      <c r="A10143">
        <v>14745</v>
      </c>
      <c r="B10143" t="s">
        <v>591</v>
      </c>
      <c r="C10143" t="s">
        <v>2631</v>
      </c>
      <c r="Y10143">
        <v>-3</v>
      </c>
      <c r="Z10143">
        <v>0</v>
      </c>
      <c r="AA10143">
        <v>0</v>
      </c>
      <c r="AB10143">
        <v>-3</v>
      </c>
      <c r="AC10143">
        <v>1</v>
      </c>
    </row>
    <row r="10144" spans="1:35" x14ac:dyDescent="0.3">
      <c r="A10144">
        <v>14745</v>
      </c>
      <c r="B10144" t="s">
        <v>591</v>
      </c>
      <c r="C10144" t="s">
        <v>2908</v>
      </c>
      <c r="AD10144">
        <v>2</v>
      </c>
      <c r="AE10144">
        <v>39</v>
      </c>
      <c r="AF10144">
        <v>2</v>
      </c>
      <c r="AG10144">
        <v>100</v>
      </c>
      <c r="AH10144">
        <v>9</v>
      </c>
      <c r="AI10144">
        <v>3</v>
      </c>
    </row>
    <row r="10145" spans="1:39" x14ac:dyDescent="0.3">
      <c r="A10145">
        <v>14745</v>
      </c>
      <c r="B10145" t="s">
        <v>1021</v>
      </c>
      <c r="C10145" t="s">
        <v>2909</v>
      </c>
      <c r="AD10145">
        <v>2</v>
      </c>
      <c r="AE10145">
        <v>21</v>
      </c>
      <c r="AF10145">
        <v>1</v>
      </c>
      <c r="AG10145">
        <v>50</v>
      </c>
      <c r="AH10145">
        <v>3</v>
      </c>
      <c r="AI10145">
        <v>0</v>
      </c>
    </row>
    <row r="10146" spans="1:39" x14ac:dyDescent="0.3">
      <c r="A10146">
        <v>14745</v>
      </c>
      <c r="B10146" t="s">
        <v>591</v>
      </c>
      <c r="C10146" t="s">
        <v>2910</v>
      </c>
      <c r="AJ10146">
        <v>44</v>
      </c>
      <c r="AK10146">
        <v>185</v>
      </c>
      <c r="AL10146">
        <v>37</v>
      </c>
      <c r="AM10146">
        <v>5</v>
      </c>
    </row>
    <row r="10147" spans="1:39" x14ac:dyDescent="0.3">
      <c r="A10147">
        <v>14745</v>
      </c>
      <c r="B10147" t="s">
        <v>1021</v>
      </c>
      <c r="C10147" t="s">
        <v>2909</v>
      </c>
      <c r="AJ10147">
        <v>45</v>
      </c>
      <c r="AK10147">
        <v>165</v>
      </c>
      <c r="AL10147">
        <v>41.2</v>
      </c>
      <c r="AM10147">
        <v>4</v>
      </c>
    </row>
    <row r="10148" spans="1:39" x14ac:dyDescent="0.3">
      <c r="A10148">
        <v>14745</v>
      </c>
      <c r="B10148" t="s">
        <v>1021</v>
      </c>
      <c r="C10148" t="s">
        <v>2911</v>
      </c>
      <c r="AJ10148">
        <v>35</v>
      </c>
      <c r="AK10148">
        <v>68</v>
      </c>
      <c r="AL10148">
        <v>34</v>
      </c>
      <c r="AM10148">
        <v>2</v>
      </c>
    </row>
    <row r="10149" spans="1:39" x14ac:dyDescent="0.3">
      <c r="A10149">
        <v>14746</v>
      </c>
      <c r="B10149" t="s">
        <v>593</v>
      </c>
      <c r="C10149" t="s">
        <v>2649</v>
      </c>
      <c r="D10149">
        <v>38</v>
      </c>
      <c r="E10149">
        <v>42.1</v>
      </c>
      <c r="F10149">
        <v>16</v>
      </c>
      <c r="G10149">
        <v>1</v>
      </c>
      <c r="H10149">
        <v>0</v>
      </c>
      <c r="I10149">
        <v>129</v>
      </c>
      <c r="J10149">
        <v>65.400000000000006</v>
      </c>
    </row>
    <row r="10150" spans="1:39" x14ac:dyDescent="0.3">
      <c r="A10150">
        <v>14746</v>
      </c>
      <c r="B10150" t="s">
        <v>1076</v>
      </c>
      <c r="C10150" t="s">
        <v>2690</v>
      </c>
      <c r="D10150">
        <v>21</v>
      </c>
      <c r="E10150">
        <v>42.9</v>
      </c>
      <c r="F10150">
        <v>9</v>
      </c>
      <c r="G10150">
        <v>0</v>
      </c>
      <c r="H10150">
        <v>1</v>
      </c>
      <c r="I10150">
        <v>107</v>
      </c>
      <c r="J10150">
        <v>101.4</v>
      </c>
    </row>
    <row r="10151" spans="1:39" x14ac:dyDescent="0.3">
      <c r="A10151">
        <v>14746</v>
      </c>
      <c r="B10151" t="s">
        <v>1076</v>
      </c>
      <c r="C10151" t="s">
        <v>2692</v>
      </c>
      <c r="D10151">
        <v>1</v>
      </c>
      <c r="E10151">
        <v>0</v>
      </c>
      <c r="F10151">
        <v>0</v>
      </c>
      <c r="G10151">
        <v>0</v>
      </c>
      <c r="H10151">
        <v>0</v>
      </c>
      <c r="I10151">
        <v>0</v>
      </c>
      <c r="J10151">
        <v>0</v>
      </c>
    </row>
    <row r="10152" spans="1:39" x14ac:dyDescent="0.3">
      <c r="A10152">
        <v>14746</v>
      </c>
      <c r="B10152" t="s">
        <v>593</v>
      </c>
      <c r="C10152" t="s">
        <v>2649</v>
      </c>
      <c r="K10152">
        <v>15</v>
      </c>
      <c r="L10152">
        <v>1</v>
      </c>
      <c r="M10152">
        <v>16</v>
      </c>
      <c r="N10152">
        <v>0</v>
      </c>
      <c r="O10152">
        <v>56</v>
      </c>
    </row>
    <row r="10153" spans="1:39" x14ac:dyDescent="0.3">
      <c r="A10153">
        <v>14746</v>
      </c>
      <c r="B10153" t="s">
        <v>593</v>
      </c>
      <c r="C10153" t="s">
        <v>1673</v>
      </c>
      <c r="K10153">
        <v>6</v>
      </c>
      <c r="L10153">
        <v>0</v>
      </c>
      <c r="M10153">
        <v>11</v>
      </c>
      <c r="N10153">
        <v>0</v>
      </c>
      <c r="O10153">
        <v>24</v>
      </c>
    </row>
    <row r="10154" spans="1:39" x14ac:dyDescent="0.3">
      <c r="A10154">
        <v>14746</v>
      </c>
      <c r="B10154" t="s">
        <v>593</v>
      </c>
      <c r="C10154" t="s">
        <v>2657</v>
      </c>
      <c r="K10154">
        <v>2</v>
      </c>
      <c r="L10154">
        <v>0</v>
      </c>
      <c r="M10154">
        <v>4</v>
      </c>
      <c r="N10154">
        <v>0</v>
      </c>
      <c r="O10154">
        <v>3</v>
      </c>
    </row>
    <row r="10155" spans="1:39" x14ac:dyDescent="0.3">
      <c r="A10155">
        <v>14746</v>
      </c>
      <c r="B10155" t="s">
        <v>593</v>
      </c>
      <c r="C10155" t="s">
        <v>2652</v>
      </c>
      <c r="K10155">
        <v>2</v>
      </c>
      <c r="L10155">
        <v>0</v>
      </c>
      <c r="M10155">
        <v>2</v>
      </c>
      <c r="N10155">
        <v>1</v>
      </c>
      <c r="O10155">
        <v>2</v>
      </c>
    </row>
    <row r="10156" spans="1:39" x14ac:dyDescent="0.3">
      <c r="A10156">
        <v>14746</v>
      </c>
      <c r="B10156" t="s">
        <v>593</v>
      </c>
      <c r="C10156" t="s">
        <v>2320</v>
      </c>
      <c r="K10156">
        <v>1</v>
      </c>
      <c r="L10156">
        <v>0</v>
      </c>
      <c r="M10156">
        <v>0</v>
      </c>
      <c r="N10156">
        <v>0</v>
      </c>
      <c r="O10156">
        <v>-9</v>
      </c>
    </row>
    <row r="10157" spans="1:39" x14ac:dyDescent="0.3">
      <c r="A10157">
        <v>14746</v>
      </c>
      <c r="B10157" t="s">
        <v>1076</v>
      </c>
      <c r="C10157" t="s">
        <v>970</v>
      </c>
      <c r="K10157">
        <v>33</v>
      </c>
      <c r="L10157">
        <v>0</v>
      </c>
      <c r="M10157">
        <v>15</v>
      </c>
      <c r="N10157">
        <v>1</v>
      </c>
      <c r="O10157">
        <v>126</v>
      </c>
    </row>
    <row r="10158" spans="1:39" x14ac:dyDescent="0.3">
      <c r="A10158">
        <v>14746</v>
      </c>
      <c r="B10158" t="s">
        <v>1076</v>
      </c>
      <c r="C10158" t="s">
        <v>2692</v>
      </c>
      <c r="K10158">
        <v>9</v>
      </c>
      <c r="L10158">
        <v>0</v>
      </c>
      <c r="M10158">
        <v>16</v>
      </c>
      <c r="N10158">
        <v>0</v>
      </c>
      <c r="O10158">
        <v>36</v>
      </c>
    </row>
    <row r="10159" spans="1:39" x14ac:dyDescent="0.3">
      <c r="A10159">
        <v>14746</v>
      </c>
      <c r="B10159" t="s">
        <v>1076</v>
      </c>
      <c r="C10159" t="s">
        <v>2696</v>
      </c>
      <c r="K10159">
        <v>1</v>
      </c>
      <c r="L10159">
        <v>0</v>
      </c>
      <c r="M10159">
        <v>1</v>
      </c>
      <c r="N10159">
        <v>0</v>
      </c>
      <c r="O10159">
        <v>1</v>
      </c>
    </row>
    <row r="10160" spans="1:39" x14ac:dyDescent="0.3">
      <c r="A10160">
        <v>14746</v>
      </c>
      <c r="B10160" t="s">
        <v>1076</v>
      </c>
      <c r="C10160" t="s">
        <v>2690</v>
      </c>
      <c r="K10160">
        <v>2</v>
      </c>
      <c r="L10160">
        <v>1</v>
      </c>
      <c r="M10160">
        <v>0</v>
      </c>
      <c r="N10160">
        <v>0</v>
      </c>
      <c r="O10160">
        <v>-13</v>
      </c>
    </row>
    <row r="10161" spans="1:29" x14ac:dyDescent="0.3">
      <c r="A10161">
        <v>14746</v>
      </c>
      <c r="B10161" t="s">
        <v>593</v>
      </c>
      <c r="C10161" t="s">
        <v>121</v>
      </c>
      <c r="P10161">
        <v>38</v>
      </c>
      <c r="Q10161">
        <v>0</v>
      </c>
      <c r="R10161">
        <v>38</v>
      </c>
      <c r="S10161">
        <v>1</v>
      </c>
    </row>
    <row r="10162" spans="1:29" x14ac:dyDescent="0.3">
      <c r="A10162">
        <v>14746</v>
      </c>
      <c r="B10162" t="s">
        <v>593</v>
      </c>
      <c r="C10162" t="s">
        <v>1376</v>
      </c>
      <c r="P10162">
        <v>19</v>
      </c>
      <c r="Q10162">
        <v>0</v>
      </c>
      <c r="R10162">
        <v>28</v>
      </c>
      <c r="S10162">
        <v>3</v>
      </c>
    </row>
    <row r="10163" spans="1:29" x14ac:dyDescent="0.3">
      <c r="A10163">
        <v>14746</v>
      </c>
      <c r="B10163" t="s">
        <v>593</v>
      </c>
      <c r="C10163" t="s">
        <v>1673</v>
      </c>
      <c r="P10163">
        <v>8</v>
      </c>
      <c r="Q10163">
        <v>0</v>
      </c>
      <c r="R10163">
        <v>23</v>
      </c>
      <c r="S10163">
        <v>4</v>
      </c>
    </row>
    <row r="10164" spans="1:29" x14ac:dyDescent="0.3">
      <c r="A10164">
        <v>14746</v>
      </c>
      <c r="B10164" t="s">
        <v>593</v>
      </c>
      <c r="C10164" t="s">
        <v>154</v>
      </c>
      <c r="P10164">
        <v>15</v>
      </c>
      <c r="Q10164">
        <v>0</v>
      </c>
      <c r="R10164">
        <v>21</v>
      </c>
      <c r="S10164">
        <v>2</v>
      </c>
    </row>
    <row r="10165" spans="1:29" x14ac:dyDescent="0.3">
      <c r="A10165">
        <v>14746</v>
      </c>
      <c r="B10165" t="s">
        <v>593</v>
      </c>
      <c r="C10165" t="s">
        <v>1902</v>
      </c>
      <c r="P10165">
        <v>9</v>
      </c>
      <c r="Q10165">
        <v>0</v>
      </c>
      <c r="R10165">
        <v>14</v>
      </c>
      <c r="S10165">
        <v>3</v>
      </c>
    </row>
    <row r="10166" spans="1:29" x14ac:dyDescent="0.3">
      <c r="A10166">
        <v>14746</v>
      </c>
      <c r="B10166" t="s">
        <v>593</v>
      </c>
      <c r="C10166" t="s">
        <v>320</v>
      </c>
      <c r="P10166">
        <v>12</v>
      </c>
      <c r="Q10166">
        <v>0</v>
      </c>
      <c r="R10166">
        <v>12</v>
      </c>
      <c r="S10166">
        <v>1</v>
      </c>
    </row>
    <row r="10167" spans="1:29" x14ac:dyDescent="0.3">
      <c r="A10167">
        <v>14746</v>
      </c>
      <c r="B10167" t="s">
        <v>593</v>
      </c>
      <c r="C10167" t="s">
        <v>239</v>
      </c>
      <c r="P10167">
        <v>1</v>
      </c>
      <c r="Q10167">
        <v>0</v>
      </c>
      <c r="R10167">
        <v>-7</v>
      </c>
      <c r="S10167">
        <v>2</v>
      </c>
    </row>
    <row r="10168" spans="1:29" x14ac:dyDescent="0.3">
      <c r="A10168">
        <v>14746</v>
      </c>
      <c r="B10168" t="s">
        <v>1076</v>
      </c>
      <c r="C10168" t="s">
        <v>2912</v>
      </c>
      <c r="P10168">
        <v>13</v>
      </c>
      <c r="Q10168">
        <v>0</v>
      </c>
      <c r="R10168">
        <v>40</v>
      </c>
      <c r="S10168">
        <v>4</v>
      </c>
    </row>
    <row r="10169" spans="1:29" x14ac:dyDescent="0.3">
      <c r="A10169">
        <v>14746</v>
      </c>
      <c r="B10169" t="s">
        <v>1076</v>
      </c>
      <c r="C10169" t="s">
        <v>2696</v>
      </c>
      <c r="P10169">
        <v>37</v>
      </c>
      <c r="Q10169">
        <v>1</v>
      </c>
      <c r="R10169">
        <v>40</v>
      </c>
      <c r="S10169">
        <v>2</v>
      </c>
    </row>
    <row r="10170" spans="1:29" x14ac:dyDescent="0.3">
      <c r="A10170">
        <v>14746</v>
      </c>
      <c r="B10170" t="s">
        <v>1076</v>
      </c>
      <c r="C10170" t="s">
        <v>2697</v>
      </c>
      <c r="P10170">
        <v>23</v>
      </c>
      <c r="Q10170">
        <v>0</v>
      </c>
      <c r="R10170">
        <v>26</v>
      </c>
      <c r="S10170">
        <v>2</v>
      </c>
    </row>
    <row r="10171" spans="1:29" x14ac:dyDescent="0.3">
      <c r="A10171">
        <v>14746</v>
      </c>
      <c r="B10171" t="s">
        <v>1076</v>
      </c>
      <c r="C10171" t="s">
        <v>2692</v>
      </c>
      <c r="P10171">
        <v>1</v>
      </c>
      <c r="Q10171">
        <v>0</v>
      </c>
      <c r="R10171">
        <v>1</v>
      </c>
      <c r="S10171">
        <v>1</v>
      </c>
    </row>
    <row r="10172" spans="1:29" x14ac:dyDescent="0.3">
      <c r="A10172">
        <v>14746</v>
      </c>
      <c r="B10172" t="s">
        <v>593</v>
      </c>
      <c r="C10172" t="s">
        <v>2657</v>
      </c>
      <c r="T10172">
        <v>18.600000000000001</v>
      </c>
      <c r="U10172">
        <v>26</v>
      </c>
      <c r="V10172">
        <v>0</v>
      </c>
      <c r="W10172">
        <v>93</v>
      </c>
      <c r="X10172">
        <v>5</v>
      </c>
    </row>
    <row r="10173" spans="1:29" x14ac:dyDescent="0.3">
      <c r="A10173">
        <v>14746</v>
      </c>
      <c r="B10173" t="s">
        <v>1076</v>
      </c>
      <c r="C10173" t="s">
        <v>2692</v>
      </c>
      <c r="T10173">
        <v>30</v>
      </c>
      <c r="U10173">
        <v>30</v>
      </c>
      <c r="V10173">
        <v>0</v>
      </c>
      <c r="W10173">
        <v>30</v>
      </c>
      <c r="X10173">
        <v>1</v>
      </c>
    </row>
    <row r="10174" spans="1:29" x14ac:dyDescent="0.3">
      <c r="A10174">
        <v>14746</v>
      </c>
      <c r="B10174" t="s">
        <v>1076</v>
      </c>
      <c r="C10174" t="s">
        <v>547</v>
      </c>
      <c r="T10174">
        <v>9</v>
      </c>
      <c r="U10174">
        <v>9</v>
      </c>
      <c r="V10174">
        <v>0</v>
      </c>
      <c r="W10174">
        <v>9</v>
      </c>
      <c r="X10174">
        <v>1</v>
      </c>
    </row>
    <row r="10175" spans="1:29" x14ac:dyDescent="0.3">
      <c r="A10175">
        <v>14746</v>
      </c>
      <c r="B10175" t="s">
        <v>593</v>
      </c>
      <c r="C10175" t="s">
        <v>2650</v>
      </c>
      <c r="Y10175">
        <v>2</v>
      </c>
      <c r="Z10175">
        <v>3</v>
      </c>
      <c r="AA10175">
        <v>0</v>
      </c>
      <c r="AB10175">
        <v>4</v>
      </c>
      <c r="AC10175">
        <v>2</v>
      </c>
    </row>
    <row r="10176" spans="1:29" x14ac:dyDescent="0.3">
      <c r="A10176">
        <v>14746</v>
      </c>
      <c r="B10176" t="s">
        <v>1076</v>
      </c>
      <c r="C10176" t="s">
        <v>2913</v>
      </c>
      <c r="Y10176">
        <v>7.2</v>
      </c>
      <c r="Z10176">
        <v>14</v>
      </c>
      <c r="AA10176">
        <v>0</v>
      </c>
      <c r="AB10176">
        <v>43</v>
      </c>
      <c r="AC10176">
        <v>6</v>
      </c>
    </row>
    <row r="10177" spans="1:39" x14ac:dyDescent="0.3">
      <c r="A10177">
        <v>14746</v>
      </c>
      <c r="B10177" t="s">
        <v>593</v>
      </c>
      <c r="C10177" t="s">
        <v>2658</v>
      </c>
      <c r="AD10177">
        <v>0</v>
      </c>
      <c r="AE10177" t="s">
        <v>136</v>
      </c>
      <c r="AF10177">
        <v>0</v>
      </c>
      <c r="AG10177" t="s">
        <v>136</v>
      </c>
      <c r="AH10177">
        <v>1</v>
      </c>
      <c r="AI10177">
        <v>1</v>
      </c>
    </row>
    <row r="10178" spans="1:39" x14ac:dyDescent="0.3">
      <c r="A10178">
        <v>14746</v>
      </c>
      <c r="B10178" t="s">
        <v>1076</v>
      </c>
      <c r="C10178" t="s">
        <v>2699</v>
      </c>
      <c r="AD10178">
        <v>2</v>
      </c>
      <c r="AE10178">
        <v>44</v>
      </c>
      <c r="AF10178">
        <v>2</v>
      </c>
      <c r="AG10178">
        <v>100</v>
      </c>
      <c r="AH10178">
        <v>8</v>
      </c>
      <c r="AI10178">
        <v>2</v>
      </c>
    </row>
    <row r="10179" spans="1:39" x14ac:dyDescent="0.3">
      <c r="A10179">
        <v>14746</v>
      </c>
      <c r="B10179" t="s">
        <v>593</v>
      </c>
      <c r="C10179" t="s">
        <v>2658</v>
      </c>
      <c r="AJ10179">
        <v>48</v>
      </c>
      <c r="AK10179">
        <v>296</v>
      </c>
      <c r="AL10179">
        <v>42.3</v>
      </c>
      <c r="AM10179">
        <v>7</v>
      </c>
    </row>
    <row r="10180" spans="1:39" x14ac:dyDescent="0.3">
      <c r="A10180">
        <v>14746</v>
      </c>
      <c r="B10180" t="s">
        <v>1076</v>
      </c>
      <c r="C10180" t="s">
        <v>2914</v>
      </c>
      <c r="AJ10180">
        <v>53</v>
      </c>
      <c r="AK10180">
        <v>196</v>
      </c>
      <c r="AL10180">
        <v>39.200000000000003</v>
      </c>
      <c r="AM10180">
        <v>5</v>
      </c>
    </row>
    <row r="10181" spans="1:39" x14ac:dyDescent="0.3">
      <c r="A10181">
        <v>14747</v>
      </c>
      <c r="B10181" t="s">
        <v>626</v>
      </c>
      <c r="C10181" t="s">
        <v>870</v>
      </c>
      <c r="D10181">
        <v>31</v>
      </c>
      <c r="E10181">
        <v>41.9</v>
      </c>
      <c r="F10181">
        <v>13</v>
      </c>
      <c r="G10181">
        <v>4</v>
      </c>
      <c r="H10181">
        <v>0</v>
      </c>
      <c r="I10181">
        <v>118</v>
      </c>
      <c r="J10181">
        <v>48.1</v>
      </c>
    </row>
    <row r="10182" spans="1:39" x14ac:dyDescent="0.3">
      <c r="A10182">
        <v>14747</v>
      </c>
      <c r="B10182" t="s">
        <v>626</v>
      </c>
      <c r="C10182" t="s">
        <v>2915</v>
      </c>
      <c r="D10182">
        <v>1</v>
      </c>
      <c r="E10182">
        <v>100</v>
      </c>
      <c r="F10182">
        <v>1</v>
      </c>
      <c r="G10182">
        <v>0</v>
      </c>
      <c r="H10182">
        <v>1</v>
      </c>
      <c r="I10182">
        <v>1</v>
      </c>
      <c r="J10182">
        <v>438.4</v>
      </c>
    </row>
    <row r="10183" spans="1:39" x14ac:dyDescent="0.3">
      <c r="A10183">
        <v>14747</v>
      </c>
      <c r="B10183" t="s">
        <v>2210</v>
      </c>
      <c r="C10183" t="s">
        <v>1503</v>
      </c>
      <c r="D10183">
        <v>23</v>
      </c>
      <c r="E10183">
        <v>56.5</v>
      </c>
      <c r="F10183">
        <v>13</v>
      </c>
      <c r="G10183">
        <v>3</v>
      </c>
      <c r="H10183">
        <v>0</v>
      </c>
      <c r="I10183">
        <v>168</v>
      </c>
      <c r="J10183">
        <v>91.8</v>
      </c>
    </row>
    <row r="10184" spans="1:39" x14ac:dyDescent="0.3">
      <c r="A10184">
        <v>14747</v>
      </c>
      <c r="B10184" t="s">
        <v>2210</v>
      </c>
      <c r="C10184" t="s">
        <v>830</v>
      </c>
      <c r="D10184">
        <v>7</v>
      </c>
      <c r="E10184">
        <v>28.6</v>
      </c>
      <c r="F10184">
        <v>2</v>
      </c>
      <c r="G10184">
        <v>1</v>
      </c>
      <c r="H10184">
        <v>0</v>
      </c>
      <c r="I10184">
        <v>3</v>
      </c>
      <c r="J10184">
        <v>3.6</v>
      </c>
    </row>
    <row r="10185" spans="1:39" x14ac:dyDescent="0.3">
      <c r="A10185">
        <v>14747</v>
      </c>
      <c r="B10185" t="s">
        <v>626</v>
      </c>
      <c r="C10185" t="s">
        <v>2325</v>
      </c>
      <c r="K10185">
        <v>9</v>
      </c>
      <c r="L10185">
        <v>0</v>
      </c>
      <c r="M10185">
        <v>46</v>
      </c>
      <c r="N10185">
        <v>0</v>
      </c>
      <c r="O10185">
        <v>94</v>
      </c>
    </row>
    <row r="10186" spans="1:39" x14ac:dyDescent="0.3">
      <c r="A10186">
        <v>14747</v>
      </c>
      <c r="B10186" t="s">
        <v>626</v>
      </c>
      <c r="C10186" t="s">
        <v>2915</v>
      </c>
      <c r="K10186">
        <v>10</v>
      </c>
      <c r="L10186">
        <v>0</v>
      </c>
      <c r="M10186">
        <v>23</v>
      </c>
      <c r="N10186">
        <v>0</v>
      </c>
      <c r="O10186">
        <v>41</v>
      </c>
    </row>
    <row r="10187" spans="1:39" x14ac:dyDescent="0.3">
      <c r="A10187">
        <v>14747</v>
      </c>
      <c r="B10187" t="s">
        <v>626</v>
      </c>
      <c r="C10187" t="s">
        <v>870</v>
      </c>
      <c r="K10187">
        <v>8</v>
      </c>
      <c r="L10187">
        <v>2</v>
      </c>
      <c r="M10187">
        <v>14</v>
      </c>
      <c r="N10187">
        <v>0</v>
      </c>
      <c r="O10187">
        <v>9</v>
      </c>
    </row>
    <row r="10188" spans="1:39" x14ac:dyDescent="0.3">
      <c r="A10188">
        <v>14747</v>
      </c>
      <c r="B10188" t="s">
        <v>626</v>
      </c>
      <c r="C10188" t="s">
        <v>2916</v>
      </c>
      <c r="K10188">
        <v>0</v>
      </c>
      <c r="L10188">
        <v>1</v>
      </c>
      <c r="M10188">
        <v>0</v>
      </c>
      <c r="N10188">
        <v>0</v>
      </c>
      <c r="O10188">
        <v>0</v>
      </c>
    </row>
    <row r="10189" spans="1:39" x14ac:dyDescent="0.3">
      <c r="A10189">
        <v>14747</v>
      </c>
      <c r="B10189" t="s">
        <v>2210</v>
      </c>
      <c r="C10189" t="s">
        <v>2917</v>
      </c>
      <c r="K10189">
        <v>34</v>
      </c>
      <c r="L10189">
        <v>0</v>
      </c>
      <c r="M10189">
        <v>86</v>
      </c>
      <c r="N10189">
        <v>2</v>
      </c>
      <c r="O10189">
        <v>184</v>
      </c>
    </row>
    <row r="10190" spans="1:39" x14ac:dyDescent="0.3">
      <c r="A10190">
        <v>14747</v>
      </c>
      <c r="B10190" t="s">
        <v>2210</v>
      </c>
      <c r="C10190" t="s">
        <v>56</v>
      </c>
      <c r="K10190">
        <v>3</v>
      </c>
      <c r="L10190">
        <v>0</v>
      </c>
      <c r="M10190">
        <v>6</v>
      </c>
      <c r="N10190">
        <v>0</v>
      </c>
      <c r="O10190">
        <v>11</v>
      </c>
    </row>
    <row r="10191" spans="1:39" x14ac:dyDescent="0.3">
      <c r="A10191">
        <v>14747</v>
      </c>
      <c r="B10191" t="s">
        <v>2210</v>
      </c>
      <c r="C10191" t="s">
        <v>399</v>
      </c>
      <c r="K10191">
        <v>1</v>
      </c>
      <c r="L10191">
        <v>0</v>
      </c>
      <c r="M10191">
        <v>9</v>
      </c>
      <c r="N10191">
        <v>0</v>
      </c>
      <c r="O10191">
        <v>9</v>
      </c>
    </row>
    <row r="10192" spans="1:39" x14ac:dyDescent="0.3">
      <c r="A10192">
        <v>14747</v>
      </c>
      <c r="B10192" t="s">
        <v>2210</v>
      </c>
      <c r="C10192" t="s">
        <v>2918</v>
      </c>
      <c r="K10192">
        <v>2</v>
      </c>
      <c r="L10192">
        <v>0</v>
      </c>
      <c r="M10192">
        <v>7</v>
      </c>
      <c r="N10192">
        <v>0</v>
      </c>
      <c r="O10192">
        <v>5</v>
      </c>
    </row>
    <row r="10193" spans="1:24" x14ac:dyDescent="0.3">
      <c r="A10193">
        <v>14747</v>
      </c>
      <c r="B10193" t="s">
        <v>2210</v>
      </c>
      <c r="C10193" t="s">
        <v>1159</v>
      </c>
      <c r="K10193">
        <v>2</v>
      </c>
      <c r="L10193">
        <v>0</v>
      </c>
      <c r="M10193">
        <v>0</v>
      </c>
      <c r="N10193">
        <v>0</v>
      </c>
      <c r="O10193">
        <v>0</v>
      </c>
    </row>
    <row r="10194" spans="1:24" x14ac:dyDescent="0.3">
      <c r="A10194">
        <v>14747</v>
      </c>
      <c r="B10194" t="s">
        <v>2210</v>
      </c>
      <c r="C10194" t="s">
        <v>830</v>
      </c>
      <c r="K10194">
        <v>2</v>
      </c>
      <c r="L10194">
        <v>0</v>
      </c>
      <c r="M10194">
        <v>9</v>
      </c>
      <c r="N10194">
        <v>0</v>
      </c>
      <c r="O10194">
        <v>0</v>
      </c>
    </row>
    <row r="10195" spans="1:24" x14ac:dyDescent="0.3">
      <c r="A10195">
        <v>14747</v>
      </c>
      <c r="B10195" t="s">
        <v>2210</v>
      </c>
      <c r="C10195" t="s">
        <v>1503</v>
      </c>
      <c r="K10195">
        <v>5</v>
      </c>
      <c r="L10195">
        <v>1</v>
      </c>
      <c r="M10195">
        <v>8</v>
      </c>
      <c r="N10195">
        <v>0</v>
      </c>
      <c r="O10195">
        <v>-10</v>
      </c>
    </row>
    <row r="10196" spans="1:24" x14ac:dyDescent="0.3">
      <c r="A10196">
        <v>14747</v>
      </c>
      <c r="B10196" t="s">
        <v>626</v>
      </c>
      <c r="C10196" t="s">
        <v>927</v>
      </c>
      <c r="P10196">
        <v>19</v>
      </c>
      <c r="Q10196">
        <v>0</v>
      </c>
      <c r="R10196">
        <v>45</v>
      </c>
      <c r="S10196">
        <v>4</v>
      </c>
    </row>
    <row r="10197" spans="1:24" x14ac:dyDescent="0.3">
      <c r="A10197">
        <v>14747</v>
      </c>
      <c r="B10197" t="s">
        <v>626</v>
      </c>
      <c r="C10197" t="s">
        <v>1099</v>
      </c>
      <c r="P10197">
        <v>28</v>
      </c>
      <c r="Q10197">
        <v>0</v>
      </c>
      <c r="R10197">
        <v>35</v>
      </c>
      <c r="S10197">
        <v>3</v>
      </c>
    </row>
    <row r="10198" spans="1:24" x14ac:dyDescent="0.3">
      <c r="A10198">
        <v>14747</v>
      </c>
      <c r="B10198" t="s">
        <v>626</v>
      </c>
      <c r="C10198" t="s">
        <v>2916</v>
      </c>
      <c r="P10198">
        <v>18</v>
      </c>
      <c r="Q10198">
        <v>0</v>
      </c>
      <c r="R10198">
        <v>16</v>
      </c>
      <c r="S10198">
        <v>1</v>
      </c>
    </row>
    <row r="10199" spans="1:24" x14ac:dyDescent="0.3">
      <c r="A10199">
        <v>14747</v>
      </c>
      <c r="B10199" t="s">
        <v>626</v>
      </c>
      <c r="C10199" t="s">
        <v>2919</v>
      </c>
      <c r="P10199">
        <v>8</v>
      </c>
      <c r="Q10199">
        <v>0</v>
      </c>
      <c r="R10199">
        <v>8</v>
      </c>
      <c r="S10199">
        <v>1</v>
      </c>
    </row>
    <row r="10200" spans="1:24" x14ac:dyDescent="0.3">
      <c r="A10200">
        <v>14747</v>
      </c>
      <c r="B10200" t="s">
        <v>626</v>
      </c>
      <c r="C10200" t="s">
        <v>2325</v>
      </c>
      <c r="P10200">
        <v>8</v>
      </c>
      <c r="Q10200">
        <v>0</v>
      </c>
      <c r="R10200">
        <v>6</v>
      </c>
      <c r="S10200">
        <v>2</v>
      </c>
    </row>
    <row r="10201" spans="1:24" x14ac:dyDescent="0.3">
      <c r="A10201">
        <v>14747</v>
      </c>
      <c r="B10201" t="s">
        <v>626</v>
      </c>
      <c r="C10201" t="s">
        <v>2915</v>
      </c>
      <c r="P10201">
        <v>5</v>
      </c>
      <c r="Q10201">
        <v>0</v>
      </c>
      <c r="R10201">
        <v>5</v>
      </c>
      <c r="S10201">
        <v>1</v>
      </c>
    </row>
    <row r="10202" spans="1:24" x14ac:dyDescent="0.3">
      <c r="A10202">
        <v>14747</v>
      </c>
      <c r="B10202" t="s">
        <v>626</v>
      </c>
      <c r="C10202" t="s">
        <v>74</v>
      </c>
      <c r="P10202">
        <v>3</v>
      </c>
      <c r="Q10202">
        <v>0</v>
      </c>
      <c r="R10202">
        <v>3</v>
      </c>
      <c r="S10202">
        <v>1</v>
      </c>
    </row>
    <row r="10203" spans="1:24" x14ac:dyDescent="0.3">
      <c r="A10203">
        <v>14747</v>
      </c>
      <c r="B10203" t="s">
        <v>626</v>
      </c>
      <c r="C10203" t="s">
        <v>2920</v>
      </c>
      <c r="P10203">
        <v>1</v>
      </c>
      <c r="Q10203">
        <v>1</v>
      </c>
      <c r="R10203">
        <v>1</v>
      </c>
      <c r="S10203">
        <v>1</v>
      </c>
    </row>
    <row r="10204" spans="1:24" x14ac:dyDescent="0.3">
      <c r="A10204">
        <v>14747</v>
      </c>
      <c r="B10204" t="s">
        <v>2210</v>
      </c>
      <c r="C10204" t="s">
        <v>2921</v>
      </c>
      <c r="P10204">
        <v>33</v>
      </c>
      <c r="Q10204">
        <v>0</v>
      </c>
      <c r="R10204">
        <v>112</v>
      </c>
      <c r="S10204">
        <v>7</v>
      </c>
    </row>
    <row r="10205" spans="1:24" x14ac:dyDescent="0.3">
      <c r="A10205">
        <v>14747</v>
      </c>
      <c r="B10205" t="s">
        <v>2210</v>
      </c>
      <c r="C10205" t="s">
        <v>2917</v>
      </c>
      <c r="P10205">
        <v>16</v>
      </c>
      <c r="Q10205">
        <v>0</v>
      </c>
      <c r="R10205">
        <v>45</v>
      </c>
      <c r="S10205">
        <v>5</v>
      </c>
    </row>
    <row r="10206" spans="1:24" x14ac:dyDescent="0.3">
      <c r="A10206">
        <v>14747</v>
      </c>
      <c r="B10206" t="s">
        <v>2210</v>
      </c>
      <c r="C10206" t="s">
        <v>1735</v>
      </c>
      <c r="P10206">
        <v>8</v>
      </c>
      <c r="Q10206">
        <v>0</v>
      </c>
      <c r="R10206">
        <v>8</v>
      </c>
      <c r="S10206">
        <v>1</v>
      </c>
    </row>
    <row r="10207" spans="1:24" x14ac:dyDescent="0.3">
      <c r="A10207">
        <v>14747</v>
      </c>
      <c r="B10207" t="s">
        <v>2210</v>
      </c>
      <c r="C10207" t="s">
        <v>2918</v>
      </c>
      <c r="P10207">
        <v>6</v>
      </c>
      <c r="Q10207">
        <v>0</v>
      </c>
      <c r="R10207">
        <v>6</v>
      </c>
      <c r="S10207">
        <v>2</v>
      </c>
    </row>
    <row r="10208" spans="1:24" x14ac:dyDescent="0.3">
      <c r="A10208">
        <v>14747</v>
      </c>
      <c r="B10208" t="s">
        <v>626</v>
      </c>
      <c r="C10208" t="s">
        <v>2325</v>
      </c>
      <c r="T10208">
        <v>20</v>
      </c>
      <c r="U10208">
        <v>21</v>
      </c>
      <c r="V10208">
        <v>0</v>
      </c>
      <c r="W10208">
        <v>40</v>
      </c>
      <c r="X10208">
        <v>2</v>
      </c>
    </row>
    <row r="10209" spans="1:39" x14ac:dyDescent="0.3">
      <c r="A10209">
        <v>14747</v>
      </c>
      <c r="B10209" t="s">
        <v>626</v>
      </c>
      <c r="C10209" t="s">
        <v>180</v>
      </c>
      <c r="T10209">
        <v>21</v>
      </c>
      <c r="U10209">
        <v>21</v>
      </c>
      <c r="V10209">
        <v>0</v>
      </c>
      <c r="W10209">
        <v>21</v>
      </c>
      <c r="X10209">
        <v>1</v>
      </c>
    </row>
    <row r="10210" spans="1:39" x14ac:dyDescent="0.3">
      <c r="A10210">
        <v>14747</v>
      </c>
      <c r="B10210" t="s">
        <v>2210</v>
      </c>
      <c r="C10210" t="s">
        <v>399</v>
      </c>
      <c r="T10210">
        <v>4</v>
      </c>
      <c r="U10210">
        <v>4</v>
      </c>
      <c r="V10210">
        <v>0</v>
      </c>
      <c r="W10210">
        <v>4</v>
      </c>
      <c r="X10210">
        <v>1</v>
      </c>
    </row>
    <row r="10211" spans="1:39" x14ac:dyDescent="0.3">
      <c r="A10211">
        <v>14747</v>
      </c>
      <c r="B10211" t="s">
        <v>626</v>
      </c>
      <c r="C10211" t="s">
        <v>1099</v>
      </c>
      <c r="Y10211">
        <v>19</v>
      </c>
      <c r="Z10211">
        <v>19</v>
      </c>
      <c r="AA10211">
        <v>0</v>
      </c>
      <c r="AB10211">
        <v>19</v>
      </c>
      <c r="AC10211">
        <v>1</v>
      </c>
    </row>
    <row r="10212" spans="1:39" x14ac:dyDescent="0.3">
      <c r="A10212">
        <v>14747</v>
      </c>
      <c r="B10212" t="s">
        <v>2210</v>
      </c>
      <c r="C10212" t="s">
        <v>751</v>
      </c>
      <c r="Y10212">
        <v>26.5</v>
      </c>
      <c r="Z10212">
        <v>63</v>
      </c>
      <c r="AA10212">
        <v>0</v>
      </c>
      <c r="AB10212">
        <v>106</v>
      </c>
      <c r="AC10212">
        <v>4</v>
      </c>
    </row>
    <row r="10213" spans="1:39" x14ac:dyDescent="0.3">
      <c r="A10213">
        <v>14747</v>
      </c>
      <c r="B10213" t="s">
        <v>626</v>
      </c>
      <c r="C10213" t="s">
        <v>688</v>
      </c>
      <c r="AD10213">
        <v>0</v>
      </c>
      <c r="AE10213" t="s">
        <v>136</v>
      </c>
      <c r="AF10213">
        <v>0</v>
      </c>
      <c r="AG10213" t="s">
        <v>136</v>
      </c>
      <c r="AH10213">
        <v>1</v>
      </c>
      <c r="AI10213">
        <v>1</v>
      </c>
    </row>
    <row r="10214" spans="1:39" x14ac:dyDescent="0.3">
      <c r="A10214">
        <v>14747</v>
      </c>
      <c r="B10214" t="s">
        <v>2210</v>
      </c>
      <c r="C10214" t="s">
        <v>2922</v>
      </c>
      <c r="AD10214">
        <v>2</v>
      </c>
      <c r="AE10214" t="s">
        <v>136</v>
      </c>
      <c r="AF10214">
        <v>0</v>
      </c>
      <c r="AG10214">
        <v>0</v>
      </c>
      <c r="AH10214">
        <v>3</v>
      </c>
      <c r="AI10214">
        <v>3</v>
      </c>
    </row>
    <row r="10215" spans="1:39" x14ac:dyDescent="0.3">
      <c r="A10215">
        <v>14747</v>
      </c>
      <c r="B10215" t="s">
        <v>626</v>
      </c>
      <c r="C10215" t="s">
        <v>1001</v>
      </c>
      <c r="AJ10215">
        <v>63</v>
      </c>
      <c r="AK10215">
        <v>402</v>
      </c>
      <c r="AL10215">
        <v>50.2</v>
      </c>
      <c r="AM10215">
        <v>8</v>
      </c>
    </row>
    <row r="10216" spans="1:39" x14ac:dyDescent="0.3">
      <c r="A10216">
        <v>14747</v>
      </c>
      <c r="B10216" t="s">
        <v>2210</v>
      </c>
      <c r="C10216" t="s">
        <v>414</v>
      </c>
      <c r="AJ10216">
        <v>51</v>
      </c>
      <c r="AK10216">
        <v>235</v>
      </c>
      <c r="AL10216">
        <v>47</v>
      </c>
      <c r="AM10216">
        <v>5</v>
      </c>
    </row>
    <row r="10217" spans="1:39" x14ac:dyDescent="0.3">
      <c r="A10217">
        <v>14748</v>
      </c>
      <c r="B10217" t="s">
        <v>610</v>
      </c>
      <c r="C10217" t="s">
        <v>2707</v>
      </c>
      <c r="D10217">
        <v>36</v>
      </c>
      <c r="E10217">
        <v>41.7</v>
      </c>
      <c r="F10217">
        <v>15</v>
      </c>
      <c r="G10217">
        <v>0</v>
      </c>
      <c r="H10217">
        <v>1</v>
      </c>
      <c r="I10217">
        <v>202</v>
      </c>
      <c r="J10217">
        <v>98</v>
      </c>
    </row>
    <row r="10218" spans="1:39" x14ac:dyDescent="0.3">
      <c r="A10218">
        <v>14748</v>
      </c>
      <c r="B10218" t="s">
        <v>1678</v>
      </c>
      <c r="C10218" t="s">
        <v>2923</v>
      </c>
      <c r="D10218">
        <v>33</v>
      </c>
      <c r="E10218">
        <v>51.5</v>
      </c>
      <c r="F10218">
        <v>17</v>
      </c>
      <c r="G10218">
        <v>2</v>
      </c>
      <c r="H10218">
        <v>1</v>
      </c>
      <c r="I10218">
        <v>209</v>
      </c>
      <c r="J10218">
        <v>102.6</v>
      </c>
    </row>
    <row r="10219" spans="1:39" x14ac:dyDescent="0.3">
      <c r="A10219">
        <v>14748</v>
      </c>
      <c r="B10219" t="s">
        <v>610</v>
      </c>
      <c r="C10219" t="s">
        <v>751</v>
      </c>
      <c r="K10219">
        <v>11</v>
      </c>
      <c r="L10219">
        <v>0</v>
      </c>
      <c r="M10219">
        <v>19</v>
      </c>
      <c r="N10219">
        <v>0</v>
      </c>
      <c r="O10219">
        <v>50</v>
      </c>
    </row>
    <row r="10220" spans="1:39" x14ac:dyDescent="0.3">
      <c r="A10220">
        <v>14748</v>
      </c>
      <c r="B10220" t="s">
        <v>610</v>
      </c>
      <c r="C10220" t="s">
        <v>74</v>
      </c>
      <c r="K10220">
        <v>4</v>
      </c>
      <c r="L10220">
        <v>1</v>
      </c>
      <c r="M10220">
        <v>13</v>
      </c>
      <c r="N10220">
        <v>0</v>
      </c>
      <c r="O10220">
        <v>21</v>
      </c>
    </row>
    <row r="10221" spans="1:39" x14ac:dyDescent="0.3">
      <c r="A10221">
        <v>14748</v>
      </c>
      <c r="B10221" t="s">
        <v>610</v>
      </c>
      <c r="C10221" t="s">
        <v>2707</v>
      </c>
      <c r="K10221">
        <v>1</v>
      </c>
      <c r="L10221">
        <v>0</v>
      </c>
      <c r="M10221">
        <v>6</v>
      </c>
      <c r="N10221">
        <v>0</v>
      </c>
      <c r="O10221">
        <v>6</v>
      </c>
    </row>
    <row r="10222" spans="1:39" x14ac:dyDescent="0.3">
      <c r="A10222">
        <v>14748</v>
      </c>
      <c r="B10222" t="s">
        <v>610</v>
      </c>
      <c r="C10222" t="s">
        <v>56</v>
      </c>
      <c r="K10222">
        <v>2</v>
      </c>
      <c r="L10222">
        <v>0</v>
      </c>
      <c r="M10222">
        <v>3</v>
      </c>
      <c r="N10222">
        <v>0</v>
      </c>
      <c r="O10222">
        <v>3</v>
      </c>
    </row>
    <row r="10223" spans="1:39" x14ac:dyDescent="0.3">
      <c r="A10223">
        <v>14748</v>
      </c>
      <c r="B10223" t="s">
        <v>610</v>
      </c>
      <c r="C10223" t="s">
        <v>2476</v>
      </c>
      <c r="K10223">
        <v>2</v>
      </c>
      <c r="L10223">
        <v>0</v>
      </c>
      <c r="M10223">
        <v>4</v>
      </c>
      <c r="N10223">
        <v>0</v>
      </c>
      <c r="O10223">
        <v>1</v>
      </c>
    </row>
    <row r="10224" spans="1:39" x14ac:dyDescent="0.3">
      <c r="A10224">
        <v>14748</v>
      </c>
      <c r="B10224" t="s">
        <v>1678</v>
      </c>
      <c r="C10224" t="s">
        <v>634</v>
      </c>
      <c r="K10224">
        <v>33</v>
      </c>
      <c r="L10224">
        <v>0</v>
      </c>
      <c r="M10224">
        <v>16</v>
      </c>
      <c r="N10224">
        <v>1</v>
      </c>
      <c r="O10224">
        <v>151</v>
      </c>
    </row>
    <row r="10225" spans="1:19" x14ac:dyDescent="0.3">
      <c r="A10225">
        <v>14748</v>
      </c>
      <c r="B10225" t="s">
        <v>1678</v>
      </c>
      <c r="C10225" t="s">
        <v>1719</v>
      </c>
      <c r="K10225">
        <v>13</v>
      </c>
      <c r="L10225">
        <v>0</v>
      </c>
      <c r="M10225">
        <v>9</v>
      </c>
      <c r="N10225">
        <v>0</v>
      </c>
      <c r="O10225">
        <v>44</v>
      </c>
    </row>
    <row r="10226" spans="1:19" x14ac:dyDescent="0.3">
      <c r="A10226">
        <v>14748</v>
      </c>
      <c r="B10226" t="s">
        <v>1678</v>
      </c>
      <c r="C10226" t="s">
        <v>618</v>
      </c>
      <c r="K10226">
        <v>2</v>
      </c>
      <c r="L10226">
        <v>0</v>
      </c>
      <c r="M10226">
        <v>5</v>
      </c>
      <c r="N10226">
        <v>0</v>
      </c>
      <c r="O10226">
        <v>9</v>
      </c>
    </row>
    <row r="10227" spans="1:19" x14ac:dyDescent="0.3">
      <c r="A10227">
        <v>14748</v>
      </c>
      <c r="B10227" t="s">
        <v>1678</v>
      </c>
      <c r="C10227" t="s">
        <v>2177</v>
      </c>
      <c r="K10227">
        <v>0</v>
      </c>
      <c r="L10227">
        <v>1</v>
      </c>
      <c r="M10227">
        <v>0</v>
      </c>
      <c r="N10227">
        <v>0</v>
      </c>
      <c r="O10227">
        <v>0</v>
      </c>
    </row>
    <row r="10228" spans="1:19" x14ac:dyDescent="0.3">
      <c r="A10228">
        <v>14748</v>
      </c>
      <c r="B10228" t="s">
        <v>1678</v>
      </c>
      <c r="C10228" t="s">
        <v>2923</v>
      </c>
      <c r="K10228">
        <v>7</v>
      </c>
      <c r="L10228">
        <v>0</v>
      </c>
      <c r="M10228">
        <v>7</v>
      </c>
      <c r="N10228">
        <v>0</v>
      </c>
      <c r="O10228">
        <v>-20</v>
      </c>
    </row>
    <row r="10229" spans="1:19" x14ac:dyDescent="0.3">
      <c r="A10229">
        <v>14748</v>
      </c>
      <c r="B10229" t="s">
        <v>610</v>
      </c>
      <c r="C10229" t="s">
        <v>113</v>
      </c>
      <c r="P10229">
        <v>41</v>
      </c>
      <c r="Q10229">
        <v>1</v>
      </c>
      <c r="R10229">
        <v>90</v>
      </c>
      <c r="S10229">
        <v>4</v>
      </c>
    </row>
    <row r="10230" spans="1:19" x14ac:dyDescent="0.3">
      <c r="A10230">
        <v>14748</v>
      </c>
      <c r="B10230" t="s">
        <v>610</v>
      </c>
      <c r="C10230" t="s">
        <v>632</v>
      </c>
      <c r="P10230">
        <v>19</v>
      </c>
      <c r="Q10230">
        <v>0</v>
      </c>
      <c r="R10230">
        <v>32</v>
      </c>
      <c r="S10230">
        <v>3</v>
      </c>
    </row>
    <row r="10231" spans="1:19" x14ac:dyDescent="0.3">
      <c r="A10231">
        <v>14748</v>
      </c>
      <c r="B10231" t="s">
        <v>610</v>
      </c>
      <c r="C10231" t="s">
        <v>1812</v>
      </c>
      <c r="P10231">
        <v>11</v>
      </c>
      <c r="Q10231">
        <v>0</v>
      </c>
      <c r="R10231">
        <v>17</v>
      </c>
      <c r="S10231">
        <v>2</v>
      </c>
    </row>
    <row r="10232" spans="1:19" x14ac:dyDescent="0.3">
      <c r="A10232">
        <v>14748</v>
      </c>
      <c r="B10232" t="s">
        <v>610</v>
      </c>
      <c r="C10232" t="s">
        <v>751</v>
      </c>
      <c r="P10232">
        <v>17</v>
      </c>
      <c r="Q10232">
        <v>0</v>
      </c>
      <c r="R10232">
        <v>17</v>
      </c>
      <c r="S10232">
        <v>1</v>
      </c>
    </row>
    <row r="10233" spans="1:19" x14ac:dyDescent="0.3">
      <c r="A10233">
        <v>14748</v>
      </c>
      <c r="B10233" t="s">
        <v>610</v>
      </c>
      <c r="C10233" t="s">
        <v>595</v>
      </c>
      <c r="P10233">
        <v>15</v>
      </c>
      <c r="Q10233">
        <v>0</v>
      </c>
      <c r="R10233">
        <v>15</v>
      </c>
      <c r="S10233">
        <v>1</v>
      </c>
    </row>
    <row r="10234" spans="1:19" x14ac:dyDescent="0.3">
      <c r="A10234">
        <v>14748</v>
      </c>
      <c r="B10234" t="s">
        <v>610</v>
      </c>
      <c r="C10234" t="s">
        <v>345</v>
      </c>
      <c r="P10234">
        <v>12</v>
      </c>
      <c r="Q10234">
        <v>0</v>
      </c>
      <c r="R10234">
        <v>12</v>
      </c>
      <c r="S10234">
        <v>1</v>
      </c>
    </row>
    <row r="10235" spans="1:19" x14ac:dyDescent="0.3">
      <c r="A10235">
        <v>14748</v>
      </c>
      <c r="B10235" t="s">
        <v>610</v>
      </c>
      <c r="C10235" t="s">
        <v>98</v>
      </c>
      <c r="P10235">
        <v>11</v>
      </c>
      <c r="Q10235">
        <v>0</v>
      </c>
      <c r="R10235">
        <v>11</v>
      </c>
      <c r="S10235">
        <v>1</v>
      </c>
    </row>
    <row r="10236" spans="1:19" x14ac:dyDescent="0.3">
      <c r="A10236">
        <v>14748</v>
      </c>
      <c r="B10236" t="s">
        <v>610</v>
      </c>
      <c r="C10236" t="s">
        <v>74</v>
      </c>
      <c r="P10236">
        <v>6</v>
      </c>
      <c r="Q10236">
        <v>0</v>
      </c>
      <c r="R10236">
        <v>8</v>
      </c>
      <c r="S10236">
        <v>2</v>
      </c>
    </row>
    <row r="10237" spans="1:19" x14ac:dyDescent="0.3">
      <c r="A10237">
        <v>14748</v>
      </c>
      <c r="B10237" t="s">
        <v>1678</v>
      </c>
      <c r="C10237" t="s">
        <v>2924</v>
      </c>
      <c r="P10237">
        <v>38</v>
      </c>
      <c r="Q10237">
        <v>0</v>
      </c>
      <c r="R10237">
        <v>94</v>
      </c>
      <c r="S10237">
        <v>6</v>
      </c>
    </row>
    <row r="10238" spans="1:19" x14ac:dyDescent="0.3">
      <c r="A10238">
        <v>14748</v>
      </c>
      <c r="B10238" t="s">
        <v>1678</v>
      </c>
      <c r="C10238" t="s">
        <v>326</v>
      </c>
      <c r="P10238">
        <v>31</v>
      </c>
      <c r="Q10238">
        <v>1</v>
      </c>
      <c r="R10238">
        <v>64</v>
      </c>
      <c r="S10238">
        <v>4</v>
      </c>
    </row>
    <row r="10239" spans="1:19" x14ac:dyDescent="0.3">
      <c r="A10239">
        <v>14748</v>
      </c>
      <c r="B10239" t="s">
        <v>1678</v>
      </c>
      <c r="C10239" t="s">
        <v>2008</v>
      </c>
      <c r="P10239">
        <v>9</v>
      </c>
      <c r="Q10239">
        <v>0</v>
      </c>
      <c r="R10239">
        <v>15</v>
      </c>
      <c r="S10239">
        <v>2</v>
      </c>
    </row>
    <row r="10240" spans="1:19" x14ac:dyDescent="0.3">
      <c r="A10240">
        <v>14748</v>
      </c>
      <c r="B10240" t="s">
        <v>1678</v>
      </c>
      <c r="C10240" t="s">
        <v>634</v>
      </c>
      <c r="P10240">
        <v>13</v>
      </c>
      <c r="Q10240">
        <v>0</v>
      </c>
      <c r="R10240">
        <v>13</v>
      </c>
      <c r="S10240">
        <v>1</v>
      </c>
    </row>
    <row r="10241" spans="1:39" x14ac:dyDescent="0.3">
      <c r="A10241">
        <v>14748</v>
      </c>
      <c r="B10241" t="s">
        <v>1678</v>
      </c>
      <c r="C10241" t="s">
        <v>2573</v>
      </c>
      <c r="P10241">
        <v>11</v>
      </c>
      <c r="Q10241">
        <v>0</v>
      </c>
      <c r="R10241">
        <v>11</v>
      </c>
      <c r="S10241">
        <v>2</v>
      </c>
    </row>
    <row r="10242" spans="1:39" x14ac:dyDescent="0.3">
      <c r="A10242">
        <v>14748</v>
      </c>
      <c r="B10242" t="s">
        <v>1678</v>
      </c>
      <c r="C10242" t="s">
        <v>2630</v>
      </c>
      <c r="P10242">
        <v>7</v>
      </c>
      <c r="Q10242">
        <v>0</v>
      </c>
      <c r="R10242">
        <v>7</v>
      </c>
      <c r="S10242">
        <v>1</v>
      </c>
    </row>
    <row r="10243" spans="1:39" x14ac:dyDescent="0.3">
      <c r="A10243">
        <v>14748</v>
      </c>
      <c r="B10243" t="s">
        <v>1678</v>
      </c>
      <c r="C10243" t="s">
        <v>443</v>
      </c>
      <c r="P10243">
        <v>5</v>
      </c>
      <c r="Q10243">
        <v>0</v>
      </c>
      <c r="R10243">
        <v>5</v>
      </c>
      <c r="S10243">
        <v>1</v>
      </c>
    </row>
    <row r="10244" spans="1:39" x14ac:dyDescent="0.3">
      <c r="A10244">
        <v>14748</v>
      </c>
      <c r="B10244" t="s">
        <v>610</v>
      </c>
      <c r="C10244" t="s">
        <v>555</v>
      </c>
      <c r="T10244">
        <v>9.5</v>
      </c>
      <c r="U10244">
        <v>14</v>
      </c>
      <c r="V10244">
        <v>0</v>
      </c>
      <c r="W10244">
        <v>19</v>
      </c>
      <c r="X10244">
        <v>2</v>
      </c>
    </row>
    <row r="10245" spans="1:39" x14ac:dyDescent="0.3">
      <c r="A10245">
        <v>14748</v>
      </c>
      <c r="B10245" t="s">
        <v>610</v>
      </c>
      <c r="C10245" t="s">
        <v>1540</v>
      </c>
      <c r="T10245">
        <v>22</v>
      </c>
      <c r="U10245">
        <v>22</v>
      </c>
      <c r="V10245">
        <v>0</v>
      </c>
      <c r="W10245">
        <v>22</v>
      </c>
      <c r="X10245">
        <v>1</v>
      </c>
    </row>
    <row r="10246" spans="1:39" x14ac:dyDescent="0.3">
      <c r="A10246">
        <v>14748</v>
      </c>
      <c r="B10246" t="s">
        <v>610</v>
      </c>
      <c r="C10246" t="s">
        <v>74</v>
      </c>
      <c r="T10246">
        <v>16</v>
      </c>
      <c r="U10246">
        <v>16</v>
      </c>
      <c r="V10246">
        <v>0</v>
      </c>
      <c r="W10246">
        <v>16</v>
      </c>
      <c r="X10246">
        <v>1</v>
      </c>
    </row>
    <row r="10247" spans="1:39" x14ac:dyDescent="0.3">
      <c r="A10247">
        <v>14748</v>
      </c>
      <c r="B10247" t="s">
        <v>1678</v>
      </c>
      <c r="C10247" t="s">
        <v>326</v>
      </c>
      <c r="T10247">
        <v>22.7</v>
      </c>
      <c r="U10247">
        <v>37</v>
      </c>
      <c r="V10247">
        <v>0</v>
      </c>
      <c r="W10247">
        <v>68</v>
      </c>
      <c r="X10247">
        <v>3</v>
      </c>
    </row>
    <row r="10248" spans="1:39" x14ac:dyDescent="0.3">
      <c r="A10248">
        <v>14748</v>
      </c>
      <c r="B10248" t="s">
        <v>610</v>
      </c>
      <c r="C10248" t="s">
        <v>1784</v>
      </c>
      <c r="Y10248">
        <v>9.5</v>
      </c>
      <c r="Z10248">
        <v>12</v>
      </c>
      <c r="AA10248">
        <v>0</v>
      </c>
      <c r="AB10248">
        <v>19</v>
      </c>
      <c r="AC10248">
        <v>2</v>
      </c>
    </row>
    <row r="10249" spans="1:39" x14ac:dyDescent="0.3">
      <c r="A10249">
        <v>14748</v>
      </c>
      <c r="B10249" t="s">
        <v>1678</v>
      </c>
      <c r="C10249" t="s">
        <v>2177</v>
      </c>
      <c r="Y10249">
        <v>3</v>
      </c>
      <c r="Z10249">
        <v>6</v>
      </c>
      <c r="AA10249">
        <v>0</v>
      </c>
      <c r="AB10249">
        <v>6</v>
      </c>
      <c r="AC10249">
        <v>2</v>
      </c>
    </row>
    <row r="10250" spans="1:39" x14ac:dyDescent="0.3">
      <c r="A10250">
        <v>14748</v>
      </c>
      <c r="B10250" t="s">
        <v>610</v>
      </c>
      <c r="C10250" t="s">
        <v>2925</v>
      </c>
      <c r="AD10250">
        <v>3</v>
      </c>
      <c r="AE10250">
        <v>37</v>
      </c>
      <c r="AF10250">
        <v>2</v>
      </c>
      <c r="AG10250">
        <v>66.7</v>
      </c>
      <c r="AH10250">
        <v>8</v>
      </c>
      <c r="AI10250">
        <v>2</v>
      </c>
    </row>
    <row r="10251" spans="1:39" x14ac:dyDescent="0.3">
      <c r="A10251">
        <v>14748</v>
      </c>
      <c r="B10251" t="s">
        <v>1678</v>
      </c>
      <c r="C10251" t="s">
        <v>2926</v>
      </c>
      <c r="AD10251">
        <v>5</v>
      </c>
      <c r="AE10251">
        <v>33</v>
      </c>
      <c r="AF10251">
        <v>1</v>
      </c>
      <c r="AG10251">
        <v>20</v>
      </c>
      <c r="AH10251">
        <v>5</v>
      </c>
      <c r="AI10251">
        <v>2</v>
      </c>
    </row>
    <row r="10252" spans="1:39" x14ac:dyDescent="0.3">
      <c r="A10252">
        <v>14748</v>
      </c>
      <c r="B10252" t="s">
        <v>610</v>
      </c>
      <c r="C10252" t="s">
        <v>2482</v>
      </c>
      <c r="AJ10252">
        <v>51</v>
      </c>
      <c r="AK10252">
        <v>251</v>
      </c>
      <c r="AL10252">
        <v>35.9</v>
      </c>
      <c r="AM10252">
        <v>7</v>
      </c>
    </row>
    <row r="10253" spans="1:39" x14ac:dyDescent="0.3">
      <c r="A10253">
        <v>14748</v>
      </c>
      <c r="B10253" t="s">
        <v>1678</v>
      </c>
      <c r="C10253" t="s">
        <v>2927</v>
      </c>
      <c r="AJ10253">
        <v>63</v>
      </c>
      <c r="AK10253">
        <v>231</v>
      </c>
      <c r="AL10253">
        <v>46.2</v>
      </c>
      <c r="AM10253">
        <v>5</v>
      </c>
    </row>
    <row r="10254" spans="1:39" x14ac:dyDescent="0.3">
      <c r="A10254">
        <v>14749</v>
      </c>
      <c r="B10254" t="s">
        <v>1242</v>
      </c>
      <c r="C10254" t="s">
        <v>2436</v>
      </c>
      <c r="D10254">
        <v>27</v>
      </c>
      <c r="E10254">
        <v>48.1</v>
      </c>
      <c r="F10254">
        <v>13</v>
      </c>
      <c r="G10254">
        <v>2</v>
      </c>
      <c r="H10254">
        <v>1</v>
      </c>
      <c r="I10254">
        <v>220</v>
      </c>
      <c r="J10254">
        <v>114</v>
      </c>
    </row>
    <row r="10255" spans="1:39" x14ac:dyDescent="0.3">
      <c r="A10255">
        <v>14749</v>
      </c>
      <c r="B10255" t="s">
        <v>1242</v>
      </c>
      <c r="C10255" t="s">
        <v>442</v>
      </c>
      <c r="D10255">
        <v>1</v>
      </c>
      <c r="E10255">
        <v>100</v>
      </c>
      <c r="F10255">
        <v>1</v>
      </c>
      <c r="G10255">
        <v>0</v>
      </c>
      <c r="H10255">
        <v>0</v>
      </c>
      <c r="I10255">
        <v>18</v>
      </c>
      <c r="J10255">
        <v>251.2</v>
      </c>
    </row>
    <row r="10256" spans="1:39" x14ac:dyDescent="0.3">
      <c r="A10256">
        <v>14749</v>
      </c>
      <c r="B10256" t="s">
        <v>1242</v>
      </c>
      <c r="C10256" t="s">
        <v>971</v>
      </c>
      <c r="D10256">
        <v>2</v>
      </c>
      <c r="E10256">
        <v>100</v>
      </c>
      <c r="F10256">
        <v>2</v>
      </c>
      <c r="G10256">
        <v>0</v>
      </c>
      <c r="H10256">
        <v>1</v>
      </c>
      <c r="I10256">
        <v>10</v>
      </c>
      <c r="J10256">
        <v>307</v>
      </c>
    </row>
    <row r="10257" spans="1:19" x14ac:dyDescent="0.3">
      <c r="A10257">
        <v>14749</v>
      </c>
      <c r="B10257" t="s">
        <v>1181</v>
      </c>
      <c r="C10257" t="s">
        <v>2659</v>
      </c>
      <c r="D10257">
        <v>43</v>
      </c>
      <c r="E10257">
        <v>67.400000000000006</v>
      </c>
      <c r="F10257">
        <v>29</v>
      </c>
      <c r="G10257">
        <v>1</v>
      </c>
      <c r="H10257">
        <v>2</v>
      </c>
      <c r="I10257">
        <v>372</v>
      </c>
      <c r="J10257">
        <v>150.80000000000001</v>
      </c>
    </row>
    <row r="10258" spans="1:19" x14ac:dyDescent="0.3">
      <c r="A10258">
        <v>14749</v>
      </c>
      <c r="B10258" t="s">
        <v>1181</v>
      </c>
      <c r="C10258" t="s">
        <v>2928</v>
      </c>
      <c r="D10258">
        <v>11</v>
      </c>
      <c r="E10258">
        <v>81.8</v>
      </c>
      <c r="F10258">
        <v>9</v>
      </c>
      <c r="G10258">
        <v>0</v>
      </c>
      <c r="H10258">
        <v>1</v>
      </c>
      <c r="I10258">
        <v>88</v>
      </c>
      <c r="J10258">
        <v>179</v>
      </c>
    </row>
    <row r="10259" spans="1:19" x14ac:dyDescent="0.3">
      <c r="A10259">
        <v>14749</v>
      </c>
      <c r="B10259" t="s">
        <v>1242</v>
      </c>
      <c r="C10259" t="s">
        <v>195</v>
      </c>
      <c r="K10259">
        <v>12</v>
      </c>
      <c r="L10259">
        <v>0</v>
      </c>
      <c r="M10259">
        <v>46</v>
      </c>
      <c r="N10259">
        <v>1</v>
      </c>
      <c r="O10259">
        <v>97</v>
      </c>
    </row>
    <row r="10260" spans="1:19" x14ac:dyDescent="0.3">
      <c r="A10260">
        <v>14749</v>
      </c>
      <c r="B10260" t="s">
        <v>1242</v>
      </c>
      <c r="C10260" t="s">
        <v>2442</v>
      </c>
      <c r="K10260">
        <v>11</v>
      </c>
      <c r="L10260">
        <v>0</v>
      </c>
      <c r="M10260">
        <v>8</v>
      </c>
      <c r="N10260">
        <v>0</v>
      </c>
      <c r="O10260">
        <v>25</v>
      </c>
    </row>
    <row r="10261" spans="1:19" x14ac:dyDescent="0.3">
      <c r="A10261">
        <v>14749</v>
      </c>
      <c r="B10261" t="s">
        <v>1242</v>
      </c>
      <c r="C10261" t="s">
        <v>2436</v>
      </c>
      <c r="K10261">
        <v>5</v>
      </c>
      <c r="L10261">
        <v>0</v>
      </c>
      <c r="M10261">
        <v>13</v>
      </c>
      <c r="N10261">
        <v>0</v>
      </c>
      <c r="O10261">
        <v>18</v>
      </c>
    </row>
    <row r="10262" spans="1:19" x14ac:dyDescent="0.3">
      <c r="A10262">
        <v>14749</v>
      </c>
      <c r="B10262" t="s">
        <v>1242</v>
      </c>
      <c r="C10262" t="s">
        <v>2440</v>
      </c>
      <c r="K10262">
        <v>1</v>
      </c>
      <c r="L10262">
        <v>0</v>
      </c>
      <c r="M10262">
        <v>7</v>
      </c>
      <c r="N10262">
        <v>1</v>
      </c>
      <c r="O10262">
        <v>7</v>
      </c>
    </row>
    <row r="10263" spans="1:19" x14ac:dyDescent="0.3">
      <c r="A10263">
        <v>14749</v>
      </c>
      <c r="B10263" t="s">
        <v>1242</v>
      </c>
      <c r="C10263" t="s">
        <v>971</v>
      </c>
      <c r="K10263">
        <v>2</v>
      </c>
      <c r="L10263">
        <v>0</v>
      </c>
      <c r="M10263">
        <v>6</v>
      </c>
      <c r="N10263">
        <v>0</v>
      </c>
      <c r="O10263">
        <v>3</v>
      </c>
    </row>
    <row r="10264" spans="1:19" x14ac:dyDescent="0.3">
      <c r="A10264">
        <v>14749</v>
      </c>
      <c r="B10264" t="s">
        <v>1181</v>
      </c>
      <c r="C10264" t="s">
        <v>2661</v>
      </c>
      <c r="K10264">
        <v>22</v>
      </c>
      <c r="L10264">
        <v>0</v>
      </c>
      <c r="M10264">
        <v>13</v>
      </c>
      <c r="N10264">
        <v>2</v>
      </c>
      <c r="O10264">
        <v>100</v>
      </c>
    </row>
    <row r="10265" spans="1:19" x14ac:dyDescent="0.3">
      <c r="A10265">
        <v>14749</v>
      </c>
      <c r="B10265" t="s">
        <v>1181</v>
      </c>
      <c r="C10265" t="s">
        <v>1046</v>
      </c>
      <c r="K10265">
        <v>4</v>
      </c>
      <c r="L10265">
        <v>1</v>
      </c>
      <c r="M10265">
        <v>19</v>
      </c>
      <c r="N10265">
        <v>0</v>
      </c>
      <c r="O10265">
        <v>31</v>
      </c>
    </row>
    <row r="10266" spans="1:19" x14ac:dyDescent="0.3">
      <c r="A10266">
        <v>14749</v>
      </c>
      <c r="B10266" t="s">
        <v>1181</v>
      </c>
      <c r="C10266" t="s">
        <v>2660</v>
      </c>
      <c r="K10266">
        <v>1</v>
      </c>
      <c r="L10266">
        <v>0</v>
      </c>
      <c r="M10266">
        <v>4</v>
      </c>
      <c r="N10266">
        <v>0</v>
      </c>
      <c r="O10266">
        <v>4</v>
      </c>
    </row>
    <row r="10267" spans="1:19" x14ac:dyDescent="0.3">
      <c r="A10267">
        <v>14749</v>
      </c>
      <c r="B10267" t="s">
        <v>1181</v>
      </c>
      <c r="C10267" t="s">
        <v>2928</v>
      </c>
      <c r="K10267">
        <v>1</v>
      </c>
      <c r="L10267">
        <v>0</v>
      </c>
      <c r="M10267">
        <v>0</v>
      </c>
      <c r="N10267">
        <v>0</v>
      </c>
      <c r="O10267">
        <v>-5</v>
      </c>
    </row>
    <row r="10268" spans="1:19" x14ac:dyDescent="0.3">
      <c r="A10268">
        <v>14749</v>
      </c>
      <c r="B10268" t="s">
        <v>1181</v>
      </c>
      <c r="C10268" t="s">
        <v>2659</v>
      </c>
      <c r="K10268">
        <v>1</v>
      </c>
      <c r="L10268">
        <v>0</v>
      </c>
      <c r="M10268">
        <v>0</v>
      </c>
      <c r="N10268">
        <v>0</v>
      </c>
      <c r="O10268">
        <v>-8</v>
      </c>
    </row>
    <row r="10269" spans="1:19" x14ac:dyDescent="0.3">
      <c r="A10269">
        <v>14749</v>
      </c>
      <c r="B10269" t="s">
        <v>1242</v>
      </c>
      <c r="C10269" t="s">
        <v>93</v>
      </c>
      <c r="P10269">
        <v>49</v>
      </c>
      <c r="Q10269">
        <v>1</v>
      </c>
      <c r="R10269">
        <v>114</v>
      </c>
      <c r="S10269">
        <v>6</v>
      </c>
    </row>
    <row r="10270" spans="1:19" x14ac:dyDescent="0.3">
      <c r="A10270">
        <v>14749</v>
      </c>
      <c r="B10270" t="s">
        <v>1242</v>
      </c>
      <c r="C10270" t="s">
        <v>971</v>
      </c>
      <c r="P10270">
        <v>48</v>
      </c>
      <c r="Q10270">
        <v>1</v>
      </c>
      <c r="R10270">
        <v>86</v>
      </c>
      <c r="S10270">
        <v>4</v>
      </c>
    </row>
    <row r="10271" spans="1:19" x14ac:dyDescent="0.3">
      <c r="A10271">
        <v>14749</v>
      </c>
      <c r="B10271" t="s">
        <v>1242</v>
      </c>
      <c r="C10271" t="s">
        <v>2673</v>
      </c>
      <c r="P10271">
        <v>18</v>
      </c>
      <c r="Q10271">
        <v>0</v>
      </c>
      <c r="R10271">
        <v>34</v>
      </c>
      <c r="S10271">
        <v>2</v>
      </c>
    </row>
    <row r="10272" spans="1:19" x14ac:dyDescent="0.3">
      <c r="A10272">
        <v>14749</v>
      </c>
      <c r="B10272" t="s">
        <v>1242</v>
      </c>
      <c r="C10272" t="s">
        <v>2440</v>
      </c>
      <c r="P10272">
        <v>10</v>
      </c>
      <c r="Q10272">
        <v>0</v>
      </c>
      <c r="R10272">
        <v>11</v>
      </c>
      <c r="S10272">
        <v>2</v>
      </c>
    </row>
    <row r="10273" spans="1:24" x14ac:dyDescent="0.3">
      <c r="A10273">
        <v>14749</v>
      </c>
      <c r="B10273" t="s">
        <v>1242</v>
      </c>
      <c r="C10273" t="s">
        <v>2436</v>
      </c>
      <c r="P10273">
        <v>2</v>
      </c>
      <c r="Q10273">
        <v>0</v>
      </c>
      <c r="R10273">
        <v>2</v>
      </c>
      <c r="S10273">
        <v>1</v>
      </c>
    </row>
    <row r="10274" spans="1:24" x14ac:dyDescent="0.3">
      <c r="A10274">
        <v>14749</v>
      </c>
      <c r="B10274" t="s">
        <v>1242</v>
      </c>
      <c r="C10274" t="s">
        <v>195</v>
      </c>
      <c r="P10274">
        <v>1</v>
      </c>
      <c r="Q10274">
        <v>0</v>
      </c>
      <c r="R10274">
        <v>1</v>
      </c>
      <c r="S10274">
        <v>1</v>
      </c>
    </row>
    <row r="10275" spans="1:24" x14ac:dyDescent="0.3">
      <c r="A10275">
        <v>14749</v>
      </c>
      <c r="B10275" t="s">
        <v>1181</v>
      </c>
      <c r="C10275" t="s">
        <v>122</v>
      </c>
      <c r="P10275">
        <v>37</v>
      </c>
      <c r="Q10275">
        <v>1</v>
      </c>
      <c r="R10275">
        <v>114</v>
      </c>
      <c r="S10275">
        <v>10</v>
      </c>
    </row>
    <row r="10276" spans="1:24" x14ac:dyDescent="0.3">
      <c r="A10276">
        <v>14749</v>
      </c>
      <c r="B10276" t="s">
        <v>1181</v>
      </c>
      <c r="C10276" t="s">
        <v>2661</v>
      </c>
      <c r="P10276">
        <v>49</v>
      </c>
      <c r="Q10276">
        <v>0</v>
      </c>
      <c r="R10276">
        <v>85</v>
      </c>
      <c r="S10276">
        <v>6</v>
      </c>
    </row>
    <row r="10277" spans="1:24" x14ac:dyDescent="0.3">
      <c r="A10277">
        <v>14749</v>
      </c>
      <c r="B10277" t="s">
        <v>1181</v>
      </c>
      <c r="C10277" t="s">
        <v>2086</v>
      </c>
      <c r="P10277">
        <v>50</v>
      </c>
      <c r="Q10277">
        <v>0</v>
      </c>
      <c r="R10277">
        <v>75</v>
      </c>
      <c r="S10277">
        <v>3</v>
      </c>
    </row>
    <row r="10278" spans="1:24" x14ac:dyDescent="0.3">
      <c r="A10278">
        <v>14749</v>
      </c>
      <c r="B10278" t="s">
        <v>1181</v>
      </c>
      <c r="C10278" t="s">
        <v>2664</v>
      </c>
      <c r="P10278">
        <v>43</v>
      </c>
      <c r="Q10278">
        <v>1</v>
      </c>
      <c r="R10278">
        <v>58</v>
      </c>
      <c r="S10278">
        <v>3</v>
      </c>
    </row>
    <row r="10279" spans="1:24" x14ac:dyDescent="0.3">
      <c r="A10279">
        <v>14749</v>
      </c>
      <c r="B10279" t="s">
        <v>1181</v>
      </c>
      <c r="C10279" t="s">
        <v>1002</v>
      </c>
      <c r="P10279">
        <v>25</v>
      </c>
      <c r="Q10279">
        <v>0</v>
      </c>
      <c r="R10279">
        <v>49</v>
      </c>
      <c r="S10279">
        <v>7</v>
      </c>
    </row>
    <row r="10280" spans="1:24" x14ac:dyDescent="0.3">
      <c r="A10280">
        <v>14749</v>
      </c>
      <c r="B10280" t="s">
        <v>1181</v>
      </c>
      <c r="C10280" t="s">
        <v>1046</v>
      </c>
      <c r="P10280">
        <v>15</v>
      </c>
      <c r="Q10280">
        <v>0</v>
      </c>
      <c r="R10280">
        <v>33</v>
      </c>
      <c r="S10280">
        <v>3</v>
      </c>
    </row>
    <row r="10281" spans="1:24" x14ac:dyDescent="0.3">
      <c r="A10281">
        <v>14749</v>
      </c>
      <c r="B10281" t="s">
        <v>1181</v>
      </c>
      <c r="C10281" t="s">
        <v>108</v>
      </c>
      <c r="P10281">
        <v>14</v>
      </c>
      <c r="Q10281">
        <v>1</v>
      </c>
      <c r="R10281">
        <v>19</v>
      </c>
      <c r="S10281">
        <v>2</v>
      </c>
    </row>
    <row r="10282" spans="1:24" x14ac:dyDescent="0.3">
      <c r="A10282">
        <v>14749</v>
      </c>
      <c r="B10282" t="s">
        <v>1181</v>
      </c>
      <c r="C10282" t="s">
        <v>2665</v>
      </c>
      <c r="P10282">
        <v>9</v>
      </c>
      <c r="Q10282">
        <v>0</v>
      </c>
      <c r="R10282">
        <v>15</v>
      </c>
      <c r="S10282">
        <v>2</v>
      </c>
    </row>
    <row r="10283" spans="1:24" x14ac:dyDescent="0.3">
      <c r="A10283">
        <v>14749</v>
      </c>
      <c r="B10283" t="s">
        <v>1181</v>
      </c>
      <c r="C10283" t="s">
        <v>2660</v>
      </c>
      <c r="P10283">
        <v>9</v>
      </c>
      <c r="Q10283">
        <v>0</v>
      </c>
      <c r="R10283">
        <v>12</v>
      </c>
      <c r="S10283">
        <v>2</v>
      </c>
    </row>
    <row r="10284" spans="1:24" x14ac:dyDescent="0.3">
      <c r="A10284">
        <v>14749</v>
      </c>
      <c r="B10284" t="s">
        <v>1242</v>
      </c>
      <c r="C10284" t="s">
        <v>971</v>
      </c>
      <c r="T10284">
        <v>24.8</v>
      </c>
      <c r="U10284">
        <v>36</v>
      </c>
      <c r="V10284">
        <v>0</v>
      </c>
      <c r="W10284">
        <v>149</v>
      </c>
      <c r="X10284">
        <v>6</v>
      </c>
    </row>
    <row r="10285" spans="1:24" x14ac:dyDescent="0.3">
      <c r="A10285">
        <v>14749</v>
      </c>
      <c r="B10285" t="s">
        <v>1242</v>
      </c>
      <c r="C10285" t="s">
        <v>1910</v>
      </c>
      <c r="T10285">
        <v>14</v>
      </c>
      <c r="U10285">
        <v>14</v>
      </c>
      <c r="V10285">
        <v>0</v>
      </c>
      <c r="W10285">
        <v>14</v>
      </c>
      <c r="X10285">
        <v>1</v>
      </c>
    </row>
    <row r="10286" spans="1:24" x14ac:dyDescent="0.3">
      <c r="A10286">
        <v>14749</v>
      </c>
      <c r="B10286" t="s">
        <v>1242</v>
      </c>
      <c r="C10286" t="s">
        <v>2929</v>
      </c>
      <c r="T10286">
        <v>6</v>
      </c>
      <c r="U10286">
        <v>6</v>
      </c>
      <c r="V10286">
        <v>0</v>
      </c>
      <c r="W10286">
        <v>6</v>
      </c>
      <c r="X10286">
        <v>1</v>
      </c>
    </row>
    <row r="10287" spans="1:24" x14ac:dyDescent="0.3">
      <c r="A10287">
        <v>14749</v>
      </c>
      <c r="B10287" t="s">
        <v>1181</v>
      </c>
      <c r="C10287" t="s">
        <v>1046</v>
      </c>
      <c r="T10287">
        <v>24</v>
      </c>
      <c r="U10287">
        <v>25</v>
      </c>
      <c r="V10287">
        <v>0</v>
      </c>
      <c r="W10287">
        <v>72</v>
      </c>
      <c r="X10287">
        <v>3</v>
      </c>
    </row>
    <row r="10288" spans="1:24" x14ac:dyDescent="0.3">
      <c r="A10288">
        <v>14749</v>
      </c>
      <c r="B10288" t="s">
        <v>1181</v>
      </c>
      <c r="C10288" t="s">
        <v>2930</v>
      </c>
      <c r="T10288">
        <v>24</v>
      </c>
      <c r="U10288">
        <v>25</v>
      </c>
      <c r="V10288">
        <v>0</v>
      </c>
      <c r="W10288">
        <v>48</v>
      </c>
      <c r="X10288">
        <v>2</v>
      </c>
    </row>
    <row r="10289" spans="1:39" x14ac:dyDescent="0.3">
      <c r="A10289">
        <v>14749</v>
      </c>
      <c r="B10289" t="s">
        <v>1181</v>
      </c>
      <c r="C10289" t="s">
        <v>2086</v>
      </c>
      <c r="Y10289">
        <v>10</v>
      </c>
      <c r="Z10289">
        <v>10</v>
      </c>
      <c r="AA10289">
        <v>0</v>
      </c>
      <c r="AB10289">
        <v>10</v>
      </c>
      <c r="AC10289">
        <v>1</v>
      </c>
    </row>
    <row r="10290" spans="1:39" x14ac:dyDescent="0.3">
      <c r="A10290">
        <v>14749</v>
      </c>
      <c r="B10290" t="s">
        <v>1242</v>
      </c>
      <c r="C10290" t="s">
        <v>2931</v>
      </c>
      <c r="AD10290">
        <v>2</v>
      </c>
      <c r="AE10290">
        <v>44</v>
      </c>
      <c r="AF10290">
        <v>1</v>
      </c>
      <c r="AG10290">
        <v>50</v>
      </c>
      <c r="AH10290">
        <v>7</v>
      </c>
      <c r="AI10290">
        <v>4</v>
      </c>
    </row>
    <row r="10291" spans="1:39" x14ac:dyDescent="0.3">
      <c r="A10291">
        <v>14749</v>
      </c>
      <c r="B10291" t="s">
        <v>1181</v>
      </c>
      <c r="C10291" t="s">
        <v>44</v>
      </c>
      <c r="AD10291">
        <v>3</v>
      </c>
      <c r="AE10291">
        <v>38</v>
      </c>
      <c r="AF10291">
        <v>2</v>
      </c>
      <c r="AG10291">
        <v>66.7</v>
      </c>
      <c r="AH10291">
        <v>11</v>
      </c>
      <c r="AI10291">
        <v>5</v>
      </c>
    </row>
    <row r="10292" spans="1:39" x14ac:dyDescent="0.3">
      <c r="A10292">
        <v>14749</v>
      </c>
      <c r="B10292" t="s">
        <v>1242</v>
      </c>
      <c r="C10292" t="s">
        <v>442</v>
      </c>
      <c r="AJ10292">
        <v>51</v>
      </c>
      <c r="AK10292">
        <v>181</v>
      </c>
      <c r="AL10292">
        <v>45.2</v>
      </c>
      <c r="AM10292">
        <v>4</v>
      </c>
    </row>
    <row r="10293" spans="1:39" x14ac:dyDescent="0.3">
      <c r="A10293">
        <v>14749</v>
      </c>
      <c r="B10293" t="s">
        <v>1181</v>
      </c>
      <c r="C10293" t="s">
        <v>1862</v>
      </c>
      <c r="AJ10293">
        <v>49</v>
      </c>
      <c r="AK10293">
        <v>89</v>
      </c>
      <c r="AL10293">
        <v>44.5</v>
      </c>
      <c r="AM10293">
        <v>2</v>
      </c>
    </row>
    <row r="10294" spans="1:39" x14ac:dyDescent="0.3">
      <c r="A10294">
        <v>14750</v>
      </c>
      <c r="B10294" t="s">
        <v>477</v>
      </c>
      <c r="C10294" t="s">
        <v>2264</v>
      </c>
      <c r="D10294">
        <v>39</v>
      </c>
      <c r="E10294">
        <v>59</v>
      </c>
      <c r="F10294">
        <v>23</v>
      </c>
      <c r="G10294">
        <v>0</v>
      </c>
      <c r="H10294">
        <v>0</v>
      </c>
      <c r="I10294">
        <v>211</v>
      </c>
      <c r="J10294">
        <v>104.4</v>
      </c>
    </row>
    <row r="10295" spans="1:39" x14ac:dyDescent="0.3">
      <c r="A10295">
        <v>14750</v>
      </c>
      <c r="B10295" t="s">
        <v>477</v>
      </c>
      <c r="C10295" t="s">
        <v>2514</v>
      </c>
      <c r="D10295">
        <v>1</v>
      </c>
      <c r="E10295">
        <v>100</v>
      </c>
      <c r="F10295">
        <v>1</v>
      </c>
      <c r="G10295">
        <v>0</v>
      </c>
      <c r="H10295">
        <v>0</v>
      </c>
      <c r="I10295">
        <v>29</v>
      </c>
      <c r="J10295">
        <v>343.6</v>
      </c>
    </row>
    <row r="10296" spans="1:39" x14ac:dyDescent="0.3">
      <c r="A10296">
        <v>14750</v>
      </c>
      <c r="B10296" t="s">
        <v>650</v>
      </c>
      <c r="C10296" t="s">
        <v>1008</v>
      </c>
      <c r="D10296">
        <v>44</v>
      </c>
      <c r="E10296">
        <v>56.8</v>
      </c>
      <c r="F10296">
        <v>25</v>
      </c>
      <c r="G10296">
        <v>3</v>
      </c>
      <c r="H10296">
        <v>1</v>
      </c>
      <c r="I10296">
        <v>272</v>
      </c>
      <c r="J10296">
        <v>102.6</v>
      </c>
    </row>
    <row r="10297" spans="1:39" x14ac:dyDescent="0.3">
      <c r="A10297">
        <v>14750</v>
      </c>
      <c r="B10297" t="s">
        <v>477</v>
      </c>
      <c r="C10297" t="s">
        <v>971</v>
      </c>
      <c r="K10297">
        <v>16</v>
      </c>
      <c r="L10297">
        <v>1</v>
      </c>
      <c r="M10297">
        <v>9</v>
      </c>
      <c r="N10297">
        <v>1</v>
      </c>
      <c r="O10297">
        <v>42</v>
      </c>
    </row>
    <row r="10298" spans="1:39" x14ac:dyDescent="0.3">
      <c r="A10298">
        <v>14750</v>
      </c>
      <c r="B10298" t="s">
        <v>477</v>
      </c>
      <c r="C10298" t="s">
        <v>2511</v>
      </c>
      <c r="K10298">
        <v>12</v>
      </c>
      <c r="L10298">
        <v>0</v>
      </c>
      <c r="M10298">
        <v>7</v>
      </c>
      <c r="N10298">
        <v>0</v>
      </c>
      <c r="O10298">
        <v>20</v>
      </c>
    </row>
    <row r="10299" spans="1:39" x14ac:dyDescent="0.3">
      <c r="A10299">
        <v>14750</v>
      </c>
      <c r="B10299" t="s">
        <v>477</v>
      </c>
      <c r="C10299" t="s">
        <v>346</v>
      </c>
      <c r="K10299">
        <v>3</v>
      </c>
      <c r="L10299">
        <v>0</v>
      </c>
      <c r="M10299">
        <v>18</v>
      </c>
      <c r="N10299">
        <v>0</v>
      </c>
      <c r="O10299">
        <v>16</v>
      </c>
    </row>
    <row r="10300" spans="1:39" x14ac:dyDescent="0.3">
      <c r="A10300">
        <v>14750</v>
      </c>
      <c r="B10300" t="s">
        <v>477</v>
      </c>
      <c r="C10300" t="s">
        <v>2264</v>
      </c>
      <c r="K10300">
        <v>1</v>
      </c>
      <c r="L10300">
        <v>0</v>
      </c>
      <c r="M10300">
        <v>0</v>
      </c>
      <c r="N10300">
        <v>0</v>
      </c>
      <c r="O10300">
        <v>-1</v>
      </c>
    </row>
    <row r="10301" spans="1:39" x14ac:dyDescent="0.3">
      <c r="A10301">
        <v>14750</v>
      </c>
      <c r="B10301" t="s">
        <v>650</v>
      </c>
      <c r="C10301" t="s">
        <v>266</v>
      </c>
      <c r="K10301">
        <v>7</v>
      </c>
      <c r="L10301">
        <v>0</v>
      </c>
      <c r="M10301">
        <v>6</v>
      </c>
      <c r="N10301">
        <v>0</v>
      </c>
      <c r="O10301">
        <v>22</v>
      </c>
    </row>
    <row r="10302" spans="1:39" x14ac:dyDescent="0.3">
      <c r="A10302">
        <v>14750</v>
      </c>
      <c r="B10302" t="s">
        <v>650</v>
      </c>
      <c r="C10302" t="s">
        <v>419</v>
      </c>
      <c r="K10302">
        <v>1</v>
      </c>
      <c r="L10302">
        <v>0</v>
      </c>
      <c r="M10302">
        <v>9</v>
      </c>
      <c r="N10302">
        <v>0</v>
      </c>
      <c r="O10302">
        <v>9</v>
      </c>
    </row>
    <row r="10303" spans="1:39" x14ac:dyDescent="0.3">
      <c r="A10303">
        <v>14750</v>
      </c>
      <c r="B10303" t="s">
        <v>650</v>
      </c>
      <c r="C10303" t="s">
        <v>2255</v>
      </c>
      <c r="K10303">
        <v>2</v>
      </c>
      <c r="L10303">
        <v>0</v>
      </c>
      <c r="M10303">
        <v>6</v>
      </c>
      <c r="N10303">
        <v>0</v>
      </c>
      <c r="O10303">
        <v>8</v>
      </c>
    </row>
    <row r="10304" spans="1:39" x14ac:dyDescent="0.3">
      <c r="A10304">
        <v>14750</v>
      </c>
      <c r="B10304" t="s">
        <v>650</v>
      </c>
      <c r="C10304" t="s">
        <v>202</v>
      </c>
      <c r="K10304">
        <v>1</v>
      </c>
      <c r="L10304">
        <v>0</v>
      </c>
      <c r="M10304">
        <v>7</v>
      </c>
      <c r="N10304">
        <v>0</v>
      </c>
      <c r="O10304">
        <v>7</v>
      </c>
    </row>
    <row r="10305" spans="1:19" x14ac:dyDescent="0.3">
      <c r="A10305">
        <v>14750</v>
      </c>
      <c r="B10305" t="s">
        <v>650</v>
      </c>
      <c r="C10305" t="s">
        <v>1008</v>
      </c>
      <c r="K10305">
        <v>9</v>
      </c>
      <c r="L10305">
        <v>0</v>
      </c>
      <c r="M10305">
        <v>4</v>
      </c>
      <c r="N10305">
        <v>0</v>
      </c>
      <c r="O10305">
        <v>-10</v>
      </c>
    </row>
    <row r="10306" spans="1:19" x14ac:dyDescent="0.3">
      <c r="A10306">
        <v>14750</v>
      </c>
      <c r="B10306" t="s">
        <v>477</v>
      </c>
      <c r="C10306" t="s">
        <v>2270</v>
      </c>
      <c r="P10306">
        <v>29</v>
      </c>
      <c r="Q10306">
        <v>0</v>
      </c>
      <c r="R10306">
        <v>75</v>
      </c>
      <c r="S10306">
        <v>4</v>
      </c>
    </row>
    <row r="10307" spans="1:19" x14ac:dyDescent="0.3">
      <c r="A10307">
        <v>14750</v>
      </c>
      <c r="B10307" t="s">
        <v>477</v>
      </c>
      <c r="C10307" t="s">
        <v>346</v>
      </c>
      <c r="P10307">
        <v>30</v>
      </c>
      <c r="Q10307">
        <v>0</v>
      </c>
      <c r="R10307">
        <v>72</v>
      </c>
      <c r="S10307">
        <v>8</v>
      </c>
    </row>
    <row r="10308" spans="1:19" x14ac:dyDescent="0.3">
      <c r="A10308">
        <v>14750</v>
      </c>
      <c r="B10308" t="s">
        <v>477</v>
      </c>
      <c r="C10308" t="s">
        <v>2265</v>
      </c>
      <c r="P10308">
        <v>10</v>
      </c>
      <c r="Q10308">
        <v>0</v>
      </c>
      <c r="R10308">
        <v>28</v>
      </c>
      <c r="S10308">
        <v>4</v>
      </c>
    </row>
    <row r="10309" spans="1:19" x14ac:dyDescent="0.3">
      <c r="A10309">
        <v>14750</v>
      </c>
      <c r="B10309" t="s">
        <v>477</v>
      </c>
      <c r="C10309" t="s">
        <v>950</v>
      </c>
      <c r="P10309">
        <v>16</v>
      </c>
      <c r="Q10309">
        <v>0</v>
      </c>
      <c r="R10309">
        <v>21</v>
      </c>
      <c r="S10309">
        <v>2</v>
      </c>
    </row>
    <row r="10310" spans="1:19" x14ac:dyDescent="0.3">
      <c r="A10310">
        <v>14750</v>
      </c>
      <c r="B10310" t="s">
        <v>477</v>
      </c>
      <c r="C10310" t="s">
        <v>2932</v>
      </c>
      <c r="P10310">
        <v>16</v>
      </c>
      <c r="Q10310">
        <v>0</v>
      </c>
      <c r="R10310">
        <v>16</v>
      </c>
      <c r="S10310">
        <v>1</v>
      </c>
    </row>
    <row r="10311" spans="1:19" x14ac:dyDescent="0.3">
      <c r="A10311">
        <v>14750</v>
      </c>
      <c r="B10311" t="s">
        <v>477</v>
      </c>
      <c r="C10311" t="s">
        <v>2511</v>
      </c>
      <c r="P10311">
        <v>13</v>
      </c>
      <c r="Q10311">
        <v>0</v>
      </c>
      <c r="R10311">
        <v>13</v>
      </c>
      <c r="S10311">
        <v>1</v>
      </c>
    </row>
    <row r="10312" spans="1:19" x14ac:dyDescent="0.3">
      <c r="A10312">
        <v>14750</v>
      </c>
      <c r="B10312" t="s">
        <v>477</v>
      </c>
      <c r="C10312" t="s">
        <v>2933</v>
      </c>
      <c r="P10312">
        <v>9</v>
      </c>
      <c r="Q10312">
        <v>0</v>
      </c>
      <c r="R10312">
        <v>9</v>
      </c>
      <c r="S10312">
        <v>2</v>
      </c>
    </row>
    <row r="10313" spans="1:19" x14ac:dyDescent="0.3">
      <c r="A10313">
        <v>14750</v>
      </c>
      <c r="B10313" t="s">
        <v>477</v>
      </c>
      <c r="C10313" t="s">
        <v>796</v>
      </c>
      <c r="P10313">
        <v>5</v>
      </c>
      <c r="Q10313">
        <v>0</v>
      </c>
      <c r="R10313">
        <v>5</v>
      </c>
      <c r="S10313">
        <v>1</v>
      </c>
    </row>
    <row r="10314" spans="1:19" x14ac:dyDescent="0.3">
      <c r="A10314">
        <v>14750</v>
      </c>
      <c r="B10314" t="s">
        <v>477</v>
      </c>
      <c r="C10314" t="s">
        <v>971</v>
      </c>
      <c r="P10314">
        <v>1</v>
      </c>
      <c r="Q10314">
        <v>0</v>
      </c>
      <c r="R10314">
        <v>1</v>
      </c>
      <c r="S10314">
        <v>1</v>
      </c>
    </row>
    <row r="10315" spans="1:19" x14ac:dyDescent="0.3">
      <c r="A10315">
        <v>14750</v>
      </c>
      <c r="B10315" t="s">
        <v>650</v>
      </c>
      <c r="C10315" t="s">
        <v>346</v>
      </c>
      <c r="P10315">
        <v>34</v>
      </c>
      <c r="Q10315">
        <v>0</v>
      </c>
      <c r="R10315">
        <v>68</v>
      </c>
      <c r="S10315">
        <v>4</v>
      </c>
    </row>
    <row r="10316" spans="1:19" x14ac:dyDescent="0.3">
      <c r="A10316">
        <v>14750</v>
      </c>
      <c r="B10316" t="s">
        <v>650</v>
      </c>
      <c r="C10316" t="s">
        <v>2688</v>
      </c>
      <c r="P10316">
        <v>22</v>
      </c>
      <c r="Q10316">
        <v>0</v>
      </c>
      <c r="R10316">
        <v>65</v>
      </c>
      <c r="S10316">
        <v>6</v>
      </c>
    </row>
    <row r="10317" spans="1:19" x14ac:dyDescent="0.3">
      <c r="A10317">
        <v>14750</v>
      </c>
      <c r="B10317" t="s">
        <v>650</v>
      </c>
      <c r="C10317" t="s">
        <v>657</v>
      </c>
      <c r="P10317">
        <v>15</v>
      </c>
      <c r="Q10317">
        <v>0</v>
      </c>
      <c r="R10317">
        <v>45</v>
      </c>
      <c r="S10317">
        <v>4</v>
      </c>
    </row>
    <row r="10318" spans="1:19" x14ac:dyDescent="0.3">
      <c r="A10318">
        <v>14750</v>
      </c>
      <c r="B10318" t="s">
        <v>650</v>
      </c>
      <c r="C10318" t="s">
        <v>1569</v>
      </c>
      <c r="P10318">
        <v>15</v>
      </c>
      <c r="Q10318">
        <v>0</v>
      </c>
      <c r="R10318">
        <v>40</v>
      </c>
      <c r="S10318">
        <v>5</v>
      </c>
    </row>
    <row r="10319" spans="1:19" x14ac:dyDescent="0.3">
      <c r="A10319">
        <v>14750</v>
      </c>
      <c r="B10319" t="s">
        <v>650</v>
      </c>
      <c r="C10319" t="s">
        <v>1389</v>
      </c>
      <c r="P10319">
        <v>30</v>
      </c>
      <c r="Q10319">
        <v>1</v>
      </c>
      <c r="R10319">
        <v>39</v>
      </c>
      <c r="S10319">
        <v>2</v>
      </c>
    </row>
    <row r="10320" spans="1:19" x14ac:dyDescent="0.3">
      <c r="A10320">
        <v>14750</v>
      </c>
      <c r="B10320" t="s">
        <v>650</v>
      </c>
      <c r="C10320" t="s">
        <v>74</v>
      </c>
      <c r="P10320">
        <v>7</v>
      </c>
      <c r="Q10320">
        <v>0</v>
      </c>
      <c r="R10320">
        <v>12</v>
      </c>
      <c r="S10320">
        <v>3</v>
      </c>
    </row>
    <row r="10321" spans="1:39" x14ac:dyDescent="0.3">
      <c r="A10321">
        <v>14750</v>
      </c>
      <c r="B10321" t="s">
        <v>650</v>
      </c>
      <c r="C10321" t="s">
        <v>419</v>
      </c>
      <c r="P10321">
        <v>3</v>
      </c>
      <c r="Q10321">
        <v>0</v>
      </c>
      <c r="R10321">
        <v>3</v>
      </c>
      <c r="S10321">
        <v>1</v>
      </c>
    </row>
    <row r="10322" spans="1:39" x14ac:dyDescent="0.3">
      <c r="A10322">
        <v>14750</v>
      </c>
      <c r="B10322" t="s">
        <v>477</v>
      </c>
      <c r="C10322" t="s">
        <v>346</v>
      </c>
      <c r="T10322">
        <v>18</v>
      </c>
      <c r="U10322">
        <v>23</v>
      </c>
      <c r="V10322">
        <v>0</v>
      </c>
      <c r="W10322">
        <v>54</v>
      </c>
      <c r="X10322">
        <v>3</v>
      </c>
    </row>
    <row r="10323" spans="1:39" x14ac:dyDescent="0.3">
      <c r="A10323">
        <v>14750</v>
      </c>
      <c r="B10323" t="s">
        <v>650</v>
      </c>
      <c r="C10323" t="s">
        <v>1569</v>
      </c>
      <c r="T10323">
        <v>19</v>
      </c>
      <c r="U10323">
        <v>22</v>
      </c>
      <c r="V10323">
        <v>0</v>
      </c>
      <c r="W10323">
        <v>38</v>
      </c>
      <c r="X10323">
        <v>2</v>
      </c>
    </row>
    <row r="10324" spans="1:39" x14ac:dyDescent="0.3">
      <c r="A10324">
        <v>14750</v>
      </c>
      <c r="B10324" t="s">
        <v>650</v>
      </c>
      <c r="C10324" t="s">
        <v>2688</v>
      </c>
      <c r="T10324">
        <v>22</v>
      </c>
      <c r="U10324">
        <v>22</v>
      </c>
      <c r="V10324">
        <v>0</v>
      </c>
      <c r="W10324">
        <v>22</v>
      </c>
      <c r="X10324">
        <v>1</v>
      </c>
    </row>
    <row r="10325" spans="1:39" x14ac:dyDescent="0.3">
      <c r="A10325">
        <v>14750</v>
      </c>
      <c r="B10325" t="s">
        <v>650</v>
      </c>
      <c r="C10325" t="s">
        <v>1846</v>
      </c>
      <c r="T10325">
        <v>17</v>
      </c>
      <c r="U10325">
        <v>17</v>
      </c>
      <c r="V10325">
        <v>0</v>
      </c>
      <c r="W10325">
        <v>17</v>
      </c>
      <c r="X10325">
        <v>1</v>
      </c>
    </row>
    <row r="10326" spans="1:39" x14ac:dyDescent="0.3">
      <c r="A10326">
        <v>14750</v>
      </c>
      <c r="B10326" t="s">
        <v>477</v>
      </c>
      <c r="C10326" t="s">
        <v>429</v>
      </c>
      <c r="Y10326">
        <v>10.199999999999999</v>
      </c>
      <c r="Z10326">
        <v>19</v>
      </c>
      <c r="AA10326">
        <v>0</v>
      </c>
      <c r="AB10326">
        <v>41</v>
      </c>
      <c r="AC10326">
        <v>4</v>
      </c>
    </row>
    <row r="10327" spans="1:39" x14ac:dyDescent="0.3">
      <c r="A10327">
        <v>14750</v>
      </c>
      <c r="B10327" t="s">
        <v>650</v>
      </c>
      <c r="C10327" t="s">
        <v>2688</v>
      </c>
      <c r="Y10327">
        <v>15.2</v>
      </c>
      <c r="Z10327">
        <v>39</v>
      </c>
      <c r="AA10327">
        <v>0</v>
      </c>
      <c r="AB10327">
        <v>76</v>
      </c>
      <c r="AC10327">
        <v>5</v>
      </c>
    </row>
    <row r="10328" spans="1:39" x14ac:dyDescent="0.3">
      <c r="A10328">
        <v>14750</v>
      </c>
      <c r="B10328" t="s">
        <v>477</v>
      </c>
      <c r="C10328" t="s">
        <v>2514</v>
      </c>
      <c r="AD10328">
        <v>2</v>
      </c>
      <c r="AE10328">
        <v>40</v>
      </c>
      <c r="AF10328">
        <v>1</v>
      </c>
      <c r="AG10328">
        <v>50</v>
      </c>
      <c r="AH10328">
        <v>5</v>
      </c>
      <c r="AI10328">
        <v>2</v>
      </c>
    </row>
    <row r="10329" spans="1:39" x14ac:dyDescent="0.3">
      <c r="A10329">
        <v>14750</v>
      </c>
      <c r="B10329" t="s">
        <v>650</v>
      </c>
      <c r="C10329" t="s">
        <v>133</v>
      </c>
      <c r="AD10329">
        <v>1</v>
      </c>
      <c r="AE10329">
        <v>29</v>
      </c>
      <c r="AF10329">
        <v>1</v>
      </c>
      <c r="AG10329">
        <v>100</v>
      </c>
      <c r="AH10329">
        <v>4</v>
      </c>
      <c r="AI10329">
        <v>1</v>
      </c>
    </row>
    <row r="10330" spans="1:39" x14ac:dyDescent="0.3">
      <c r="A10330">
        <v>14750</v>
      </c>
      <c r="B10330" t="s">
        <v>477</v>
      </c>
      <c r="C10330" t="s">
        <v>2514</v>
      </c>
      <c r="AJ10330">
        <v>55</v>
      </c>
      <c r="AK10330">
        <v>355</v>
      </c>
      <c r="AL10330">
        <v>44.4</v>
      </c>
      <c r="AM10330">
        <v>8</v>
      </c>
    </row>
    <row r="10331" spans="1:39" x14ac:dyDescent="0.3">
      <c r="A10331">
        <v>14750</v>
      </c>
      <c r="B10331" t="s">
        <v>650</v>
      </c>
      <c r="C10331" t="s">
        <v>2262</v>
      </c>
      <c r="AJ10331">
        <v>65</v>
      </c>
      <c r="AK10331">
        <v>387</v>
      </c>
      <c r="AL10331">
        <v>48.4</v>
      </c>
      <c r="AM10331">
        <v>8</v>
      </c>
    </row>
    <row r="10332" spans="1:39" x14ac:dyDescent="0.3">
      <c r="A10332">
        <v>14751</v>
      </c>
      <c r="B10332" t="s">
        <v>828</v>
      </c>
      <c r="C10332" t="s">
        <v>2561</v>
      </c>
      <c r="D10332">
        <v>29</v>
      </c>
      <c r="E10332">
        <v>58.6</v>
      </c>
      <c r="F10332">
        <v>17</v>
      </c>
      <c r="G10332">
        <v>1</v>
      </c>
      <c r="H10332">
        <v>2</v>
      </c>
      <c r="I10332">
        <v>231</v>
      </c>
      <c r="J10332">
        <v>141.4</v>
      </c>
    </row>
    <row r="10333" spans="1:39" x14ac:dyDescent="0.3">
      <c r="A10333">
        <v>14751</v>
      </c>
      <c r="B10333" t="s">
        <v>746</v>
      </c>
      <c r="C10333" t="s">
        <v>2934</v>
      </c>
      <c r="D10333">
        <v>9</v>
      </c>
      <c r="E10333">
        <v>22.2</v>
      </c>
      <c r="F10333">
        <v>2</v>
      </c>
      <c r="G10333">
        <v>1</v>
      </c>
      <c r="H10333">
        <v>0</v>
      </c>
      <c r="I10333">
        <v>12</v>
      </c>
      <c r="J10333">
        <v>11.2</v>
      </c>
    </row>
    <row r="10334" spans="1:39" x14ac:dyDescent="0.3">
      <c r="A10334">
        <v>14751</v>
      </c>
      <c r="B10334" t="s">
        <v>828</v>
      </c>
      <c r="C10334" t="s">
        <v>2935</v>
      </c>
      <c r="K10334">
        <v>16</v>
      </c>
      <c r="L10334">
        <v>0</v>
      </c>
      <c r="M10334">
        <v>32</v>
      </c>
      <c r="N10334">
        <v>1</v>
      </c>
      <c r="O10334">
        <v>113</v>
      </c>
    </row>
    <row r="10335" spans="1:39" x14ac:dyDescent="0.3">
      <c r="A10335">
        <v>14751</v>
      </c>
      <c r="B10335" t="s">
        <v>828</v>
      </c>
      <c r="C10335" t="s">
        <v>870</v>
      </c>
      <c r="K10335">
        <v>14</v>
      </c>
      <c r="L10335">
        <v>0</v>
      </c>
      <c r="M10335">
        <v>15</v>
      </c>
      <c r="N10335">
        <v>0</v>
      </c>
      <c r="O10335">
        <v>59</v>
      </c>
    </row>
    <row r="10336" spans="1:39" x14ac:dyDescent="0.3">
      <c r="A10336">
        <v>14751</v>
      </c>
      <c r="B10336" t="s">
        <v>828</v>
      </c>
      <c r="C10336" t="s">
        <v>2561</v>
      </c>
      <c r="K10336">
        <v>6</v>
      </c>
      <c r="L10336">
        <v>0</v>
      </c>
      <c r="M10336">
        <v>9</v>
      </c>
      <c r="N10336">
        <v>0</v>
      </c>
      <c r="O10336">
        <v>10</v>
      </c>
    </row>
    <row r="10337" spans="1:24" x14ac:dyDescent="0.3">
      <c r="A10337">
        <v>14751</v>
      </c>
      <c r="B10337" t="s">
        <v>828</v>
      </c>
      <c r="C10337" t="s">
        <v>2936</v>
      </c>
      <c r="K10337">
        <v>1</v>
      </c>
      <c r="L10337">
        <v>0</v>
      </c>
      <c r="M10337">
        <v>3</v>
      </c>
      <c r="N10337">
        <v>0</v>
      </c>
      <c r="O10337">
        <v>3</v>
      </c>
    </row>
    <row r="10338" spans="1:24" x14ac:dyDescent="0.3">
      <c r="A10338">
        <v>14751</v>
      </c>
      <c r="B10338" t="s">
        <v>828</v>
      </c>
      <c r="C10338" t="s">
        <v>2378</v>
      </c>
      <c r="K10338">
        <v>0</v>
      </c>
      <c r="L10338">
        <v>1</v>
      </c>
      <c r="M10338">
        <v>0</v>
      </c>
      <c r="N10338">
        <v>0</v>
      </c>
      <c r="O10338">
        <v>0</v>
      </c>
    </row>
    <row r="10339" spans="1:24" x14ac:dyDescent="0.3">
      <c r="A10339">
        <v>14751</v>
      </c>
      <c r="B10339" t="s">
        <v>828</v>
      </c>
      <c r="C10339" t="s">
        <v>95</v>
      </c>
      <c r="K10339">
        <v>1</v>
      </c>
      <c r="L10339">
        <v>0</v>
      </c>
      <c r="M10339">
        <v>0</v>
      </c>
      <c r="N10339">
        <v>0</v>
      </c>
      <c r="O10339">
        <v>-8</v>
      </c>
    </row>
    <row r="10340" spans="1:24" x14ac:dyDescent="0.3">
      <c r="A10340">
        <v>14751</v>
      </c>
      <c r="B10340" t="s">
        <v>746</v>
      </c>
      <c r="C10340" t="s">
        <v>2937</v>
      </c>
      <c r="K10340">
        <v>14</v>
      </c>
      <c r="L10340">
        <v>0</v>
      </c>
      <c r="M10340">
        <v>15</v>
      </c>
      <c r="N10340">
        <v>0</v>
      </c>
      <c r="O10340">
        <v>49</v>
      </c>
    </row>
    <row r="10341" spans="1:24" x14ac:dyDescent="0.3">
      <c r="A10341">
        <v>14751</v>
      </c>
      <c r="B10341" t="s">
        <v>746</v>
      </c>
      <c r="C10341" t="s">
        <v>2934</v>
      </c>
      <c r="K10341">
        <v>20</v>
      </c>
      <c r="L10341">
        <v>0</v>
      </c>
      <c r="M10341">
        <v>13</v>
      </c>
      <c r="N10341">
        <v>0</v>
      </c>
      <c r="O10341">
        <v>46</v>
      </c>
    </row>
    <row r="10342" spans="1:24" x14ac:dyDescent="0.3">
      <c r="A10342">
        <v>14751</v>
      </c>
      <c r="B10342" t="s">
        <v>746</v>
      </c>
      <c r="C10342" t="s">
        <v>2391</v>
      </c>
      <c r="K10342">
        <v>3</v>
      </c>
      <c r="L10342">
        <v>0</v>
      </c>
      <c r="M10342">
        <v>14</v>
      </c>
      <c r="N10342">
        <v>0</v>
      </c>
      <c r="O10342">
        <v>27</v>
      </c>
    </row>
    <row r="10343" spans="1:24" x14ac:dyDescent="0.3">
      <c r="A10343">
        <v>14751</v>
      </c>
      <c r="B10343" t="s">
        <v>746</v>
      </c>
      <c r="C10343" t="s">
        <v>153</v>
      </c>
      <c r="K10343">
        <v>3</v>
      </c>
      <c r="L10343">
        <v>0</v>
      </c>
      <c r="M10343">
        <v>16</v>
      </c>
      <c r="N10343">
        <v>1</v>
      </c>
      <c r="O10343">
        <v>21</v>
      </c>
    </row>
    <row r="10344" spans="1:24" x14ac:dyDescent="0.3">
      <c r="A10344">
        <v>14751</v>
      </c>
      <c r="B10344" t="s">
        <v>828</v>
      </c>
      <c r="C10344" t="s">
        <v>2938</v>
      </c>
      <c r="P10344">
        <v>54</v>
      </c>
      <c r="Q10344">
        <v>0</v>
      </c>
      <c r="R10344">
        <v>85</v>
      </c>
      <c r="S10344">
        <v>4</v>
      </c>
    </row>
    <row r="10345" spans="1:24" x14ac:dyDescent="0.3">
      <c r="A10345">
        <v>14751</v>
      </c>
      <c r="B10345" t="s">
        <v>828</v>
      </c>
      <c r="C10345" t="s">
        <v>2939</v>
      </c>
      <c r="P10345">
        <v>31</v>
      </c>
      <c r="Q10345">
        <v>0</v>
      </c>
      <c r="R10345">
        <v>63</v>
      </c>
      <c r="S10345">
        <v>4</v>
      </c>
    </row>
    <row r="10346" spans="1:24" x14ac:dyDescent="0.3">
      <c r="A10346">
        <v>14751</v>
      </c>
      <c r="B10346" t="s">
        <v>828</v>
      </c>
      <c r="C10346" t="s">
        <v>2564</v>
      </c>
      <c r="P10346">
        <v>21</v>
      </c>
      <c r="Q10346">
        <v>1</v>
      </c>
      <c r="R10346">
        <v>53</v>
      </c>
      <c r="S10346">
        <v>4</v>
      </c>
    </row>
    <row r="10347" spans="1:24" x14ac:dyDescent="0.3">
      <c r="A10347">
        <v>14751</v>
      </c>
      <c r="B10347" t="s">
        <v>828</v>
      </c>
      <c r="C10347" t="s">
        <v>2378</v>
      </c>
      <c r="P10347">
        <v>8</v>
      </c>
      <c r="Q10347">
        <v>1</v>
      </c>
      <c r="R10347">
        <v>21</v>
      </c>
      <c r="S10347">
        <v>4</v>
      </c>
    </row>
    <row r="10348" spans="1:24" x14ac:dyDescent="0.3">
      <c r="A10348">
        <v>14751</v>
      </c>
      <c r="B10348" t="s">
        <v>828</v>
      </c>
      <c r="C10348" t="s">
        <v>2940</v>
      </c>
      <c r="P10348">
        <v>9</v>
      </c>
      <c r="Q10348">
        <v>0</v>
      </c>
      <c r="R10348">
        <v>9</v>
      </c>
      <c r="S10348">
        <v>1</v>
      </c>
    </row>
    <row r="10349" spans="1:24" x14ac:dyDescent="0.3">
      <c r="A10349">
        <v>14751</v>
      </c>
      <c r="B10349" t="s">
        <v>746</v>
      </c>
      <c r="C10349" t="s">
        <v>2937</v>
      </c>
      <c r="P10349">
        <v>11</v>
      </c>
      <c r="Q10349">
        <v>0</v>
      </c>
      <c r="R10349">
        <v>12</v>
      </c>
      <c r="S10349">
        <v>2</v>
      </c>
    </row>
    <row r="10350" spans="1:24" x14ac:dyDescent="0.3">
      <c r="A10350">
        <v>14751</v>
      </c>
      <c r="B10350" t="s">
        <v>828</v>
      </c>
      <c r="C10350" t="s">
        <v>2935</v>
      </c>
      <c r="T10350">
        <v>19.5</v>
      </c>
      <c r="U10350">
        <v>23</v>
      </c>
      <c r="V10350">
        <v>0</v>
      </c>
      <c r="W10350">
        <v>39</v>
      </c>
      <c r="X10350">
        <v>2</v>
      </c>
    </row>
    <row r="10351" spans="1:24" x14ac:dyDescent="0.3">
      <c r="A10351">
        <v>14751</v>
      </c>
      <c r="B10351" t="s">
        <v>828</v>
      </c>
      <c r="C10351" t="s">
        <v>2939</v>
      </c>
      <c r="T10351">
        <v>24</v>
      </c>
      <c r="U10351">
        <v>24</v>
      </c>
      <c r="V10351">
        <v>0</v>
      </c>
      <c r="W10351">
        <v>24</v>
      </c>
      <c r="X10351">
        <v>1</v>
      </c>
    </row>
    <row r="10352" spans="1:24" x14ac:dyDescent="0.3">
      <c r="A10352">
        <v>14751</v>
      </c>
      <c r="B10352" t="s">
        <v>746</v>
      </c>
      <c r="C10352" t="s">
        <v>107</v>
      </c>
      <c r="T10352">
        <v>18.5</v>
      </c>
      <c r="U10352">
        <v>20</v>
      </c>
      <c r="V10352">
        <v>0</v>
      </c>
      <c r="W10352">
        <v>37</v>
      </c>
      <c r="X10352">
        <v>2</v>
      </c>
    </row>
    <row r="10353" spans="1:39" x14ac:dyDescent="0.3">
      <c r="A10353">
        <v>14751</v>
      </c>
      <c r="B10353" t="s">
        <v>746</v>
      </c>
      <c r="C10353" t="s">
        <v>2548</v>
      </c>
      <c r="T10353">
        <v>17.5</v>
      </c>
      <c r="U10353">
        <v>23</v>
      </c>
      <c r="V10353">
        <v>0</v>
      </c>
      <c r="W10353">
        <v>35</v>
      </c>
      <c r="X10353">
        <v>2</v>
      </c>
    </row>
    <row r="10354" spans="1:39" x14ac:dyDescent="0.3">
      <c r="A10354">
        <v>14751</v>
      </c>
      <c r="B10354" t="s">
        <v>746</v>
      </c>
      <c r="C10354" t="s">
        <v>2391</v>
      </c>
      <c r="T10354">
        <v>8</v>
      </c>
      <c r="U10354">
        <v>8</v>
      </c>
      <c r="V10354">
        <v>0</v>
      </c>
      <c r="W10354">
        <v>8</v>
      </c>
      <c r="X10354">
        <v>1</v>
      </c>
    </row>
    <row r="10355" spans="1:39" x14ac:dyDescent="0.3">
      <c r="A10355">
        <v>14751</v>
      </c>
      <c r="B10355" t="s">
        <v>828</v>
      </c>
      <c r="C10355" t="s">
        <v>2564</v>
      </c>
      <c r="Y10355">
        <v>12</v>
      </c>
      <c r="Z10355">
        <v>12</v>
      </c>
      <c r="AA10355">
        <v>0</v>
      </c>
      <c r="AB10355">
        <v>12</v>
      </c>
      <c r="AC10355">
        <v>1</v>
      </c>
    </row>
    <row r="10356" spans="1:39" x14ac:dyDescent="0.3">
      <c r="A10356">
        <v>14751</v>
      </c>
      <c r="B10356" t="s">
        <v>746</v>
      </c>
      <c r="C10356" t="s">
        <v>2941</v>
      </c>
      <c r="Y10356">
        <v>4.5</v>
      </c>
      <c r="Z10356">
        <v>6</v>
      </c>
      <c r="AA10356">
        <v>0</v>
      </c>
      <c r="AB10356">
        <v>9</v>
      </c>
      <c r="AC10356">
        <v>2</v>
      </c>
    </row>
    <row r="10357" spans="1:39" x14ac:dyDescent="0.3">
      <c r="A10357">
        <v>14751</v>
      </c>
      <c r="B10357" t="s">
        <v>828</v>
      </c>
      <c r="C10357" t="s">
        <v>95</v>
      </c>
      <c r="AD10357">
        <v>1</v>
      </c>
      <c r="AE10357">
        <v>33</v>
      </c>
      <c r="AF10357">
        <v>1</v>
      </c>
      <c r="AG10357">
        <v>100</v>
      </c>
      <c r="AH10357">
        <v>6</v>
      </c>
      <c r="AI10357">
        <v>3</v>
      </c>
    </row>
    <row r="10358" spans="1:39" x14ac:dyDescent="0.3">
      <c r="A10358">
        <v>14751</v>
      </c>
      <c r="B10358" t="s">
        <v>746</v>
      </c>
      <c r="C10358" t="s">
        <v>2554</v>
      </c>
      <c r="AD10358">
        <v>1</v>
      </c>
      <c r="AE10358" t="s">
        <v>136</v>
      </c>
      <c r="AF10358">
        <v>0</v>
      </c>
      <c r="AG10358">
        <v>0</v>
      </c>
      <c r="AH10358">
        <v>2</v>
      </c>
      <c r="AI10358">
        <v>2</v>
      </c>
    </row>
    <row r="10359" spans="1:39" x14ac:dyDescent="0.3">
      <c r="A10359">
        <v>14751</v>
      </c>
      <c r="B10359" t="s">
        <v>828</v>
      </c>
      <c r="C10359" t="s">
        <v>2569</v>
      </c>
      <c r="AJ10359">
        <v>44</v>
      </c>
      <c r="AK10359">
        <v>144</v>
      </c>
      <c r="AL10359">
        <v>36</v>
      </c>
      <c r="AM10359">
        <v>4</v>
      </c>
    </row>
    <row r="10360" spans="1:39" x14ac:dyDescent="0.3">
      <c r="A10360">
        <v>14751</v>
      </c>
      <c r="B10360" t="s">
        <v>746</v>
      </c>
      <c r="C10360" t="s">
        <v>183</v>
      </c>
      <c r="AJ10360">
        <v>59</v>
      </c>
      <c r="AK10360">
        <v>344</v>
      </c>
      <c r="AL10360">
        <v>49.1</v>
      </c>
      <c r="AM10360">
        <v>7</v>
      </c>
    </row>
    <row r="10361" spans="1:39" x14ac:dyDescent="0.3">
      <c r="A10361">
        <v>14752</v>
      </c>
      <c r="B10361" t="s">
        <v>162</v>
      </c>
      <c r="C10361" t="s">
        <v>2942</v>
      </c>
      <c r="D10361">
        <v>55</v>
      </c>
      <c r="E10361">
        <v>60</v>
      </c>
      <c r="F10361">
        <v>33</v>
      </c>
      <c r="G10361">
        <v>1</v>
      </c>
      <c r="H10361">
        <v>1</v>
      </c>
      <c r="I10361">
        <v>395</v>
      </c>
      <c r="J10361">
        <v>122.7</v>
      </c>
    </row>
    <row r="10362" spans="1:39" x14ac:dyDescent="0.3">
      <c r="A10362">
        <v>14752</v>
      </c>
      <c r="B10362" t="s">
        <v>162</v>
      </c>
      <c r="C10362" t="s">
        <v>320</v>
      </c>
      <c r="D10362">
        <v>1</v>
      </c>
      <c r="E10362">
        <v>0</v>
      </c>
      <c r="F10362">
        <v>0</v>
      </c>
      <c r="G10362">
        <v>0</v>
      </c>
      <c r="H10362">
        <v>0</v>
      </c>
      <c r="I10362">
        <v>0</v>
      </c>
      <c r="J10362">
        <v>0</v>
      </c>
    </row>
    <row r="10363" spans="1:39" x14ac:dyDescent="0.3">
      <c r="A10363">
        <v>14752</v>
      </c>
      <c r="B10363" t="s">
        <v>303</v>
      </c>
      <c r="C10363" t="s">
        <v>320</v>
      </c>
      <c r="D10363">
        <v>56</v>
      </c>
      <c r="E10363">
        <v>55.4</v>
      </c>
      <c r="F10363">
        <v>31</v>
      </c>
      <c r="G10363">
        <v>0</v>
      </c>
      <c r="H10363">
        <v>1</v>
      </c>
      <c r="I10363">
        <v>386</v>
      </c>
      <c r="J10363">
        <v>119.2</v>
      </c>
    </row>
    <row r="10364" spans="1:39" x14ac:dyDescent="0.3">
      <c r="A10364">
        <v>14752</v>
      </c>
      <c r="B10364" t="s">
        <v>303</v>
      </c>
      <c r="C10364" t="s">
        <v>44</v>
      </c>
      <c r="D10364">
        <v>1</v>
      </c>
      <c r="E10364">
        <v>100</v>
      </c>
      <c r="F10364">
        <v>1</v>
      </c>
      <c r="G10364">
        <v>0</v>
      </c>
      <c r="H10364">
        <v>0</v>
      </c>
      <c r="I10364">
        <v>17</v>
      </c>
      <c r="J10364">
        <v>242.8</v>
      </c>
    </row>
    <row r="10365" spans="1:39" x14ac:dyDescent="0.3">
      <c r="A10365">
        <v>14752</v>
      </c>
      <c r="B10365" t="s">
        <v>162</v>
      </c>
      <c r="C10365" t="s">
        <v>1062</v>
      </c>
      <c r="K10365">
        <v>13</v>
      </c>
      <c r="L10365">
        <v>0</v>
      </c>
      <c r="M10365">
        <v>17</v>
      </c>
      <c r="N10365">
        <v>0</v>
      </c>
      <c r="O10365">
        <v>73</v>
      </c>
    </row>
    <row r="10366" spans="1:39" x14ac:dyDescent="0.3">
      <c r="A10366">
        <v>14752</v>
      </c>
      <c r="B10366" t="s">
        <v>162</v>
      </c>
      <c r="C10366" t="s">
        <v>320</v>
      </c>
      <c r="K10366">
        <v>4</v>
      </c>
      <c r="L10366">
        <v>0</v>
      </c>
      <c r="M10366">
        <v>7</v>
      </c>
      <c r="N10366">
        <v>1</v>
      </c>
      <c r="O10366">
        <v>22</v>
      </c>
    </row>
    <row r="10367" spans="1:39" x14ac:dyDescent="0.3">
      <c r="A10367">
        <v>14752</v>
      </c>
      <c r="B10367" t="s">
        <v>162</v>
      </c>
      <c r="C10367" t="s">
        <v>2942</v>
      </c>
      <c r="K10367">
        <v>9</v>
      </c>
      <c r="L10367">
        <v>0</v>
      </c>
      <c r="M10367">
        <v>13</v>
      </c>
      <c r="N10367">
        <v>1</v>
      </c>
      <c r="O10367">
        <v>12</v>
      </c>
    </row>
    <row r="10368" spans="1:39" x14ac:dyDescent="0.3">
      <c r="A10368">
        <v>14752</v>
      </c>
      <c r="B10368" t="s">
        <v>162</v>
      </c>
      <c r="C10368" t="s">
        <v>2943</v>
      </c>
      <c r="K10368">
        <v>1</v>
      </c>
      <c r="L10368">
        <v>0</v>
      </c>
      <c r="M10368">
        <v>2</v>
      </c>
      <c r="N10368">
        <v>0</v>
      </c>
      <c r="O10368">
        <v>2</v>
      </c>
    </row>
    <row r="10369" spans="1:19" x14ac:dyDescent="0.3">
      <c r="A10369">
        <v>14752</v>
      </c>
      <c r="B10369" t="s">
        <v>303</v>
      </c>
      <c r="C10369" t="s">
        <v>326</v>
      </c>
      <c r="K10369">
        <v>14</v>
      </c>
      <c r="L10369">
        <v>0</v>
      </c>
      <c r="M10369">
        <v>25</v>
      </c>
      <c r="N10369">
        <v>2</v>
      </c>
      <c r="O10369">
        <v>112</v>
      </c>
    </row>
    <row r="10370" spans="1:19" x14ac:dyDescent="0.3">
      <c r="A10370">
        <v>14752</v>
      </c>
      <c r="B10370" t="s">
        <v>303</v>
      </c>
      <c r="C10370" t="s">
        <v>2944</v>
      </c>
      <c r="K10370">
        <v>6</v>
      </c>
      <c r="L10370">
        <v>1</v>
      </c>
      <c r="M10370">
        <v>21</v>
      </c>
      <c r="N10370">
        <v>0</v>
      </c>
      <c r="O10370">
        <v>39</v>
      </c>
    </row>
    <row r="10371" spans="1:19" x14ac:dyDescent="0.3">
      <c r="A10371">
        <v>14752</v>
      </c>
      <c r="B10371" t="s">
        <v>303</v>
      </c>
      <c r="C10371" t="s">
        <v>2945</v>
      </c>
      <c r="K10371">
        <v>10</v>
      </c>
      <c r="L10371">
        <v>0</v>
      </c>
      <c r="M10371">
        <v>9</v>
      </c>
      <c r="N10371">
        <v>2</v>
      </c>
      <c r="O10371">
        <v>28</v>
      </c>
    </row>
    <row r="10372" spans="1:19" x14ac:dyDescent="0.3">
      <c r="A10372">
        <v>14752</v>
      </c>
      <c r="B10372" t="s">
        <v>303</v>
      </c>
      <c r="C10372" t="s">
        <v>2946</v>
      </c>
      <c r="K10372">
        <v>1</v>
      </c>
      <c r="L10372">
        <v>0</v>
      </c>
      <c r="M10372">
        <v>2</v>
      </c>
      <c r="N10372">
        <v>0</v>
      </c>
      <c r="O10372">
        <v>2</v>
      </c>
    </row>
    <row r="10373" spans="1:19" x14ac:dyDescent="0.3">
      <c r="A10373">
        <v>14752</v>
      </c>
      <c r="B10373" t="s">
        <v>303</v>
      </c>
      <c r="C10373" t="s">
        <v>320</v>
      </c>
      <c r="K10373">
        <v>8</v>
      </c>
      <c r="L10373">
        <v>0</v>
      </c>
      <c r="M10373">
        <v>4</v>
      </c>
      <c r="N10373">
        <v>0</v>
      </c>
      <c r="O10373">
        <v>-12</v>
      </c>
    </row>
    <row r="10374" spans="1:19" x14ac:dyDescent="0.3">
      <c r="A10374">
        <v>14752</v>
      </c>
      <c r="B10374" t="s">
        <v>162</v>
      </c>
      <c r="C10374" t="s">
        <v>320</v>
      </c>
      <c r="P10374">
        <v>37</v>
      </c>
      <c r="Q10374">
        <v>0</v>
      </c>
      <c r="R10374">
        <v>178</v>
      </c>
      <c r="S10374">
        <v>13</v>
      </c>
    </row>
    <row r="10375" spans="1:19" x14ac:dyDescent="0.3">
      <c r="A10375">
        <v>14752</v>
      </c>
      <c r="B10375" t="s">
        <v>162</v>
      </c>
      <c r="C10375" t="s">
        <v>183</v>
      </c>
      <c r="P10375">
        <v>20</v>
      </c>
      <c r="Q10375">
        <v>1</v>
      </c>
      <c r="R10375">
        <v>84</v>
      </c>
      <c r="S10375">
        <v>7</v>
      </c>
    </row>
    <row r="10376" spans="1:19" x14ac:dyDescent="0.3">
      <c r="A10376">
        <v>14752</v>
      </c>
      <c r="B10376" t="s">
        <v>162</v>
      </c>
      <c r="C10376" t="s">
        <v>2947</v>
      </c>
      <c r="P10376">
        <v>41</v>
      </c>
      <c r="Q10376">
        <v>0</v>
      </c>
      <c r="R10376">
        <v>50</v>
      </c>
      <c r="S10376">
        <v>3</v>
      </c>
    </row>
    <row r="10377" spans="1:19" x14ac:dyDescent="0.3">
      <c r="A10377">
        <v>14752</v>
      </c>
      <c r="B10377" t="s">
        <v>162</v>
      </c>
      <c r="C10377" t="s">
        <v>2948</v>
      </c>
      <c r="P10377">
        <v>22</v>
      </c>
      <c r="Q10377">
        <v>0</v>
      </c>
      <c r="R10377">
        <v>36</v>
      </c>
      <c r="S10377">
        <v>4</v>
      </c>
    </row>
    <row r="10378" spans="1:19" x14ac:dyDescent="0.3">
      <c r="A10378">
        <v>14752</v>
      </c>
      <c r="B10378" t="s">
        <v>162</v>
      </c>
      <c r="C10378" t="s">
        <v>2943</v>
      </c>
      <c r="P10378">
        <v>17</v>
      </c>
      <c r="Q10378">
        <v>0</v>
      </c>
      <c r="R10378">
        <v>17</v>
      </c>
      <c r="S10378">
        <v>1</v>
      </c>
    </row>
    <row r="10379" spans="1:19" x14ac:dyDescent="0.3">
      <c r="A10379">
        <v>14752</v>
      </c>
      <c r="B10379" t="s">
        <v>162</v>
      </c>
      <c r="C10379" t="s">
        <v>1062</v>
      </c>
      <c r="P10379">
        <v>8</v>
      </c>
      <c r="Q10379">
        <v>0</v>
      </c>
      <c r="R10379">
        <v>14</v>
      </c>
      <c r="S10379">
        <v>3</v>
      </c>
    </row>
    <row r="10380" spans="1:19" x14ac:dyDescent="0.3">
      <c r="A10380">
        <v>14752</v>
      </c>
      <c r="B10380" t="s">
        <v>162</v>
      </c>
      <c r="C10380" t="s">
        <v>418</v>
      </c>
      <c r="P10380">
        <v>12</v>
      </c>
      <c r="Q10380">
        <v>0</v>
      </c>
      <c r="R10380">
        <v>12</v>
      </c>
      <c r="S10380">
        <v>1</v>
      </c>
    </row>
    <row r="10381" spans="1:19" x14ac:dyDescent="0.3">
      <c r="A10381">
        <v>14752</v>
      </c>
      <c r="B10381" t="s">
        <v>162</v>
      </c>
      <c r="C10381" t="s">
        <v>2949</v>
      </c>
      <c r="P10381">
        <v>4</v>
      </c>
      <c r="Q10381">
        <v>0</v>
      </c>
      <c r="R10381">
        <v>4</v>
      </c>
      <c r="S10381">
        <v>1</v>
      </c>
    </row>
    <row r="10382" spans="1:19" x14ac:dyDescent="0.3">
      <c r="A10382">
        <v>14752</v>
      </c>
      <c r="B10382" t="s">
        <v>303</v>
      </c>
      <c r="C10382" t="s">
        <v>2944</v>
      </c>
      <c r="P10382">
        <v>48</v>
      </c>
      <c r="Q10382">
        <v>0</v>
      </c>
      <c r="R10382">
        <v>154</v>
      </c>
      <c r="S10382">
        <v>9</v>
      </c>
    </row>
    <row r="10383" spans="1:19" x14ac:dyDescent="0.3">
      <c r="A10383">
        <v>14752</v>
      </c>
      <c r="B10383" t="s">
        <v>303</v>
      </c>
      <c r="C10383" t="s">
        <v>329</v>
      </c>
      <c r="P10383">
        <v>29</v>
      </c>
      <c r="Q10383">
        <v>0</v>
      </c>
      <c r="R10383">
        <v>51</v>
      </c>
      <c r="S10383">
        <v>4</v>
      </c>
    </row>
    <row r="10384" spans="1:19" x14ac:dyDescent="0.3">
      <c r="A10384">
        <v>14752</v>
      </c>
      <c r="B10384" t="s">
        <v>303</v>
      </c>
      <c r="C10384" t="s">
        <v>326</v>
      </c>
      <c r="P10384">
        <v>18</v>
      </c>
      <c r="Q10384">
        <v>1</v>
      </c>
      <c r="R10384">
        <v>49</v>
      </c>
      <c r="S10384">
        <v>4</v>
      </c>
    </row>
    <row r="10385" spans="1:39" x14ac:dyDescent="0.3">
      <c r="A10385">
        <v>14752</v>
      </c>
      <c r="B10385" t="s">
        <v>303</v>
      </c>
      <c r="C10385" t="s">
        <v>2945</v>
      </c>
      <c r="P10385">
        <v>15</v>
      </c>
      <c r="Q10385">
        <v>0</v>
      </c>
      <c r="R10385">
        <v>29</v>
      </c>
      <c r="S10385">
        <v>3</v>
      </c>
    </row>
    <row r="10386" spans="1:39" x14ac:dyDescent="0.3">
      <c r="A10386">
        <v>14752</v>
      </c>
      <c r="B10386" t="s">
        <v>303</v>
      </c>
      <c r="C10386" t="s">
        <v>2950</v>
      </c>
      <c r="P10386">
        <v>11</v>
      </c>
      <c r="Q10386">
        <v>0</v>
      </c>
      <c r="R10386">
        <v>28</v>
      </c>
      <c r="S10386">
        <v>3</v>
      </c>
    </row>
    <row r="10387" spans="1:39" x14ac:dyDescent="0.3">
      <c r="A10387">
        <v>14752</v>
      </c>
      <c r="B10387" t="s">
        <v>303</v>
      </c>
      <c r="C10387" t="s">
        <v>397</v>
      </c>
      <c r="P10387">
        <v>18</v>
      </c>
      <c r="Q10387">
        <v>0</v>
      </c>
      <c r="R10387">
        <v>26</v>
      </c>
      <c r="S10387">
        <v>2</v>
      </c>
    </row>
    <row r="10388" spans="1:39" x14ac:dyDescent="0.3">
      <c r="A10388">
        <v>14752</v>
      </c>
      <c r="B10388" t="s">
        <v>303</v>
      </c>
      <c r="C10388" t="s">
        <v>44</v>
      </c>
      <c r="P10388">
        <v>11</v>
      </c>
      <c r="Q10388">
        <v>0</v>
      </c>
      <c r="R10388">
        <v>21</v>
      </c>
      <c r="S10388">
        <v>2</v>
      </c>
    </row>
    <row r="10389" spans="1:39" x14ac:dyDescent="0.3">
      <c r="A10389">
        <v>14752</v>
      </c>
      <c r="B10389" t="s">
        <v>303</v>
      </c>
      <c r="C10389" t="s">
        <v>320</v>
      </c>
      <c r="P10389">
        <v>17</v>
      </c>
      <c r="Q10389">
        <v>0</v>
      </c>
      <c r="R10389">
        <v>17</v>
      </c>
      <c r="S10389">
        <v>1</v>
      </c>
    </row>
    <row r="10390" spans="1:39" x14ac:dyDescent="0.3">
      <c r="A10390">
        <v>14752</v>
      </c>
      <c r="B10390" t="s">
        <v>303</v>
      </c>
      <c r="C10390" t="s">
        <v>2223</v>
      </c>
      <c r="P10390">
        <v>12</v>
      </c>
      <c r="Q10390">
        <v>0</v>
      </c>
      <c r="R10390">
        <v>12</v>
      </c>
      <c r="S10390">
        <v>1</v>
      </c>
    </row>
    <row r="10391" spans="1:39" x14ac:dyDescent="0.3">
      <c r="A10391">
        <v>14752</v>
      </c>
      <c r="B10391" t="s">
        <v>303</v>
      </c>
      <c r="C10391" t="s">
        <v>2951</v>
      </c>
      <c r="P10391">
        <v>5</v>
      </c>
      <c r="Q10391">
        <v>0</v>
      </c>
      <c r="R10391">
        <v>9</v>
      </c>
      <c r="S10391">
        <v>2</v>
      </c>
    </row>
    <row r="10392" spans="1:39" x14ac:dyDescent="0.3">
      <c r="A10392">
        <v>14752</v>
      </c>
      <c r="B10392" t="s">
        <v>303</v>
      </c>
      <c r="C10392" t="s">
        <v>56</v>
      </c>
      <c r="P10392">
        <v>7</v>
      </c>
      <c r="Q10392">
        <v>0</v>
      </c>
      <c r="R10392">
        <v>7</v>
      </c>
      <c r="S10392">
        <v>1</v>
      </c>
    </row>
    <row r="10393" spans="1:39" x14ac:dyDescent="0.3">
      <c r="A10393">
        <v>14752</v>
      </c>
      <c r="B10393" t="s">
        <v>162</v>
      </c>
      <c r="C10393" t="s">
        <v>320</v>
      </c>
      <c r="T10393">
        <v>29</v>
      </c>
      <c r="U10393">
        <v>95</v>
      </c>
      <c r="V10393">
        <v>1</v>
      </c>
      <c r="W10393">
        <v>203</v>
      </c>
      <c r="X10393">
        <v>7</v>
      </c>
    </row>
    <row r="10394" spans="1:39" x14ac:dyDescent="0.3">
      <c r="A10394">
        <v>14752</v>
      </c>
      <c r="B10394" t="s">
        <v>303</v>
      </c>
      <c r="C10394" t="s">
        <v>2944</v>
      </c>
      <c r="T10394">
        <v>22.4</v>
      </c>
      <c r="U10394">
        <v>39</v>
      </c>
      <c r="V10394">
        <v>0</v>
      </c>
      <c r="W10394">
        <v>157</v>
      </c>
      <c r="X10394">
        <v>7</v>
      </c>
    </row>
    <row r="10395" spans="1:39" x14ac:dyDescent="0.3">
      <c r="A10395">
        <v>14752</v>
      </c>
      <c r="B10395" t="s">
        <v>303</v>
      </c>
      <c r="C10395" t="s">
        <v>2946</v>
      </c>
      <c r="T10395">
        <v>14</v>
      </c>
      <c r="U10395">
        <v>14</v>
      </c>
      <c r="V10395">
        <v>0</v>
      </c>
      <c r="W10395">
        <v>14</v>
      </c>
      <c r="X10395">
        <v>1</v>
      </c>
    </row>
    <row r="10396" spans="1:39" x14ac:dyDescent="0.3">
      <c r="A10396">
        <v>14752</v>
      </c>
      <c r="B10396" t="s">
        <v>162</v>
      </c>
      <c r="C10396" t="s">
        <v>2952</v>
      </c>
      <c r="AD10396">
        <v>6</v>
      </c>
      <c r="AE10396">
        <v>44</v>
      </c>
      <c r="AF10396">
        <v>5</v>
      </c>
      <c r="AG10396">
        <v>83.3</v>
      </c>
      <c r="AH10396">
        <v>18</v>
      </c>
      <c r="AI10396">
        <v>3</v>
      </c>
    </row>
    <row r="10397" spans="1:39" x14ac:dyDescent="0.3">
      <c r="A10397">
        <v>14752</v>
      </c>
      <c r="B10397" t="s">
        <v>303</v>
      </c>
      <c r="C10397" t="s">
        <v>53</v>
      </c>
      <c r="AD10397">
        <v>4</v>
      </c>
      <c r="AE10397">
        <v>46</v>
      </c>
      <c r="AF10397">
        <v>2</v>
      </c>
      <c r="AG10397">
        <v>50</v>
      </c>
      <c r="AH10397">
        <v>11</v>
      </c>
      <c r="AI10397">
        <v>5</v>
      </c>
    </row>
    <row r="10398" spans="1:39" x14ac:dyDescent="0.3">
      <c r="A10398">
        <v>14752</v>
      </c>
      <c r="B10398" t="s">
        <v>162</v>
      </c>
      <c r="C10398" t="s">
        <v>2953</v>
      </c>
      <c r="AJ10398">
        <v>40</v>
      </c>
      <c r="AK10398">
        <v>40</v>
      </c>
      <c r="AL10398">
        <v>40</v>
      </c>
      <c r="AM10398">
        <v>1</v>
      </c>
    </row>
    <row r="10399" spans="1:39" x14ac:dyDescent="0.3">
      <c r="A10399">
        <v>14752</v>
      </c>
      <c r="B10399" t="s">
        <v>303</v>
      </c>
      <c r="C10399" t="s">
        <v>2954</v>
      </c>
      <c r="AJ10399">
        <v>41</v>
      </c>
      <c r="AK10399">
        <v>73</v>
      </c>
      <c r="AL10399">
        <v>36.5</v>
      </c>
      <c r="AM10399">
        <v>2</v>
      </c>
    </row>
    <row r="10400" spans="1:39" x14ac:dyDescent="0.3">
      <c r="A10400">
        <v>14753</v>
      </c>
      <c r="B10400" t="s">
        <v>1542</v>
      </c>
      <c r="C10400" t="s">
        <v>1591</v>
      </c>
      <c r="D10400">
        <v>40</v>
      </c>
      <c r="E10400">
        <v>37.5</v>
      </c>
      <c r="F10400">
        <v>15</v>
      </c>
      <c r="G10400">
        <v>4</v>
      </c>
      <c r="H10400">
        <v>2</v>
      </c>
      <c r="I10400">
        <v>186</v>
      </c>
      <c r="J10400">
        <v>73.099999999999994</v>
      </c>
    </row>
    <row r="10401" spans="1:19" x14ac:dyDescent="0.3">
      <c r="A10401">
        <v>14753</v>
      </c>
      <c r="B10401" t="s">
        <v>1542</v>
      </c>
      <c r="C10401" t="s">
        <v>1846</v>
      </c>
      <c r="D10401">
        <v>2</v>
      </c>
      <c r="E10401">
        <v>100</v>
      </c>
      <c r="F10401">
        <v>2</v>
      </c>
      <c r="G10401">
        <v>0</v>
      </c>
      <c r="H10401">
        <v>0</v>
      </c>
      <c r="I10401">
        <v>9</v>
      </c>
      <c r="J10401">
        <v>137.80000000000001</v>
      </c>
    </row>
    <row r="10402" spans="1:19" x14ac:dyDescent="0.3">
      <c r="A10402">
        <v>14753</v>
      </c>
      <c r="B10402" t="s">
        <v>787</v>
      </c>
      <c r="C10402" t="s">
        <v>2670</v>
      </c>
      <c r="D10402">
        <v>11</v>
      </c>
      <c r="E10402">
        <v>54.5</v>
      </c>
      <c r="F10402">
        <v>6</v>
      </c>
      <c r="G10402">
        <v>0</v>
      </c>
      <c r="H10402">
        <v>0</v>
      </c>
      <c r="I10402">
        <v>58</v>
      </c>
      <c r="J10402">
        <v>98.8</v>
      </c>
    </row>
    <row r="10403" spans="1:19" x14ac:dyDescent="0.3">
      <c r="A10403">
        <v>14753</v>
      </c>
      <c r="B10403" t="s">
        <v>787</v>
      </c>
      <c r="C10403" t="s">
        <v>344</v>
      </c>
      <c r="D10403">
        <v>1</v>
      </c>
      <c r="E10403">
        <v>0</v>
      </c>
      <c r="F10403">
        <v>0</v>
      </c>
      <c r="G10403">
        <v>1</v>
      </c>
      <c r="H10403">
        <v>0</v>
      </c>
      <c r="I10403">
        <v>0</v>
      </c>
      <c r="J10403">
        <v>-200</v>
      </c>
    </row>
    <row r="10404" spans="1:19" x14ac:dyDescent="0.3">
      <c r="A10404">
        <v>14753</v>
      </c>
      <c r="B10404" t="s">
        <v>1542</v>
      </c>
      <c r="C10404" t="s">
        <v>2733</v>
      </c>
      <c r="K10404">
        <v>14</v>
      </c>
      <c r="L10404">
        <v>0</v>
      </c>
      <c r="M10404">
        <v>16</v>
      </c>
      <c r="N10404">
        <v>0</v>
      </c>
      <c r="O10404">
        <v>39</v>
      </c>
    </row>
    <row r="10405" spans="1:19" x14ac:dyDescent="0.3">
      <c r="A10405">
        <v>14753</v>
      </c>
      <c r="B10405" t="s">
        <v>1542</v>
      </c>
      <c r="C10405" t="s">
        <v>1911</v>
      </c>
      <c r="K10405">
        <v>3</v>
      </c>
      <c r="L10405">
        <v>0</v>
      </c>
      <c r="M10405">
        <v>28</v>
      </c>
      <c r="N10405">
        <v>0</v>
      </c>
      <c r="O10405">
        <v>33</v>
      </c>
    </row>
    <row r="10406" spans="1:19" x14ac:dyDescent="0.3">
      <c r="A10406">
        <v>14753</v>
      </c>
      <c r="B10406" t="s">
        <v>1542</v>
      </c>
      <c r="C10406" t="s">
        <v>2955</v>
      </c>
      <c r="K10406">
        <v>1</v>
      </c>
      <c r="L10406">
        <v>0</v>
      </c>
      <c r="M10406">
        <v>8</v>
      </c>
      <c r="N10406">
        <v>0</v>
      </c>
      <c r="O10406">
        <v>8</v>
      </c>
    </row>
    <row r="10407" spans="1:19" x14ac:dyDescent="0.3">
      <c r="A10407">
        <v>14753</v>
      </c>
      <c r="B10407" t="s">
        <v>1542</v>
      </c>
      <c r="C10407" t="s">
        <v>1019</v>
      </c>
      <c r="K10407">
        <v>1</v>
      </c>
      <c r="L10407">
        <v>0</v>
      </c>
      <c r="M10407">
        <v>5</v>
      </c>
      <c r="N10407">
        <v>0</v>
      </c>
      <c r="O10407">
        <v>5</v>
      </c>
    </row>
    <row r="10408" spans="1:19" x14ac:dyDescent="0.3">
      <c r="A10408">
        <v>14753</v>
      </c>
      <c r="B10408" t="s">
        <v>1542</v>
      </c>
      <c r="C10408" t="s">
        <v>74</v>
      </c>
      <c r="K10408">
        <v>3</v>
      </c>
      <c r="L10408">
        <v>0</v>
      </c>
      <c r="M10408">
        <v>1</v>
      </c>
      <c r="N10408">
        <v>0</v>
      </c>
      <c r="O10408">
        <v>2</v>
      </c>
    </row>
    <row r="10409" spans="1:19" x14ac:dyDescent="0.3">
      <c r="A10409">
        <v>14753</v>
      </c>
      <c r="B10409" t="s">
        <v>1542</v>
      </c>
      <c r="C10409" t="s">
        <v>1846</v>
      </c>
      <c r="K10409">
        <v>1</v>
      </c>
      <c r="L10409">
        <v>0</v>
      </c>
      <c r="M10409">
        <v>0</v>
      </c>
      <c r="N10409">
        <v>0</v>
      </c>
      <c r="O10409">
        <v>0</v>
      </c>
    </row>
    <row r="10410" spans="1:19" x14ac:dyDescent="0.3">
      <c r="A10410">
        <v>14753</v>
      </c>
      <c r="B10410" t="s">
        <v>1542</v>
      </c>
      <c r="C10410" t="s">
        <v>1591</v>
      </c>
      <c r="K10410">
        <v>5</v>
      </c>
      <c r="L10410">
        <v>1</v>
      </c>
      <c r="M10410">
        <v>5</v>
      </c>
      <c r="N10410">
        <v>0</v>
      </c>
      <c r="O10410">
        <v>-6</v>
      </c>
    </row>
    <row r="10411" spans="1:19" x14ac:dyDescent="0.3">
      <c r="A10411">
        <v>14753</v>
      </c>
      <c r="B10411" t="s">
        <v>787</v>
      </c>
      <c r="C10411" t="s">
        <v>2671</v>
      </c>
      <c r="K10411">
        <v>22</v>
      </c>
      <c r="L10411">
        <v>0</v>
      </c>
      <c r="M10411">
        <v>19</v>
      </c>
      <c r="N10411">
        <v>2</v>
      </c>
      <c r="O10411">
        <v>116</v>
      </c>
    </row>
    <row r="10412" spans="1:19" x14ac:dyDescent="0.3">
      <c r="A10412">
        <v>14753</v>
      </c>
      <c r="B10412" t="s">
        <v>787</v>
      </c>
      <c r="C10412" t="s">
        <v>1172</v>
      </c>
      <c r="K10412">
        <v>19</v>
      </c>
      <c r="L10412">
        <v>0</v>
      </c>
      <c r="M10412">
        <v>49</v>
      </c>
      <c r="N10412">
        <v>2</v>
      </c>
      <c r="O10412">
        <v>109</v>
      </c>
    </row>
    <row r="10413" spans="1:19" x14ac:dyDescent="0.3">
      <c r="A10413">
        <v>14753</v>
      </c>
      <c r="B10413" t="s">
        <v>787</v>
      </c>
      <c r="C10413" t="s">
        <v>2956</v>
      </c>
      <c r="K10413">
        <v>2</v>
      </c>
      <c r="L10413">
        <v>0</v>
      </c>
      <c r="M10413">
        <v>5</v>
      </c>
      <c r="N10413">
        <v>0</v>
      </c>
      <c r="O10413">
        <v>9</v>
      </c>
    </row>
    <row r="10414" spans="1:19" x14ac:dyDescent="0.3">
      <c r="A10414">
        <v>14753</v>
      </c>
      <c r="B10414" t="s">
        <v>787</v>
      </c>
      <c r="C10414" t="s">
        <v>2670</v>
      </c>
      <c r="K10414">
        <v>7</v>
      </c>
      <c r="L10414">
        <v>0</v>
      </c>
      <c r="M10414">
        <v>6</v>
      </c>
      <c r="N10414">
        <v>0</v>
      </c>
      <c r="O10414">
        <v>-27</v>
      </c>
    </row>
    <row r="10415" spans="1:19" x14ac:dyDescent="0.3">
      <c r="A10415">
        <v>14753</v>
      </c>
      <c r="B10415" t="s">
        <v>1542</v>
      </c>
      <c r="C10415" t="s">
        <v>1546</v>
      </c>
      <c r="P10415">
        <v>44</v>
      </c>
      <c r="Q10415">
        <v>2</v>
      </c>
      <c r="R10415">
        <v>122</v>
      </c>
      <c r="S10415">
        <v>10</v>
      </c>
    </row>
    <row r="10416" spans="1:19" x14ac:dyDescent="0.3">
      <c r="A10416">
        <v>14753</v>
      </c>
      <c r="B10416" t="s">
        <v>1542</v>
      </c>
      <c r="C10416" t="s">
        <v>1475</v>
      </c>
      <c r="P10416">
        <v>39</v>
      </c>
      <c r="Q10416">
        <v>0</v>
      </c>
      <c r="R10416">
        <v>70</v>
      </c>
      <c r="S10416">
        <v>3</v>
      </c>
    </row>
    <row r="10417" spans="1:39" x14ac:dyDescent="0.3">
      <c r="A10417">
        <v>14753</v>
      </c>
      <c r="B10417" t="s">
        <v>1542</v>
      </c>
      <c r="C10417" t="s">
        <v>44</v>
      </c>
      <c r="P10417">
        <v>4</v>
      </c>
      <c r="Q10417">
        <v>0</v>
      </c>
      <c r="R10417">
        <v>4</v>
      </c>
      <c r="S10417">
        <v>1</v>
      </c>
    </row>
    <row r="10418" spans="1:39" x14ac:dyDescent="0.3">
      <c r="A10418">
        <v>14753</v>
      </c>
      <c r="B10418" t="s">
        <v>1542</v>
      </c>
      <c r="C10418" t="s">
        <v>2733</v>
      </c>
      <c r="P10418">
        <v>6</v>
      </c>
      <c r="Q10418">
        <v>0</v>
      </c>
      <c r="R10418">
        <v>2</v>
      </c>
      <c r="S10418">
        <v>2</v>
      </c>
    </row>
    <row r="10419" spans="1:39" x14ac:dyDescent="0.3">
      <c r="A10419">
        <v>14753</v>
      </c>
      <c r="B10419" t="s">
        <v>1542</v>
      </c>
      <c r="C10419" t="s">
        <v>1337</v>
      </c>
      <c r="P10419">
        <v>0</v>
      </c>
      <c r="Q10419">
        <v>0</v>
      </c>
      <c r="R10419">
        <v>-3</v>
      </c>
      <c r="S10419">
        <v>1</v>
      </c>
    </row>
    <row r="10420" spans="1:39" x14ac:dyDescent="0.3">
      <c r="A10420">
        <v>14753</v>
      </c>
      <c r="B10420" t="s">
        <v>787</v>
      </c>
      <c r="C10420" t="s">
        <v>52</v>
      </c>
      <c r="P10420">
        <v>23</v>
      </c>
      <c r="Q10420">
        <v>0</v>
      </c>
      <c r="R10420">
        <v>23</v>
      </c>
      <c r="S10420">
        <v>1</v>
      </c>
    </row>
    <row r="10421" spans="1:39" x14ac:dyDescent="0.3">
      <c r="A10421">
        <v>14753</v>
      </c>
      <c r="B10421" t="s">
        <v>787</v>
      </c>
      <c r="C10421" t="s">
        <v>1172</v>
      </c>
      <c r="P10421">
        <v>11</v>
      </c>
      <c r="Q10421">
        <v>0</v>
      </c>
      <c r="R10421">
        <v>19</v>
      </c>
      <c r="S10421">
        <v>2</v>
      </c>
    </row>
    <row r="10422" spans="1:39" x14ac:dyDescent="0.3">
      <c r="A10422">
        <v>14753</v>
      </c>
      <c r="B10422" t="s">
        <v>787</v>
      </c>
      <c r="C10422" t="s">
        <v>2671</v>
      </c>
      <c r="P10422">
        <v>7</v>
      </c>
      <c r="Q10422">
        <v>0</v>
      </c>
      <c r="R10422">
        <v>12</v>
      </c>
      <c r="S10422">
        <v>2</v>
      </c>
    </row>
    <row r="10423" spans="1:39" x14ac:dyDescent="0.3">
      <c r="A10423">
        <v>14753</v>
      </c>
      <c r="B10423" t="s">
        <v>787</v>
      </c>
      <c r="C10423" t="s">
        <v>2501</v>
      </c>
      <c r="P10423">
        <v>4</v>
      </c>
      <c r="Q10423">
        <v>0</v>
      </c>
      <c r="R10423">
        <v>4</v>
      </c>
      <c r="S10423">
        <v>1</v>
      </c>
    </row>
    <row r="10424" spans="1:39" x14ac:dyDescent="0.3">
      <c r="A10424">
        <v>14753</v>
      </c>
      <c r="B10424" t="s">
        <v>1542</v>
      </c>
      <c r="C10424" t="s">
        <v>1475</v>
      </c>
      <c r="T10424">
        <v>20.7</v>
      </c>
      <c r="U10424">
        <v>23</v>
      </c>
      <c r="V10424">
        <v>0</v>
      </c>
      <c r="W10424">
        <v>62</v>
      </c>
      <c r="X10424">
        <v>3</v>
      </c>
    </row>
    <row r="10425" spans="1:39" x14ac:dyDescent="0.3">
      <c r="A10425">
        <v>14753</v>
      </c>
      <c r="B10425" t="s">
        <v>1542</v>
      </c>
      <c r="C10425" t="s">
        <v>1911</v>
      </c>
      <c r="T10425">
        <v>18</v>
      </c>
      <c r="U10425">
        <v>24</v>
      </c>
      <c r="V10425">
        <v>0</v>
      </c>
      <c r="W10425">
        <v>36</v>
      </c>
      <c r="X10425">
        <v>2</v>
      </c>
    </row>
    <row r="10426" spans="1:39" x14ac:dyDescent="0.3">
      <c r="A10426">
        <v>14753</v>
      </c>
      <c r="B10426" t="s">
        <v>1542</v>
      </c>
      <c r="C10426" t="s">
        <v>1627</v>
      </c>
      <c r="T10426">
        <v>8</v>
      </c>
      <c r="U10426">
        <v>8</v>
      </c>
      <c r="V10426">
        <v>0</v>
      </c>
      <c r="W10426">
        <v>8</v>
      </c>
      <c r="X10426">
        <v>1</v>
      </c>
    </row>
    <row r="10427" spans="1:39" x14ac:dyDescent="0.3">
      <c r="A10427">
        <v>14753</v>
      </c>
      <c r="B10427" t="s">
        <v>787</v>
      </c>
      <c r="C10427" t="s">
        <v>44</v>
      </c>
      <c r="T10427">
        <v>8.5</v>
      </c>
      <c r="U10427">
        <v>11</v>
      </c>
      <c r="V10427">
        <v>0</v>
      </c>
      <c r="W10427">
        <v>17</v>
      </c>
      <c r="X10427">
        <v>2</v>
      </c>
    </row>
    <row r="10428" spans="1:39" x14ac:dyDescent="0.3">
      <c r="A10428">
        <v>14753</v>
      </c>
      <c r="B10428" t="s">
        <v>787</v>
      </c>
      <c r="C10428" t="s">
        <v>2957</v>
      </c>
      <c r="Y10428">
        <v>6.3</v>
      </c>
      <c r="Z10428">
        <v>12</v>
      </c>
      <c r="AA10428">
        <v>0</v>
      </c>
      <c r="AB10428">
        <v>19</v>
      </c>
      <c r="AC10428">
        <v>3</v>
      </c>
    </row>
    <row r="10429" spans="1:39" x14ac:dyDescent="0.3">
      <c r="A10429">
        <v>14753</v>
      </c>
      <c r="B10429" t="s">
        <v>1542</v>
      </c>
      <c r="C10429" t="s">
        <v>2161</v>
      </c>
      <c r="AD10429">
        <v>2</v>
      </c>
      <c r="AE10429">
        <v>42</v>
      </c>
      <c r="AF10429">
        <v>2</v>
      </c>
      <c r="AG10429">
        <v>100</v>
      </c>
      <c r="AH10429">
        <v>7</v>
      </c>
      <c r="AI10429">
        <v>1</v>
      </c>
    </row>
    <row r="10430" spans="1:39" x14ac:dyDescent="0.3">
      <c r="A10430">
        <v>14753</v>
      </c>
      <c r="B10430" t="s">
        <v>787</v>
      </c>
      <c r="C10430" t="s">
        <v>2958</v>
      </c>
      <c r="AD10430">
        <v>2</v>
      </c>
      <c r="AE10430">
        <v>26</v>
      </c>
      <c r="AF10430">
        <v>1</v>
      </c>
      <c r="AG10430">
        <v>50</v>
      </c>
      <c r="AH10430">
        <v>7</v>
      </c>
      <c r="AI10430">
        <v>4</v>
      </c>
    </row>
    <row r="10431" spans="1:39" x14ac:dyDescent="0.3">
      <c r="A10431">
        <v>14753</v>
      </c>
      <c r="B10431" t="s">
        <v>1542</v>
      </c>
      <c r="C10431" t="s">
        <v>2959</v>
      </c>
      <c r="AJ10431">
        <v>53</v>
      </c>
      <c r="AK10431">
        <v>188</v>
      </c>
      <c r="AL10431">
        <v>47</v>
      </c>
      <c r="AM10431">
        <v>4</v>
      </c>
    </row>
    <row r="10432" spans="1:39" x14ac:dyDescent="0.3">
      <c r="A10432">
        <v>14753</v>
      </c>
      <c r="B10432" t="s">
        <v>1542</v>
      </c>
      <c r="C10432" t="s">
        <v>419</v>
      </c>
      <c r="AJ10432">
        <v>43</v>
      </c>
      <c r="AK10432">
        <v>155</v>
      </c>
      <c r="AL10432">
        <v>38.799999999999997</v>
      </c>
      <c r="AM10432">
        <v>4</v>
      </c>
    </row>
    <row r="10433" spans="1:39" x14ac:dyDescent="0.3">
      <c r="A10433">
        <v>14753</v>
      </c>
      <c r="B10433" t="s">
        <v>787</v>
      </c>
      <c r="C10433" t="s">
        <v>344</v>
      </c>
      <c r="AJ10433">
        <v>41</v>
      </c>
      <c r="AK10433">
        <v>261</v>
      </c>
      <c r="AL10433">
        <v>37.299999999999997</v>
      </c>
      <c r="AM10433">
        <v>7</v>
      </c>
    </row>
    <row r="10434" spans="1:39" x14ac:dyDescent="0.3">
      <c r="A10434">
        <v>13231</v>
      </c>
      <c r="B10434" t="s">
        <v>477</v>
      </c>
      <c r="C10434" t="s">
        <v>121</v>
      </c>
      <c r="D10434">
        <v>35</v>
      </c>
      <c r="E10434">
        <v>62.9</v>
      </c>
      <c r="F10434">
        <v>22</v>
      </c>
      <c r="G10434">
        <v>1</v>
      </c>
      <c r="H10434">
        <v>0</v>
      </c>
      <c r="I10434">
        <v>222</v>
      </c>
      <c r="J10434">
        <v>110.4</v>
      </c>
    </row>
    <row r="10435" spans="1:39" x14ac:dyDescent="0.3">
      <c r="A10435">
        <v>13231</v>
      </c>
      <c r="B10435" t="s">
        <v>650</v>
      </c>
      <c r="C10435" t="s">
        <v>1008</v>
      </c>
      <c r="D10435">
        <v>35</v>
      </c>
      <c r="E10435">
        <v>62.9</v>
      </c>
      <c r="F10435">
        <v>22</v>
      </c>
      <c r="G10435">
        <v>1</v>
      </c>
      <c r="H10435">
        <v>0</v>
      </c>
      <c r="I10435">
        <v>197</v>
      </c>
      <c r="J10435">
        <v>104.4</v>
      </c>
    </row>
    <row r="10436" spans="1:39" x14ac:dyDescent="0.3">
      <c r="A10436">
        <v>13231</v>
      </c>
      <c r="B10436" t="s">
        <v>650</v>
      </c>
      <c r="C10436" t="s">
        <v>2688</v>
      </c>
      <c r="D10436">
        <v>1</v>
      </c>
      <c r="E10436">
        <v>0</v>
      </c>
      <c r="F10436">
        <v>0</v>
      </c>
      <c r="G10436">
        <v>1</v>
      </c>
      <c r="H10436">
        <v>0</v>
      </c>
      <c r="I10436">
        <v>0</v>
      </c>
      <c r="J10436">
        <v>-200</v>
      </c>
    </row>
    <row r="10437" spans="1:39" x14ac:dyDescent="0.3">
      <c r="A10437">
        <v>13231</v>
      </c>
      <c r="B10437" t="s">
        <v>477</v>
      </c>
      <c r="C10437" t="s">
        <v>2960</v>
      </c>
      <c r="K10437">
        <v>7</v>
      </c>
      <c r="L10437">
        <v>0</v>
      </c>
      <c r="M10437">
        <v>20</v>
      </c>
      <c r="N10437">
        <v>1</v>
      </c>
      <c r="O10437">
        <v>28</v>
      </c>
    </row>
    <row r="10438" spans="1:39" x14ac:dyDescent="0.3">
      <c r="A10438">
        <v>13231</v>
      </c>
      <c r="B10438" t="s">
        <v>477</v>
      </c>
      <c r="C10438" t="s">
        <v>278</v>
      </c>
      <c r="K10438">
        <v>3</v>
      </c>
      <c r="L10438">
        <v>0</v>
      </c>
      <c r="M10438">
        <v>4</v>
      </c>
      <c r="N10438">
        <v>0</v>
      </c>
      <c r="O10438">
        <v>6</v>
      </c>
    </row>
    <row r="10439" spans="1:39" x14ac:dyDescent="0.3">
      <c r="A10439">
        <v>13231</v>
      </c>
      <c r="B10439" t="s">
        <v>477</v>
      </c>
      <c r="C10439" t="s">
        <v>2961</v>
      </c>
      <c r="K10439">
        <v>5</v>
      </c>
      <c r="L10439">
        <v>0</v>
      </c>
      <c r="M10439">
        <v>5</v>
      </c>
      <c r="N10439">
        <v>0</v>
      </c>
      <c r="O10439">
        <v>4</v>
      </c>
    </row>
    <row r="10440" spans="1:39" x14ac:dyDescent="0.3">
      <c r="A10440">
        <v>13231</v>
      </c>
      <c r="B10440" t="s">
        <v>477</v>
      </c>
      <c r="C10440" t="s">
        <v>2511</v>
      </c>
      <c r="K10440">
        <v>2</v>
      </c>
      <c r="L10440">
        <v>0</v>
      </c>
      <c r="M10440">
        <v>3</v>
      </c>
      <c r="N10440">
        <v>0</v>
      </c>
      <c r="O10440">
        <v>1</v>
      </c>
    </row>
    <row r="10441" spans="1:39" x14ac:dyDescent="0.3">
      <c r="A10441">
        <v>13231</v>
      </c>
      <c r="B10441" t="s">
        <v>477</v>
      </c>
      <c r="C10441" t="s">
        <v>632</v>
      </c>
      <c r="K10441">
        <v>0</v>
      </c>
      <c r="L10441">
        <v>1</v>
      </c>
      <c r="M10441">
        <v>0</v>
      </c>
      <c r="N10441">
        <v>0</v>
      </c>
      <c r="O10441">
        <v>0</v>
      </c>
    </row>
    <row r="10442" spans="1:39" x14ac:dyDescent="0.3">
      <c r="A10442">
        <v>13231</v>
      </c>
      <c r="B10442" t="s">
        <v>477</v>
      </c>
      <c r="C10442" t="s">
        <v>121</v>
      </c>
      <c r="K10442">
        <v>2</v>
      </c>
      <c r="L10442">
        <v>0</v>
      </c>
      <c r="M10442">
        <v>0</v>
      </c>
      <c r="N10442">
        <v>0</v>
      </c>
      <c r="O10442">
        <v>-10</v>
      </c>
    </row>
    <row r="10443" spans="1:39" x14ac:dyDescent="0.3">
      <c r="A10443">
        <v>13231</v>
      </c>
      <c r="B10443" t="s">
        <v>650</v>
      </c>
      <c r="C10443" t="s">
        <v>320</v>
      </c>
      <c r="K10443">
        <v>14</v>
      </c>
      <c r="L10443">
        <v>0</v>
      </c>
      <c r="M10443">
        <v>26</v>
      </c>
      <c r="N10443">
        <v>1</v>
      </c>
      <c r="O10443">
        <v>102</v>
      </c>
    </row>
    <row r="10444" spans="1:39" x14ac:dyDescent="0.3">
      <c r="A10444">
        <v>13231</v>
      </c>
      <c r="B10444" t="s">
        <v>650</v>
      </c>
      <c r="C10444" t="s">
        <v>266</v>
      </c>
      <c r="K10444">
        <v>16</v>
      </c>
      <c r="L10444">
        <v>0</v>
      </c>
      <c r="M10444">
        <v>17</v>
      </c>
      <c r="N10444">
        <v>1</v>
      </c>
      <c r="O10444">
        <v>83</v>
      </c>
    </row>
    <row r="10445" spans="1:39" x14ac:dyDescent="0.3">
      <c r="A10445">
        <v>13231</v>
      </c>
      <c r="B10445" t="s">
        <v>650</v>
      </c>
      <c r="C10445" t="s">
        <v>1008</v>
      </c>
      <c r="K10445">
        <v>16</v>
      </c>
      <c r="L10445">
        <v>0</v>
      </c>
      <c r="M10445">
        <v>24</v>
      </c>
      <c r="N10445">
        <v>0</v>
      </c>
      <c r="O10445">
        <v>74</v>
      </c>
    </row>
    <row r="10446" spans="1:39" x14ac:dyDescent="0.3">
      <c r="A10446">
        <v>13231</v>
      </c>
      <c r="B10446" t="s">
        <v>650</v>
      </c>
      <c r="C10446" t="s">
        <v>2688</v>
      </c>
      <c r="K10446">
        <v>4</v>
      </c>
      <c r="L10446">
        <v>0</v>
      </c>
      <c r="M10446">
        <v>6</v>
      </c>
      <c r="N10446">
        <v>0</v>
      </c>
      <c r="O10446">
        <v>10</v>
      </c>
    </row>
    <row r="10447" spans="1:39" x14ac:dyDescent="0.3">
      <c r="A10447">
        <v>13231</v>
      </c>
      <c r="B10447" t="s">
        <v>650</v>
      </c>
      <c r="C10447" t="s">
        <v>1569</v>
      </c>
      <c r="K10447">
        <v>1</v>
      </c>
      <c r="L10447">
        <v>0</v>
      </c>
      <c r="M10447">
        <v>6</v>
      </c>
      <c r="N10447">
        <v>0</v>
      </c>
      <c r="O10447">
        <v>6</v>
      </c>
    </row>
    <row r="10448" spans="1:39" x14ac:dyDescent="0.3">
      <c r="A10448">
        <v>13231</v>
      </c>
      <c r="B10448" t="s">
        <v>477</v>
      </c>
      <c r="C10448" t="s">
        <v>2961</v>
      </c>
      <c r="P10448">
        <v>65</v>
      </c>
      <c r="Q10448">
        <v>0</v>
      </c>
      <c r="R10448">
        <v>78</v>
      </c>
      <c r="S10448">
        <v>2</v>
      </c>
    </row>
    <row r="10449" spans="1:24" x14ac:dyDescent="0.3">
      <c r="A10449">
        <v>13231</v>
      </c>
      <c r="B10449" t="s">
        <v>477</v>
      </c>
      <c r="C10449" t="s">
        <v>796</v>
      </c>
      <c r="P10449">
        <v>19</v>
      </c>
      <c r="Q10449">
        <v>0</v>
      </c>
      <c r="R10449">
        <v>65</v>
      </c>
      <c r="S10449">
        <v>4</v>
      </c>
    </row>
    <row r="10450" spans="1:24" x14ac:dyDescent="0.3">
      <c r="A10450">
        <v>13231</v>
      </c>
      <c r="B10450" t="s">
        <v>477</v>
      </c>
      <c r="C10450" t="s">
        <v>632</v>
      </c>
      <c r="P10450">
        <v>13</v>
      </c>
      <c r="Q10450">
        <v>0</v>
      </c>
      <c r="R10450">
        <v>61</v>
      </c>
      <c r="S10450">
        <v>7</v>
      </c>
    </row>
    <row r="10451" spans="1:24" x14ac:dyDescent="0.3">
      <c r="A10451">
        <v>13231</v>
      </c>
      <c r="B10451" t="s">
        <v>477</v>
      </c>
      <c r="C10451" t="s">
        <v>2962</v>
      </c>
      <c r="P10451">
        <v>6</v>
      </c>
      <c r="Q10451">
        <v>0</v>
      </c>
      <c r="R10451">
        <v>10</v>
      </c>
      <c r="S10451">
        <v>2</v>
      </c>
    </row>
    <row r="10452" spans="1:24" x14ac:dyDescent="0.3">
      <c r="A10452">
        <v>13231</v>
      </c>
      <c r="B10452" t="s">
        <v>477</v>
      </c>
      <c r="C10452" t="s">
        <v>2511</v>
      </c>
      <c r="P10452">
        <v>6</v>
      </c>
      <c r="Q10452">
        <v>0</v>
      </c>
      <c r="R10452">
        <v>6</v>
      </c>
      <c r="S10452">
        <v>1</v>
      </c>
    </row>
    <row r="10453" spans="1:24" x14ac:dyDescent="0.3">
      <c r="A10453">
        <v>13231</v>
      </c>
      <c r="B10453" t="s">
        <v>477</v>
      </c>
      <c r="C10453" t="s">
        <v>2963</v>
      </c>
      <c r="P10453">
        <v>3</v>
      </c>
      <c r="Q10453">
        <v>0</v>
      </c>
      <c r="R10453">
        <v>3</v>
      </c>
      <c r="S10453">
        <v>1</v>
      </c>
    </row>
    <row r="10454" spans="1:24" x14ac:dyDescent="0.3">
      <c r="A10454">
        <v>13231</v>
      </c>
      <c r="B10454" t="s">
        <v>477</v>
      </c>
      <c r="C10454" t="s">
        <v>2964</v>
      </c>
      <c r="P10454">
        <v>3</v>
      </c>
      <c r="Q10454">
        <v>0</v>
      </c>
      <c r="R10454">
        <v>3</v>
      </c>
      <c r="S10454">
        <v>1</v>
      </c>
    </row>
    <row r="10455" spans="1:24" x14ac:dyDescent="0.3">
      <c r="A10455">
        <v>13231</v>
      </c>
      <c r="B10455" t="s">
        <v>477</v>
      </c>
      <c r="C10455" t="s">
        <v>971</v>
      </c>
      <c r="P10455">
        <v>1</v>
      </c>
      <c r="Q10455">
        <v>0</v>
      </c>
      <c r="R10455">
        <v>1</v>
      </c>
      <c r="S10455">
        <v>1</v>
      </c>
    </row>
    <row r="10456" spans="1:24" x14ac:dyDescent="0.3">
      <c r="A10456">
        <v>13231</v>
      </c>
      <c r="B10456" t="s">
        <v>477</v>
      </c>
      <c r="C10456" t="s">
        <v>2960</v>
      </c>
      <c r="P10456">
        <v>1</v>
      </c>
      <c r="Q10456">
        <v>0</v>
      </c>
      <c r="R10456">
        <v>-5</v>
      </c>
      <c r="S10456">
        <v>3</v>
      </c>
    </row>
    <row r="10457" spans="1:24" x14ac:dyDescent="0.3">
      <c r="A10457">
        <v>13231</v>
      </c>
      <c r="B10457" t="s">
        <v>650</v>
      </c>
      <c r="C10457" t="s">
        <v>443</v>
      </c>
      <c r="P10457">
        <v>19</v>
      </c>
      <c r="Q10457">
        <v>0</v>
      </c>
      <c r="R10457">
        <v>67</v>
      </c>
      <c r="S10457">
        <v>6</v>
      </c>
    </row>
    <row r="10458" spans="1:24" x14ac:dyDescent="0.3">
      <c r="A10458">
        <v>13231</v>
      </c>
      <c r="B10458" t="s">
        <v>650</v>
      </c>
      <c r="C10458" t="s">
        <v>346</v>
      </c>
      <c r="P10458">
        <v>28</v>
      </c>
      <c r="Q10458">
        <v>0</v>
      </c>
      <c r="R10458">
        <v>62</v>
      </c>
      <c r="S10458">
        <v>5</v>
      </c>
    </row>
    <row r="10459" spans="1:24" x14ac:dyDescent="0.3">
      <c r="A10459">
        <v>13231</v>
      </c>
      <c r="B10459" t="s">
        <v>650</v>
      </c>
      <c r="C10459" t="s">
        <v>1569</v>
      </c>
      <c r="P10459">
        <v>15</v>
      </c>
      <c r="Q10459">
        <v>0</v>
      </c>
      <c r="R10459">
        <v>53</v>
      </c>
      <c r="S10459">
        <v>6</v>
      </c>
    </row>
    <row r="10460" spans="1:24" x14ac:dyDescent="0.3">
      <c r="A10460">
        <v>13231</v>
      </c>
      <c r="B10460" t="s">
        <v>650</v>
      </c>
      <c r="C10460" t="s">
        <v>2965</v>
      </c>
      <c r="P10460">
        <v>11</v>
      </c>
      <c r="Q10460">
        <v>0</v>
      </c>
      <c r="R10460">
        <v>11</v>
      </c>
      <c r="S10460">
        <v>1</v>
      </c>
    </row>
    <row r="10461" spans="1:24" x14ac:dyDescent="0.3">
      <c r="A10461">
        <v>13231</v>
      </c>
      <c r="B10461" t="s">
        <v>650</v>
      </c>
      <c r="C10461" t="s">
        <v>1389</v>
      </c>
      <c r="P10461">
        <v>7</v>
      </c>
      <c r="Q10461">
        <v>0</v>
      </c>
      <c r="R10461">
        <v>7</v>
      </c>
      <c r="S10461">
        <v>1</v>
      </c>
    </row>
    <row r="10462" spans="1:24" x14ac:dyDescent="0.3">
      <c r="A10462">
        <v>13231</v>
      </c>
      <c r="B10462" t="s">
        <v>650</v>
      </c>
      <c r="C10462" t="s">
        <v>266</v>
      </c>
      <c r="P10462">
        <v>0</v>
      </c>
      <c r="Q10462">
        <v>0</v>
      </c>
      <c r="R10462">
        <v>0</v>
      </c>
      <c r="S10462">
        <v>1</v>
      </c>
    </row>
    <row r="10463" spans="1:24" x14ac:dyDescent="0.3">
      <c r="A10463">
        <v>13231</v>
      </c>
      <c r="B10463" t="s">
        <v>650</v>
      </c>
      <c r="C10463" t="s">
        <v>320</v>
      </c>
      <c r="P10463">
        <v>0</v>
      </c>
      <c r="Q10463">
        <v>0</v>
      </c>
      <c r="R10463">
        <v>-3</v>
      </c>
      <c r="S10463">
        <v>2</v>
      </c>
    </row>
    <row r="10464" spans="1:24" x14ac:dyDescent="0.3">
      <c r="A10464">
        <v>13231</v>
      </c>
      <c r="B10464" t="s">
        <v>477</v>
      </c>
      <c r="C10464" t="s">
        <v>2511</v>
      </c>
      <c r="T10464">
        <v>13.3</v>
      </c>
      <c r="U10464">
        <v>24</v>
      </c>
      <c r="V10464">
        <v>0</v>
      </c>
      <c r="W10464">
        <v>40</v>
      </c>
      <c r="X10464">
        <v>3</v>
      </c>
    </row>
    <row r="10465" spans="1:39" x14ac:dyDescent="0.3">
      <c r="A10465">
        <v>13231</v>
      </c>
      <c r="B10465" t="s">
        <v>477</v>
      </c>
      <c r="C10465" t="s">
        <v>2960</v>
      </c>
      <c r="T10465">
        <v>34</v>
      </c>
      <c r="U10465">
        <v>34</v>
      </c>
      <c r="V10465">
        <v>0</v>
      </c>
      <c r="W10465">
        <v>34</v>
      </c>
      <c r="X10465">
        <v>1</v>
      </c>
    </row>
    <row r="10466" spans="1:39" x14ac:dyDescent="0.3">
      <c r="A10466">
        <v>13231</v>
      </c>
      <c r="B10466" t="s">
        <v>650</v>
      </c>
      <c r="C10466" t="s">
        <v>320</v>
      </c>
      <c r="T10466">
        <v>15.7</v>
      </c>
      <c r="U10466">
        <v>18</v>
      </c>
      <c r="V10466">
        <v>0</v>
      </c>
      <c r="W10466">
        <v>47</v>
      </c>
      <c r="X10466">
        <v>3</v>
      </c>
    </row>
    <row r="10467" spans="1:39" x14ac:dyDescent="0.3">
      <c r="A10467">
        <v>13231</v>
      </c>
      <c r="B10467" t="s">
        <v>650</v>
      </c>
      <c r="C10467" t="s">
        <v>2921</v>
      </c>
      <c r="T10467">
        <v>23.5</v>
      </c>
      <c r="U10467">
        <v>30</v>
      </c>
      <c r="V10467">
        <v>0</v>
      </c>
      <c r="W10467">
        <v>47</v>
      </c>
      <c r="X10467">
        <v>2</v>
      </c>
    </row>
    <row r="10468" spans="1:39" x14ac:dyDescent="0.3">
      <c r="A10468">
        <v>13231</v>
      </c>
      <c r="B10468" t="s">
        <v>477</v>
      </c>
      <c r="C10468" t="s">
        <v>429</v>
      </c>
      <c r="Y10468">
        <v>0</v>
      </c>
      <c r="Z10468">
        <v>0</v>
      </c>
      <c r="AA10468">
        <v>0</v>
      </c>
      <c r="AB10468">
        <v>0</v>
      </c>
      <c r="AC10468">
        <v>1</v>
      </c>
    </row>
    <row r="10469" spans="1:39" x14ac:dyDescent="0.3">
      <c r="A10469">
        <v>13231</v>
      </c>
      <c r="B10469" t="s">
        <v>650</v>
      </c>
      <c r="C10469" t="s">
        <v>2688</v>
      </c>
      <c r="Y10469">
        <v>1</v>
      </c>
      <c r="Z10469">
        <v>1</v>
      </c>
      <c r="AA10469">
        <v>0</v>
      </c>
      <c r="AB10469">
        <v>1</v>
      </c>
      <c r="AC10469">
        <v>1</v>
      </c>
    </row>
    <row r="10470" spans="1:39" x14ac:dyDescent="0.3">
      <c r="A10470">
        <v>13231</v>
      </c>
      <c r="B10470" t="s">
        <v>477</v>
      </c>
      <c r="C10470" t="s">
        <v>2514</v>
      </c>
      <c r="AD10470">
        <v>4</v>
      </c>
      <c r="AE10470">
        <v>33</v>
      </c>
      <c r="AF10470">
        <v>3</v>
      </c>
      <c r="AG10470">
        <v>75</v>
      </c>
      <c r="AH10470">
        <v>10</v>
      </c>
      <c r="AI10470">
        <v>1</v>
      </c>
    </row>
    <row r="10471" spans="1:39" x14ac:dyDescent="0.3">
      <c r="A10471">
        <v>13231</v>
      </c>
      <c r="B10471" t="s">
        <v>650</v>
      </c>
      <c r="C10471" t="s">
        <v>133</v>
      </c>
      <c r="AD10471">
        <v>1</v>
      </c>
      <c r="AE10471">
        <v>32</v>
      </c>
      <c r="AF10471">
        <v>1</v>
      </c>
      <c r="AG10471">
        <v>100</v>
      </c>
      <c r="AH10471">
        <v>5</v>
      </c>
      <c r="AI10471">
        <v>2</v>
      </c>
    </row>
    <row r="10472" spans="1:39" x14ac:dyDescent="0.3">
      <c r="A10472">
        <v>13231</v>
      </c>
      <c r="B10472" t="s">
        <v>477</v>
      </c>
      <c r="C10472" t="s">
        <v>2514</v>
      </c>
      <c r="AJ10472">
        <v>64</v>
      </c>
      <c r="AK10472">
        <v>192</v>
      </c>
      <c r="AL10472">
        <v>48</v>
      </c>
      <c r="AM10472">
        <v>4</v>
      </c>
    </row>
    <row r="10473" spans="1:39" x14ac:dyDescent="0.3">
      <c r="A10473">
        <v>13231</v>
      </c>
      <c r="B10473" t="s">
        <v>650</v>
      </c>
      <c r="C10473" t="s">
        <v>2262</v>
      </c>
      <c r="AJ10473">
        <v>34</v>
      </c>
      <c r="AK10473">
        <v>128</v>
      </c>
      <c r="AL10473">
        <v>32</v>
      </c>
      <c r="AM10473">
        <v>4</v>
      </c>
    </row>
    <row r="10474" spans="1:39" x14ac:dyDescent="0.3">
      <c r="A10474">
        <v>13232</v>
      </c>
      <c r="B10474" t="s">
        <v>2526</v>
      </c>
      <c r="C10474" t="s">
        <v>781</v>
      </c>
      <c r="D10474">
        <v>39</v>
      </c>
      <c r="E10474">
        <v>59</v>
      </c>
      <c r="F10474">
        <v>23</v>
      </c>
      <c r="G10474">
        <v>1</v>
      </c>
      <c r="H10474">
        <v>2</v>
      </c>
      <c r="I10474">
        <v>261</v>
      </c>
      <c r="J10474">
        <v>127</v>
      </c>
    </row>
    <row r="10475" spans="1:39" x14ac:dyDescent="0.3">
      <c r="A10475">
        <v>13232</v>
      </c>
      <c r="B10475" t="s">
        <v>2526</v>
      </c>
      <c r="C10475" t="s">
        <v>2966</v>
      </c>
      <c r="D10475">
        <v>5</v>
      </c>
      <c r="E10475">
        <v>100</v>
      </c>
      <c r="F10475">
        <v>5</v>
      </c>
      <c r="G10475">
        <v>0</v>
      </c>
      <c r="H10475">
        <v>1</v>
      </c>
      <c r="I10475">
        <v>65</v>
      </c>
      <c r="J10475">
        <v>275.2</v>
      </c>
    </row>
    <row r="10476" spans="1:39" x14ac:dyDescent="0.3">
      <c r="A10476">
        <v>13232</v>
      </c>
      <c r="B10476" t="s">
        <v>1273</v>
      </c>
      <c r="C10476" t="s">
        <v>2967</v>
      </c>
      <c r="D10476">
        <v>26</v>
      </c>
      <c r="E10476">
        <v>84.6</v>
      </c>
      <c r="F10476">
        <v>22</v>
      </c>
      <c r="G10476">
        <v>0</v>
      </c>
      <c r="H10476">
        <v>5</v>
      </c>
      <c r="I10476">
        <v>401</v>
      </c>
      <c r="J10476">
        <v>277.60000000000002</v>
      </c>
    </row>
    <row r="10477" spans="1:39" x14ac:dyDescent="0.3">
      <c r="A10477">
        <v>13232</v>
      </c>
      <c r="B10477" t="s">
        <v>1273</v>
      </c>
      <c r="C10477" t="s">
        <v>2968</v>
      </c>
      <c r="D10477">
        <v>2</v>
      </c>
      <c r="E10477">
        <v>100</v>
      </c>
      <c r="F10477">
        <v>2</v>
      </c>
      <c r="G10477">
        <v>0</v>
      </c>
      <c r="H10477">
        <v>0</v>
      </c>
      <c r="I10477">
        <v>12</v>
      </c>
      <c r="J10477">
        <v>150.4</v>
      </c>
    </row>
    <row r="10478" spans="1:39" x14ac:dyDescent="0.3">
      <c r="A10478">
        <v>13232</v>
      </c>
      <c r="B10478" t="s">
        <v>2526</v>
      </c>
      <c r="C10478" t="s">
        <v>2537</v>
      </c>
      <c r="K10478">
        <v>2</v>
      </c>
      <c r="L10478">
        <v>0</v>
      </c>
      <c r="M10478">
        <v>16</v>
      </c>
      <c r="N10478">
        <v>0</v>
      </c>
      <c r="O10478">
        <v>19</v>
      </c>
    </row>
    <row r="10479" spans="1:39" x14ac:dyDescent="0.3">
      <c r="A10479">
        <v>13232</v>
      </c>
      <c r="B10479" t="s">
        <v>2526</v>
      </c>
      <c r="C10479" t="s">
        <v>2966</v>
      </c>
      <c r="K10479">
        <v>1</v>
      </c>
      <c r="L10479">
        <v>0</v>
      </c>
      <c r="M10479">
        <v>15</v>
      </c>
      <c r="N10479">
        <v>0</v>
      </c>
      <c r="O10479">
        <v>15</v>
      </c>
    </row>
    <row r="10480" spans="1:39" x14ac:dyDescent="0.3">
      <c r="A10480">
        <v>13232</v>
      </c>
      <c r="B10480" t="s">
        <v>2526</v>
      </c>
      <c r="C10480" t="s">
        <v>2969</v>
      </c>
      <c r="K10480">
        <v>1</v>
      </c>
      <c r="L10480">
        <v>0</v>
      </c>
      <c r="M10480">
        <v>12</v>
      </c>
      <c r="N10480">
        <v>0</v>
      </c>
      <c r="O10480">
        <v>12</v>
      </c>
    </row>
    <row r="10481" spans="1:19" x14ac:dyDescent="0.3">
      <c r="A10481">
        <v>13232</v>
      </c>
      <c r="B10481" t="s">
        <v>2526</v>
      </c>
      <c r="C10481" t="s">
        <v>1523</v>
      </c>
      <c r="K10481">
        <v>1</v>
      </c>
      <c r="L10481">
        <v>0</v>
      </c>
      <c r="M10481">
        <v>1</v>
      </c>
      <c r="N10481">
        <v>0</v>
      </c>
      <c r="O10481">
        <v>1</v>
      </c>
    </row>
    <row r="10482" spans="1:19" x14ac:dyDescent="0.3">
      <c r="A10482">
        <v>13232</v>
      </c>
      <c r="B10482" t="s">
        <v>2526</v>
      </c>
      <c r="C10482" t="s">
        <v>2970</v>
      </c>
      <c r="K10482">
        <v>1</v>
      </c>
      <c r="L10482">
        <v>0</v>
      </c>
      <c r="M10482">
        <v>1</v>
      </c>
      <c r="N10482">
        <v>0</v>
      </c>
      <c r="O10482">
        <v>1</v>
      </c>
    </row>
    <row r="10483" spans="1:19" x14ac:dyDescent="0.3">
      <c r="A10483">
        <v>13232</v>
      </c>
      <c r="B10483" t="s">
        <v>2526</v>
      </c>
      <c r="C10483" t="s">
        <v>2971</v>
      </c>
      <c r="K10483">
        <v>0</v>
      </c>
      <c r="L10483">
        <v>1</v>
      </c>
      <c r="M10483">
        <v>0</v>
      </c>
      <c r="N10483">
        <v>0</v>
      </c>
      <c r="O10483">
        <v>0</v>
      </c>
    </row>
    <row r="10484" spans="1:19" x14ac:dyDescent="0.3">
      <c r="A10484">
        <v>13232</v>
      </c>
      <c r="B10484" t="s">
        <v>2526</v>
      </c>
      <c r="C10484" t="s">
        <v>1000</v>
      </c>
      <c r="K10484">
        <v>0</v>
      </c>
      <c r="L10484">
        <v>0</v>
      </c>
      <c r="M10484">
        <v>0</v>
      </c>
      <c r="N10484">
        <v>0</v>
      </c>
      <c r="O10484">
        <v>0</v>
      </c>
    </row>
    <row r="10485" spans="1:19" x14ac:dyDescent="0.3">
      <c r="A10485">
        <v>13232</v>
      </c>
      <c r="B10485" t="s">
        <v>2526</v>
      </c>
      <c r="C10485" t="s">
        <v>781</v>
      </c>
      <c r="K10485">
        <v>13</v>
      </c>
      <c r="L10485">
        <v>0</v>
      </c>
      <c r="M10485">
        <v>15</v>
      </c>
      <c r="N10485">
        <v>0</v>
      </c>
      <c r="O10485">
        <v>-16</v>
      </c>
    </row>
    <row r="10486" spans="1:19" x14ac:dyDescent="0.3">
      <c r="A10486">
        <v>13232</v>
      </c>
      <c r="B10486" t="s">
        <v>1273</v>
      </c>
      <c r="C10486" t="s">
        <v>1127</v>
      </c>
      <c r="K10486">
        <v>17</v>
      </c>
      <c r="L10486">
        <v>0</v>
      </c>
      <c r="M10486">
        <v>15</v>
      </c>
      <c r="N10486">
        <v>1</v>
      </c>
      <c r="O10486">
        <v>55</v>
      </c>
    </row>
    <row r="10487" spans="1:19" x14ac:dyDescent="0.3">
      <c r="A10487">
        <v>13232</v>
      </c>
      <c r="B10487" t="s">
        <v>1273</v>
      </c>
      <c r="C10487" t="s">
        <v>427</v>
      </c>
      <c r="K10487">
        <v>5</v>
      </c>
      <c r="L10487">
        <v>0</v>
      </c>
      <c r="M10487">
        <v>18</v>
      </c>
      <c r="N10487">
        <v>0</v>
      </c>
      <c r="O10487">
        <v>13</v>
      </c>
    </row>
    <row r="10488" spans="1:19" x14ac:dyDescent="0.3">
      <c r="A10488">
        <v>13232</v>
      </c>
      <c r="B10488" t="s">
        <v>1273</v>
      </c>
      <c r="C10488" t="s">
        <v>153</v>
      </c>
      <c r="K10488">
        <v>4</v>
      </c>
      <c r="L10488">
        <v>0</v>
      </c>
      <c r="M10488">
        <v>11</v>
      </c>
      <c r="N10488">
        <v>0</v>
      </c>
      <c r="O10488">
        <v>9</v>
      </c>
    </row>
    <row r="10489" spans="1:19" x14ac:dyDescent="0.3">
      <c r="A10489">
        <v>13232</v>
      </c>
      <c r="B10489" t="s">
        <v>1273</v>
      </c>
      <c r="C10489" t="s">
        <v>2968</v>
      </c>
      <c r="K10489">
        <v>2</v>
      </c>
      <c r="L10489">
        <v>0</v>
      </c>
      <c r="M10489">
        <v>2</v>
      </c>
      <c r="N10489">
        <v>0</v>
      </c>
      <c r="O10489">
        <v>0</v>
      </c>
    </row>
    <row r="10490" spans="1:19" x14ac:dyDescent="0.3">
      <c r="A10490">
        <v>13232</v>
      </c>
      <c r="B10490" t="s">
        <v>1273</v>
      </c>
      <c r="C10490" t="s">
        <v>2972</v>
      </c>
      <c r="K10490">
        <v>1</v>
      </c>
      <c r="L10490">
        <v>0</v>
      </c>
      <c r="M10490">
        <v>0</v>
      </c>
      <c r="N10490">
        <v>0</v>
      </c>
      <c r="O10490">
        <v>0</v>
      </c>
    </row>
    <row r="10491" spans="1:19" x14ac:dyDescent="0.3">
      <c r="A10491">
        <v>13232</v>
      </c>
      <c r="B10491" t="s">
        <v>1273</v>
      </c>
      <c r="C10491" t="s">
        <v>2973</v>
      </c>
      <c r="K10491">
        <v>0</v>
      </c>
      <c r="L10491">
        <v>0</v>
      </c>
      <c r="M10491">
        <v>0</v>
      </c>
      <c r="N10491">
        <v>0</v>
      </c>
      <c r="O10491">
        <v>0</v>
      </c>
    </row>
    <row r="10492" spans="1:19" x14ac:dyDescent="0.3">
      <c r="A10492">
        <v>13232</v>
      </c>
      <c r="B10492" t="s">
        <v>1273</v>
      </c>
      <c r="C10492" t="s">
        <v>2967</v>
      </c>
      <c r="K10492">
        <v>2</v>
      </c>
      <c r="L10492">
        <v>0</v>
      </c>
      <c r="M10492">
        <v>0</v>
      </c>
      <c r="N10492">
        <v>0</v>
      </c>
      <c r="O10492">
        <v>-6</v>
      </c>
    </row>
    <row r="10493" spans="1:19" x14ac:dyDescent="0.3">
      <c r="A10493">
        <v>13232</v>
      </c>
      <c r="B10493" t="s">
        <v>2526</v>
      </c>
      <c r="C10493" t="s">
        <v>2971</v>
      </c>
      <c r="P10493">
        <v>21</v>
      </c>
      <c r="Q10493">
        <v>2</v>
      </c>
      <c r="R10493">
        <v>109</v>
      </c>
      <c r="S10493">
        <v>8</v>
      </c>
    </row>
    <row r="10494" spans="1:19" x14ac:dyDescent="0.3">
      <c r="A10494">
        <v>13232</v>
      </c>
      <c r="B10494" t="s">
        <v>2526</v>
      </c>
      <c r="C10494" t="s">
        <v>71</v>
      </c>
      <c r="P10494">
        <v>42</v>
      </c>
      <c r="Q10494">
        <v>1</v>
      </c>
      <c r="R10494">
        <v>96</v>
      </c>
      <c r="S10494">
        <v>6</v>
      </c>
    </row>
    <row r="10495" spans="1:19" x14ac:dyDescent="0.3">
      <c r="A10495">
        <v>13232</v>
      </c>
      <c r="B10495" t="s">
        <v>2526</v>
      </c>
      <c r="C10495" t="s">
        <v>2530</v>
      </c>
      <c r="P10495">
        <v>14</v>
      </c>
      <c r="Q10495">
        <v>0</v>
      </c>
      <c r="R10495">
        <v>76</v>
      </c>
      <c r="S10495">
        <v>7</v>
      </c>
    </row>
    <row r="10496" spans="1:19" x14ac:dyDescent="0.3">
      <c r="A10496">
        <v>13232</v>
      </c>
      <c r="B10496" t="s">
        <v>2526</v>
      </c>
      <c r="C10496" t="s">
        <v>1000</v>
      </c>
      <c r="P10496">
        <v>11</v>
      </c>
      <c r="Q10496">
        <v>0</v>
      </c>
      <c r="R10496">
        <v>29</v>
      </c>
      <c r="S10496">
        <v>4</v>
      </c>
    </row>
    <row r="10497" spans="1:29" x14ac:dyDescent="0.3">
      <c r="A10497">
        <v>13232</v>
      </c>
      <c r="B10497" t="s">
        <v>2526</v>
      </c>
      <c r="C10497" t="s">
        <v>2537</v>
      </c>
      <c r="P10497">
        <v>11</v>
      </c>
      <c r="Q10497">
        <v>0</v>
      </c>
      <c r="R10497">
        <v>16</v>
      </c>
      <c r="S10497">
        <v>3</v>
      </c>
    </row>
    <row r="10498" spans="1:29" x14ac:dyDescent="0.3">
      <c r="A10498">
        <v>13232</v>
      </c>
      <c r="B10498" t="s">
        <v>1273</v>
      </c>
      <c r="C10498" t="s">
        <v>1049</v>
      </c>
      <c r="P10498">
        <v>69</v>
      </c>
      <c r="Q10498">
        <v>3</v>
      </c>
      <c r="R10498">
        <v>177</v>
      </c>
      <c r="S10498">
        <v>6</v>
      </c>
    </row>
    <row r="10499" spans="1:29" x14ac:dyDescent="0.3">
      <c r="A10499">
        <v>13232</v>
      </c>
      <c r="B10499" t="s">
        <v>1273</v>
      </c>
      <c r="C10499" t="s">
        <v>627</v>
      </c>
      <c r="P10499">
        <v>29</v>
      </c>
      <c r="Q10499">
        <v>0</v>
      </c>
      <c r="R10499">
        <v>78</v>
      </c>
      <c r="S10499">
        <v>4</v>
      </c>
    </row>
    <row r="10500" spans="1:29" x14ac:dyDescent="0.3">
      <c r="A10500">
        <v>13232</v>
      </c>
      <c r="B10500" t="s">
        <v>1273</v>
      </c>
      <c r="C10500" t="s">
        <v>153</v>
      </c>
      <c r="P10500">
        <v>41</v>
      </c>
      <c r="Q10500">
        <v>1</v>
      </c>
      <c r="R10500">
        <v>59</v>
      </c>
      <c r="S10500">
        <v>2</v>
      </c>
    </row>
    <row r="10501" spans="1:29" x14ac:dyDescent="0.3">
      <c r="A10501">
        <v>13232</v>
      </c>
      <c r="B10501" t="s">
        <v>1273</v>
      </c>
      <c r="C10501" t="s">
        <v>2973</v>
      </c>
      <c r="P10501">
        <v>14</v>
      </c>
      <c r="Q10501">
        <v>1</v>
      </c>
      <c r="R10501">
        <v>34</v>
      </c>
      <c r="S10501">
        <v>4</v>
      </c>
    </row>
    <row r="10502" spans="1:29" x14ac:dyDescent="0.3">
      <c r="A10502">
        <v>13232</v>
      </c>
      <c r="B10502" t="s">
        <v>1273</v>
      </c>
      <c r="C10502" t="s">
        <v>1127</v>
      </c>
      <c r="P10502">
        <v>12</v>
      </c>
      <c r="Q10502">
        <v>0</v>
      </c>
      <c r="R10502">
        <v>27</v>
      </c>
      <c r="S10502">
        <v>3</v>
      </c>
    </row>
    <row r="10503" spans="1:29" x14ac:dyDescent="0.3">
      <c r="A10503">
        <v>13232</v>
      </c>
      <c r="B10503" t="s">
        <v>1273</v>
      </c>
      <c r="C10503" t="s">
        <v>700</v>
      </c>
      <c r="P10503">
        <v>9</v>
      </c>
      <c r="Q10503">
        <v>0</v>
      </c>
      <c r="R10503">
        <v>21</v>
      </c>
      <c r="S10503">
        <v>3</v>
      </c>
    </row>
    <row r="10504" spans="1:29" x14ac:dyDescent="0.3">
      <c r="A10504">
        <v>13232</v>
      </c>
      <c r="B10504" t="s">
        <v>1273</v>
      </c>
      <c r="C10504" t="s">
        <v>1122</v>
      </c>
      <c r="P10504">
        <v>15</v>
      </c>
      <c r="Q10504">
        <v>0</v>
      </c>
      <c r="R10504">
        <v>17</v>
      </c>
      <c r="S10504">
        <v>2</v>
      </c>
    </row>
    <row r="10505" spans="1:29" x14ac:dyDescent="0.3">
      <c r="A10505">
        <v>13232</v>
      </c>
      <c r="B10505" t="s">
        <v>2526</v>
      </c>
      <c r="C10505" t="s">
        <v>1000</v>
      </c>
      <c r="T10505">
        <v>21.4</v>
      </c>
      <c r="U10505">
        <v>37</v>
      </c>
      <c r="V10505">
        <v>0</v>
      </c>
      <c r="W10505">
        <v>107</v>
      </c>
      <c r="X10505">
        <v>5</v>
      </c>
    </row>
    <row r="10506" spans="1:29" x14ac:dyDescent="0.3">
      <c r="A10506">
        <v>13232</v>
      </c>
      <c r="B10506" t="s">
        <v>2526</v>
      </c>
      <c r="C10506" t="s">
        <v>2665</v>
      </c>
      <c r="T10506">
        <v>24</v>
      </c>
      <c r="U10506">
        <v>24</v>
      </c>
      <c r="V10506">
        <v>0</v>
      </c>
      <c r="W10506">
        <v>24</v>
      </c>
      <c r="X10506">
        <v>1</v>
      </c>
    </row>
    <row r="10507" spans="1:29" x14ac:dyDescent="0.3">
      <c r="A10507">
        <v>13232</v>
      </c>
      <c r="B10507" t="s">
        <v>2526</v>
      </c>
      <c r="C10507" t="s">
        <v>2974</v>
      </c>
      <c r="T10507">
        <v>0</v>
      </c>
      <c r="U10507">
        <v>0</v>
      </c>
      <c r="V10507">
        <v>0</v>
      </c>
      <c r="W10507">
        <v>0</v>
      </c>
      <c r="X10507">
        <v>1</v>
      </c>
    </row>
    <row r="10508" spans="1:29" x14ac:dyDescent="0.3">
      <c r="A10508">
        <v>13232</v>
      </c>
      <c r="B10508" t="s">
        <v>1273</v>
      </c>
      <c r="C10508" t="s">
        <v>153</v>
      </c>
      <c r="T10508">
        <v>58</v>
      </c>
      <c r="U10508">
        <v>96</v>
      </c>
      <c r="V10508">
        <v>1</v>
      </c>
      <c r="W10508">
        <v>116</v>
      </c>
      <c r="X10508">
        <v>2</v>
      </c>
    </row>
    <row r="10509" spans="1:29" x14ac:dyDescent="0.3">
      <c r="A10509">
        <v>13232</v>
      </c>
      <c r="B10509" t="s">
        <v>1273</v>
      </c>
      <c r="C10509" t="s">
        <v>1049</v>
      </c>
      <c r="T10509">
        <v>17</v>
      </c>
      <c r="U10509">
        <v>17</v>
      </c>
      <c r="V10509">
        <v>0</v>
      </c>
      <c r="W10509">
        <v>17</v>
      </c>
      <c r="X10509">
        <v>1</v>
      </c>
    </row>
    <row r="10510" spans="1:29" x14ac:dyDescent="0.3">
      <c r="A10510">
        <v>13232</v>
      </c>
      <c r="B10510" t="s">
        <v>2526</v>
      </c>
      <c r="C10510" t="s">
        <v>2971</v>
      </c>
      <c r="Y10510">
        <v>4</v>
      </c>
      <c r="Z10510">
        <v>4</v>
      </c>
      <c r="AA10510">
        <v>0</v>
      </c>
      <c r="AB10510">
        <v>4</v>
      </c>
      <c r="AC10510">
        <v>1</v>
      </c>
    </row>
    <row r="10511" spans="1:29" x14ac:dyDescent="0.3">
      <c r="A10511">
        <v>13232</v>
      </c>
      <c r="B10511" t="s">
        <v>2526</v>
      </c>
      <c r="C10511" t="s">
        <v>2975</v>
      </c>
      <c r="Y10511">
        <v>0</v>
      </c>
      <c r="Z10511">
        <v>0</v>
      </c>
      <c r="AA10511">
        <v>0</v>
      </c>
      <c r="AB10511">
        <v>0</v>
      </c>
      <c r="AC10511">
        <v>1</v>
      </c>
    </row>
    <row r="10512" spans="1:29" x14ac:dyDescent="0.3">
      <c r="A10512">
        <v>13232</v>
      </c>
      <c r="B10512" t="s">
        <v>1273</v>
      </c>
      <c r="C10512" t="s">
        <v>1049</v>
      </c>
      <c r="Y10512">
        <v>9</v>
      </c>
      <c r="Z10512">
        <v>9</v>
      </c>
      <c r="AA10512">
        <v>0</v>
      </c>
      <c r="AB10512">
        <v>9</v>
      </c>
      <c r="AC10512">
        <v>1</v>
      </c>
    </row>
    <row r="10513" spans="1:39" x14ac:dyDescent="0.3">
      <c r="A10513">
        <v>13232</v>
      </c>
      <c r="B10513" t="s">
        <v>1273</v>
      </c>
      <c r="C10513" t="s">
        <v>2973</v>
      </c>
      <c r="Y10513">
        <v>-4</v>
      </c>
      <c r="Z10513">
        <v>0</v>
      </c>
      <c r="AA10513">
        <v>0</v>
      </c>
      <c r="AB10513">
        <v>-4</v>
      </c>
      <c r="AC10513">
        <v>1</v>
      </c>
    </row>
    <row r="10514" spans="1:39" x14ac:dyDescent="0.3">
      <c r="A10514">
        <v>13232</v>
      </c>
      <c r="B10514" t="s">
        <v>2526</v>
      </c>
      <c r="C10514" t="s">
        <v>699</v>
      </c>
      <c r="AD10514">
        <v>0</v>
      </c>
      <c r="AE10514" t="s">
        <v>136</v>
      </c>
      <c r="AF10514">
        <v>0</v>
      </c>
      <c r="AG10514" t="s">
        <v>136</v>
      </c>
      <c r="AH10514">
        <v>3</v>
      </c>
      <c r="AI10514">
        <v>3</v>
      </c>
    </row>
    <row r="10515" spans="1:39" x14ac:dyDescent="0.3">
      <c r="A10515">
        <v>13232</v>
      </c>
      <c r="B10515" t="s">
        <v>1273</v>
      </c>
      <c r="C10515" t="s">
        <v>291</v>
      </c>
      <c r="AD10515">
        <v>0</v>
      </c>
      <c r="AE10515" t="s">
        <v>136</v>
      </c>
      <c r="AF10515">
        <v>0</v>
      </c>
      <c r="AG10515" t="s">
        <v>136</v>
      </c>
      <c r="AH10515">
        <v>7</v>
      </c>
      <c r="AI10515">
        <v>7</v>
      </c>
    </row>
    <row r="10516" spans="1:39" x14ac:dyDescent="0.3">
      <c r="A10516">
        <v>13232</v>
      </c>
      <c r="B10516" t="s">
        <v>2526</v>
      </c>
      <c r="C10516" t="s">
        <v>2976</v>
      </c>
      <c r="AJ10516">
        <v>44</v>
      </c>
      <c r="AK10516">
        <v>225</v>
      </c>
      <c r="AL10516">
        <v>37.5</v>
      </c>
      <c r="AM10516">
        <v>6</v>
      </c>
    </row>
    <row r="10517" spans="1:39" x14ac:dyDescent="0.3">
      <c r="A10517">
        <v>13232</v>
      </c>
      <c r="B10517" t="s">
        <v>1273</v>
      </c>
      <c r="C10517" t="s">
        <v>2977</v>
      </c>
      <c r="AJ10517">
        <v>51</v>
      </c>
      <c r="AK10517">
        <v>219</v>
      </c>
      <c r="AL10517">
        <v>43.8</v>
      </c>
      <c r="AM10517">
        <v>5</v>
      </c>
    </row>
    <row r="10518" spans="1:39" x14ac:dyDescent="0.3">
      <c r="A10518">
        <v>13233</v>
      </c>
      <c r="B10518" t="s">
        <v>2978</v>
      </c>
      <c r="C10518" t="s">
        <v>107</v>
      </c>
      <c r="D10518">
        <v>35</v>
      </c>
      <c r="E10518">
        <v>57.1</v>
      </c>
      <c r="F10518">
        <v>20</v>
      </c>
      <c r="G10518">
        <v>0</v>
      </c>
      <c r="H10518">
        <v>2</v>
      </c>
      <c r="I10518">
        <v>306</v>
      </c>
      <c r="J10518">
        <v>149.4</v>
      </c>
    </row>
    <row r="10519" spans="1:39" x14ac:dyDescent="0.3">
      <c r="A10519">
        <v>13233</v>
      </c>
      <c r="B10519" t="s">
        <v>2978</v>
      </c>
      <c r="C10519" t="s">
        <v>2979</v>
      </c>
      <c r="D10519">
        <v>1</v>
      </c>
      <c r="E10519">
        <v>0</v>
      </c>
      <c r="F10519">
        <v>0</v>
      </c>
      <c r="G10519">
        <v>0</v>
      </c>
      <c r="H10519">
        <v>0</v>
      </c>
      <c r="I10519">
        <v>0</v>
      </c>
      <c r="J10519">
        <v>0</v>
      </c>
    </row>
    <row r="10520" spans="1:39" x14ac:dyDescent="0.3">
      <c r="A10520">
        <v>13233</v>
      </c>
      <c r="B10520" t="s">
        <v>162</v>
      </c>
      <c r="C10520" t="s">
        <v>2942</v>
      </c>
      <c r="D10520">
        <v>40</v>
      </c>
      <c r="E10520">
        <v>70</v>
      </c>
      <c r="F10520">
        <v>28</v>
      </c>
      <c r="G10520">
        <v>1</v>
      </c>
      <c r="H10520">
        <v>2</v>
      </c>
      <c r="I10520">
        <v>253</v>
      </c>
      <c r="J10520">
        <v>134.6</v>
      </c>
    </row>
    <row r="10521" spans="1:39" x14ac:dyDescent="0.3">
      <c r="A10521">
        <v>13233</v>
      </c>
      <c r="B10521" t="s">
        <v>2978</v>
      </c>
      <c r="C10521" t="s">
        <v>2980</v>
      </c>
      <c r="K10521">
        <v>16</v>
      </c>
      <c r="L10521">
        <v>0</v>
      </c>
      <c r="M10521">
        <v>12</v>
      </c>
      <c r="N10521">
        <v>0</v>
      </c>
      <c r="O10521">
        <v>77</v>
      </c>
    </row>
    <row r="10522" spans="1:39" x14ac:dyDescent="0.3">
      <c r="A10522">
        <v>13233</v>
      </c>
      <c r="B10522" t="s">
        <v>2978</v>
      </c>
      <c r="C10522" t="s">
        <v>2981</v>
      </c>
      <c r="K10522">
        <v>9</v>
      </c>
      <c r="L10522">
        <v>0</v>
      </c>
      <c r="M10522">
        <v>12</v>
      </c>
      <c r="N10522">
        <v>1</v>
      </c>
      <c r="O10522">
        <v>47</v>
      </c>
    </row>
    <row r="10523" spans="1:39" x14ac:dyDescent="0.3">
      <c r="A10523">
        <v>13233</v>
      </c>
      <c r="B10523" t="s">
        <v>2978</v>
      </c>
      <c r="C10523" t="s">
        <v>1549</v>
      </c>
      <c r="K10523">
        <v>4</v>
      </c>
      <c r="L10523">
        <v>0</v>
      </c>
      <c r="M10523">
        <v>8</v>
      </c>
      <c r="N10523">
        <v>0</v>
      </c>
      <c r="O10523">
        <v>14</v>
      </c>
    </row>
    <row r="10524" spans="1:39" x14ac:dyDescent="0.3">
      <c r="A10524">
        <v>13233</v>
      </c>
      <c r="B10524" t="s">
        <v>2978</v>
      </c>
      <c r="C10524" t="s">
        <v>107</v>
      </c>
      <c r="K10524">
        <v>5</v>
      </c>
      <c r="L10524">
        <v>1</v>
      </c>
      <c r="M10524">
        <v>4</v>
      </c>
      <c r="N10524">
        <v>0</v>
      </c>
      <c r="O10524">
        <v>-22</v>
      </c>
    </row>
    <row r="10525" spans="1:39" x14ac:dyDescent="0.3">
      <c r="A10525">
        <v>13233</v>
      </c>
      <c r="B10525" t="s">
        <v>162</v>
      </c>
      <c r="C10525" t="s">
        <v>2942</v>
      </c>
      <c r="K10525">
        <v>14</v>
      </c>
      <c r="L10525">
        <v>0</v>
      </c>
      <c r="M10525">
        <v>16</v>
      </c>
      <c r="N10525">
        <v>0</v>
      </c>
      <c r="O10525">
        <v>56</v>
      </c>
    </row>
    <row r="10526" spans="1:39" x14ac:dyDescent="0.3">
      <c r="A10526">
        <v>13233</v>
      </c>
      <c r="B10526" t="s">
        <v>162</v>
      </c>
      <c r="C10526" t="s">
        <v>1775</v>
      </c>
      <c r="K10526">
        <v>5</v>
      </c>
      <c r="L10526">
        <v>0</v>
      </c>
      <c r="M10526">
        <v>13</v>
      </c>
      <c r="N10526">
        <v>0</v>
      </c>
      <c r="O10526">
        <v>30</v>
      </c>
    </row>
    <row r="10527" spans="1:39" x14ac:dyDescent="0.3">
      <c r="A10527">
        <v>13233</v>
      </c>
      <c r="B10527" t="s">
        <v>162</v>
      </c>
      <c r="C10527" t="s">
        <v>2982</v>
      </c>
      <c r="K10527">
        <v>8</v>
      </c>
      <c r="L10527">
        <v>0</v>
      </c>
      <c r="M10527">
        <v>28</v>
      </c>
      <c r="N10527">
        <v>0</v>
      </c>
      <c r="O10527">
        <v>29</v>
      </c>
    </row>
    <row r="10528" spans="1:39" x14ac:dyDescent="0.3">
      <c r="A10528">
        <v>13233</v>
      </c>
      <c r="B10528" t="s">
        <v>162</v>
      </c>
      <c r="C10528" t="s">
        <v>320</v>
      </c>
      <c r="K10528">
        <v>2</v>
      </c>
      <c r="L10528">
        <v>0</v>
      </c>
      <c r="M10528">
        <v>19</v>
      </c>
      <c r="N10528">
        <v>0</v>
      </c>
      <c r="O10528">
        <v>13</v>
      </c>
    </row>
    <row r="10529" spans="1:24" x14ac:dyDescent="0.3">
      <c r="A10529">
        <v>13233</v>
      </c>
      <c r="B10529" t="s">
        <v>162</v>
      </c>
      <c r="C10529" t="s">
        <v>1062</v>
      </c>
      <c r="K10529">
        <v>1</v>
      </c>
      <c r="L10529">
        <v>0</v>
      </c>
      <c r="M10529">
        <v>0</v>
      </c>
      <c r="N10529">
        <v>0</v>
      </c>
      <c r="O10529">
        <v>0</v>
      </c>
    </row>
    <row r="10530" spans="1:24" x14ac:dyDescent="0.3">
      <c r="A10530">
        <v>13233</v>
      </c>
      <c r="B10530" t="s">
        <v>2978</v>
      </c>
      <c r="C10530" t="s">
        <v>2979</v>
      </c>
      <c r="P10530">
        <v>19</v>
      </c>
      <c r="Q10530">
        <v>1</v>
      </c>
      <c r="R10530">
        <v>98</v>
      </c>
      <c r="S10530">
        <v>7</v>
      </c>
    </row>
    <row r="10531" spans="1:24" x14ac:dyDescent="0.3">
      <c r="A10531">
        <v>13233</v>
      </c>
      <c r="B10531" t="s">
        <v>2978</v>
      </c>
      <c r="C10531" t="s">
        <v>73</v>
      </c>
      <c r="P10531">
        <v>52</v>
      </c>
      <c r="Q10531">
        <v>1</v>
      </c>
      <c r="R10531">
        <v>85</v>
      </c>
      <c r="S10531">
        <v>3</v>
      </c>
    </row>
    <row r="10532" spans="1:24" x14ac:dyDescent="0.3">
      <c r="A10532">
        <v>13233</v>
      </c>
      <c r="B10532" t="s">
        <v>2978</v>
      </c>
      <c r="C10532" t="s">
        <v>915</v>
      </c>
      <c r="P10532">
        <v>24</v>
      </c>
      <c r="Q10532">
        <v>0</v>
      </c>
      <c r="R10532">
        <v>70</v>
      </c>
      <c r="S10532">
        <v>5</v>
      </c>
    </row>
    <row r="10533" spans="1:24" x14ac:dyDescent="0.3">
      <c r="A10533">
        <v>13233</v>
      </c>
      <c r="B10533" t="s">
        <v>2978</v>
      </c>
      <c r="C10533" t="s">
        <v>1549</v>
      </c>
      <c r="P10533">
        <v>29</v>
      </c>
      <c r="Q10533">
        <v>0</v>
      </c>
      <c r="R10533">
        <v>29</v>
      </c>
      <c r="S10533">
        <v>1</v>
      </c>
    </row>
    <row r="10534" spans="1:24" x14ac:dyDescent="0.3">
      <c r="A10534">
        <v>13233</v>
      </c>
      <c r="B10534" t="s">
        <v>2978</v>
      </c>
      <c r="C10534" t="s">
        <v>2983</v>
      </c>
      <c r="P10534">
        <v>14</v>
      </c>
      <c r="Q10534">
        <v>0</v>
      </c>
      <c r="R10534">
        <v>27</v>
      </c>
      <c r="S10534">
        <v>3</v>
      </c>
    </row>
    <row r="10535" spans="1:24" x14ac:dyDescent="0.3">
      <c r="A10535">
        <v>13233</v>
      </c>
      <c r="B10535" t="s">
        <v>2978</v>
      </c>
      <c r="C10535" t="s">
        <v>2981</v>
      </c>
      <c r="P10535">
        <v>0</v>
      </c>
      <c r="Q10535">
        <v>0</v>
      </c>
      <c r="R10535">
        <v>-3</v>
      </c>
      <c r="S10535">
        <v>1</v>
      </c>
    </row>
    <row r="10536" spans="1:24" x14ac:dyDescent="0.3">
      <c r="A10536">
        <v>13233</v>
      </c>
      <c r="B10536" t="s">
        <v>162</v>
      </c>
      <c r="C10536" t="s">
        <v>320</v>
      </c>
      <c r="P10536">
        <v>26</v>
      </c>
      <c r="Q10536">
        <v>1</v>
      </c>
      <c r="R10536">
        <v>92</v>
      </c>
      <c r="S10536">
        <v>11</v>
      </c>
    </row>
    <row r="10537" spans="1:24" x14ac:dyDescent="0.3">
      <c r="A10537">
        <v>13233</v>
      </c>
      <c r="B10537" t="s">
        <v>162</v>
      </c>
      <c r="C10537" t="s">
        <v>2947</v>
      </c>
      <c r="P10537">
        <v>20</v>
      </c>
      <c r="Q10537">
        <v>1</v>
      </c>
      <c r="R10537">
        <v>60</v>
      </c>
      <c r="S10537">
        <v>6</v>
      </c>
    </row>
    <row r="10538" spans="1:24" x14ac:dyDescent="0.3">
      <c r="A10538">
        <v>13233</v>
      </c>
      <c r="B10538" t="s">
        <v>162</v>
      </c>
      <c r="C10538" t="s">
        <v>2984</v>
      </c>
      <c r="P10538">
        <v>28</v>
      </c>
      <c r="Q10538">
        <v>0</v>
      </c>
      <c r="R10538">
        <v>42</v>
      </c>
      <c r="S10538">
        <v>3</v>
      </c>
    </row>
    <row r="10539" spans="1:24" x14ac:dyDescent="0.3">
      <c r="A10539">
        <v>13233</v>
      </c>
      <c r="B10539" t="s">
        <v>162</v>
      </c>
      <c r="C10539" t="s">
        <v>183</v>
      </c>
      <c r="P10539">
        <v>10</v>
      </c>
      <c r="Q10539">
        <v>0</v>
      </c>
      <c r="R10539">
        <v>30</v>
      </c>
      <c r="S10539">
        <v>4</v>
      </c>
    </row>
    <row r="10540" spans="1:24" x14ac:dyDescent="0.3">
      <c r="A10540">
        <v>13233</v>
      </c>
      <c r="B10540" t="s">
        <v>162</v>
      </c>
      <c r="C10540" t="s">
        <v>1062</v>
      </c>
      <c r="P10540">
        <v>9</v>
      </c>
      <c r="Q10540">
        <v>0</v>
      </c>
      <c r="R10540">
        <v>18</v>
      </c>
      <c r="S10540">
        <v>2</v>
      </c>
    </row>
    <row r="10541" spans="1:24" x14ac:dyDescent="0.3">
      <c r="A10541">
        <v>13233</v>
      </c>
      <c r="B10541" t="s">
        <v>162</v>
      </c>
      <c r="C10541" t="s">
        <v>1775</v>
      </c>
      <c r="P10541">
        <v>11</v>
      </c>
      <c r="Q10541">
        <v>0</v>
      </c>
      <c r="R10541">
        <v>11</v>
      </c>
      <c r="S10541">
        <v>1</v>
      </c>
    </row>
    <row r="10542" spans="1:24" x14ac:dyDescent="0.3">
      <c r="A10542">
        <v>13233</v>
      </c>
      <c r="B10542" t="s">
        <v>162</v>
      </c>
      <c r="C10542" t="s">
        <v>2982</v>
      </c>
      <c r="P10542">
        <v>0</v>
      </c>
      <c r="Q10542">
        <v>0</v>
      </c>
      <c r="R10542">
        <v>0</v>
      </c>
      <c r="S10542">
        <v>1</v>
      </c>
    </row>
    <row r="10543" spans="1:24" x14ac:dyDescent="0.3">
      <c r="A10543">
        <v>13233</v>
      </c>
      <c r="B10543" t="s">
        <v>2978</v>
      </c>
      <c r="C10543" t="s">
        <v>2981</v>
      </c>
      <c r="T10543">
        <v>20</v>
      </c>
      <c r="U10543">
        <v>24</v>
      </c>
      <c r="V10543">
        <v>0</v>
      </c>
      <c r="W10543">
        <v>80</v>
      </c>
      <c r="X10543">
        <v>4</v>
      </c>
    </row>
    <row r="10544" spans="1:24" x14ac:dyDescent="0.3">
      <c r="A10544">
        <v>13233</v>
      </c>
      <c r="B10544" t="s">
        <v>162</v>
      </c>
      <c r="C10544" t="s">
        <v>320</v>
      </c>
      <c r="T10544">
        <v>18.8</v>
      </c>
      <c r="U10544">
        <v>25</v>
      </c>
      <c r="V10544">
        <v>0</v>
      </c>
      <c r="W10544">
        <v>75</v>
      </c>
      <c r="X10544">
        <v>4</v>
      </c>
    </row>
    <row r="10545" spans="1:39" x14ac:dyDescent="0.3">
      <c r="A10545">
        <v>13233</v>
      </c>
      <c r="B10545" t="s">
        <v>2978</v>
      </c>
      <c r="C10545" t="s">
        <v>2985</v>
      </c>
      <c r="Y10545">
        <v>-3</v>
      </c>
      <c r="Z10545">
        <v>0</v>
      </c>
      <c r="AA10545">
        <v>0</v>
      </c>
      <c r="AB10545">
        <v>-3</v>
      </c>
      <c r="AC10545">
        <v>1</v>
      </c>
    </row>
    <row r="10546" spans="1:39" x14ac:dyDescent="0.3">
      <c r="A10546">
        <v>13233</v>
      </c>
      <c r="B10546" t="s">
        <v>162</v>
      </c>
      <c r="C10546" t="s">
        <v>320</v>
      </c>
      <c r="Y10546">
        <v>19</v>
      </c>
      <c r="Z10546">
        <v>29</v>
      </c>
      <c r="AA10546">
        <v>0</v>
      </c>
      <c r="AB10546">
        <v>38</v>
      </c>
      <c r="AC10546">
        <v>2</v>
      </c>
    </row>
    <row r="10547" spans="1:39" x14ac:dyDescent="0.3">
      <c r="A10547">
        <v>13233</v>
      </c>
      <c r="B10547" t="s">
        <v>2978</v>
      </c>
      <c r="C10547" t="s">
        <v>2986</v>
      </c>
      <c r="AD10547">
        <v>1</v>
      </c>
      <c r="AE10547">
        <v>36</v>
      </c>
      <c r="AF10547">
        <v>1</v>
      </c>
      <c r="AG10547">
        <v>100</v>
      </c>
      <c r="AH10547">
        <v>6</v>
      </c>
      <c r="AI10547">
        <v>3</v>
      </c>
    </row>
    <row r="10548" spans="1:39" x14ac:dyDescent="0.3">
      <c r="A10548">
        <v>13233</v>
      </c>
      <c r="B10548" t="s">
        <v>162</v>
      </c>
      <c r="C10548" t="s">
        <v>2952</v>
      </c>
      <c r="AD10548">
        <v>2</v>
      </c>
      <c r="AE10548">
        <v>35</v>
      </c>
      <c r="AF10548">
        <v>2</v>
      </c>
      <c r="AG10548">
        <v>100</v>
      </c>
      <c r="AH10548">
        <v>7</v>
      </c>
      <c r="AI10548">
        <v>1</v>
      </c>
    </row>
    <row r="10549" spans="1:39" x14ac:dyDescent="0.3">
      <c r="A10549">
        <v>13233</v>
      </c>
      <c r="B10549" t="s">
        <v>2978</v>
      </c>
      <c r="C10549" t="s">
        <v>2499</v>
      </c>
      <c r="AJ10549">
        <v>46</v>
      </c>
      <c r="AK10549">
        <v>234</v>
      </c>
      <c r="AL10549">
        <v>39</v>
      </c>
      <c r="AM10549">
        <v>6</v>
      </c>
    </row>
    <row r="10550" spans="1:39" x14ac:dyDescent="0.3">
      <c r="A10550">
        <v>13233</v>
      </c>
      <c r="B10550" t="s">
        <v>162</v>
      </c>
      <c r="C10550" t="s">
        <v>2953</v>
      </c>
      <c r="AJ10550">
        <v>64</v>
      </c>
      <c r="AK10550">
        <v>184</v>
      </c>
      <c r="AL10550">
        <v>46</v>
      </c>
      <c r="AM10550">
        <v>4</v>
      </c>
    </row>
    <row r="10551" spans="1:39" x14ac:dyDescent="0.3">
      <c r="A10551">
        <v>13234</v>
      </c>
      <c r="B10551" t="s">
        <v>527</v>
      </c>
      <c r="C10551" t="s">
        <v>93</v>
      </c>
      <c r="D10551">
        <v>32</v>
      </c>
      <c r="E10551">
        <v>81.2</v>
      </c>
      <c r="F10551">
        <v>26</v>
      </c>
      <c r="G10551">
        <v>1</v>
      </c>
      <c r="H10551">
        <v>3</v>
      </c>
      <c r="I10551">
        <v>332</v>
      </c>
      <c r="J10551">
        <v>193.1</v>
      </c>
    </row>
    <row r="10552" spans="1:39" x14ac:dyDescent="0.3">
      <c r="A10552">
        <v>13234</v>
      </c>
      <c r="B10552" t="s">
        <v>670</v>
      </c>
      <c r="C10552" t="s">
        <v>2180</v>
      </c>
      <c r="D10552">
        <v>25</v>
      </c>
      <c r="E10552">
        <v>60</v>
      </c>
      <c r="F10552">
        <v>15</v>
      </c>
      <c r="G10552">
        <v>1</v>
      </c>
      <c r="H10552">
        <v>2</v>
      </c>
      <c r="I10552">
        <v>211</v>
      </c>
      <c r="J10552">
        <v>149.30000000000001</v>
      </c>
    </row>
    <row r="10553" spans="1:39" x14ac:dyDescent="0.3">
      <c r="A10553">
        <v>13234</v>
      </c>
      <c r="B10553" t="s">
        <v>670</v>
      </c>
      <c r="C10553" t="s">
        <v>2987</v>
      </c>
      <c r="D10553">
        <v>1</v>
      </c>
      <c r="E10553">
        <v>100</v>
      </c>
      <c r="F10553">
        <v>1</v>
      </c>
      <c r="G10553">
        <v>0</v>
      </c>
      <c r="H10553">
        <v>1</v>
      </c>
      <c r="I10553">
        <v>66</v>
      </c>
      <c r="J10553">
        <v>984.4</v>
      </c>
    </row>
    <row r="10554" spans="1:39" x14ac:dyDescent="0.3">
      <c r="A10554">
        <v>13234</v>
      </c>
      <c r="B10554" t="s">
        <v>527</v>
      </c>
      <c r="C10554" t="s">
        <v>2556</v>
      </c>
      <c r="K10554">
        <v>13</v>
      </c>
      <c r="L10554">
        <v>0</v>
      </c>
      <c r="M10554">
        <v>18</v>
      </c>
      <c r="N10554">
        <v>1</v>
      </c>
      <c r="O10554">
        <v>61</v>
      </c>
    </row>
    <row r="10555" spans="1:39" x14ac:dyDescent="0.3">
      <c r="A10555">
        <v>13234</v>
      </c>
      <c r="B10555" t="s">
        <v>527</v>
      </c>
      <c r="C10555" t="s">
        <v>93</v>
      </c>
      <c r="K10555">
        <v>21</v>
      </c>
      <c r="L10555">
        <v>0</v>
      </c>
      <c r="M10555">
        <v>16</v>
      </c>
      <c r="N10555">
        <v>0</v>
      </c>
      <c r="O10555">
        <v>55</v>
      </c>
    </row>
    <row r="10556" spans="1:39" x14ac:dyDescent="0.3">
      <c r="A10556">
        <v>13234</v>
      </c>
      <c r="B10556" t="s">
        <v>527</v>
      </c>
      <c r="C10556" t="s">
        <v>59</v>
      </c>
      <c r="K10556">
        <v>3</v>
      </c>
      <c r="L10556">
        <v>0</v>
      </c>
      <c r="M10556">
        <v>6</v>
      </c>
      <c r="N10556">
        <v>0</v>
      </c>
      <c r="O10556">
        <v>10</v>
      </c>
    </row>
    <row r="10557" spans="1:39" x14ac:dyDescent="0.3">
      <c r="A10557">
        <v>13234</v>
      </c>
      <c r="B10557" t="s">
        <v>527</v>
      </c>
      <c r="C10557" t="s">
        <v>320</v>
      </c>
      <c r="K10557">
        <v>1</v>
      </c>
      <c r="L10557">
        <v>0</v>
      </c>
      <c r="M10557">
        <v>2</v>
      </c>
      <c r="N10557">
        <v>0</v>
      </c>
      <c r="O10557">
        <v>2</v>
      </c>
    </row>
    <row r="10558" spans="1:39" x14ac:dyDescent="0.3">
      <c r="A10558">
        <v>13234</v>
      </c>
      <c r="B10558" t="s">
        <v>527</v>
      </c>
      <c r="C10558" t="s">
        <v>1250</v>
      </c>
      <c r="K10558">
        <v>1</v>
      </c>
      <c r="L10558">
        <v>1</v>
      </c>
      <c r="M10558">
        <v>0</v>
      </c>
      <c r="N10558">
        <v>0</v>
      </c>
      <c r="O10558">
        <v>0</v>
      </c>
    </row>
    <row r="10559" spans="1:39" x14ac:dyDescent="0.3">
      <c r="A10559">
        <v>13234</v>
      </c>
      <c r="B10559" t="s">
        <v>670</v>
      </c>
      <c r="C10559" t="s">
        <v>2612</v>
      </c>
      <c r="K10559">
        <v>17</v>
      </c>
      <c r="L10559">
        <v>1</v>
      </c>
      <c r="M10559">
        <v>12</v>
      </c>
      <c r="N10559">
        <v>0</v>
      </c>
      <c r="O10559">
        <v>65</v>
      </c>
    </row>
    <row r="10560" spans="1:39" x14ac:dyDescent="0.3">
      <c r="A10560">
        <v>13234</v>
      </c>
      <c r="B10560" t="s">
        <v>670</v>
      </c>
      <c r="C10560" t="s">
        <v>2656</v>
      </c>
      <c r="K10560">
        <v>3</v>
      </c>
      <c r="L10560">
        <v>0</v>
      </c>
      <c r="M10560">
        <v>23</v>
      </c>
      <c r="N10560">
        <v>0</v>
      </c>
      <c r="O10560">
        <v>34</v>
      </c>
    </row>
    <row r="10561" spans="1:24" x14ac:dyDescent="0.3">
      <c r="A10561">
        <v>13234</v>
      </c>
      <c r="B10561" t="s">
        <v>670</v>
      </c>
      <c r="C10561" t="s">
        <v>81</v>
      </c>
      <c r="K10561">
        <v>4</v>
      </c>
      <c r="L10561">
        <v>0</v>
      </c>
      <c r="M10561">
        <v>4</v>
      </c>
      <c r="N10561">
        <v>0</v>
      </c>
      <c r="O10561">
        <v>4</v>
      </c>
    </row>
    <row r="10562" spans="1:24" x14ac:dyDescent="0.3">
      <c r="A10562">
        <v>13234</v>
      </c>
      <c r="B10562" t="s">
        <v>670</v>
      </c>
      <c r="C10562" t="s">
        <v>2180</v>
      </c>
      <c r="K10562">
        <v>4</v>
      </c>
      <c r="L10562">
        <v>0</v>
      </c>
      <c r="M10562">
        <v>4</v>
      </c>
      <c r="N10562">
        <v>1</v>
      </c>
      <c r="O10562">
        <v>-9</v>
      </c>
    </row>
    <row r="10563" spans="1:24" x14ac:dyDescent="0.3">
      <c r="A10563">
        <v>13234</v>
      </c>
      <c r="B10563" t="s">
        <v>527</v>
      </c>
      <c r="C10563" t="s">
        <v>1250</v>
      </c>
      <c r="P10563">
        <v>44</v>
      </c>
      <c r="Q10563">
        <v>2</v>
      </c>
      <c r="R10563">
        <v>93</v>
      </c>
      <c r="S10563">
        <v>7</v>
      </c>
    </row>
    <row r="10564" spans="1:24" x14ac:dyDescent="0.3">
      <c r="A10564">
        <v>13234</v>
      </c>
      <c r="B10564" t="s">
        <v>527</v>
      </c>
      <c r="C10564" t="s">
        <v>59</v>
      </c>
      <c r="P10564">
        <v>41</v>
      </c>
      <c r="Q10564">
        <v>0</v>
      </c>
      <c r="R10564">
        <v>70</v>
      </c>
      <c r="S10564">
        <v>5</v>
      </c>
    </row>
    <row r="10565" spans="1:24" x14ac:dyDescent="0.3">
      <c r="A10565">
        <v>13234</v>
      </c>
      <c r="B10565" t="s">
        <v>527</v>
      </c>
      <c r="C10565" t="s">
        <v>1130</v>
      </c>
      <c r="P10565">
        <v>35</v>
      </c>
      <c r="Q10565">
        <v>1</v>
      </c>
      <c r="R10565">
        <v>61</v>
      </c>
      <c r="S10565">
        <v>4</v>
      </c>
    </row>
    <row r="10566" spans="1:24" x14ac:dyDescent="0.3">
      <c r="A10566">
        <v>13234</v>
      </c>
      <c r="B10566" t="s">
        <v>527</v>
      </c>
      <c r="C10566" t="s">
        <v>2988</v>
      </c>
      <c r="P10566">
        <v>23</v>
      </c>
      <c r="Q10566">
        <v>0</v>
      </c>
      <c r="R10566">
        <v>42</v>
      </c>
      <c r="S10566">
        <v>2</v>
      </c>
    </row>
    <row r="10567" spans="1:24" x14ac:dyDescent="0.3">
      <c r="A10567">
        <v>13234</v>
      </c>
      <c r="B10567" t="s">
        <v>527</v>
      </c>
      <c r="C10567" t="s">
        <v>2989</v>
      </c>
      <c r="P10567">
        <v>10</v>
      </c>
      <c r="Q10567">
        <v>0</v>
      </c>
      <c r="R10567">
        <v>36</v>
      </c>
      <c r="S10567">
        <v>5</v>
      </c>
    </row>
    <row r="10568" spans="1:24" x14ac:dyDescent="0.3">
      <c r="A10568">
        <v>13234</v>
      </c>
      <c r="B10568" t="s">
        <v>527</v>
      </c>
      <c r="C10568" t="s">
        <v>74</v>
      </c>
      <c r="P10568">
        <v>12</v>
      </c>
      <c r="Q10568">
        <v>0</v>
      </c>
      <c r="R10568">
        <v>16</v>
      </c>
      <c r="S10568">
        <v>2</v>
      </c>
    </row>
    <row r="10569" spans="1:24" x14ac:dyDescent="0.3">
      <c r="A10569">
        <v>13234</v>
      </c>
      <c r="B10569" t="s">
        <v>527</v>
      </c>
      <c r="C10569" t="s">
        <v>2556</v>
      </c>
      <c r="P10569">
        <v>16</v>
      </c>
      <c r="Q10569">
        <v>0</v>
      </c>
      <c r="R10569">
        <v>14</v>
      </c>
      <c r="S10569">
        <v>1</v>
      </c>
    </row>
    <row r="10570" spans="1:24" x14ac:dyDescent="0.3">
      <c r="A10570">
        <v>13234</v>
      </c>
      <c r="B10570" t="s">
        <v>670</v>
      </c>
      <c r="C10570" t="s">
        <v>2990</v>
      </c>
      <c r="P10570">
        <v>73</v>
      </c>
      <c r="Q10570">
        <v>3</v>
      </c>
      <c r="R10570">
        <v>217</v>
      </c>
      <c r="S10570">
        <v>8</v>
      </c>
    </row>
    <row r="10571" spans="1:24" x14ac:dyDescent="0.3">
      <c r="A10571">
        <v>13234</v>
      </c>
      <c r="B10571" t="s">
        <v>670</v>
      </c>
      <c r="C10571" t="s">
        <v>2656</v>
      </c>
      <c r="P10571">
        <v>19</v>
      </c>
      <c r="Q10571">
        <v>0</v>
      </c>
      <c r="R10571">
        <v>36</v>
      </c>
      <c r="S10571">
        <v>2</v>
      </c>
    </row>
    <row r="10572" spans="1:24" x14ac:dyDescent="0.3">
      <c r="A10572">
        <v>13234</v>
      </c>
      <c r="B10572" t="s">
        <v>670</v>
      </c>
      <c r="C10572" t="s">
        <v>2612</v>
      </c>
      <c r="P10572">
        <v>6</v>
      </c>
      <c r="Q10572">
        <v>0</v>
      </c>
      <c r="R10572">
        <v>11</v>
      </c>
      <c r="S10572">
        <v>3</v>
      </c>
    </row>
    <row r="10573" spans="1:24" x14ac:dyDescent="0.3">
      <c r="A10573">
        <v>13234</v>
      </c>
      <c r="B10573" t="s">
        <v>670</v>
      </c>
      <c r="C10573" t="s">
        <v>1186</v>
      </c>
      <c r="P10573">
        <v>5</v>
      </c>
      <c r="Q10573">
        <v>0</v>
      </c>
      <c r="R10573">
        <v>5</v>
      </c>
      <c r="S10573">
        <v>1</v>
      </c>
    </row>
    <row r="10574" spans="1:24" x14ac:dyDescent="0.3">
      <c r="A10574">
        <v>13234</v>
      </c>
      <c r="B10574" t="s">
        <v>670</v>
      </c>
      <c r="C10574" t="s">
        <v>2987</v>
      </c>
      <c r="P10574">
        <v>4</v>
      </c>
      <c r="Q10574">
        <v>0</v>
      </c>
      <c r="R10574">
        <v>4</v>
      </c>
      <c r="S10574">
        <v>1</v>
      </c>
    </row>
    <row r="10575" spans="1:24" x14ac:dyDescent="0.3">
      <c r="A10575">
        <v>13234</v>
      </c>
      <c r="B10575" t="s">
        <v>670</v>
      </c>
      <c r="C10575" t="s">
        <v>2991</v>
      </c>
      <c r="P10575">
        <v>4</v>
      </c>
      <c r="Q10575">
        <v>0</v>
      </c>
      <c r="R10575">
        <v>4</v>
      </c>
      <c r="S10575">
        <v>1</v>
      </c>
    </row>
    <row r="10576" spans="1:24" x14ac:dyDescent="0.3">
      <c r="A10576">
        <v>13234</v>
      </c>
      <c r="B10576" t="s">
        <v>527</v>
      </c>
      <c r="C10576" t="s">
        <v>2992</v>
      </c>
      <c r="T10576">
        <v>20</v>
      </c>
      <c r="U10576">
        <v>20</v>
      </c>
      <c r="V10576">
        <v>0</v>
      </c>
      <c r="W10576">
        <v>20</v>
      </c>
      <c r="X10576">
        <v>1</v>
      </c>
    </row>
    <row r="10577" spans="1:39" x14ac:dyDescent="0.3">
      <c r="A10577">
        <v>13234</v>
      </c>
      <c r="B10577" t="s">
        <v>527</v>
      </c>
      <c r="C10577" t="s">
        <v>2556</v>
      </c>
      <c r="T10577">
        <v>16</v>
      </c>
      <c r="U10577">
        <v>16</v>
      </c>
      <c r="V10577">
        <v>0</v>
      </c>
      <c r="W10577">
        <v>16</v>
      </c>
      <c r="X10577">
        <v>1</v>
      </c>
    </row>
    <row r="10578" spans="1:39" x14ac:dyDescent="0.3">
      <c r="A10578">
        <v>13234</v>
      </c>
      <c r="B10578" t="s">
        <v>670</v>
      </c>
      <c r="C10578" t="s">
        <v>2656</v>
      </c>
      <c r="T10578">
        <v>31</v>
      </c>
      <c r="U10578">
        <v>46</v>
      </c>
      <c r="V10578">
        <v>0</v>
      </c>
      <c r="W10578">
        <v>93</v>
      </c>
      <c r="X10578">
        <v>3</v>
      </c>
    </row>
    <row r="10579" spans="1:39" x14ac:dyDescent="0.3">
      <c r="A10579">
        <v>13234</v>
      </c>
      <c r="B10579" t="s">
        <v>670</v>
      </c>
      <c r="C10579" t="s">
        <v>2614</v>
      </c>
      <c r="T10579">
        <v>45</v>
      </c>
      <c r="U10579">
        <v>45</v>
      </c>
      <c r="V10579">
        <v>0</v>
      </c>
      <c r="W10579">
        <v>45</v>
      </c>
      <c r="X10579">
        <v>1</v>
      </c>
    </row>
    <row r="10580" spans="1:39" x14ac:dyDescent="0.3">
      <c r="A10580">
        <v>13234</v>
      </c>
      <c r="B10580" t="s">
        <v>670</v>
      </c>
      <c r="C10580" t="s">
        <v>93</v>
      </c>
      <c r="T10580">
        <v>19</v>
      </c>
      <c r="U10580">
        <v>19</v>
      </c>
      <c r="V10580">
        <v>0</v>
      </c>
      <c r="W10580">
        <v>19</v>
      </c>
      <c r="X10580">
        <v>1</v>
      </c>
    </row>
    <row r="10581" spans="1:39" x14ac:dyDescent="0.3">
      <c r="A10581">
        <v>13234</v>
      </c>
      <c r="B10581" t="s">
        <v>670</v>
      </c>
      <c r="C10581" t="s">
        <v>2991</v>
      </c>
      <c r="T10581">
        <v>14</v>
      </c>
      <c r="U10581">
        <v>14</v>
      </c>
      <c r="V10581">
        <v>0</v>
      </c>
      <c r="W10581">
        <v>14</v>
      </c>
      <c r="X10581">
        <v>1</v>
      </c>
    </row>
    <row r="10582" spans="1:39" x14ac:dyDescent="0.3">
      <c r="A10582">
        <v>13234</v>
      </c>
      <c r="B10582" t="s">
        <v>527</v>
      </c>
      <c r="C10582" t="s">
        <v>59</v>
      </c>
      <c r="Y10582">
        <v>0</v>
      </c>
      <c r="Z10582">
        <v>0</v>
      </c>
      <c r="AA10582">
        <v>0</v>
      </c>
      <c r="AB10582">
        <v>0</v>
      </c>
      <c r="AC10582">
        <v>1</v>
      </c>
    </row>
    <row r="10583" spans="1:39" x14ac:dyDescent="0.3">
      <c r="A10583">
        <v>13234</v>
      </c>
      <c r="B10583" t="s">
        <v>527</v>
      </c>
      <c r="C10583" t="s">
        <v>2993</v>
      </c>
      <c r="AD10583">
        <v>1</v>
      </c>
      <c r="AE10583">
        <v>25</v>
      </c>
      <c r="AF10583">
        <v>1</v>
      </c>
      <c r="AG10583">
        <v>100</v>
      </c>
      <c r="AH10583">
        <v>7</v>
      </c>
      <c r="AI10583">
        <v>4</v>
      </c>
    </row>
    <row r="10584" spans="1:39" x14ac:dyDescent="0.3">
      <c r="A10584">
        <v>13234</v>
      </c>
      <c r="B10584" t="s">
        <v>670</v>
      </c>
      <c r="C10584" t="s">
        <v>2619</v>
      </c>
      <c r="AD10584">
        <v>0</v>
      </c>
      <c r="AE10584" t="s">
        <v>136</v>
      </c>
      <c r="AF10584">
        <v>0</v>
      </c>
      <c r="AG10584" t="s">
        <v>136</v>
      </c>
      <c r="AH10584">
        <v>4</v>
      </c>
      <c r="AI10584">
        <v>4</v>
      </c>
    </row>
    <row r="10585" spans="1:39" x14ac:dyDescent="0.3">
      <c r="A10585">
        <v>13234</v>
      </c>
      <c r="B10585" t="s">
        <v>527</v>
      </c>
      <c r="C10585" t="s">
        <v>2993</v>
      </c>
      <c r="AJ10585">
        <v>50</v>
      </c>
      <c r="AK10585">
        <v>133</v>
      </c>
      <c r="AL10585">
        <v>44.3</v>
      </c>
      <c r="AM10585">
        <v>3</v>
      </c>
    </row>
    <row r="10586" spans="1:39" x14ac:dyDescent="0.3">
      <c r="A10586">
        <v>13234</v>
      </c>
      <c r="B10586" t="s">
        <v>670</v>
      </c>
      <c r="C10586" t="s">
        <v>320</v>
      </c>
      <c r="AJ10586">
        <v>55</v>
      </c>
      <c r="AK10586">
        <v>200</v>
      </c>
      <c r="AL10586">
        <v>40</v>
      </c>
      <c r="AM10586">
        <v>5</v>
      </c>
    </row>
    <row r="10587" spans="1:39" x14ac:dyDescent="0.3">
      <c r="A10587">
        <v>13235</v>
      </c>
      <c r="B10587" t="s">
        <v>846</v>
      </c>
      <c r="C10587" t="s">
        <v>2994</v>
      </c>
      <c r="D10587">
        <v>16</v>
      </c>
      <c r="E10587">
        <v>56.2</v>
      </c>
      <c r="F10587">
        <v>9</v>
      </c>
      <c r="G10587">
        <v>0</v>
      </c>
      <c r="H10587">
        <v>1</v>
      </c>
      <c r="I10587">
        <v>132</v>
      </c>
      <c r="J10587">
        <v>146.19999999999999</v>
      </c>
    </row>
    <row r="10588" spans="1:39" x14ac:dyDescent="0.3">
      <c r="A10588">
        <v>13235</v>
      </c>
      <c r="B10588" t="s">
        <v>730</v>
      </c>
      <c r="C10588" t="s">
        <v>2651</v>
      </c>
      <c r="D10588">
        <v>31</v>
      </c>
      <c r="E10588">
        <v>58.1</v>
      </c>
      <c r="F10588">
        <v>18</v>
      </c>
      <c r="G10588">
        <v>0</v>
      </c>
      <c r="H10588">
        <v>2</v>
      </c>
      <c r="I10588">
        <v>199</v>
      </c>
      <c r="J10588">
        <v>133.30000000000001</v>
      </c>
    </row>
    <row r="10589" spans="1:39" x14ac:dyDescent="0.3">
      <c r="A10589">
        <v>13235</v>
      </c>
      <c r="B10589" t="s">
        <v>730</v>
      </c>
      <c r="C10589" t="s">
        <v>2995</v>
      </c>
      <c r="D10589">
        <v>6</v>
      </c>
      <c r="E10589">
        <v>83.3</v>
      </c>
      <c r="F10589">
        <v>5</v>
      </c>
      <c r="G10589">
        <v>0</v>
      </c>
      <c r="H10589">
        <v>0</v>
      </c>
      <c r="I10589">
        <v>77</v>
      </c>
      <c r="J10589">
        <v>191.1</v>
      </c>
    </row>
    <row r="10590" spans="1:39" x14ac:dyDescent="0.3">
      <c r="A10590">
        <v>13235</v>
      </c>
      <c r="B10590" t="s">
        <v>846</v>
      </c>
      <c r="C10590" t="s">
        <v>216</v>
      </c>
      <c r="K10590">
        <v>15</v>
      </c>
      <c r="L10590">
        <v>1</v>
      </c>
      <c r="M10590">
        <v>46</v>
      </c>
      <c r="N10590">
        <v>0</v>
      </c>
      <c r="O10590">
        <v>140</v>
      </c>
    </row>
    <row r="10591" spans="1:39" x14ac:dyDescent="0.3">
      <c r="A10591">
        <v>13235</v>
      </c>
      <c r="B10591" t="s">
        <v>846</v>
      </c>
      <c r="C10591" t="s">
        <v>1389</v>
      </c>
      <c r="K10591">
        <v>11</v>
      </c>
      <c r="L10591">
        <v>0</v>
      </c>
      <c r="M10591">
        <v>11</v>
      </c>
      <c r="N10591">
        <v>0</v>
      </c>
      <c r="O10591">
        <v>39</v>
      </c>
    </row>
    <row r="10592" spans="1:39" x14ac:dyDescent="0.3">
      <c r="A10592">
        <v>13235</v>
      </c>
      <c r="B10592" t="s">
        <v>846</v>
      </c>
      <c r="C10592" t="s">
        <v>183</v>
      </c>
      <c r="K10592">
        <v>1</v>
      </c>
      <c r="L10592">
        <v>0</v>
      </c>
      <c r="M10592">
        <v>19</v>
      </c>
      <c r="N10592">
        <v>0</v>
      </c>
      <c r="O10592">
        <v>19</v>
      </c>
    </row>
    <row r="10593" spans="1:19" x14ac:dyDescent="0.3">
      <c r="A10593">
        <v>13235</v>
      </c>
      <c r="B10593" t="s">
        <v>846</v>
      </c>
      <c r="C10593" t="s">
        <v>2994</v>
      </c>
      <c r="K10593">
        <v>7</v>
      </c>
      <c r="L10593">
        <v>2</v>
      </c>
      <c r="M10593">
        <v>29</v>
      </c>
      <c r="N10593">
        <v>0</v>
      </c>
      <c r="O10593">
        <v>9</v>
      </c>
    </row>
    <row r="10594" spans="1:19" x14ac:dyDescent="0.3">
      <c r="A10594">
        <v>13235</v>
      </c>
      <c r="B10594" t="s">
        <v>846</v>
      </c>
      <c r="C10594" t="s">
        <v>907</v>
      </c>
      <c r="K10594">
        <v>1</v>
      </c>
      <c r="L10594">
        <v>0</v>
      </c>
      <c r="M10594">
        <v>2</v>
      </c>
      <c r="N10594">
        <v>0</v>
      </c>
      <c r="O10594">
        <v>2</v>
      </c>
    </row>
    <row r="10595" spans="1:19" x14ac:dyDescent="0.3">
      <c r="A10595">
        <v>13235</v>
      </c>
      <c r="B10595" t="s">
        <v>846</v>
      </c>
      <c r="C10595" t="s">
        <v>320</v>
      </c>
      <c r="K10595">
        <v>1</v>
      </c>
      <c r="L10595">
        <v>0</v>
      </c>
      <c r="M10595">
        <v>0</v>
      </c>
      <c r="N10595">
        <v>0</v>
      </c>
      <c r="O10595">
        <v>-1</v>
      </c>
    </row>
    <row r="10596" spans="1:19" x14ac:dyDescent="0.3">
      <c r="A10596">
        <v>13235</v>
      </c>
      <c r="B10596" t="s">
        <v>846</v>
      </c>
      <c r="C10596" t="s">
        <v>2689</v>
      </c>
      <c r="K10596">
        <v>1</v>
      </c>
      <c r="L10596">
        <v>0</v>
      </c>
      <c r="M10596">
        <v>0</v>
      </c>
      <c r="N10596">
        <v>0</v>
      </c>
      <c r="O10596">
        <v>-5</v>
      </c>
    </row>
    <row r="10597" spans="1:19" x14ac:dyDescent="0.3">
      <c r="A10597">
        <v>13235</v>
      </c>
      <c r="B10597" t="s">
        <v>730</v>
      </c>
      <c r="C10597" t="s">
        <v>52</v>
      </c>
      <c r="K10597">
        <v>4</v>
      </c>
      <c r="L10597">
        <v>0</v>
      </c>
      <c r="M10597">
        <v>31</v>
      </c>
      <c r="N10597">
        <v>1</v>
      </c>
      <c r="O10597">
        <v>55</v>
      </c>
    </row>
    <row r="10598" spans="1:19" x14ac:dyDescent="0.3">
      <c r="A10598">
        <v>13235</v>
      </c>
      <c r="B10598" t="s">
        <v>730</v>
      </c>
      <c r="C10598" t="s">
        <v>107</v>
      </c>
      <c r="K10598">
        <v>16</v>
      </c>
      <c r="L10598">
        <v>0</v>
      </c>
      <c r="M10598">
        <v>9</v>
      </c>
      <c r="N10598">
        <v>1</v>
      </c>
      <c r="O10598">
        <v>39</v>
      </c>
    </row>
    <row r="10599" spans="1:19" x14ac:dyDescent="0.3">
      <c r="A10599">
        <v>13235</v>
      </c>
      <c r="B10599" t="s">
        <v>730</v>
      </c>
      <c r="C10599" t="s">
        <v>2651</v>
      </c>
      <c r="K10599">
        <v>9</v>
      </c>
      <c r="L10599">
        <v>0</v>
      </c>
      <c r="M10599">
        <v>11</v>
      </c>
      <c r="N10599">
        <v>0</v>
      </c>
      <c r="O10599">
        <v>19</v>
      </c>
    </row>
    <row r="10600" spans="1:19" x14ac:dyDescent="0.3">
      <c r="A10600">
        <v>13235</v>
      </c>
      <c r="B10600" t="s">
        <v>730</v>
      </c>
      <c r="C10600" t="s">
        <v>1403</v>
      </c>
      <c r="K10600">
        <v>1</v>
      </c>
      <c r="L10600">
        <v>0</v>
      </c>
      <c r="M10600">
        <v>8</v>
      </c>
      <c r="N10600">
        <v>0</v>
      </c>
      <c r="O10600">
        <v>8</v>
      </c>
    </row>
    <row r="10601" spans="1:19" x14ac:dyDescent="0.3">
      <c r="A10601">
        <v>13235</v>
      </c>
      <c r="B10601" t="s">
        <v>730</v>
      </c>
      <c r="C10601" t="s">
        <v>2995</v>
      </c>
      <c r="K10601">
        <v>1</v>
      </c>
      <c r="L10601">
        <v>0</v>
      </c>
      <c r="M10601">
        <v>6</v>
      </c>
      <c r="N10601">
        <v>0</v>
      </c>
      <c r="O10601">
        <v>6</v>
      </c>
    </row>
    <row r="10602" spans="1:19" x14ac:dyDescent="0.3">
      <c r="A10602">
        <v>13235</v>
      </c>
      <c r="B10602" t="s">
        <v>730</v>
      </c>
      <c r="C10602" t="s">
        <v>180</v>
      </c>
      <c r="K10602">
        <v>3</v>
      </c>
      <c r="L10602">
        <v>0</v>
      </c>
      <c r="M10602">
        <v>4</v>
      </c>
      <c r="N10602">
        <v>0</v>
      </c>
      <c r="O10602">
        <v>4</v>
      </c>
    </row>
    <row r="10603" spans="1:19" x14ac:dyDescent="0.3">
      <c r="A10603">
        <v>13235</v>
      </c>
      <c r="B10603" t="s">
        <v>730</v>
      </c>
      <c r="C10603" t="s">
        <v>2996</v>
      </c>
      <c r="K10603">
        <v>1</v>
      </c>
      <c r="L10603">
        <v>0</v>
      </c>
      <c r="M10603">
        <v>2</v>
      </c>
      <c r="N10603">
        <v>0</v>
      </c>
      <c r="O10603">
        <v>2</v>
      </c>
    </row>
    <row r="10604" spans="1:19" x14ac:dyDescent="0.3">
      <c r="A10604">
        <v>13235</v>
      </c>
      <c r="B10604" t="s">
        <v>730</v>
      </c>
      <c r="C10604" t="s">
        <v>586</v>
      </c>
      <c r="K10604">
        <v>1</v>
      </c>
      <c r="L10604">
        <v>0</v>
      </c>
      <c r="M10604">
        <v>0</v>
      </c>
      <c r="N10604">
        <v>0</v>
      </c>
      <c r="O10604">
        <v>-2</v>
      </c>
    </row>
    <row r="10605" spans="1:19" x14ac:dyDescent="0.3">
      <c r="A10605">
        <v>13235</v>
      </c>
      <c r="B10605" t="s">
        <v>846</v>
      </c>
      <c r="C10605" t="s">
        <v>646</v>
      </c>
      <c r="P10605">
        <v>43</v>
      </c>
      <c r="Q10605">
        <v>0</v>
      </c>
      <c r="R10605">
        <v>62</v>
      </c>
      <c r="S10605">
        <v>3</v>
      </c>
    </row>
    <row r="10606" spans="1:19" x14ac:dyDescent="0.3">
      <c r="A10606">
        <v>13235</v>
      </c>
      <c r="B10606" t="s">
        <v>846</v>
      </c>
      <c r="C10606" t="s">
        <v>2451</v>
      </c>
      <c r="P10606">
        <v>15</v>
      </c>
      <c r="Q10606">
        <v>0</v>
      </c>
      <c r="R10606">
        <v>27</v>
      </c>
      <c r="S10606">
        <v>2</v>
      </c>
    </row>
    <row r="10607" spans="1:19" x14ac:dyDescent="0.3">
      <c r="A10607">
        <v>13235</v>
      </c>
      <c r="B10607" t="s">
        <v>846</v>
      </c>
      <c r="C10607" t="s">
        <v>2997</v>
      </c>
      <c r="P10607">
        <v>20</v>
      </c>
      <c r="Q10607">
        <v>1</v>
      </c>
      <c r="R10607">
        <v>20</v>
      </c>
      <c r="S10607">
        <v>1</v>
      </c>
    </row>
    <row r="10608" spans="1:19" x14ac:dyDescent="0.3">
      <c r="A10608">
        <v>13235</v>
      </c>
      <c r="B10608" t="s">
        <v>846</v>
      </c>
      <c r="C10608" t="s">
        <v>183</v>
      </c>
      <c r="P10608">
        <v>14</v>
      </c>
      <c r="Q10608">
        <v>0</v>
      </c>
      <c r="R10608">
        <v>18</v>
      </c>
      <c r="S10608">
        <v>2</v>
      </c>
    </row>
    <row r="10609" spans="1:29" x14ac:dyDescent="0.3">
      <c r="A10609">
        <v>13235</v>
      </c>
      <c r="B10609" t="s">
        <v>846</v>
      </c>
      <c r="C10609" t="s">
        <v>2689</v>
      </c>
      <c r="P10609">
        <v>5</v>
      </c>
      <c r="Q10609">
        <v>0</v>
      </c>
      <c r="R10609">
        <v>5</v>
      </c>
      <c r="S10609">
        <v>1</v>
      </c>
    </row>
    <row r="10610" spans="1:29" x14ac:dyDescent="0.3">
      <c r="A10610">
        <v>13235</v>
      </c>
      <c r="B10610" t="s">
        <v>730</v>
      </c>
      <c r="C10610" t="s">
        <v>517</v>
      </c>
      <c r="P10610">
        <v>20</v>
      </c>
      <c r="Q10610">
        <v>1</v>
      </c>
      <c r="R10610">
        <v>78</v>
      </c>
      <c r="S10610">
        <v>8</v>
      </c>
    </row>
    <row r="10611" spans="1:29" x14ac:dyDescent="0.3">
      <c r="A10611">
        <v>13235</v>
      </c>
      <c r="B10611" t="s">
        <v>730</v>
      </c>
      <c r="C10611" t="s">
        <v>447</v>
      </c>
      <c r="P10611">
        <v>29</v>
      </c>
      <c r="Q10611">
        <v>0</v>
      </c>
      <c r="R10611">
        <v>41</v>
      </c>
      <c r="S10611">
        <v>2</v>
      </c>
    </row>
    <row r="10612" spans="1:29" x14ac:dyDescent="0.3">
      <c r="A10612">
        <v>13235</v>
      </c>
      <c r="B10612" t="s">
        <v>730</v>
      </c>
      <c r="C10612" t="s">
        <v>1403</v>
      </c>
      <c r="P10612">
        <v>26</v>
      </c>
      <c r="Q10612">
        <v>0</v>
      </c>
      <c r="R10612">
        <v>33</v>
      </c>
      <c r="S10612">
        <v>2</v>
      </c>
    </row>
    <row r="10613" spans="1:29" x14ac:dyDescent="0.3">
      <c r="A10613">
        <v>13235</v>
      </c>
      <c r="B10613" t="s">
        <v>730</v>
      </c>
      <c r="C10613" t="s">
        <v>2998</v>
      </c>
      <c r="P10613">
        <v>22</v>
      </c>
      <c r="Q10613">
        <v>1</v>
      </c>
      <c r="R10613">
        <v>32</v>
      </c>
      <c r="S10613">
        <v>2</v>
      </c>
    </row>
    <row r="10614" spans="1:29" x14ac:dyDescent="0.3">
      <c r="A10614">
        <v>13235</v>
      </c>
      <c r="B10614" t="s">
        <v>730</v>
      </c>
      <c r="C10614" t="s">
        <v>2999</v>
      </c>
      <c r="P10614">
        <v>25</v>
      </c>
      <c r="Q10614">
        <v>0</v>
      </c>
      <c r="R10614">
        <v>25</v>
      </c>
      <c r="S10614">
        <v>1</v>
      </c>
    </row>
    <row r="10615" spans="1:29" x14ac:dyDescent="0.3">
      <c r="A10615">
        <v>13235</v>
      </c>
      <c r="B10615" t="s">
        <v>730</v>
      </c>
      <c r="C10615" t="s">
        <v>586</v>
      </c>
      <c r="P10615">
        <v>12</v>
      </c>
      <c r="Q10615">
        <v>0</v>
      </c>
      <c r="R10615">
        <v>24</v>
      </c>
      <c r="S10615">
        <v>5</v>
      </c>
    </row>
    <row r="10616" spans="1:29" x14ac:dyDescent="0.3">
      <c r="A10616">
        <v>13235</v>
      </c>
      <c r="B10616" t="s">
        <v>730</v>
      </c>
      <c r="C10616" t="s">
        <v>107</v>
      </c>
      <c r="P10616">
        <v>18</v>
      </c>
      <c r="Q10616">
        <v>0</v>
      </c>
      <c r="R10616">
        <v>18</v>
      </c>
      <c r="S10616">
        <v>1</v>
      </c>
    </row>
    <row r="10617" spans="1:29" x14ac:dyDescent="0.3">
      <c r="A10617">
        <v>13235</v>
      </c>
      <c r="B10617" t="s">
        <v>730</v>
      </c>
      <c r="C10617" t="s">
        <v>2655</v>
      </c>
      <c r="P10617">
        <v>5</v>
      </c>
      <c r="Q10617">
        <v>0</v>
      </c>
      <c r="R10617">
        <v>5</v>
      </c>
      <c r="S10617">
        <v>1</v>
      </c>
    </row>
    <row r="10618" spans="1:29" x14ac:dyDescent="0.3">
      <c r="A10618">
        <v>13235</v>
      </c>
      <c r="B10618" t="s">
        <v>846</v>
      </c>
      <c r="C10618" t="s">
        <v>3000</v>
      </c>
      <c r="T10618">
        <v>25</v>
      </c>
      <c r="U10618">
        <v>25</v>
      </c>
      <c r="V10618">
        <v>0</v>
      </c>
      <c r="W10618">
        <v>50</v>
      </c>
      <c r="X10618">
        <v>2</v>
      </c>
    </row>
    <row r="10619" spans="1:29" x14ac:dyDescent="0.3">
      <c r="A10619">
        <v>13235</v>
      </c>
      <c r="B10619" t="s">
        <v>846</v>
      </c>
      <c r="C10619" t="s">
        <v>1990</v>
      </c>
      <c r="T10619">
        <v>11</v>
      </c>
      <c r="U10619">
        <v>11</v>
      </c>
      <c r="V10619">
        <v>0</v>
      </c>
      <c r="W10619">
        <v>11</v>
      </c>
      <c r="X10619">
        <v>1</v>
      </c>
    </row>
    <row r="10620" spans="1:29" x14ac:dyDescent="0.3">
      <c r="A10620">
        <v>13235</v>
      </c>
      <c r="B10620" t="s">
        <v>846</v>
      </c>
      <c r="C10620" t="s">
        <v>3001</v>
      </c>
      <c r="T10620">
        <v>1</v>
      </c>
      <c r="U10620">
        <v>1</v>
      </c>
      <c r="V10620">
        <v>0</v>
      </c>
      <c r="W10620">
        <v>1</v>
      </c>
      <c r="X10620">
        <v>1</v>
      </c>
    </row>
    <row r="10621" spans="1:29" x14ac:dyDescent="0.3">
      <c r="A10621">
        <v>13235</v>
      </c>
      <c r="B10621" t="s">
        <v>730</v>
      </c>
      <c r="C10621" t="s">
        <v>714</v>
      </c>
      <c r="T10621">
        <v>17.8</v>
      </c>
      <c r="U10621">
        <v>24</v>
      </c>
      <c r="V10621">
        <v>0</v>
      </c>
      <c r="W10621">
        <v>71</v>
      </c>
      <c r="X10621">
        <v>4</v>
      </c>
    </row>
    <row r="10622" spans="1:29" x14ac:dyDescent="0.3">
      <c r="A10622">
        <v>13235</v>
      </c>
      <c r="B10622" t="s">
        <v>846</v>
      </c>
      <c r="C10622" t="s">
        <v>2689</v>
      </c>
      <c r="Y10622">
        <v>3</v>
      </c>
      <c r="Z10622">
        <v>3</v>
      </c>
      <c r="AA10622">
        <v>0</v>
      </c>
      <c r="AB10622">
        <v>3</v>
      </c>
      <c r="AC10622">
        <v>1</v>
      </c>
    </row>
    <row r="10623" spans="1:29" x14ac:dyDescent="0.3">
      <c r="A10623">
        <v>13235</v>
      </c>
      <c r="B10623" t="s">
        <v>730</v>
      </c>
      <c r="C10623" t="s">
        <v>586</v>
      </c>
      <c r="Y10623">
        <v>11.5</v>
      </c>
      <c r="Z10623">
        <v>17</v>
      </c>
      <c r="AA10623">
        <v>0</v>
      </c>
      <c r="AB10623">
        <v>23</v>
      </c>
      <c r="AC10623">
        <v>2</v>
      </c>
    </row>
    <row r="10624" spans="1:29" x14ac:dyDescent="0.3">
      <c r="A10624">
        <v>13235</v>
      </c>
      <c r="B10624" t="s">
        <v>730</v>
      </c>
      <c r="C10624" t="s">
        <v>3002</v>
      </c>
      <c r="Y10624">
        <v>3</v>
      </c>
      <c r="Z10624">
        <v>7</v>
      </c>
      <c r="AA10624">
        <v>0</v>
      </c>
      <c r="AB10624">
        <v>6</v>
      </c>
      <c r="AC10624">
        <v>2</v>
      </c>
    </row>
    <row r="10625" spans="1:39" x14ac:dyDescent="0.3">
      <c r="A10625">
        <v>13235</v>
      </c>
      <c r="B10625" t="s">
        <v>846</v>
      </c>
      <c r="C10625" t="s">
        <v>2455</v>
      </c>
      <c r="AD10625">
        <v>2</v>
      </c>
      <c r="AE10625">
        <v>41</v>
      </c>
      <c r="AF10625">
        <v>2</v>
      </c>
      <c r="AG10625">
        <v>100</v>
      </c>
      <c r="AH10625">
        <v>7</v>
      </c>
      <c r="AI10625">
        <v>1</v>
      </c>
    </row>
    <row r="10626" spans="1:39" x14ac:dyDescent="0.3">
      <c r="A10626">
        <v>13235</v>
      </c>
      <c r="B10626" t="s">
        <v>730</v>
      </c>
      <c r="C10626" t="s">
        <v>3003</v>
      </c>
      <c r="AD10626">
        <v>0</v>
      </c>
      <c r="AE10626" t="s">
        <v>136</v>
      </c>
      <c r="AF10626">
        <v>0</v>
      </c>
      <c r="AG10626" t="s">
        <v>136</v>
      </c>
      <c r="AH10626">
        <v>6</v>
      </c>
      <c r="AI10626">
        <v>6</v>
      </c>
    </row>
    <row r="10627" spans="1:39" x14ac:dyDescent="0.3">
      <c r="A10627">
        <v>13235</v>
      </c>
      <c r="B10627" t="s">
        <v>846</v>
      </c>
      <c r="C10627" t="s">
        <v>2456</v>
      </c>
      <c r="AJ10627">
        <v>55</v>
      </c>
      <c r="AK10627">
        <v>266</v>
      </c>
      <c r="AL10627">
        <v>44.3</v>
      </c>
      <c r="AM10627">
        <v>6</v>
      </c>
    </row>
    <row r="10628" spans="1:39" x14ac:dyDescent="0.3">
      <c r="A10628">
        <v>13235</v>
      </c>
      <c r="B10628" t="s">
        <v>730</v>
      </c>
      <c r="C10628" t="s">
        <v>3003</v>
      </c>
      <c r="AJ10628">
        <v>58</v>
      </c>
      <c r="AK10628">
        <v>241</v>
      </c>
      <c r="AL10628">
        <v>48.2</v>
      </c>
      <c r="AM10628">
        <v>5</v>
      </c>
    </row>
    <row r="10629" spans="1:39" x14ac:dyDescent="0.3">
      <c r="A10629">
        <v>13236</v>
      </c>
      <c r="B10629" t="s">
        <v>529</v>
      </c>
      <c r="C10629" t="s">
        <v>3004</v>
      </c>
      <c r="D10629">
        <v>41</v>
      </c>
      <c r="E10629">
        <v>61</v>
      </c>
      <c r="F10629">
        <v>25</v>
      </c>
      <c r="G10629">
        <v>1</v>
      </c>
      <c r="H10629">
        <v>2</v>
      </c>
      <c r="I10629">
        <v>194</v>
      </c>
      <c r="J10629">
        <v>111.9</v>
      </c>
    </row>
    <row r="10630" spans="1:39" x14ac:dyDescent="0.3">
      <c r="A10630">
        <v>13236</v>
      </c>
      <c r="B10630" t="s">
        <v>1153</v>
      </c>
      <c r="C10630" t="s">
        <v>3005</v>
      </c>
      <c r="D10630">
        <v>21</v>
      </c>
      <c r="E10630">
        <v>47.6</v>
      </c>
      <c r="F10630">
        <v>10</v>
      </c>
      <c r="G10630">
        <v>0</v>
      </c>
      <c r="H10630">
        <v>1</v>
      </c>
      <c r="I10630">
        <v>121</v>
      </c>
      <c r="J10630">
        <v>111.7</v>
      </c>
    </row>
    <row r="10631" spans="1:39" x14ac:dyDescent="0.3">
      <c r="A10631">
        <v>13236</v>
      </c>
      <c r="B10631" t="s">
        <v>529</v>
      </c>
      <c r="C10631" t="s">
        <v>1099</v>
      </c>
      <c r="K10631">
        <v>12</v>
      </c>
      <c r="L10631">
        <v>0</v>
      </c>
      <c r="M10631">
        <v>14</v>
      </c>
      <c r="N10631">
        <v>0</v>
      </c>
      <c r="O10631">
        <v>63</v>
      </c>
    </row>
    <row r="10632" spans="1:39" x14ac:dyDescent="0.3">
      <c r="A10632">
        <v>13236</v>
      </c>
      <c r="B10632" t="s">
        <v>529</v>
      </c>
      <c r="C10632" t="s">
        <v>1359</v>
      </c>
      <c r="K10632">
        <v>9</v>
      </c>
      <c r="L10632">
        <v>0</v>
      </c>
      <c r="M10632">
        <v>18</v>
      </c>
      <c r="N10632">
        <v>0</v>
      </c>
      <c r="O10632">
        <v>60</v>
      </c>
    </row>
    <row r="10633" spans="1:39" x14ac:dyDescent="0.3">
      <c r="A10633">
        <v>13236</v>
      </c>
      <c r="B10633" t="s">
        <v>529</v>
      </c>
      <c r="C10633" t="s">
        <v>323</v>
      </c>
      <c r="K10633">
        <v>6</v>
      </c>
      <c r="L10633">
        <v>0</v>
      </c>
      <c r="M10633">
        <v>7</v>
      </c>
      <c r="N10633">
        <v>0</v>
      </c>
      <c r="O10633">
        <v>3</v>
      </c>
    </row>
    <row r="10634" spans="1:39" x14ac:dyDescent="0.3">
      <c r="A10634">
        <v>13236</v>
      </c>
      <c r="B10634" t="s">
        <v>529</v>
      </c>
      <c r="C10634" t="s">
        <v>3004</v>
      </c>
      <c r="K10634">
        <v>5</v>
      </c>
      <c r="L10634">
        <v>1</v>
      </c>
      <c r="M10634">
        <v>11</v>
      </c>
      <c r="N10634">
        <v>0</v>
      </c>
      <c r="O10634">
        <v>-7</v>
      </c>
    </row>
    <row r="10635" spans="1:39" x14ac:dyDescent="0.3">
      <c r="A10635">
        <v>13236</v>
      </c>
      <c r="B10635" t="s">
        <v>1153</v>
      </c>
      <c r="C10635" t="s">
        <v>3006</v>
      </c>
      <c r="K10635">
        <v>20</v>
      </c>
      <c r="L10635">
        <v>0</v>
      </c>
      <c r="M10635">
        <v>42</v>
      </c>
      <c r="N10635">
        <v>2</v>
      </c>
      <c r="O10635">
        <v>186</v>
      </c>
    </row>
    <row r="10636" spans="1:39" x14ac:dyDescent="0.3">
      <c r="A10636">
        <v>13236</v>
      </c>
      <c r="B10636" t="s">
        <v>1153</v>
      </c>
      <c r="C10636" t="s">
        <v>2773</v>
      </c>
      <c r="K10636">
        <v>8</v>
      </c>
      <c r="L10636">
        <v>1</v>
      </c>
      <c r="M10636">
        <v>13</v>
      </c>
      <c r="N10636">
        <v>0</v>
      </c>
      <c r="O10636">
        <v>36</v>
      </c>
    </row>
    <row r="10637" spans="1:39" x14ac:dyDescent="0.3">
      <c r="A10637">
        <v>13236</v>
      </c>
      <c r="B10637" t="s">
        <v>1153</v>
      </c>
      <c r="C10637" t="s">
        <v>354</v>
      </c>
      <c r="K10637">
        <v>1</v>
      </c>
      <c r="L10637">
        <v>0</v>
      </c>
      <c r="M10637">
        <v>0</v>
      </c>
      <c r="N10637">
        <v>0</v>
      </c>
      <c r="O10637">
        <v>0</v>
      </c>
    </row>
    <row r="10638" spans="1:39" x14ac:dyDescent="0.3">
      <c r="A10638">
        <v>13236</v>
      </c>
      <c r="B10638" t="s">
        <v>1153</v>
      </c>
      <c r="C10638" t="s">
        <v>3005</v>
      </c>
      <c r="K10638">
        <v>1</v>
      </c>
      <c r="L10638">
        <v>0</v>
      </c>
      <c r="M10638">
        <v>0</v>
      </c>
      <c r="N10638">
        <v>0</v>
      </c>
      <c r="O10638">
        <v>-5</v>
      </c>
    </row>
    <row r="10639" spans="1:39" x14ac:dyDescent="0.3">
      <c r="A10639">
        <v>13236</v>
      </c>
      <c r="B10639" t="s">
        <v>529</v>
      </c>
      <c r="C10639" t="s">
        <v>3007</v>
      </c>
      <c r="P10639">
        <v>12</v>
      </c>
      <c r="Q10639">
        <v>0</v>
      </c>
      <c r="R10639">
        <v>48</v>
      </c>
      <c r="S10639">
        <v>8</v>
      </c>
    </row>
    <row r="10640" spans="1:39" x14ac:dyDescent="0.3">
      <c r="A10640">
        <v>13236</v>
      </c>
      <c r="B10640" t="s">
        <v>529</v>
      </c>
      <c r="C10640" t="s">
        <v>701</v>
      </c>
      <c r="P10640">
        <v>21</v>
      </c>
      <c r="Q10640">
        <v>1</v>
      </c>
      <c r="R10640">
        <v>44</v>
      </c>
      <c r="S10640">
        <v>3</v>
      </c>
    </row>
    <row r="10641" spans="1:24" x14ac:dyDescent="0.3">
      <c r="A10641">
        <v>13236</v>
      </c>
      <c r="B10641" t="s">
        <v>529</v>
      </c>
      <c r="C10641" t="s">
        <v>2637</v>
      </c>
      <c r="P10641">
        <v>41</v>
      </c>
      <c r="Q10641">
        <v>0</v>
      </c>
      <c r="R10641">
        <v>41</v>
      </c>
      <c r="S10641">
        <v>1</v>
      </c>
    </row>
    <row r="10642" spans="1:24" x14ac:dyDescent="0.3">
      <c r="A10642">
        <v>13236</v>
      </c>
      <c r="B10642" t="s">
        <v>529</v>
      </c>
      <c r="C10642" t="s">
        <v>1819</v>
      </c>
      <c r="P10642">
        <v>13</v>
      </c>
      <c r="Q10642">
        <v>0</v>
      </c>
      <c r="R10642">
        <v>17</v>
      </c>
      <c r="S10642">
        <v>2</v>
      </c>
    </row>
    <row r="10643" spans="1:24" x14ac:dyDescent="0.3">
      <c r="A10643">
        <v>13236</v>
      </c>
      <c r="B10643" t="s">
        <v>529</v>
      </c>
      <c r="C10643" t="s">
        <v>1099</v>
      </c>
      <c r="P10643">
        <v>8</v>
      </c>
      <c r="Q10643">
        <v>0</v>
      </c>
      <c r="R10643">
        <v>11</v>
      </c>
      <c r="S10643">
        <v>5</v>
      </c>
    </row>
    <row r="10644" spans="1:24" x14ac:dyDescent="0.3">
      <c r="A10644">
        <v>13236</v>
      </c>
      <c r="B10644" t="s">
        <v>529</v>
      </c>
      <c r="C10644" t="s">
        <v>74</v>
      </c>
      <c r="P10644">
        <v>11</v>
      </c>
      <c r="Q10644">
        <v>0</v>
      </c>
      <c r="R10644">
        <v>11</v>
      </c>
      <c r="S10644">
        <v>1</v>
      </c>
    </row>
    <row r="10645" spans="1:24" x14ac:dyDescent="0.3">
      <c r="A10645">
        <v>13236</v>
      </c>
      <c r="B10645" t="s">
        <v>529</v>
      </c>
      <c r="C10645" t="s">
        <v>216</v>
      </c>
      <c r="P10645">
        <v>6</v>
      </c>
      <c r="Q10645">
        <v>0</v>
      </c>
      <c r="R10645">
        <v>9</v>
      </c>
      <c r="S10645">
        <v>2</v>
      </c>
    </row>
    <row r="10646" spans="1:24" x14ac:dyDescent="0.3">
      <c r="A10646">
        <v>13236</v>
      </c>
      <c r="B10646" t="s">
        <v>529</v>
      </c>
      <c r="C10646" t="s">
        <v>2823</v>
      </c>
      <c r="P10646">
        <v>6</v>
      </c>
      <c r="Q10646">
        <v>1</v>
      </c>
      <c r="R10646">
        <v>6</v>
      </c>
      <c r="S10646">
        <v>1</v>
      </c>
    </row>
    <row r="10647" spans="1:24" x14ac:dyDescent="0.3">
      <c r="A10647">
        <v>13236</v>
      </c>
      <c r="B10647" t="s">
        <v>529</v>
      </c>
      <c r="C10647" t="s">
        <v>1359</v>
      </c>
      <c r="P10647">
        <v>4</v>
      </c>
      <c r="Q10647">
        <v>0</v>
      </c>
      <c r="R10647">
        <v>4</v>
      </c>
      <c r="S10647">
        <v>1</v>
      </c>
    </row>
    <row r="10648" spans="1:24" x14ac:dyDescent="0.3">
      <c r="A10648">
        <v>13236</v>
      </c>
      <c r="B10648" t="s">
        <v>529</v>
      </c>
      <c r="C10648" t="s">
        <v>323</v>
      </c>
      <c r="P10648">
        <v>3</v>
      </c>
      <c r="Q10648">
        <v>0</v>
      </c>
      <c r="R10648">
        <v>3</v>
      </c>
      <c r="S10648">
        <v>1</v>
      </c>
    </row>
    <row r="10649" spans="1:24" x14ac:dyDescent="0.3">
      <c r="A10649">
        <v>13236</v>
      </c>
      <c r="B10649" t="s">
        <v>1153</v>
      </c>
      <c r="C10649" t="s">
        <v>419</v>
      </c>
      <c r="P10649">
        <v>74</v>
      </c>
      <c r="Q10649">
        <v>0</v>
      </c>
      <c r="R10649">
        <v>74</v>
      </c>
      <c r="S10649">
        <v>1</v>
      </c>
    </row>
    <row r="10650" spans="1:24" x14ac:dyDescent="0.3">
      <c r="A10650">
        <v>13236</v>
      </c>
      <c r="B10650" t="s">
        <v>1153</v>
      </c>
      <c r="C10650" t="s">
        <v>2776</v>
      </c>
      <c r="P10650">
        <v>15</v>
      </c>
      <c r="Q10650">
        <v>0</v>
      </c>
      <c r="R10650">
        <v>27</v>
      </c>
      <c r="S10650">
        <v>3</v>
      </c>
    </row>
    <row r="10651" spans="1:24" x14ac:dyDescent="0.3">
      <c r="A10651">
        <v>13236</v>
      </c>
      <c r="B10651" t="s">
        <v>1153</v>
      </c>
      <c r="C10651" t="s">
        <v>354</v>
      </c>
      <c r="P10651">
        <v>6</v>
      </c>
      <c r="Q10651">
        <v>0</v>
      </c>
      <c r="R10651">
        <v>9</v>
      </c>
      <c r="S10651">
        <v>2</v>
      </c>
    </row>
    <row r="10652" spans="1:24" x14ac:dyDescent="0.3">
      <c r="A10652">
        <v>13236</v>
      </c>
      <c r="B10652" t="s">
        <v>1153</v>
      </c>
      <c r="C10652" t="s">
        <v>2773</v>
      </c>
      <c r="P10652">
        <v>9</v>
      </c>
      <c r="Q10652">
        <v>0</v>
      </c>
      <c r="R10652">
        <v>7</v>
      </c>
      <c r="S10652">
        <v>2</v>
      </c>
    </row>
    <row r="10653" spans="1:24" x14ac:dyDescent="0.3">
      <c r="A10653">
        <v>13236</v>
      </c>
      <c r="B10653" t="s">
        <v>1153</v>
      </c>
      <c r="C10653" t="s">
        <v>3008</v>
      </c>
      <c r="P10653">
        <v>2</v>
      </c>
      <c r="Q10653">
        <v>0</v>
      </c>
      <c r="R10653">
        <v>2</v>
      </c>
      <c r="S10653">
        <v>1</v>
      </c>
    </row>
    <row r="10654" spans="1:24" x14ac:dyDescent="0.3">
      <c r="A10654">
        <v>13236</v>
      </c>
      <c r="B10654" t="s">
        <v>1153</v>
      </c>
      <c r="C10654" t="s">
        <v>199</v>
      </c>
      <c r="P10654">
        <v>2</v>
      </c>
      <c r="Q10654">
        <v>1</v>
      </c>
      <c r="R10654">
        <v>2</v>
      </c>
      <c r="S10654">
        <v>1</v>
      </c>
    </row>
    <row r="10655" spans="1:24" x14ac:dyDescent="0.3">
      <c r="A10655">
        <v>13236</v>
      </c>
      <c r="B10655" t="s">
        <v>529</v>
      </c>
      <c r="C10655" t="s">
        <v>1819</v>
      </c>
      <c r="T10655">
        <v>19</v>
      </c>
      <c r="U10655">
        <v>19</v>
      </c>
      <c r="V10655">
        <v>0</v>
      </c>
      <c r="W10655">
        <v>19</v>
      </c>
      <c r="X10655">
        <v>1</v>
      </c>
    </row>
    <row r="10656" spans="1:24" x14ac:dyDescent="0.3">
      <c r="A10656">
        <v>13236</v>
      </c>
      <c r="B10656" t="s">
        <v>529</v>
      </c>
      <c r="C10656" t="s">
        <v>3009</v>
      </c>
      <c r="T10656">
        <v>10</v>
      </c>
      <c r="U10656">
        <v>10</v>
      </c>
      <c r="V10656">
        <v>0</v>
      </c>
      <c r="W10656">
        <v>10</v>
      </c>
      <c r="X10656">
        <v>1</v>
      </c>
    </row>
    <row r="10657" spans="1:39" x14ac:dyDescent="0.3">
      <c r="A10657">
        <v>13236</v>
      </c>
      <c r="B10657" t="s">
        <v>1153</v>
      </c>
      <c r="C10657" t="s">
        <v>3006</v>
      </c>
      <c r="T10657">
        <v>14.3</v>
      </c>
      <c r="U10657">
        <v>20</v>
      </c>
      <c r="V10657">
        <v>0</v>
      </c>
      <c r="W10657">
        <v>43</v>
      </c>
      <c r="X10657">
        <v>3</v>
      </c>
    </row>
    <row r="10658" spans="1:39" x14ac:dyDescent="0.3">
      <c r="A10658">
        <v>13236</v>
      </c>
      <c r="B10658" t="s">
        <v>1153</v>
      </c>
      <c r="C10658" t="s">
        <v>2985</v>
      </c>
      <c r="T10658">
        <v>3</v>
      </c>
      <c r="U10658">
        <v>3</v>
      </c>
      <c r="V10658">
        <v>0</v>
      </c>
      <c r="W10658">
        <v>3</v>
      </c>
      <c r="X10658">
        <v>1</v>
      </c>
    </row>
    <row r="10659" spans="1:39" x14ac:dyDescent="0.3">
      <c r="A10659">
        <v>13236</v>
      </c>
      <c r="B10659" t="s">
        <v>529</v>
      </c>
      <c r="C10659" t="s">
        <v>1819</v>
      </c>
      <c r="Y10659">
        <v>8</v>
      </c>
      <c r="Z10659">
        <v>8</v>
      </c>
      <c r="AA10659">
        <v>0</v>
      </c>
      <c r="AB10659">
        <v>8</v>
      </c>
      <c r="AC10659">
        <v>1</v>
      </c>
    </row>
    <row r="10660" spans="1:39" x14ac:dyDescent="0.3">
      <c r="A10660">
        <v>13236</v>
      </c>
      <c r="B10660" t="s">
        <v>529</v>
      </c>
      <c r="C10660" t="s">
        <v>2641</v>
      </c>
      <c r="AD10660">
        <v>1</v>
      </c>
      <c r="AE10660">
        <v>22</v>
      </c>
      <c r="AF10660">
        <v>1</v>
      </c>
      <c r="AG10660">
        <v>100</v>
      </c>
      <c r="AH10660">
        <v>5</v>
      </c>
      <c r="AI10660">
        <v>2</v>
      </c>
    </row>
    <row r="10661" spans="1:39" x14ac:dyDescent="0.3">
      <c r="A10661">
        <v>13236</v>
      </c>
      <c r="B10661" t="s">
        <v>1153</v>
      </c>
      <c r="C10661" t="s">
        <v>2337</v>
      </c>
      <c r="AD10661">
        <v>2</v>
      </c>
      <c r="AE10661">
        <v>23</v>
      </c>
      <c r="AF10661">
        <v>1</v>
      </c>
      <c r="AG10661">
        <v>50</v>
      </c>
      <c r="AH10661">
        <v>6</v>
      </c>
      <c r="AI10661">
        <v>3</v>
      </c>
    </row>
    <row r="10662" spans="1:39" x14ac:dyDescent="0.3">
      <c r="A10662">
        <v>13236</v>
      </c>
      <c r="B10662" t="s">
        <v>529</v>
      </c>
      <c r="C10662" t="s">
        <v>2641</v>
      </c>
      <c r="AJ10662">
        <v>40</v>
      </c>
      <c r="AK10662">
        <v>192</v>
      </c>
      <c r="AL10662">
        <v>32</v>
      </c>
      <c r="AM10662">
        <v>6</v>
      </c>
    </row>
    <row r="10663" spans="1:39" x14ac:dyDescent="0.3">
      <c r="A10663">
        <v>13236</v>
      </c>
      <c r="B10663" t="s">
        <v>1153</v>
      </c>
      <c r="C10663" t="s">
        <v>2338</v>
      </c>
      <c r="AJ10663">
        <v>41</v>
      </c>
      <c r="AK10663">
        <v>182</v>
      </c>
      <c r="AL10663">
        <v>36.4</v>
      </c>
      <c r="AM10663">
        <v>5</v>
      </c>
    </row>
    <row r="10664" spans="1:39" x14ac:dyDescent="0.3">
      <c r="A10664">
        <v>13237</v>
      </c>
      <c r="B10664" t="s">
        <v>1021</v>
      </c>
      <c r="C10664" t="s">
        <v>2491</v>
      </c>
      <c r="D10664">
        <v>40</v>
      </c>
      <c r="E10664">
        <v>50</v>
      </c>
      <c r="F10664">
        <v>20</v>
      </c>
      <c r="G10664">
        <v>2</v>
      </c>
      <c r="H10664">
        <v>1</v>
      </c>
      <c r="I10664">
        <v>186</v>
      </c>
      <c r="J10664">
        <v>87.3</v>
      </c>
    </row>
    <row r="10665" spans="1:39" x14ac:dyDescent="0.3">
      <c r="A10665">
        <v>13237</v>
      </c>
      <c r="B10665" t="s">
        <v>1021</v>
      </c>
      <c r="C10665" t="s">
        <v>3010</v>
      </c>
      <c r="D10665">
        <v>1</v>
      </c>
      <c r="E10665">
        <v>0</v>
      </c>
      <c r="F10665">
        <v>0</v>
      </c>
      <c r="G10665">
        <v>0</v>
      </c>
      <c r="H10665">
        <v>0</v>
      </c>
      <c r="I10665">
        <v>0</v>
      </c>
      <c r="J10665">
        <v>0</v>
      </c>
    </row>
    <row r="10666" spans="1:39" x14ac:dyDescent="0.3">
      <c r="A10666">
        <v>13237</v>
      </c>
      <c r="B10666" t="s">
        <v>281</v>
      </c>
      <c r="C10666" t="s">
        <v>1866</v>
      </c>
      <c r="D10666">
        <v>27</v>
      </c>
      <c r="E10666">
        <v>44.4</v>
      </c>
      <c r="F10666">
        <v>12</v>
      </c>
      <c r="G10666">
        <v>0</v>
      </c>
      <c r="H10666">
        <v>0</v>
      </c>
      <c r="I10666">
        <v>144</v>
      </c>
      <c r="J10666">
        <v>89.2</v>
      </c>
    </row>
    <row r="10667" spans="1:39" x14ac:dyDescent="0.3">
      <c r="A10667">
        <v>13237</v>
      </c>
      <c r="B10667" t="s">
        <v>1021</v>
      </c>
      <c r="C10667" t="s">
        <v>2906</v>
      </c>
      <c r="K10667">
        <v>14</v>
      </c>
      <c r="L10667">
        <v>0</v>
      </c>
      <c r="M10667">
        <v>27</v>
      </c>
      <c r="N10667">
        <v>0</v>
      </c>
      <c r="O10667">
        <v>79</v>
      </c>
    </row>
    <row r="10668" spans="1:39" x14ac:dyDescent="0.3">
      <c r="A10668">
        <v>13237</v>
      </c>
      <c r="B10668" t="s">
        <v>1021</v>
      </c>
      <c r="C10668" t="s">
        <v>2491</v>
      </c>
      <c r="K10668">
        <v>12</v>
      </c>
      <c r="L10668">
        <v>0</v>
      </c>
      <c r="M10668">
        <v>17</v>
      </c>
      <c r="N10668">
        <v>0</v>
      </c>
      <c r="O10668">
        <v>61</v>
      </c>
    </row>
    <row r="10669" spans="1:39" x14ac:dyDescent="0.3">
      <c r="A10669">
        <v>13237</v>
      </c>
      <c r="B10669" t="s">
        <v>1021</v>
      </c>
      <c r="C10669" t="s">
        <v>2122</v>
      </c>
      <c r="K10669">
        <v>1</v>
      </c>
      <c r="L10669">
        <v>0</v>
      </c>
      <c r="M10669">
        <v>12</v>
      </c>
      <c r="N10669">
        <v>0</v>
      </c>
      <c r="O10669">
        <v>12</v>
      </c>
    </row>
    <row r="10670" spans="1:39" x14ac:dyDescent="0.3">
      <c r="A10670">
        <v>13237</v>
      </c>
      <c r="B10670" t="s">
        <v>1021</v>
      </c>
      <c r="C10670" t="s">
        <v>320</v>
      </c>
      <c r="K10670">
        <v>1</v>
      </c>
      <c r="L10670">
        <v>0</v>
      </c>
      <c r="M10670">
        <v>2</v>
      </c>
      <c r="N10670">
        <v>0</v>
      </c>
      <c r="O10670">
        <v>2</v>
      </c>
    </row>
    <row r="10671" spans="1:39" x14ac:dyDescent="0.3">
      <c r="A10671">
        <v>13237</v>
      </c>
      <c r="B10671" t="s">
        <v>1021</v>
      </c>
      <c r="C10671" t="s">
        <v>1268</v>
      </c>
      <c r="K10671">
        <v>2</v>
      </c>
      <c r="L10671">
        <v>0</v>
      </c>
      <c r="M10671">
        <v>1</v>
      </c>
      <c r="N10671">
        <v>0</v>
      </c>
      <c r="O10671">
        <v>1</v>
      </c>
    </row>
    <row r="10672" spans="1:39" x14ac:dyDescent="0.3">
      <c r="A10672">
        <v>13237</v>
      </c>
      <c r="B10672" t="s">
        <v>1021</v>
      </c>
      <c r="C10672" t="s">
        <v>266</v>
      </c>
      <c r="K10672">
        <v>0</v>
      </c>
      <c r="L10672">
        <v>1</v>
      </c>
      <c r="M10672">
        <v>0</v>
      </c>
      <c r="N10672">
        <v>0</v>
      </c>
      <c r="O10672">
        <v>0</v>
      </c>
    </row>
    <row r="10673" spans="1:19" x14ac:dyDescent="0.3">
      <c r="A10673">
        <v>13237</v>
      </c>
      <c r="B10673" t="s">
        <v>1021</v>
      </c>
      <c r="C10673" t="s">
        <v>622</v>
      </c>
      <c r="K10673">
        <v>0</v>
      </c>
      <c r="L10673">
        <v>0</v>
      </c>
      <c r="M10673">
        <v>0</v>
      </c>
      <c r="N10673">
        <v>0</v>
      </c>
      <c r="O10673">
        <v>0</v>
      </c>
    </row>
    <row r="10674" spans="1:19" x14ac:dyDescent="0.3">
      <c r="A10674">
        <v>13237</v>
      </c>
      <c r="B10674" t="s">
        <v>281</v>
      </c>
      <c r="C10674" t="s">
        <v>1345</v>
      </c>
      <c r="K10674">
        <v>18</v>
      </c>
      <c r="L10674">
        <v>0</v>
      </c>
      <c r="M10674">
        <v>20</v>
      </c>
      <c r="N10674">
        <v>1</v>
      </c>
      <c r="O10674">
        <v>78</v>
      </c>
    </row>
    <row r="10675" spans="1:19" x14ac:dyDescent="0.3">
      <c r="A10675">
        <v>13237</v>
      </c>
      <c r="B10675" t="s">
        <v>281</v>
      </c>
      <c r="C10675" t="s">
        <v>3011</v>
      </c>
      <c r="K10675">
        <v>3</v>
      </c>
      <c r="L10675">
        <v>0</v>
      </c>
      <c r="M10675">
        <v>10</v>
      </c>
      <c r="N10675">
        <v>0</v>
      </c>
      <c r="O10675">
        <v>15</v>
      </c>
    </row>
    <row r="10676" spans="1:19" x14ac:dyDescent="0.3">
      <c r="A10676">
        <v>13237</v>
      </c>
      <c r="B10676" t="s">
        <v>281</v>
      </c>
      <c r="C10676" t="s">
        <v>202</v>
      </c>
      <c r="K10676">
        <v>5</v>
      </c>
      <c r="L10676">
        <v>1</v>
      </c>
      <c r="M10676">
        <v>6</v>
      </c>
      <c r="N10676">
        <v>0</v>
      </c>
      <c r="O10676">
        <v>9</v>
      </c>
    </row>
    <row r="10677" spans="1:19" x14ac:dyDescent="0.3">
      <c r="A10677">
        <v>13237</v>
      </c>
      <c r="B10677" t="s">
        <v>281</v>
      </c>
      <c r="C10677" t="s">
        <v>326</v>
      </c>
      <c r="K10677">
        <v>1</v>
      </c>
      <c r="L10677">
        <v>0</v>
      </c>
      <c r="M10677">
        <v>6</v>
      </c>
      <c r="N10677">
        <v>0</v>
      </c>
      <c r="O10677">
        <v>6</v>
      </c>
    </row>
    <row r="10678" spans="1:19" x14ac:dyDescent="0.3">
      <c r="A10678">
        <v>13237</v>
      </c>
      <c r="B10678" t="s">
        <v>281</v>
      </c>
      <c r="C10678" t="s">
        <v>1866</v>
      </c>
      <c r="K10678">
        <v>4</v>
      </c>
      <c r="L10678">
        <v>0</v>
      </c>
      <c r="M10678">
        <v>0</v>
      </c>
      <c r="N10678">
        <v>0</v>
      </c>
      <c r="O10678">
        <v>-16</v>
      </c>
    </row>
    <row r="10679" spans="1:19" x14ac:dyDescent="0.3">
      <c r="A10679">
        <v>13237</v>
      </c>
      <c r="B10679" t="s">
        <v>1021</v>
      </c>
      <c r="C10679" t="s">
        <v>3010</v>
      </c>
      <c r="P10679">
        <v>14</v>
      </c>
      <c r="Q10679">
        <v>0</v>
      </c>
      <c r="R10679">
        <v>44</v>
      </c>
      <c r="S10679">
        <v>6</v>
      </c>
    </row>
    <row r="10680" spans="1:19" x14ac:dyDescent="0.3">
      <c r="A10680">
        <v>13237</v>
      </c>
      <c r="B10680" t="s">
        <v>1021</v>
      </c>
      <c r="C10680" t="s">
        <v>2523</v>
      </c>
      <c r="P10680">
        <v>40</v>
      </c>
      <c r="Q10680">
        <v>0</v>
      </c>
      <c r="R10680">
        <v>44</v>
      </c>
      <c r="S10680">
        <v>2</v>
      </c>
    </row>
    <row r="10681" spans="1:19" x14ac:dyDescent="0.3">
      <c r="A10681">
        <v>13237</v>
      </c>
      <c r="B10681" t="s">
        <v>1021</v>
      </c>
      <c r="C10681" t="s">
        <v>622</v>
      </c>
      <c r="P10681">
        <v>14</v>
      </c>
      <c r="Q10681">
        <v>0</v>
      </c>
      <c r="R10681">
        <v>26</v>
      </c>
      <c r="S10681">
        <v>2</v>
      </c>
    </row>
    <row r="10682" spans="1:19" x14ac:dyDescent="0.3">
      <c r="A10682">
        <v>13237</v>
      </c>
      <c r="B10682" t="s">
        <v>1021</v>
      </c>
      <c r="C10682" t="s">
        <v>120</v>
      </c>
      <c r="P10682">
        <v>9</v>
      </c>
      <c r="Q10682">
        <v>0</v>
      </c>
      <c r="R10682">
        <v>15</v>
      </c>
      <c r="S10682">
        <v>2</v>
      </c>
    </row>
    <row r="10683" spans="1:19" x14ac:dyDescent="0.3">
      <c r="A10683">
        <v>13237</v>
      </c>
      <c r="B10683" t="s">
        <v>1021</v>
      </c>
      <c r="C10683" t="s">
        <v>266</v>
      </c>
      <c r="P10683">
        <v>8</v>
      </c>
      <c r="Q10683">
        <v>0</v>
      </c>
      <c r="R10683">
        <v>15</v>
      </c>
      <c r="S10683">
        <v>2</v>
      </c>
    </row>
    <row r="10684" spans="1:19" x14ac:dyDescent="0.3">
      <c r="A10684">
        <v>13237</v>
      </c>
      <c r="B10684" t="s">
        <v>1021</v>
      </c>
      <c r="C10684" t="s">
        <v>2906</v>
      </c>
      <c r="P10684">
        <v>8</v>
      </c>
      <c r="Q10684">
        <v>0</v>
      </c>
      <c r="R10684">
        <v>15</v>
      </c>
      <c r="S10684">
        <v>2</v>
      </c>
    </row>
    <row r="10685" spans="1:19" x14ac:dyDescent="0.3">
      <c r="A10685">
        <v>13237</v>
      </c>
      <c r="B10685" t="s">
        <v>1021</v>
      </c>
      <c r="C10685" t="s">
        <v>3012</v>
      </c>
      <c r="P10685">
        <v>8</v>
      </c>
      <c r="Q10685">
        <v>1</v>
      </c>
      <c r="R10685">
        <v>8</v>
      </c>
      <c r="S10685">
        <v>1</v>
      </c>
    </row>
    <row r="10686" spans="1:19" x14ac:dyDescent="0.3">
      <c r="A10686">
        <v>13237</v>
      </c>
      <c r="B10686" t="s">
        <v>1021</v>
      </c>
      <c r="C10686" t="s">
        <v>3013</v>
      </c>
      <c r="P10686">
        <v>8</v>
      </c>
      <c r="Q10686">
        <v>0</v>
      </c>
      <c r="R10686">
        <v>8</v>
      </c>
      <c r="S10686">
        <v>1</v>
      </c>
    </row>
    <row r="10687" spans="1:19" x14ac:dyDescent="0.3">
      <c r="A10687">
        <v>13237</v>
      </c>
      <c r="B10687" t="s">
        <v>1021</v>
      </c>
      <c r="C10687" t="s">
        <v>320</v>
      </c>
      <c r="P10687">
        <v>6</v>
      </c>
      <c r="Q10687">
        <v>0</v>
      </c>
      <c r="R10687">
        <v>6</v>
      </c>
      <c r="S10687">
        <v>1</v>
      </c>
    </row>
    <row r="10688" spans="1:19" x14ac:dyDescent="0.3">
      <c r="A10688">
        <v>13237</v>
      </c>
      <c r="B10688" t="s">
        <v>1021</v>
      </c>
      <c r="C10688" t="s">
        <v>56</v>
      </c>
      <c r="P10688">
        <v>5</v>
      </c>
      <c r="Q10688">
        <v>0</v>
      </c>
      <c r="R10688">
        <v>5</v>
      </c>
      <c r="S10688">
        <v>1</v>
      </c>
    </row>
    <row r="10689" spans="1:35" x14ac:dyDescent="0.3">
      <c r="A10689">
        <v>13237</v>
      </c>
      <c r="B10689" t="s">
        <v>281</v>
      </c>
      <c r="C10689" t="s">
        <v>202</v>
      </c>
      <c r="P10689">
        <v>34</v>
      </c>
      <c r="Q10689">
        <v>0</v>
      </c>
      <c r="R10689">
        <v>34</v>
      </c>
      <c r="S10689">
        <v>1</v>
      </c>
    </row>
    <row r="10690" spans="1:35" x14ac:dyDescent="0.3">
      <c r="A10690">
        <v>13237</v>
      </c>
      <c r="B10690" t="s">
        <v>281</v>
      </c>
      <c r="C10690" t="s">
        <v>3014</v>
      </c>
      <c r="P10690">
        <v>16</v>
      </c>
      <c r="Q10690">
        <v>0</v>
      </c>
      <c r="R10690">
        <v>30</v>
      </c>
      <c r="S10690">
        <v>2</v>
      </c>
    </row>
    <row r="10691" spans="1:35" x14ac:dyDescent="0.3">
      <c r="A10691">
        <v>13237</v>
      </c>
      <c r="B10691" t="s">
        <v>281</v>
      </c>
      <c r="C10691" t="s">
        <v>1345</v>
      </c>
      <c r="P10691">
        <v>24</v>
      </c>
      <c r="Q10691">
        <v>0</v>
      </c>
      <c r="R10691">
        <v>24</v>
      </c>
      <c r="S10691">
        <v>1</v>
      </c>
    </row>
    <row r="10692" spans="1:35" x14ac:dyDescent="0.3">
      <c r="A10692">
        <v>13237</v>
      </c>
      <c r="B10692" t="s">
        <v>281</v>
      </c>
      <c r="C10692" t="s">
        <v>3011</v>
      </c>
      <c r="P10692">
        <v>7</v>
      </c>
      <c r="Q10692">
        <v>0</v>
      </c>
      <c r="R10692">
        <v>18</v>
      </c>
      <c r="S10692">
        <v>4</v>
      </c>
    </row>
    <row r="10693" spans="1:35" x14ac:dyDescent="0.3">
      <c r="A10693">
        <v>13237</v>
      </c>
      <c r="B10693" t="s">
        <v>281</v>
      </c>
      <c r="C10693" t="s">
        <v>3015</v>
      </c>
      <c r="P10693">
        <v>10</v>
      </c>
      <c r="Q10693">
        <v>0</v>
      </c>
      <c r="R10693">
        <v>17</v>
      </c>
      <c r="S10693">
        <v>2</v>
      </c>
    </row>
    <row r="10694" spans="1:35" x14ac:dyDescent="0.3">
      <c r="A10694">
        <v>13237</v>
      </c>
      <c r="B10694" t="s">
        <v>281</v>
      </c>
      <c r="C10694" t="s">
        <v>410</v>
      </c>
      <c r="P10694">
        <v>15</v>
      </c>
      <c r="Q10694">
        <v>0</v>
      </c>
      <c r="R10694">
        <v>15</v>
      </c>
      <c r="S10694">
        <v>1</v>
      </c>
    </row>
    <row r="10695" spans="1:35" x14ac:dyDescent="0.3">
      <c r="A10695">
        <v>13237</v>
      </c>
      <c r="B10695" t="s">
        <v>281</v>
      </c>
      <c r="C10695" t="s">
        <v>3016</v>
      </c>
      <c r="P10695">
        <v>6</v>
      </c>
      <c r="Q10695">
        <v>0</v>
      </c>
      <c r="R10695">
        <v>6</v>
      </c>
      <c r="S10695">
        <v>1</v>
      </c>
    </row>
    <row r="10696" spans="1:35" x14ac:dyDescent="0.3">
      <c r="A10696">
        <v>13237</v>
      </c>
      <c r="B10696" t="s">
        <v>1021</v>
      </c>
      <c r="C10696" t="s">
        <v>2907</v>
      </c>
      <c r="T10696">
        <v>23.8</v>
      </c>
      <c r="U10696">
        <v>28</v>
      </c>
      <c r="V10696">
        <v>0</v>
      </c>
      <c r="W10696">
        <v>95</v>
      </c>
      <c r="X10696">
        <v>4</v>
      </c>
    </row>
    <row r="10697" spans="1:35" x14ac:dyDescent="0.3">
      <c r="A10697">
        <v>13237</v>
      </c>
      <c r="B10697" t="s">
        <v>281</v>
      </c>
      <c r="C10697" t="s">
        <v>3011</v>
      </c>
      <c r="T10697">
        <v>97</v>
      </c>
      <c r="U10697">
        <v>97</v>
      </c>
      <c r="V10697">
        <v>1</v>
      </c>
      <c r="W10697">
        <v>97</v>
      </c>
      <c r="X10697">
        <v>1</v>
      </c>
    </row>
    <row r="10698" spans="1:35" x14ac:dyDescent="0.3">
      <c r="A10698">
        <v>13237</v>
      </c>
      <c r="B10698" t="s">
        <v>281</v>
      </c>
      <c r="C10698" t="s">
        <v>3015</v>
      </c>
      <c r="T10698">
        <v>29</v>
      </c>
      <c r="U10698">
        <v>29</v>
      </c>
      <c r="V10698">
        <v>0</v>
      </c>
      <c r="W10698">
        <v>29</v>
      </c>
      <c r="X10698">
        <v>1</v>
      </c>
    </row>
    <row r="10699" spans="1:35" x14ac:dyDescent="0.3">
      <c r="A10699">
        <v>13237</v>
      </c>
      <c r="B10699" t="s">
        <v>281</v>
      </c>
      <c r="C10699" t="s">
        <v>524</v>
      </c>
      <c r="T10699">
        <v>6</v>
      </c>
      <c r="U10699">
        <v>6</v>
      </c>
      <c r="V10699">
        <v>0</v>
      </c>
      <c r="W10699">
        <v>6</v>
      </c>
      <c r="X10699">
        <v>1</v>
      </c>
    </row>
    <row r="10700" spans="1:35" x14ac:dyDescent="0.3">
      <c r="A10700">
        <v>13237</v>
      </c>
      <c r="B10700" t="s">
        <v>1021</v>
      </c>
      <c r="C10700" t="s">
        <v>266</v>
      </c>
      <c r="Y10700">
        <v>4</v>
      </c>
      <c r="Z10700">
        <v>4</v>
      </c>
      <c r="AA10700">
        <v>0</v>
      </c>
      <c r="AB10700">
        <v>4</v>
      </c>
      <c r="AC10700">
        <v>1</v>
      </c>
    </row>
    <row r="10701" spans="1:35" x14ac:dyDescent="0.3">
      <c r="A10701">
        <v>13237</v>
      </c>
      <c r="B10701" t="s">
        <v>1021</v>
      </c>
      <c r="C10701" t="s">
        <v>320</v>
      </c>
      <c r="Y10701">
        <v>-4</v>
      </c>
      <c r="Z10701">
        <v>0</v>
      </c>
      <c r="AA10701">
        <v>0</v>
      </c>
      <c r="AB10701">
        <v>-4</v>
      </c>
      <c r="AC10701">
        <v>1</v>
      </c>
    </row>
    <row r="10702" spans="1:35" x14ac:dyDescent="0.3">
      <c r="A10702">
        <v>13237</v>
      </c>
      <c r="B10702" t="s">
        <v>281</v>
      </c>
      <c r="C10702" t="s">
        <v>3015</v>
      </c>
      <c r="Y10702">
        <v>9</v>
      </c>
      <c r="Z10702">
        <v>9</v>
      </c>
      <c r="AA10702">
        <v>0</v>
      </c>
      <c r="AB10702">
        <v>9</v>
      </c>
      <c r="AC10702">
        <v>1</v>
      </c>
    </row>
    <row r="10703" spans="1:35" x14ac:dyDescent="0.3">
      <c r="A10703">
        <v>13237</v>
      </c>
      <c r="B10703" t="s">
        <v>281</v>
      </c>
      <c r="C10703" t="s">
        <v>3011</v>
      </c>
      <c r="Y10703">
        <v>-4</v>
      </c>
      <c r="Z10703">
        <v>0</v>
      </c>
      <c r="AA10703">
        <v>0</v>
      </c>
      <c r="AB10703">
        <v>-4</v>
      </c>
      <c r="AC10703">
        <v>1</v>
      </c>
    </row>
    <row r="10704" spans="1:35" x14ac:dyDescent="0.3">
      <c r="A10704">
        <v>13237</v>
      </c>
      <c r="B10704" t="s">
        <v>1021</v>
      </c>
      <c r="C10704" t="s">
        <v>2909</v>
      </c>
      <c r="AD10704">
        <v>1</v>
      </c>
      <c r="AE10704">
        <v>20</v>
      </c>
      <c r="AF10704">
        <v>1</v>
      </c>
      <c r="AG10704">
        <v>100</v>
      </c>
      <c r="AH10704">
        <v>4</v>
      </c>
      <c r="AI10704">
        <v>1</v>
      </c>
    </row>
    <row r="10705" spans="1:39" x14ac:dyDescent="0.3">
      <c r="A10705">
        <v>13237</v>
      </c>
      <c r="B10705" t="s">
        <v>281</v>
      </c>
      <c r="C10705" t="s">
        <v>1101</v>
      </c>
      <c r="AD10705">
        <v>1</v>
      </c>
      <c r="AE10705">
        <v>33</v>
      </c>
      <c r="AF10705">
        <v>1</v>
      </c>
      <c r="AG10705">
        <v>100</v>
      </c>
      <c r="AH10705">
        <v>3</v>
      </c>
      <c r="AI10705">
        <v>0</v>
      </c>
    </row>
    <row r="10706" spans="1:39" x14ac:dyDescent="0.3">
      <c r="A10706">
        <v>13237</v>
      </c>
      <c r="B10706" t="s">
        <v>281</v>
      </c>
      <c r="C10706" t="s">
        <v>3017</v>
      </c>
      <c r="AD10706">
        <v>1</v>
      </c>
      <c r="AE10706" t="s">
        <v>136</v>
      </c>
      <c r="AF10706">
        <v>0</v>
      </c>
      <c r="AG10706">
        <v>0</v>
      </c>
      <c r="AH10706">
        <v>2</v>
      </c>
      <c r="AI10706">
        <v>2</v>
      </c>
    </row>
    <row r="10707" spans="1:39" x14ac:dyDescent="0.3">
      <c r="A10707">
        <v>13237</v>
      </c>
      <c r="B10707" t="s">
        <v>1021</v>
      </c>
      <c r="C10707" t="s">
        <v>3018</v>
      </c>
      <c r="AJ10707">
        <v>44</v>
      </c>
      <c r="AK10707">
        <v>197</v>
      </c>
      <c r="AL10707">
        <v>39.4</v>
      </c>
      <c r="AM10707">
        <v>5</v>
      </c>
    </row>
    <row r="10708" spans="1:39" x14ac:dyDescent="0.3">
      <c r="A10708">
        <v>13237</v>
      </c>
      <c r="B10708" t="s">
        <v>1021</v>
      </c>
      <c r="C10708" t="s">
        <v>2909</v>
      </c>
      <c r="AJ10708">
        <v>15</v>
      </c>
      <c r="AK10708">
        <v>15</v>
      </c>
      <c r="AL10708">
        <v>15</v>
      </c>
      <c r="AM10708">
        <v>1</v>
      </c>
    </row>
    <row r="10709" spans="1:39" x14ac:dyDescent="0.3">
      <c r="A10709">
        <v>13237</v>
      </c>
      <c r="B10709" t="s">
        <v>281</v>
      </c>
      <c r="C10709" t="s">
        <v>3019</v>
      </c>
      <c r="AJ10709">
        <v>42</v>
      </c>
      <c r="AK10709">
        <v>285</v>
      </c>
      <c r="AL10709">
        <v>35.6</v>
      </c>
      <c r="AM10709">
        <v>8</v>
      </c>
    </row>
    <row r="10710" spans="1:39" x14ac:dyDescent="0.3">
      <c r="A10710">
        <v>13238</v>
      </c>
      <c r="B10710" t="s">
        <v>380</v>
      </c>
      <c r="C10710" t="s">
        <v>429</v>
      </c>
      <c r="D10710">
        <v>23</v>
      </c>
      <c r="E10710">
        <v>47.8</v>
      </c>
      <c r="F10710">
        <v>11</v>
      </c>
      <c r="G10710">
        <v>0</v>
      </c>
      <c r="H10710">
        <v>1</v>
      </c>
      <c r="I10710">
        <v>186</v>
      </c>
      <c r="J10710">
        <v>130.1</v>
      </c>
    </row>
    <row r="10711" spans="1:39" x14ac:dyDescent="0.3">
      <c r="A10711">
        <v>13238</v>
      </c>
      <c r="B10711" t="s">
        <v>380</v>
      </c>
      <c r="C10711" t="s">
        <v>133</v>
      </c>
      <c r="D10711">
        <v>12</v>
      </c>
      <c r="E10711">
        <v>41.7</v>
      </c>
      <c r="F10711">
        <v>5</v>
      </c>
      <c r="G10711">
        <v>2</v>
      </c>
      <c r="H10711">
        <v>1</v>
      </c>
      <c r="I10711">
        <v>82</v>
      </c>
      <c r="J10711">
        <v>93.2</v>
      </c>
    </row>
    <row r="10712" spans="1:39" x14ac:dyDescent="0.3">
      <c r="A10712">
        <v>13238</v>
      </c>
      <c r="B10712" t="s">
        <v>1473</v>
      </c>
      <c r="C10712" t="s">
        <v>3020</v>
      </c>
      <c r="D10712">
        <v>37</v>
      </c>
      <c r="E10712">
        <v>59.5</v>
      </c>
      <c r="F10712">
        <v>22</v>
      </c>
      <c r="G10712">
        <v>1</v>
      </c>
      <c r="H10712">
        <v>2</v>
      </c>
      <c r="I10712">
        <v>319</v>
      </c>
      <c r="J10712">
        <v>144.30000000000001</v>
      </c>
    </row>
    <row r="10713" spans="1:39" x14ac:dyDescent="0.3">
      <c r="A10713">
        <v>13238</v>
      </c>
      <c r="B10713" t="s">
        <v>1473</v>
      </c>
      <c r="C10713" t="s">
        <v>56</v>
      </c>
      <c r="D10713">
        <v>1</v>
      </c>
      <c r="E10713">
        <v>0</v>
      </c>
      <c r="F10713">
        <v>0</v>
      </c>
      <c r="G10713">
        <v>0</v>
      </c>
      <c r="H10713">
        <v>0</v>
      </c>
      <c r="I10713">
        <v>0</v>
      </c>
      <c r="J10713">
        <v>0</v>
      </c>
    </row>
    <row r="10714" spans="1:39" x14ac:dyDescent="0.3">
      <c r="A10714">
        <v>13238</v>
      </c>
      <c r="B10714" t="s">
        <v>380</v>
      </c>
      <c r="C10714" t="s">
        <v>429</v>
      </c>
      <c r="K10714">
        <v>8</v>
      </c>
      <c r="L10714">
        <v>0</v>
      </c>
      <c r="M10714">
        <v>16</v>
      </c>
      <c r="N10714">
        <v>0</v>
      </c>
      <c r="O10714">
        <v>46</v>
      </c>
    </row>
    <row r="10715" spans="1:39" x14ac:dyDescent="0.3">
      <c r="A10715">
        <v>13238</v>
      </c>
      <c r="B10715" t="s">
        <v>380</v>
      </c>
      <c r="C10715" t="s">
        <v>320</v>
      </c>
      <c r="K10715">
        <v>11</v>
      </c>
      <c r="L10715">
        <v>0</v>
      </c>
      <c r="M10715">
        <v>18</v>
      </c>
      <c r="N10715">
        <v>1</v>
      </c>
      <c r="O10715">
        <v>39</v>
      </c>
    </row>
    <row r="10716" spans="1:39" x14ac:dyDescent="0.3">
      <c r="A10716">
        <v>13238</v>
      </c>
      <c r="B10716" t="s">
        <v>380</v>
      </c>
      <c r="C10716" t="s">
        <v>3021</v>
      </c>
      <c r="K10716">
        <v>8</v>
      </c>
      <c r="L10716">
        <v>1</v>
      </c>
      <c r="M10716">
        <v>4</v>
      </c>
      <c r="N10716">
        <v>0</v>
      </c>
      <c r="O10716">
        <v>10</v>
      </c>
    </row>
    <row r="10717" spans="1:39" x14ac:dyDescent="0.3">
      <c r="A10717">
        <v>13238</v>
      </c>
      <c r="B10717" t="s">
        <v>380</v>
      </c>
      <c r="C10717" t="s">
        <v>44</v>
      </c>
      <c r="K10717">
        <v>0</v>
      </c>
      <c r="L10717">
        <v>0</v>
      </c>
      <c r="M10717">
        <v>0</v>
      </c>
      <c r="N10717">
        <v>0</v>
      </c>
      <c r="O10717">
        <v>0</v>
      </c>
    </row>
    <row r="10718" spans="1:39" x14ac:dyDescent="0.3">
      <c r="A10718">
        <v>13238</v>
      </c>
      <c r="B10718" t="s">
        <v>1473</v>
      </c>
      <c r="C10718" t="s">
        <v>2362</v>
      </c>
      <c r="K10718">
        <v>9</v>
      </c>
      <c r="L10718">
        <v>0</v>
      </c>
      <c r="M10718">
        <v>26</v>
      </c>
      <c r="N10718">
        <v>0</v>
      </c>
      <c r="O10718">
        <v>58</v>
      </c>
    </row>
    <row r="10719" spans="1:39" x14ac:dyDescent="0.3">
      <c r="A10719">
        <v>13238</v>
      </c>
      <c r="B10719" t="s">
        <v>1473</v>
      </c>
      <c r="C10719" t="s">
        <v>459</v>
      </c>
      <c r="K10719">
        <v>12</v>
      </c>
      <c r="L10719">
        <v>0</v>
      </c>
      <c r="M10719">
        <v>8</v>
      </c>
      <c r="N10719">
        <v>0</v>
      </c>
      <c r="O10719">
        <v>36</v>
      </c>
    </row>
    <row r="10720" spans="1:39" x14ac:dyDescent="0.3">
      <c r="A10720">
        <v>13238</v>
      </c>
      <c r="B10720" t="s">
        <v>1473</v>
      </c>
      <c r="C10720" t="s">
        <v>3022</v>
      </c>
      <c r="K10720">
        <v>1</v>
      </c>
      <c r="L10720">
        <v>0</v>
      </c>
      <c r="M10720">
        <v>16</v>
      </c>
      <c r="N10720">
        <v>0</v>
      </c>
      <c r="O10720">
        <v>16</v>
      </c>
    </row>
    <row r="10721" spans="1:19" x14ac:dyDescent="0.3">
      <c r="A10721">
        <v>13238</v>
      </c>
      <c r="B10721" t="s">
        <v>1473</v>
      </c>
      <c r="C10721" t="s">
        <v>3023</v>
      </c>
      <c r="K10721">
        <v>1</v>
      </c>
      <c r="L10721">
        <v>0</v>
      </c>
      <c r="M10721">
        <v>6</v>
      </c>
      <c r="N10721">
        <v>1</v>
      </c>
      <c r="O10721">
        <v>6</v>
      </c>
    </row>
    <row r="10722" spans="1:19" x14ac:dyDescent="0.3">
      <c r="A10722">
        <v>13238</v>
      </c>
      <c r="B10722" t="s">
        <v>1473</v>
      </c>
      <c r="C10722" t="s">
        <v>346</v>
      </c>
      <c r="K10722">
        <v>6</v>
      </c>
      <c r="L10722">
        <v>0</v>
      </c>
      <c r="M10722">
        <v>4</v>
      </c>
      <c r="N10722">
        <v>0</v>
      </c>
      <c r="O10722">
        <v>4</v>
      </c>
    </row>
    <row r="10723" spans="1:19" x14ac:dyDescent="0.3">
      <c r="A10723">
        <v>13238</v>
      </c>
      <c r="B10723" t="s">
        <v>1473</v>
      </c>
      <c r="C10723" t="s">
        <v>3020</v>
      </c>
      <c r="K10723">
        <v>1</v>
      </c>
      <c r="L10723">
        <v>0</v>
      </c>
      <c r="M10723">
        <v>2</v>
      </c>
      <c r="N10723">
        <v>0</v>
      </c>
      <c r="O10723">
        <v>2</v>
      </c>
    </row>
    <row r="10724" spans="1:19" x14ac:dyDescent="0.3">
      <c r="A10724">
        <v>13238</v>
      </c>
      <c r="B10724" t="s">
        <v>1473</v>
      </c>
      <c r="C10724" t="s">
        <v>3024</v>
      </c>
      <c r="K10724">
        <v>1</v>
      </c>
      <c r="L10724">
        <v>0</v>
      </c>
      <c r="M10724">
        <v>1</v>
      </c>
      <c r="N10724">
        <v>0</v>
      </c>
      <c r="O10724">
        <v>1</v>
      </c>
    </row>
    <row r="10725" spans="1:19" x14ac:dyDescent="0.3">
      <c r="A10725">
        <v>13238</v>
      </c>
      <c r="B10725" t="s">
        <v>1473</v>
      </c>
      <c r="C10725" t="s">
        <v>870</v>
      </c>
      <c r="K10725">
        <v>1</v>
      </c>
      <c r="L10725">
        <v>0</v>
      </c>
      <c r="M10725">
        <v>0</v>
      </c>
      <c r="N10725">
        <v>0</v>
      </c>
      <c r="O10725">
        <v>-3</v>
      </c>
    </row>
    <row r="10726" spans="1:19" x14ac:dyDescent="0.3">
      <c r="A10726">
        <v>13238</v>
      </c>
      <c r="B10726" t="s">
        <v>380</v>
      </c>
      <c r="C10726" t="s">
        <v>44</v>
      </c>
      <c r="P10726">
        <v>37</v>
      </c>
      <c r="Q10726">
        <v>0</v>
      </c>
      <c r="R10726">
        <v>126</v>
      </c>
      <c r="S10726">
        <v>7</v>
      </c>
    </row>
    <row r="10727" spans="1:19" x14ac:dyDescent="0.3">
      <c r="A10727">
        <v>13238</v>
      </c>
      <c r="B10727" t="s">
        <v>380</v>
      </c>
      <c r="C10727" t="s">
        <v>1643</v>
      </c>
      <c r="P10727">
        <v>44</v>
      </c>
      <c r="Q10727">
        <v>1</v>
      </c>
      <c r="R10727">
        <v>65</v>
      </c>
      <c r="S10727">
        <v>2</v>
      </c>
    </row>
    <row r="10728" spans="1:19" x14ac:dyDescent="0.3">
      <c r="A10728">
        <v>13238</v>
      </c>
      <c r="B10728" t="s">
        <v>380</v>
      </c>
      <c r="C10728" t="s">
        <v>216</v>
      </c>
      <c r="P10728">
        <v>21</v>
      </c>
      <c r="Q10728">
        <v>1</v>
      </c>
      <c r="R10728">
        <v>51</v>
      </c>
      <c r="S10728">
        <v>3</v>
      </c>
    </row>
    <row r="10729" spans="1:19" x14ac:dyDescent="0.3">
      <c r="A10729">
        <v>13238</v>
      </c>
      <c r="B10729" t="s">
        <v>380</v>
      </c>
      <c r="C10729" t="s">
        <v>56</v>
      </c>
      <c r="P10729">
        <v>23</v>
      </c>
      <c r="Q10729">
        <v>0</v>
      </c>
      <c r="R10729">
        <v>20</v>
      </c>
      <c r="S10729">
        <v>2</v>
      </c>
    </row>
    <row r="10730" spans="1:19" x14ac:dyDescent="0.3">
      <c r="A10730">
        <v>13238</v>
      </c>
      <c r="B10730" t="s">
        <v>380</v>
      </c>
      <c r="C10730" t="s">
        <v>320</v>
      </c>
      <c r="P10730">
        <v>4</v>
      </c>
      <c r="Q10730">
        <v>0</v>
      </c>
      <c r="R10730">
        <v>4</v>
      </c>
      <c r="S10730">
        <v>1</v>
      </c>
    </row>
    <row r="10731" spans="1:19" x14ac:dyDescent="0.3">
      <c r="A10731">
        <v>13238</v>
      </c>
      <c r="B10731" t="s">
        <v>380</v>
      </c>
      <c r="C10731" t="s">
        <v>107</v>
      </c>
      <c r="P10731">
        <v>2</v>
      </c>
      <c r="Q10731">
        <v>0</v>
      </c>
      <c r="R10731">
        <v>2</v>
      </c>
      <c r="S10731">
        <v>1</v>
      </c>
    </row>
    <row r="10732" spans="1:19" x14ac:dyDescent="0.3">
      <c r="A10732">
        <v>13238</v>
      </c>
      <c r="B10732" t="s">
        <v>1473</v>
      </c>
      <c r="C10732" t="s">
        <v>3022</v>
      </c>
      <c r="P10732">
        <v>42</v>
      </c>
      <c r="Q10732">
        <v>1</v>
      </c>
      <c r="R10732">
        <v>119</v>
      </c>
      <c r="S10732">
        <v>6</v>
      </c>
    </row>
    <row r="10733" spans="1:19" x14ac:dyDescent="0.3">
      <c r="A10733">
        <v>13238</v>
      </c>
      <c r="B10733" t="s">
        <v>1473</v>
      </c>
      <c r="C10733" t="s">
        <v>3024</v>
      </c>
      <c r="P10733">
        <v>20</v>
      </c>
      <c r="Q10733">
        <v>0</v>
      </c>
      <c r="R10733">
        <v>62</v>
      </c>
      <c r="S10733">
        <v>6</v>
      </c>
    </row>
    <row r="10734" spans="1:19" x14ac:dyDescent="0.3">
      <c r="A10734">
        <v>13238</v>
      </c>
      <c r="B10734" t="s">
        <v>1473</v>
      </c>
      <c r="C10734" t="s">
        <v>1484</v>
      </c>
      <c r="P10734">
        <v>22</v>
      </c>
      <c r="Q10734">
        <v>1</v>
      </c>
      <c r="R10734">
        <v>51</v>
      </c>
      <c r="S10734">
        <v>4</v>
      </c>
    </row>
    <row r="10735" spans="1:19" x14ac:dyDescent="0.3">
      <c r="A10735">
        <v>13238</v>
      </c>
      <c r="B10735" t="s">
        <v>1473</v>
      </c>
      <c r="C10735" t="s">
        <v>414</v>
      </c>
      <c r="P10735">
        <v>23</v>
      </c>
      <c r="Q10735">
        <v>0</v>
      </c>
      <c r="R10735">
        <v>39</v>
      </c>
      <c r="S10735">
        <v>3</v>
      </c>
    </row>
    <row r="10736" spans="1:19" x14ac:dyDescent="0.3">
      <c r="A10736">
        <v>13238</v>
      </c>
      <c r="B10736" t="s">
        <v>1473</v>
      </c>
      <c r="C10736" t="s">
        <v>360</v>
      </c>
      <c r="P10736">
        <v>20</v>
      </c>
      <c r="Q10736">
        <v>0</v>
      </c>
      <c r="R10736">
        <v>24</v>
      </c>
      <c r="S10736">
        <v>2</v>
      </c>
    </row>
    <row r="10737" spans="1:39" x14ac:dyDescent="0.3">
      <c r="A10737">
        <v>13238</v>
      </c>
      <c r="B10737" t="s">
        <v>1473</v>
      </c>
      <c r="C10737" t="s">
        <v>1368</v>
      </c>
      <c r="P10737">
        <v>24</v>
      </c>
      <c r="Q10737">
        <v>0</v>
      </c>
      <c r="R10737">
        <v>24</v>
      </c>
      <c r="S10737">
        <v>1</v>
      </c>
    </row>
    <row r="10738" spans="1:39" x14ac:dyDescent="0.3">
      <c r="A10738">
        <v>13238</v>
      </c>
      <c r="B10738" t="s">
        <v>380</v>
      </c>
      <c r="C10738" t="s">
        <v>646</v>
      </c>
      <c r="T10738">
        <v>27</v>
      </c>
      <c r="U10738">
        <v>51</v>
      </c>
      <c r="V10738">
        <v>0</v>
      </c>
      <c r="W10738">
        <v>135</v>
      </c>
      <c r="X10738">
        <v>5</v>
      </c>
    </row>
    <row r="10739" spans="1:39" x14ac:dyDescent="0.3">
      <c r="A10739">
        <v>13238</v>
      </c>
      <c r="B10739" t="s">
        <v>380</v>
      </c>
      <c r="C10739" t="s">
        <v>956</v>
      </c>
      <c r="T10739">
        <v>15</v>
      </c>
      <c r="U10739">
        <v>15</v>
      </c>
      <c r="V10739">
        <v>0</v>
      </c>
      <c r="W10739">
        <v>15</v>
      </c>
      <c r="X10739">
        <v>1</v>
      </c>
    </row>
    <row r="10740" spans="1:39" x14ac:dyDescent="0.3">
      <c r="A10740">
        <v>13238</v>
      </c>
      <c r="B10740" t="s">
        <v>380</v>
      </c>
      <c r="C10740" t="s">
        <v>74</v>
      </c>
      <c r="T10740">
        <v>10</v>
      </c>
      <c r="U10740">
        <v>10</v>
      </c>
      <c r="V10740">
        <v>0</v>
      </c>
      <c r="W10740">
        <v>10</v>
      </c>
      <c r="X10740">
        <v>1</v>
      </c>
    </row>
    <row r="10741" spans="1:39" x14ac:dyDescent="0.3">
      <c r="A10741">
        <v>13238</v>
      </c>
      <c r="B10741" t="s">
        <v>1473</v>
      </c>
      <c r="C10741" t="s">
        <v>3025</v>
      </c>
      <c r="T10741">
        <v>25.5</v>
      </c>
      <c r="U10741">
        <v>27</v>
      </c>
      <c r="V10741">
        <v>0</v>
      </c>
      <c r="W10741">
        <v>51</v>
      </c>
      <c r="X10741">
        <v>2</v>
      </c>
    </row>
    <row r="10742" spans="1:39" x14ac:dyDescent="0.3">
      <c r="A10742">
        <v>13238</v>
      </c>
      <c r="B10742" t="s">
        <v>380</v>
      </c>
      <c r="C10742" t="s">
        <v>646</v>
      </c>
      <c r="Y10742">
        <v>8</v>
      </c>
      <c r="Z10742">
        <v>8</v>
      </c>
      <c r="AA10742">
        <v>0</v>
      </c>
      <c r="AB10742">
        <v>8</v>
      </c>
      <c r="AC10742">
        <v>1</v>
      </c>
    </row>
    <row r="10743" spans="1:39" x14ac:dyDescent="0.3">
      <c r="A10743">
        <v>13238</v>
      </c>
      <c r="B10743" t="s">
        <v>380</v>
      </c>
      <c r="C10743" t="s">
        <v>2558</v>
      </c>
      <c r="AD10743">
        <v>1</v>
      </c>
      <c r="AE10743">
        <v>33</v>
      </c>
      <c r="AF10743">
        <v>1</v>
      </c>
      <c r="AG10743">
        <v>100</v>
      </c>
      <c r="AH10743">
        <v>5</v>
      </c>
      <c r="AI10743">
        <v>2</v>
      </c>
    </row>
    <row r="10744" spans="1:39" x14ac:dyDescent="0.3">
      <c r="A10744">
        <v>13238</v>
      </c>
      <c r="B10744" t="s">
        <v>1473</v>
      </c>
      <c r="C10744" t="s">
        <v>2367</v>
      </c>
      <c r="AD10744">
        <v>4</v>
      </c>
      <c r="AE10744">
        <v>31</v>
      </c>
      <c r="AF10744">
        <v>3</v>
      </c>
      <c r="AG10744">
        <v>75</v>
      </c>
      <c r="AH10744">
        <v>11</v>
      </c>
      <c r="AI10744">
        <v>2</v>
      </c>
    </row>
    <row r="10745" spans="1:39" x14ac:dyDescent="0.3">
      <c r="A10745">
        <v>13238</v>
      </c>
      <c r="B10745" t="s">
        <v>380</v>
      </c>
      <c r="C10745" t="s">
        <v>3026</v>
      </c>
      <c r="AJ10745">
        <v>36</v>
      </c>
      <c r="AK10745">
        <v>88</v>
      </c>
      <c r="AL10745">
        <v>29.3</v>
      </c>
      <c r="AM10745">
        <v>3</v>
      </c>
    </row>
    <row r="10746" spans="1:39" x14ac:dyDescent="0.3">
      <c r="A10746">
        <v>13238</v>
      </c>
      <c r="B10746" t="s">
        <v>1473</v>
      </c>
      <c r="C10746" t="s">
        <v>3027</v>
      </c>
      <c r="AJ10746">
        <v>44</v>
      </c>
      <c r="AK10746">
        <v>112</v>
      </c>
      <c r="AL10746">
        <v>37.299999999999997</v>
      </c>
      <c r="AM10746">
        <v>3</v>
      </c>
    </row>
    <row r="10747" spans="1:39" x14ac:dyDescent="0.3">
      <c r="A10747">
        <v>13239</v>
      </c>
      <c r="B10747" t="s">
        <v>1625</v>
      </c>
      <c r="C10747" t="s">
        <v>712</v>
      </c>
      <c r="D10747">
        <v>44</v>
      </c>
      <c r="E10747">
        <v>61.4</v>
      </c>
      <c r="F10747">
        <v>27</v>
      </c>
      <c r="G10747">
        <v>3</v>
      </c>
      <c r="H10747">
        <v>2</v>
      </c>
      <c r="I10747">
        <v>200</v>
      </c>
      <c r="J10747">
        <v>100.9</v>
      </c>
    </row>
    <row r="10748" spans="1:39" x14ac:dyDescent="0.3">
      <c r="A10748">
        <v>13239</v>
      </c>
      <c r="B10748" t="s">
        <v>505</v>
      </c>
      <c r="C10748" t="s">
        <v>3028</v>
      </c>
      <c r="D10748">
        <v>43</v>
      </c>
      <c r="E10748">
        <v>62.8</v>
      </c>
      <c r="F10748">
        <v>27</v>
      </c>
      <c r="G10748">
        <v>1</v>
      </c>
      <c r="H10748">
        <v>3</v>
      </c>
      <c r="I10748">
        <v>304</v>
      </c>
      <c r="J10748">
        <v>140.6</v>
      </c>
    </row>
    <row r="10749" spans="1:39" x14ac:dyDescent="0.3">
      <c r="A10749">
        <v>13239</v>
      </c>
      <c r="B10749" t="s">
        <v>1625</v>
      </c>
      <c r="C10749" t="s">
        <v>3029</v>
      </c>
      <c r="K10749">
        <v>5</v>
      </c>
      <c r="L10749">
        <v>0</v>
      </c>
      <c r="M10749">
        <v>11</v>
      </c>
      <c r="N10749">
        <v>0</v>
      </c>
      <c r="O10749">
        <v>43</v>
      </c>
    </row>
    <row r="10750" spans="1:39" x14ac:dyDescent="0.3">
      <c r="A10750">
        <v>13239</v>
      </c>
      <c r="B10750" t="s">
        <v>1625</v>
      </c>
      <c r="C10750" t="s">
        <v>712</v>
      </c>
      <c r="K10750">
        <v>9</v>
      </c>
      <c r="L10750">
        <v>0</v>
      </c>
      <c r="M10750">
        <v>14</v>
      </c>
      <c r="N10750">
        <v>0</v>
      </c>
      <c r="O10750">
        <v>29</v>
      </c>
    </row>
    <row r="10751" spans="1:39" x14ac:dyDescent="0.3">
      <c r="A10751">
        <v>13239</v>
      </c>
      <c r="B10751" t="s">
        <v>1625</v>
      </c>
      <c r="C10751" t="s">
        <v>289</v>
      </c>
      <c r="K10751">
        <v>1</v>
      </c>
      <c r="L10751">
        <v>0</v>
      </c>
      <c r="M10751">
        <v>0</v>
      </c>
      <c r="N10751">
        <v>0</v>
      </c>
      <c r="O10751">
        <v>-5</v>
      </c>
    </row>
    <row r="10752" spans="1:39" x14ac:dyDescent="0.3">
      <c r="A10752">
        <v>13239</v>
      </c>
      <c r="B10752" t="s">
        <v>505</v>
      </c>
      <c r="C10752" t="s">
        <v>708</v>
      </c>
      <c r="K10752">
        <v>29</v>
      </c>
      <c r="L10752">
        <v>0</v>
      </c>
      <c r="M10752">
        <v>17</v>
      </c>
      <c r="N10752">
        <v>0</v>
      </c>
      <c r="O10752">
        <v>114</v>
      </c>
    </row>
    <row r="10753" spans="1:24" x14ac:dyDescent="0.3">
      <c r="A10753">
        <v>13239</v>
      </c>
      <c r="B10753" t="s">
        <v>505</v>
      </c>
      <c r="C10753" t="s">
        <v>502</v>
      </c>
      <c r="K10753">
        <v>1</v>
      </c>
      <c r="L10753">
        <v>0</v>
      </c>
      <c r="M10753">
        <v>0</v>
      </c>
      <c r="N10753">
        <v>0</v>
      </c>
      <c r="O10753">
        <v>-9</v>
      </c>
    </row>
    <row r="10754" spans="1:24" x14ac:dyDescent="0.3">
      <c r="A10754">
        <v>13239</v>
      </c>
      <c r="B10754" t="s">
        <v>505</v>
      </c>
      <c r="C10754" t="s">
        <v>3028</v>
      </c>
      <c r="K10754">
        <v>10</v>
      </c>
      <c r="L10754">
        <v>0</v>
      </c>
      <c r="M10754">
        <v>6</v>
      </c>
      <c r="N10754">
        <v>0</v>
      </c>
      <c r="O10754">
        <v>-33</v>
      </c>
    </row>
    <row r="10755" spans="1:24" x14ac:dyDescent="0.3">
      <c r="A10755">
        <v>13239</v>
      </c>
      <c r="B10755" t="s">
        <v>1625</v>
      </c>
      <c r="C10755" t="s">
        <v>1701</v>
      </c>
      <c r="P10755">
        <v>16</v>
      </c>
      <c r="Q10755">
        <v>0</v>
      </c>
      <c r="R10755">
        <v>67</v>
      </c>
      <c r="S10755">
        <v>7</v>
      </c>
    </row>
    <row r="10756" spans="1:24" x14ac:dyDescent="0.3">
      <c r="A10756">
        <v>13239</v>
      </c>
      <c r="B10756" t="s">
        <v>1625</v>
      </c>
      <c r="C10756" t="s">
        <v>3029</v>
      </c>
      <c r="P10756">
        <v>9</v>
      </c>
      <c r="Q10756">
        <v>1</v>
      </c>
      <c r="R10756">
        <v>39</v>
      </c>
      <c r="S10756">
        <v>7</v>
      </c>
    </row>
    <row r="10757" spans="1:24" x14ac:dyDescent="0.3">
      <c r="A10757">
        <v>13239</v>
      </c>
      <c r="B10757" t="s">
        <v>1625</v>
      </c>
      <c r="C10757" t="s">
        <v>239</v>
      </c>
      <c r="P10757">
        <v>12</v>
      </c>
      <c r="Q10757">
        <v>0</v>
      </c>
      <c r="R10757">
        <v>33</v>
      </c>
      <c r="S10757">
        <v>6</v>
      </c>
    </row>
    <row r="10758" spans="1:24" x14ac:dyDescent="0.3">
      <c r="A10758">
        <v>13239</v>
      </c>
      <c r="B10758" t="s">
        <v>1625</v>
      </c>
      <c r="C10758" t="s">
        <v>781</v>
      </c>
      <c r="P10758">
        <v>14</v>
      </c>
      <c r="Q10758">
        <v>1</v>
      </c>
      <c r="R10758">
        <v>29</v>
      </c>
      <c r="S10758">
        <v>3</v>
      </c>
    </row>
    <row r="10759" spans="1:24" x14ac:dyDescent="0.3">
      <c r="A10759">
        <v>13239</v>
      </c>
      <c r="B10759" t="s">
        <v>1625</v>
      </c>
      <c r="C10759" t="s">
        <v>3030</v>
      </c>
      <c r="P10759">
        <v>15</v>
      </c>
      <c r="Q10759">
        <v>0</v>
      </c>
      <c r="R10759">
        <v>15</v>
      </c>
      <c r="S10759">
        <v>1</v>
      </c>
    </row>
    <row r="10760" spans="1:24" x14ac:dyDescent="0.3">
      <c r="A10760">
        <v>13239</v>
      </c>
      <c r="B10760" t="s">
        <v>1625</v>
      </c>
      <c r="C10760" t="s">
        <v>289</v>
      </c>
      <c r="P10760">
        <v>7</v>
      </c>
      <c r="Q10760">
        <v>0</v>
      </c>
      <c r="R10760">
        <v>9</v>
      </c>
      <c r="S10760">
        <v>2</v>
      </c>
    </row>
    <row r="10761" spans="1:24" x14ac:dyDescent="0.3">
      <c r="A10761">
        <v>13239</v>
      </c>
      <c r="B10761" t="s">
        <v>1625</v>
      </c>
      <c r="C10761" t="s">
        <v>52</v>
      </c>
      <c r="P10761">
        <v>8</v>
      </c>
      <c r="Q10761">
        <v>0</v>
      </c>
      <c r="R10761">
        <v>8</v>
      </c>
      <c r="S10761">
        <v>1</v>
      </c>
    </row>
    <row r="10762" spans="1:24" x14ac:dyDescent="0.3">
      <c r="A10762">
        <v>13239</v>
      </c>
      <c r="B10762" t="s">
        <v>505</v>
      </c>
      <c r="C10762" t="s">
        <v>164</v>
      </c>
      <c r="P10762">
        <v>46</v>
      </c>
      <c r="Q10762">
        <v>1</v>
      </c>
      <c r="R10762">
        <v>101</v>
      </c>
      <c r="S10762">
        <v>7</v>
      </c>
    </row>
    <row r="10763" spans="1:24" x14ac:dyDescent="0.3">
      <c r="A10763">
        <v>13239</v>
      </c>
      <c r="B10763" t="s">
        <v>505</v>
      </c>
      <c r="C10763" t="s">
        <v>502</v>
      </c>
      <c r="P10763">
        <v>35</v>
      </c>
      <c r="Q10763">
        <v>1</v>
      </c>
      <c r="R10763">
        <v>83</v>
      </c>
      <c r="S10763">
        <v>7</v>
      </c>
    </row>
    <row r="10764" spans="1:24" x14ac:dyDescent="0.3">
      <c r="A10764">
        <v>13239</v>
      </c>
      <c r="B10764" t="s">
        <v>505</v>
      </c>
      <c r="C10764" t="s">
        <v>1000</v>
      </c>
      <c r="P10764">
        <v>31</v>
      </c>
      <c r="Q10764">
        <v>1</v>
      </c>
      <c r="R10764">
        <v>77</v>
      </c>
      <c r="S10764">
        <v>5</v>
      </c>
    </row>
    <row r="10765" spans="1:24" x14ac:dyDescent="0.3">
      <c r="A10765">
        <v>13239</v>
      </c>
      <c r="B10765" t="s">
        <v>505</v>
      </c>
      <c r="C10765" t="s">
        <v>708</v>
      </c>
      <c r="P10765">
        <v>18</v>
      </c>
      <c r="Q10765">
        <v>0</v>
      </c>
      <c r="R10765">
        <v>29</v>
      </c>
      <c r="S10765">
        <v>5</v>
      </c>
    </row>
    <row r="10766" spans="1:24" x14ac:dyDescent="0.3">
      <c r="A10766">
        <v>13239</v>
      </c>
      <c r="B10766" t="s">
        <v>505</v>
      </c>
      <c r="C10766" t="s">
        <v>169</v>
      </c>
      <c r="P10766">
        <v>5</v>
      </c>
      <c r="Q10766">
        <v>0</v>
      </c>
      <c r="R10766">
        <v>14</v>
      </c>
      <c r="S10766">
        <v>3</v>
      </c>
    </row>
    <row r="10767" spans="1:24" x14ac:dyDescent="0.3">
      <c r="A10767">
        <v>13239</v>
      </c>
      <c r="B10767" t="s">
        <v>1625</v>
      </c>
      <c r="C10767" t="s">
        <v>3031</v>
      </c>
      <c r="T10767">
        <v>5.7</v>
      </c>
      <c r="U10767">
        <v>8</v>
      </c>
      <c r="V10767">
        <v>0</v>
      </c>
      <c r="W10767">
        <v>17</v>
      </c>
      <c r="X10767">
        <v>3</v>
      </c>
    </row>
    <row r="10768" spans="1:24" x14ac:dyDescent="0.3">
      <c r="A10768">
        <v>13239</v>
      </c>
      <c r="B10768" t="s">
        <v>1625</v>
      </c>
      <c r="C10768" t="s">
        <v>3029</v>
      </c>
      <c r="T10768">
        <v>23</v>
      </c>
      <c r="U10768">
        <v>23</v>
      </c>
      <c r="V10768">
        <v>0</v>
      </c>
      <c r="W10768">
        <v>23</v>
      </c>
      <c r="X10768">
        <v>1</v>
      </c>
    </row>
    <row r="10769" spans="1:39" x14ac:dyDescent="0.3">
      <c r="A10769">
        <v>13239</v>
      </c>
      <c r="B10769" t="s">
        <v>505</v>
      </c>
      <c r="C10769" t="s">
        <v>2177</v>
      </c>
      <c r="T10769">
        <v>21.6</v>
      </c>
      <c r="U10769">
        <v>28</v>
      </c>
      <c r="V10769">
        <v>0</v>
      </c>
      <c r="W10769">
        <v>108</v>
      </c>
      <c r="X10769">
        <v>5</v>
      </c>
    </row>
    <row r="10770" spans="1:39" x14ac:dyDescent="0.3">
      <c r="A10770">
        <v>13239</v>
      </c>
      <c r="B10770" t="s">
        <v>1625</v>
      </c>
      <c r="C10770" t="s">
        <v>3029</v>
      </c>
      <c r="Y10770">
        <v>20.5</v>
      </c>
      <c r="Z10770">
        <v>75</v>
      </c>
      <c r="AA10770">
        <v>1</v>
      </c>
      <c r="AB10770">
        <v>82</v>
      </c>
      <c r="AC10770">
        <v>4</v>
      </c>
    </row>
    <row r="10771" spans="1:39" x14ac:dyDescent="0.3">
      <c r="A10771">
        <v>13239</v>
      </c>
      <c r="B10771" t="s">
        <v>505</v>
      </c>
      <c r="C10771" t="s">
        <v>107</v>
      </c>
      <c r="Y10771">
        <v>0</v>
      </c>
      <c r="Z10771">
        <v>0</v>
      </c>
      <c r="AA10771">
        <v>0</v>
      </c>
      <c r="AB10771">
        <v>0</v>
      </c>
      <c r="AC10771">
        <v>1</v>
      </c>
    </row>
    <row r="10772" spans="1:39" x14ac:dyDescent="0.3">
      <c r="A10772">
        <v>13239</v>
      </c>
      <c r="B10772" t="s">
        <v>1625</v>
      </c>
      <c r="C10772" t="s">
        <v>3032</v>
      </c>
      <c r="AD10772">
        <v>4</v>
      </c>
      <c r="AE10772">
        <v>43</v>
      </c>
      <c r="AF10772">
        <v>3</v>
      </c>
      <c r="AG10772">
        <v>75</v>
      </c>
      <c r="AH10772">
        <v>12</v>
      </c>
      <c r="AI10772">
        <v>3</v>
      </c>
    </row>
    <row r="10773" spans="1:39" x14ac:dyDescent="0.3">
      <c r="A10773">
        <v>13239</v>
      </c>
      <c r="B10773" t="s">
        <v>505</v>
      </c>
      <c r="C10773" t="s">
        <v>3033</v>
      </c>
      <c r="AD10773">
        <v>2</v>
      </c>
      <c r="AE10773">
        <v>21</v>
      </c>
      <c r="AF10773">
        <v>1</v>
      </c>
      <c r="AG10773">
        <v>50</v>
      </c>
      <c r="AH10773">
        <v>5</v>
      </c>
      <c r="AI10773">
        <v>2</v>
      </c>
    </row>
    <row r="10774" spans="1:39" x14ac:dyDescent="0.3">
      <c r="A10774">
        <v>13239</v>
      </c>
      <c r="B10774" t="s">
        <v>1625</v>
      </c>
      <c r="C10774" t="s">
        <v>2858</v>
      </c>
      <c r="AJ10774">
        <v>49</v>
      </c>
      <c r="AK10774">
        <v>177</v>
      </c>
      <c r="AL10774">
        <v>44.2</v>
      </c>
      <c r="AM10774">
        <v>4</v>
      </c>
    </row>
    <row r="10775" spans="1:39" x14ac:dyDescent="0.3">
      <c r="A10775">
        <v>13239</v>
      </c>
      <c r="B10775" t="s">
        <v>505</v>
      </c>
      <c r="C10775" t="s">
        <v>2667</v>
      </c>
      <c r="AJ10775">
        <v>44</v>
      </c>
      <c r="AK10775">
        <v>228</v>
      </c>
      <c r="AL10775">
        <v>38</v>
      </c>
      <c r="AM10775">
        <v>6</v>
      </c>
    </row>
    <row r="10776" spans="1:39" x14ac:dyDescent="0.3">
      <c r="A10776">
        <v>13240</v>
      </c>
      <c r="B10776" t="s">
        <v>363</v>
      </c>
      <c r="C10776" t="s">
        <v>266</v>
      </c>
      <c r="D10776">
        <v>27</v>
      </c>
      <c r="E10776">
        <v>48.1</v>
      </c>
      <c r="F10776">
        <v>13</v>
      </c>
      <c r="G10776">
        <v>1</v>
      </c>
      <c r="H10776">
        <v>2</v>
      </c>
      <c r="I10776">
        <v>198</v>
      </c>
      <c r="J10776">
        <v>126.8</v>
      </c>
    </row>
    <row r="10777" spans="1:39" x14ac:dyDescent="0.3">
      <c r="A10777">
        <v>13240</v>
      </c>
      <c r="B10777" t="s">
        <v>1170</v>
      </c>
      <c r="C10777" t="s">
        <v>2742</v>
      </c>
      <c r="D10777">
        <v>47</v>
      </c>
      <c r="E10777">
        <v>51.1</v>
      </c>
      <c r="F10777">
        <v>24</v>
      </c>
      <c r="G10777">
        <v>2</v>
      </c>
      <c r="H10777">
        <v>3</v>
      </c>
      <c r="I10777">
        <v>370</v>
      </c>
      <c r="J10777">
        <v>129.69999999999999</v>
      </c>
    </row>
    <row r="10778" spans="1:39" x14ac:dyDescent="0.3">
      <c r="A10778">
        <v>13240</v>
      </c>
      <c r="B10778" t="s">
        <v>1170</v>
      </c>
      <c r="C10778" t="s">
        <v>3034</v>
      </c>
      <c r="D10778">
        <v>2</v>
      </c>
      <c r="E10778">
        <v>0</v>
      </c>
      <c r="F10778">
        <v>0</v>
      </c>
      <c r="G10778">
        <v>0</v>
      </c>
      <c r="H10778">
        <v>0</v>
      </c>
      <c r="I10778">
        <v>0</v>
      </c>
      <c r="J10778">
        <v>0</v>
      </c>
    </row>
    <row r="10779" spans="1:39" x14ac:dyDescent="0.3">
      <c r="A10779">
        <v>13240</v>
      </c>
      <c r="B10779" t="s">
        <v>363</v>
      </c>
      <c r="C10779" t="s">
        <v>399</v>
      </c>
      <c r="K10779">
        <v>14</v>
      </c>
      <c r="L10779">
        <v>0</v>
      </c>
      <c r="M10779">
        <v>49</v>
      </c>
      <c r="N10779">
        <v>2</v>
      </c>
      <c r="O10779">
        <v>174</v>
      </c>
    </row>
    <row r="10780" spans="1:39" x14ac:dyDescent="0.3">
      <c r="A10780">
        <v>13240</v>
      </c>
      <c r="B10780" t="s">
        <v>363</v>
      </c>
      <c r="C10780" t="s">
        <v>751</v>
      </c>
      <c r="K10780">
        <v>10</v>
      </c>
      <c r="L10780">
        <v>0</v>
      </c>
      <c r="M10780">
        <v>53</v>
      </c>
      <c r="N10780">
        <v>1</v>
      </c>
      <c r="O10780">
        <v>72</v>
      </c>
    </row>
    <row r="10781" spans="1:39" x14ac:dyDescent="0.3">
      <c r="A10781">
        <v>13240</v>
      </c>
      <c r="B10781" t="s">
        <v>363</v>
      </c>
      <c r="C10781" t="s">
        <v>2574</v>
      </c>
      <c r="K10781">
        <v>10</v>
      </c>
      <c r="L10781">
        <v>0</v>
      </c>
      <c r="M10781">
        <v>13</v>
      </c>
      <c r="N10781">
        <v>0</v>
      </c>
      <c r="O10781">
        <v>35</v>
      </c>
    </row>
    <row r="10782" spans="1:39" x14ac:dyDescent="0.3">
      <c r="A10782">
        <v>13240</v>
      </c>
      <c r="B10782" t="s">
        <v>363</v>
      </c>
      <c r="C10782" t="s">
        <v>3035</v>
      </c>
      <c r="K10782">
        <v>1</v>
      </c>
      <c r="L10782">
        <v>0</v>
      </c>
      <c r="M10782">
        <v>0</v>
      </c>
      <c r="N10782">
        <v>0</v>
      </c>
      <c r="O10782">
        <v>-6</v>
      </c>
    </row>
    <row r="10783" spans="1:39" x14ac:dyDescent="0.3">
      <c r="A10783">
        <v>13240</v>
      </c>
      <c r="B10783" t="s">
        <v>363</v>
      </c>
      <c r="C10783" t="s">
        <v>266</v>
      </c>
      <c r="K10783">
        <v>2</v>
      </c>
      <c r="L10783">
        <v>2</v>
      </c>
      <c r="M10783">
        <v>0</v>
      </c>
      <c r="N10783">
        <v>0</v>
      </c>
      <c r="O10783">
        <v>-14</v>
      </c>
    </row>
    <row r="10784" spans="1:39" x14ac:dyDescent="0.3">
      <c r="A10784">
        <v>13240</v>
      </c>
      <c r="B10784" t="s">
        <v>1170</v>
      </c>
      <c r="C10784" t="s">
        <v>2743</v>
      </c>
      <c r="K10784">
        <v>23</v>
      </c>
      <c r="L10784">
        <v>0</v>
      </c>
      <c r="M10784">
        <v>25</v>
      </c>
      <c r="N10784">
        <v>1</v>
      </c>
      <c r="O10784">
        <v>101</v>
      </c>
    </row>
    <row r="10785" spans="1:24" x14ac:dyDescent="0.3">
      <c r="A10785">
        <v>13240</v>
      </c>
      <c r="B10785" t="s">
        <v>1170</v>
      </c>
      <c r="C10785" t="s">
        <v>2742</v>
      </c>
      <c r="K10785">
        <v>9</v>
      </c>
      <c r="L10785">
        <v>0</v>
      </c>
      <c r="M10785">
        <v>19</v>
      </c>
      <c r="N10785">
        <v>1</v>
      </c>
      <c r="O10785">
        <v>15</v>
      </c>
    </row>
    <row r="10786" spans="1:24" x14ac:dyDescent="0.3">
      <c r="A10786">
        <v>13240</v>
      </c>
      <c r="B10786" t="s">
        <v>1170</v>
      </c>
      <c r="C10786" t="s">
        <v>1277</v>
      </c>
      <c r="K10786">
        <v>0</v>
      </c>
      <c r="L10786">
        <v>1</v>
      </c>
      <c r="M10786">
        <v>0</v>
      </c>
      <c r="N10786">
        <v>0</v>
      </c>
      <c r="O10786">
        <v>0</v>
      </c>
    </row>
    <row r="10787" spans="1:24" x14ac:dyDescent="0.3">
      <c r="A10787">
        <v>13240</v>
      </c>
      <c r="B10787" t="s">
        <v>363</v>
      </c>
      <c r="C10787" t="s">
        <v>491</v>
      </c>
      <c r="P10787">
        <v>59</v>
      </c>
      <c r="Q10787">
        <v>1</v>
      </c>
      <c r="R10787">
        <v>59</v>
      </c>
      <c r="S10787">
        <v>1</v>
      </c>
    </row>
    <row r="10788" spans="1:24" x14ac:dyDescent="0.3">
      <c r="A10788">
        <v>13240</v>
      </c>
      <c r="B10788" t="s">
        <v>363</v>
      </c>
      <c r="C10788" t="s">
        <v>745</v>
      </c>
      <c r="P10788">
        <v>16</v>
      </c>
      <c r="Q10788">
        <v>1</v>
      </c>
      <c r="R10788">
        <v>55</v>
      </c>
      <c r="S10788">
        <v>5</v>
      </c>
    </row>
    <row r="10789" spans="1:24" x14ac:dyDescent="0.3">
      <c r="A10789">
        <v>13240</v>
      </c>
      <c r="B10789" t="s">
        <v>363</v>
      </c>
      <c r="C10789" t="s">
        <v>3035</v>
      </c>
      <c r="P10789">
        <v>21</v>
      </c>
      <c r="Q10789">
        <v>0</v>
      </c>
      <c r="R10789">
        <v>48</v>
      </c>
      <c r="S10789">
        <v>4</v>
      </c>
    </row>
    <row r="10790" spans="1:24" x14ac:dyDescent="0.3">
      <c r="A10790">
        <v>13240</v>
      </c>
      <c r="B10790" t="s">
        <v>363</v>
      </c>
      <c r="C10790" t="s">
        <v>107</v>
      </c>
      <c r="P10790">
        <v>26</v>
      </c>
      <c r="Q10790">
        <v>0</v>
      </c>
      <c r="R10790">
        <v>33</v>
      </c>
      <c r="S10790">
        <v>2</v>
      </c>
    </row>
    <row r="10791" spans="1:24" x14ac:dyDescent="0.3">
      <c r="A10791">
        <v>13240</v>
      </c>
      <c r="B10791" t="s">
        <v>363</v>
      </c>
      <c r="C10791" t="s">
        <v>3036</v>
      </c>
      <c r="P10791">
        <v>3</v>
      </c>
      <c r="Q10791">
        <v>0</v>
      </c>
      <c r="R10791">
        <v>3</v>
      </c>
      <c r="S10791">
        <v>1</v>
      </c>
    </row>
    <row r="10792" spans="1:24" x14ac:dyDescent="0.3">
      <c r="A10792">
        <v>13240</v>
      </c>
      <c r="B10792" t="s">
        <v>1170</v>
      </c>
      <c r="C10792" t="s">
        <v>1846</v>
      </c>
      <c r="P10792">
        <v>38</v>
      </c>
      <c r="Q10792">
        <v>0</v>
      </c>
      <c r="R10792">
        <v>172</v>
      </c>
      <c r="S10792">
        <v>13</v>
      </c>
    </row>
    <row r="10793" spans="1:24" x14ac:dyDescent="0.3">
      <c r="A10793">
        <v>13240</v>
      </c>
      <c r="B10793" t="s">
        <v>1170</v>
      </c>
      <c r="C10793" t="s">
        <v>524</v>
      </c>
      <c r="P10793">
        <v>68</v>
      </c>
      <c r="Q10793">
        <v>1</v>
      </c>
      <c r="R10793">
        <v>130</v>
      </c>
      <c r="S10793">
        <v>5</v>
      </c>
    </row>
    <row r="10794" spans="1:24" x14ac:dyDescent="0.3">
      <c r="A10794">
        <v>13240</v>
      </c>
      <c r="B10794" t="s">
        <v>1170</v>
      </c>
      <c r="C10794" t="s">
        <v>785</v>
      </c>
      <c r="P10794">
        <v>19</v>
      </c>
      <c r="Q10794">
        <v>0</v>
      </c>
      <c r="R10794">
        <v>37</v>
      </c>
      <c r="S10794">
        <v>2</v>
      </c>
    </row>
    <row r="10795" spans="1:24" x14ac:dyDescent="0.3">
      <c r="A10795">
        <v>13240</v>
      </c>
      <c r="B10795" t="s">
        <v>1170</v>
      </c>
      <c r="C10795" t="s">
        <v>2743</v>
      </c>
      <c r="P10795">
        <v>17</v>
      </c>
      <c r="Q10795">
        <v>1</v>
      </c>
      <c r="R10795">
        <v>17</v>
      </c>
      <c r="S10795">
        <v>1</v>
      </c>
    </row>
    <row r="10796" spans="1:24" x14ac:dyDescent="0.3">
      <c r="A10796">
        <v>13240</v>
      </c>
      <c r="B10796" t="s">
        <v>1170</v>
      </c>
      <c r="C10796" t="s">
        <v>2783</v>
      </c>
      <c r="P10796">
        <v>14</v>
      </c>
      <c r="Q10796">
        <v>1</v>
      </c>
      <c r="R10796">
        <v>14</v>
      </c>
      <c r="S10796">
        <v>3</v>
      </c>
    </row>
    <row r="10797" spans="1:24" x14ac:dyDescent="0.3">
      <c r="A10797">
        <v>13240</v>
      </c>
      <c r="B10797" t="s">
        <v>363</v>
      </c>
      <c r="C10797" t="s">
        <v>107</v>
      </c>
      <c r="T10797">
        <v>99</v>
      </c>
      <c r="U10797">
        <v>99</v>
      </c>
      <c r="V10797">
        <v>1</v>
      </c>
      <c r="W10797">
        <v>99</v>
      </c>
      <c r="X10797">
        <v>1</v>
      </c>
    </row>
    <row r="10798" spans="1:24" x14ac:dyDescent="0.3">
      <c r="A10798">
        <v>13240</v>
      </c>
      <c r="B10798" t="s">
        <v>363</v>
      </c>
      <c r="C10798" t="s">
        <v>1049</v>
      </c>
      <c r="T10798">
        <v>17</v>
      </c>
      <c r="U10798">
        <v>17</v>
      </c>
      <c r="V10798">
        <v>0</v>
      </c>
      <c r="W10798">
        <v>17</v>
      </c>
      <c r="X10798">
        <v>1</v>
      </c>
    </row>
    <row r="10799" spans="1:24" x14ac:dyDescent="0.3">
      <c r="A10799">
        <v>13240</v>
      </c>
      <c r="B10799" t="s">
        <v>363</v>
      </c>
      <c r="C10799" t="s">
        <v>1671</v>
      </c>
      <c r="T10799">
        <v>8</v>
      </c>
      <c r="U10799">
        <v>8</v>
      </c>
      <c r="V10799">
        <v>0</v>
      </c>
      <c r="W10799">
        <v>8</v>
      </c>
      <c r="X10799">
        <v>1</v>
      </c>
    </row>
    <row r="10800" spans="1:24" x14ac:dyDescent="0.3">
      <c r="A10800">
        <v>13240</v>
      </c>
      <c r="B10800" t="s">
        <v>363</v>
      </c>
      <c r="C10800" t="s">
        <v>751</v>
      </c>
      <c r="T10800">
        <v>2</v>
      </c>
      <c r="U10800">
        <v>2</v>
      </c>
      <c r="V10800">
        <v>0</v>
      </c>
      <c r="W10800">
        <v>2</v>
      </c>
      <c r="X10800">
        <v>1</v>
      </c>
    </row>
    <row r="10801" spans="1:39" x14ac:dyDescent="0.3">
      <c r="A10801">
        <v>13240</v>
      </c>
      <c r="B10801" t="s">
        <v>1170</v>
      </c>
      <c r="C10801" t="s">
        <v>3037</v>
      </c>
      <c r="T10801">
        <v>19</v>
      </c>
      <c r="U10801">
        <v>23</v>
      </c>
      <c r="V10801">
        <v>0</v>
      </c>
      <c r="W10801">
        <v>95</v>
      </c>
      <c r="X10801">
        <v>5</v>
      </c>
    </row>
    <row r="10802" spans="1:39" x14ac:dyDescent="0.3">
      <c r="A10802">
        <v>13240</v>
      </c>
      <c r="B10802" t="s">
        <v>1170</v>
      </c>
      <c r="C10802" t="s">
        <v>2740</v>
      </c>
      <c r="T10802">
        <v>36</v>
      </c>
      <c r="U10802">
        <v>36</v>
      </c>
      <c r="V10802">
        <v>0</v>
      </c>
      <c r="W10802">
        <v>36</v>
      </c>
      <c r="X10802">
        <v>1</v>
      </c>
    </row>
    <row r="10803" spans="1:39" x14ac:dyDescent="0.3">
      <c r="A10803">
        <v>13240</v>
      </c>
      <c r="B10803" t="s">
        <v>363</v>
      </c>
      <c r="C10803" t="s">
        <v>676</v>
      </c>
      <c r="Y10803">
        <v>8.1999999999999993</v>
      </c>
      <c r="Z10803">
        <v>15</v>
      </c>
      <c r="AA10803">
        <v>0</v>
      </c>
      <c r="AB10803">
        <v>49</v>
      </c>
      <c r="AC10803">
        <v>6</v>
      </c>
    </row>
    <row r="10804" spans="1:39" x14ac:dyDescent="0.3">
      <c r="A10804">
        <v>13240</v>
      </c>
      <c r="B10804" t="s">
        <v>363</v>
      </c>
      <c r="C10804" t="s">
        <v>3038</v>
      </c>
      <c r="AD10804">
        <v>0</v>
      </c>
      <c r="AE10804" t="s">
        <v>136</v>
      </c>
      <c r="AF10804">
        <v>0</v>
      </c>
      <c r="AG10804" t="s">
        <v>136</v>
      </c>
      <c r="AH10804">
        <v>4</v>
      </c>
      <c r="AI10804">
        <v>4</v>
      </c>
    </row>
    <row r="10805" spans="1:39" x14ac:dyDescent="0.3">
      <c r="A10805">
        <v>13240</v>
      </c>
      <c r="B10805" t="s">
        <v>1170</v>
      </c>
      <c r="C10805" t="s">
        <v>3039</v>
      </c>
      <c r="AD10805">
        <v>0</v>
      </c>
      <c r="AE10805" t="s">
        <v>136</v>
      </c>
      <c r="AF10805">
        <v>0</v>
      </c>
      <c r="AG10805" t="s">
        <v>136</v>
      </c>
      <c r="AH10805">
        <v>5</v>
      </c>
      <c r="AI10805">
        <v>5</v>
      </c>
    </row>
    <row r="10806" spans="1:39" x14ac:dyDescent="0.3">
      <c r="A10806">
        <v>13240</v>
      </c>
      <c r="B10806" t="s">
        <v>363</v>
      </c>
      <c r="C10806" t="s">
        <v>2581</v>
      </c>
      <c r="AJ10806">
        <v>52</v>
      </c>
      <c r="AK10806">
        <v>312</v>
      </c>
      <c r="AL10806">
        <v>39</v>
      </c>
      <c r="AM10806">
        <v>8</v>
      </c>
    </row>
    <row r="10807" spans="1:39" x14ac:dyDescent="0.3">
      <c r="A10807">
        <v>13240</v>
      </c>
      <c r="B10807" t="s">
        <v>1170</v>
      </c>
      <c r="C10807" t="s">
        <v>3039</v>
      </c>
      <c r="AJ10807">
        <v>47</v>
      </c>
      <c r="AK10807">
        <v>295</v>
      </c>
      <c r="AL10807">
        <v>36.9</v>
      </c>
      <c r="AM10807">
        <v>8</v>
      </c>
    </row>
    <row r="10808" spans="1:39" x14ac:dyDescent="0.3">
      <c r="A10808">
        <v>13241</v>
      </c>
      <c r="B10808" t="s">
        <v>626</v>
      </c>
      <c r="C10808" t="s">
        <v>870</v>
      </c>
      <c r="D10808">
        <v>50</v>
      </c>
      <c r="E10808">
        <v>54</v>
      </c>
      <c r="F10808">
        <v>27</v>
      </c>
      <c r="G10808">
        <v>2</v>
      </c>
      <c r="H10808">
        <v>1</v>
      </c>
      <c r="I10808">
        <v>329</v>
      </c>
      <c r="J10808">
        <v>107.9</v>
      </c>
    </row>
    <row r="10809" spans="1:39" x14ac:dyDescent="0.3">
      <c r="A10809">
        <v>13241</v>
      </c>
      <c r="B10809" t="s">
        <v>626</v>
      </c>
      <c r="C10809" t="s">
        <v>2589</v>
      </c>
      <c r="D10809">
        <v>1</v>
      </c>
      <c r="E10809">
        <v>100</v>
      </c>
      <c r="F10809">
        <v>1</v>
      </c>
      <c r="G10809">
        <v>0</v>
      </c>
      <c r="H10809">
        <v>0</v>
      </c>
      <c r="I10809">
        <v>21</v>
      </c>
      <c r="J10809">
        <v>276.39999999999998</v>
      </c>
    </row>
    <row r="10810" spans="1:39" x14ac:dyDescent="0.3">
      <c r="A10810">
        <v>13241</v>
      </c>
      <c r="B10810" t="s">
        <v>1331</v>
      </c>
      <c r="C10810" t="s">
        <v>2894</v>
      </c>
      <c r="D10810">
        <v>32</v>
      </c>
      <c r="E10810">
        <v>56.2</v>
      </c>
      <c r="F10810">
        <v>18</v>
      </c>
      <c r="G10810">
        <v>1</v>
      </c>
      <c r="H10810">
        <v>1</v>
      </c>
      <c r="I10810">
        <v>258</v>
      </c>
      <c r="J10810">
        <v>128</v>
      </c>
    </row>
    <row r="10811" spans="1:39" x14ac:dyDescent="0.3">
      <c r="A10811">
        <v>13241</v>
      </c>
      <c r="B10811" t="s">
        <v>626</v>
      </c>
      <c r="C10811" t="s">
        <v>870</v>
      </c>
      <c r="K10811">
        <v>16</v>
      </c>
      <c r="L10811">
        <v>0</v>
      </c>
      <c r="M10811">
        <v>16</v>
      </c>
      <c r="N10811">
        <v>1</v>
      </c>
      <c r="O10811">
        <v>54</v>
      </c>
    </row>
    <row r="10812" spans="1:39" x14ac:dyDescent="0.3">
      <c r="A10812">
        <v>13241</v>
      </c>
      <c r="B10812" t="s">
        <v>626</v>
      </c>
      <c r="C10812" t="s">
        <v>2325</v>
      </c>
      <c r="K10812">
        <v>13</v>
      </c>
      <c r="L10812">
        <v>0</v>
      </c>
      <c r="M10812">
        <v>13</v>
      </c>
      <c r="N10812">
        <v>2</v>
      </c>
      <c r="O10812">
        <v>37</v>
      </c>
    </row>
    <row r="10813" spans="1:39" x14ac:dyDescent="0.3">
      <c r="A10813">
        <v>13241</v>
      </c>
      <c r="B10813" t="s">
        <v>626</v>
      </c>
      <c r="C10813" t="s">
        <v>2915</v>
      </c>
      <c r="K10813">
        <v>8</v>
      </c>
      <c r="L10813">
        <v>0</v>
      </c>
      <c r="M10813">
        <v>16</v>
      </c>
      <c r="N10813">
        <v>0</v>
      </c>
      <c r="O10813">
        <v>28</v>
      </c>
    </row>
    <row r="10814" spans="1:39" x14ac:dyDescent="0.3">
      <c r="A10814">
        <v>13241</v>
      </c>
      <c r="B10814" t="s">
        <v>1331</v>
      </c>
      <c r="C10814" t="s">
        <v>74</v>
      </c>
      <c r="K10814">
        <v>12</v>
      </c>
      <c r="L10814">
        <v>0</v>
      </c>
      <c r="M10814">
        <v>76</v>
      </c>
      <c r="N10814">
        <v>1</v>
      </c>
      <c r="O10814">
        <v>119</v>
      </c>
    </row>
    <row r="10815" spans="1:39" x14ac:dyDescent="0.3">
      <c r="A10815">
        <v>13241</v>
      </c>
      <c r="B10815" t="s">
        <v>1331</v>
      </c>
      <c r="C10815" t="s">
        <v>2894</v>
      </c>
      <c r="K10815">
        <v>16</v>
      </c>
      <c r="L10815">
        <v>0</v>
      </c>
      <c r="M10815">
        <v>41</v>
      </c>
      <c r="N10815">
        <v>3</v>
      </c>
      <c r="O10815">
        <v>106</v>
      </c>
    </row>
    <row r="10816" spans="1:39" x14ac:dyDescent="0.3">
      <c r="A10816">
        <v>13241</v>
      </c>
      <c r="B10816" t="s">
        <v>1331</v>
      </c>
      <c r="C10816" t="s">
        <v>2534</v>
      </c>
      <c r="K10816">
        <v>7</v>
      </c>
      <c r="L10816">
        <v>0</v>
      </c>
      <c r="M10816">
        <v>40</v>
      </c>
      <c r="N10816">
        <v>1</v>
      </c>
      <c r="O10816">
        <v>74</v>
      </c>
    </row>
    <row r="10817" spans="1:19" x14ac:dyDescent="0.3">
      <c r="A10817">
        <v>13241</v>
      </c>
      <c r="B10817" t="s">
        <v>1331</v>
      </c>
      <c r="C10817" t="s">
        <v>3040</v>
      </c>
      <c r="K10817">
        <v>1</v>
      </c>
      <c r="L10817">
        <v>0</v>
      </c>
      <c r="M10817">
        <v>8</v>
      </c>
      <c r="N10817">
        <v>0</v>
      </c>
      <c r="O10817">
        <v>8</v>
      </c>
    </row>
    <row r="10818" spans="1:19" x14ac:dyDescent="0.3">
      <c r="A10818">
        <v>13241</v>
      </c>
      <c r="B10818" t="s">
        <v>1331</v>
      </c>
      <c r="C10818" t="s">
        <v>3041</v>
      </c>
      <c r="K10818">
        <v>1</v>
      </c>
      <c r="L10818">
        <v>0</v>
      </c>
      <c r="M10818">
        <v>3</v>
      </c>
      <c r="N10818">
        <v>0</v>
      </c>
      <c r="O10818">
        <v>3</v>
      </c>
    </row>
    <row r="10819" spans="1:19" x14ac:dyDescent="0.3">
      <c r="A10819">
        <v>13241</v>
      </c>
      <c r="B10819" t="s">
        <v>1331</v>
      </c>
      <c r="C10819" t="s">
        <v>399</v>
      </c>
      <c r="K10819">
        <v>1</v>
      </c>
      <c r="L10819">
        <v>0</v>
      </c>
      <c r="M10819">
        <v>2</v>
      </c>
      <c r="N10819">
        <v>0</v>
      </c>
      <c r="O10819">
        <v>2</v>
      </c>
    </row>
    <row r="10820" spans="1:19" x14ac:dyDescent="0.3">
      <c r="A10820">
        <v>13241</v>
      </c>
      <c r="B10820" t="s">
        <v>1331</v>
      </c>
      <c r="C10820" t="s">
        <v>3042</v>
      </c>
      <c r="K10820">
        <v>0</v>
      </c>
      <c r="L10820">
        <v>0</v>
      </c>
      <c r="M10820">
        <v>0</v>
      </c>
      <c r="N10820">
        <v>0</v>
      </c>
      <c r="O10820">
        <v>0</v>
      </c>
    </row>
    <row r="10821" spans="1:19" x14ac:dyDescent="0.3">
      <c r="A10821">
        <v>13241</v>
      </c>
      <c r="B10821" t="s">
        <v>1331</v>
      </c>
      <c r="C10821" t="s">
        <v>2750</v>
      </c>
      <c r="K10821">
        <v>1</v>
      </c>
      <c r="L10821">
        <v>1</v>
      </c>
      <c r="M10821">
        <v>0</v>
      </c>
      <c r="N10821">
        <v>0</v>
      </c>
      <c r="O10821">
        <v>-4</v>
      </c>
    </row>
    <row r="10822" spans="1:19" x14ac:dyDescent="0.3">
      <c r="A10822">
        <v>13241</v>
      </c>
      <c r="B10822" t="s">
        <v>626</v>
      </c>
      <c r="C10822" t="s">
        <v>443</v>
      </c>
      <c r="P10822">
        <v>33</v>
      </c>
      <c r="Q10822">
        <v>1</v>
      </c>
      <c r="R10822">
        <v>167</v>
      </c>
      <c r="S10822">
        <v>13</v>
      </c>
    </row>
    <row r="10823" spans="1:19" x14ac:dyDescent="0.3">
      <c r="A10823">
        <v>13241</v>
      </c>
      <c r="B10823" t="s">
        <v>626</v>
      </c>
      <c r="C10823" t="s">
        <v>56</v>
      </c>
      <c r="P10823">
        <v>32</v>
      </c>
      <c r="Q10823">
        <v>0</v>
      </c>
      <c r="R10823">
        <v>66</v>
      </c>
      <c r="S10823">
        <v>3</v>
      </c>
    </row>
    <row r="10824" spans="1:19" x14ac:dyDescent="0.3">
      <c r="A10824">
        <v>13241</v>
      </c>
      <c r="B10824" t="s">
        <v>626</v>
      </c>
      <c r="C10824" t="s">
        <v>2038</v>
      </c>
      <c r="P10824">
        <v>15</v>
      </c>
      <c r="Q10824">
        <v>0</v>
      </c>
      <c r="R10824">
        <v>51</v>
      </c>
      <c r="S10824">
        <v>6</v>
      </c>
    </row>
    <row r="10825" spans="1:19" x14ac:dyDescent="0.3">
      <c r="A10825">
        <v>13241</v>
      </c>
      <c r="B10825" t="s">
        <v>626</v>
      </c>
      <c r="C10825" t="s">
        <v>2589</v>
      </c>
      <c r="P10825">
        <v>28</v>
      </c>
      <c r="Q10825">
        <v>0</v>
      </c>
      <c r="R10825">
        <v>28</v>
      </c>
      <c r="S10825">
        <v>1</v>
      </c>
    </row>
    <row r="10826" spans="1:19" x14ac:dyDescent="0.3">
      <c r="A10826">
        <v>13241</v>
      </c>
      <c r="B10826" t="s">
        <v>626</v>
      </c>
      <c r="C10826" t="s">
        <v>870</v>
      </c>
      <c r="P10826">
        <v>21</v>
      </c>
      <c r="Q10826">
        <v>0</v>
      </c>
      <c r="R10826">
        <v>21</v>
      </c>
      <c r="S10826">
        <v>1</v>
      </c>
    </row>
    <row r="10827" spans="1:19" x14ac:dyDescent="0.3">
      <c r="A10827">
        <v>13241</v>
      </c>
      <c r="B10827" t="s">
        <v>626</v>
      </c>
      <c r="C10827" t="s">
        <v>2325</v>
      </c>
      <c r="P10827">
        <v>7</v>
      </c>
      <c r="Q10827">
        <v>0</v>
      </c>
      <c r="R10827">
        <v>12</v>
      </c>
      <c r="S10827">
        <v>2</v>
      </c>
    </row>
    <row r="10828" spans="1:19" x14ac:dyDescent="0.3">
      <c r="A10828">
        <v>13241</v>
      </c>
      <c r="B10828" t="s">
        <v>626</v>
      </c>
      <c r="C10828" t="s">
        <v>2915</v>
      </c>
      <c r="P10828">
        <v>5</v>
      </c>
      <c r="Q10828">
        <v>0</v>
      </c>
      <c r="R10828">
        <v>5</v>
      </c>
      <c r="S10828">
        <v>2</v>
      </c>
    </row>
    <row r="10829" spans="1:19" x14ac:dyDescent="0.3">
      <c r="A10829">
        <v>13241</v>
      </c>
      <c r="B10829" t="s">
        <v>1331</v>
      </c>
      <c r="C10829" t="s">
        <v>399</v>
      </c>
      <c r="P10829">
        <v>50</v>
      </c>
      <c r="Q10829">
        <v>0</v>
      </c>
      <c r="R10829">
        <v>125</v>
      </c>
      <c r="S10829">
        <v>8</v>
      </c>
    </row>
    <row r="10830" spans="1:19" x14ac:dyDescent="0.3">
      <c r="A10830">
        <v>13241</v>
      </c>
      <c r="B10830" t="s">
        <v>1331</v>
      </c>
      <c r="C10830" t="s">
        <v>44</v>
      </c>
      <c r="P10830">
        <v>31</v>
      </c>
      <c r="Q10830">
        <v>1</v>
      </c>
      <c r="R10830">
        <v>52</v>
      </c>
      <c r="S10830">
        <v>3</v>
      </c>
    </row>
    <row r="10831" spans="1:19" x14ac:dyDescent="0.3">
      <c r="A10831">
        <v>13241</v>
      </c>
      <c r="B10831" t="s">
        <v>1331</v>
      </c>
      <c r="C10831" t="s">
        <v>3040</v>
      </c>
      <c r="P10831">
        <v>47</v>
      </c>
      <c r="Q10831">
        <v>0</v>
      </c>
      <c r="R10831">
        <v>45</v>
      </c>
      <c r="S10831">
        <v>2</v>
      </c>
    </row>
    <row r="10832" spans="1:19" x14ac:dyDescent="0.3">
      <c r="A10832">
        <v>13241</v>
      </c>
      <c r="B10832" t="s">
        <v>1331</v>
      </c>
      <c r="C10832" t="s">
        <v>2149</v>
      </c>
      <c r="P10832">
        <v>19</v>
      </c>
      <c r="Q10832">
        <v>0</v>
      </c>
      <c r="R10832">
        <v>29</v>
      </c>
      <c r="S10832">
        <v>2</v>
      </c>
    </row>
    <row r="10833" spans="1:39" x14ac:dyDescent="0.3">
      <c r="A10833">
        <v>13241</v>
      </c>
      <c r="B10833" t="s">
        <v>1331</v>
      </c>
      <c r="C10833" t="s">
        <v>74</v>
      </c>
      <c r="P10833">
        <v>6</v>
      </c>
      <c r="Q10833">
        <v>0</v>
      </c>
      <c r="R10833">
        <v>6</v>
      </c>
      <c r="S10833">
        <v>1</v>
      </c>
    </row>
    <row r="10834" spans="1:39" x14ac:dyDescent="0.3">
      <c r="A10834">
        <v>13241</v>
      </c>
      <c r="B10834" t="s">
        <v>1331</v>
      </c>
      <c r="C10834" t="s">
        <v>2750</v>
      </c>
      <c r="P10834">
        <v>2</v>
      </c>
      <c r="Q10834">
        <v>0</v>
      </c>
      <c r="R10834">
        <v>1</v>
      </c>
      <c r="S10834">
        <v>2</v>
      </c>
    </row>
    <row r="10835" spans="1:39" x14ac:dyDescent="0.3">
      <c r="A10835">
        <v>13241</v>
      </c>
      <c r="B10835" t="s">
        <v>626</v>
      </c>
      <c r="C10835" t="s">
        <v>120</v>
      </c>
      <c r="T10835">
        <v>26.5</v>
      </c>
      <c r="U10835">
        <v>43</v>
      </c>
      <c r="V10835">
        <v>0</v>
      </c>
      <c r="W10835">
        <v>53</v>
      </c>
      <c r="X10835">
        <v>2</v>
      </c>
    </row>
    <row r="10836" spans="1:39" x14ac:dyDescent="0.3">
      <c r="A10836">
        <v>13241</v>
      </c>
      <c r="B10836" t="s">
        <v>626</v>
      </c>
      <c r="C10836" t="s">
        <v>104</v>
      </c>
      <c r="T10836">
        <v>3</v>
      </c>
      <c r="U10836">
        <v>3</v>
      </c>
      <c r="V10836">
        <v>0</v>
      </c>
      <c r="W10836">
        <v>3</v>
      </c>
      <c r="X10836">
        <v>1</v>
      </c>
    </row>
    <row r="10837" spans="1:39" x14ac:dyDescent="0.3">
      <c r="A10837">
        <v>13241</v>
      </c>
      <c r="B10837" t="s">
        <v>1331</v>
      </c>
      <c r="C10837" t="s">
        <v>3042</v>
      </c>
      <c r="T10837">
        <v>33.5</v>
      </c>
      <c r="U10837">
        <v>91</v>
      </c>
      <c r="V10837">
        <v>0</v>
      </c>
      <c r="W10837">
        <v>201</v>
      </c>
      <c r="X10837">
        <v>6</v>
      </c>
    </row>
    <row r="10838" spans="1:39" x14ac:dyDescent="0.3">
      <c r="A10838">
        <v>13241</v>
      </c>
      <c r="B10838" t="s">
        <v>1331</v>
      </c>
      <c r="C10838" t="s">
        <v>701</v>
      </c>
      <c r="Y10838">
        <v>11.3</v>
      </c>
      <c r="Z10838">
        <v>15</v>
      </c>
      <c r="AA10838">
        <v>0</v>
      </c>
      <c r="AB10838">
        <v>34</v>
      </c>
      <c r="AC10838">
        <v>3</v>
      </c>
    </row>
    <row r="10839" spans="1:39" x14ac:dyDescent="0.3">
      <c r="A10839">
        <v>13241</v>
      </c>
      <c r="B10839" t="s">
        <v>626</v>
      </c>
      <c r="C10839" t="s">
        <v>688</v>
      </c>
      <c r="AD10839">
        <v>2</v>
      </c>
      <c r="AE10839">
        <v>45</v>
      </c>
      <c r="AF10839">
        <v>1</v>
      </c>
      <c r="AG10839">
        <v>50</v>
      </c>
      <c r="AH10839">
        <v>7</v>
      </c>
      <c r="AI10839">
        <v>4</v>
      </c>
    </row>
    <row r="10840" spans="1:39" x14ac:dyDescent="0.3">
      <c r="A10840">
        <v>13241</v>
      </c>
      <c r="B10840" t="s">
        <v>1331</v>
      </c>
      <c r="C10840" t="s">
        <v>2320</v>
      </c>
      <c r="AD10840">
        <v>2</v>
      </c>
      <c r="AE10840" t="s">
        <v>136</v>
      </c>
      <c r="AF10840">
        <v>0</v>
      </c>
      <c r="AG10840">
        <v>0</v>
      </c>
      <c r="AH10840">
        <v>6</v>
      </c>
      <c r="AI10840">
        <v>6</v>
      </c>
    </row>
    <row r="10841" spans="1:39" x14ac:dyDescent="0.3">
      <c r="A10841">
        <v>13241</v>
      </c>
      <c r="B10841" t="s">
        <v>626</v>
      </c>
      <c r="C10841" t="s">
        <v>3043</v>
      </c>
      <c r="AJ10841">
        <v>38</v>
      </c>
      <c r="AK10841">
        <v>178</v>
      </c>
      <c r="AL10841">
        <v>35.6</v>
      </c>
      <c r="AM10841">
        <v>5</v>
      </c>
    </row>
    <row r="10842" spans="1:39" x14ac:dyDescent="0.3">
      <c r="A10842">
        <v>13241</v>
      </c>
      <c r="B10842" t="s">
        <v>1331</v>
      </c>
      <c r="C10842" t="s">
        <v>3044</v>
      </c>
      <c r="AJ10842">
        <v>35</v>
      </c>
      <c r="AK10842">
        <v>66</v>
      </c>
      <c r="AL10842">
        <v>33</v>
      </c>
      <c r="AM10842">
        <v>2</v>
      </c>
    </row>
    <row r="10843" spans="1:39" x14ac:dyDescent="0.3">
      <c r="A10843">
        <v>13242</v>
      </c>
      <c r="B10843" t="s">
        <v>844</v>
      </c>
      <c r="C10843" t="s">
        <v>3045</v>
      </c>
      <c r="D10843">
        <v>42</v>
      </c>
      <c r="E10843">
        <v>45.2</v>
      </c>
      <c r="F10843">
        <v>19</v>
      </c>
      <c r="G10843">
        <v>2</v>
      </c>
      <c r="H10843">
        <v>2</v>
      </c>
      <c r="I10843">
        <v>198</v>
      </c>
      <c r="J10843">
        <v>91</v>
      </c>
    </row>
    <row r="10844" spans="1:39" x14ac:dyDescent="0.3">
      <c r="A10844">
        <v>13242</v>
      </c>
      <c r="B10844" t="s">
        <v>844</v>
      </c>
      <c r="C10844" t="s">
        <v>3046</v>
      </c>
      <c r="D10844">
        <v>1</v>
      </c>
      <c r="E10844">
        <v>100</v>
      </c>
      <c r="F10844">
        <v>1</v>
      </c>
      <c r="G10844">
        <v>0</v>
      </c>
      <c r="H10844">
        <v>0</v>
      </c>
      <c r="I10844">
        <v>19</v>
      </c>
      <c r="J10844">
        <v>259.60000000000002</v>
      </c>
    </row>
    <row r="10845" spans="1:39" x14ac:dyDescent="0.3">
      <c r="A10845">
        <v>13242</v>
      </c>
      <c r="B10845" t="s">
        <v>1451</v>
      </c>
      <c r="C10845" t="s">
        <v>850</v>
      </c>
      <c r="D10845">
        <v>44</v>
      </c>
      <c r="E10845">
        <v>68.2</v>
      </c>
      <c r="F10845">
        <v>30</v>
      </c>
      <c r="G10845">
        <v>0</v>
      </c>
      <c r="H10845">
        <v>3</v>
      </c>
      <c r="I10845">
        <v>307</v>
      </c>
      <c r="J10845">
        <v>149.30000000000001</v>
      </c>
    </row>
    <row r="10846" spans="1:39" x14ac:dyDescent="0.3">
      <c r="A10846">
        <v>13242</v>
      </c>
      <c r="B10846" t="s">
        <v>1451</v>
      </c>
      <c r="C10846" t="s">
        <v>1454</v>
      </c>
      <c r="D10846">
        <v>2</v>
      </c>
      <c r="E10846">
        <v>50</v>
      </c>
      <c r="F10846">
        <v>1</v>
      </c>
      <c r="G10846">
        <v>0</v>
      </c>
      <c r="H10846">
        <v>1</v>
      </c>
      <c r="I10846">
        <v>13</v>
      </c>
      <c r="J10846">
        <v>269.60000000000002</v>
      </c>
    </row>
    <row r="10847" spans="1:39" x14ac:dyDescent="0.3">
      <c r="A10847">
        <v>13242</v>
      </c>
      <c r="B10847" t="s">
        <v>1451</v>
      </c>
      <c r="C10847" t="s">
        <v>3047</v>
      </c>
      <c r="D10847">
        <v>1</v>
      </c>
      <c r="E10847">
        <v>0</v>
      </c>
      <c r="F10847">
        <v>0</v>
      </c>
      <c r="G10847">
        <v>0</v>
      </c>
      <c r="H10847">
        <v>0</v>
      </c>
      <c r="I10847">
        <v>0</v>
      </c>
      <c r="J10847">
        <v>0</v>
      </c>
    </row>
    <row r="10848" spans="1:39" x14ac:dyDescent="0.3">
      <c r="A10848">
        <v>13242</v>
      </c>
      <c r="B10848" t="s">
        <v>844</v>
      </c>
      <c r="C10848" t="s">
        <v>330</v>
      </c>
      <c r="K10848">
        <v>15</v>
      </c>
      <c r="L10848">
        <v>0</v>
      </c>
      <c r="M10848">
        <v>12</v>
      </c>
      <c r="N10848">
        <v>0</v>
      </c>
      <c r="O10848">
        <v>56</v>
      </c>
    </row>
    <row r="10849" spans="1:19" x14ac:dyDescent="0.3">
      <c r="A10849">
        <v>13242</v>
      </c>
      <c r="B10849" t="s">
        <v>844</v>
      </c>
      <c r="C10849" t="s">
        <v>3048</v>
      </c>
      <c r="K10849">
        <v>2</v>
      </c>
      <c r="L10849">
        <v>0</v>
      </c>
      <c r="M10849">
        <v>5</v>
      </c>
      <c r="N10849">
        <v>0</v>
      </c>
      <c r="O10849">
        <v>5</v>
      </c>
    </row>
    <row r="10850" spans="1:19" x14ac:dyDescent="0.3">
      <c r="A10850">
        <v>13242</v>
      </c>
      <c r="B10850" t="s">
        <v>844</v>
      </c>
      <c r="C10850" t="s">
        <v>130</v>
      </c>
      <c r="K10850">
        <v>1</v>
      </c>
      <c r="L10850">
        <v>0</v>
      </c>
      <c r="M10850">
        <v>2</v>
      </c>
      <c r="N10850">
        <v>0</v>
      </c>
      <c r="O10850">
        <v>2</v>
      </c>
    </row>
    <row r="10851" spans="1:19" x14ac:dyDescent="0.3">
      <c r="A10851">
        <v>13242</v>
      </c>
      <c r="B10851" t="s">
        <v>844</v>
      </c>
      <c r="C10851" t="s">
        <v>3049</v>
      </c>
      <c r="K10851">
        <v>1</v>
      </c>
      <c r="L10851">
        <v>0</v>
      </c>
      <c r="M10851">
        <v>0</v>
      </c>
      <c r="N10851">
        <v>0</v>
      </c>
      <c r="O10851">
        <v>-2</v>
      </c>
    </row>
    <row r="10852" spans="1:19" x14ac:dyDescent="0.3">
      <c r="A10852">
        <v>13242</v>
      </c>
      <c r="B10852" t="s">
        <v>1451</v>
      </c>
      <c r="C10852" t="s">
        <v>850</v>
      </c>
      <c r="K10852">
        <v>12</v>
      </c>
      <c r="L10852">
        <v>0</v>
      </c>
      <c r="M10852">
        <v>26</v>
      </c>
      <c r="N10852">
        <v>1</v>
      </c>
      <c r="O10852">
        <v>72</v>
      </c>
    </row>
    <row r="10853" spans="1:19" x14ac:dyDescent="0.3">
      <c r="A10853">
        <v>13242</v>
      </c>
      <c r="B10853" t="s">
        <v>1451</v>
      </c>
      <c r="C10853" t="s">
        <v>3050</v>
      </c>
      <c r="K10853">
        <v>17</v>
      </c>
      <c r="L10853">
        <v>0</v>
      </c>
      <c r="M10853">
        <v>14</v>
      </c>
      <c r="N10853">
        <v>0</v>
      </c>
      <c r="O10853">
        <v>54</v>
      </c>
    </row>
    <row r="10854" spans="1:19" x14ac:dyDescent="0.3">
      <c r="A10854">
        <v>13242</v>
      </c>
      <c r="B10854" t="s">
        <v>1451</v>
      </c>
      <c r="C10854" t="s">
        <v>3047</v>
      </c>
      <c r="K10854">
        <v>3</v>
      </c>
      <c r="L10854">
        <v>0</v>
      </c>
      <c r="M10854">
        <v>7</v>
      </c>
      <c r="N10854">
        <v>0</v>
      </c>
      <c r="O10854">
        <v>14</v>
      </c>
    </row>
    <row r="10855" spans="1:19" x14ac:dyDescent="0.3">
      <c r="A10855">
        <v>13242</v>
      </c>
      <c r="B10855" t="s">
        <v>1451</v>
      </c>
      <c r="C10855" t="s">
        <v>2258</v>
      </c>
      <c r="K10855">
        <v>3</v>
      </c>
      <c r="L10855">
        <v>0</v>
      </c>
      <c r="M10855">
        <v>4</v>
      </c>
      <c r="N10855">
        <v>0</v>
      </c>
      <c r="O10855">
        <v>10</v>
      </c>
    </row>
    <row r="10856" spans="1:19" x14ac:dyDescent="0.3">
      <c r="A10856">
        <v>13242</v>
      </c>
      <c r="B10856" t="s">
        <v>1451</v>
      </c>
      <c r="C10856" t="s">
        <v>3051</v>
      </c>
      <c r="K10856">
        <v>1</v>
      </c>
      <c r="L10856">
        <v>0</v>
      </c>
      <c r="M10856">
        <v>0</v>
      </c>
      <c r="N10856">
        <v>0</v>
      </c>
      <c r="O10856">
        <v>-13</v>
      </c>
    </row>
    <row r="10857" spans="1:19" x14ac:dyDescent="0.3">
      <c r="A10857">
        <v>13242</v>
      </c>
      <c r="B10857" t="s">
        <v>844</v>
      </c>
      <c r="C10857" t="s">
        <v>2177</v>
      </c>
      <c r="P10857">
        <v>41</v>
      </c>
      <c r="Q10857">
        <v>0</v>
      </c>
      <c r="R10857">
        <v>92</v>
      </c>
      <c r="S10857">
        <v>6</v>
      </c>
    </row>
    <row r="10858" spans="1:19" x14ac:dyDescent="0.3">
      <c r="A10858">
        <v>13242</v>
      </c>
      <c r="B10858" t="s">
        <v>844</v>
      </c>
      <c r="C10858" t="s">
        <v>667</v>
      </c>
      <c r="P10858">
        <v>33</v>
      </c>
      <c r="Q10858">
        <v>0</v>
      </c>
      <c r="R10858">
        <v>40</v>
      </c>
      <c r="S10858">
        <v>2</v>
      </c>
    </row>
    <row r="10859" spans="1:19" x14ac:dyDescent="0.3">
      <c r="A10859">
        <v>13242</v>
      </c>
      <c r="B10859" t="s">
        <v>844</v>
      </c>
      <c r="C10859" t="s">
        <v>3049</v>
      </c>
      <c r="P10859">
        <v>13</v>
      </c>
      <c r="Q10859">
        <v>1</v>
      </c>
      <c r="R10859">
        <v>30</v>
      </c>
      <c r="S10859">
        <v>3</v>
      </c>
    </row>
    <row r="10860" spans="1:19" x14ac:dyDescent="0.3">
      <c r="A10860">
        <v>13242</v>
      </c>
      <c r="B10860" t="s">
        <v>844</v>
      </c>
      <c r="C10860" t="s">
        <v>330</v>
      </c>
      <c r="P10860">
        <v>6</v>
      </c>
      <c r="Q10860">
        <v>0</v>
      </c>
      <c r="R10860">
        <v>28</v>
      </c>
      <c r="S10860">
        <v>6</v>
      </c>
    </row>
    <row r="10861" spans="1:19" x14ac:dyDescent="0.3">
      <c r="A10861">
        <v>13242</v>
      </c>
      <c r="B10861" t="s">
        <v>844</v>
      </c>
      <c r="C10861" t="s">
        <v>3052</v>
      </c>
      <c r="P10861">
        <v>19</v>
      </c>
      <c r="Q10861">
        <v>0</v>
      </c>
      <c r="R10861">
        <v>19</v>
      </c>
      <c r="S10861">
        <v>1</v>
      </c>
    </row>
    <row r="10862" spans="1:19" x14ac:dyDescent="0.3">
      <c r="A10862">
        <v>13242</v>
      </c>
      <c r="B10862" t="s">
        <v>844</v>
      </c>
      <c r="C10862" t="s">
        <v>3053</v>
      </c>
      <c r="P10862">
        <v>6</v>
      </c>
      <c r="Q10862">
        <v>0</v>
      </c>
      <c r="R10862">
        <v>6</v>
      </c>
      <c r="S10862">
        <v>1</v>
      </c>
    </row>
    <row r="10863" spans="1:19" x14ac:dyDescent="0.3">
      <c r="A10863">
        <v>13242</v>
      </c>
      <c r="B10863" t="s">
        <v>844</v>
      </c>
      <c r="C10863" t="s">
        <v>3054</v>
      </c>
      <c r="P10863">
        <v>2</v>
      </c>
      <c r="Q10863">
        <v>1</v>
      </c>
      <c r="R10863">
        <v>2</v>
      </c>
      <c r="S10863">
        <v>1</v>
      </c>
    </row>
    <row r="10864" spans="1:19" x14ac:dyDescent="0.3">
      <c r="A10864">
        <v>13242</v>
      </c>
      <c r="B10864" t="s">
        <v>1451</v>
      </c>
      <c r="C10864" t="s">
        <v>2258</v>
      </c>
      <c r="P10864">
        <v>45</v>
      </c>
      <c r="Q10864">
        <v>1</v>
      </c>
      <c r="R10864">
        <v>112</v>
      </c>
      <c r="S10864">
        <v>7</v>
      </c>
    </row>
    <row r="10865" spans="1:35" x14ac:dyDescent="0.3">
      <c r="A10865">
        <v>13242</v>
      </c>
      <c r="B10865" t="s">
        <v>1451</v>
      </c>
      <c r="C10865" t="s">
        <v>1454</v>
      </c>
      <c r="P10865">
        <v>18</v>
      </c>
      <c r="Q10865">
        <v>1</v>
      </c>
      <c r="R10865">
        <v>86</v>
      </c>
      <c r="S10865">
        <v>8</v>
      </c>
    </row>
    <row r="10866" spans="1:35" x14ac:dyDescent="0.3">
      <c r="A10866">
        <v>13242</v>
      </c>
      <c r="B10866" t="s">
        <v>1451</v>
      </c>
      <c r="C10866" t="s">
        <v>970</v>
      </c>
      <c r="P10866">
        <v>20</v>
      </c>
      <c r="Q10866">
        <v>1</v>
      </c>
      <c r="R10866">
        <v>58</v>
      </c>
      <c r="S10866">
        <v>8</v>
      </c>
    </row>
    <row r="10867" spans="1:35" x14ac:dyDescent="0.3">
      <c r="A10867">
        <v>13242</v>
      </c>
      <c r="B10867" t="s">
        <v>1451</v>
      </c>
      <c r="C10867" t="s">
        <v>3047</v>
      </c>
      <c r="P10867">
        <v>10</v>
      </c>
      <c r="Q10867">
        <v>0</v>
      </c>
      <c r="R10867">
        <v>22</v>
      </c>
      <c r="S10867">
        <v>3</v>
      </c>
    </row>
    <row r="10868" spans="1:35" x14ac:dyDescent="0.3">
      <c r="A10868">
        <v>13242</v>
      </c>
      <c r="B10868" t="s">
        <v>1451</v>
      </c>
      <c r="C10868" t="s">
        <v>3055</v>
      </c>
      <c r="P10868">
        <v>10</v>
      </c>
      <c r="Q10868">
        <v>0</v>
      </c>
      <c r="R10868">
        <v>18</v>
      </c>
      <c r="S10868">
        <v>2</v>
      </c>
    </row>
    <row r="10869" spans="1:35" x14ac:dyDescent="0.3">
      <c r="A10869">
        <v>13242</v>
      </c>
      <c r="B10869" t="s">
        <v>1451</v>
      </c>
      <c r="C10869" t="s">
        <v>850</v>
      </c>
      <c r="P10869">
        <v>13</v>
      </c>
      <c r="Q10869">
        <v>1</v>
      </c>
      <c r="R10869">
        <v>13</v>
      </c>
      <c r="S10869">
        <v>1</v>
      </c>
    </row>
    <row r="10870" spans="1:35" x14ac:dyDescent="0.3">
      <c r="A10870">
        <v>13242</v>
      </c>
      <c r="B10870" t="s">
        <v>1451</v>
      </c>
      <c r="C10870" t="s">
        <v>192</v>
      </c>
      <c r="P10870">
        <v>8</v>
      </c>
      <c r="Q10870">
        <v>0</v>
      </c>
      <c r="R10870">
        <v>8</v>
      </c>
      <c r="S10870">
        <v>1</v>
      </c>
    </row>
    <row r="10871" spans="1:35" x14ac:dyDescent="0.3">
      <c r="A10871">
        <v>13242</v>
      </c>
      <c r="B10871" t="s">
        <v>1451</v>
      </c>
      <c r="C10871" t="s">
        <v>3056</v>
      </c>
      <c r="P10871">
        <v>3</v>
      </c>
      <c r="Q10871">
        <v>0</v>
      </c>
      <c r="R10871">
        <v>3</v>
      </c>
      <c r="S10871">
        <v>1</v>
      </c>
    </row>
    <row r="10872" spans="1:35" x14ac:dyDescent="0.3">
      <c r="A10872">
        <v>13242</v>
      </c>
      <c r="B10872" t="s">
        <v>844</v>
      </c>
      <c r="C10872" t="s">
        <v>3048</v>
      </c>
      <c r="T10872">
        <v>16.8</v>
      </c>
      <c r="U10872">
        <v>19</v>
      </c>
      <c r="V10872">
        <v>0</v>
      </c>
      <c r="W10872">
        <v>67</v>
      </c>
      <c r="X10872">
        <v>4</v>
      </c>
    </row>
    <row r="10873" spans="1:35" x14ac:dyDescent="0.3">
      <c r="A10873">
        <v>13242</v>
      </c>
      <c r="B10873" t="s">
        <v>844</v>
      </c>
      <c r="C10873" t="s">
        <v>330</v>
      </c>
      <c r="T10873">
        <v>16</v>
      </c>
      <c r="U10873">
        <v>16</v>
      </c>
      <c r="V10873">
        <v>0</v>
      </c>
      <c r="W10873">
        <v>16</v>
      </c>
      <c r="X10873">
        <v>1</v>
      </c>
    </row>
    <row r="10874" spans="1:35" x14ac:dyDescent="0.3">
      <c r="A10874">
        <v>13242</v>
      </c>
      <c r="B10874" t="s">
        <v>844</v>
      </c>
      <c r="C10874" t="s">
        <v>3057</v>
      </c>
      <c r="T10874">
        <v>4</v>
      </c>
      <c r="U10874">
        <v>4</v>
      </c>
      <c r="V10874">
        <v>0</v>
      </c>
      <c r="W10874">
        <v>4</v>
      </c>
      <c r="X10874">
        <v>1</v>
      </c>
    </row>
    <row r="10875" spans="1:35" x14ac:dyDescent="0.3">
      <c r="A10875">
        <v>13242</v>
      </c>
      <c r="B10875" t="s">
        <v>1451</v>
      </c>
      <c r="C10875" t="s">
        <v>3058</v>
      </c>
      <c r="T10875">
        <v>22</v>
      </c>
      <c r="U10875">
        <v>22</v>
      </c>
      <c r="V10875">
        <v>0</v>
      </c>
      <c r="W10875">
        <v>22</v>
      </c>
      <c r="X10875">
        <v>1</v>
      </c>
    </row>
    <row r="10876" spans="1:35" x14ac:dyDescent="0.3">
      <c r="A10876">
        <v>13242</v>
      </c>
      <c r="B10876" t="s">
        <v>1451</v>
      </c>
      <c r="C10876" t="s">
        <v>192</v>
      </c>
      <c r="T10876">
        <v>20</v>
      </c>
      <c r="U10876">
        <v>20</v>
      </c>
      <c r="V10876">
        <v>0</v>
      </c>
      <c r="W10876">
        <v>20</v>
      </c>
      <c r="X10876">
        <v>1</v>
      </c>
    </row>
    <row r="10877" spans="1:35" x14ac:dyDescent="0.3">
      <c r="A10877">
        <v>13242</v>
      </c>
      <c r="B10877" t="s">
        <v>844</v>
      </c>
      <c r="C10877" t="s">
        <v>3049</v>
      </c>
      <c r="Y10877">
        <v>6.3</v>
      </c>
      <c r="Z10877">
        <v>17</v>
      </c>
      <c r="AA10877">
        <v>0</v>
      </c>
      <c r="AB10877">
        <v>19</v>
      </c>
      <c r="AC10877">
        <v>3</v>
      </c>
    </row>
    <row r="10878" spans="1:35" x14ac:dyDescent="0.3">
      <c r="A10878">
        <v>13242</v>
      </c>
      <c r="B10878" t="s">
        <v>1451</v>
      </c>
      <c r="C10878" t="s">
        <v>2258</v>
      </c>
      <c r="Y10878">
        <v>5</v>
      </c>
      <c r="Z10878">
        <v>8</v>
      </c>
      <c r="AA10878">
        <v>0</v>
      </c>
      <c r="AB10878">
        <v>15</v>
      </c>
      <c r="AC10878">
        <v>3</v>
      </c>
    </row>
    <row r="10879" spans="1:35" x14ac:dyDescent="0.3">
      <c r="A10879">
        <v>13242</v>
      </c>
      <c r="B10879" t="s">
        <v>844</v>
      </c>
      <c r="C10879" t="s">
        <v>950</v>
      </c>
      <c r="AD10879">
        <v>1</v>
      </c>
      <c r="AE10879" t="s">
        <v>136</v>
      </c>
      <c r="AF10879">
        <v>0</v>
      </c>
      <c r="AG10879">
        <v>0</v>
      </c>
      <c r="AH10879">
        <v>2</v>
      </c>
      <c r="AI10879">
        <v>2</v>
      </c>
    </row>
    <row r="10880" spans="1:35" x14ac:dyDescent="0.3">
      <c r="A10880">
        <v>13242</v>
      </c>
      <c r="B10880" t="s">
        <v>1451</v>
      </c>
      <c r="C10880" t="s">
        <v>3059</v>
      </c>
      <c r="AD10880">
        <v>1</v>
      </c>
      <c r="AE10880">
        <v>30</v>
      </c>
      <c r="AF10880">
        <v>1</v>
      </c>
      <c r="AG10880">
        <v>100</v>
      </c>
      <c r="AH10880">
        <v>8</v>
      </c>
      <c r="AI10880">
        <v>5</v>
      </c>
    </row>
    <row r="10881" spans="1:39" x14ac:dyDescent="0.3">
      <c r="A10881">
        <v>13242</v>
      </c>
      <c r="B10881" t="s">
        <v>844</v>
      </c>
      <c r="C10881" t="s">
        <v>2310</v>
      </c>
      <c r="AJ10881">
        <v>42</v>
      </c>
      <c r="AK10881">
        <v>182</v>
      </c>
      <c r="AL10881">
        <v>36.4</v>
      </c>
      <c r="AM10881">
        <v>5</v>
      </c>
    </row>
    <row r="10882" spans="1:39" x14ac:dyDescent="0.3">
      <c r="A10882">
        <v>13242</v>
      </c>
      <c r="B10882" t="s">
        <v>1451</v>
      </c>
      <c r="C10882" t="s">
        <v>3060</v>
      </c>
      <c r="AJ10882">
        <v>47</v>
      </c>
      <c r="AK10882">
        <v>138</v>
      </c>
      <c r="AL10882">
        <v>34.5</v>
      </c>
      <c r="AM10882">
        <v>4</v>
      </c>
    </row>
    <row r="10883" spans="1:39" x14ac:dyDescent="0.3">
      <c r="A10883">
        <v>13243</v>
      </c>
      <c r="B10883" t="s">
        <v>62</v>
      </c>
      <c r="C10883" t="s">
        <v>2424</v>
      </c>
      <c r="D10883">
        <v>33</v>
      </c>
      <c r="E10883">
        <v>66.7</v>
      </c>
      <c r="F10883">
        <v>22</v>
      </c>
      <c r="G10883">
        <v>1</v>
      </c>
      <c r="H10883">
        <v>1</v>
      </c>
      <c r="I10883">
        <v>252</v>
      </c>
      <c r="J10883">
        <v>134.80000000000001</v>
      </c>
    </row>
    <row r="10884" spans="1:39" x14ac:dyDescent="0.3">
      <c r="A10884">
        <v>13243</v>
      </c>
      <c r="B10884" t="s">
        <v>715</v>
      </c>
      <c r="C10884" t="s">
        <v>1165</v>
      </c>
      <c r="D10884">
        <v>14</v>
      </c>
      <c r="E10884">
        <v>50</v>
      </c>
      <c r="F10884">
        <v>7</v>
      </c>
      <c r="G10884">
        <v>0</v>
      </c>
      <c r="H10884">
        <v>0</v>
      </c>
      <c r="I10884">
        <v>98</v>
      </c>
      <c r="J10884">
        <v>108.8</v>
      </c>
    </row>
    <row r="10885" spans="1:39" x14ac:dyDescent="0.3">
      <c r="A10885">
        <v>13243</v>
      </c>
      <c r="B10885" t="s">
        <v>715</v>
      </c>
      <c r="C10885" t="s">
        <v>107</v>
      </c>
      <c r="D10885">
        <v>4</v>
      </c>
      <c r="E10885">
        <v>25</v>
      </c>
      <c r="F10885">
        <v>1</v>
      </c>
      <c r="G10885">
        <v>0</v>
      </c>
      <c r="H10885">
        <v>0</v>
      </c>
      <c r="I10885">
        <v>11</v>
      </c>
      <c r="J10885">
        <v>48.1</v>
      </c>
    </row>
    <row r="10886" spans="1:39" x14ac:dyDescent="0.3">
      <c r="A10886">
        <v>13243</v>
      </c>
      <c r="B10886" t="s">
        <v>62</v>
      </c>
      <c r="C10886" t="s">
        <v>2844</v>
      </c>
      <c r="K10886">
        <v>22</v>
      </c>
      <c r="L10886">
        <v>1</v>
      </c>
      <c r="M10886">
        <v>24</v>
      </c>
      <c r="N10886">
        <v>1</v>
      </c>
      <c r="O10886">
        <v>135</v>
      </c>
    </row>
    <row r="10887" spans="1:39" x14ac:dyDescent="0.3">
      <c r="A10887">
        <v>13243</v>
      </c>
      <c r="B10887" t="s">
        <v>62</v>
      </c>
      <c r="C10887" t="s">
        <v>2425</v>
      </c>
      <c r="K10887">
        <v>3</v>
      </c>
      <c r="L10887">
        <v>1</v>
      </c>
      <c r="M10887">
        <v>21</v>
      </c>
      <c r="N10887">
        <v>0</v>
      </c>
      <c r="O10887">
        <v>26</v>
      </c>
    </row>
    <row r="10888" spans="1:39" x14ac:dyDescent="0.3">
      <c r="A10888">
        <v>13243</v>
      </c>
      <c r="B10888" t="s">
        <v>62</v>
      </c>
      <c r="C10888" t="s">
        <v>3061</v>
      </c>
      <c r="K10888">
        <v>3</v>
      </c>
      <c r="L10888">
        <v>0</v>
      </c>
      <c r="M10888">
        <v>4</v>
      </c>
      <c r="N10888">
        <v>0</v>
      </c>
      <c r="O10888">
        <v>7</v>
      </c>
    </row>
    <row r="10889" spans="1:39" x14ac:dyDescent="0.3">
      <c r="A10889">
        <v>13243</v>
      </c>
      <c r="B10889" t="s">
        <v>62</v>
      </c>
      <c r="C10889" t="s">
        <v>2424</v>
      </c>
      <c r="K10889">
        <v>3</v>
      </c>
      <c r="L10889">
        <v>0</v>
      </c>
      <c r="M10889">
        <v>4</v>
      </c>
      <c r="N10889">
        <v>2</v>
      </c>
      <c r="O10889">
        <v>-4</v>
      </c>
    </row>
    <row r="10890" spans="1:39" x14ac:dyDescent="0.3">
      <c r="A10890">
        <v>13243</v>
      </c>
      <c r="B10890" t="s">
        <v>715</v>
      </c>
      <c r="C10890" t="s">
        <v>2546</v>
      </c>
      <c r="K10890">
        <v>27</v>
      </c>
      <c r="L10890">
        <v>0</v>
      </c>
      <c r="M10890">
        <v>35</v>
      </c>
      <c r="N10890">
        <v>2</v>
      </c>
      <c r="O10890">
        <v>149</v>
      </c>
    </row>
    <row r="10891" spans="1:39" x14ac:dyDescent="0.3">
      <c r="A10891">
        <v>13243</v>
      </c>
      <c r="B10891" t="s">
        <v>715</v>
      </c>
      <c r="C10891" t="s">
        <v>247</v>
      </c>
      <c r="K10891">
        <v>16</v>
      </c>
      <c r="L10891">
        <v>1</v>
      </c>
      <c r="M10891">
        <v>26</v>
      </c>
      <c r="N10891">
        <v>0</v>
      </c>
      <c r="O10891">
        <v>57</v>
      </c>
    </row>
    <row r="10892" spans="1:39" x14ac:dyDescent="0.3">
      <c r="A10892">
        <v>13243</v>
      </c>
      <c r="B10892" t="s">
        <v>715</v>
      </c>
      <c r="C10892" t="s">
        <v>1165</v>
      </c>
      <c r="K10892">
        <v>14</v>
      </c>
      <c r="L10892">
        <v>0</v>
      </c>
      <c r="M10892">
        <v>5</v>
      </c>
      <c r="N10892">
        <v>1</v>
      </c>
      <c r="O10892">
        <v>14</v>
      </c>
    </row>
    <row r="10893" spans="1:39" x14ac:dyDescent="0.3">
      <c r="A10893">
        <v>13243</v>
      </c>
      <c r="B10893" t="s">
        <v>715</v>
      </c>
      <c r="C10893" t="s">
        <v>3062</v>
      </c>
      <c r="K10893">
        <v>6</v>
      </c>
      <c r="L10893">
        <v>0</v>
      </c>
      <c r="M10893">
        <v>4</v>
      </c>
      <c r="N10893">
        <v>0</v>
      </c>
      <c r="O10893">
        <v>12</v>
      </c>
    </row>
    <row r="10894" spans="1:39" x14ac:dyDescent="0.3">
      <c r="A10894">
        <v>13243</v>
      </c>
      <c r="B10894" t="s">
        <v>715</v>
      </c>
      <c r="C10894" t="s">
        <v>449</v>
      </c>
      <c r="K10894">
        <v>1</v>
      </c>
      <c r="L10894">
        <v>1</v>
      </c>
      <c r="M10894">
        <v>10</v>
      </c>
      <c r="N10894">
        <v>0</v>
      </c>
      <c r="O10894">
        <v>10</v>
      </c>
    </row>
    <row r="10895" spans="1:39" x14ac:dyDescent="0.3">
      <c r="A10895">
        <v>13243</v>
      </c>
      <c r="B10895" t="s">
        <v>715</v>
      </c>
      <c r="C10895" t="s">
        <v>2845</v>
      </c>
      <c r="K10895">
        <v>1</v>
      </c>
      <c r="L10895">
        <v>0</v>
      </c>
      <c r="M10895">
        <v>8</v>
      </c>
      <c r="N10895">
        <v>0</v>
      </c>
      <c r="O10895">
        <v>8</v>
      </c>
    </row>
    <row r="10896" spans="1:39" x14ac:dyDescent="0.3">
      <c r="A10896">
        <v>13243</v>
      </c>
      <c r="B10896" t="s">
        <v>715</v>
      </c>
      <c r="C10896" t="s">
        <v>2547</v>
      </c>
      <c r="K10896">
        <v>2</v>
      </c>
      <c r="L10896">
        <v>0</v>
      </c>
      <c r="M10896">
        <v>0</v>
      </c>
      <c r="N10896">
        <v>0</v>
      </c>
      <c r="O10896">
        <v>-7</v>
      </c>
    </row>
    <row r="10897" spans="1:24" x14ac:dyDescent="0.3">
      <c r="A10897">
        <v>13243</v>
      </c>
      <c r="B10897" t="s">
        <v>62</v>
      </c>
      <c r="C10897" t="s">
        <v>2844</v>
      </c>
      <c r="P10897">
        <v>40</v>
      </c>
      <c r="Q10897">
        <v>0</v>
      </c>
      <c r="R10897">
        <v>92</v>
      </c>
      <c r="S10897">
        <v>4</v>
      </c>
    </row>
    <row r="10898" spans="1:24" x14ac:dyDescent="0.3">
      <c r="A10898">
        <v>13243</v>
      </c>
      <c r="B10898" t="s">
        <v>62</v>
      </c>
      <c r="C10898" t="s">
        <v>2425</v>
      </c>
      <c r="P10898">
        <v>24</v>
      </c>
      <c r="Q10898">
        <v>0</v>
      </c>
      <c r="R10898">
        <v>49</v>
      </c>
      <c r="S10898">
        <v>5</v>
      </c>
    </row>
    <row r="10899" spans="1:24" x14ac:dyDescent="0.3">
      <c r="A10899">
        <v>13243</v>
      </c>
      <c r="B10899" t="s">
        <v>62</v>
      </c>
      <c r="C10899" t="s">
        <v>3061</v>
      </c>
      <c r="P10899">
        <v>20</v>
      </c>
      <c r="Q10899">
        <v>1</v>
      </c>
      <c r="R10899">
        <v>32</v>
      </c>
      <c r="S10899">
        <v>3</v>
      </c>
    </row>
    <row r="10900" spans="1:24" x14ac:dyDescent="0.3">
      <c r="A10900">
        <v>13243</v>
      </c>
      <c r="B10900" t="s">
        <v>62</v>
      </c>
      <c r="C10900" t="s">
        <v>107</v>
      </c>
      <c r="P10900">
        <v>18</v>
      </c>
      <c r="Q10900">
        <v>0</v>
      </c>
      <c r="R10900">
        <v>25</v>
      </c>
      <c r="S10900">
        <v>2</v>
      </c>
    </row>
    <row r="10901" spans="1:24" x14ac:dyDescent="0.3">
      <c r="A10901">
        <v>13243</v>
      </c>
      <c r="B10901" t="s">
        <v>62</v>
      </c>
      <c r="C10901" t="s">
        <v>997</v>
      </c>
      <c r="P10901">
        <v>8</v>
      </c>
      <c r="Q10901">
        <v>0</v>
      </c>
      <c r="R10901">
        <v>19</v>
      </c>
      <c r="S10901">
        <v>5</v>
      </c>
    </row>
    <row r="10902" spans="1:24" x14ac:dyDescent="0.3">
      <c r="A10902">
        <v>13243</v>
      </c>
      <c r="B10902" t="s">
        <v>62</v>
      </c>
      <c r="C10902" t="s">
        <v>3063</v>
      </c>
      <c r="P10902">
        <v>15</v>
      </c>
      <c r="Q10902">
        <v>0</v>
      </c>
      <c r="R10902">
        <v>15</v>
      </c>
      <c r="S10902">
        <v>1</v>
      </c>
    </row>
    <row r="10903" spans="1:24" x14ac:dyDescent="0.3">
      <c r="A10903">
        <v>13243</v>
      </c>
      <c r="B10903" t="s">
        <v>715</v>
      </c>
      <c r="C10903" t="s">
        <v>449</v>
      </c>
      <c r="P10903">
        <v>46</v>
      </c>
      <c r="Q10903">
        <v>0</v>
      </c>
      <c r="R10903">
        <v>60</v>
      </c>
      <c r="S10903">
        <v>2</v>
      </c>
    </row>
    <row r="10904" spans="1:24" x14ac:dyDescent="0.3">
      <c r="A10904">
        <v>13243</v>
      </c>
      <c r="B10904" t="s">
        <v>715</v>
      </c>
      <c r="C10904" t="s">
        <v>3064</v>
      </c>
      <c r="P10904">
        <v>14</v>
      </c>
      <c r="Q10904">
        <v>0</v>
      </c>
      <c r="R10904">
        <v>14</v>
      </c>
      <c r="S10904">
        <v>1</v>
      </c>
    </row>
    <row r="10905" spans="1:24" x14ac:dyDescent="0.3">
      <c r="A10905">
        <v>13243</v>
      </c>
      <c r="B10905" t="s">
        <v>715</v>
      </c>
      <c r="C10905" t="s">
        <v>2436</v>
      </c>
      <c r="P10905">
        <v>6</v>
      </c>
      <c r="Q10905">
        <v>0</v>
      </c>
      <c r="R10905">
        <v>12</v>
      </c>
      <c r="S10905">
        <v>2</v>
      </c>
    </row>
    <row r="10906" spans="1:24" x14ac:dyDescent="0.3">
      <c r="A10906">
        <v>13243</v>
      </c>
      <c r="B10906" t="s">
        <v>715</v>
      </c>
      <c r="C10906" t="s">
        <v>3065</v>
      </c>
      <c r="P10906">
        <v>11</v>
      </c>
      <c r="Q10906">
        <v>0</v>
      </c>
      <c r="R10906">
        <v>11</v>
      </c>
      <c r="S10906">
        <v>1</v>
      </c>
    </row>
    <row r="10907" spans="1:24" x14ac:dyDescent="0.3">
      <c r="A10907">
        <v>13243</v>
      </c>
      <c r="B10907" t="s">
        <v>715</v>
      </c>
      <c r="C10907" t="s">
        <v>2547</v>
      </c>
      <c r="P10907">
        <v>10</v>
      </c>
      <c r="Q10907">
        <v>0</v>
      </c>
      <c r="R10907">
        <v>10</v>
      </c>
      <c r="S10907">
        <v>1</v>
      </c>
    </row>
    <row r="10908" spans="1:24" x14ac:dyDescent="0.3">
      <c r="A10908">
        <v>13243</v>
      </c>
      <c r="B10908" t="s">
        <v>715</v>
      </c>
      <c r="C10908" t="s">
        <v>3066</v>
      </c>
      <c r="P10908">
        <v>2</v>
      </c>
      <c r="Q10908">
        <v>0</v>
      </c>
      <c r="R10908">
        <v>2</v>
      </c>
      <c r="S10908">
        <v>1</v>
      </c>
    </row>
    <row r="10909" spans="1:24" x14ac:dyDescent="0.3">
      <c r="A10909">
        <v>13243</v>
      </c>
      <c r="B10909" t="s">
        <v>62</v>
      </c>
      <c r="C10909" t="s">
        <v>2425</v>
      </c>
      <c r="T10909">
        <v>20.7</v>
      </c>
      <c r="U10909">
        <v>18</v>
      </c>
      <c r="V10909">
        <v>0</v>
      </c>
      <c r="W10909">
        <v>62</v>
      </c>
      <c r="X10909">
        <v>3</v>
      </c>
    </row>
    <row r="10910" spans="1:24" x14ac:dyDescent="0.3">
      <c r="A10910">
        <v>13243</v>
      </c>
      <c r="B10910" t="s">
        <v>62</v>
      </c>
      <c r="C10910" t="s">
        <v>3063</v>
      </c>
      <c r="T10910">
        <v>8</v>
      </c>
      <c r="U10910">
        <v>8</v>
      </c>
      <c r="V10910">
        <v>0</v>
      </c>
      <c r="W10910">
        <v>8</v>
      </c>
      <c r="X10910">
        <v>1</v>
      </c>
    </row>
    <row r="10911" spans="1:24" x14ac:dyDescent="0.3">
      <c r="A10911">
        <v>13243</v>
      </c>
      <c r="B10911" t="s">
        <v>62</v>
      </c>
      <c r="C10911" t="s">
        <v>74</v>
      </c>
      <c r="T10911">
        <v>5</v>
      </c>
      <c r="U10911">
        <v>5</v>
      </c>
      <c r="V10911">
        <v>0</v>
      </c>
      <c r="W10911">
        <v>5</v>
      </c>
      <c r="X10911">
        <v>1</v>
      </c>
    </row>
    <row r="10912" spans="1:24" x14ac:dyDescent="0.3">
      <c r="A10912">
        <v>13243</v>
      </c>
      <c r="B10912" t="s">
        <v>715</v>
      </c>
      <c r="C10912" t="s">
        <v>2553</v>
      </c>
      <c r="T10912">
        <v>22</v>
      </c>
      <c r="U10912">
        <v>24</v>
      </c>
      <c r="V10912">
        <v>0</v>
      </c>
      <c r="W10912">
        <v>88</v>
      </c>
      <c r="X10912">
        <v>4</v>
      </c>
    </row>
    <row r="10913" spans="1:39" x14ac:dyDescent="0.3">
      <c r="A10913">
        <v>13243</v>
      </c>
      <c r="B10913" t="s">
        <v>715</v>
      </c>
      <c r="C10913" t="s">
        <v>449</v>
      </c>
      <c r="T10913">
        <v>21</v>
      </c>
      <c r="U10913">
        <v>21</v>
      </c>
      <c r="V10913">
        <v>0</v>
      </c>
      <c r="W10913">
        <v>21</v>
      </c>
      <c r="X10913">
        <v>1</v>
      </c>
    </row>
    <row r="10914" spans="1:39" x14ac:dyDescent="0.3">
      <c r="A10914">
        <v>13243</v>
      </c>
      <c r="B10914" t="s">
        <v>715</v>
      </c>
      <c r="C10914" t="s">
        <v>247</v>
      </c>
      <c r="T10914">
        <v>9</v>
      </c>
      <c r="U10914">
        <v>9</v>
      </c>
      <c r="V10914">
        <v>0</v>
      </c>
      <c r="W10914">
        <v>9</v>
      </c>
      <c r="X10914">
        <v>1</v>
      </c>
    </row>
    <row r="10915" spans="1:39" x14ac:dyDescent="0.3">
      <c r="A10915">
        <v>13243</v>
      </c>
      <c r="B10915" t="s">
        <v>62</v>
      </c>
      <c r="C10915" t="s">
        <v>2425</v>
      </c>
      <c r="Y10915">
        <v>34</v>
      </c>
      <c r="Z10915">
        <v>34</v>
      </c>
      <c r="AA10915">
        <v>0</v>
      </c>
      <c r="AB10915">
        <v>34</v>
      </c>
      <c r="AC10915">
        <v>1</v>
      </c>
    </row>
    <row r="10916" spans="1:39" x14ac:dyDescent="0.3">
      <c r="A10916">
        <v>13243</v>
      </c>
      <c r="B10916" t="s">
        <v>715</v>
      </c>
      <c r="C10916" t="s">
        <v>2553</v>
      </c>
      <c r="Y10916">
        <v>1</v>
      </c>
      <c r="Z10916">
        <v>1</v>
      </c>
      <c r="AA10916">
        <v>0</v>
      </c>
      <c r="AB10916">
        <v>1</v>
      </c>
      <c r="AC10916">
        <v>1</v>
      </c>
    </row>
    <row r="10917" spans="1:39" x14ac:dyDescent="0.3">
      <c r="A10917">
        <v>13243</v>
      </c>
      <c r="B10917" t="s">
        <v>62</v>
      </c>
      <c r="C10917" t="s">
        <v>3067</v>
      </c>
      <c r="AD10917">
        <v>2</v>
      </c>
      <c r="AE10917">
        <v>37</v>
      </c>
      <c r="AF10917">
        <v>2</v>
      </c>
      <c r="AG10917">
        <v>100</v>
      </c>
      <c r="AH10917">
        <v>10</v>
      </c>
      <c r="AI10917">
        <v>4</v>
      </c>
    </row>
    <row r="10918" spans="1:39" x14ac:dyDescent="0.3">
      <c r="A10918">
        <v>13243</v>
      </c>
      <c r="B10918" t="s">
        <v>715</v>
      </c>
      <c r="C10918" t="s">
        <v>2072</v>
      </c>
      <c r="AD10918">
        <v>4</v>
      </c>
      <c r="AE10918">
        <v>44</v>
      </c>
      <c r="AF10918">
        <v>2</v>
      </c>
      <c r="AG10918">
        <v>50</v>
      </c>
      <c r="AH10918">
        <v>8</v>
      </c>
      <c r="AI10918">
        <v>2</v>
      </c>
    </row>
    <row r="10919" spans="1:39" x14ac:dyDescent="0.3">
      <c r="A10919">
        <v>13243</v>
      </c>
      <c r="B10919" t="s">
        <v>62</v>
      </c>
      <c r="C10919" t="s">
        <v>266</v>
      </c>
      <c r="AJ10919">
        <v>60</v>
      </c>
      <c r="AK10919">
        <v>177</v>
      </c>
      <c r="AL10919">
        <v>44.2</v>
      </c>
      <c r="AM10919">
        <v>4</v>
      </c>
    </row>
    <row r="10920" spans="1:39" x14ac:dyDescent="0.3">
      <c r="A10920">
        <v>13243</v>
      </c>
      <c r="B10920" t="s">
        <v>715</v>
      </c>
      <c r="C10920" t="s">
        <v>2072</v>
      </c>
      <c r="AJ10920">
        <v>51</v>
      </c>
      <c r="AK10920">
        <v>131</v>
      </c>
      <c r="AL10920">
        <v>43.7</v>
      </c>
      <c r="AM10920">
        <v>3</v>
      </c>
    </row>
    <row r="10921" spans="1:39" x14ac:dyDescent="0.3">
      <c r="A10921">
        <v>13244</v>
      </c>
      <c r="B10921" t="s">
        <v>1749</v>
      </c>
      <c r="C10921" t="s">
        <v>3068</v>
      </c>
      <c r="D10921">
        <v>42</v>
      </c>
      <c r="E10921">
        <v>50</v>
      </c>
      <c r="F10921">
        <v>21</v>
      </c>
      <c r="G10921">
        <v>2</v>
      </c>
      <c r="H10921">
        <v>0</v>
      </c>
      <c r="I10921">
        <v>193</v>
      </c>
      <c r="J10921">
        <v>79.099999999999994</v>
      </c>
    </row>
    <row r="10922" spans="1:39" x14ac:dyDescent="0.3">
      <c r="A10922">
        <v>13244</v>
      </c>
      <c r="B10922" t="s">
        <v>1749</v>
      </c>
      <c r="C10922" t="s">
        <v>3069</v>
      </c>
      <c r="D10922">
        <v>1</v>
      </c>
      <c r="E10922">
        <v>0</v>
      </c>
      <c r="F10922">
        <v>0</v>
      </c>
      <c r="G10922">
        <v>0</v>
      </c>
      <c r="H10922">
        <v>0</v>
      </c>
      <c r="I10922">
        <v>0</v>
      </c>
      <c r="J10922">
        <v>0</v>
      </c>
    </row>
    <row r="10923" spans="1:39" x14ac:dyDescent="0.3">
      <c r="A10923">
        <v>13244</v>
      </c>
      <c r="B10923" t="s">
        <v>501</v>
      </c>
      <c r="C10923" t="s">
        <v>2793</v>
      </c>
      <c r="D10923">
        <v>24</v>
      </c>
      <c r="E10923">
        <v>29.2</v>
      </c>
      <c r="F10923">
        <v>7</v>
      </c>
      <c r="G10923">
        <v>1</v>
      </c>
      <c r="H10923">
        <v>0</v>
      </c>
      <c r="I10923">
        <v>52</v>
      </c>
      <c r="J10923">
        <v>39</v>
      </c>
    </row>
    <row r="10924" spans="1:39" x14ac:dyDescent="0.3">
      <c r="A10924">
        <v>13244</v>
      </c>
      <c r="B10924" t="s">
        <v>501</v>
      </c>
      <c r="C10924" t="s">
        <v>3070</v>
      </c>
      <c r="D10924">
        <v>3</v>
      </c>
      <c r="E10924">
        <v>66.7</v>
      </c>
      <c r="F10924">
        <v>2</v>
      </c>
      <c r="G10924">
        <v>0</v>
      </c>
      <c r="H10924">
        <v>0</v>
      </c>
      <c r="I10924">
        <v>37</v>
      </c>
      <c r="J10924">
        <v>170.3</v>
      </c>
    </row>
    <row r="10925" spans="1:39" x14ac:dyDescent="0.3">
      <c r="A10925">
        <v>13244</v>
      </c>
      <c r="B10925" t="s">
        <v>1749</v>
      </c>
      <c r="C10925" t="s">
        <v>1804</v>
      </c>
      <c r="K10925">
        <v>15</v>
      </c>
      <c r="L10925">
        <v>0</v>
      </c>
      <c r="M10925">
        <v>19</v>
      </c>
      <c r="N10925">
        <v>0</v>
      </c>
      <c r="O10925">
        <v>76</v>
      </c>
    </row>
    <row r="10926" spans="1:39" x14ac:dyDescent="0.3">
      <c r="A10926">
        <v>13244</v>
      </c>
      <c r="B10926" t="s">
        <v>1749</v>
      </c>
      <c r="C10926" t="s">
        <v>600</v>
      </c>
      <c r="K10926">
        <v>6</v>
      </c>
      <c r="L10926">
        <v>1</v>
      </c>
      <c r="M10926">
        <v>9</v>
      </c>
      <c r="N10926">
        <v>0</v>
      </c>
      <c r="O10926">
        <v>23</v>
      </c>
    </row>
    <row r="10927" spans="1:39" x14ac:dyDescent="0.3">
      <c r="A10927">
        <v>13244</v>
      </c>
      <c r="B10927" t="s">
        <v>1749</v>
      </c>
      <c r="C10927" t="s">
        <v>3069</v>
      </c>
      <c r="K10927">
        <v>2</v>
      </c>
      <c r="L10927">
        <v>0</v>
      </c>
      <c r="M10927">
        <v>18</v>
      </c>
      <c r="N10927">
        <v>0</v>
      </c>
      <c r="O10927">
        <v>19</v>
      </c>
    </row>
    <row r="10928" spans="1:39" x14ac:dyDescent="0.3">
      <c r="A10928">
        <v>13244</v>
      </c>
      <c r="B10928" t="s">
        <v>1749</v>
      </c>
      <c r="C10928" t="s">
        <v>3071</v>
      </c>
      <c r="K10928">
        <v>1</v>
      </c>
      <c r="L10928">
        <v>0</v>
      </c>
      <c r="M10928">
        <v>0</v>
      </c>
      <c r="N10928">
        <v>0</v>
      </c>
      <c r="O10928">
        <v>-2</v>
      </c>
    </row>
    <row r="10929" spans="1:19" x14ac:dyDescent="0.3">
      <c r="A10929">
        <v>13244</v>
      </c>
      <c r="B10929" t="s">
        <v>1749</v>
      </c>
      <c r="C10929" t="s">
        <v>3068</v>
      </c>
      <c r="K10929">
        <v>6</v>
      </c>
      <c r="L10929">
        <v>0</v>
      </c>
      <c r="M10929">
        <v>10</v>
      </c>
      <c r="N10929">
        <v>0</v>
      </c>
      <c r="O10929">
        <v>-36</v>
      </c>
    </row>
    <row r="10930" spans="1:19" x14ac:dyDescent="0.3">
      <c r="A10930">
        <v>13244</v>
      </c>
      <c r="B10930" t="s">
        <v>501</v>
      </c>
      <c r="C10930" t="s">
        <v>1846</v>
      </c>
      <c r="K10930">
        <v>24</v>
      </c>
      <c r="L10930">
        <v>0</v>
      </c>
      <c r="M10930">
        <v>12</v>
      </c>
      <c r="N10930">
        <v>0</v>
      </c>
      <c r="O10930">
        <v>85</v>
      </c>
    </row>
    <row r="10931" spans="1:19" x14ac:dyDescent="0.3">
      <c r="A10931">
        <v>13244</v>
      </c>
      <c r="B10931" t="s">
        <v>501</v>
      </c>
      <c r="C10931" t="s">
        <v>3072</v>
      </c>
      <c r="K10931">
        <v>7</v>
      </c>
      <c r="L10931">
        <v>0</v>
      </c>
      <c r="M10931">
        <v>29</v>
      </c>
      <c r="N10931">
        <v>0</v>
      </c>
      <c r="O10931">
        <v>29</v>
      </c>
    </row>
    <row r="10932" spans="1:19" x14ac:dyDescent="0.3">
      <c r="A10932">
        <v>13244</v>
      </c>
      <c r="B10932" t="s">
        <v>501</v>
      </c>
      <c r="C10932" t="s">
        <v>3070</v>
      </c>
      <c r="K10932">
        <v>2</v>
      </c>
      <c r="L10932">
        <v>0</v>
      </c>
      <c r="M10932">
        <v>0</v>
      </c>
      <c r="N10932">
        <v>0</v>
      </c>
      <c r="O10932">
        <v>-9</v>
      </c>
    </row>
    <row r="10933" spans="1:19" x14ac:dyDescent="0.3">
      <c r="A10933">
        <v>13244</v>
      </c>
      <c r="B10933" t="s">
        <v>501</v>
      </c>
      <c r="C10933" t="s">
        <v>2793</v>
      </c>
      <c r="K10933">
        <v>3</v>
      </c>
      <c r="L10933">
        <v>1</v>
      </c>
      <c r="M10933">
        <v>0</v>
      </c>
      <c r="N10933">
        <v>0</v>
      </c>
      <c r="O10933">
        <v>-14</v>
      </c>
    </row>
    <row r="10934" spans="1:19" x14ac:dyDescent="0.3">
      <c r="A10934">
        <v>13244</v>
      </c>
      <c r="B10934" t="s">
        <v>1749</v>
      </c>
      <c r="C10934" t="s">
        <v>3069</v>
      </c>
      <c r="P10934">
        <v>24</v>
      </c>
      <c r="Q10934">
        <v>0</v>
      </c>
      <c r="R10934">
        <v>88</v>
      </c>
      <c r="S10934">
        <v>6</v>
      </c>
    </row>
    <row r="10935" spans="1:19" x14ac:dyDescent="0.3">
      <c r="A10935">
        <v>13244</v>
      </c>
      <c r="B10935" t="s">
        <v>1749</v>
      </c>
      <c r="C10935" t="s">
        <v>3073</v>
      </c>
      <c r="P10935">
        <v>22</v>
      </c>
      <c r="Q10935">
        <v>0</v>
      </c>
      <c r="R10935">
        <v>79</v>
      </c>
      <c r="S10935">
        <v>5</v>
      </c>
    </row>
    <row r="10936" spans="1:19" x14ac:dyDescent="0.3">
      <c r="A10936">
        <v>13244</v>
      </c>
      <c r="B10936" t="s">
        <v>1749</v>
      </c>
      <c r="C10936" t="s">
        <v>74</v>
      </c>
      <c r="P10936">
        <v>11</v>
      </c>
      <c r="Q10936">
        <v>0</v>
      </c>
      <c r="R10936">
        <v>21</v>
      </c>
      <c r="S10936">
        <v>3</v>
      </c>
    </row>
    <row r="10937" spans="1:19" x14ac:dyDescent="0.3">
      <c r="A10937">
        <v>13244</v>
      </c>
      <c r="B10937" t="s">
        <v>1749</v>
      </c>
      <c r="C10937" t="s">
        <v>600</v>
      </c>
      <c r="P10937">
        <v>4</v>
      </c>
      <c r="Q10937">
        <v>0</v>
      </c>
      <c r="R10937">
        <v>6</v>
      </c>
      <c r="S10937">
        <v>2</v>
      </c>
    </row>
    <row r="10938" spans="1:19" x14ac:dyDescent="0.3">
      <c r="A10938">
        <v>13244</v>
      </c>
      <c r="B10938" t="s">
        <v>1749</v>
      </c>
      <c r="C10938" t="s">
        <v>1486</v>
      </c>
      <c r="P10938">
        <v>3</v>
      </c>
      <c r="Q10938">
        <v>0</v>
      </c>
      <c r="R10938">
        <v>3</v>
      </c>
      <c r="S10938">
        <v>1</v>
      </c>
    </row>
    <row r="10939" spans="1:19" x14ac:dyDescent="0.3">
      <c r="A10939">
        <v>13244</v>
      </c>
      <c r="B10939" t="s">
        <v>1749</v>
      </c>
      <c r="C10939" t="s">
        <v>3074</v>
      </c>
      <c r="P10939">
        <v>2</v>
      </c>
      <c r="Q10939">
        <v>0</v>
      </c>
      <c r="R10939">
        <v>2</v>
      </c>
      <c r="S10939">
        <v>1</v>
      </c>
    </row>
    <row r="10940" spans="1:19" x14ac:dyDescent="0.3">
      <c r="A10940">
        <v>13244</v>
      </c>
      <c r="B10940" t="s">
        <v>1749</v>
      </c>
      <c r="C10940" t="s">
        <v>1804</v>
      </c>
      <c r="P10940">
        <v>0</v>
      </c>
      <c r="Q10940">
        <v>0</v>
      </c>
      <c r="R10940">
        <v>-6</v>
      </c>
      <c r="S10940">
        <v>3</v>
      </c>
    </row>
    <row r="10941" spans="1:19" x14ac:dyDescent="0.3">
      <c r="A10941">
        <v>13244</v>
      </c>
      <c r="B10941" t="s">
        <v>501</v>
      </c>
      <c r="C10941" t="s">
        <v>518</v>
      </c>
      <c r="P10941">
        <v>20</v>
      </c>
      <c r="Q10941">
        <v>0</v>
      </c>
      <c r="R10941">
        <v>37</v>
      </c>
      <c r="S10941">
        <v>2</v>
      </c>
    </row>
    <row r="10942" spans="1:19" x14ac:dyDescent="0.3">
      <c r="A10942">
        <v>13244</v>
      </c>
      <c r="B10942" t="s">
        <v>501</v>
      </c>
      <c r="C10942" t="s">
        <v>3075</v>
      </c>
      <c r="P10942">
        <v>12</v>
      </c>
      <c r="Q10942">
        <v>0</v>
      </c>
      <c r="R10942">
        <v>12</v>
      </c>
      <c r="S10942">
        <v>1</v>
      </c>
    </row>
    <row r="10943" spans="1:19" x14ac:dyDescent="0.3">
      <c r="A10943">
        <v>13244</v>
      </c>
      <c r="B10943" t="s">
        <v>501</v>
      </c>
      <c r="C10943" t="s">
        <v>3076</v>
      </c>
      <c r="P10943">
        <v>11</v>
      </c>
      <c r="Q10943">
        <v>0</v>
      </c>
      <c r="R10943">
        <v>11</v>
      </c>
      <c r="S10943">
        <v>1</v>
      </c>
    </row>
    <row r="10944" spans="1:19" x14ac:dyDescent="0.3">
      <c r="A10944">
        <v>13244</v>
      </c>
      <c r="B10944" t="s">
        <v>501</v>
      </c>
      <c r="C10944" t="s">
        <v>2794</v>
      </c>
      <c r="P10944">
        <v>8</v>
      </c>
      <c r="Q10944">
        <v>0</v>
      </c>
      <c r="R10944">
        <v>10</v>
      </c>
      <c r="S10944">
        <v>2</v>
      </c>
    </row>
    <row r="10945" spans="1:39" x14ac:dyDescent="0.3">
      <c r="A10945">
        <v>13244</v>
      </c>
      <c r="B10945" t="s">
        <v>501</v>
      </c>
      <c r="C10945" t="s">
        <v>3072</v>
      </c>
      <c r="P10945">
        <v>8</v>
      </c>
      <c r="Q10945">
        <v>0</v>
      </c>
      <c r="R10945">
        <v>8</v>
      </c>
      <c r="S10945">
        <v>1</v>
      </c>
    </row>
    <row r="10946" spans="1:39" x14ac:dyDescent="0.3">
      <c r="A10946">
        <v>13244</v>
      </c>
      <c r="B10946" t="s">
        <v>501</v>
      </c>
      <c r="C10946" t="s">
        <v>1846</v>
      </c>
      <c r="P10946">
        <v>6</v>
      </c>
      <c r="Q10946">
        <v>0</v>
      </c>
      <c r="R10946">
        <v>6</v>
      </c>
      <c r="S10946">
        <v>1</v>
      </c>
    </row>
    <row r="10947" spans="1:39" x14ac:dyDescent="0.3">
      <c r="A10947">
        <v>13244</v>
      </c>
      <c r="B10947" t="s">
        <v>501</v>
      </c>
      <c r="C10947" t="s">
        <v>113</v>
      </c>
      <c r="T10947">
        <v>18</v>
      </c>
      <c r="U10947">
        <v>20</v>
      </c>
      <c r="V10947">
        <v>0</v>
      </c>
      <c r="W10947">
        <v>36</v>
      </c>
      <c r="X10947">
        <v>2</v>
      </c>
    </row>
    <row r="10948" spans="1:39" x14ac:dyDescent="0.3">
      <c r="A10948">
        <v>13244</v>
      </c>
      <c r="B10948" t="s">
        <v>1749</v>
      </c>
      <c r="C10948" t="s">
        <v>3069</v>
      </c>
      <c r="Y10948">
        <v>3</v>
      </c>
      <c r="Z10948">
        <v>6</v>
      </c>
      <c r="AA10948">
        <v>0</v>
      </c>
      <c r="AB10948">
        <v>9</v>
      </c>
      <c r="AC10948">
        <v>3</v>
      </c>
    </row>
    <row r="10949" spans="1:39" x14ac:dyDescent="0.3">
      <c r="A10949">
        <v>13244</v>
      </c>
      <c r="B10949" t="s">
        <v>1749</v>
      </c>
      <c r="C10949" t="s">
        <v>2770</v>
      </c>
      <c r="AD10949">
        <v>2</v>
      </c>
      <c r="AE10949">
        <v>44</v>
      </c>
      <c r="AF10949">
        <v>1</v>
      </c>
      <c r="AG10949">
        <v>50</v>
      </c>
      <c r="AH10949">
        <v>3</v>
      </c>
      <c r="AI10949">
        <v>0</v>
      </c>
    </row>
    <row r="10950" spans="1:39" x14ac:dyDescent="0.3">
      <c r="A10950">
        <v>13244</v>
      </c>
      <c r="B10950" t="s">
        <v>501</v>
      </c>
      <c r="C10950" t="s">
        <v>328</v>
      </c>
      <c r="AD10950">
        <v>1</v>
      </c>
      <c r="AE10950" t="s">
        <v>136</v>
      </c>
      <c r="AF10950">
        <v>0</v>
      </c>
      <c r="AG10950">
        <v>0</v>
      </c>
      <c r="AH10950">
        <v>0</v>
      </c>
      <c r="AI10950">
        <v>0</v>
      </c>
    </row>
    <row r="10951" spans="1:39" x14ac:dyDescent="0.3">
      <c r="A10951">
        <v>13244</v>
      </c>
      <c r="B10951" t="s">
        <v>1749</v>
      </c>
      <c r="C10951" t="s">
        <v>2758</v>
      </c>
      <c r="AJ10951">
        <v>57</v>
      </c>
      <c r="AK10951">
        <v>450</v>
      </c>
      <c r="AL10951">
        <v>45</v>
      </c>
      <c r="AM10951">
        <v>10</v>
      </c>
    </row>
    <row r="10952" spans="1:39" x14ac:dyDescent="0.3">
      <c r="A10952">
        <v>13244</v>
      </c>
      <c r="B10952" t="s">
        <v>501</v>
      </c>
      <c r="C10952" t="s">
        <v>3077</v>
      </c>
      <c r="AJ10952">
        <v>57</v>
      </c>
      <c r="AK10952">
        <v>394</v>
      </c>
      <c r="AL10952">
        <v>43.8</v>
      </c>
      <c r="AM10952">
        <v>9</v>
      </c>
    </row>
    <row r="10953" spans="1:39" x14ac:dyDescent="0.3">
      <c r="A10953">
        <v>13244</v>
      </c>
      <c r="B10953" t="s">
        <v>501</v>
      </c>
      <c r="C10953" t="s">
        <v>2686</v>
      </c>
      <c r="AJ10953">
        <v>35</v>
      </c>
      <c r="AK10953">
        <v>35</v>
      </c>
      <c r="AL10953">
        <v>35</v>
      </c>
      <c r="AM10953">
        <v>1</v>
      </c>
    </row>
    <row r="10954" spans="1:39" x14ac:dyDescent="0.3">
      <c r="A10954">
        <v>13245</v>
      </c>
      <c r="B10954" t="s">
        <v>365</v>
      </c>
      <c r="C10954" t="s">
        <v>56</v>
      </c>
      <c r="D10954">
        <v>36</v>
      </c>
      <c r="E10954">
        <v>41.7</v>
      </c>
      <c r="F10954">
        <v>15</v>
      </c>
      <c r="G10954">
        <v>2</v>
      </c>
      <c r="H10954">
        <v>2</v>
      </c>
      <c r="I10954">
        <v>190</v>
      </c>
      <c r="J10954">
        <v>93.2</v>
      </c>
    </row>
    <row r="10955" spans="1:39" x14ac:dyDescent="0.3">
      <c r="A10955">
        <v>13245</v>
      </c>
      <c r="B10955" t="s">
        <v>383</v>
      </c>
      <c r="C10955" t="s">
        <v>3078</v>
      </c>
      <c r="D10955">
        <v>17</v>
      </c>
      <c r="E10955">
        <v>58.8</v>
      </c>
      <c r="F10955">
        <v>10</v>
      </c>
      <c r="G10955">
        <v>0</v>
      </c>
      <c r="H10955">
        <v>0</v>
      </c>
      <c r="I10955">
        <v>121</v>
      </c>
      <c r="J10955">
        <v>118.6</v>
      </c>
    </row>
    <row r="10956" spans="1:39" x14ac:dyDescent="0.3">
      <c r="A10956">
        <v>13245</v>
      </c>
      <c r="B10956" t="s">
        <v>383</v>
      </c>
      <c r="C10956" t="s">
        <v>3079</v>
      </c>
      <c r="D10956">
        <v>3</v>
      </c>
      <c r="E10956">
        <v>0</v>
      </c>
      <c r="F10956">
        <v>0</v>
      </c>
      <c r="G10956">
        <v>0</v>
      </c>
      <c r="H10956">
        <v>0</v>
      </c>
      <c r="I10956">
        <v>0</v>
      </c>
      <c r="J10956">
        <v>0</v>
      </c>
    </row>
    <row r="10957" spans="1:39" x14ac:dyDescent="0.3">
      <c r="A10957">
        <v>13245</v>
      </c>
      <c r="B10957" t="s">
        <v>365</v>
      </c>
      <c r="C10957" t="s">
        <v>326</v>
      </c>
      <c r="K10957">
        <v>15</v>
      </c>
      <c r="L10957">
        <v>0</v>
      </c>
      <c r="M10957">
        <v>13</v>
      </c>
      <c r="N10957">
        <v>0</v>
      </c>
      <c r="O10957">
        <v>68</v>
      </c>
    </row>
    <row r="10958" spans="1:39" x14ac:dyDescent="0.3">
      <c r="A10958">
        <v>13245</v>
      </c>
      <c r="B10958" t="s">
        <v>365</v>
      </c>
      <c r="C10958" t="s">
        <v>3080</v>
      </c>
      <c r="K10958">
        <v>17</v>
      </c>
      <c r="L10958">
        <v>0</v>
      </c>
      <c r="M10958">
        <v>7</v>
      </c>
      <c r="N10958">
        <v>0</v>
      </c>
      <c r="O10958">
        <v>40</v>
      </c>
    </row>
    <row r="10959" spans="1:39" x14ac:dyDescent="0.3">
      <c r="A10959">
        <v>13245</v>
      </c>
      <c r="B10959" t="s">
        <v>365</v>
      </c>
      <c r="C10959" t="s">
        <v>56</v>
      </c>
      <c r="K10959">
        <v>6</v>
      </c>
      <c r="L10959">
        <v>0</v>
      </c>
      <c r="M10959">
        <v>13</v>
      </c>
      <c r="N10959">
        <v>0</v>
      </c>
      <c r="O10959">
        <v>33</v>
      </c>
    </row>
    <row r="10960" spans="1:39" x14ac:dyDescent="0.3">
      <c r="A10960">
        <v>13245</v>
      </c>
      <c r="B10960" t="s">
        <v>365</v>
      </c>
      <c r="C10960" t="s">
        <v>3081</v>
      </c>
      <c r="K10960">
        <v>0</v>
      </c>
      <c r="L10960">
        <v>0</v>
      </c>
      <c r="M10960">
        <v>0</v>
      </c>
      <c r="N10960">
        <v>0</v>
      </c>
      <c r="O10960">
        <v>0</v>
      </c>
    </row>
    <row r="10961" spans="1:19" x14ac:dyDescent="0.3">
      <c r="A10961">
        <v>13245</v>
      </c>
      <c r="B10961" t="s">
        <v>383</v>
      </c>
      <c r="C10961" t="s">
        <v>3079</v>
      </c>
      <c r="K10961">
        <v>8</v>
      </c>
      <c r="L10961">
        <v>0</v>
      </c>
      <c r="M10961">
        <v>30</v>
      </c>
      <c r="N10961">
        <v>0</v>
      </c>
      <c r="O10961">
        <v>57</v>
      </c>
    </row>
    <row r="10962" spans="1:19" x14ac:dyDescent="0.3">
      <c r="A10962">
        <v>13245</v>
      </c>
      <c r="B10962" t="s">
        <v>383</v>
      </c>
      <c r="C10962" t="s">
        <v>3078</v>
      </c>
      <c r="K10962">
        <v>10</v>
      </c>
      <c r="L10962">
        <v>0</v>
      </c>
      <c r="M10962">
        <v>8</v>
      </c>
      <c r="N10962">
        <v>0</v>
      </c>
      <c r="O10962">
        <v>25</v>
      </c>
    </row>
    <row r="10963" spans="1:19" x14ac:dyDescent="0.3">
      <c r="A10963">
        <v>13245</v>
      </c>
      <c r="B10963" t="s">
        <v>383</v>
      </c>
      <c r="C10963" t="s">
        <v>2962</v>
      </c>
      <c r="K10963">
        <v>8</v>
      </c>
      <c r="L10963">
        <v>0</v>
      </c>
      <c r="M10963">
        <v>8</v>
      </c>
      <c r="N10963">
        <v>0</v>
      </c>
      <c r="O10963">
        <v>13</v>
      </c>
    </row>
    <row r="10964" spans="1:19" x14ac:dyDescent="0.3">
      <c r="A10964">
        <v>13245</v>
      </c>
      <c r="B10964" t="s">
        <v>383</v>
      </c>
      <c r="C10964" t="s">
        <v>121</v>
      </c>
      <c r="K10964">
        <v>1</v>
      </c>
      <c r="L10964">
        <v>0</v>
      </c>
      <c r="M10964">
        <v>3</v>
      </c>
      <c r="N10964">
        <v>0</v>
      </c>
      <c r="O10964">
        <v>3</v>
      </c>
    </row>
    <row r="10965" spans="1:19" x14ac:dyDescent="0.3">
      <c r="A10965">
        <v>13245</v>
      </c>
      <c r="B10965" t="s">
        <v>383</v>
      </c>
      <c r="C10965" t="s">
        <v>1896</v>
      </c>
      <c r="K10965">
        <v>2</v>
      </c>
      <c r="L10965">
        <v>0</v>
      </c>
      <c r="M10965">
        <v>3</v>
      </c>
      <c r="N10965">
        <v>0</v>
      </c>
      <c r="O10965">
        <v>2</v>
      </c>
    </row>
    <row r="10966" spans="1:19" x14ac:dyDescent="0.3">
      <c r="A10966">
        <v>13245</v>
      </c>
      <c r="B10966" t="s">
        <v>383</v>
      </c>
      <c r="C10966" t="s">
        <v>646</v>
      </c>
      <c r="K10966">
        <v>2</v>
      </c>
      <c r="L10966">
        <v>0</v>
      </c>
      <c r="M10966">
        <v>0</v>
      </c>
      <c r="N10966">
        <v>0</v>
      </c>
      <c r="O10966">
        <v>-6</v>
      </c>
    </row>
    <row r="10967" spans="1:19" x14ac:dyDescent="0.3">
      <c r="A10967">
        <v>13245</v>
      </c>
      <c r="B10967" t="s">
        <v>383</v>
      </c>
      <c r="C10967" t="s">
        <v>291</v>
      </c>
      <c r="K10967">
        <v>1</v>
      </c>
      <c r="L10967">
        <v>0</v>
      </c>
      <c r="M10967">
        <v>0</v>
      </c>
      <c r="N10967">
        <v>0</v>
      </c>
      <c r="O10967">
        <v>-8</v>
      </c>
    </row>
    <row r="10968" spans="1:19" x14ac:dyDescent="0.3">
      <c r="A10968">
        <v>13245</v>
      </c>
      <c r="B10968" t="s">
        <v>365</v>
      </c>
      <c r="C10968" t="s">
        <v>2804</v>
      </c>
      <c r="P10968">
        <v>55</v>
      </c>
      <c r="Q10968">
        <v>1</v>
      </c>
      <c r="R10968">
        <v>55</v>
      </c>
      <c r="S10968">
        <v>1</v>
      </c>
    </row>
    <row r="10969" spans="1:19" x14ac:dyDescent="0.3">
      <c r="A10969">
        <v>13245</v>
      </c>
      <c r="B10969" t="s">
        <v>365</v>
      </c>
      <c r="C10969" t="s">
        <v>870</v>
      </c>
      <c r="P10969">
        <v>16</v>
      </c>
      <c r="Q10969">
        <v>0</v>
      </c>
      <c r="R10969">
        <v>40</v>
      </c>
      <c r="S10969">
        <v>3</v>
      </c>
    </row>
    <row r="10970" spans="1:19" x14ac:dyDescent="0.3">
      <c r="A10970">
        <v>13245</v>
      </c>
      <c r="B10970" t="s">
        <v>365</v>
      </c>
      <c r="C10970" t="s">
        <v>2803</v>
      </c>
      <c r="P10970">
        <v>30</v>
      </c>
      <c r="Q10970">
        <v>0</v>
      </c>
      <c r="R10970">
        <v>30</v>
      </c>
      <c r="S10970">
        <v>1</v>
      </c>
    </row>
    <row r="10971" spans="1:19" x14ac:dyDescent="0.3">
      <c r="A10971">
        <v>13245</v>
      </c>
      <c r="B10971" t="s">
        <v>365</v>
      </c>
      <c r="C10971" t="s">
        <v>1487</v>
      </c>
      <c r="P10971">
        <v>12</v>
      </c>
      <c r="Q10971">
        <v>0</v>
      </c>
      <c r="R10971">
        <v>29</v>
      </c>
      <c r="S10971">
        <v>4</v>
      </c>
    </row>
    <row r="10972" spans="1:19" x14ac:dyDescent="0.3">
      <c r="A10972">
        <v>13245</v>
      </c>
      <c r="B10972" t="s">
        <v>365</v>
      </c>
      <c r="C10972" t="s">
        <v>326</v>
      </c>
      <c r="P10972">
        <v>10</v>
      </c>
      <c r="Q10972">
        <v>1</v>
      </c>
      <c r="R10972">
        <v>25</v>
      </c>
      <c r="S10972">
        <v>5</v>
      </c>
    </row>
    <row r="10973" spans="1:19" x14ac:dyDescent="0.3">
      <c r="A10973">
        <v>13245</v>
      </c>
      <c r="B10973" t="s">
        <v>365</v>
      </c>
      <c r="C10973" t="s">
        <v>3082</v>
      </c>
      <c r="P10973">
        <v>11</v>
      </c>
      <c r="Q10973">
        <v>0</v>
      </c>
      <c r="R10973">
        <v>11</v>
      </c>
      <c r="S10973">
        <v>1</v>
      </c>
    </row>
    <row r="10974" spans="1:19" x14ac:dyDescent="0.3">
      <c r="A10974">
        <v>13245</v>
      </c>
      <c r="B10974" t="s">
        <v>383</v>
      </c>
      <c r="C10974" t="s">
        <v>291</v>
      </c>
      <c r="P10974">
        <v>51</v>
      </c>
      <c r="Q10974">
        <v>0</v>
      </c>
      <c r="R10974">
        <v>68</v>
      </c>
      <c r="S10974">
        <v>2</v>
      </c>
    </row>
    <row r="10975" spans="1:19" x14ac:dyDescent="0.3">
      <c r="A10975">
        <v>13245</v>
      </c>
      <c r="B10975" t="s">
        <v>383</v>
      </c>
      <c r="C10975" t="s">
        <v>3083</v>
      </c>
      <c r="P10975">
        <v>16</v>
      </c>
      <c r="Q10975">
        <v>0</v>
      </c>
      <c r="R10975">
        <v>29</v>
      </c>
      <c r="S10975">
        <v>3</v>
      </c>
    </row>
    <row r="10976" spans="1:19" x14ac:dyDescent="0.3">
      <c r="A10976">
        <v>13245</v>
      </c>
      <c r="B10976" t="s">
        <v>383</v>
      </c>
      <c r="C10976" t="s">
        <v>954</v>
      </c>
      <c r="P10976">
        <v>15</v>
      </c>
      <c r="Q10976">
        <v>0</v>
      </c>
      <c r="R10976">
        <v>15</v>
      </c>
      <c r="S10976">
        <v>1</v>
      </c>
    </row>
    <row r="10977" spans="1:39" x14ac:dyDescent="0.3">
      <c r="A10977">
        <v>13245</v>
      </c>
      <c r="B10977" t="s">
        <v>383</v>
      </c>
      <c r="C10977" t="s">
        <v>646</v>
      </c>
      <c r="P10977">
        <v>6</v>
      </c>
      <c r="Q10977">
        <v>0</v>
      </c>
      <c r="R10977">
        <v>7</v>
      </c>
      <c r="S10977">
        <v>2</v>
      </c>
    </row>
    <row r="10978" spans="1:39" x14ac:dyDescent="0.3">
      <c r="A10978">
        <v>13245</v>
      </c>
      <c r="B10978" t="s">
        <v>383</v>
      </c>
      <c r="C10978" t="s">
        <v>2410</v>
      </c>
      <c r="P10978">
        <v>4</v>
      </c>
      <c r="Q10978">
        <v>0</v>
      </c>
      <c r="R10978">
        <v>4</v>
      </c>
      <c r="S10978">
        <v>1</v>
      </c>
    </row>
    <row r="10979" spans="1:39" x14ac:dyDescent="0.3">
      <c r="A10979">
        <v>13245</v>
      </c>
      <c r="B10979" t="s">
        <v>383</v>
      </c>
      <c r="C10979" t="s">
        <v>71</v>
      </c>
      <c r="P10979">
        <v>0</v>
      </c>
      <c r="Q10979">
        <v>0</v>
      </c>
      <c r="R10979">
        <v>-2</v>
      </c>
      <c r="S10979">
        <v>1</v>
      </c>
    </row>
    <row r="10980" spans="1:39" x14ac:dyDescent="0.3">
      <c r="A10980">
        <v>13245</v>
      </c>
      <c r="B10980" t="s">
        <v>365</v>
      </c>
      <c r="C10980" t="s">
        <v>326</v>
      </c>
      <c r="T10980">
        <v>19</v>
      </c>
      <c r="U10980">
        <v>21</v>
      </c>
      <c r="V10980">
        <v>0</v>
      </c>
      <c r="W10980">
        <v>76</v>
      </c>
      <c r="X10980">
        <v>4</v>
      </c>
    </row>
    <row r="10981" spans="1:39" x14ac:dyDescent="0.3">
      <c r="A10981">
        <v>13245</v>
      </c>
      <c r="B10981" t="s">
        <v>365</v>
      </c>
      <c r="C10981" t="s">
        <v>3081</v>
      </c>
      <c r="Y10981">
        <v>-0.5</v>
      </c>
      <c r="Z10981">
        <v>1</v>
      </c>
      <c r="AA10981">
        <v>0</v>
      </c>
      <c r="AB10981">
        <v>-1</v>
      </c>
      <c r="AC10981">
        <v>2</v>
      </c>
    </row>
    <row r="10982" spans="1:39" x14ac:dyDescent="0.3">
      <c r="A10982">
        <v>13245</v>
      </c>
      <c r="B10982" t="s">
        <v>365</v>
      </c>
      <c r="C10982" t="s">
        <v>326</v>
      </c>
      <c r="Y10982">
        <v>6</v>
      </c>
      <c r="Z10982">
        <v>6</v>
      </c>
      <c r="AA10982">
        <v>0</v>
      </c>
      <c r="AB10982">
        <v>6</v>
      </c>
      <c r="AC10982">
        <v>1</v>
      </c>
    </row>
    <row r="10983" spans="1:39" x14ac:dyDescent="0.3">
      <c r="A10983">
        <v>13245</v>
      </c>
      <c r="B10983" t="s">
        <v>365</v>
      </c>
      <c r="C10983" t="s">
        <v>2802</v>
      </c>
      <c r="Y10983">
        <v>2</v>
      </c>
      <c r="Z10983">
        <v>2</v>
      </c>
      <c r="AA10983">
        <v>0</v>
      </c>
      <c r="AB10983">
        <v>2</v>
      </c>
      <c r="AC10983">
        <v>1</v>
      </c>
    </row>
    <row r="10984" spans="1:39" x14ac:dyDescent="0.3">
      <c r="A10984">
        <v>13245</v>
      </c>
      <c r="B10984" t="s">
        <v>383</v>
      </c>
      <c r="C10984" t="s">
        <v>646</v>
      </c>
      <c r="Y10984">
        <v>4.7</v>
      </c>
      <c r="Z10984">
        <v>11</v>
      </c>
      <c r="AA10984">
        <v>0</v>
      </c>
      <c r="AB10984">
        <v>14</v>
      </c>
      <c r="AC10984">
        <v>3</v>
      </c>
    </row>
    <row r="10985" spans="1:39" x14ac:dyDescent="0.3">
      <c r="A10985">
        <v>13245</v>
      </c>
      <c r="B10985" t="s">
        <v>365</v>
      </c>
      <c r="C10985" t="s">
        <v>2806</v>
      </c>
      <c r="AD10985">
        <v>0</v>
      </c>
      <c r="AE10985" t="s">
        <v>136</v>
      </c>
      <c r="AF10985">
        <v>0</v>
      </c>
      <c r="AG10985" t="s">
        <v>136</v>
      </c>
      <c r="AH10985">
        <v>2</v>
      </c>
      <c r="AI10985">
        <v>2</v>
      </c>
    </row>
    <row r="10986" spans="1:39" x14ac:dyDescent="0.3">
      <c r="A10986">
        <v>13245</v>
      </c>
      <c r="B10986" t="s">
        <v>383</v>
      </c>
      <c r="C10986" t="s">
        <v>3084</v>
      </c>
      <c r="AD10986">
        <v>3</v>
      </c>
      <c r="AE10986">
        <v>45</v>
      </c>
      <c r="AF10986">
        <v>3</v>
      </c>
      <c r="AG10986">
        <v>100</v>
      </c>
      <c r="AH10986">
        <v>10</v>
      </c>
      <c r="AI10986">
        <v>1</v>
      </c>
    </row>
    <row r="10987" spans="1:39" x14ac:dyDescent="0.3">
      <c r="A10987">
        <v>13245</v>
      </c>
      <c r="B10987" t="s">
        <v>365</v>
      </c>
      <c r="C10987" t="s">
        <v>2748</v>
      </c>
      <c r="AJ10987">
        <v>54</v>
      </c>
      <c r="AK10987">
        <v>287</v>
      </c>
      <c r="AL10987">
        <v>41</v>
      </c>
      <c r="AM10987">
        <v>7</v>
      </c>
    </row>
    <row r="10988" spans="1:39" x14ac:dyDescent="0.3">
      <c r="A10988">
        <v>13245</v>
      </c>
      <c r="B10988" t="s">
        <v>365</v>
      </c>
      <c r="C10988" t="s">
        <v>3085</v>
      </c>
      <c r="AJ10988">
        <v>31</v>
      </c>
      <c r="AK10988">
        <v>31</v>
      </c>
      <c r="AL10988">
        <v>31</v>
      </c>
      <c r="AM10988">
        <v>1</v>
      </c>
    </row>
    <row r="10989" spans="1:39" x14ac:dyDescent="0.3">
      <c r="A10989">
        <v>13245</v>
      </c>
      <c r="B10989" t="s">
        <v>383</v>
      </c>
      <c r="C10989" t="s">
        <v>3086</v>
      </c>
      <c r="AJ10989">
        <v>58</v>
      </c>
      <c r="AK10989">
        <v>383</v>
      </c>
      <c r="AL10989">
        <v>42.6</v>
      </c>
      <c r="AM10989">
        <v>9</v>
      </c>
    </row>
    <row r="10990" spans="1:39" x14ac:dyDescent="0.3">
      <c r="A10990">
        <v>13246</v>
      </c>
      <c r="B10990" t="s">
        <v>3087</v>
      </c>
      <c r="C10990" t="s">
        <v>3088</v>
      </c>
      <c r="D10990">
        <v>35</v>
      </c>
      <c r="E10990">
        <v>77.099999999999994</v>
      </c>
      <c r="F10990">
        <v>27</v>
      </c>
      <c r="G10990">
        <v>1</v>
      </c>
      <c r="H10990">
        <v>4</v>
      </c>
      <c r="I10990">
        <v>313</v>
      </c>
      <c r="J10990">
        <v>184.3</v>
      </c>
    </row>
    <row r="10991" spans="1:39" x14ac:dyDescent="0.3">
      <c r="A10991">
        <v>13246</v>
      </c>
      <c r="B10991" t="s">
        <v>3087</v>
      </c>
      <c r="C10991" t="s">
        <v>3089</v>
      </c>
      <c r="D10991">
        <v>1</v>
      </c>
      <c r="E10991">
        <v>100</v>
      </c>
      <c r="F10991">
        <v>1</v>
      </c>
      <c r="G10991">
        <v>0</v>
      </c>
      <c r="H10991">
        <v>1</v>
      </c>
      <c r="I10991">
        <v>32</v>
      </c>
      <c r="J10991">
        <v>698.8</v>
      </c>
    </row>
    <row r="10992" spans="1:39" x14ac:dyDescent="0.3">
      <c r="A10992">
        <v>13246</v>
      </c>
      <c r="B10992" t="s">
        <v>455</v>
      </c>
      <c r="C10992" t="s">
        <v>810</v>
      </c>
      <c r="D10992">
        <v>34</v>
      </c>
      <c r="E10992">
        <v>55.9</v>
      </c>
      <c r="F10992">
        <v>19</v>
      </c>
      <c r="G10992">
        <v>0</v>
      </c>
      <c r="H10992">
        <v>1</v>
      </c>
      <c r="I10992">
        <v>176</v>
      </c>
      <c r="J10992">
        <v>109.1</v>
      </c>
    </row>
    <row r="10993" spans="1:19" x14ac:dyDescent="0.3">
      <c r="A10993">
        <v>13246</v>
      </c>
      <c r="B10993" t="s">
        <v>455</v>
      </c>
      <c r="C10993" t="s">
        <v>1424</v>
      </c>
      <c r="D10993">
        <v>1</v>
      </c>
      <c r="E10993">
        <v>100</v>
      </c>
      <c r="F10993">
        <v>1</v>
      </c>
      <c r="G10993">
        <v>0</v>
      </c>
      <c r="H10993">
        <v>0</v>
      </c>
      <c r="I10993">
        <v>75</v>
      </c>
      <c r="J10993">
        <v>730</v>
      </c>
    </row>
    <row r="10994" spans="1:19" x14ac:dyDescent="0.3">
      <c r="A10994">
        <v>13246</v>
      </c>
      <c r="B10994" t="s">
        <v>3087</v>
      </c>
      <c r="C10994" t="s">
        <v>1001</v>
      </c>
      <c r="K10994">
        <v>16</v>
      </c>
      <c r="L10994">
        <v>0</v>
      </c>
      <c r="M10994">
        <v>18</v>
      </c>
      <c r="N10994">
        <v>1</v>
      </c>
      <c r="O10994">
        <v>64</v>
      </c>
    </row>
    <row r="10995" spans="1:19" x14ac:dyDescent="0.3">
      <c r="A10995">
        <v>13246</v>
      </c>
      <c r="B10995" t="s">
        <v>3087</v>
      </c>
      <c r="C10995" t="s">
        <v>3088</v>
      </c>
      <c r="K10995">
        <v>12</v>
      </c>
      <c r="L10995">
        <v>0</v>
      </c>
      <c r="M10995">
        <v>18</v>
      </c>
      <c r="N10995">
        <v>0</v>
      </c>
      <c r="O10995">
        <v>38</v>
      </c>
    </row>
    <row r="10996" spans="1:19" x14ac:dyDescent="0.3">
      <c r="A10996">
        <v>13246</v>
      </c>
      <c r="B10996" t="s">
        <v>455</v>
      </c>
      <c r="C10996" t="s">
        <v>810</v>
      </c>
      <c r="K10996">
        <v>12</v>
      </c>
      <c r="L10996">
        <v>0</v>
      </c>
      <c r="M10996">
        <v>23</v>
      </c>
      <c r="N10996">
        <v>0</v>
      </c>
      <c r="O10996">
        <v>31</v>
      </c>
    </row>
    <row r="10997" spans="1:19" x14ac:dyDescent="0.3">
      <c r="A10997">
        <v>13246</v>
      </c>
      <c r="B10997" t="s">
        <v>455</v>
      </c>
      <c r="C10997" t="s">
        <v>2035</v>
      </c>
      <c r="K10997">
        <v>14</v>
      </c>
      <c r="L10997">
        <v>1</v>
      </c>
      <c r="M10997">
        <v>9</v>
      </c>
      <c r="N10997">
        <v>0</v>
      </c>
      <c r="O10997">
        <v>26</v>
      </c>
    </row>
    <row r="10998" spans="1:19" x14ac:dyDescent="0.3">
      <c r="A10998">
        <v>13246</v>
      </c>
      <c r="B10998" t="s">
        <v>455</v>
      </c>
      <c r="C10998" t="s">
        <v>3090</v>
      </c>
      <c r="K10998">
        <v>6</v>
      </c>
      <c r="L10998">
        <v>0</v>
      </c>
      <c r="M10998">
        <v>5</v>
      </c>
      <c r="N10998">
        <v>0</v>
      </c>
      <c r="O10998">
        <v>7</v>
      </c>
    </row>
    <row r="10999" spans="1:19" x14ac:dyDescent="0.3">
      <c r="A10999">
        <v>13246</v>
      </c>
      <c r="B10999" t="s">
        <v>455</v>
      </c>
      <c r="C10999" t="s">
        <v>2084</v>
      </c>
      <c r="K10999">
        <v>1</v>
      </c>
      <c r="L10999">
        <v>0</v>
      </c>
      <c r="M10999">
        <v>6</v>
      </c>
      <c r="N10999">
        <v>0</v>
      </c>
      <c r="O10999">
        <v>6</v>
      </c>
    </row>
    <row r="11000" spans="1:19" x14ac:dyDescent="0.3">
      <c r="A11000">
        <v>13246</v>
      </c>
      <c r="B11000" t="s">
        <v>455</v>
      </c>
      <c r="C11000" t="s">
        <v>2865</v>
      </c>
      <c r="K11000">
        <v>4</v>
      </c>
      <c r="L11000">
        <v>0</v>
      </c>
      <c r="M11000">
        <v>2</v>
      </c>
      <c r="N11000">
        <v>2</v>
      </c>
      <c r="O11000">
        <v>5</v>
      </c>
    </row>
    <row r="11001" spans="1:19" x14ac:dyDescent="0.3">
      <c r="A11001">
        <v>13246</v>
      </c>
      <c r="B11001" t="s">
        <v>455</v>
      </c>
      <c r="C11001" t="s">
        <v>3091</v>
      </c>
      <c r="K11001">
        <v>1</v>
      </c>
      <c r="L11001">
        <v>0</v>
      </c>
      <c r="M11001">
        <v>5</v>
      </c>
      <c r="N11001">
        <v>0</v>
      </c>
      <c r="O11001">
        <v>5</v>
      </c>
    </row>
    <row r="11002" spans="1:19" x14ac:dyDescent="0.3">
      <c r="A11002">
        <v>13246</v>
      </c>
      <c r="B11002" t="s">
        <v>3087</v>
      </c>
      <c r="C11002" t="s">
        <v>3092</v>
      </c>
      <c r="P11002">
        <v>60</v>
      </c>
      <c r="Q11002">
        <v>3</v>
      </c>
      <c r="R11002">
        <v>201</v>
      </c>
      <c r="S11002">
        <v>14</v>
      </c>
    </row>
    <row r="11003" spans="1:19" x14ac:dyDescent="0.3">
      <c r="A11003">
        <v>13246</v>
      </c>
      <c r="B11003" t="s">
        <v>3087</v>
      </c>
      <c r="C11003" t="s">
        <v>3089</v>
      </c>
      <c r="P11003">
        <v>31</v>
      </c>
      <c r="Q11003">
        <v>1</v>
      </c>
      <c r="R11003">
        <v>113</v>
      </c>
      <c r="S11003">
        <v>10</v>
      </c>
    </row>
    <row r="11004" spans="1:19" x14ac:dyDescent="0.3">
      <c r="A11004">
        <v>13246</v>
      </c>
      <c r="B11004" t="s">
        <v>3087</v>
      </c>
      <c r="C11004" t="s">
        <v>429</v>
      </c>
      <c r="P11004">
        <v>13</v>
      </c>
      <c r="Q11004">
        <v>1</v>
      </c>
      <c r="R11004">
        <v>17</v>
      </c>
      <c r="S11004">
        <v>2</v>
      </c>
    </row>
    <row r="11005" spans="1:19" x14ac:dyDescent="0.3">
      <c r="A11005">
        <v>13246</v>
      </c>
      <c r="B11005" t="s">
        <v>3087</v>
      </c>
      <c r="C11005" t="s">
        <v>3093</v>
      </c>
      <c r="P11005">
        <v>9</v>
      </c>
      <c r="Q11005">
        <v>0</v>
      </c>
      <c r="R11005">
        <v>9</v>
      </c>
      <c r="S11005">
        <v>1</v>
      </c>
    </row>
    <row r="11006" spans="1:19" x14ac:dyDescent="0.3">
      <c r="A11006">
        <v>13246</v>
      </c>
      <c r="B11006" t="s">
        <v>3087</v>
      </c>
      <c r="C11006" t="s">
        <v>642</v>
      </c>
      <c r="P11006">
        <v>5</v>
      </c>
      <c r="Q11006">
        <v>0</v>
      </c>
      <c r="R11006">
        <v>5</v>
      </c>
      <c r="S11006">
        <v>1</v>
      </c>
    </row>
    <row r="11007" spans="1:19" x14ac:dyDescent="0.3">
      <c r="A11007">
        <v>13246</v>
      </c>
      <c r="B11007" t="s">
        <v>455</v>
      </c>
      <c r="C11007" t="s">
        <v>3091</v>
      </c>
      <c r="P11007">
        <v>75</v>
      </c>
      <c r="Q11007">
        <v>1</v>
      </c>
      <c r="R11007">
        <v>149</v>
      </c>
      <c r="S11007">
        <v>8</v>
      </c>
    </row>
    <row r="11008" spans="1:19" x14ac:dyDescent="0.3">
      <c r="A11008">
        <v>13246</v>
      </c>
      <c r="B11008" t="s">
        <v>455</v>
      </c>
      <c r="C11008" t="s">
        <v>751</v>
      </c>
      <c r="P11008">
        <v>29</v>
      </c>
      <c r="Q11008">
        <v>0</v>
      </c>
      <c r="R11008">
        <v>38</v>
      </c>
      <c r="S11008">
        <v>2</v>
      </c>
    </row>
    <row r="11009" spans="1:39" x14ac:dyDescent="0.3">
      <c r="A11009">
        <v>13246</v>
      </c>
      <c r="B11009" t="s">
        <v>455</v>
      </c>
      <c r="C11009" t="s">
        <v>2177</v>
      </c>
      <c r="P11009">
        <v>11</v>
      </c>
      <c r="Q11009">
        <v>0</v>
      </c>
      <c r="R11009">
        <v>31</v>
      </c>
      <c r="S11009">
        <v>4</v>
      </c>
    </row>
    <row r="11010" spans="1:39" x14ac:dyDescent="0.3">
      <c r="A11010">
        <v>13246</v>
      </c>
      <c r="B11010" t="s">
        <v>455</v>
      </c>
      <c r="C11010" t="s">
        <v>2861</v>
      </c>
      <c r="P11010">
        <v>9</v>
      </c>
      <c r="Q11010">
        <v>0</v>
      </c>
      <c r="R11010">
        <v>16</v>
      </c>
      <c r="S11010">
        <v>2</v>
      </c>
    </row>
    <row r="11011" spans="1:39" x14ac:dyDescent="0.3">
      <c r="A11011">
        <v>13246</v>
      </c>
      <c r="B11011" t="s">
        <v>455</v>
      </c>
      <c r="C11011" t="s">
        <v>1424</v>
      </c>
      <c r="P11011">
        <v>10</v>
      </c>
      <c r="Q11011">
        <v>0</v>
      </c>
      <c r="R11011">
        <v>13</v>
      </c>
      <c r="S11011">
        <v>2</v>
      </c>
    </row>
    <row r="11012" spans="1:39" x14ac:dyDescent="0.3">
      <c r="A11012">
        <v>13246</v>
      </c>
      <c r="B11012" t="s">
        <v>455</v>
      </c>
      <c r="C11012" t="s">
        <v>3090</v>
      </c>
      <c r="P11012">
        <v>4</v>
      </c>
      <c r="Q11012">
        <v>0</v>
      </c>
      <c r="R11012">
        <v>4</v>
      </c>
      <c r="S11012">
        <v>1</v>
      </c>
    </row>
    <row r="11013" spans="1:39" x14ac:dyDescent="0.3">
      <c r="A11013">
        <v>13246</v>
      </c>
      <c r="B11013" t="s">
        <v>455</v>
      </c>
      <c r="C11013" t="s">
        <v>2035</v>
      </c>
      <c r="P11013">
        <v>0</v>
      </c>
      <c r="Q11013">
        <v>0</v>
      </c>
      <c r="R11013">
        <v>0</v>
      </c>
      <c r="S11013">
        <v>1</v>
      </c>
    </row>
    <row r="11014" spans="1:39" x14ac:dyDescent="0.3">
      <c r="A11014">
        <v>13246</v>
      </c>
      <c r="B11014" t="s">
        <v>3087</v>
      </c>
      <c r="C11014" t="s">
        <v>3092</v>
      </c>
      <c r="T11014">
        <v>24</v>
      </c>
      <c r="U11014">
        <v>24</v>
      </c>
      <c r="V11014">
        <v>0</v>
      </c>
      <c r="W11014">
        <v>24</v>
      </c>
      <c r="X11014">
        <v>1</v>
      </c>
    </row>
    <row r="11015" spans="1:39" x14ac:dyDescent="0.3">
      <c r="A11015">
        <v>13246</v>
      </c>
      <c r="B11015" t="s">
        <v>455</v>
      </c>
      <c r="C11015" t="s">
        <v>2084</v>
      </c>
      <c r="T11015">
        <v>29</v>
      </c>
      <c r="U11015">
        <v>60</v>
      </c>
      <c r="V11015">
        <v>0</v>
      </c>
      <c r="W11015">
        <v>174</v>
      </c>
      <c r="X11015">
        <v>6</v>
      </c>
    </row>
    <row r="11016" spans="1:39" x14ac:dyDescent="0.3">
      <c r="A11016">
        <v>13246</v>
      </c>
      <c r="B11016" t="s">
        <v>455</v>
      </c>
      <c r="C11016" t="s">
        <v>180</v>
      </c>
      <c r="T11016">
        <v>21</v>
      </c>
      <c r="U11016">
        <v>21</v>
      </c>
      <c r="V11016">
        <v>0</v>
      </c>
      <c r="W11016">
        <v>21</v>
      </c>
      <c r="X11016">
        <v>1</v>
      </c>
    </row>
    <row r="11017" spans="1:39" x14ac:dyDescent="0.3">
      <c r="A11017">
        <v>13246</v>
      </c>
      <c r="B11017" t="s">
        <v>3087</v>
      </c>
      <c r="C11017" t="s">
        <v>588</v>
      </c>
      <c r="Y11017">
        <v>7.5</v>
      </c>
      <c r="Z11017">
        <v>9</v>
      </c>
      <c r="AA11017">
        <v>0</v>
      </c>
      <c r="AB11017">
        <v>15</v>
      </c>
      <c r="AC11017">
        <v>2</v>
      </c>
    </row>
    <row r="11018" spans="1:39" x14ac:dyDescent="0.3">
      <c r="A11018">
        <v>13246</v>
      </c>
      <c r="B11018" t="s">
        <v>455</v>
      </c>
      <c r="C11018" t="s">
        <v>3094</v>
      </c>
      <c r="Y11018">
        <v>5</v>
      </c>
      <c r="Z11018">
        <v>5</v>
      </c>
      <c r="AA11018">
        <v>0</v>
      </c>
      <c r="AB11018">
        <v>5</v>
      </c>
      <c r="AC11018">
        <v>1</v>
      </c>
    </row>
    <row r="11019" spans="1:39" x14ac:dyDescent="0.3">
      <c r="A11019">
        <v>13246</v>
      </c>
      <c r="B11019" t="s">
        <v>3087</v>
      </c>
      <c r="C11019" t="s">
        <v>3095</v>
      </c>
      <c r="AD11019">
        <v>0</v>
      </c>
      <c r="AE11019" t="s">
        <v>136</v>
      </c>
      <c r="AF11019">
        <v>0</v>
      </c>
      <c r="AG11019" t="s">
        <v>136</v>
      </c>
      <c r="AH11019">
        <v>6</v>
      </c>
      <c r="AI11019">
        <v>6</v>
      </c>
    </row>
    <row r="11020" spans="1:39" x14ac:dyDescent="0.3">
      <c r="A11020">
        <v>13246</v>
      </c>
      <c r="B11020" t="s">
        <v>455</v>
      </c>
      <c r="C11020" t="s">
        <v>1911</v>
      </c>
      <c r="AD11020">
        <v>0</v>
      </c>
      <c r="AE11020" t="s">
        <v>136</v>
      </c>
      <c r="AF11020">
        <v>0</v>
      </c>
      <c r="AG11020" t="s">
        <v>136</v>
      </c>
      <c r="AH11020">
        <v>3</v>
      </c>
      <c r="AI11020">
        <v>3</v>
      </c>
    </row>
    <row r="11021" spans="1:39" x14ac:dyDescent="0.3">
      <c r="A11021">
        <v>13246</v>
      </c>
      <c r="B11021" t="s">
        <v>3087</v>
      </c>
      <c r="C11021" t="s">
        <v>3096</v>
      </c>
      <c r="AJ11021">
        <v>63</v>
      </c>
      <c r="AK11021">
        <v>190</v>
      </c>
      <c r="AL11021">
        <v>47.5</v>
      </c>
      <c r="AM11021">
        <v>4</v>
      </c>
    </row>
    <row r="11022" spans="1:39" x14ac:dyDescent="0.3">
      <c r="A11022">
        <v>13246</v>
      </c>
      <c r="B11022" t="s">
        <v>455</v>
      </c>
      <c r="C11022" t="s">
        <v>3097</v>
      </c>
      <c r="AJ11022">
        <v>55</v>
      </c>
      <c r="AK11022">
        <v>194</v>
      </c>
      <c r="AL11022">
        <v>48.5</v>
      </c>
      <c r="AM11022">
        <v>4</v>
      </c>
    </row>
    <row r="11023" spans="1:39" x14ac:dyDescent="0.3">
      <c r="A11023">
        <v>13247</v>
      </c>
      <c r="B11023" t="s">
        <v>767</v>
      </c>
      <c r="C11023" t="s">
        <v>1165</v>
      </c>
      <c r="D11023">
        <v>25</v>
      </c>
      <c r="E11023">
        <v>64</v>
      </c>
      <c r="F11023">
        <v>16</v>
      </c>
      <c r="G11023">
        <v>0</v>
      </c>
      <c r="H11023">
        <v>1</v>
      </c>
      <c r="I11023">
        <v>142</v>
      </c>
      <c r="J11023">
        <v>124.9</v>
      </c>
    </row>
    <row r="11024" spans="1:39" x14ac:dyDescent="0.3">
      <c r="A11024">
        <v>13247</v>
      </c>
      <c r="B11024" t="s">
        <v>767</v>
      </c>
      <c r="C11024" t="s">
        <v>3098</v>
      </c>
      <c r="D11024">
        <v>1</v>
      </c>
      <c r="E11024">
        <v>100</v>
      </c>
      <c r="F11024">
        <v>1</v>
      </c>
      <c r="G11024">
        <v>0</v>
      </c>
      <c r="H11024">
        <v>0</v>
      </c>
      <c r="I11024">
        <v>21</v>
      </c>
      <c r="J11024">
        <v>276.39999999999998</v>
      </c>
    </row>
    <row r="11025" spans="1:19" x14ac:dyDescent="0.3">
      <c r="A11025">
        <v>13247</v>
      </c>
      <c r="B11025" t="s">
        <v>767</v>
      </c>
      <c r="C11025" t="s">
        <v>44</v>
      </c>
      <c r="D11025">
        <v>1</v>
      </c>
      <c r="E11025">
        <v>0</v>
      </c>
      <c r="F11025">
        <v>0</v>
      </c>
      <c r="G11025">
        <v>0</v>
      </c>
      <c r="H11025">
        <v>0</v>
      </c>
      <c r="I11025">
        <v>0</v>
      </c>
      <c r="J11025">
        <v>0</v>
      </c>
    </row>
    <row r="11026" spans="1:19" x14ac:dyDescent="0.3">
      <c r="A11026">
        <v>13247</v>
      </c>
      <c r="B11026" t="s">
        <v>746</v>
      </c>
      <c r="C11026" t="s">
        <v>2934</v>
      </c>
      <c r="D11026">
        <v>24</v>
      </c>
      <c r="E11026">
        <v>33.299999999999997</v>
      </c>
      <c r="F11026">
        <v>8</v>
      </c>
      <c r="G11026">
        <v>1</v>
      </c>
      <c r="H11026">
        <v>0</v>
      </c>
      <c r="I11026">
        <v>150</v>
      </c>
      <c r="J11026">
        <v>77.5</v>
      </c>
    </row>
    <row r="11027" spans="1:19" x14ac:dyDescent="0.3">
      <c r="A11027">
        <v>13247</v>
      </c>
      <c r="B11027" t="s">
        <v>767</v>
      </c>
      <c r="C11027" t="s">
        <v>399</v>
      </c>
      <c r="K11027">
        <v>15</v>
      </c>
      <c r="L11027">
        <v>0</v>
      </c>
      <c r="M11027">
        <v>18</v>
      </c>
      <c r="N11027">
        <v>3</v>
      </c>
      <c r="O11027">
        <v>65</v>
      </c>
    </row>
    <row r="11028" spans="1:19" x14ac:dyDescent="0.3">
      <c r="A11028">
        <v>13247</v>
      </c>
      <c r="B11028" t="s">
        <v>767</v>
      </c>
      <c r="C11028" t="s">
        <v>44</v>
      </c>
      <c r="K11028">
        <v>5</v>
      </c>
      <c r="L11028">
        <v>0</v>
      </c>
      <c r="M11028">
        <v>17</v>
      </c>
      <c r="N11028">
        <v>1</v>
      </c>
      <c r="O11028">
        <v>42</v>
      </c>
    </row>
    <row r="11029" spans="1:19" x14ac:dyDescent="0.3">
      <c r="A11029">
        <v>13247</v>
      </c>
      <c r="B11029" t="s">
        <v>767</v>
      </c>
      <c r="C11029" t="s">
        <v>1165</v>
      </c>
      <c r="K11029">
        <v>10</v>
      </c>
      <c r="L11029">
        <v>0</v>
      </c>
      <c r="M11029">
        <v>11</v>
      </c>
      <c r="N11029">
        <v>0</v>
      </c>
      <c r="O11029">
        <v>25</v>
      </c>
    </row>
    <row r="11030" spans="1:19" x14ac:dyDescent="0.3">
      <c r="A11030">
        <v>13247</v>
      </c>
      <c r="B11030" t="s">
        <v>767</v>
      </c>
      <c r="C11030" t="s">
        <v>2889</v>
      </c>
      <c r="K11030">
        <v>2</v>
      </c>
      <c r="L11030">
        <v>0</v>
      </c>
      <c r="M11030">
        <v>12</v>
      </c>
      <c r="N11030">
        <v>0</v>
      </c>
      <c r="O11030">
        <v>19</v>
      </c>
    </row>
    <row r="11031" spans="1:19" x14ac:dyDescent="0.3">
      <c r="A11031">
        <v>13247</v>
      </c>
      <c r="B11031" t="s">
        <v>767</v>
      </c>
      <c r="C11031" t="s">
        <v>352</v>
      </c>
      <c r="K11031">
        <v>2</v>
      </c>
      <c r="L11031">
        <v>0</v>
      </c>
      <c r="M11031">
        <v>3</v>
      </c>
      <c r="N11031">
        <v>0</v>
      </c>
      <c r="O11031">
        <v>11</v>
      </c>
    </row>
    <row r="11032" spans="1:19" x14ac:dyDescent="0.3">
      <c r="A11032">
        <v>13247</v>
      </c>
      <c r="B11032" t="s">
        <v>746</v>
      </c>
      <c r="C11032" t="s">
        <v>2937</v>
      </c>
      <c r="K11032">
        <v>10</v>
      </c>
      <c r="L11032">
        <v>0</v>
      </c>
      <c r="M11032">
        <v>39</v>
      </c>
      <c r="N11032">
        <v>0</v>
      </c>
      <c r="O11032">
        <v>67</v>
      </c>
    </row>
    <row r="11033" spans="1:19" x14ac:dyDescent="0.3">
      <c r="A11033">
        <v>13247</v>
      </c>
      <c r="B11033" t="s">
        <v>746</v>
      </c>
      <c r="C11033" t="s">
        <v>2934</v>
      </c>
      <c r="K11033">
        <v>16</v>
      </c>
      <c r="L11033">
        <v>1</v>
      </c>
      <c r="M11033">
        <v>11</v>
      </c>
      <c r="N11033">
        <v>0</v>
      </c>
      <c r="O11033">
        <v>62</v>
      </c>
    </row>
    <row r="11034" spans="1:19" x14ac:dyDescent="0.3">
      <c r="A11034">
        <v>13247</v>
      </c>
      <c r="B11034" t="s">
        <v>746</v>
      </c>
      <c r="C11034" t="s">
        <v>52</v>
      </c>
      <c r="K11034">
        <v>9</v>
      </c>
      <c r="L11034">
        <v>0</v>
      </c>
      <c r="M11034">
        <v>19</v>
      </c>
      <c r="N11034">
        <v>0</v>
      </c>
      <c r="O11034">
        <v>32</v>
      </c>
    </row>
    <row r="11035" spans="1:19" x14ac:dyDescent="0.3">
      <c r="A11035">
        <v>13247</v>
      </c>
      <c r="B11035" t="s">
        <v>746</v>
      </c>
      <c r="C11035" t="s">
        <v>2391</v>
      </c>
      <c r="K11035">
        <v>2</v>
      </c>
      <c r="L11035">
        <v>0</v>
      </c>
      <c r="M11035">
        <v>4</v>
      </c>
      <c r="N11035">
        <v>0</v>
      </c>
      <c r="O11035">
        <v>8</v>
      </c>
    </row>
    <row r="11036" spans="1:19" x14ac:dyDescent="0.3">
      <c r="A11036">
        <v>13247</v>
      </c>
      <c r="B11036" t="s">
        <v>746</v>
      </c>
      <c r="C11036" t="s">
        <v>369</v>
      </c>
      <c r="K11036">
        <v>1</v>
      </c>
      <c r="L11036">
        <v>0</v>
      </c>
      <c r="M11036">
        <v>2</v>
      </c>
      <c r="N11036">
        <v>0</v>
      </c>
      <c r="O11036">
        <v>2</v>
      </c>
    </row>
    <row r="11037" spans="1:19" x14ac:dyDescent="0.3">
      <c r="A11037">
        <v>13247</v>
      </c>
      <c r="B11037" t="s">
        <v>746</v>
      </c>
      <c r="C11037" t="s">
        <v>107</v>
      </c>
      <c r="K11037">
        <v>0</v>
      </c>
      <c r="L11037">
        <v>1</v>
      </c>
      <c r="M11037">
        <v>0</v>
      </c>
      <c r="N11037">
        <v>0</v>
      </c>
      <c r="O11037">
        <v>0</v>
      </c>
    </row>
    <row r="11038" spans="1:19" x14ac:dyDescent="0.3">
      <c r="A11038">
        <v>13247</v>
      </c>
      <c r="B11038" t="s">
        <v>746</v>
      </c>
      <c r="C11038" t="s">
        <v>120</v>
      </c>
      <c r="K11038">
        <v>1</v>
      </c>
      <c r="L11038">
        <v>0</v>
      </c>
      <c r="M11038">
        <v>0</v>
      </c>
      <c r="N11038">
        <v>0</v>
      </c>
      <c r="O11038">
        <v>-5</v>
      </c>
    </row>
    <row r="11039" spans="1:19" x14ac:dyDescent="0.3">
      <c r="A11039">
        <v>13247</v>
      </c>
      <c r="B11039" t="s">
        <v>767</v>
      </c>
      <c r="C11039" t="s">
        <v>2149</v>
      </c>
      <c r="P11039">
        <v>25</v>
      </c>
      <c r="Q11039">
        <v>1</v>
      </c>
      <c r="R11039">
        <v>50</v>
      </c>
      <c r="S11039">
        <v>4</v>
      </c>
    </row>
    <row r="11040" spans="1:19" x14ac:dyDescent="0.3">
      <c r="A11040">
        <v>13247</v>
      </c>
      <c r="B11040" t="s">
        <v>767</v>
      </c>
      <c r="C11040" t="s">
        <v>2890</v>
      </c>
      <c r="P11040">
        <v>20</v>
      </c>
      <c r="Q11040">
        <v>0</v>
      </c>
      <c r="R11040">
        <v>26</v>
      </c>
      <c r="S11040">
        <v>2</v>
      </c>
    </row>
    <row r="11041" spans="1:35" x14ac:dyDescent="0.3">
      <c r="A11041">
        <v>13247</v>
      </c>
      <c r="B11041" t="s">
        <v>767</v>
      </c>
      <c r="C11041" t="s">
        <v>52</v>
      </c>
      <c r="P11041">
        <v>21</v>
      </c>
      <c r="Q11041">
        <v>0</v>
      </c>
      <c r="R11041">
        <v>21</v>
      </c>
      <c r="S11041">
        <v>1</v>
      </c>
    </row>
    <row r="11042" spans="1:35" x14ac:dyDescent="0.3">
      <c r="A11042">
        <v>13247</v>
      </c>
      <c r="B11042" t="s">
        <v>767</v>
      </c>
      <c r="C11042" t="s">
        <v>524</v>
      </c>
      <c r="P11042">
        <v>11</v>
      </c>
      <c r="Q11042">
        <v>0</v>
      </c>
      <c r="R11042">
        <v>19</v>
      </c>
      <c r="S11042">
        <v>2</v>
      </c>
    </row>
    <row r="11043" spans="1:35" x14ac:dyDescent="0.3">
      <c r="A11043">
        <v>13247</v>
      </c>
      <c r="B11043" t="s">
        <v>767</v>
      </c>
      <c r="C11043" t="s">
        <v>2729</v>
      </c>
      <c r="P11043">
        <v>11</v>
      </c>
      <c r="Q11043">
        <v>0</v>
      </c>
      <c r="R11043">
        <v>17</v>
      </c>
      <c r="S11043">
        <v>2</v>
      </c>
    </row>
    <row r="11044" spans="1:35" x14ac:dyDescent="0.3">
      <c r="A11044">
        <v>13247</v>
      </c>
      <c r="B11044" t="s">
        <v>767</v>
      </c>
      <c r="C11044" t="s">
        <v>399</v>
      </c>
      <c r="P11044">
        <v>12</v>
      </c>
      <c r="Q11044">
        <v>0</v>
      </c>
      <c r="R11044">
        <v>12</v>
      </c>
      <c r="S11044">
        <v>1</v>
      </c>
    </row>
    <row r="11045" spans="1:35" x14ac:dyDescent="0.3">
      <c r="A11045">
        <v>13247</v>
      </c>
      <c r="B11045" t="s">
        <v>767</v>
      </c>
      <c r="C11045" t="s">
        <v>701</v>
      </c>
      <c r="P11045">
        <v>9</v>
      </c>
      <c r="Q11045">
        <v>0</v>
      </c>
      <c r="R11045">
        <v>10</v>
      </c>
      <c r="S11045">
        <v>3</v>
      </c>
    </row>
    <row r="11046" spans="1:35" x14ac:dyDescent="0.3">
      <c r="A11046">
        <v>13247</v>
      </c>
      <c r="B11046" t="s">
        <v>767</v>
      </c>
      <c r="C11046" t="s">
        <v>74</v>
      </c>
      <c r="P11046">
        <v>9</v>
      </c>
      <c r="Q11046">
        <v>0</v>
      </c>
      <c r="R11046">
        <v>9</v>
      </c>
      <c r="S11046">
        <v>1</v>
      </c>
    </row>
    <row r="11047" spans="1:35" x14ac:dyDescent="0.3">
      <c r="A11047">
        <v>13247</v>
      </c>
      <c r="B11047" t="s">
        <v>767</v>
      </c>
      <c r="C11047" t="s">
        <v>202</v>
      </c>
      <c r="P11047">
        <v>0</v>
      </c>
      <c r="Q11047">
        <v>0</v>
      </c>
      <c r="R11047">
        <v>-1</v>
      </c>
      <c r="S11047">
        <v>1</v>
      </c>
    </row>
    <row r="11048" spans="1:35" x14ac:dyDescent="0.3">
      <c r="A11048">
        <v>13247</v>
      </c>
      <c r="B11048" t="s">
        <v>746</v>
      </c>
      <c r="C11048" t="s">
        <v>2937</v>
      </c>
      <c r="P11048">
        <v>40</v>
      </c>
      <c r="Q11048">
        <v>0</v>
      </c>
      <c r="R11048">
        <v>66</v>
      </c>
      <c r="S11048">
        <v>3</v>
      </c>
    </row>
    <row r="11049" spans="1:35" x14ac:dyDescent="0.3">
      <c r="A11049">
        <v>13247</v>
      </c>
      <c r="B11049" t="s">
        <v>746</v>
      </c>
      <c r="C11049" t="s">
        <v>180</v>
      </c>
      <c r="P11049">
        <v>11</v>
      </c>
      <c r="Q11049">
        <v>0</v>
      </c>
      <c r="R11049">
        <v>32</v>
      </c>
      <c r="S11049">
        <v>3</v>
      </c>
    </row>
    <row r="11050" spans="1:35" x14ac:dyDescent="0.3">
      <c r="A11050">
        <v>13247</v>
      </c>
      <c r="B11050" t="s">
        <v>746</v>
      </c>
      <c r="C11050" t="s">
        <v>52</v>
      </c>
      <c r="P11050">
        <v>5</v>
      </c>
      <c r="Q11050">
        <v>0</v>
      </c>
      <c r="R11050">
        <v>5</v>
      </c>
      <c r="S11050">
        <v>1</v>
      </c>
    </row>
    <row r="11051" spans="1:35" x14ac:dyDescent="0.3">
      <c r="A11051">
        <v>13247</v>
      </c>
      <c r="B11051" t="s">
        <v>767</v>
      </c>
      <c r="C11051" t="s">
        <v>459</v>
      </c>
      <c r="T11051">
        <v>23</v>
      </c>
      <c r="U11051">
        <v>23</v>
      </c>
      <c r="V11051">
        <v>0</v>
      </c>
      <c r="W11051">
        <v>23</v>
      </c>
      <c r="X11051">
        <v>1</v>
      </c>
    </row>
    <row r="11052" spans="1:35" x14ac:dyDescent="0.3">
      <c r="A11052">
        <v>13247</v>
      </c>
      <c r="B11052" t="s">
        <v>746</v>
      </c>
      <c r="C11052" t="s">
        <v>52</v>
      </c>
      <c r="T11052">
        <v>25.5</v>
      </c>
      <c r="U11052">
        <v>36</v>
      </c>
      <c r="V11052">
        <v>0</v>
      </c>
      <c r="W11052">
        <v>51</v>
      </c>
      <c r="X11052">
        <v>2</v>
      </c>
    </row>
    <row r="11053" spans="1:35" x14ac:dyDescent="0.3">
      <c r="A11053">
        <v>13247</v>
      </c>
      <c r="B11053" t="s">
        <v>767</v>
      </c>
      <c r="C11053" t="s">
        <v>2889</v>
      </c>
      <c r="Y11053">
        <v>18</v>
      </c>
      <c r="Z11053">
        <v>18</v>
      </c>
      <c r="AA11053">
        <v>0</v>
      </c>
      <c r="AB11053">
        <v>36</v>
      </c>
      <c r="AC11053">
        <v>2</v>
      </c>
    </row>
    <row r="11054" spans="1:35" x14ac:dyDescent="0.3">
      <c r="A11054">
        <v>13247</v>
      </c>
      <c r="B11054" t="s">
        <v>746</v>
      </c>
      <c r="C11054" t="s">
        <v>107</v>
      </c>
      <c r="Y11054">
        <v>5.5</v>
      </c>
      <c r="Z11054">
        <v>10</v>
      </c>
      <c r="AA11054">
        <v>0</v>
      </c>
      <c r="AB11054">
        <v>11</v>
      </c>
      <c r="AC11054">
        <v>2</v>
      </c>
    </row>
    <row r="11055" spans="1:35" x14ac:dyDescent="0.3">
      <c r="A11055">
        <v>13247</v>
      </c>
      <c r="B11055" t="s">
        <v>767</v>
      </c>
      <c r="C11055" t="s">
        <v>3099</v>
      </c>
      <c r="AD11055">
        <v>1</v>
      </c>
      <c r="AE11055">
        <v>53</v>
      </c>
      <c r="AF11055">
        <v>1</v>
      </c>
      <c r="AG11055">
        <v>100</v>
      </c>
      <c r="AH11055">
        <v>8</v>
      </c>
      <c r="AI11055">
        <v>5</v>
      </c>
    </row>
    <row r="11056" spans="1:35" x14ac:dyDescent="0.3">
      <c r="A11056">
        <v>13247</v>
      </c>
      <c r="B11056" t="s">
        <v>746</v>
      </c>
      <c r="C11056" t="s">
        <v>2554</v>
      </c>
      <c r="AD11056">
        <v>1</v>
      </c>
      <c r="AE11056">
        <v>24</v>
      </c>
      <c r="AF11056">
        <v>1</v>
      </c>
      <c r="AG11056">
        <v>100</v>
      </c>
      <c r="AH11056">
        <v>3</v>
      </c>
      <c r="AI11056">
        <v>0</v>
      </c>
    </row>
    <row r="11057" spans="1:39" x14ac:dyDescent="0.3">
      <c r="A11057">
        <v>13247</v>
      </c>
      <c r="B11057" t="s">
        <v>767</v>
      </c>
      <c r="C11057" t="s">
        <v>3098</v>
      </c>
      <c r="AJ11057">
        <v>51</v>
      </c>
      <c r="AK11057">
        <v>166</v>
      </c>
      <c r="AL11057">
        <v>41.5</v>
      </c>
      <c r="AM11057">
        <v>4</v>
      </c>
    </row>
    <row r="11058" spans="1:39" x14ac:dyDescent="0.3">
      <c r="A11058">
        <v>13247</v>
      </c>
      <c r="B11058" t="s">
        <v>746</v>
      </c>
      <c r="C11058" t="s">
        <v>2554</v>
      </c>
      <c r="AJ11058">
        <v>37</v>
      </c>
      <c r="AK11058">
        <v>100</v>
      </c>
      <c r="AL11058">
        <v>33.299999999999997</v>
      </c>
      <c r="AM11058">
        <v>3</v>
      </c>
    </row>
    <row r="11059" spans="1:39" x14ac:dyDescent="0.3">
      <c r="A11059">
        <v>13248</v>
      </c>
      <c r="B11059" t="s">
        <v>593</v>
      </c>
      <c r="C11059" t="s">
        <v>2498</v>
      </c>
      <c r="D11059">
        <v>31</v>
      </c>
      <c r="E11059">
        <v>51.6</v>
      </c>
      <c r="F11059">
        <v>16</v>
      </c>
      <c r="G11059">
        <v>0</v>
      </c>
      <c r="H11059">
        <v>1</v>
      </c>
      <c r="I11059">
        <v>179</v>
      </c>
      <c r="J11059">
        <v>110.8</v>
      </c>
    </row>
    <row r="11060" spans="1:39" x14ac:dyDescent="0.3">
      <c r="A11060">
        <v>13248</v>
      </c>
      <c r="B11060" t="s">
        <v>593</v>
      </c>
      <c r="C11060" t="s">
        <v>2649</v>
      </c>
      <c r="D11060">
        <v>18</v>
      </c>
      <c r="E11060">
        <v>50</v>
      </c>
      <c r="F11060">
        <v>9</v>
      </c>
      <c r="G11060">
        <v>3</v>
      </c>
      <c r="H11060">
        <v>0</v>
      </c>
      <c r="I11060">
        <v>79</v>
      </c>
      <c r="J11060">
        <v>53.5</v>
      </c>
    </row>
    <row r="11061" spans="1:39" x14ac:dyDescent="0.3">
      <c r="A11061">
        <v>13248</v>
      </c>
      <c r="B11061" t="s">
        <v>593</v>
      </c>
      <c r="C11061" t="s">
        <v>3100</v>
      </c>
      <c r="D11061">
        <v>1</v>
      </c>
      <c r="E11061">
        <v>100</v>
      </c>
      <c r="F11061">
        <v>1</v>
      </c>
      <c r="G11061">
        <v>0</v>
      </c>
      <c r="H11061">
        <v>0</v>
      </c>
      <c r="I11061">
        <v>12</v>
      </c>
      <c r="J11061">
        <v>200.8</v>
      </c>
    </row>
    <row r="11062" spans="1:39" x14ac:dyDescent="0.3">
      <c r="A11062">
        <v>13248</v>
      </c>
      <c r="B11062" t="s">
        <v>828</v>
      </c>
      <c r="C11062" t="s">
        <v>2561</v>
      </c>
      <c r="D11062">
        <v>19</v>
      </c>
      <c r="E11062">
        <v>68.400000000000006</v>
      </c>
      <c r="F11062">
        <v>13</v>
      </c>
      <c r="G11062">
        <v>2</v>
      </c>
      <c r="H11062">
        <v>1</v>
      </c>
      <c r="I11062">
        <v>147</v>
      </c>
      <c r="J11062">
        <v>129.69999999999999</v>
      </c>
    </row>
    <row r="11063" spans="1:39" x14ac:dyDescent="0.3">
      <c r="A11063">
        <v>13248</v>
      </c>
      <c r="B11063" t="s">
        <v>593</v>
      </c>
      <c r="C11063" t="s">
        <v>2649</v>
      </c>
      <c r="K11063">
        <v>5</v>
      </c>
      <c r="L11063">
        <v>1</v>
      </c>
      <c r="M11063">
        <v>12</v>
      </c>
      <c r="N11063">
        <v>0</v>
      </c>
      <c r="O11063">
        <v>25</v>
      </c>
    </row>
    <row r="11064" spans="1:39" x14ac:dyDescent="0.3">
      <c r="A11064">
        <v>13248</v>
      </c>
      <c r="B11064" t="s">
        <v>593</v>
      </c>
      <c r="C11064" t="s">
        <v>2652</v>
      </c>
      <c r="K11064">
        <v>3</v>
      </c>
      <c r="L11064">
        <v>0</v>
      </c>
      <c r="M11064">
        <v>7</v>
      </c>
      <c r="N11064">
        <v>0</v>
      </c>
      <c r="O11064">
        <v>17</v>
      </c>
    </row>
    <row r="11065" spans="1:39" x14ac:dyDescent="0.3">
      <c r="A11065">
        <v>13248</v>
      </c>
      <c r="B11065" t="s">
        <v>593</v>
      </c>
      <c r="C11065" t="s">
        <v>56</v>
      </c>
      <c r="K11065">
        <v>3</v>
      </c>
      <c r="L11065">
        <v>0</v>
      </c>
      <c r="M11065">
        <v>3</v>
      </c>
      <c r="N11065">
        <v>0</v>
      </c>
      <c r="O11065">
        <v>2</v>
      </c>
    </row>
    <row r="11066" spans="1:39" x14ac:dyDescent="0.3">
      <c r="A11066">
        <v>13248</v>
      </c>
      <c r="B11066" t="s">
        <v>593</v>
      </c>
      <c r="C11066" t="s">
        <v>320</v>
      </c>
      <c r="K11066">
        <v>0</v>
      </c>
      <c r="L11066">
        <v>1</v>
      </c>
      <c r="M11066">
        <v>0</v>
      </c>
      <c r="N11066">
        <v>0</v>
      </c>
      <c r="O11066">
        <v>0</v>
      </c>
    </row>
    <row r="11067" spans="1:39" x14ac:dyDescent="0.3">
      <c r="A11067">
        <v>13248</v>
      </c>
      <c r="B11067" t="s">
        <v>593</v>
      </c>
      <c r="C11067" t="s">
        <v>195</v>
      </c>
      <c r="K11067">
        <v>3</v>
      </c>
      <c r="L11067">
        <v>0</v>
      </c>
      <c r="M11067">
        <v>1</v>
      </c>
      <c r="N11067">
        <v>0</v>
      </c>
      <c r="O11067">
        <v>-1</v>
      </c>
    </row>
    <row r="11068" spans="1:39" x14ac:dyDescent="0.3">
      <c r="A11068">
        <v>13248</v>
      </c>
      <c r="B11068" t="s">
        <v>828</v>
      </c>
      <c r="C11068" t="s">
        <v>377</v>
      </c>
      <c r="K11068">
        <v>29</v>
      </c>
      <c r="L11068">
        <v>0</v>
      </c>
      <c r="M11068">
        <v>11</v>
      </c>
      <c r="N11068">
        <v>3</v>
      </c>
      <c r="O11068">
        <v>121</v>
      </c>
    </row>
    <row r="11069" spans="1:39" x14ac:dyDescent="0.3">
      <c r="A11069">
        <v>13248</v>
      </c>
      <c r="B11069" t="s">
        <v>828</v>
      </c>
      <c r="C11069" t="s">
        <v>860</v>
      </c>
      <c r="K11069">
        <v>12</v>
      </c>
      <c r="L11069">
        <v>0</v>
      </c>
      <c r="M11069">
        <v>13</v>
      </c>
      <c r="N11069">
        <v>0</v>
      </c>
      <c r="O11069">
        <v>54</v>
      </c>
    </row>
    <row r="11070" spans="1:39" x14ac:dyDescent="0.3">
      <c r="A11070">
        <v>13248</v>
      </c>
      <c r="B11070" t="s">
        <v>828</v>
      </c>
      <c r="C11070" t="s">
        <v>2561</v>
      </c>
      <c r="K11070">
        <v>4</v>
      </c>
      <c r="L11070">
        <v>0</v>
      </c>
      <c r="M11070">
        <v>11</v>
      </c>
      <c r="N11070">
        <v>0</v>
      </c>
      <c r="O11070">
        <v>6</v>
      </c>
    </row>
    <row r="11071" spans="1:39" x14ac:dyDescent="0.3">
      <c r="A11071">
        <v>13248</v>
      </c>
      <c r="B11071" t="s">
        <v>828</v>
      </c>
      <c r="C11071" t="s">
        <v>3101</v>
      </c>
      <c r="K11071">
        <v>1</v>
      </c>
      <c r="L11071">
        <v>0</v>
      </c>
      <c r="M11071">
        <v>5</v>
      </c>
      <c r="N11071">
        <v>0</v>
      </c>
      <c r="O11071">
        <v>5</v>
      </c>
    </row>
    <row r="11072" spans="1:39" x14ac:dyDescent="0.3">
      <c r="A11072">
        <v>13248</v>
      </c>
      <c r="B11072" t="s">
        <v>828</v>
      </c>
      <c r="C11072" t="s">
        <v>3102</v>
      </c>
      <c r="K11072">
        <v>0</v>
      </c>
      <c r="L11072">
        <v>0</v>
      </c>
      <c r="M11072">
        <v>0</v>
      </c>
      <c r="N11072">
        <v>0</v>
      </c>
      <c r="O11072">
        <v>0</v>
      </c>
    </row>
    <row r="11073" spans="1:19" x14ac:dyDescent="0.3">
      <c r="A11073">
        <v>13248</v>
      </c>
      <c r="B11073" t="s">
        <v>828</v>
      </c>
      <c r="C11073" t="s">
        <v>3103</v>
      </c>
      <c r="K11073">
        <v>1</v>
      </c>
      <c r="L11073">
        <v>0</v>
      </c>
      <c r="M11073">
        <v>0</v>
      </c>
      <c r="N11073">
        <v>0</v>
      </c>
      <c r="O11073">
        <v>-5</v>
      </c>
    </row>
    <row r="11074" spans="1:19" x14ac:dyDescent="0.3">
      <c r="A11074">
        <v>13248</v>
      </c>
      <c r="B11074" t="s">
        <v>593</v>
      </c>
      <c r="C11074" t="s">
        <v>3100</v>
      </c>
      <c r="P11074">
        <v>20</v>
      </c>
      <c r="Q11074">
        <v>0</v>
      </c>
      <c r="R11074">
        <v>86</v>
      </c>
      <c r="S11074">
        <v>6</v>
      </c>
    </row>
    <row r="11075" spans="1:19" x14ac:dyDescent="0.3">
      <c r="A11075">
        <v>13248</v>
      </c>
      <c r="B11075" t="s">
        <v>593</v>
      </c>
      <c r="C11075" t="s">
        <v>195</v>
      </c>
      <c r="P11075">
        <v>42</v>
      </c>
      <c r="Q11075">
        <v>0</v>
      </c>
      <c r="R11075">
        <v>42</v>
      </c>
      <c r="S11075">
        <v>1</v>
      </c>
    </row>
    <row r="11076" spans="1:19" x14ac:dyDescent="0.3">
      <c r="A11076">
        <v>13248</v>
      </c>
      <c r="B11076" t="s">
        <v>593</v>
      </c>
      <c r="C11076" t="s">
        <v>154</v>
      </c>
      <c r="P11076">
        <v>12</v>
      </c>
      <c r="Q11076">
        <v>0</v>
      </c>
      <c r="R11076">
        <v>40</v>
      </c>
      <c r="S11076">
        <v>5</v>
      </c>
    </row>
    <row r="11077" spans="1:19" x14ac:dyDescent="0.3">
      <c r="A11077">
        <v>13248</v>
      </c>
      <c r="B11077" t="s">
        <v>593</v>
      </c>
      <c r="C11077" t="s">
        <v>56</v>
      </c>
      <c r="P11077">
        <v>12</v>
      </c>
      <c r="Q11077">
        <v>0</v>
      </c>
      <c r="R11077">
        <v>26</v>
      </c>
      <c r="S11077">
        <v>3</v>
      </c>
    </row>
    <row r="11078" spans="1:19" x14ac:dyDescent="0.3">
      <c r="A11078">
        <v>13248</v>
      </c>
      <c r="B11078" t="s">
        <v>593</v>
      </c>
      <c r="C11078" t="s">
        <v>320</v>
      </c>
      <c r="P11078">
        <v>9</v>
      </c>
      <c r="Q11078">
        <v>0</v>
      </c>
      <c r="R11078">
        <v>23</v>
      </c>
      <c r="S11078">
        <v>3</v>
      </c>
    </row>
    <row r="11079" spans="1:19" x14ac:dyDescent="0.3">
      <c r="A11079">
        <v>13248</v>
      </c>
      <c r="B11079" t="s">
        <v>593</v>
      </c>
      <c r="C11079" t="s">
        <v>735</v>
      </c>
      <c r="P11079">
        <v>13</v>
      </c>
      <c r="Q11079">
        <v>1</v>
      </c>
      <c r="R11079">
        <v>23</v>
      </c>
      <c r="S11079">
        <v>2</v>
      </c>
    </row>
    <row r="11080" spans="1:19" x14ac:dyDescent="0.3">
      <c r="A11080">
        <v>13248</v>
      </c>
      <c r="B11080" t="s">
        <v>593</v>
      </c>
      <c r="C11080" t="s">
        <v>1212</v>
      </c>
      <c r="P11080">
        <v>8</v>
      </c>
      <c r="Q11080">
        <v>0</v>
      </c>
      <c r="R11080">
        <v>10</v>
      </c>
      <c r="S11080">
        <v>2</v>
      </c>
    </row>
    <row r="11081" spans="1:19" x14ac:dyDescent="0.3">
      <c r="A11081">
        <v>13248</v>
      </c>
      <c r="B11081" t="s">
        <v>593</v>
      </c>
      <c r="C11081" t="s">
        <v>3104</v>
      </c>
      <c r="P11081">
        <v>9</v>
      </c>
      <c r="Q11081">
        <v>0</v>
      </c>
      <c r="R11081">
        <v>9</v>
      </c>
      <c r="S11081">
        <v>1</v>
      </c>
    </row>
    <row r="11082" spans="1:19" x14ac:dyDescent="0.3">
      <c r="A11082">
        <v>13248</v>
      </c>
      <c r="B11082" t="s">
        <v>593</v>
      </c>
      <c r="C11082" t="s">
        <v>2652</v>
      </c>
      <c r="P11082">
        <v>6</v>
      </c>
      <c r="Q11082">
        <v>0</v>
      </c>
      <c r="R11082">
        <v>6</v>
      </c>
      <c r="S11082">
        <v>1</v>
      </c>
    </row>
    <row r="11083" spans="1:19" x14ac:dyDescent="0.3">
      <c r="A11083">
        <v>13248</v>
      </c>
      <c r="B11083" t="s">
        <v>593</v>
      </c>
      <c r="C11083" t="s">
        <v>239</v>
      </c>
      <c r="P11083">
        <v>6</v>
      </c>
      <c r="Q11083">
        <v>0</v>
      </c>
      <c r="R11083">
        <v>6</v>
      </c>
      <c r="S11083">
        <v>1</v>
      </c>
    </row>
    <row r="11084" spans="1:19" x14ac:dyDescent="0.3">
      <c r="A11084">
        <v>13248</v>
      </c>
      <c r="B11084" t="s">
        <v>593</v>
      </c>
      <c r="C11084" t="s">
        <v>3105</v>
      </c>
      <c r="P11084">
        <v>0</v>
      </c>
      <c r="Q11084">
        <v>0</v>
      </c>
      <c r="R11084">
        <v>-1</v>
      </c>
      <c r="S11084">
        <v>1</v>
      </c>
    </row>
    <row r="11085" spans="1:19" x14ac:dyDescent="0.3">
      <c r="A11085">
        <v>13248</v>
      </c>
      <c r="B11085" t="s">
        <v>828</v>
      </c>
      <c r="C11085" t="s">
        <v>992</v>
      </c>
      <c r="P11085">
        <v>17</v>
      </c>
      <c r="Q11085">
        <v>0</v>
      </c>
      <c r="R11085">
        <v>49</v>
      </c>
      <c r="S11085">
        <v>4</v>
      </c>
    </row>
    <row r="11086" spans="1:19" x14ac:dyDescent="0.3">
      <c r="A11086">
        <v>13248</v>
      </c>
      <c r="B11086" t="s">
        <v>828</v>
      </c>
      <c r="C11086" t="s">
        <v>2938</v>
      </c>
      <c r="P11086">
        <v>39</v>
      </c>
      <c r="Q11086">
        <v>0</v>
      </c>
      <c r="R11086">
        <v>43</v>
      </c>
      <c r="S11086">
        <v>3</v>
      </c>
    </row>
    <row r="11087" spans="1:19" x14ac:dyDescent="0.3">
      <c r="A11087">
        <v>13248</v>
      </c>
      <c r="B11087" t="s">
        <v>828</v>
      </c>
      <c r="C11087" t="s">
        <v>3103</v>
      </c>
      <c r="P11087">
        <v>11</v>
      </c>
      <c r="Q11087">
        <v>0</v>
      </c>
      <c r="R11087">
        <v>27</v>
      </c>
      <c r="S11087">
        <v>3</v>
      </c>
    </row>
    <row r="11088" spans="1:19" x14ac:dyDescent="0.3">
      <c r="A11088">
        <v>13248</v>
      </c>
      <c r="B11088" t="s">
        <v>828</v>
      </c>
      <c r="C11088" t="s">
        <v>2939</v>
      </c>
      <c r="P11088">
        <v>18</v>
      </c>
      <c r="Q11088">
        <v>0</v>
      </c>
      <c r="R11088">
        <v>18</v>
      </c>
      <c r="S11088">
        <v>1</v>
      </c>
    </row>
    <row r="11089" spans="1:39" x14ac:dyDescent="0.3">
      <c r="A11089">
        <v>13248</v>
      </c>
      <c r="B11089" t="s">
        <v>828</v>
      </c>
      <c r="C11089" t="s">
        <v>2940</v>
      </c>
      <c r="P11089">
        <v>6</v>
      </c>
      <c r="Q11089">
        <v>1</v>
      </c>
      <c r="R11089">
        <v>6</v>
      </c>
      <c r="S11089">
        <v>1</v>
      </c>
    </row>
    <row r="11090" spans="1:39" x14ac:dyDescent="0.3">
      <c r="A11090">
        <v>13248</v>
      </c>
      <c r="B11090" t="s">
        <v>828</v>
      </c>
      <c r="C11090" t="s">
        <v>2936</v>
      </c>
      <c r="P11090">
        <v>4</v>
      </c>
      <c r="Q11090">
        <v>0</v>
      </c>
      <c r="R11090">
        <v>4</v>
      </c>
      <c r="S11090">
        <v>1</v>
      </c>
    </row>
    <row r="11091" spans="1:39" x14ac:dyDescent="0.3">
      <c r="A11091">
        <v>13248</v>
      </c>
      <c r="B11091" t="s">
        <v>593</v>
      </c>
      <c r="C11091" t="s">
        <v>3106</v>
      </c>
      <c r="T11091">
        <v>22.4</v>
      </c>
      <c r="U11091">
        <v>31</v>
      </c>
      <c r="V11091">
        <v>0</v>
      </c>
      <c r="W11091">
        <v>112</v>
      </c>
      <c r="X11091">
        <v>5</v>
      </c>
    </row>
    <row r="11092" spans="1:39" x14ac:dyDescent="0.3">
      <c r="A11092">
        <v>13248</v>
      </c>
      <c r="B11092" t="s">
        <v>593</v>
      </c>
      <c r="C11092" t="s">
        <v>960</v>
      </c>
      <c r="T11092">
        <v>13</v>
      </c>
      <c r="U11092">
        <v>13</v>
      </c>
      <c r="V11092">
        <v>0</v>
      </c>
      <c r="W11092">
        <v>13</v>
      </c>
      <c r="X11092">
        <v>1</v>
      </c>
    </row>
    <row r="11093" spans="1:39" x14ac:dyDescent="0.3">
      <c r="A11093">
        <v>13248</v>
      </c>
      <c r="B11093" t="s">
        <v>828</v>
      </c>
      <c r="C11093" t="s">
        <v>860</v>
      </c>
      <c r="T11093">
        <v>31</v>
      </c>
      <c r="U11093">
        <v>31</v>
      </c>
      <c r="V11093">
        <v>0</v>
      </c>
      <c r="W11093">
        <v>31</v>
      </c>
      <c r="X11093">
        <v>1</v>
      </c>
    </row>
    <row r="11094" spans="1:39" x14ac:dyDescent="0.3">
      <c r="A11094">
        <v>13248</v>
      </c>
      <c r="B11094" t="s">
        <v>828</v>
      </c>
      <c r="C11094" t="s">
        <v>2939</v>
      </c>
      <c r="T11094">
        <v>13</v>
      </c>
      <c r="U11094">
        <v>13</v>
      </c>
      <c r="V11094">
        <v>0</v>
      </c>
      <c r="W11094">
        <v>13</v>
      </c>
      <c r="X11094">
        <v>1</v>
      </c>
    </row>
    <row r="11095" spans="1:39" x14ac:dyDescent="0.3">
      <c r="A11095">
        <v>13248</v>
      </c>
      <c r="B11095" t="s">
        <v>593</v>
      </c>
      <c r="C11095" t="s">
        <v>3106</v>
      </c>
      <c r="Y11095">
        <v>5</v>
      </c>
      <c r="Z11095">
        <v>5</v>
      </c>
      <c r="AA11095">
        <v>0</v>
      </c>
      <c r="AB11095">
        <v>5</v>
      </c>
      <c r="AC11095">
        <v>1</v>
      </c>
    </row>
    <row r="11096" spans="1:39" x14ac:dyDescent="0.3">
      <c r="A11096">
        <v>13248</v>
      </c>
      <c r="B11096" t="s">
        <v>593</v>
      </c>
      <c r="C11096" t="s">
        <v>3107</v>
      </c>
      <c r="AD11096">
        <v>2</v>
      </c>
      <c r="AE11096">
        <v>48</v>
      </c>
      <c r="AF11096">
        <v>1</v>
      </c>
      <c r="AG11096">
        <v>50</v>
      </c>
      <c r="AH11096">
        <v>4</v>
      </c>
      <c r="AI11096">
        <v>1</v>
      </c>
    </row>
    <row r="11097" spans="1:39" x14ac:dyDescent="0.3">
      <c r="A11097">
        <v>13248</v>
      </c>
      <c r="B11097" t="s">
        <v>828</v>
      </c>
      <c r="C11097" t="s">
        <v>95</v>
      </c>
      <c r="AD11097">
        <v>2</v>
      </c>
      <c r="AE11097">
        <v>18</v>
      </c>
      <c r="AF11097">
        <v>1</v>
      </c>
      <c r="AG11097">
        <v>50</v>
      </c>
      <c r="AH11097">
        <v>7</v>
      </c>
      <c r="AI11097">
        <v>4</v>
      </c>
    </row>
    <row r="11098" spans="1:39" x14ac:dyDescent="0.3">
      <c r="A11098">
        <v>13248</v>
      </c>
      <c r="B11098" t="s">
        <v>593</v>
      </c>
      <c r="C11098" t="s">
        <v>2658</v>
      </c>
      <c r="AJ11098">
        <v>43</v>
      </c>
      <c r="AK11098">
        <v>85</v>
      </c>
      <c r="AL11098">
        <v>42.5</v>
      </c>
      <c r="AM11098">
        <v>2</v>
      </c>
    </row>
    <row r="11099" spans="1:39" x14ac:dyDescent="0.3">
      <c r="A11099">
        <v>13248</v>
      </c>
      <c r="B11099" t="s">
        <v>828</v>
      </c>
      <c r="C11099" t="s">
        <v>2569</v>
      </c>
      <c r="AJ11099">
        <v>51</v>
      </c>
      <c r="AK11099">
        <v>88</v>
      </c>
      <c r="AL11099">
        <v>44</v>
      </c>
      <c r="AM11099">
        <v>2</v>
      </c>
    </row>
    <row r="11100" spans="1:39" x14ac:dyDescent="0.3">
      <c r="A11100">
        <v>13249</v>
      </c>
      <c r="B11100" t="s">
        <v>689</v>
      </c>
      <c r="C11100" t="s">
        <v>3108</v>
      </c>
      <c r="D11100">
        <v>36</v>
      </c>
      <c r="E11100">
        <v>52.8</v>
      </c>
      <c r="F11100">
        <v>19</v>
      </c>
      <c r="G11100">
        <v>1</v>
      </c>
      <c r="H11100">
        <v>2</v>
      </c>
      <c r="I11100">
        <v>236</v>
      </c>
      <c r="J11100">
        <v>120.6</v>
      </c>
    </row>
    <row r="11101" spans="1:39" x14ac:dyDescent="0.3">
      <c r="A11101">
        <v>13249</v>
      </c>
      <c r="B11101" t="s">
        <v>808</v>
      </c>
      <c r="C11101" t="s">
        <v>278</v>
      </c>
      <c r="D11101">
        <v>37</v>
      </c>
      <c r="E11101">
        <v>45.9</v>
      </c>
      <c r="F11101">
        <v>17</v>
      </c>
      <c r="G11101">
        <v>2</v>
      </c>
      <c r="H11101">
        <v>2</v>
      </c>
      <c r="I11101">
        <v>206</v>
      </c>
      <c r="J11101">
        <v>99.7</v>
      </c>
    </row>
    <row r="11102" spans="1:39" x14ac:dyDescent="0.3">
      <c r="A11102">
        <v>13249</v>
      </c>
      <c r="B11102" t="s">
        <v>689</v>
      </c>
      <c r="C11102" t="s">
        <v>3109</v>
      </c>
      <c r="K11102">
        <v>18</v>
      </c>
      <c r="L11102">
        <v>0</v>
      </c>
      <c r="M11102">
        <v>58</v>
      </c>
      <c r="N11102">
        <v>0</v>
      </c>
      <c r="O11102">
        <v>125</v>
      </c>
    </row>
    <row r="11103" spans="1:39" x14ac:dyDescent="0.3">
      <c r="A11103">
        <v>13249</v>
      </c>
      <c r="B11103" t="s">
        <v>689</v>
      </c>
      <c r="C11103" t="s">
        <v>3110</v>
      </c>
      <c r="K11103">
        <v>1</v>
      </c>
      <c r="L11103">
        <v>0</v>
      </c>
      <c r="M11103">
        <v>4</v>
      </c>
      <c r="N11103">
        <v>0</v>
      </c>
      <c r="O11103">
        <v>4</v>
      </c>
    </row>
    <row r="11104" spans="1:39" x14ac:dyDescent="0.3">
      <c r="A11104">
        <v>13249</v>
      </c>
      <c r="B11104" t="s">
        <v>689</v>
      </c>
      <c r="C11104" t="s">
        <v>3108</v>
      </c>
      <c r="K11104">
        <v>7</v>
      </c>
      <c r="L11104">
        <v>1</v>
      </c>
      <c r="M11104">
        <v>5</v>
      </c>
      <c r="N11104">
        <v>0</v>
      </c>
      <c r="O11104">
        <v>1</v>
      </c>
    </row>
    <row r="11105" spans="1:19" x14ac:dyDescent="0.3">
      <c r="A11105">
        <v>13249</v>
      </c>
      <c r="B11105" t="s">
        <v>689</v>
      </c>
      <c r="C11105" t="s">
        <v>1007</v>
      </c>
      <c r="K11105">
        <v>0</v>
      </c>
      <c r="L11105">
        <v>1</v>
      </c>
      <c r="M11105">
        <v>0</v>
      </c>
      <c r="N11105">
        <v>0</v>
      </c>
      <c r="O11105">
        <v>0</v>
      </c>
    </row>
    <row r="11106" spans="1:19" x14ac:dyDescent="0.3">
      <c r="A11106">
        <v>13249</v>
      </c>
      <c r="B11106" t="s">
        <v>689</v>
      </c>
      <c r="C11106" t="s">
        <v>2623</v>
      </c>
      <c r="K11106">
        <v>5</v>
      </c>
      <c r="L11106">
        <v>0</v>
      </c>
      <c r="M11106">
        <v>4</v>
      </c>
      <c r="N11106">
        <v>0</v>
      </c>
      <c r="O11106">
        <v>-1</v>
      </c>
    </row>
    <row r="11107" spans="1:19" x14ac:dyDescent="0.3">
      <c r="A11107">
        <v>13249</v>
      </c>
      <c r="B11107" t="s">
        <v>808</v>
      </c>
      <c r="C11107" t="s">
        <v>56</v>
      </c>
      <c r="K11107">
        <v>12</v>
      </c>
      <c r="L11107">
        <v>0</v>
      </c>
      <c r="M11107">
        <v>12</v>
      </c>
      <c r="N11107">
        <v>0</v>
      </c>
      <c r="O11107">
        <v>26</v>
      </c>
    </row>
    <row r="11108" spans="1:19" x14ac:dyDescent="0.3">
      <c r="A11108">
        <v>13249</v>
      </c>
      <c r="B11108" t="s">
        <v>808</v>
      </c>
      <c r="C11108" t="s">
        <v>2810</v>
      </c>
      <c r="K11108">
        <v>7</v>
      </c>
      <c r="L11108">
        <v>0</v>
      </c>
      <c r="M11108">
        <v>10</v>
      </c>
      <c r="N11108">
        <v>0</v>
      </c>
      <c r="O11108">
        <v>17</v>
      </c>
    </row>
    <row r="11109" spans="1:19" x14ac:dyDescent="0.3">
      <c r="A11109">
        <v>13249</v>
      </c>
      <c r="B11109" t="s">
        <v>808</v>
      </c>
      <c r="C11109" t="s">
        <v>514</v>
      </c>
      <c r="K11109">
        <v>1</v>
      </c>
      <c r="L11109">
        <v>0</v>
      </c>
      <c r="M11109">
        <v>3</v>
      </c>
      <c r="N11109">
        <v>0</v>
      </c>
      <c r="O11109">
        <v>3</v>
      </c>
    </row>
    <row r="11110" spans="1:19" x14ac:dyDescent="0.3">
      <c r="A11110">
        <v>13249</v>
      </c>
      <c r="B11110" t="s">
        <v>808</v>
      </c>
      <c r="C11110" t="s">
        <v>278</v>
      </c>
      <c r="K11110">
        <v>6</v>
      </c>
      <c r="L11110">
        <v>0</v>
      </c>
      <c r="M11110">
        <v>2</v>
      </c>
      <c r="N11110">
        <v>0</v>
      </c>
      <c r="O11110">
        <v>-42</v>
      </c>
    </row>
    <row r="11111" spans="1:19" x14ac:dyDescent="0.3">
      <c r="A11111">
        <v>13249</v>
      </c>
      <c r="B11111" t="s">
        <v>689</v>
      </c>
      <c r="C11111" t="s">
        <v>2499</v>
      </c>
      <c r="P11111">
        <v>36</v>
      </c>
      <c r="Q11111">
        <v>1</v>
      </c>
      <c r="R11111">
        <v>96</v>
      </c>
      <c r="S11111">
        <v>4</v>
      </c>
    </row>
    <row r="11112" spans="1:19" x14ac:dyDescent="0.3">
      <c r="A11112">
        <v>13249</v>
      </c>
      <c r="B11112" t="s">
        <v>689</v>
      </c>
      <c r="C11112" t="s">
        <v>3111</v>
      </c>
      <c r="P11112">
        <v>23</v>
      </c>
      <c r="Q11112">
        <v>0</v>
      </c>
      <c r="R11112">
        <v>35</v>
      </c>
      <c r="S11112">
        <v>2</v>
      </c>
    </row>
    <row r="11113" spans="1:19" x14ac:dyDescent="0.3">
      <c r="A11113">
        <v>13249</v>
      </c>
      <c r="B11113" t="s">
        <v>689</v>
      </c>
      <c r="C11113" t="s">
        <v>3112</v>
      </c>
      <c r="P11113">
        <v>17</v>
      </c>
      <c r="Q11113">
        <v>1</v>
      </c>
      <c r="R11113">
        <v>32</v>
      </c>
      <c r="S11113">
        <v>3</v>
      </c>
    </row>
    <row r="11114" spans="1:19" x14ac:dyDescent="0.3">
      <c r="A11114">
        <v>13249</v>
      </c>
      <c r="B11114" t="s">
        <v>689</v>
      </c>
      <c r="C11114" t="s">
        <v>2624</v>
      </c>
      <c r="P11114">
        <v>15</v>
      </c>
      <c r="Q11114">
        <v>0</v>
      </c>
      <c r="R11114">
        <v>27</v>
      </c>
      <c r="S11114">
        <v>3</v>
      </c>
    </row>
    <row r="11115" spans="1:19" x14ac:dyDescent="0.3">
      <c r="A11115">
        <v>13249</v>
      </c>
      <c r="B11115" t="s">
        <v>689</v>
      </c>
      <c r="C11115" t="s">
        <v>3109</v>
      </c>
      <c r="P11115">
        <v>20</v>
      </c>
      <c r="Q11115">
        <v>0</v>
      </c>
      <c r="R11115">
        <v>20</v>
      </c>
      <c r="S11115">
        <v>1</v>
      </c>
    </row>
    <row r="11116" spans="1:19" x14ac:dyDescent="0.3">
      <c r="A11116">
        <v>13249</v>
      </c>
      <c r="B11116" t="s">
        <v>689</v>
      </c>
      <c r="C11116" t="s">
        <v>3113</v>
      </c>
      <c r="P11116">
        <v>8</v>
      </c>
      <c r="Q11116">
        <v>0</v>
      </c>
      <c r="R11116">
        <v>13</v>
      </c>
      <c r="S11116">
        <v>4</v>
      </c>
    </row>
    <row r="11117" spans="1:19" x14ac:dyDescent="0.3">
      <c r="A11117">
        <v>13249</v>
      </c>
      <c r="B11117" t="s">
        <v>689</v>
      </c>
      <c r="C11117" t="s">
        <v>1007</v>
      </c>
      <c r="P11117">
        <v>10</v>
      </c>
      <c r="Q11117">
        <v>0</v>
      </c>
      <c r="R11117">
        <v>13</v>
      </c>
      <c r="S11117">
        <v>2</v>
      </c>
    </row>
    <row r="11118" spans="1:19" x14ac:dyDescent="0.3">
      <c r="A11118">
        <v>13249</v>
      </c>
      <c r="B11118" t="s">
        <v>808</v>
      </c>
      <c r="C11118" t="s">
        <v>514</v>
      </c>
      <c r="P11118">
        <v>46</v>
      </c>
      <c r="Q11118">
        <v>1</v>
      </c>
      <c r="R11118">
        <v>112</v>
      </c>
      <c r="S11118">
        <v>5</v>
      </c>
    </row>
    <row r="11119" spans="1:19" x14ac:dyDescent="0.3">
      <c r="A11119">
        <v>13249</v>
      </c>
      <c r="B11119" t="s">
        <v>808</v>
      </c>
      <c r="C11119" t="s">
        <v>699</v>
      </c>
      <c r="P11119">
        <v>25</v>
      </c>
      <c r="Q11119">
        <v>1</v>
      </c>
      <c r="R11119">
        <v>74</v>
      </c>
      <c r="S11119">
        <v>6</v>
      </c>
    </row>
    <row r="11120" spans="1:19" x14ac:dyDescent="0.3">
      <c r="A11120">
        <v>13249</v>
      </c>
      <c r="B11120" t="s">
        <v>808</v>
      </c>
      <c r="C11120" t="s">
        <v>3114</v>
      </c>
      <c r="P11120">
        <v>8</v>
      </c>
      <c r="Q11120">
        <v>0</v>
      </c>
      <c r="R11120">
        <v>8</v>
      </c>
      <c r="S11120">
        <v>1</v>
      </c>
    </row>
    <row r="11121" spans="1:39" x14ac:dyDescent="0.3">
      <c r="A11121">
        <v>13249</v>
      </c>
      <c r="B11121" t="s">
        <v>808</v>
      </c>
      <c r="C11121" t="s">
        <v>2810</v>
      </c>
      <c r="P11121">
        <v>9</v>
      </c>
      <c r="Q11121">
        <v>0</v>
      </c>
      <c r="R11121">
        <v>6</v>
      </c>
      <c r="S11121">
        <v>4</v>
      </c>
    </row>
    <row r="11122" spans="1:39" x14ac:dyDescent="0.3">
      <c r="A11122">
        <v>13249</v>
      </c>
      <c r="B11122" t="s">
        <v>808</v>
      </c>
      <c r="C11122" t="s">
        <v>3115</v>
      </c>
      <c r="P11122">
        <v>6</v>
      </c>
      <c r="Q11122">
        <v>0</v>
      </c>
      <c r="R11122">
        <v>6</v>
      </c>
      <c r="S11122">
        <v>1</v>
      </c>
    </row>
    <row r="11123" spans="1:39" x14ac:dyDescent="0.3">
      <c r="A11123">
        <v>13249</v>
      </c>
      <c r="B11123" t="s">
        <v>689</v>
      </c>
      <c r="C11123" t="s">
        <v>1007</v>
      </c>
      <c r="T11123">
        <v>19.3</v>
      </c>
      <c r="U11123">
        <v>25</v>
      </c>
      <c r="V11123">
        <v>0</v>
      </c>
      <c r="W11123">
        <v>58</v>
      </c>
      <c r="X11123">
        <v>3</v>
      </c>
    </row>
    <row r="11124" spans="1:39" x14ac:dyDescent="0.3">
      <c r="A11124">
        <v>13249</v>
      </c>
      <c r="B11124" t="s">
        <v>689</v>
      </c>
      <c r="C11124" t="s">
        <v>3116</v>
      </c>
      <c r="T11124">
        <v>31</v>
      </c>
      <c r="U11124">
        <v>31</v>
      </c>
      <c r="V11124">
        <v>0</v>
      </c>
      <c r="W11124">
        <v>31</v>
      </c>
      <c r="X11124">
        <v>1</v>
      </c>
    </row>
    <row r="11125" spans="1:39" x14ac:dyDescent="0.3">
      <c r="A11125">
        <v>13249</v>
      </c>
      <c r="B11125" t="s">
        <v>808</v>
      </c>
      <c r="C11125" t="s">
        <v>2810</v>
      </c>
      <c r="T11125">
        <v>24.2</v>
      </c>
      <c r="U11125">
        <v>33</v>
      </c>
      <c r="V11125">
        <v>0</v>
      </c>
      <c r="W11125">
        <v>97</v>
      </c>
      <c r="X11125">
        <v>4</v>
      </c>
    </row>
    <row r="11126" spans="1:39" x14ac:dyDescent="0.3">
      <c r="A11126">
        <v>13249</v>
      </c>
      <c r="B11126" t="s">
        <v>689</v>
      </c>
      <c r="C11126" t="s">
        <v>3112</v>
      </c>
      <c r="Y11126">
        <v>6</v>
      </c>
      <c r="Z11126">
        <v>12</v>
      </c>
      <c r="AA11126">
        <v>0</v>
      </c>
      <c r="AB11126">
        <v>30</v>
      </c>
      <c r="AC11126">
        <v>5</v>
      </c>
    </row>
    <row r="11127" spans="1:39" x14ac:dyDescent="0.3">
      <c r="A11127">
        <v>13249</v>
      </c>
      <c r="B11127" t="s">
        <v>689</v>
      </c>
      <c r="C11127" t="s">
        <v>1007</v>
      </c>
      <c r="Y11127">
        <v>3</v>
      </c>
      <c r="Z11127">
        <v>0</v>
      </c>
      <c r="AA11127">
        <v>0</v>
      </c>
      <c r="AB11127">
        <v>3</v>
      </c>
      <c r="AC11127">
        <v>1</v>
      </c>
    </row>
    <row r="11128" spans="1:39" x14ac:dyDescent="0.3">
      <c r="A11128">
        <v>13249</v>
      </c>
      <c r="B11128" t="s">
        <v>808</v>
      </c>
      <c r="C11128" t="s">
        <v>2810</v>
      </c>
      <c r="Y11128">
        <v>15.5</v>
      </c>
      <c r="Z11128">
        <v>33</v>
      </c>
      <c r="AA11128">
        <v>0</v>
      </c>
      <c r="AB11128">
        <v>62</v>
      </c>
      <c r="AC11128">
        <v>4</v>
      </c>
    </row>
    <row r="11129" spans="1:39" x14ac:dyDescent="0.3">
      <c r="A11129">
        <v>13249</v>
      </c>
      <c r="B11129" t="s">
        <v>808</v>
      </c>
      <c r="C11129" t="s">
        <v>514</v>
      </c>
      <c r="Y11129">
        <v>9.5</v>
      </c>
      <c r="Z11129">
        <v>20</v>
      </c>
      <c r="AA11129">
        <v>0</v>
      </c>
      <c r="AB11129">
        <v>19</v>
      </c>
      <c r="AC11129">
        <v>2</v>
      </c>
    </row>
    <row r="11130" spans="1:39" x14ac:dyDescent="0.3">
      <c r="A11130">
        <v>13249</v>
      </c>
      <c r="B11130" t="s">
        <v>689</v>
      </c>
      <c r="C11130" t="s">
        <v>2626</v>
      </c>
      <c r="AD11130">
        <v>4</v>
      </c>
      <c r="AE11130">
        <v>48</v>
      </c>
      <c r="AF11130">
        <v>4</v>
      </c>
      <c r="AG11130">
        <v>100</v>
      </c>
      <c r="AH11130">
        <v>14</v>
      </c>
      <c r="AI11130">
        <v>2</v>
      </c>
    </row>
    <row r="11131" spans="1:39" x14ac:dyDescent="0.3">
      <c r="A11131">
        <v>13249</v>
      </c>
      <c r="B11131" t="s">
        <v>808</v>
      </c>
      <c r="C11131" t="s">
        <v>3117</v>
      </c>
      <c r="AD11131">
        <v>1</v>
      </c>
      <c r="AE11131" t="s">
        <v>136</v>
      </c>
      <c r="AF11131">
        <v>0</v>
      </c>
      <c r="AG11131">
        <v>0</v>
      </c>
      <c r="AH11131">
        <v>3</v>
      </c>
      <c r="AI11131">
        <v>3</v>
      </c>
    </row>
    <row r="11132" spans="1:39" x14ac:dyDescent="0.3">
      <c r="A11132">
        <v>13249</v>
      </c>
      <c r="B11132" t="s">
        <v>689</v>
      </c>
      <c r="C11132" t="s">
        <v>3118</v>
      </c>
      <c r="AJ11132">
        <v>46</v>
      </c>
      <c r="AK11132">
        <v>270</v>
      </c>
      <c r="AL11132">
        <v>38.6</v>
      </c>
      <c r="AM11132">
        <v>7</v>
      </c>
    </row>
    <row r="11133" spans="1:39" x14ac:dyDescent="0.3">
      <c r="A11133">
        <v>13249</v>
      </c>
      <c r="B11133" t="s">
        <v>808</v>
      </c>
      <c r="C11133" t="s">
        <v>3119</v>
      </c>
      <c r="AJ11133">
        <v>50</v>
      </c>
      <c r="AK11133">
        <v>326</v>
      </c>
      <c r="AL11133">
        <v>40.799999999999997</v>
      </c>
      <c r="AM11133">
        <v>8</v>
      </c>
    </row>
    <row r="11134" spans="1:39" x14ac:dyDescent="0.3">
      <c r="A11134">
        <v>13250</v>
      </c>
      <c r="B11134" t="s">
        <v>648</v>
      </c>
      <c r="C11134" t="s">
        <v>2326</v>
      </c>
      <c r="D11134">
        <v>31</v>
      </c>
      <c r="E11134">
        <v>64.5</v>
      </c>
      <c r="F11134">
        <v>20</v>
      </c>
      <c r="G11134">
        <v>1</v>
      </c>
      <c r="H11134">
        <v>3</v>
      </c>
      <c r="I11134">
        <v>250</v>
      </c>
      <c r="J11134">
        <v>157.69999999999999</v>
      </c>
    </row>
    <row r="11135" spans="1:39" x14ac:dyDescent="0.3">
      <c r="A11135">
        <v>13250</v>
      </c>
      <c r="B11135" t="s">
        <v>1242</v>
      </c>
      <c r="C11135" t="s">
        <v>3120</v>
      </c>
      <c r="D11135">
        <v>34</v>
      </c>
      <c r="E11135">
        <v>52.9</v>
      </c>
      <c r="F11135">
        <v>18</v>
      </c>
      <c r="G11135">
        <v>1</v>
      </c>
      <c r="H11135">
        <v>0</v>
      </c>
      <c r="I11135">
        <v>169</v>
      </c>
      <c r="J11135">
        <v>88.8</v>
      </c>
    </row>
    <row r="11136" spans="1:39" x14ac:dyDescent="0.3">
      <c r="A11136">
        <v>13250</v>
      </c>
      <c r="B11136" t="s">
        <v>1242</v>
      </c>
      <c r="C11136" t="s">
        <v>2436</v>
      </c>
      <c r="D11136">
        <v>5</v>
      </c>
      <c r="E11136">
        <v>80</v>
      </c>
      <c r="F11136">
        <v>4</v>
      </c>
      <c r="G11136">
        <v>0</v>
      </c>
      <c r="H11136">
        <v>0</v>
      </c>
      <c r="I11136">
        <v>36</v>
      </c>
      <c r="J11136">
        <v>140.5</v>
      </c>
    </row>
    <row r="11137" spans="1:19" x14ac:dyDescent="0.3">
      <c r="A11137">
        <v>13250</v>
      </c>
      <c r="B11137" t="s">
        <v>648</v>
      </c>
      <c r="C11137" t="s">
        <v>3121</v>
      </c>
      <c r="K11137">
        <v>23</v>
      </c>
      <c r="L11137">
        <v>0</v>
      </c>
      <c r="M11137">
        <v>10</v>
      </c>
      <c r="N11137">
        <v>0</v>
      </c>
      <c r="O11137">
        <v>62</v>
      </c>
    </row>
    <row r="11138" spans="1:19" x14ac:dyDescent="0.3">
      <c r="A11138">
        <v>13250</v>
      </c>
      <c r="B11138" t="s">
        <v>648</v>
      </c>
      <c r="C11138" t="s">
        <v>2326</v>
      </c>
      <c r="K11138">
        <v>6</v>
      </c>
      <c r="L11138">
        <v>0</v>
      </c>
      <c r="M11138">
        <v>11</v>
      </c>
      <c r="N11138">
        <v>0</v>
      </c>
      <c r="O11138">
        <v>9</v>
      </c>
    </row>
    <row r="11139" spans="1:19" x14ac:dyDescent="0.3">
      <c r="A11139">
        <v>13250</v>
      </c>
      <c r="B11139" t="s">
        <v>648</v>
      </c>
      <c r="C11139" t="s">
        <v>3122</v>
      </c>
      <c r="K11139">
        <v>1</v>
      </c>
      <c r="L11139">
        <v>0</v>
      </c>
      <c r="M11139">
        <v>8</v>
      </c>
      <c r="N11139">
        <v>0</v>
      </c>
      <c r="O11139">
        <v>8</v>
      </c>
    </row>
    <row r="11140" spans="1:19" x14ac:dyDescent="0.3">
      <c r="A11140">
        <v>13250</v>
      </c>
      <c r="B11140" t="s">
        <v>648</v>
      </c>
      <c r="C11140" t="s">
        <v>751</v>
      </c>
      <c r="K11140">
        <v>1</v>
      </c>
      <c r="L11140">
        <v>1</v>
      </c>
      <c r="M11140">
        <v>6</v>
      </c>
      <c r="N11140">
        <v>0</v>
      </c>
      <c r="O11140">
        <v>6</v>
      </c>
    </row>
    <row r="11141" spans="1:19" x14ac:dyDescent="0.3">
      <c r="A11141">
        <v>13250</v>
      </c>
      <c r="B11141" t="s">
        <v>1242</v>
      </c>
      <c r="C11141" t="s">
        <v>3123</v>
      </c>
      <c r="K11141">
        <v>20</v>
      </c>
      <c r="L11141">
        <v>0</v>
      </c>
      <c r="M11141">
        <v>7</v>
      </c>
      <c r="N11141">
        <v>1</v>
      </c>
      <c r="O11141">
        <v>47</v>
      </c>
    </row>
    <row r="11142" spans="1:19" x14ac:dyDescent="0.3">
      <c r="A11142">
        <v>13250</v>
      </c>
      <c r="B11142" t="s">
        <v>1242</v>
      </c>
      <c r="C11142" t="s">
        <v>3120</v>
      </c>
      <c r="K11142">
        <v>8</v>
      </c>
      <c r="L11142">
        <v>0</v>
      </c>
      <c r="M11142">
        <v>12</v>
      </c>
      <c r="N11142">
        <v>0</v>
      </c>
      <c r="O11142">
        <v>3</v>
      </c>
    </row>
    <row r="11143" spans="1:19" x14ac:dyDescent="0.3">
      <c r="A11143">
        <v>13250</v>
      </c>
      <c r="B11143" t="s">
        <v>1242</v>
      </c>
      <c r="C11143" t="s">
        <v>152</v>
      </c>
      <c r="K11143">
        <v>1</v>
      </c>
      <c r="L11143">
        <v>0</v>
      </c>
      <c r="M11143">
        <v>2</v>
      </c>
      <c r="N11143">
        <v>0</v>
      </c>
      <c r="O11143">
        <v>2</v>
      </c>
    </row>
    <row r="11144" spans="1:19" x14ac:dyDescent="0.3">
      <c r="A11144">
        <v>13250</v>
      </c>
      <c r="B11144" t="s">
        <v>1242</v>
      </c>
      <c r="C11144" t="s">
        <v>971</v>
      </c>
      <c r="K11144">
        <v>2</v>
      </c>
      <c r="L11144">
        <v>0</v>
      </c>
      <c r="M11144">
        <v>3</v>
      </c>
      <c r="N11144">
        <v>0</v>
      </c>
      <c r="O11144">
        <v>-3</v>
      </c>
    </row>
    <row r="11145" spans="1:19" x14ac:dyDescent="0.3">
      <c r="A11145">
        <v>13250</v>
      </c>
      <c r="B11145" t="s">
        <v>1242</v>
      </c>
      <c r="C11145" t="s">
        <v>2436</v>
      </c>
      <c r="K11145">
        <v>1</v>
      </c>
      <c r="L11145">
        <v>0</v>
      </c>
      <c r="M11145">
        <v>0</v>
      </c>
      <c r="N11145">
        <v>0</v>
      </c>
      <c r="O11145">
        <v>-10</v>
      </c>
    </row>
    <row r="11146" spans="1:19" x14ac:dyDescent="0.3">
      <c r="A11146">
        <v>13250</v>
      </c>
      <c r="B11146" t="s">
        <v>648</v>
      </c>
      <c r="C11146" t="s">
        <v>121</v>
      </c>
      <c r="P11146">
        <v>35</v>
      </c>
      <c r="Q11146">
        <v>1</v>
      </c>
      <c r="R11146">
        <v>97</v>
      </c>
      <c r="S11146">
        <v>6</v>
      </c>
    </row>
    <row r="11147" spans="1:19" x14ac:dyDescent="0.3">
      <c r="A11147">
        <v>13250</v>
      </c>
      <c r="B11147" t="s">
        <v>648</v>
      </c>
      <c r="C11147" t="s">
        <v>3121</v>
      </c>
      <c r="P11147">
        <v>21</v>
      </c>
      <c r="Q11147">
        <v>1</v>
      </c>
      <c r="R11147">
        <v>63</v>
      </c>
      <c r="S11147">
        <v>6</v>
      </c>
    </row>
    <row r="11148" spans="1:19" x14ac:dyDescent="0.3">
      <c r="A11148">
        <v>13250</v>
      </c>
      <c r="B11148" t="s">
        <v>648</v>
      </c>
      <c r="C11148" t="s">
        <v>2221</v>
      </c>
      <c r="P11148">
        <v>13</v>
      </c>
      <c r="Q11148">
        <v>0</v>
      </c>
      <c r="R11148">
        <v>32</v>
      </c>
      <c r="S11148">
        <v>3</v>
      </c>
    </row>
    <row r="11149" spans="1:19" x14ac:dyDescent="0.3">
      <c r="A11149">
        <v>13250</v>
      </c>
      <c r="B11149" t="s">
        <v>648</v>
      </c>
      <c r="C11149" t="s">
        <v>93</v>
      </c>
      <c r="P11149">
        <v>21</v>
      </c>
      <c r="Q11149">
        <v>1</v>
      </c>
      <c r="R11149">
        <v>21</v>
      </c>
      <c r="S11149">
        <v>1</v>
      </c>
    </row>
    <row r="11150" spans="1:19" x14ac:dyDescent="0.3">
      <c r="A11150">
        <v>13250</v>
      </c>
      <c r="B11150" t="s">
        <v>648</v>
      </c>
      <c r="C11150" t="s">
        <v>751</v>
      </c>
      <c r="P11150">
        <v>12</v>
      </c>
      <c r="Q11150">
        <v>0</v>
      </c>
      <c r="R11150">
        <v>12</v>
      </c>
      <c r="S11150">
        <v>1</v>
      </c>
    </row>
    <row r="11151" spans="1:19" x14ac:dyDescent="0.3">
      <c r="A11151">
        <v>13250</v>
      </c>
      <c r="B11151" t="s">
        <v>648</v>
      </c>
      <c r="C11151" t="s">
        <v>785</v>
      </c>
      <c r="P11151">
        <v>11</v>
      </c>
      <c r="Q11151">
        <v>0</v>
      </c>
      <c r="R11151">
        <v>11</v>
      </c>
      <c r="S11151">
        <v>1</v>
      </c>
    </row>
    <row r="11152" spans="1:19" x14ac:dyDescent="0.3">
      <c r="A11152">
        <v>13250</v>
      </c>
      <c r="B11152" t="s">
        <v>648</v>
      </c>
      <c r="C11152" t="s">
        <v>3124</v>
      </c>
      <c r="P11152">
        <v>10</v>
      </c>
      <c r="Q11152">
        <v>0</v>
      </c>
      <c r="R11152">
        <v>10</v>
      </c>
      <c r="S11152">
        <v>1</v>
      </c>
    </row>
    <row r="11153" spans="1:35" x14ac:dyDescent="0.3">
      <c r="A11153">
        <v>13250</v>
      </c>
      <c r="B11153" t="s">
        <v>648</v>
      </c>
      <c r="C11153" t="s">
        <v>990</v>
      </c>
      <c r="P11153">
        <v>4</v>
      </c>
      <c r="Q11153">
        <v>0</v>
      </c>
      <c r="R11153">
        <v>4</v>
      </c>
      <c r="S11153">
        <v>1</v>
      </c>
    </row>
    <row r="11154" spans="1:35" x14ac:dyDescent="0.3">
      <c r="A11154">
        <v>13250</v>
      </c>
      <c r="B11154" t="s">
        <v>1242</v>
      </c>
      <c r="C11154" t="s">
        <v>2674</v>
      </c>
      <c r="P11154">
        <v>21</v>
      </c>
      <c r="Q11154">
        <v>0</v>
      </c>
      <c r="R11154">
        <v>61</v>
      </c>
      <c r="S11154">
        <v>5</v>
      </c>
    </row>
    <row r="11155" spans="1:35" x14ac:dyDescent="0.3">
      <c r="A11155">
        <v>13250</v>
      </c>
      <c r="B11155" t="s">
        <v>1242</v>
      </c>
      <c r="C11155" t="s">
        <v>622</v>
      </c>
      <c r="P11155">
        <v>16</v>
      </c>
      <c r="Q11155">
        <v>0</v>
      </c>
      <c r="R11155">
        <v>52</v>
      </c>
      <c r="S11155">
        <v>6</v>
      </c>
    </row>
    <row r="11156" spans="1:35" x14ac:dyDescent="0.3">
      <c r="A11156">
        <v>13250</v>
      </c>
      <c r="B11156" t="s">
        <v>1242</v>
      </c>
      <c r="C11156" t="s">
        <v>93</v>
      </c>
      <c r="P11156">
        <v>16</v>
      </c>
      <c r="Q11156">
        <v>0</v>
      </c>
      <c r="R11156">
        <v>31</v>
      </c>
      <c r="S11156">
        <v>4</v>
      </c>
    </row>
    <row r="11157" spans="1:35" x14ac:dyDescent="0.3">
      <c r="A11157">
        <v>13250</v>
      </c>
      <c r="B11157" t="s">
        <v>1242</v>
      </c>
      <c r="C11157" t="s">
        <v>3123</v>
      </c>
      <c r="P11157">
        <v>17</v>
      </c>
      <c r="Q11157">
        <v>0</v>
      </c>
      <c r="R11157">
        <v>30</v>
      </c>
      <c r="S11157">
        <v>3</v>
      </c>
    </row>
    <row r="11158" spans="1:35" x14ac:dyDescent="0.3">
      <c r="A11158">
        <v>13250</v>
      </c>
      <c r="B11158" t="s">
        <v>1242</v>
      </c>
      <c r="C11158" t="s">
        <v>2929</v>
      </c>
      <c r="P11158">
        <v>14</v>
      </c>
      <c r="Q11158">
        <v>0</v>
      </c>
      <c r="R11158">
        <v>14</v>
      </c>
      <c r="S11158">
        <v>1</v>
      </c>
    </row>
    <row r="11159" spans="1:35" x14ac:dyDescent="0.3">
      <c r="A11159">
        <v>13250</v>
      </c>
      <c r="B11159" t="s">
        <v>1242</v>
      </c>
      <c r="C11159" t="s">
        <v>3125</v>
      </c>
      <c r="P11159">
        <v>8</v>
      </c>
      <c r="Q11159">
        <v>0</v>
      </c>
      <c r="R11159">
        <v>8</v>
      </c>
      <c r="S11159">
        <v>1</v>
      </c>
    </row>
    <row r="11160" spans="1:35" x14ac:dyDescent="0.3">
      <c r="A11160">
        <v>13250</v>
      </c>
      <c r="B11160" t="s">
        <v>1242</v>
      </c>
      <c r="C11160" t="s">
        <v>371</v>
      </c>
      <c r="P11160">
        <v>5</v>
      </c>
      <c r="Q11160">
        <v>0</v>
      </c>
      <c r="R11160">
        <v>5</v>
      </c>
      <c r="S11160">
        <v>1</v>
      </c>
    </row>
    <row r="11161" spans="1:35" x14ac:dyDescent="0.3">
      <c r="A11161">
        <v>13250</v>
      </c>
      <c r="B11161" t="s">
        <v>1242</v>
      </c>
      <c r="C11161" t="s">
        <v>1472</v>
      </c>
      <c r="P11161">
        <v>4</v>
      </c>
      <c r="Q11161">
        <v>0</v>
      </c>
      <c r="R11161">
        <v>4</v>
      </c>
      <c r="S11161">
        <v>1</v>
      </c>
    </row>
    <row r="11162" spans="1:35" x14ac:dyDescent="0.3">
      <c r="A11162">
        <v>13250</v>
      </c>
      <c r="B11162" t="s">
        <v>648</v>
      </c>
      <c r="C11162" t="s">
        <v>320</v>
      </c>
      <c r="T11162">
        <v>23</v>
      </c>
      <c r="U11162">
        <v>39</v>
      </c>
      <c r="V11162">
        <v>0</v>
      </c>
      <c r="W11162">
        <v>69</v>
      </c>
      <c r="X11162">
        <v>3</v>
      </c>
    </row>
    <row r="11163" spans="1:35" x14ac:dyDescent="0.3">
      <c r="A11163">
        <v>13250</v>
      </c>
      <c r="B11163" t="s">
        <v>648</v>
      </c>
      <c r="C11163" t="s">
        <v>2814</v>
      </c>
      <c r="T11163">
        <v>9</v>
      </c>
      <c r="U11163">
        <v>9</v>
      </c>
      <c r="V11163">
        <v>0</v>
      </c>
      <c r="W11163">
        <v>9</v>
      </c>
      <c r="X11163">
        <v>1</v>
      </c>
    </row>
    <row r="11164" spans="1:35" x14ac:dyDescent="0.3">
      <c r="A11164">
        <v>13250</v>
      </c>
      <c r="B11164" t="s">
        <v>1242</v>
      </c>
      <c r="C11164" t="s">
        <v>3126</v>
      </c>
      <c r="T11164">
        <v>24</v>
      </c>
      <c r="U11164">
        <v>26</v>
      </c>
      <c r="V11164">
        <v>0</v>
      </c>
      <c r="W11164">
        <v>72</v>
      </c>
      <c r="X11164">
        <v>3</v>
      </c>
    </row>
    <row r="11165" spans="1:35" x14ac:dyDescent="0.3">
      <c r="A11165">
        <v>13250</v>
      </c>
      <c r="B11165" t="s">
        <v>1242</v>
      </c>
      <c r="C11165" t="s">
        <v>2929</v>
      </c>
      <c r="T11165">
        <v>16</v>
      </c>
      <c r="U11165">
        <v>16</v>
      </c>
      <c r="V11165">
        <v>0</v>
      </c>
      <c r="W11165">
        <v>16</v>
      </c>
      <c r="X11165">
        <v>1</v>
      </c>
    </row>
    <row r="11166" spans="1:35" x14ac:dyDescent="0.3">
      <c r="A11166">
        <v>13250</v>
      </c>
      <c r="B11166" t="s">
        <v>648</v>
      </c>
      <c r="C11166" t="s">
        <v>199</v>
      </c>
      <c r="Y11166">
        <v>38</v>
      </c>
      <c r="Z11166">
        <v>38</v>
      </c>
      <c r="AA11166">
        <v>0</v>
      </c>
      <c r="AB11166">
        <v>38</v>
      </c>
      <c r="AC11166">
        <v>1</v>
      </c>
    </row>
    <row r="11167" spans="1:35" x14ac:dyDescent="0.3">
      <c r="A11167">
        <v>13250</v>
      </c>
      <c r="B11167" t="s">
        <v>1242</v>
      </c>
      <c r="C11167" t="s">
        <v>3126</v>
      </c>
      <c r="Y11167">
        <v>15</v>
      </c>
      <c r="Z11167">
        <v>15</v>
      </c>
      <c r="AA11167">
        <v>0</v>
      </c>
      <c r="AB11167">
        <v>15</v>
      </c>
      <c r="AC11167">
        <v>1</v>
      </c>
    </row>
    <row r="11168" spans="1:35" x14ac:dyDescent="0.3">
      <c r="A11168">
        <v>13250</v>
      </c>
      <c r="B11168" t="s">
        <v>648</v>
      </c>
      <c r="C11168" t="s">
        <v>590</v>
      </c>
      <c r="AD11168">
        <v>1</v>
      </c>
      <c r="AE11168">
        <v>32</v>
      </c>
      <c r="AF11168">
        <v>1</v>
      </c>
      <c r="AG11168">
        <v>100</v>
      </c>
      <c r="AH11168">
        <v>6</v>
      </c>
      <c r="AI11168">
        <v>3</v>
      </c>
    </row>
    <row r="11169" spans="1:39" x14ac:dyDescent="0.3">
      <c r="A11169">
        <v>13250</v>
      </c>
      <c r="B11169" t="s">
        <v>1242</v>
      </c>
      <c r="C11169" t="s">
        <v>2931</v>
      </c>
      <c r="AD11169">
        <v>3</v>
      </c>
      <c r="AE11169">
        <v>32</v>
      </c>
      <c r="AF11169">
        <v>2</v>
      </c>
      <c r="AG11169">
        <v>66.7</v>
      </c>
      <c r="AH11169">
        <v>6</v>
      </c>
      <c r="AI11169">
        <v>0</v>
      </c>
    </row>
    <row r="11170" spans="1:39" x14ac:dyDescent="0.3">
      <c r="A11170">
        <v>13250</v>
      </c>
      <c r="B11170" t="s">
        <v>648</v>
      </c>
      <c r="C11170" t="s">
        <v>3122</v>
      </c>
      <c r="AJ11170">
        <v>62</v>
      </c>
      <c r="AK11170">
        <v>197</v>
      </c>
      <c r="AL11170">
        <v>49.2</v>
      </c>
      <c r="AM11170">
        <v>4</v>
      </c>
    </row>
    <row r="11171" spans="1:39" x14ac:dyDescent="0.3">
      <c r="A11171">
        <v>13250</v>
      </c>
      <c r="B11171" t="s">
        <v>648</v>
      </c>
      <c r="C11171" t="s">
        <v>337</v>
      </c>
      <c r="AJ11171">
        <v>40</v>
      </c>
      <c r="AK11171">
        <v>40</v>
      </c>
      <c r="AL11171">
        <v>40</v>
      </c>
      <c r="AM11171">
        <v>1</v>
      </c>
    </row>
    <row r="11172" spans="1:39" x14ac:dyDescent="0.3">
      <c r="A11172">
        <v>13250</v>
      </c>
      <c r="B11172" t="s">
        <v>1242</v>
      </c>
      <c r="C11172" t="s">
        <v>442</v>
      </c>
      <c r="AJ11172">
        <v>53</v>
      </c>
      <c r="AK11172">
        <v>190</v>
      </c>
      <c r="AL11172">
        <v>38</v>
      </c>
      <c r="AM11172">
        <v>5</v>
      </c>
    </row>
    <row r="11173" spans="1:39" x14ac:dyDescent="0.3">
      <c r="A11173">
        <v>13251</v>
      </c>
      <c r="B11173" t="s">
        <v>865</v>
      </c>
      <c r="C11173" t="s">
        <v>247</v>
      </c>
      <c r="D11173">
        <v>36</v>
      </c>
      <c r="E11173">
        <v>58.3</v>
      </c>
      <c r="F11173">
        <v>21</v>
      </c>
      <c r="G11173">
        <v>2</v>
      </c>
      <c r="H11173">
        <v>2</v>
      </c>
      <c r="I11173">
        <v>273</v>
      </c>
      <c r="J11173">
        <v>129.30000000000001</v>
      </c>
    </row>
    <row r="11174" spans="1:39" x14ac:dyDescent="0.3">
      <c r="A11174">
        <v>13251</v>
      </c>
      <c r="B11174" t="s">
        <v>863</v>
      </c>
      <c r="C11174" t="s">
        <v>339</v>
      </c>
      <c r="D11174">
        <v>35</v>
      </c>
      <c r="E11174">
        <v>80</v>
      </c>
      <c r="F11174">
        <v>28</v>
      </c>
      <c r="G11174">
        <v>0</v>
      </c>
      <c r="H11174">
        <v>4</v>
      </c>
      <c r="I11174">
        <v>413</v>
      </c>
      <c r="J11174">
        <v>216.8</v>
      </c>
    </row>
    <row r="11175" spans="1:39" x14ac:dyDescent="0.3">
      <c r="A11175">
        <v>13251</v>
      </c>
      <c r="B11175" t="s">
        <v>865</v>
      </c>
      <c r="C11175" t="s">
        <v>751</v>
      </c>
      <c r="K11175">
        <v>10</v>
      </c>
      <c r="L11175">
        <v>1</v>
      </c>
      <c r="M11175">
        <v>26</v>
      </c>
      <c r="N11175">
        <v>0</v>
      </c>
      <c r="O11175">
        <v>57</v>
      </c>
    </row>
    <row r="11176" spans="1:39" x14ac:dyDescent="0.3">
      <c r="A11176">
        <v>13251</v>
      </c>
      <c r="B11176" t="s">
        <v>865</v>
      </c>
      <c r="C11176" t="s">
        <v>2676</v>
      </c>
      <c r="K11176">
        <v>6</v>
      </c>
      <c r="L11176">
        <v>0</v>
      </c>
      <c r="M11176">
        <v>15</v>
      </c>
      <c r="N11176">
        <v>0</v>
      </c>
      <c r="O11176">
        <v>34</v>
      </c>
    </row>
    <row r="11177" spans="1:39" x14ac:dyDescent="0.3">
      <c r="A11177">
        <v>13251</v>
      </c>
      <c r="B11177" t="s">
        <v>865</v>
      </c>
      <c r="C11177" t="s">
        <v>247</v>
      </c>
      <c r="K11177">
        <v>7</v>
      </c>
      <c r="L11177">
        <v>0</v>
      </c>
      <c r="M11177">
        <v>9</v>
      </c>
      <c r="N11177">
        <v>1</v>
      </c>
      <c r="O11177">
        <v>17</v>
      </c>
    </row>
    <row r="11178" spans="1:39" x14ac:dyDescent="0.3">
      <c r="A11178">
        <v>13251</v>
      </c>
      <c r="B11178" t="s">
        <v>865</v>
      </c>
      <c r="C11178" t="s">
        <v>44</v>
      </c>
      <c r="K11178">
        <v>4</v>
      </c>
      <c r="L11178">
        <v>0</v>
      </c>
      <c r="M11178">
        <v>14</v>
      </c>
      <c r="N11178">
        <v>0</v>
      </c>
      <c r="O11178">
        <v>17</v>
      </c>
    </row>
    <row r="11179" spans="1:39" x14ac:dyDescent="0.3">
      <c r="A11179">
        <v>13251</v>
      </c>
      <c r="B11179" t="s">
        <v>865</v>
      </c>
      <c r="C11179" t="s">
        <v>3127</v>
      </c>
      <c r="K11179">
        <v>1</v>
      </c>
      <c r="L11179">
        <v>0</v>
      </c>
      <c r="M11179">
        <v>8</v>
      </c>
      <c r="N11179">
        <v>0</v>
      </c>
      <c r="O11179">
        <v>8</v>
      </c>
    </row>
    <row r="11180" spans="1:39" x14ac:dyDescent="0.3">
      <c r="A11180">
        <v>13251</v>
      </c>
      <c r="B11180" t="s">
        <v>865</v>
      </c>
      <c r="C11180" t="s">
        <v>3128</v>
      </c>
      <c r="K11180">
        <v>1</v>
      </c>
      <c r="L11180">
        <v>0</v>
      </c>
      <c r="M11180">
        <v>4</v>
      </c>
      <c r="N11180">
        <v>0</v>
      </c>
      <c r="O11180">
        <v>4</v>
      </c>
    </row>
    <row r="11181" spans="1:39" x14ac:dyDescent="0.3">
      <c r="A11181">
        <v>13251</v>
      </c>
      <c r="B11181" t="s">
        <v>863</v>
      </c>
      <c r="C11181" t="s">
        <v>748</v>
      </c>
      <c r="K11181">
        <v>15</v>
      </c>
      <c r="L11181">
        <v>0</v>
      </c>
      <c r="M11181">
        <v>13</v>
      </c>
      <c r="N11181">
        <v>0</v>
      </c>
      <c r="O11181">
        <v>63</v>
      </c>
    </row>
    <row r="11182" spans="1:39" x14ac:dyDescent="0.3">
      <c r="A11182">
        <v>13251</v>
      </c>
      <c r="B11182" t="s">
        <v>863</v>
      </c>
      <c r="C11182" t="s">
        <v>339</v>
      </c>
      <c r="K11182">
        <v>7</v>
      </c>
      <c r="L11182">
        <v>0</v>
      </c>
      <c r="M11182">
        <v>6</v>
      </c>
      <c r="N11182">
        <v>1</v>
      </c>
      <c r="O11182">
        <v>16</v>
      </c>
    </row>
    <row r="11183" spans="1:39" x14ac:dyDescent="0.3">
      <c r="A11183">
        <v>13251</v>
      </c>
      <c r="B11183" t="s">
        <v>863</v>
      </c>
      <c r="C11183" t="s">
        <v>2800</v>
      </c>
      <c r="K11183">
        <v>6</v>
      </c>
      <c r="L11183">
        <v>1</v>
      </c>
      <c r="M11183">
        <v>9</v>
      </c>
      <c r="N11183">
        <v>0</v>
      </c>
      <c r="O11183">
        <v>13</v>
      </c>
    </row>
    <row r="11184" spans="1:39" x14ac:dyDescent="0.3">
      <c r="A11184">
        <v>13251</v>
      </c>
      <c r="B11184" t="s">
        <v>863</v>
      </c>
      <c r="C11184" t="s">
        <v>2861</v>
      </c>
      <c r="K11184">
        <v>5</v>
      </c>
      <c r="L11184">
        <v>0</v>
      </c>
      <c r="M11184">
        <v>7</v>
      </c>
      <c r="N11184">
        <v>0</v>
      </c>
      <c r="O11184">
        <v>13</v>
      </c>
    </row>
    <row r="11185" spans="1:19" x14ac:dyDescent="0.3">
      <c r="A11185">
        <v>13251</v>
      </c>
      <c r="B11185" t="s">
        <v>863</v>
      </c>
      <c r="C11185" t="s">
        <v>1604</v>
      </c>
      <c r="K11185">
        <v>1</v>
      </c>
      <c r="L11185">
        <v>0</v>
      </c>
      <c r="M11185">
        <v>0</v>
      </c>
      <c r="N11185">
        <v>0</v>
      </c>
      <c r="O11185">
        <v>-7</v>
      </c>
    </row>
    <row r="11186" spans="1:19" x14ac:dyDescent="0.3">
      <c r="A11186">
        <v>13251</v>
      </c>
      <c r="B11186" t="s">
        <v>865</v>
      </c>
      <c r="C11186" t="s">
        <v>337</v>
      </c>
      <c r="P11186">
        <v>35</v>
      </c>
      <c r="Q11186">
        <v>0</v>
      </c>
      <c r="R11186">
        <v>97</v>
      </c>
      <c r="S11186">
        <v>4</v>
      </c>
    </row>
    <row r="11187" spans="1:19" x14ac:dyDescent="0.3">
      <c r="A11187">
        <v>13251</v>
      </c>
      <c r="B11187" t="s">
        <v>865</v>
      </c>
      <c r="C11187" t="s">
        <v>751</v>
      </c>
      <c r="P11187">
        <v>30</v>
      </c>
      <c r="Q11187">
        <v>0</v>
      </c>
      <c r="R11187">
        <v>67</v>
      </c>
      <c r="S11187">
        <v>5</v>
      </c>
    </row>
    <row r="11188" spans="1:19" x14ac:dyDescent="0.3">
      <c r="A11188">
        <v>13251</v>
      </c>
      <c r="B11188" t="s">
        <v>865</v>
      </c>
      <c r="C11188" t="s">
        <v>44</v>
      </c>
      <c r="P11188">
        <v>14</v>
      </c>
      <c r="Q11188">
        <v>1</v>
      </c>
      <c r="R11188">
        <v>34</v>
      </c>
      <c r="S11188">
        <v>4</v>
      </c>
    </row>
    <row r="11189" spans="1:19" x14ac:dyDescent="0.3">
      <c r="A11189">
        <v>13251</v>
      </c>
      <c r="B11189" t="s">
        <v>865</v>
      </c>
      <c r="C11189" t="s">
        <v>1624</v>
      </c>
      <c r="P11189">
        <v>17</v>
      </c>
      <c r="Q11189">
        <v>1</v>
      </c>
      <c r="R11189">
        <v>32</v>
      </c>
      <c r="S11189">
        <v>3</v>
      </c>
    </row>
    <row r="11190" spans="1:19" x14ac:dyDescent="0.3">
      <c r="A11190">
        <v>13251</v>
      </c>
      <c r="B11190" t="s">
        <v>865</v>
      </c>
      <c r="C11190" t="s">
        <v>2891</v>
      </c>
      <c r="P11190">
        <v>11</v>
      </c>
      <c r="Q11190">
        <v>0</v>
      </c>
      <c r="R11190">
        <v>22</v>
      </c>
      <c r="S11190">
        <v>2</v>
      </c>
    </row>
    <row r="11191" spans="1:19" x14ac:dyDescent="0.3">
      <c r="A11191">
        <v>13251</v>
      </c>
      <c r="B11191" t="s">
        <v>865</v>
      </c>
      <c r="C11191" t="s">
        <v>2678</v>
      </c>
      <c r="P11191">
        <v>8</v>
      </c>
      <c r="Q11191">
        <v>0</v>
      </c>
      <c r="R11191">
        <v>21</v>
      </c>
      <c r="S11191">
        <v>3</v>
      </c>
    </row>
    <row r="11192" spans="1:19" x14ac:dyDescent="0.3">
      <c r="A11192">
        <v>13251</v>
      </c>
      <c r="B11192" t="s">
        <v>863</v>
      </c>
      <c r="C11192" t="s">
        <v>44</v>
      </c>
      <c r="P11192">
        <v>35</v>
      </c>
      <c r="Q11192">
        <v>1</v>
      </c>
      <c r="R11192">
        <v>162</v>
      </c>
      <c r="S11192">
        <v>10</v>
      </c>
    </row>
    <row r="11193" spans="1:19" x14ac:dyDescent="0.3">
      <c r="A11193">
        <v>13251</v>
      </c>
      <c r="B11193" t="s">
        <v>863</v>
      </c>
      <c r="C11193" t="s">
        <v>1604</v>
      </c>
      <c r="P11193">
        <v>45</v>
      </c>
      <c r="Q11193">
        <v>2</v>
      </c>
      <c r="R11193">
        <v>82</v>
      </c>
      <c r="S11193">
        <v>4</v>
      </c>
    </row>
    <row r="11194" spans="1:19" x14ac:dyDescent="0.3">
      <c r="A11194">
        <v>13251</v>
      </c>
      <c r="B11194" t="s">
        <v>863</v>
      </c>
      <c r="C11194" t="s">
        <v>266</v>
      </c>
      <c r="P11194">
        <v>27</v>
      </c>
      <c r="Q11194">
        <v>0</v>
      </c>
      <c r="R11194">
        <v>74</v>
      </c>
      <c r="S11194">
        <v>4</v>
      </c>
    </row>
    <row r="11195" spans="1:19" x14ac:dyDescent="0.3">
      <c r="A11195">
        <v>13251</v>
      </c>
      <c r="B11195" t="s">
        <v>863</v>
      </c>
      <c r="C11195" t="s">
        <v>1846</v>
      </c>
      <c r="P11195">
        <v>26</v>
      </c>
      <c r="Q11195">
        <v>0</v>
      </c>
      <c r="R11195">
        <v>48</v>
      </c>
      <c r="S11195">
        <v>5</v>
      </c>
    </row>
    <row r="11196" spans="1:19" x14ac:dyDescent="0.3">
      <c r="A11196">
        <v>13251</v>
      </c>
      <c r="B11196" t="s">
        <v>863</v>
      </c>
      <c r="C11196" t="s">
        <v>2800</v>
      </c>
      <c r="P11196">
        <v>20</v>
      </c>
      <c r="Q11196">
        <v>1</v>
      </c>
      <c r="R11196">
        <v>20</v>
      </c>
      <c r="S11196">
        <v>1</v>
      </c>
    </row>
    <row r="11197" spans="1:19" x14ac:dyDescent="0.3">
      <c r="A11197">
        <v>13251</v>
      </c>
      <c r="B11197" t="s">
        <v>863</v>
      </c>
      <c r="C11197" t="s">
        <v>2861</v>
      </c>
      <c r="P11197">
        <v>9</v>
      </c>
      <c r="Q11197">
        <v>0</v>
      </c>
      <c r="R11197">
        <v>9</v>
      </c>
      <c r="S11197">
        <v>1</v>
      </c>
    </row>
    <row r="11198" spans="1:19" x14ac:dyDescent="0.3">
      <c r="A11198">
        <v>13251</v>
      </c>
      <c r="B11198" t="s">
        <v>863</v>
      </c>
      <c r="C11198" t="s">
        <v>990</v>
      </c>
      <c r="P11198">
        <v>8</v>
      </c>
      <c r="Q11198">
        <v>0</v>
      </c>
      <c r="R11198">
        <v>8</v>
      </c>
      <c r="S11198">
        <v>1</v>
      </c>
    </row>
    <row r="11199" spans="1:19" x14ac:dyDescent="0.3">
      <c r="A11199">
        <v>13251</v>
      </c>
      <c r="B11199" t="s">
        <v>863</v>
      </c>
      <c r="C11199" t="s">
        <v>748</v>
      </c>
      <c r="P11199">
        <v>5</v>
      </c>
      <c r="Q11199">
        <v>0</v>
      </c>
      <c r="R11199">
        <v>5</v>
      </c>
      <c r="S11199">
        <v>1</v>
      </c>
    </row>
    <row r="11200" spans="1:19" x14ac:dyDescent="0.3">
      <c r="A11200">
        <v>13251</v>
      </c>
      <c r="B11200" t="s">
        <v>863</v>
      </c>
      <c r="C11200" t="s">
        <v>2805</v>
      </c>
      <c r="P11200">
        <v>5</v>
      </c>
      <c r="Q11200">
        <v>0</v>
      </c>
      <c r="R11200">
        <v>5</v>
      </c>
      <c r="S11200">
        <v>1</v>
      </c>
    </row>
    <row r="11201" spans="1:39" x14ac:dyDescent="0.3">
      <c r="A11201">
        <v>13251</v>
      </c>
      <c r="B11201" t="s">
        <v>865</v>
      </c>
      <c r="C11201" t="s">
        <v>474</v>
      </c>
      <c r="T11201">
        <v>19.3</v>
      </c>
      <c r="U11201">
        <v>22</v>
      </c>
      <c r="V11201">
        <v>0</v>
      </c>
      <c r="W11201">
        <v>58</v>
      </c>
      <c r="X11201">
        <v>3</v>
      </c>
    </row>
    <row r="11202" spans="1:39" x14ac:dyDescent="0.3">
      <c r="A11202">
        <v>13251</v>
      </c>
      <c r="B11202" t="s">
        <v>865</v>
      </c>
      <c r="C11202" t="s">
        <v>44</v>
      </c>
      <c r="T11202">
        <v>14.5</v>
      </c>
      <c r="U11202">
        <v>18</v>
      </c>
      <c r="V11202">
        <v>0</v>
      </c>
      <c r="W11202">
        <v>29</v>
      </c>
      <c r="X11202">
        <v>2</v>
      </c>
    </row>
    <row r="11203" spans="1:39" x14ac:dyDescent="0.3">
      <c r="A11203">
        <v>13251</v>
      </c>
      <c r="B11203" t="s">
        <v>863</v>
      </c>
      <c r="C11203" t="s">
        <v>2800</v>
      </c>
      <c r="T11203">
        <v>18</v>
      </c>
      <c r="U11203">
        <v>18</v>
      </c>
      <c r="V11203">
        <v>0</v>
      </c>
      <c r="W11203">
        <v>18</v>
      </c>
      <c r="X11203">
        <v>1</v>
      </c>
    </row>
    <row r="11204" spans="1:39" x14ac:dyDescent="0.3">
      <c r="A11204">
        <v>13251</v>
      </c>
      <c r="B11204" t="s">
        <v>863</v>
      </c>
      <c r="C11204" t="s">
        <v>1604</v>
      </c>
      <c r="T11204">
        <v>13</v>
      </c>
      <c r="U11204">
        <v>13</v>
      </c>
      <c r="V11204">
        <v>0</v>
      </c>
      <c r="W11204">
        <v>13</v>
      </c>
      <c r="X11204">
        <v>1</v>
      </c>
    </row>
    <row r="11205" spans="1:39" x14ac:dyDescent="0.3">
      <c r="A11205">
        <v>13251</v>
      </c>
      <c r="B11205" t="s">
        <v>863</v>
      </c>
      <c r="C11205" t="s">
        <v>748</v>
      </c>
      <c r="Y11205">
        <v>2</v>
      </c>
      <c r="Z11205">
        <v>2</v>
      </c>
      <c r="AA11205">
        <v>0</v>
      </c>
      <c r="AB11205">
        <v>2</v>
      </c>
      <c r="AC11205">
        <v>1</v>
      </c>
    </row>
    <row r="11206" spans="1:39" x14ac:dyDescent="0.3">
      <c r="A11206">
        <v>13251</v>
      </c>
      <c r="B11206" t="s">
        <v>865</v>
      </c>
      <c r="C11206" t="s">
        <v>699</v>
      </c>
      <c r="AD11206">
        <v>1</v>
      </c>
      <c r="AE11206">
        <v>25</v>
      </c>
      <c r="AF11206">
        <v>1</v>
      </c>
      <c r="AG11206">
        <v>100</v>
      </c>
      <c r="AH11206">
        <v>6</v>
      </c>
      <c r="AI11206">
        <v>3</v>
      </c>
    </row>
    <row r="11207" spans="1:39" x14ac:dyDescent="0.3">
      <c r="A11207">
        <v>13251</v>
      </c>
      <c r="B11207" t="s">
        <v>863</v>
      </c>
      <c r="C11207" t="s">
        <v>3129</v>
      </c>
      <c r="AD11207">
        <v>1</v>
      </c>
      <c r="AE11207">
        <v>30</v>
      </c>
      <c r="AF11207">
        <v>1</v>
      </c>
      <c r="AG11207">
        <v>100</v>
      </c>
      <c r="AH11207">
        <v>8</v>
      </c>
      <c r="AI11207">
        <v>5</v>
      </c>
    </row>
    <row r="11208" spans="1:39" x14ac:dyDescent="0.3">
      <c r="A11208">
        <v>13251</v>
      </c>
      <c r="B11208" t="s">
        <v>865</v>
      </c>
      <c r="C11208" t="s">
        <v>1067</v>
      </c>
      <c r="AJ11208">
        <v>56</v>
      </c>
      <c r="AK11208">
        <v>191</v>
      </c>
      <c r="AL11208">
        <v>47.8</v>
      </c>
      <c r="AM11208">
        <v>4</v>
      </c>
    </row>
    <row r="11209" spans="1:39" x14ac:dyDescent="0.3">
      <c r="A11209">
        <v>13251</v>
      </c>
      <c r="B11209" t="s">
        <v>863</v>
      </c>
      <c r="C11209" t="s">
        <v>3130</v>
      </c>
      <c r="AJ11209">
        <v>50</v>
      </c>
      <c r="AK11209">
        <v>160</v>
      </c>
      <c r="AL11209">
        <v>40</v>
      </c>
      <c r="AM11209">
        <v>4</v>
      </c>
    </row>
    <row r="11210" spans="1:39" x14ac:dyDescent="0.3">
      <c r="A11210">
        <v>13252</v>
      </c>
      <c r="B11210" t="s">
        <v>1063</v>
      </c>
      <c r="C11210" t="s">
        <v>2898</v>
      </c>
      <c r="D11210">
        <v>33</v>
      </c>
      <c r="E11210">
        <v>48.5</v>
      </c>
      <c r="F11210">
        <v>16</v>
      </c>
      <c r="G11210">
        <v>4</v>
      </c>
      <c r="H11210">
        <v>1</v>
      </c>
      <c r="I11210">
        <v>239</v>
      </c>
      <c r="J11210">
        <v>95.1</v>
      </c>
    </row>
    <row r="11211" spans="1:39" x14ac:dyDescent="0.3">
      <c r="A11211">
        <v>13252</v>
      </c>
      <c r="B11211" t="s">
        <v>611</v>
      </c>
      <c r="C11211" t="s">
        <v>53</v>
      </c>
      <c r="D11211">
        <v>22</v>
      </c>
      <c r="E11211">
        <v>59.1</v>
      </c>
      <c r="F11211">
        <v>13</v>
      </c>
      <c r="G11211">
        <v>1</v>
      </c>
      <c r="H11211">
        <v>0</v>
      </c>
      <c r="I11211">
        <v>140</v>
      </c>
      <c r="J11211">
        <v>103.5</v>
      </c>
    </row>
    <row r="11212" spans="1:39" x14ac:dyDescent="0.3">
      <c r="A11212">
        <v>13252</v>
      </c>
      <c r="B11212" t="s">
        <v>1063</v>
      </c>
      <c r="C11212" t="s">
        <v>654</v>
      </c>
      <c r="K11212">
        <v>4</v>
      </c>
      <c r="L11212">
        <v>0</v>
      </c>
      <c r="M11212">
        <v>25</v>
      </c>
      <c r="N11212">
        <v>0</v>
      </c>
      <c r="O11212">
        <v>34</v>
      </c>
    </row>
    <row r="11213" spans="1:39" x14ac:dyDescent="0.3">
      <c r="A11213">
        <v>13252</v>
      </c>
      <c r="B11213" t="s">
        <v>1063</v>
      </c>
      <c r="C11213" t="s">
        <v>2900</v>
      </c>
      <c r="K11213">
        <v>9</v>
      </c>
      <c r="L11213">
        <v>0</v>
      </c>
      <c r="M11213">
        <v>8</v>
      </c>
      <c r="N11213">
        <v>0</v>
      </c>
      <c r="O11213">
        <v>26</v>
      </c>
    </row>
    <row r="11214" spans="1:39" x14ac:dyDescent="0.3">
      <c r="A11214">
        <v>13252</v>
      </c>
      <c r="B11214" t="s">
        <v>1063</v>
      </c>
      <c r="C11214" t="s">
        <v>2409</v>
      </c>
      <c r="K11214">
        <v>2</v>
      </c>
      <c r="L11214">
        <v>0</v>
      </c>
      <c r="M11214">
        <v>7</v>
      </c>
      <c r="N11214">
        <v>0</v>
      </c>
      <c r="O11214">
        <v>10</v>
      </c>
    </row>
    <row r="11215" spans="1:39" x14ac:dyDescent="0.3">
      <c r="A11215">
        <v>13252</v>
      </c>
      <c r="B11215" t="s">
        <v>1063</v>
      </c>
      <c r="C11215" t="s">
        <v>2898</v>
      </c>
      <c r="K11215">
        <v>5</v>
      </c>
      <c r="L11215">
        <v>0</v>
      </c>
      <c r="M11215">
        <v>4</v>
      </c>
      <c r="N11215">
        <v>0</v>
      </c>
      <c r="O11215">
        <v>4</v>
      </c>
    </row>
    <row r="11216" spans="1:39" x14ac:dyDescent="0.3">
      <c r="A11216">
        <v>13252</v>
      </c>
      <c r="B11216" t="s">
        <v>1063</v>
      </c>
      <c r="C11216" t="s">
        <v>2901</v>
      </c>
      <c r="K11216">
        <v>0</v>
      </c>
      <c r="L11216">
        <v>0</v>
      </c>
      <c r="M11216">
        <v>0</v>
      </c>
      <c r="N11216">
        <v>0</v>
      </c>
      <c r="O11216">
        <v>0</v>
      </c>
    </row>
    <row r="11217" spans="1:19" x14ac:dyDescent="0.3">
      <c r="A11217">
        <v>13252</v>
      </c>
      <c r="B11217" t="s">
        <v>1063</v>
      </c>
      <c r="C11217" t="s">
        <v>107</v>
      </c>
      <c r="K11217">
        <v>0</v>
      </c>
      <c r="L11217">
        <v>0</v>
      </c>
      <c r="M11217">
        <v>0</v>
      </c>
      <c r="N11217">
        <v>0</v>
      </c>
      <c r="O11217">
        <v>0</v>
      </c>
    </row>
    <row r="11218" spans="1:19" x14ac:dyDescent="0.3">
      <c r="A11218">
        <v>13252</v>
      </c>
      <c r="B11218" t="s">
        <v>1063</v>
      </c>
      <c r="C11218" t="s">
        <v>1540</v>
      </c>
      <c r="K11218">
        <v>1</v>
      </c>
      <c r="L11218">
        <v>0</v>
      </c>
      <c r="M11218">
        <v>0</v>
      </c>
      <c r="N11218">
        <v>0</v>
      </c>
      <c r="O11218">
        <v>-3</v>
      </c>
    </row>
    <row r="11219" spans="1:19" x14ac:dyDescent="0.3">
      <c r="A11219">
        <v>13252</v>
      </c>
      <c r="B11219" t="s">
        <v>611</v>
      </c>
      <c r="C11219" t="s">
        <v>133</v>
      </c>
      <c r="K11219">
        <v>28</v>
      </c>
      <c r="L11219">
        <v>0</v>
      </c>
      <c r="M11219">
        <v>32</v>
      </c>
      <c r="N11219">
        <v>1</v>
      </c>
      <c r="O11219">
        <v>153</v>
      </c>
    </row>
    <row r="11220" spans="1:19" x14ac:dyDescent="0.3">
      <c r="A11220">
        <v>13252</v>
      </c>
      <c r="B11220" t="s">
        <v>611</v>
      </c>
      <c r="C11220" t="s">
        <v>53</v>
      </c>
      <c r="K11220">
        <v>15</v>
      </c>
      <c r="L11220">
        <v>0</v>
      </c>
      <c r="M11220">
        <v>17</v>
      </c>
      <c r="N11220">
        <v>1</v>
      </c>
      <c r="O11220">
        <v>47</v>
      </c>
    </row>
    <row r="11221" spans="1:19" x14ac:dyDescent="0.3">
      <c r="A11221">
        <v>13252</v>
      </c>
      <c r="B11221" t="s">
        <v>611</v>
      </c>
      <c r="C11221" t="s">
        <v>131</v>
      </c>
      <c r="K11221">
        <v>2</v>
      </c>
      <c r="L11221">
        <v>0</v>
      </c>
      <c r="M11221">
        <v>27</v>
      </c>
      <c r="N11221">
        <v>0</v>
      </c>
      <c r="O11221">
        <v>34</v>
      </c>
    </row>
    <row r="11222" spans="1:19" x14ac:dyDescent="0.3">
      <c r="A11222">
        <v>13252</v>
      </c>
      <c r="B11222" t="s">
        <v>611</v>
      </c>
      <c r="C11222" t="s">
        <v>1067</v>
      </c>
      <c r="K11222">
        <v>2</v>
      </c>
      <c r="L11222">
        <v>0</v>
      </c>
      <c r="M11222">
        <v>16</v>
      </c>
      <c r="N11222">
        <v>0</v>
      </c>
      <c r="O11222">
        <v>19</v>
      </c>
    </row>
    <row r="11223" spans="1:19" x14ac:dyDescent="0.3">
      <c r="A11223">
        <v>13252</v>
      </c>
      <c r="B11223" t="s">
        <v>611</v>
      </c>
      <c r="C11223" t="s">
        <v>2464</v>
      </c>
      <c r="K11223">
        <v>3</v>
      </c>
      <c r="L11223">
        <v>0</v>
      </c>
      <c r="M11223">
        <v>13</v>
      </c>
      <c r="N11223">
        <v>0</v>
      </c>
      <c r="O11223">
        <v>8</v>
      </c>
    </row>
    <row r="11224" spans="1:19" x14ac:dyDescent="0.3">
      <c r="A11224">
        <v>13252</v>
      </c>
      <c r="B11224" t="s">
        <v>611</v>
      </c>
      <c r="C11224" t="s">
        <v>2465</v>
      </c>
      <c r="K11224">
        <v>1</v>
      </c>
      <c r="L11224">
        <v>0</v>
      </c>
      <c r="M11224">
        <v>7</v>
      </c>
      <c r="N11224">
        <v>0</v>
      </c>
      <c r="O11224">
        <v>7</v>
      </c>
    </row>
    <row r="11225" spans="1:19" x14ac:dyDescent="0.3">
      <c r="A11225">
        <v>13252</v>
      </c>
      <c r="B11225" t="s">
        <v>1063</v>
      </c>
      <c r="C11225" t="s">
        <v>2901</v>
      </c>
      <c r="P11225">
        <v>39</v>
      </c>
      <c r="Q11225">
        <v>1</v>
      </c>
      <c r="R11225">
        <v>158</v>
      </c>
      <c r="S11225">
        <v>7</v>
      </c>
    </row>
    <row r="11226" spans="1:19" x14ac:dyDescent="0.3">
      <c r="A11226">
        <v>13252</v>
      </c>
      <c r="B11226" t="s">
        <v>1063</v>
      </c>
      <c r="C11226" t="s">
        <v>990</v>
      </c>
      <c r="P11226">
        <v>13</v>
      </c>
      <c r="Q11226">
        <v>0</v>
      </c>
      <c r="R11226">
        <v>51</v>
      </c>
      <c r="S11226">
        <v>6</v>
      </c>
    </row>
    <row r="11227" spans="1:19" x14ac:dyDescent="0.3">
      <c r="A11227">
        <v>13252</v>
      </c>
      <c r="B11227" t="s">
        <v>1063</v>
      </c>
      <c r="C11227" t="s">
        <v>2900</v>
      </c>
      <c r="P11227">
        <v>18</v>
      </c>
      <c r="Q11227">
        <v>0</v>
      </c>
      <c r="R11227">
        <v>18</v>
      </c>
      <c r="S11227">
        <v>1</v>
      </c>
    </row>
    <row r="11228" spans="1:19" x14ac:dyDescent="0.3">
      <c r="A11228">
        <v>13252</v>
      </c>
      <c r="B11228" t="s">
        <v>1063</v>
      </c>
      <c r="C11228" t="s">
        <v>654</v>
      </c>
      <c r="P11228">
        <v>6</v>
      </c>
      <c r="Q11228">
        <v>0</v>
      </c>
      <c r="R11228">
        <v>6</v>
      </c>
      <c r="S11228">
        <v>1</v>
      </c>
    </row>
    <row r="11229" spans="1:19" x14ac:dyDescent="0.3">
      <c r="A11229">
        <v>13252</v>
      </c>
      <c r="B11229" t="s">
        <v>1063</v>
      </c>
      <c r="C11229" t="s">
        <v>1540</v>
      </c>
      <c r="P11229">
        <v>6</v>
      </c>
      <c r="Q11229">
        <v>0</v>
      </c>
      <c r="R11229">
        <v>6</v>
      </c>
      <c r="S11229">
        <v>1</v>
      </c>
    </row>
    <row r="11230" spans="1:19" x14ac:dyDescent="0.3">
      <c r="A11230">
        <v>13252</v>
      </c>
      <c r="B11230" t="s">
        <v>611</v>
      </c>
      <c r="C11230" t="s">
        <v>2465</v>
      </c>
      <c r="P11230">
        <v>35</v>
      </c>
      <c r="Q11230">
        <v>0</v>
      </c>
      <c r="R11230">
        <v>52</v>
      </c>
      <c r="S11230">
        <v>3</v>
      </c>
    </row>
    <row r="11231" spans="1:19" x14ac:dyDescent="0.3">
      <c r="A11231">
        <v>13252</v>
      </c>
      <c r="B11231" t="s">
        <v>611</v>
      </c>
      <c r="C11231" t="s">
        <v>1067</v>
      </c>
      <c r="P11231">
        <v>23</v>
      </c>
      <c r="Q11231">
        <v>0</v>
      </c>
      <c r="R11231">
        <v>41</v>
      </c>
      <c r="S11231">
        <v>3</v>
      </c>
    </row>
    <row r="11232" spans="1:19" x14ac:dyDescent="0.3">
      <c r="A11232">
        <v>13252</v>
      </c>
      <c r="B11232" t="s">
        <v>611</v>
      </c>
      <c r="C11232" t="s">
        <v>1587</v>
      </c>
      <c r="P11232">
        <v>14</v>
      </c>
      <c r="Q11232">
        <v>0</v>
      </c>
      <c r="R11232">
        <v>28</v>
      </c>
      <c r="S11232">
        <v>2</v>
      </c>
    </row>
    <row r="11233" spans="1:39" x14ac:dyDescent="0.3">
      <c r="A11233">
        <v>13252</v>
      </c>
      <c r="B11233" t="s">
        <v>611</v>
      </c>
      <c r="C11233" t="s">
        <v>131</v>
      </c>
      <c r="P11233">
        <v>10</v>
      </c>
      <c r="Q11233">
        <v>0</v>
      </c>
      <c r="R11233">
        <v>12</v>
      </c>
      <c r="S11233">
        <v>2</v>
      </c>
    </row>
    <row r="11234" spans="1:39" x14ac:dyDescent="0.3">
      <c r="A11234">
        <v>13252</v>
      </c>
      <c r="B11234" t="s">
        <v>611</v>
      </c>
      <c r="C11234" t="s">
        <v>133</v>
      </c>
      <c r="P11234">
        <v>5</v>
      </c>
      <c r="Q11234">
        <v>0</v>
      </c>
      <c r="R11234">
        <v>5</v>
      </c>
      <c r="S11234">
        <v>2</v>
      </c>
    </row>
    <row r="11235" spans="1:39" x14ac:dyDescent="0.3">
      <c r="A11235">
        <v>13252</v>
      </c>
      <c r="B11235" t="s">
        <v>611</v>
      </c>
      <c r="C11235" t="s">
        <v>1165</v>
      </c>
      <c r="P11235">
        <v>2</v>
      </c>
      <c r="Q11235">
        <v>0</v>
      </c>
      <c r="R11235">
        <v>2</v>
      </c>
      <c r="S11235">
        <v>1</v>
      </c>
    </row>
    <row r="11236" spans="1:39" x14ac:dyDescent="0.3">
      <c r="A11236">
        <v>13252</v>
      </c>
      <c r="B11236" t="s">
        <v>1063</v>
      </c>
      <c r="C11236" t="s">
        <v>2901</v>
      </c>
      <c r="T11236">
        <v>24.2</v>
      </c>
      <c r="U11236">
        <v>31</v>
      </c>
      <c r="V11236">
        <v>0</v>
      </c>
      <c r="W11236">
        <v>97</v>
      </c>
      <c r="X11236">
        <v>4</v>
      </c>
    </row>
    <row r="11237" spans="1:39" x14ac:dyDescent="0.3">
      <c r="A11237">
        <v>13252</v>
      </c>
      <c r="B11237" t="s">
        <v>611</v>
      </c>
      <c r="C11237" t="s">
        <v>326</v>
      </c>
      <c r="T11237">
        <v>14.5</v>
      </c>
      <c r="U11237">
        <v>20</v>
      </c>
      <c r="V11237">
        <v>0</v>
      </c>
      <c r="W11237">
        <v>29</v>
      </c>
      <c r="X11237">
        <v>2</v>
      </c>
    </row>
    <row r="11238" spans="1:39" x14ac:dyDescent="0.3">
      <c r="A11238">
        <v>13252</v>
      </c>
      <c r="B11238" t="s">
        <v>1063</v>
      </c>
      <c r="C11238" t="s">
        <v>107</v>
      </c>
      <c r="Y11238">
        <v>13.5</v>
      </c>
      <c r="Z11238">
        <v>23</v>
      </c>
      <c r="AA11238">
        <v>0</v>
      </c>
      <c r="AB11238">
        <v>27</v>
      </c>
      <c r="AC11238">
        <v>2</v>
      </c>
    </row>
    <row r="11239" spans="1:39" x14ac:dyDescent="0.3">
      <c r="A11239">
        <v>13252</v>
      </c>
      <c r="B11239" t="s">
        <v>1063</v>
      </c>
      <c r="C11239" t="s">
        <v>1751</v>
      </c>
      <c r="Y11239">
        <v>4</v>
      </c>
      <c r="Z11239">
        <v>4</v>
      </c>
      <c r="AA11239">
        <v>0</v>
      </c>
      <c r="AB11239">
        <v>4</v>
      </c>
      <c r="AC11239">
        <v>1</v>
      </c>
    </row>
    <row r="11240" spans="1:39" x14ac:dyDescent="0.3">
      <c r="A11240">
        <v>13252</v>
      </c>
      <c r="B11240" t="s">
        <v>611</v>
      </c>
      <c r="C11240" t="s">
        <v>326</v>
      </c>
      <c r="Y11240">
        <v>-1</v>
      </c>
      <c r="Z11240">
        <v>0</v>
      </c>
      <c r="AA11240">
        <v>0</v>
      </c>
      <c r="AB11240">
        <v>-1</v>
      </c>
      <c r="AC11240">
        <v>1</v>
      </c>
    </row>
    <row r="11241" spans="1:39" x14ac:dyDescent="0.3">
      <c r="A11241">
        <v>13252</v>
      </c>
      <c r="B11241" t="s">
        <v>1063</v>
      </c>
      <c r="C11241" t="s">
        <v>618</v>
      </c>
      <c r="AD11241">
        <v>1</v>
      </c>
      <c r="AE11241" t="s">
        <v>136</v>
      </c>
      <c r="AF11241">
        <v>0</v>
      </c>
      <c r="AG11241">
        <v>0</v>
      </c>
      <c r="AH11241">
        <v>1</v>
      </c>
      <c r="AI11241">
        <v>1</v>
      </c>
    </row>
    <row r="11242" spans="1:39" x14ac:dyDescent="0.3">
      <c r="A11242">
        <v>13252</v>
      </c>
      <c r="B11242" t="s">
        <v>611</v>
      </c>
      <c r="C11242" t="s">
        <v>2418</v>
      </c>
      <c r="AD11242">
        <v>3</v>
      </c>
      <c r="AE11242">
        <v>43</v>
      </c>
      <c r="AF11242">
        <v>2</v>
      </c>
      <c r="AG11242">
        <v>66.7</v>
      </c>
      <c r="AH11242">
        <v>8</v>
      </c>
      <c r="AI11242">
        <v>2</v>
      </c>
    </row>
    <row r="11243" spans="1:39" x14ac:dyDescent="0.3">
      <c r="A11243">
        <v>13252</v>
      </c>
      <c r="B11243" t="s">
        <v>1063</v>
      </c>
      <c r="C11243" t="s">
        <v>3131</v>
      </c>
      <c r="AJ11243">
        <v>58</v>
      </c>
      <c r="AK11243">
        <v>183</v>
      </c>
      <c r="AL11243">
        <v>45.8</v>
      </c>
      <c r="AM11243">
        <v>4</v>
      </c>
    </row>
    <row r="11244" spans="1:39" x14ac:dyDescent="0.3">
      <c r="A11244">
        <v>13252</v>
      </c>
      <c r="B11244" t="s">
        <v>611</v>
      </c>
      <c r="C11244" t="s">
        <v>2875</v>
      </c>
      <c r="AJ11244">
        <v>44</v>
      </c>
      <c r="AK11244">
        <v>190</v>
      </c>
      <c r="AL11244">
        <v>38</v>
      </c>
      <c r="AM11244">
        <v>5</v>
      </c>
    </row>
    <row r="11245" spans="1:39" x14ac:dyDescent="0.3">
      <c r="A11245">
        <v>13253</v>
      </c>
      <c r="B11245" t="s">
        <v>2210</v>
      </c>
      <c r="C11245" t="s">
        <v>1503</v>
      </c>
      <c r="D11245">
        <v>29</v>
      </c>
      <c r="E11245">
        <v>62.1</v>
      </c>
      <c r="F11245">
        <v>18</v>
      </c>
      <c r="G11245">
        <v>1</v>
      </c>
      <c r="H11245">
        <v>3</v>
      </c>
      <c r="I11245">
        <v>292</v>
      </c>
      <c r="J11245">
        <v>173.9</v>
      </c>
    </row>
    <row r="11246" spans="1:39" x14ac:dyDescent="0.3">
      <c r="A11246">
        <v>13253</v>
      </c>
      <c r="B11246" t="s">
        <v>1181</v>
      </c>
      <c r="C11246" t="s">
        <v>3132</v>
      </c>
      <c r="D11246">
        <v>58</v>
      </c>
      <c r="E11246">
        <v>62.1</v>
      </c>
      <c r="F11246">
        <v>36</v>
      </c>
      <c r="G11246">
        <v>2</v>
      </c>
      <c r="H11246">
        <v>4</v>
      </c>
      <c r="I11246">
        <v>364</v>
      </c>
      <c r="J11246">
        <v>130.69999999999999</v>
      </c>
    </row>
    <row r="11247" spans="1:39" x14ac:dyDescent="0.3">
      <c r="A11247">
        <v>13253</v>
      </c>
      <c r="B11247" t="s">
        <v>2210</v>
      </c>
      <c r="C11247" t="s">
        <v>1755</v>
      </c>
      <c r="K11247">
        <v>11</v>
      </c>
      <c r="L11247">
        <v>0</v>
      </c>
      <c r="M11247">
        <v>44</v>
      </c>
      <c r="N11247">
        <v>1</v>
      </c>
      <c r="O11247">
        <v>101</v>
      </c>
    </row>
    <row r="11248" spans="1:39" x14ac:dyDescent="0.3">
      <c r="A11248">
        <v>13253</v>
      </c>
      <c r="B11248" t="s">
        <v>2210</v>
      </c>
      <c r="C11248" t="s">
        <v>2917</v>
      </c>
      <c r="K11248">
        <v>14</v>
      </c>
      <c r="L11248">
        <v>0</v>
      </c>
      <c r="M11248">
        <v>34</v>
      </c>
      <c r="N11248">
        <v>1</v>
      </c>
      <c r="O11248">
        <v>97</v>
      </c>
    </row>
    <row r="11249" spans="1:19" x14ac:dyDescent="0.3">
      <c r="A11249">
        <v>13253</v>
      </c>
      <c r="B11249" t="s">
        <v>2210</v>
      </c>
      <c r="C11249" t="s">
        <v>56</v>
      </c>
      <c r="K11249">
        <v>5</v>
      </c>
      <c r="L11249">
        <v>1</v>
      </c>
      <c r="M11249">
        <v>11</v>
      </c>
      <c r="N11249">
        <v>0</v>
      </c>
      <c r="O11249">
        <v>22</v>
      </c>
    </row>
    <row r="11250" spans="1:19" x14ac:dyDescent="0.3">
      <c r="A11250">
        <v>13253</v>
      </c>
      <c r="B11250" t="s">
        <v>2210</v>
      </c>
      <c r="C11250" t="s">
        <v>2953</v>
      </c>
      <c r="K11250">
        <v>1</v>
      </c>
      <c r="L11250">
        <v>0</v>
      </c>
      <c r="M11250">
        <v>10</v>
      </c>
      <c r="N11250">
        <v>0</v>
      </c>
      <c r="O11250">
        <v>10</v>
      </c>
    </row>
    <row r="11251" spans="1:19" x14ac:dyDescent="0.3">
      <c r="A11251">
        <v>13253</v>
      </c>
      <c r="B11251" t="s">
        <v>2210</v>
      </c>
      <c r="C11251" t="s">
        <v>649</v>
      </c>
      <c r="K11251">
        <v>3</v>
      </c>
      <c r="L11251">
        <v>1</v>
      </c>
      <c r="M11251">
        <v>4</v>
      </c>
      <c r="N11251">
        <v>0</v>
      </c>
      <c r="O11251">
        <v>3</v>
      </c>
    </row>
    <row r="11252" spans="1:19" x14ac:dyDescent="0.3">
      <c r="A11252">
        <v>13253</v>
      </c>
      <c r="B11252" t="s">
        <v>2210</v>
      </c>
      <c r="C11252" t="s">
        <v>1503</v>
      </c>
      <c r="K11252">
        <v>7</v>
      </c>
      <c r="L11252">
        <v>0</v>
      </c>
      <c r="M11252">
        <v>11</v>
      </c>
      <c r="N11252">
        <v>0</v>
      </c>
      <c r="O11252">
        <v>-2</v>
      </c>
    </row>
    <row r="11253" spans="1:19" x14ac:dyDescent="0.3">
      <c r="A11253">
        <v>13253</v>
      </c>
      <c r="B11253" t="s">
        <v>2210</v>
      </c>
      <c r="C11253" t="s">
        <v>1212</v>
      </c>
      <c r="K11253">
        <v>1</v>
      </c>
      <c r="L11253">
        <v>0</v>
      </c>
      <c r="M11253">
        <v>0</v>
      </c>
      <c r="N11253">
        <v>0</v>
      </c>
      <c r="O11253">
        <v>-2</v>
      </c>
    </row>
    <row r="11254" spans="1:19" x14ac:dyDescent="0.3">
      <c r="A11254">
        <v>13253</v>
      </c>
      <c r="B11254" t="s">
        <v>1181</v>
      </c>
      <c r="C11254" t="s">
        <v>1751</v>
      </c>
      <c r="K11254">
        <v>6</v>
      </c>
      <c r="L11254">
        <v>0</v>
      </c>
      <c r="M11254">
        <v>26</v>
      </c>
      <c r="N11254">
        <v>0</v>
      </c>
      <c r="O11254">
        <v>46</v>
      </c>
    </row>
    <row r="11255" spans="1:19" x14ac:dyDescent="0.3">
      <c r="A11255">
        <v>13253</v>
      </c>
      <c r="B11255" t="s">
        <v>1181</v>
      </c>
      <c r="C11255" t="s">
        <v>3132</v>
      </c>
      <c r="K11255">
        <v>6</v>
      </c>
      <c r="L11255">
        <v>0</v>
      </c>
      <c r="M11255">
        <v>44</v>
      </c>
      <c r="N11255">
        <v>0</v>
      </c>
      <c r="O11255">
        <v>43</v>
      </c>
    </row>
    <row r="11256" spans="1:19" x14ac:dyDescent="0.3">
      <c r="A11256">
        <v>13253</v>
      </c>
      <c r="B11256" t="s">
        <v>1181</v>
      </c>
      <c r="C11256" t="s">
        <v>2661</v>
      </c>
      <c r="K11256">
        <v>2</v>
      </c>
      <c r="L11256">
        <v>0</v>
      </c>
      <c r="M11256">
        <v>17</v>
      </c>
      <c r="N11256">
        <v>0</v>
      </c>
      <c r="O11256">
        <v>16</v>
      </c>
    </row>
    <row r="11257" spans="1:19" x14ac:dyDescent="0.3">
      <c r="A11257">
        <v>13253</v>
      </c>
      <c r="B11257" t="s">
        <v>2210</v>
      </c>
      <c r="C11257" t="s">
        <v>2917</v>
      </c>
      <c r="P11257">
        <v>32</v>
      </c>
      <c r="Q11257">
        <v>0</v>
      </c>
      <c r="R11257">
        <v>83</v>
      </c>
      <c r="S11257">
        <v>6</v>
      </c>
    </row>
    <row r="11258" spans="1:19" x14ac:dyDescent="0.3">
      <c r="A11258">
        <v>13253</v>
      </c>
      <c r="B11258" t="s">
        <v>2210</v>
      </c>
      <c r="C11258" t="s">
        <v>1212</v>
      </c>
      <c r="P11258">
        <v>41</v>
      </c>
      <c r="Q11258">
        <v>1</v>
      </c>
      <c r="R11258">
        <v>80</v>
      </c>
      <c r="S11258">
        <v>4</v>
      </c>
    </row>
    <row r="11259" spans="1:19" x14ac:dyDescent="0.3">
      <c r="A11259">
        <v>13253</v>
      </c>
      <c r="B11259" t="s">
        <v>2210</v>
      </c>
      <c r="C11259" t="s">
        <v>2921</v>
      </c>
      <c r="P11259">
        <v>30</v>
      </c>
      <c r="Q11259">
        <v>0</v>
      </c>
      <c r="R11259">
        <v>49</v>
      </c>
      <c r="S11259">
        <v>2</v>
      </c>
    </row>
    <row r="11260" spans="1:19" x14ac:dyDescent="0.3">
      <c r="A11260">
        <v>13253</v>
      </c>
      <c r="B11260" t="s">
        <v>2210</v>
      </c>
      <c r="C11260" t="s">
        <v>326</v>
      </c>
      <c r="P11260">
        <v>21</v>
      </c>
      <c r="Q11260">
        <v>2</v>
      </c>
      <c r="R11260">
        <v>29</v>
      </c>
      <c r="S11260">
        <v>2</v>
      </c>
    </row>
    <row r="11261" spans="1:19" x14ac:dyDescent="0.3">
      <c r="A11261">
        <v>13253</v>
      </c>
      <c r="B11261" t="s">
        <v>2210</v>
      </c>
      <c r="C11261" t="s">
        <v>1606</v>
      </c>
      <c r="P11261">
        <v>29</v>
      </c>
      <c r="Q11261">
        <v>0</v>
      </c>
      <c r="R11261">
        <v>29</v>
      </c>
      <c r="S11261">
        <v>1</v>
      </c>
    </row>
    <row r="11262" spans="1:19" x14ac:dyDescent="0.3">
      <c r="A11262">
        <v>13253</v>
      </c>
      <c r="B11262" t="s">
        <v>2210</v>
      </c>
      <c r="C11262" t="s">
        <v>1755</v>
      </c>
      <c r="P11262">
        <v>11</v>
      </c>
      <c r="Q11262">
        <v>0</v>
      </c>
      <c r="R11262">
        <v>13</v>
      </c>
      <c r="S11262">
        <v>2</v>
      </c>
    </row>
    <row r="11263" spans="1:19" x14ac:dyDescent="0.3">
      <c r="A11263">
        <v>13253</v>
      </c>
      <c r="B11263" t="s">
        <v>2210</v>
      </c>
      <c r="C11263" t="s">
        <v>649</v>
      </c>
      <c r="P11263">
        <v>9</v>
      </c>
      <c r="Q11263">
        <v>0</v>
      </c>
      <c r="R11263">
        <v>9</v>
      </c>
      <c r="S11263">
        <v>1</v>
      </c>
    </row>
    <row r="11264" spans="1:19" x14ac:dyDescent="0.3">
      <c r="A11264">
        <v>13253</v>
      </c>
      <c r="B11264" t="s">
        <v>1181</v>
      </c>
      <c r="C11264" t="s">
        <v>410</v>
      </c>
      <c r="P11264">
        <v>17</v>
      </c>
      <c r="Q11264">
        <v>1</v>
      </c>
      <c r="R11264">
        <v>89</v>
      </c>
      <c r="S11264">
        <v>10</v>
      </c>
    </row>
    <row r="11265" spans="1:39" x14ac:dyDescent="0.3">
      <c r="A11265">
        <v>13253</v>
      </c>
      <c r="B11265" t="s">
        <v>1181</v>
      </c>
      <c r="C11265" t="s">
        <v>2930</v>
      </c>
      <c r="P11265">
        <v>35</v>
      </c>
      <c r="Q11265">
        <v>2</v>
      </c>
      <c r="R11265">
        <v>87</v>
      </c>
      <c r="S11265">
        <v>5</v>
      </c>
    </row>
    <row r="11266" spans="1:39" x14ac:dyDescent="0.3">
      <c r="A11266">
        <v>13253</v>
      </c>
      <c r="B11266" t="s">
        <v>1181</v>
      </c>
      <c r="C11266" t="s">
        <v>1751</v>
      </c>
      <c r="P11266">
        <v>28</v>
      </c>
      <c r="Q11266">
        <v>0</v>
      </c>
      <c r="R11266">
        <v>67</v>
      </c>
      <c r="S11266">
        <v>5</v>
      </c>
    </row>
    <row r="11267" spans="1:39" x14ac:dyDescent="0.3">
      <c r="A11267">
        <v>13253</v>
      </c>
      <c r="B11267" t="s">
        <v>1181</v>
      </c>
      <c r="C11267" t="s">
        <v>122</v>
      </c>
      <c r="P11267">
        <v>13</v>
      </c>
      <c r="Q11267">
        <v>0</v>
      </c>
      <c r="R11267">
        <v>44</v>
      </c>
      <c r="S11267">
        <v>5</v>
      </c>
    </row>
    <row r="11268" spans="1:39" x14ac:dyDescent="0.3">
      <c r="A11268">
        <v>13253</v>
      </c>
      <c r="B11268" t="s">
        <v>1181</v>
      </c>
      <c r="C11268" t="s">
        <v>1002</v>
      </c>
      <c r="P11268">
        <v>13</v>
      </c>
      <c r="Q11268">
        <v>0</v>
      </c>
      <c r="R11268">
        <v>33</v>
      </c>
      <c r="S11268">
        <v>4</v>
      </c>
    </row>
    <row r="11269" spans="1:39" x14ac:dyDescent="0.3">
      <c r="A11269">
        <v>13253</v>
      </c>
      <c r="B11269" t="s">
        <v>1181</v>
      </c>
      <c r="C11269" t="s">
        <v>3133</v>
      </c>
      <c r="P11269">
        <v>11</v>
      </c>
      <c r="Q11269">
        <v>1</v>
      </c>
      <c r="R11269">
        <v>30</v>
      </c>
      <c r="S11269">
        <v>4</v>
      </c>
    </row>
    <row r="11270" spans="1:39" x14ac:dyDescent="0.3">
      <c r="A11270">
        <v>13253</v>
      </c>
      <c r="B11270" t="s">
        <v>1181</v>
      </c>
      <c r="C11270" t="s">
        <v>2661</v>
      </c>
      <c r="P11270">
        <v>6</v>
      </c>
      <c r="Q11270">
        <v>0</v>
      </c>
      <c r="R11270">
        <v>7</v>
      </c>
      <c r="S11270">
        <v>2</v>
      </c>
    </row>
    <row r="11271" spans="1:39" x14ac:dyDescent="0.3">
      <c r="A11271">
        <v>13253</v>
      </c>
      <c r="B11271" t="s">
        <v>1181</v>
      </c>
      <c r="C11271" t="s">
        <v>2664</v>
      </c>
      <c r="P11271">
        <v>7</v>
      </c>
      <c r="Q11271">
        <v>0</v>
      </c>
      <c r="R11271">
        <v>7</v>
      </c>
      <c r="S11271">
        <v>1</v>
      </c>
    </row>
    <row r="11272" spans="1:39" x14ac:dyDescent="0.3">
      <c r="A11272">
        <v>13253</v>
      </c>
      <c r="B11272" t="s">
        <v>2210</v>
      </c>
      <c r="C11272" t="s">
        <v>1212</v>
      </c>
      <c r="T11272">
        <v>22.8</v>
      </c>
      <c r="U11272">
        <v>35</v>
      </c>
      <c r="V11272">
        <v>0</v>
      </c>
      <c r="W11272">
        <v>91</v>
      </c>
      <c r="X11272">
        <v>4</v>
      </c>
    </row>
    <row r="11273" spans="1:39" x14ac:dyDescent="0.3">
      <c r="A11273">
        <v>13253</v>
      </c>
      <c r="B11273" t="s">
        <v>1181</v>
      </c>
      <c r="C11273" t="s">
        <v>122</v>
      </c>
      <c r="T11273">
        <v>25.8</v>
      </c>
      <c r="U11273">
        <v>29</v>
      </c>
      <c r="V11273">
        <v>0</v>
      </c>
      <c r="W11273">
        <v>103</v>
      </c>
      <c r="X11273">
        <v>4</v>
      </c>
    </row>
    <row r="11274" spans="1:39" x14ac:dyDescent="0.3">
      <c r="A11274">
        <v>13253</v>
      </c>
      <c r="B11274" t="s">
        <v>1181</v>
      </c>
      <c r="C11274" t="s">
        <v>3134</v>
      </c>
      <c r="T11274">
        <v>18.3</v>
      </c>
      <c r="U11274">
        <v>21</v>
      </c>
      <c r="V11274">
        <v>0</v>
      </c>
      <c r="W11274">
        <v>55</v>
      </c>
      <c r="X11274">
        <v>3</v>
      </c>
    </row>
    <row r="11275" spans="1:39" x14ac:dyDescent="0.3">
      <c r="A11275">
        <v>13253</v>
      </c>
      <c r="B11275" t="s">
        <v>2210</v>
      </c>
      <c r="C11275" t="s">
        <v>751</v>
      </c>
      <c r="Y11275">
        <v>19.8</v>
      </c>
      <c r="Z11275">
        <v>54</v>
      </c>
      <c r="AA11275">
        <v>0</v>
      </c>
      <c r="AB11275">
        <v>79</v>
      </c>
      <c r="AC11275">
        <v>4</v>
      </c>
    </row>
    <row r="11276" spans="1:39" x14ac:dyDescent="0.3">
      <c r="A11276">
        <v>13253</v>
      </c>
      <c r="B11276" t="s">
        <v>1181</v>
      </c>
      <c r="C11276" t="s">
        <v>410</v>
      </c>
      <c r="Y11276">
        <v>0</v>
      </c>
      <c r="Z11276">
        <v>0</v>
      </c>
      <c r="AA11276">
        <v>0</v>
      </c>
      <c r="AB11276">
        <v>0</v>
      </c>
      <c r="AC11276">
        <v>1</v>
      </c>
    </row>
    <row r="11277" spans="1:39" x14ac:dyDescent="0.3">
      <c r="A11277">
        <v>13253</v>
      </c>
      <c r="B11277" t="s">
        <v>2210</v>
      </c>
      <c r="C11277" t="s">
        <v>2922</v>
      </c>
      <c r="AD11277">
        <v>2</v>
      </c>
      <c r="AE11277">
        <v>27</v>
      </c>
      <c r="AF11277">
        <v>1</v>
      </c>
      <c r="AG11277">
        <v>50</v>
      </c>
      <c r="AH11277">
        <v>9</v>
      </c>
      <c r="AI11277">
        <v>6</v>
      </c>
    </row>
    <row r="11278" spans="1:39" x14ac:dyDescent="0.3">
      <c r="A11278">
        <v>13253</v>
      </c>
      <c r="B11278" t="s">
        <v>1181</v>
      </c>
      <c r="C11278" t="s">
        <v>44</v>
      </c>
      <c r="AD11278">
        <v>0</v>
      </c>
      <c r="AE11278" t="s">
        <v>136</v>
      </c>
      <c r="AF11278">
        <v>0</v>
      </c>
      <c r="AG11278" t="s">
        <v>136</v>
      </c>
      <c r="AH11278">
        <v>4</v>
      </c>
      <c r="AI11278">
        <v>4</v>
      </c>
    </row>
    <row r="11279" spans="1:39" x14ac:dyDescent="0.3">
      <c r="A11279">
        <v>13253</v>
      </c>
      <c r="B11279" t="s">
        <v>2210</v>
      </c>
      <c r="C11279" t="s">
        <v>3135</v>
      </c>
      <c r="AJ11279">
        <v>43</v>
      </c>
      <c r="AK11279">
        <v>75</v>
      </c>
      <c r="AL11279">
        <v>37.5</v>
      </c>
      <c r="AM11279">
        <v>2</v>
      </c>
    </row>
    <row r="11280" spans="1:39" x14ac:dyDescent="0.3">
      <c r="A11280">
        <v>13253</v>
      </c>
      <c r="B11280" t="s">
        <v>1181</v>
      </c>
      <c r="C11280" t="s">
        <v>2668</v>
      </c>
      <c r="AJ11280">
        <v>46</v>
      </c>
      <c r="AK11280">
        <v>164</v>
      </c>
      <c r="AL11280">
        <v>41</v>
      </c>
      <c r="AM11280">
        <v>4</v>
      </c>
    </row>
    <row r="11281" spans="1:19" x14ac:dyDescent="0.3">
      <c r="A11281">
        <v>13254</v>
      </c>
      <c r="B11281" t="s">
        <v>747</v>
      </c>
      <c r="C11281" t="s">
        <v>3136</v>
      </c>
      <c r="D11281">
        <v>31</v>
      </c>
      <c r="E11281">
        <v>61.3</v>
      </c>
      <c r="F11281">
        <v>19</v>
      </c>
      <c r="G11281">
        <v>1</v>
      </c>
      <c r="H11281">
        <v>1</v>
      </c>
      <c r="I11281">
        <v>204</v>
      </c>
      <c r="J11281">
        <v>120.8</v>
      </c>
    </row>
    <row r="11282" spans="1:19" x14ac:dyDescent="0.3">
      <c r="A11282">
        <v>13254</v>
      </c>
      <c r="B11282" t="s">
        <v>1678</v>
      </c>
      <c r="C11282" t="s">
        <v>2923</v>
      </c>
      <c r="D11282">
        <v>36</v>
      </c>
      <c r="E11282">
        <v>50</v>
      </c>
      <c r="F11282">
        <v>18</v>
      </c>
      <c r="G11282">
        <v>0</v>
      </c>
      <c r="H11282">
        <v>1</v>
      </c>
      <c r="I11282">
        <v>296</v>
      </c>
      <c r="J11282">
        <v>128.19999999999999</v>
      </c>
    </row>
    <row r="11283" spans="1:19" x14ac:dyDescent="0.3">
      <c r="A11283">
        <v>13254</v>
      </c>
      <c r="B11283" t="s">
        <v>747</v>
      </c>
      <c r="C11283" t="s">
        <v>970</v>
      </c>
      <c r="K11283">
        <v>28</v>
      </c>
      <c r="L11283">
        <v>0</v>
      </c>
      <c r="M11283">
        <v>13</v>
      </c>
      <c r="N11283">
        <v>0</v>
      </c>
      <c r="O11283">
        <v>89</v>
      </c>
    </row>
    <row r="11284" spans="1:19" x14ac:dyDescent="0.3">
      <c r="A11284">
        <v>13254</v>
      </c>
      <c r="B11284" t="s">
        <v>747</v>
      </c>
      <c r="C11284" t="s">
        <v>107</v>
      </c>
      <c r="K11284">
        <v>5</v>
      </c>
      <c r="L11284">
        <v>0</v>
      </c>
      <c r="M11284">
        <v>38</v>
      </c>
      <c r="N11284">
        <v>0</v>
      </c>
      <c r="O11284">
        <v>28</v>
      </c>
    </row>
    <row r="11285" spans="1:19" x14ac:dyDescent="0.3">
      <c r="A11285">
        <v>13254</v>
      </c>
      <c r="B11285" t="s">
        <v>747</v>
      </c>
      <c r="C11285" t="s">
        <v>507</v>
      </c>
      <c r="K11285">
        <v>1</v>
      </c>
      <c r="L11285">
        <v>0</v>
      </c>
      <c r="M11285">
        <v>1</v>
      </c>
      <c r="N11285">
        <v>0</v>
      </c>
      <c r="O11285">
        <v>1</v>
      </c>
    </row>
    <row r="11286" spans="1:19" x14ac:dyDescent="0.3">
      <c r="A11286">
        <v>13254</v>
      </c>
      <c r="B11286" t="s">
        <v>747</v>
      </c>
      <c r="C11286" t="s">
        <v>3136</v>
      </c>
      <c r="K11286">
        <v>3</v>
      </c>
      <c r="L11286">
        <v>0</v>
      </c>
      <c r="M11286">
        <v>0</v>
      </c>
      <c r="N11286">
        <v>0</v>
      </c>
      <c r="O11286">
        <v>-12</v>
      </c>
    </row>
    <row r="11287" spans="1:19" x14ac:dyDescent="0.3">
      <c r="A11287">
        <v>13254</v>
      </c>
      <c r="B11287" t="s">
        <v>1678</v>
      </c>
      <c r="C11287" t="s">
        <v>3137</v>
      </c>
      <c r="K11287">
        <v>10</v>
      </c>
      <c r="L11287">
        <v>0</v>
      </c>
      <c r="M11287">
        <v>28</v>
      </c>
      <c r="N11287">
        <v>1</v>
      </c>
      <c r="O11287">
        <v>44</v>
      </c>
    </row>
    <row r="11288" spans="1:19" x14ac:dyDescent="0.3">
      <c r="A11288">
        <v>13254</v>
      </c>
      <c r="B11288" t="s">
        <v>1678</v>
      </c>
      <c r="C11288" t="s">
        <v>2572</v>
      </c>
      <c r="K11288">
        <v>7</v>
      </c>
      <c r="L11288">
        <v>1</v>
      </c>
      <c r="M11288">
        <v>18</v>
      </c>
      <c r="N11288">
        <v>0</v>
      </c>
      <c r="O11288">
        <v>31</v>
      </c>
    </row>
    <row r="11289" spans="1:19" x14ac:dyDescent="0.3">
      <c r="A11289">
        <v>13254</v>
      </c>
      <c r="B11289" t="s">
        <v>1678</v>
      </c>
      <c r="C11289" t="s">
        <v>618</v>
      </c>
      <c r="K11289">
        <v>3</v>
      </c>
      <c r="L11289">
        <v>0</v>
      </c>
      <c r="M11289">
        <v>25</v>
      </c>
      <c r="N11289">
        <v>0</v>
      </c>
      <c r="O11289">
        <v>23</v>
      </c>
    </row>
    <row r="11290" spans="1:19" x14ac:dyDescent="0.3">
      <c r="A11290">
        <v>13254</v>
      </c>
      <c r="B11290" t="s">
        <v>1678</v>
      </c>
      <c r="C11290" t="s">
        <v>2573</v>
      </c>
      <c r="K11290">
        <v>1</v>
      </c>
      <c r="L11290">
        <v>0</v>
      </c>
      <c r="M11290">
        <v>3</v>
      </c>
      <c r="N11290">
        <v>0</v>
      </c>
      <c r="O11290">
        <v>3</v>
      </c>
    </row>
    <row r="11291" spans="1:19" x14ac:dyDescent="0.3">
      <c r="A11291">
        <v>13254</v>
      </c>
      <c r="B11291" t="s">
        <v>1678</v>
      </c>
      <c r="C11291" t="s">
        <v>2923</v>
      </c>
      <c r="K11291">
        <v>10</v>
      </c>
      <c r="L11291">
        <v>0</v>
      </c>
      <c r="M11291">
        <v>7</v>
      </c>
      <c r="N11291">
        <v>0</v>
      </c>
      <c r="O11291">
        <v>0</v>
      </c>
    </row>
    <row r="11292" spans="1:19" x14ac:dyDescent="0.3">
      <c r="A11292">
        <v>13254</v>
      </c>
      <c r="B11292" t="s">
        <v>747</v>
      </c>
      <c r="C11292" t="s">
        <v>2809</v>
      </c>
      <c r="P11292">
        <v>48</v>
      </c>
      <c r="Q11292">
        <v>0</v>
      </c>
      <c r="R11292">
        <v>64</v>
      </c>
      <c r="S11292">
        <v>3</v>
      </c>
    </row>
    <row r="11293" spans="1:19" x14ac:dyDescent="0.3">
      <c r="A11293">
        <v>13254</v>
      </c>
      <c r="B11293" t="s">
        <v>747</v>
      </c>
      <c r="C11293" t="s">
        <v>3138</v>
      </c>
      <c r="P11293">
        <v>19</v>
      </c>
      <c r="Q11293">
        <v>1</v>
      </c>
      <c r="R11293">
        <v>46</v>
      </c>
      <c r="S11293">
        <v>5</v>
      </c>
    </row>
    <row r="11294" spans="1:19" x14ac:dyDescent="0.3">
      <c r="A11294">
        <v>13254</v>
      </c>
      <c r="B11294" t="s">
        <v>747</v>
      </c>
      <c r="C11294" t="s">
        <v>2227</v>
      </c>
      <c r="P11294">
        <v>18</v>
      </c>
      <c r="Q11294">
        <v>0</v>
      </c>
      <c r="R11294">
        <v>31</v>
      </c>
      <c r="S11294">
        <v>2</v>
      </c>
    </row>
    <row r="11295" spans="1:19" x14ac:dyDescent="0.3">
      <c r="A11295">
        <v>13254</v>
      </c>
      <c r="B11295" t="s">
        <v>747</v>
      </c>
      <c r="C11295" t="s">
        <v>970</v>
      </c>
      <c r="P11295">
        <v>11</v>
      </c>
      <c r="Q11295">
        <v>0</v>
      </c>
      <c r="R11295">
        <v>17</v>
      </c>
      <c r="S11295">
        <v>3</v>
      </c>
    </row>
    <row r="11296" spans="1:19" x14ac:dyDescent="0.3">
      <c r="A11296">
        <v>13254</v>
      </c>
      <c r="B11296" t="s">
        <v>747</v>
      </c>
      <c r="C11296" t="s">
        <v>2811</v>
      </c>
      <c r="P11296">
        <v>16</v>
      </c>
      <c r="Q11296">
        <v>0</v>
      </c>
      <c r="R11296">
        <v>16</v>
      </c>
      <c r="S11296">
        <v>1</v>
      </c>
    </row>
    <row r="11297" spans="1:29" x14ac:dyDescent="0.3">
      <c r="A11297">
        <v>13254</v>
      </c>
      <c r="B11297" t="s">
        <v>747</v>
      </c>
      <c r="C11297" t="s">
        <v>1247</v>
      </c>
      <c r="P11297">
        <v>15</v>
      </c>
      <c r="Q11297">
        <v>0</v>
      </c>
      <c r="R11297">
        <v>15</v>
      </c>
      <c r="S11297">
        <v>1</v>
      </c>
    </row>
    <row r="11298" spans="1:29" x14ac:dyDescent="0.3">
      <c r="A11298">
        <v>13254</v>
      </c>
      <c r="B11298" t="s">
        <v>747</v>
      </c>
      <c r="C11298" t="s">
        <v>107</v>
      </c>
      <c r="P11298">
        <v>7</v>
      </c>
      <c r="Q11298">
        <v>0</v>
      </c>
      <c r="R11298">
        <v>11</v>
      </c>
      <c r="S11298">
        <v>3</v>
      </c>
    </row>
    <row r="11299" spans="1:29" x14ac:dyDescent="0.3">
      <c r="A11299">
        <v>13254</v>
      </c>
      <c r="B11299" t="s">
        <v>747</v>
      </c>
      <c r="C11299" t="s">
        <v>507</v>
      </c>
      <c r="P11299">
        <v>4</v>
      </c>
      <c r="Q11299">
        <v>0</v>
      </c>
      <c r="R11299">
        <v>4</v>
      </c>
      <c r="S11299">
        <v>1</v>
      </c>
    </row>
    <row r="11300" spans="1:29" x14ac:dyDescent="0.3">
      <c r="A11300">
        <v>13254</v>
      </c>
      <c r="B11300" t="s">
        <v>1678</v>
      </c>
      <c r="C11300" t="s">
        <v>3139</v>
      </c>
      <c r="P11300">
        <v>42</v>
      </c>
      <c r="Q11300">
        <v>0</v>
      </c>
      <c r="R11300">
        <v>120</v>
      </c>
      <c r="S11300">
        <v>5</v>
      </c>
    </row>
    <row r="11301" spans="1:29" x14ac:dyDescent="0.3">
      <c r="A11301">
        <v>13254</v>
      </c>
      <c r="B11301" t="s">
        <v>1678</v>
      </c>
      <c r="C11301" t="s">
        <v>2924</v>
      </c>
      <c r="P11301">
        <v>80</v>
      </c>
      <c r="Q11301">
        <v>1</v>
      </c>
      <c r="R11301">
        <v>112</v>
      </c>
      <c r="S11301">
        <v>5</v>
      </c>
    </row>
    <row r="11302" spans="1:29" x14ac:dyDescent="0.3">
      <c r="A11302">
        <v>13254</v>
      </c>
      <c r="B11302" t="s">
        <v>1678</v>
      </c>
      <c r="C11302" t="s">
        <v>3137</v>
      </c>
      <c r="P11302">
        <v>15</v>
      </c>
      <c r="Q11302">
        <v>0</v>
      </c>
      <c r="R11302">
        <v>23</v>
      </c>
      <c r="S11302">
        <v>3</v>
      </c>
    </row>
    <row r="11303" spans="1:29" x14ac:dyDescent="0.3">
      <c r="A11303">
        <v>13254</v>
      </c>
      <c r="B11303" t="s">
        <v>1678</v>
      </c>
      <c r="C11303" t="s">
        <v>2573</v>
      </c>
      <c r="P11303">
        <v>15</v>
      </c>
      <c r="Q11303">
        <v>0</v>
      </c>
      <c r="R11303">
        <v>20</v>
      </c>
      <c r="S11303">
        <v>2</v>
      </c>
    </row>
    <row r="11304" spans="1:29" x14ac:dyDescent="0.3">
      <c r="A11304">
        <v>13254</v>
      </c>
      <c r="B11304" t="s">
        <v>1678</v>
      </c>
      <c r="C11304" t="s">
        <v>3016</v>
      </c>
      <c r="P11304">
        <v>15</v>
      </c>
      <c r="Q11304">
        <v>0</v>
      </c>
      <c r="R11304">
        <v>15</v>
      </c>
      <c r="S11304">
        <v>1</v>
      </c>
    </row>
    <row r="11305" spans="1:29" x14ac:dyDescent="0.3">
      <c r="A11305">
        <v>13254</v>
      </c>
      <c r="B11305" t="s">
        <v>1678</v>
      </c>
      <c r="C11305" t="s">
        <v>2630</v>
      </c>
      <c r="P11305">
        <v>4</v>
      </c>
      <c r="Q11305">
        <v>0</v>
      </c>
      <c r="R11305">
        <v>4</v>
      </c>
      <c r="S11305">
        <v>1</v>
      </c>
    </row>
    <row r="11306" spans="1:29" x14ac:dyDescent="0.3">
      <c r="A11306">
        <v>13254</v>
      </c>
      <c r="B11306" t="s">
        <v>1678</v>
      </c>
      <c r="C11306" t="s">
        <v>618</v>
      </c>
      <c r="P11306">
        <v>2</v>
      </c>
      <c r="Q11306">
        <v>0</v>
      </c>
      <c r="R11306">
        <v>2</v>
      </c>
      <c r="S11306">
        <v>1</v>
      </c>
    </row>
    <row r="11307" spans="1:29" x14ac:dyDescent="0.3">
      <c r="A11307">
        <v>13254</v>
      </c>
      <c r="B11307" t="s">
        <v>747</v>
      </c>
      <c r="C11307" t="s">
        <v>3140</v>
      </c>
      <c r="T11307">
        <v>8</v>
      </c>
      <c r="U11307">
        <v>8</v>
      </c>
      <c r="V11307">
        <v>0</v>
      </c>
      <c r="W11307">
        <v>16</v>
      </c>
      <c r="X11307">
        <v>2</v>
      </c>
    </row>
    <row r="11308" spans="1:29" x14ac:dyDescent="0.3">
      <c r="A11308">
        <v>13254</v>
      </c>
      <c r="B11308" t="s">
        <v>747</v>
      </c>
      <c r="C11308" t="s">
        <v>52</v>
      </c>
      <c r="T11308">
        <v>99</v>
      </c>
      <c r="U11308">
        <v>99</v>
      </c>
      <c r="V11308">
        <v>1</v>
      </c>
      <c r="W11308">
        <v>99</v>
      </c>
      <c r="X11308">
        <v>1</v>
      </c>
    </row>
    <row r="11309" spans="1:29" x14ac:dyDescent="0.3">
      <c r="A11309">
        <v>13254</v>
      </c>
      <c r="B11309" t="s">
        <v>747</v>
      </c>
      <c r="C11309" t="s">
        <v>107</v>
      </c>
      <c r="T11309">
        <v>21</v>
      </c>
      <c r="U11309">
        <v>21</v>
      </c>
      <c r="V11309">
        <v>0</v>
      </c>
      <c r="W11309">
        <v>21</v>
      </c>
      <c r="X11309">
        <v>1</v>
      </c>
    </row>
    <row r="11310" spans="1:29" x14ac:dyDescent="0.3">
      <c r="A11310">
        <v>13254</v>
      </c>
      <c r="B11310" t="s">
        <v>747</v>
      </c>
      <c r="C11310" t="s">
        <v>507</v>
      </c>
      <c r="T11310">
        <v>17</v>
      </c>
      <c r="U11310">
        <v>17</v>
      </c>
      <c r="V11310">
        <v>0</v>
      </c>
      <c r="W11310">
        <v>17</v>
      </c>
      <c r="X11310">
        <v>1</v>
      </c>
    </row>
    <row r="11311" spans="1:29" x14ac:dyDescent="0.3">
      <c r="A11311">
        <v>13254</v>
      </c>
      <c r="B11311" t="s">
        <v>1678</v>
      </c>
      <c r="C11311" t="s">
        <v>2573</v>
      </c>
      <c r="T11311">
        <v>15</v>
      </c>
      <c r="U11311">
        <v>16</v>
      </c>
      <c r="V11311">
        <v>0</v>
      </c>
      <c r="W11311">
        <v>30</v>
      </c>
      <c r="X11311">
        <v>2</v>
      </c>
    </row>
    <row r="11312" spans="1:29" x14ac:dyDescent="0.3">
      <c r="A11312">
        <v>13254</v>
      </c>
      <c r="B11312" t="s">
        <v>747</v>
      </c>
      <c r="C11312" t="s">
        <v>2809</v>
      </c>
      <c r="Y11312">
        <v>6.3</v>
      </c>
      <c r="Z11312">
        <v>14</v>
      </c>
      <c r="AA11312">
        <v>0</v>
      </c>
      <c r="AB11312">
        <v>19</v>
      </c>
      <c r="AC11312">
        <v>3</v>
      </c>
    </row>
    <row r="11313" spans="1:39" x14ac:dyDescent="0.3">
      <c r="A11313">
        <v>13254</v>
      </c>
      <c r="B11313" t="s">
        <v>1678</v>
      </c>
      <c r="C11313" t="s">
        <v>3141</v>
      </c>
      <c r="Y11313">
        <v>16</v>
      </c>
      <c r="Z11313">
        <v>16</v>
      </c>
      <c r="AA11313">
        <v>0</v>
      </c>
      <c r="AB11313">
        <v>16</v>
      </c>
      <c r="AC11313">
        <v>1</v>
      </c>
    </row>
    <row r="11314" spans="1:39" x14ac:dyDescent="0.3">
      <c r="A11314">
        <v>13254</v>
      </c>
      <c r="B11314" t="s">
        <v>747</v>
      </c>
      <c r="C11314" t="s">
        <v>2812</v>
      </c>
      <c r="AD11314">
        <v>3</v>
      </c>
      <c r="AE11314">
        <v>34</v>
      </c>
      <c r="AF11314">
        <v>2</v>
      </c>
      <c r="AG11314">
        <v>66.7</v>
      </c>
      <c r="AH11314">
        <v>7</v>
      </c>
      <c r="AI11314">
        <v>1</v>
      </c>
    </row>
    <row r="11315" spans="1:39" x14ac:dyDescent="0.3">
      <c r="A11315">
        <v>13254</v>
      </c>
      <c r="B11315" t="s">
        <v>1678</v>
      </c>
      <c r="C11315" t="s">
        <v>2926</v>
      </c>
      <c r="AD11315">
        <v>2</v>
      </c>
      <c r="AE11315">
        <v>43</v>
      </c>
      <c r="AF11315">
        <v>2</v>
      </c>
      <c r="AG11315">
        <v>100</v>
      </c>
      <c r="AH11315">
        <v>7</v>
      </c>
      <c r="AI11315">
        <v>1</v>
      </c>
    </row>
    <row r="11316" spans="1:39" x14ac:dyDescent="0.3">
      <c r="A11316">
        <v>13254</v>
      </c>
      <c r="B11316" t="s">
        <v>747</v>
      </c>
      <c r="C11316" t="s">
        <v>3142</v>
      </c>
      <c r="AJ11316">
        <v>53</v>
      </c>
      <c r="AK11316">
        <v>223</v>
      </c>
      <c r="AL11316">
        <v>44.6</v>
      </c>
      <c r="AM11316">
        <v>5</v>
      </c>
    </row>
    <row r="11317" spans="1:39" x14ac:dyDescent="0.3">
      <c r="A11317">
        <v>13254</v>
      </c>
      <c r="B11317" t="s">
        <v>747</v>
      </c>
      <c r="C11317" t="s">
        <v>2741</v>
      </c>
      <c r="AJ11317">
        <v>28</v>
      </c>
      <c r="AK11317">
        <v>28</v>
      </c>
      <c r="AL11317">
        <v>28</v>
      </c>
      <c r="AM11317">
        <v>1</v>
      </c>
    </row>
    <row r="11318" spans="1:39" x14ac:dyDescent="0.3">
      <c r="A11318">
        <v>13254</v>
      </c>
      <c r="B11318" t="s">
        <v>1678</v>
      </c>
      <c r="C11318" t="s">
        <v>2927</v>
      </c>
      <c r="AJ11318">
        <v>68</v>
      </c>
      <c r="AK11318">
        <v>382</v>
      </c>
      <c r="AL11318">
        <v>47.8</v>
      </c>
      <c r="AM11318">
        <v>8</v>
      </c>
    </row>
    <row r="11319" spans="1:39" x14ac:dyDescent="0.3">
      <c r="A11319">
        <v>13255</v>
      </c>
      <c r="B11319" t="s">
        <v>554</v>
      </c>
      <c r="C11319" t="s">
        <v>1043</v>
      </c>
      <c r="D11319">
        <v>41</v>
      </c>
      <c r="E11319">
        <v>65.900000000000006</v>
      </c>
      <c r="F11319">
        <v>27</v>
      </c>
      <c r="G11319">
        <v>0</v>
      </c>
      <c r="H11319">
        <v>3</v>
      </c>
      <c r="I11319">
        <v>336</v>
      </c>
      <c r="J11319">
        <v>158.80000000000001</v>
      </c>
    </row>
    <row r="11320" spans="1:39" x14ac:dyDescent="0.3">
      <c r="A11320">
        <v>13255</v>
      </c>
      <c r="B11320" t="s">
        <v>787</v>
      </c>
      <c r="C11320" t="s">
        <v>429</v>
      </c>
      <c r="D11320">
        <v>30</v>
      </c>
      <c r="E11320">
        <v>60</v>
      </c>
      <c r="F11320">
        <v>18</v>
      </c>
      <c r="G11320">
        <v>2</v>
      </c>
      <c r="H11320">
        <v>1</v>
      </c>
      <c r="I11320">
        <v>177</v>
      </c>
      <c r="J11320">
        <v>107.2</v>
      </c>
    </row>
    <row r="11321" spans="1:39" x14ac:dyDescent="0.3">
      <c r="A11321">
        <v>13255</v>
      </c>
      <c r="B11321" t="s">
        <v>554</v>
      </c>
      <c r="C11321" t="s">
        <v>2393</v>
      </c>
      <c r="K11321">
        <v>13</v>
      </c>
      <c r="L11321">
        <v>0</v>
      </c>
      <c r="M11321">
        <v>10</v>
      </c>
      <c r="N11321">
        <v>1</v>
      </c>
      <c r="O11321">
        <v>29</v>
      </c>
    </row>
    <row r="11322" spans="1:39" x14ac:dyDescent="0.3">
      <c r="A11322">
        <v>13255</v>
      </c>
      <c r="B11322" t="s">
        <v>554</v>
      </c>
      <c r="C11322" t="s">
        <v>103</v>
      </c>
      <c r="K11322">
        <v>4</v>
      </c>
      <c r="L11322">
        <v>0</v>
      </c>
      <c r="M11322">
        <v>7</v>
      </c>
      <c r="N11322">
        <v>0</v>
      </c>
      <c r="O11322">
        <v>8</v>
      </c>
    </row>
    <row r="11323" spans="1:39" x14ac:dyDescent="0.3">
      <c r="A11323">
        <v>13255</v>
      </c>
      <c r="B11323" t="s">
        <v>554</v>
      </c>
      <c r="C11323" t="s">
        <v>3143</v>
      </c>
      <c r="K11323">
        <v>0</v>
      </c>
      <c r="L11323">
        <v>0</v>
      </c>
      <c r="M11323">
        <v>0</v>
      </c>
      <c r="N11323">
        <v>0</v>
      </c>
      <c r="O11323">
        <v>0</v>
      </c>
    </row>
    <row r="11324" spans="1:39" x14ac:dyDescent="0.3">
      <c r="A11324">
        <v>13255</v>
      </c>
      <c r="B11324" t="s">
        <v>554</v>
      </c>
      <c r="C11324" t="s">
        <v>1043</v>
      </c>
      <c r="K11324">
        <v>4</v>
      </c>
      <c r="L11324">
        <v>1</v>
      </c>
      <c r="M11324">
        <v>9</v>
      </c>
      <c r="N11324">
        <v>0</v>
      </c>
      <c r="O11324">
        <v>-15</v>
      </c>
    </row>
    <row r="11325" spans="1:39" x14ac:dyDescent="0.3">
      <c r="A11325">
        <v>13255</v>
      </c>
      <c r="B11325" t="s">
        <v>787</v>
      </c>
      <c r="C11325" t="s">
        <v>3144</v>
      </c>
      <c r="K11325">
        <v>13</v>
      </c>
      <c r="L11325">
        <v>0</v>
      </c>
      <c r="M11325">
        <v>11</v>
      </c>
      <c r="N11325">
        <v>0</v>
      </c>
      <c r="O11325">
        <v>36</v>
      </c>
    </row>
    <row r="11326" spans="1:39" x14ac:dyDescent="0.3">
      <c r="A11326">
        <v>13255</v>
      </c>
      <c r="B11326" t="s">
        <v>787</v>
      </c>
      <c r="C11326" t="s">
        <v>2671</v>
      </c>
      <c r="K11326">
        <v>8</v>
      </c>
      <c r="L11326">
        <v>0</v>
      </c>
      <c r="M11326">
        <v>13</v>
      </c>
      <c r="N11326">
        <v>0</v>
      </c>
      <c r="O11326">
        <v>26</v>
      </c>
    </row>
    <row r="11327" spans="1:39" x14ac:dyDescent="0.3">
      <c r="A11327">
        <v>13255</v>
      </c>
      <c r="B11327" t="s">
        <v>787</v>
      </c>
      <c r="C11327" t="s">
        <v>429</v>
      </c>
      <c r="K11327">
        <v>12</v>
      </c>
      <c r="L11327">
        <v>1</v>
      </c>
      <c r="M11327">
        <v>10</v>
      </c>
      <c r="N11327">
        <v>0</v>
      </c>
      <c r="O11327">
        <v>-31</v>
      </c>
    </row>
    <row r="11328" spans="1:39" x14ac:dyDescent="0.3">
      <c r="A11328">
        <v>13255</v>
      </c>
      <c r="B11328" t="s">
        <v>554</v>
      </c>
      <c r="C11328" t="s">
        <v>320</v>
      </c>
      <c r="P11328">
        <v>33</v>
      </c>
      <c r="Q11328">
        <v>0</v>
      </c>
      <c r="R11328">
        <v>125</v>
      </c>
      <c r="S11328">
        <v>12</v>
      </c>
    </row>
    <row r="11329" spans="1:24" x14ac:dyDescent="0.3">
      <c r="A11329">
        <v>13255</v>
      </c>
      <c r="B11329" t="s">
        <v>554</v>
      </c>
      <c r="C11329" t="s">
        <v>1940</v>
      </c>
      <c r="P11329">
        <v>22</v>
      </c>
      <c r="Q11329">
        <v>1</v>
      </c>
      <c r="R11329">
        <v>75</v>
      </c>
      <c r="S11329">
        <v>6</v>
      </c>
    </row>
    <row r="11330" spans="1:24" x14ac:dyDescent="0.3">
      <c r="A11330">
        <v>13255</v>
      </c>
      <c r="B11330" t="s">
        <v>554</v>
      </c>
      <c r="C11330" t="s">
        <v>586</v>
      </c>
      <c r="P11330">
        <v>30</v>
      </c>
      <c r="Q11330">
        <v>1</v>
      </c>
      <c r="R11330">
        <v>58</v>
      </c>
      <c r="S11330">
        <v>2</v>
      </c>
    </row>
    <row r="11331" spans="1:24" x14ac:dyDescent="0.3">
      <c r="A11331">
        <v>13255</v>
      </c>
      <c r="B11331" t="s">
        <v>554</v>
      </c>
      <c r="C11331" t="s">
        <v>459</v>
      </c>
      <c r="P11331">
        <v>19</v>
      </c>
      <c r="Q11331">
        <v>0</v>
      </c>
      <c r="R11331">
        <v>45</v>
      </c>
      <c r="S11331">
        <v>4</v>
      </c>
    </row>
    <row r="11332" spans="1:24" x14ac:dyDescent="0.3">
      <c r="A11332">
        <v>13255</v>
      </c>
      <c r="B11332" t="s">
        <v>554</v>
      </c>
      <c r="C11332" t="s">
        <v>3143</v>
      </c>
      <c r="P11332">
        <v>7</v>
      </c>
      <c r="Q11332">
        <v>1</v>
      </c>
      <c r="R11332">
        <v>17</v>
      </c>
      <c r="S11332">
        <v>1</v>
      </c>
    </row>
    <row r="11333" spans="1:24" x14ac:dyDescent="0.3">
      <c r="A11333">
        <v>13255</v>
      </c>
      <c r="B11333" t="s">
        <v>554</v>
      </c>
      <c r="C11333" t="s">
        <v>103</v>
      </c>
      <c r="P11333">
        <v>14</v>
      </c>
      <c r="Q11333">
        <v>0</v>
      </c>
      <c r="R11333">
        <v>14</v>
      </c>
      <c r="S11333">
        <v>1</v>
      </c>
    </row>
    <row r="11334" spans="1:24" x14ac:dyDescent="0.3">
      <c r="A11334">
        <v>13255</v>
      </c>
      <c r="B11334" t="s">
        <v>554</v>
      </c>
      <c r="C11334" t="s">
        <v>2057</v>
      </c>
      <c r="P11334">
        <v>2</v>
      </c>
      <c r="Q11334">
        <v>0</v>
      </c>
      <c r="R11334">
        <v>2</v>
      </c>
      <c r="S11334">
        <v>1</v>
      </c>
    </row>
    <row r="11335" spans="1:24" x14ac:dyDescent="0.3">
      <c r="A11335">
        <v>13255</v>
      </c>
      <c r="B11335" t="s">
        <v>787</v>
      </c>
      <c r="C11335" t="s">
        <v>52</v>
      </c>
      <c r="P11335">
        <v>30</v>
      </c>
      <c r="Q11335">
        <v>0</v>
      </c>
      <c r="R11335">
        <v>77</v>
      </c>
      <c r="S11335">
        <v>7</v>
      </c>
    </row>
    <row r="11336" spans="1:24" x14ac:dyDescent="0.3">
      <c r="A11336">
        <v>13255</v>
      </c>
      <c r="B11336" t="s">
        <v>787</v>
      </c>
      <c r="C11336" t="s">
        <v>3144</v>
      </c>
      <c r="P11336">
        <v>13</v>
      </c>
      <c r="Q11336">
        <v>1</v>
      </c>
      <c r="R11336">
        <v>40</v>
      </c>
      <c r="S11336">
        <v>4</v>
      </c>
    </row>
    <row r="11337" spans="1:24" x14ac:dyDescent="0.3">
      <c r="A11337">
        <v>13255</v>
      </c>
      <c r="B11337" t="s">
        <v>787</v>
      </c>
      <c r="C11337" t="s">
        <v>291</v>
      </c>
      <c r="P11337">
        <v>12</v>
      </c>
      <c r="Q11337">
        <v>0</v>
      </c>
      <c r="R11337">
        <v>25</v>
      </c>
      <c r="S11337">
        <v>3</v>
      </c>
    </row>
    <row r="11338" spans="1:24" x14ac:dyDescent="0.3">
      <c r="A11338">
        <v>13255</v>
      </c>
      <c r="B11338" t="s">
        <v>787</v>
      </c>
      <c r="C11338" t="s">
        <v>1370</v>
      </c>
      <c r="P11338">
        <v>15</v>
      </c>
      <c r="Q11338">
        <v>0</v>
      </c>
      <c r="R11338">
        <v>15</v>
      </c>
      <c r="S11338">
        <v>1</v>
      </c>
    </row>
    <row r="11339" spans="1:24" x14ac:dyDescent="0.3">
      <c r="A11339">
        <v>13255</v>
      </c>
      <c r="B11339" t="s">
        <v>787</v>
      </c>
      <c r="C11339" t="s">
        <v>2671</v>
      </c>
      <c r="P11339">
        <v>8</v>
      </c>
      <c r="Q11339">
        <v>0</v>
      </c>
      <c r="R11339">
        <v>8</v>
      </c>
      <c r="S11339">
        <v>1</v>
      </c>
    </row>
    <row r="11340" spans="1:24" x14ac:dyDescent="0.3">
      <c r="A11340">
        <v>13255</v>
      </c>
      <c r="B11340" t="s">
        <v>787</v>
      </c>
      <c r="C11340" t="s">
        <v>2498</v>
      </c>
      <c r="P11340">
        <v>7</v>
      </c>
      <c r="Q11340">
        <v>0</v>
      </c>
      <c r="R11340">
        <v>7</v>
      </c>
      <c r="S11340">
        <v>1</v>
      </c>
    </row>
    <row r="11341" spans="1:24" x14ac:dyDescent="0.3">
      <c r="A11341">
        <v>13255</v>
      </c>
      <c r="B11341" t="s">
        <v>787</v>
      </c>
      <c r="C11341" t="s">
        <v>781</v>
      </c>
      <c r="P11341">
        <v>5</v>
      </c>
      <c r="Q11341">
        <v>0</v>
      </c>
      <c r="R11341">
        <v>5</v>
      </c>
      <c r="S11341">
        <v>1</v>
      </c>
    </row>
    <row r="11342" spans="1:24" x14ac:dyDescent="0.3">
      <c r="A11342">
        <v>13255</v>
      </c>
      <c r="B11342" t="s">
        <v>554</v>
      </c>
      <c r="C11342" t="s">
        <v>586</v>
      </c>
      <c r="T11342">
        <v>23.5</v>
      </c>
      <c r="U11342">
        <v>27</v>
      </c>
      <c r="V11342">
        <v>0</v>
      </c>
      <c r="W11342">
        <v>47</v>
      </c>
      <c r="X11342">
        <v>2</v>
      </c>
    </row>
    <row r="11343" spans="1:24" x14ac:dyDescent="0.3">
      <c r="A11343">
        <v>13255</v>
      </c>
      <c r="B11343" t="s">
        <v>554</v>
      </c>
      <c r="C11343" t="s">
        <v>3143</v>
      </c>
      <c r="T11343">
        <v>23</v>
      </c>
      <c r="U11343">
        <v>25</v>
      </c>
      <c r="V11343">
        <v>0</v>
      </c>
      <c r="W11343">
        <v>46</v>
      </c>
      <c r="X11343">
        <v>2</v>
      </c>
    </row>
    <row r="11344" spans="1:24" x14ac:dyDescent="0.3">
      <c r="A11344">
        <v>13255</v>
      </c>
      <c r="B11344" t="s">
        <v>787</v>
      </c>
      <c r="C11344" t="s">
        <v>2957</v>
      </c>
      <c r="T11344">
        <v>26.8</v>
      </c>
      <c r="U11344">
        <v>36</v>
      </c>
      <c r="V11344">
        <v>0</v>
      </c>
      <c r="W11344">
        <v>134</v>
      </c>
      <c r="X11344">
        <v>5</v>
      </c>
    </row>
    <row r="11345" spans="1:39" x14ac:dyDescent="0.3">
      <c r="A11345">
        <v>13255</v>
      </c>
      <c r="B11345" t="s">
        <v>787</v>
      </c>
      <c r="C11345" t="s">
        <v>3131</v>
      </c>
      <c r="T11345">
        <v>15</v>
      </c>
      <c r="U11345">
        <v>15</v>
      </c>
      <c r="V11345">
        <v>0</v>
      </c>
      <c r="W11345">
        <v>15</v>
      </c>
      <c r="X11345">
        <v>1</v>
      </c>
    </row>
    <row r="11346" spans="1:39" x14ac:dyDescent="0.3">
      <c r="A11346">
        <v>13255</v>
      </c>
      <c r="B11346" t="s">
        <v>554</v>
      </c>
      <c r="C11346" t="s">
        <v>174</v>
      </c>
      <c r="Y11346">
        <v>2</v>
      </c>
      <c r="Z11346">
        <v>2</v>
      </c>
      <c r="AA11346">
        <v>0</v>
      </c>
      <c r="AB11346">
        <v>2</v>
      </c>
      <c r="AC11346">
        <v>1</v>
      </c>
    </row>
    <row r="11347" spans="1:39" x14ac:dyDescent="0.3">
      <c r="A11347">
        <v>13255</v>
      </c>
      <c r="B11347" t="s">
        <v>787</v>
      </c>
      <c r="C11347" t="s">
        <v>2957</v>
      </c>
      <c r="Y11347">
        <v>73</v>
      </c>
      <c r="Z11347">
        <v>73</v>
      </c>
      <c r="AA11347">
        <v>1</v>
      </c>
      <c r="AB11347">
        <v>73</v>
      </c>
      <c r="AC11347">
        <v>1</v>
      </c>
    </row>
    <row r="11348" spans="1:39" x14ac:dyDescent="0.3">
      <c r="A11348">
        <v>13255</v>
      </c>
      <c r="B11348" t="s">
        <v>554</v>
      </c>
      <c r="C11348" t="s">
        <v>3145</v>
      </c>
      <c r="AD11348">
        <v>1</v>
      </c>
      <c r="AE11348">
        <v>28</v>
      </c>
      <c r="AF11348">
        <v>1</v>
      </c>
      <c r="AG11348">
        <v>100</v>
      </c>
      <c r="AH11348">
        <v>7</v>
      </c>
      <c r="AI11348">
        <v>4</v>
      </c>
    </row>
    <row r="11349" spans="1:39" x14ac:dyDescent="0.3">
      <c r="A11349">
        <v>13255</v>
      </c>
      <c r="B11349" t="s">
        <v>787</v>
      </c>
      <c r="C11349" t="s">
        <v>2958</v>
      </c>
      <c r="AD11349">
        <v>3</v>
      </c>
      <c r="AE11349">
        <v>52</v>
      </c>
      <c r="AF11349">
        <v>1</v>
      </c>
      <c r="AG11349">
        <v>33.299999999999997</v>
      </c>
      <c r="AH11349">
        <v>5</v>
      </c>
      <c r="AI11349">
        <v>2</v>
      </c>
    </row>
    <row r="11350" spans="1:39" x14ac:dyDescent="0.3">
      <c r="A11350">
        <v>13255</v>
      </c>
      <c r="B11350" t="s">
        <v>554</v>
      </c>
      <c r="C11350" t="s">
        <v>3145</v>
      </c>
      <c r="AJ11350">
        <v>61</v>
      </c>
      <c r="AK11350">
        <v>271</v>
      </c>
      <c r="AL11350">
        <v>45.2</v>
      </c>
      <c r="AM11350">
        <v>6</v>
      </c>
    </row>
    <row r="11351" spans="1:39" x14ac:dyDescent="0.3">
      <c r="A11351">
        <v>13255</v>
      </c>
      <c r="B11351" t="s">
        <v>787</v>
      </c>
      <c r="C11351" t="s">
        <v>344</v>
      </c>
      <c r="AJ11351">
        <v>51</v>
      </c>
      <c r="AK11351">
        <v>166</v>
      </c>
      <c r="AL11351">
        <v>41.5</v>
      </c>
      <c r="AM11351">
        <v>4</v>
      </c>
    </row>
    <row r="11352" spans="1:39" x14ac:dyDescent="0.3">
      <c r="A11352">
        <v>13256</v>
      </c>
      <c r="B11352" t="s">
        <v>1715</v>
      </c>
      <c r="C11352" t="s">
        <v>3146</v>
      </c>
      <c r="D11352">
        <v>43</v>
      </c>
      <c r="E11352">
        <v>67.400000000000006</v>
      </c>
      <c r="F11352">
        <v>29</v>
      </c>
      <c r="G11352">
        <v>1</v>
      </c>
      <c r="H11352">
        <v>0</v>
      </c>
      <c r="I11352">
        <v>213</v>
      </c>
      <c r="J11352">
        <v>104.4</v>
      </c>
    </row>
    <row r="11353" spans="1:39" x14ac:dyDescent="0.3">
      <c r="A11353">
        <v>13256</v>
      </c>
      <c r="B11353" t="s">
        <v>1076</v>
      </c>
      <c r="C11353" t="s">
        <v>3147</v>
      </c>
      <c r="D11353">
        <v>6</v>
      </c>
      <c r="E11353">
        <v>66.7</v>
      </c>
      <c r="F11353">
        <v>4</v>
      </c>
      <c r="G11353">
        <v>0</v>
      </c>
      <c r="H11353">
        <v>1</v>
      </c>
      <c r="I11353">
        <v>49</v>
      </c>
      <c r="J11353">
        <v>190.3</v>
      </c>
    </row>
    <row r="11354" spans="1:39" x14ac:dyDescent="0.3">
      <c r="A11354">
        <v>13256</v>
      </c>
      <c r="B11354" t="s">
        <v>1715</v>
      </c>
      <c r="C11354" t="s">
        <v>1130</v>
      </c>
      <c r="K11354">
        <v>13</v>
      </c>
      <c r="L11354">
        <v>0</v>
      </c>
      <c r="M11354">
        <v>9</v>
      </c>
      <c r="N11354">
        <v>1</v>
      </c>
      <c r="O11354">
        <v>25</v>
      </c>
    </row>
    <row r="11355" spans="1:39" x14ac:dyDescent="0.3">
      <c r="A11355">
        <v>13256</v>
      </c>
      <c r="B11355" t="s">
        <v>1715</v>
      </c>
      <c r="C11355" t="s">
        <v>3148</v>
      </c>
      <c r="K11355">
        <v>3</v>
      </c>
      <c r="L11355">
        <v>0</v>
      </c>
      <c r="M11355">
        <v>3</v>
      </c>
      <c r="N11355">
        <v>0</v>
      </c>
      <c r="O11355">
        <v>5</v>
      </c>
    </row>
    <row r="11356" spans="1:39" x14ac:dyDescent="0.3">
      <c r="A11356">
        <v>13256</v>
      </c>
      <c r="B11356" t="s">
        <v>1715</v>
      </c>
      <c r="C11356" t="s">
        <v>3146</v>
      </c>
      <c r="K11356">
        <v>3</v>
      </c>
      <c r="L11356">
        <v>0</v>
      </c>
      <c r="M11356">
        <v>2</v>
      </c>
      <c r="N11356">
        <v>0</v>
      </c>
      <c r="O11356">
        <v>-6</v>
      </c>
    </row>
    <row r="11357" spans="1:39" x14ac:dyDescent="0.3">
      <c r="A11357">
        <v>13256</v>
      </c>
      <c r="B11357" t="s">
        <v>1076</v>
      </c>
      <c r="C11357" t="s">
        <v>320</v>
      </c>
      <c r="K11357">
        <v>29</v>
      </c>
      <c r="L11357">
        <v>1</v>
      </c>
      <c r="M11357">
        <v>75</v>
      </c>
      <c r="N11357">
        <v>1</v>
      </c>
      <c r="O11357">
        <v>261</v>
      </c>
    </row>
    <row r="11358" spans="1:39" x14ac:dyDescent="0.3">
      <c r="A11358">
        <v>13256</v>
      </c>
      <c r="B11358" t="s">
        <v>1076</v>
      </c>
      <c r="C11358" t="s">
        <v>2692</v>
      </c>
      <c r="K11358">
        <v>7</v>
      </c>
      <c r="L11358">
        <v>0</v>
      </c>
      <c r="M11358">
        <v>22</v>
      </c>
      <c r="N11358">
        <v>0</v>
      </c>
      <c r="O11358">
        <v>62</v>
      </c>
    </row>
    <row r="11359" spans="1:39" x14ac:dyDescent="0.3">
      <c r="A11359">
        <v>13256</v>
      </c>
      <c r="B11359" t="s">
        <v>1076</v>
      </c>
      <c r="C11359" t="s">
        <v>3147</v>
      </c>
      <c r="K11359">
        <v>12</v>
      </c>
      <c r="L11359">
        <v>1</v>
      </c>
      <c r="M11359">
        <v>15</v>
      </c>
      <c r="N11359">
        <v>2</v>
      </c>
      <c r="O11359">
        <v>32</v>
      </c>
    </row>
    <row r="11360" spans="1:39" x14ac:dyDescent="0.3">
      <c r="A11360">
        <v>13256</v>
      </c>
      <c r="B11360" t="s">
        <v>1076</v>
      </c>
      <c r="C11360" t="s">
        <v>2657</v>
      </c>
      <c r="K11360">
        <v>1</v>
      </c>
      <c r="L11360">
        <v>0</v>
      </c>
      <c r="M11360">
        <v>3</v>
      </c>
      <c r="N11360">
        <v>0</v>
      </c>
      <c r="O11360">
        <v>3</v>
      </c>
    </row>
    <row r="11361" spans="1:24" x14ac:dyDescent="0.3">
      <c r="A11361">
        <v>13256</v>
      </c>
      <c r="B11361" t="s">
        <v>1076</v>
      </c>
      <c r="C11361" t="s">
        <v>682</v>
      </c>
      <c r="K11361">
        <v>0</v>
      </c>
      <c r="L11361">
        <v>1</v>
      </c>
      <c r="M11361">
        <v>0</v>
      </c>
      <c r="N11361">
        <v>0</v>
      </c>
      <c r="O11361">
        <v>0</v>
      </c>
    </row>
    <row r="11362" spans="1:24" x14ac:dyDescent="0.3">
      <c r="A11362">
        <v>13256</v>
      </c>
      <c r="B11362" t="s">
        <v>1076</v>
      </c>
      <c r="C11362" t="s">
        <v>2693</v>
      </c>
      <c r="K11362">
        <v>0</v>
      </c>
      <c r="L11362">
        <v>1</v>
      </c>
      <c r="M11362">
        <v>0</v>
      </c>
      <c r="N11362">
        <v>0</v>
      </c>
      <c r="O11362">
        <v>0</v>
      </c>
    </row>
    <row r="11363" spans="1:24" x14ac:dyDescent="0.3">
      <c r="A11363">
        <v>13256</v>
      </c>
      <c r="B11363" t="s">
        <v>1076</v>
      </c>
      <c r="C11363" t="s">
        <v>1426</v>
      </c>
      <c r="K11363">
        <v>0</v>
      </c>
      <c r="L11363">
        <v>1</v>
      </c>
      <c r="M11363">
        <v>0</v>
      </c>
      <c r="N11363">
        <v>0</v>
      </c>
      <c r="O11363">
        <v>0</v>
      </c>
    </row>
    <row r="11364" spans="1:24" x14ac:dyDescent="0.3">
      <c r="A11364">
        <v>13256</v>
      </c>
      <c r="B11364" t="s">
        <v>1715</v>
      </c>
      <c r="C11364" t="s">
        <v>3149</v>
      </c>
      <c r="P11364">
        <v>29</v>
      </c>
      <c r="Q11364">
        <v>0</v>
      </c>
      <c r="R11364">
        <v>90</v>
      </c>
      <c r="S11364">
        <v>8</v>
      </c>
    </row>
    <row r="11365" spans="1:24" x14ac:dyDescent="0.3">
      <c r="A11365">
        <v>13256</v>
      </c>
      <c r="B11365" t="s">
        <v>1715</v>
      </c>
      <c r="C11365" t="s">
        <v>3150</v>
      </c>
      <c r="P11365">
        <v>38</v>
      </c>
      <c r="Q11365">
        <v>0</v>
      </c>
      <c r="R11365">
        <v>54</v>
      </c>
      <c r="S11365">
        <v>4</v>
      </c>
    </row>
    <row r="11366" spans="1:24" x14ac:dyDescent="0.3">
      <c r="A11366">
        <v>13256</v>
      </c>
      <c r="B11366" t="s">
        <v>1715</v>
      </c>
      <c r="C11366" t="s">
        <v>3151</v>
      </c>
      <c r="P11366">
        <v>15</v>
      </c>
      <c r="Q11366">
        <v>0</v>
      </c>
      <c r="R11366">
        <v>22</v>
      </c>
      <c r="S11366">
        <v>3</v>
      </c>
    </row>
    <row r="11367" spans="1:24" x14ac:dyDescent="0.3">
      <c r="A11367">
        <v>13256</v>
      </c>
      <c r="B11367" t="s">
        <v>1715</v>
      </c>
      <c r="C11367" t="s">
        <v>1130</v>
      </c>
      <c r="P11367">
        <v>15</v>
      </c>
      <c r="Q11367">
        <v>0</v>
      </c>
      <c r="R11367">
        <v>21</v>
      </c>
      <c r="S11367">
        <v>11</v>
      </c>
    </row>
    <row r="11368" spans="1:24" x14ac:dyDescent="0.3">
      <c r="A11368">
        <v>13256</v>
      </c>
      <c r="B11368" t="s">
        <v>1715</v>
      </c>
      <c r="C11368" t="s">
        <v>202</v>
      </c>
      <c r="P11368">
        <v>15</v>
      </c>
      <c r="Q11368">
        <v>0</v>
      </c>
      <c r="R11368">
        <v>17</v>
      </c>
      <c r="S11368">
        <v>2</v>
      </c>
    </row>
    <row r="11369" spans="1:24" x14ac:dyDescent="0.3">
      <c r="A11369">
        <v>13256</v>
      </c>
      <c r="B11369" t="s">
        <v>1715</v>
      </c>
      <c r="C11369" t="s">
        <v>174</v>
      </c>
      <c r="P11369">
        <v>9</v>
      </c>
      <c r="Q11369">
        <v>0</v>
      </c>
      <c r="R11369">
        <v>9</v>
      </c>
      <c r="S11369">
        <v>1</v>
      </c>
    </row>
    <row r="11370" spans="1:24" x14ac:dyDescent="0.3">
      <c r="A11370">
        <v>13256</v>
      </c>
      <c r="B11370" t="s">
        <v>1076</v>
      </c>
      <c r="C11370" t="s">
        <v>121</v>
      </c>
      <c r="P11370">
        <v>18</v>
      </c>
      <c r="Q11370">
        <v>0</v>
      </c>
      <c r="R11370">
        <v>18</v>
      </c>
      <c r="S11370">
        <v>1</v>
      </c>
    </row>
    <row r="11371" spans="1:24" x14ac:dyDescent="0.3">
      <c r="A11371">
        <v>13256</v>
      </c>
      <c r="B11371" t="s">
        <v>1076</v>
      </c>
      <c r="C11371" t="s">
        <v>337</v>
      </c>
      <c r="P11371">
        <v>16</v>
      </c>
      <c r="Q11371">
        <v>0</v>
      </c>
      <c r="R11371">
        <v>16</v>
      </c>
      <c r="S11371">
        <v>1</v>
      </c>
    </row>
    <row r="11372" spans="1:24" x14ac:dyDescent="0.3">
      <c r="A11372">
        <v>13256</v>
      </c>
      <c r="B11372" t="s">
        <v>1076</v>
      </c>
      <c r="C11372" t="s">
        <v>2657</v>
      </c>
      <c r="P11372">
        <v>11</v>
      </c>
      <c r="Q11372">
        <v>0</v>
      </c>
      <c r="R11372">
        <v>11</v>
      </c>
      <c r="S11372">
        <v>1</v>
      </c>
    </row>
    <row r="11373" spans="1:24" x14ac:dyDescent="0.3">
      <c r="A11373">
        <v>13256</v>
      </c>
      <c r="B11373" t="s">
        <v>1076</v>
      </c>
      <c r="C11373" t="s">
        <v>3152</v>
      </c>
      <c r="P11373">
        <v>4</v>
      </c>
      <c r="Q11373">
        <v>1</v>
      </c>
      <c r="R11373">
        <v>4</v>
      </c>
      <c r="S11373">
        <v>1</v>
      </c>
    </row>
    <row r="11374" spans="1:24" x14ac:dyDescent="0.3">
      <c r="A11374">
        <v>13256</v>
      </c>
      <c r="B11374" t="s">
        <v>1715</v>
      </c>
      <c r="C11374" t="s">
        <v>3148</v>
      </c>
      <c r="T11374">
        <v>18.3</v>
      </c>
      <c r="U11374">
        <v>21</v>
      </c>
      <c r="V11374">
        <v>0</v>
      </c>
      <c r="W11374">
        <v>55</v>
      </c>
      <c r="X11374">
        <v>3</v>
      </c>
    </row>
    <row r="11375" spans="1:24" x14ac:dyDescent="0.3">
      <c r="A11375">
        <v>13256</v>
      </c>
      <c r="B11375" t="s">
        <v>1715</v>
      </c>
      <c r="C11375" t="s">
        <v>856</v>
      </c>
      <c r="T11375">
        <v>17</v>
      </c>
      <c r="U11375">
        <v>22</v>
      </c>
      <c r="V11375">
        <v>0</v>
      </c>
      <c r="W11375">
        <v>34</v>
      </c>
      <c r="X11375">
        <v>2</v>
      </c>
    </row>
    <row r="11376" spans="1:24" x14ac:dyDescent="0.3">
      <c r="A11376">
        <v>13256</v>
      </c>
      <c r="B11376" t="s">
        <v>1715</v>
      </c>
      <c r="C11376" t="s">
        <v>346</v>
      </c>
      <c r="T11376">
        <v>13</v>
      </c>
      <c r="U11376">
        <v>13</v>
      </c>
      <c r="V11376">
        <v>0</v>
      </c>
      <c r="W11376">
        <v>13</v>
      </c>
      <c r="X11376">
        <v>1</v>
      </c>
    </row>
    <row r="11377" spans="1:39" x14ac:dyDescent="0.3">
      <c r="A11377">
        <v>13256</v>
      </c>
      <c r="B11377" t="s">
        <v>1715</v>
      </c>
      <c r="C11377" t="s">
        <v>3153</v>
      </c>
      <c r="T11377">
        <v>8</v>
      </c>
      <c r="U11377">
        <v>8</v>
      </c>
      <c r="V11377">
        <v>0</v>
      </c>
      <c r="W11377">
        <v>8</v>
      </c>
      <c r="X11377">
        <v>1</v>
      </c>
    </row>
    <row r="11378" spans="1:39" x14ac:dyDescent="0.3">
      <c r="A11378">
        <v>13256</v>
      </c>
      <c r="B11378" t="s">
        <v>1076</v>
      </c>
      <c r="C11378" t="s">
        <v>2692</v>
      </c>
      <c r="T11378">
        <v>31</v>
      </c>
      <c r="U11378">
        <v>45</v>
      </c>
      <c r="V11378">
        <v>0</v>
      </c>
      <c r="W11378">
        <v>124</v>
      </c>
      <c r="X11378">
        <v>4</v>
      </c>
    </row>
    <row r="11379" spans="1:39" x14ac:dyDescent="0.3">
      <c r="A11379">
        <v>13256</v>
      </c>
      <c r="B11379" t="s">
        <v>1076</v>
      </c>
      <c r="C11379" t="s">
        <v>2693</v>
      </c>
      <c r="T11379">
        <v>4</v>
      </c>
      <c r="U11379">
        <v>6</v>
      </c>
      <c r="V11379">
        <v>0</v>
      </c>
      <c r="W11379">
        <v>4</v>
      </c>
      <c r="X11379">
        <v>1</v>
      </c>
    </row>
    <row r="11380" spans="1:39" x14ac:dyDescent="0.3">
      <c r="A11380">
        <v>13256</v>
      </c>
      <c r="B11380" t="s">
        <v>1715</v>
      </c>
      <c r="C11380" t="s">
        <v>3150</v>
      </c>
      <c r="Y11380">
        <v>8</v>
      </c>
      <c r="Z11380">
        <v>8</v>
      </c>
      <c r="AA11380">
        <v>0</v>
      </c>
      <c r="AB11380">
        <v>8</v>
      </c>
      <c r="AC11380">
        <v>1</v>
      </c>
    </row>
    <row r="11381" spans="1:39" x14ac:dyDescent="0.3">
      <c r="A11381">
        <v>13256</v>
      </c>
      <c r="B11381" t="s">
        <v>1076</v>
      </c>
      <c r="C11381" t="s">
        <v>682</v>
      </c>
      <c r="Y11381">
        <v>7.7</v>
      </c>
      <c r="Z11381">
        <v>26</v>
      </c>
      <c r="AA11381">
        <v>0</v>
      </c>
      <c r="AB11381">
        <v>46</v>
      </c>
      <c r="AC11381">
        <v>6</v>
      </c>
    </row>
    <row r="11382" spans="1:39" x14ac:dyDescent="0.3">
      <c r="A11382">
        <v>13256</v>
      </c>
      <c r="B11382" t="s">
        <v>1076</v>
      </c>
      <c r="C11382" t="s">
        <v>1426</v>
      </c>
      <c r="Y11382">
        <v>0</v>
      </c>
      <c r="Z11382">
        <v>0</v>
      </c>
      <c r="AA11382">
        <v>0</v>
      </c>
      <c r="AB11382">
        <v>0</v>
      </c>
      <c r="AC11382">
        <v>1</v>
      </c>
    </row>
    <row r="11383" spans="1:39" x14ac:dyDescent="0.3">
      <c r="A11383">
        <v>13256</v>
      </c>
      <c r="B11383" t="s">
        <v>1715</v>
      </c>
      <c r="C11383" t="s">
        <v>3154</v>
      </c>
      <c r="AD11383">
        <v>2</v>
      </c>
      <c r="AE11383">
        <v>38</v>
      </c>
      <c r="AF11383">
        <v>2</v>
      </c>
      <c r="AG11383">
        <v>100</v>
      </c>
      <c r="AH11383">
        <v>8</v>
      </c>
      <c r="AI11383">
        <v>2</v>
      </c>
    </row>
    <row r="11384" spans="1:39" x14ac:dyDescent="0.3">
      <c r="A11384">
        <v>13256</v>
      </c>
      <c r="B11384" t="s">
        <v>1076</v>
      </c>
      <c r="C11384" t="s">
        <v>2699</v>
      </c>
      <c r="AD11384">
        <v>2</v>
      </c>
      <c r="AE11384">
        <v>32</v>
      </c>
      <c r="AF11384">
        <v>1</v>
      </c>
      <c r="AG11384">
        <v>50</v>
      </c>
      <c r="AH11384">
        <v>8</v>
      </c>
      <c r="AI11384">
        <v>5</v>
      </c>
    </row>
    <row r="11385" spans="1:39" x14ac:dyDescent="0.3">
      <c r="A11385">
        <v>13256</v>
      </c>
      <c r="B11385" t="s">
        <v>1715</v>
      </c>
      <c r="C11385" t="s">
        <v>3155</v>
      </c>
      <c r="AJ11385">
        <v>56</v>
      </c>
      <c r="AK11385">
        <v>435</v>
      </c>
      <c r="AL11385">
        <v>43.5</v>
      </c>
      <c r="AM11385">
        <v>10</v>
      </c>
    </row>
    <row r="11386" spans="1:39" x14ac:dyDescent="0.3">
      <c r="A11386">
        <v>13256</v>
      </c>
      <c r="B11386" t="s">
        <v>1076</v>
      </c>
      <c r="C11386" t="s">
        <v>2914</v>
      </c>
      <c r="AJ11386">
        <v>55</v>
      </c>
      <c r="AK11386">
        <v>126</v>
      </c>
      <c r="AL11386">
        <v>42</v>
      </c>
      <c r="AM11386">
        <v>3</v>
      </c>
    </row>
    <row r="11387" spans="1:39" x14ac:dyDescent="0.3">
      <c r="A11387">
        <v>13257</v>
      </c>
      <c r="B11387" t="s">
        <v>806</v>
      </c>
      <c r="C11387" t="s">
        <v>3156</v>
      </c>
      <c r="D11387">
        <v>12</v>
      </c>
      <c r="E11387">
        <v>41.7</v>
      </c>
      <c r="F11387">
        <v>5</v>
      </c>
      <c r="G11387">
        <v>0</v>
      </c>
      <c r="H11387">
        <v>1</v>
      </c>
      <c r="I11387">
        <v>110</v>
      </c>
      <c r="J11387">
        <v>146.19999999999999</v>
      </c>
    </row>
    <row r="11388" spans="1:39" x14ac:dyDescent="0.3">
      <c r="A11388">
        <v>13257</v>
      </c>
      <c r="B11388" t="s">
        <v>806</v>
      </c>
      <c r="C11388" t="s">
        <v>2189</v>
      </c>
      <c r="D11388">
        <v>13</v>
      </c>
      <c r="E11388">
        <v>38.5</v>
      </c>
      <c r="F11388">
        <v>5</v>
      </c>
      <c r="G11388">
        <v>0</v>
      </c>
      <c r="H11388">
        <v>0</v>
      </c>
      <c r="I11388">
        <v>66</v>
      </c>
      <c r="J11388">
        <v>81.099999999999994</v>
      </c>
    </row>
    <row r="11389" spans="1:39" x14ac:dyDescent="0.3">
      <c r="A11389">
        <v>13257</v>
      </c>
      <c r="B11389" t="s">
        <v>1542</v>
      </c>
      <c r="C11389" t="s">
        <v>1846</v>
      </c>
      <c r="D11389">
        <v>58</v>
      </c>
      <c r="E11389">
        <v>70.7</v>
      </c>
      <c r="F11389">
        <v>41</v>
      </c>
      <c r="G11389">
        <v>1</v>
      </c>
      <c r="H11389">
        <v>2</v>
      </c>
      <c r="I11389">
        <v>414</v>
      </c>
      <c r="J11389">
        <v>138.6</v>
      </c>
    </row>
    <row r="11390" spans="1:39" x14ac:dyDescent="0.3">
      <c r="A11390">
        <v>13257</v>
      </c>
      <c r="B11390" t="s">
        <v>806</v>
      </c>
      <c r="C11390" t="s">
        <v>3157</v>
      </c>
      <c r="K11390">
        <v>16</v>
      </c>
      <c r="L11390">
        <v>0</v>
      </c>
      <c r="M11390">
        <v>26</v>
      </c>
      <c r="N11390">
        <v>0</v>
      </c>
      <c r="O11390">
        <v>106</v>
      </c>
    </row>
    <row r="11391" spans="1:39" x14ac:dyDescent="0.3">
      <c r="A11391">
        <v>13257</v>
      </c>
      <c r="B11391" t="s">
        <v>806</v>
      </c>
      <c r="C11391" t="s">
        <v>2189</v>
      </c>
      <c r="K11391">
        <v>15</v>
      </c>
      <c r="L11391">
        <v>0</v>
      </c>
      <c r="M11391">
        <v>26</v>
      </c>
      <c r="N11391">
        <v>0</v>
      </c>
      <c r="O11391">
        <v>78</v>
      </c>
    </row>
    <row r="11392" spans="1:39" x14ac:dyDescent="0.3">
      <c r="A11392">
        <v>13257</v>
      </c>
      <c r="B11392" t="s">
        <v>806</v>
      </c>
      <c r="C11392" t="s">
        <v>2431</v>
      </c>
      <c r="K11392">
        <v>5</v>
      </c>
      <c r="L11392">
        <v>0</v>
      </c>
      <c r="M11392">
        <v>15</v>
      </c>
      <c r="N11392">
        <v>1</v>
      </c>
      <c r="O11392">
        <v>30</v>
      </c>
    </row>
    <row r="11393" spans="1:19" x14ac:dyDescent="0.3">
      <c r="A11393">
        <v>13257</v>
      </c>
      <c r="B11393" t="s">
        <v>806</v>
      </c>
      <c r="C11393" t="s">
        <v>3158</v>
      </c>
      <c r="K11393">
        <v>1</v>
      </c>
      <c r="L11393">
        <v>0</v>
      </c>
      <c r="M11393">
        <v>0</v>
      </c>
      <c r="N11393">
        <v>0</v>
      </c>
      <c r="O11393">
        <v>-2</v>
      </c>
    </row>
    <row r="11394" spans="1:19" x14ac:dyDescent="0.3">
      <c r="A11394">
        <v>13257</v>
      </c>
      <c r="B11394" t="s">
        <v>806</v>
      </c>
      <c r="C11394" t="s">
        <v>3156</v>
      </c>
      <c r="K11394">
        <v>2</v>
      </c>
      <c r="L11394">
        <v>0</v>
      </c>
      <c r="M11394">
        <v>1</v>
      </c>
      <c r="N11394">
        <v>0</v>
      </c>
      <c r="O11394">
        <v>-9</v>
      </c>
    </row>
    <row r="11395" spans="1:19" x14ac:dyDescent="0.3">
      <c r="A11395">
        <v>13257</v>
      </c>
      <c r="B11395" t="s">
        <v>1542</v>
      </c>
      <c r="C11395" t="s">
        <v>3159</v>
      </c>
      <c r="K11395">
        <v>11</v>
      </c>
      <c r="L11395">
        <v>0</v>
      </c>
      <c r="M11395">
        <v>12</v>
      </c>
      <c r="N11395">
        <v>0</v>
      </c>
      <c r="O11395">
        <v>42</v>
      </c>
    </row>
    <row r="11396" spans="1:19" x14ac:dyDescent="0.3">
      <c r="A11396">
        <v>13257</v>
      </c>
      <c r="B11396" t="s">
        <v>1542</v>
      </c>
      <c r="C11396" t="s">
        <v>1019</v>
      </c>
      <c r="K11396">
        <v>6</v>
      </c>
      <c r="L11396">
        <v>0</v>
      </c>
      <c r="M11396">
        <v>8</v>
      </c>
      <c r="N11396">
        <v>0</v>
      </c>
      <c r="O11396">
        <v>23</v>
      </c>
    </row>
    <row r="11397" spans="1:19" x14ac:dyDescent="0.3">
      <c r="A11397">
        <v>13257</v>
      </c>
      <c r="B11397" t="s">
        <v>1542</v>
      </c>
      <c r="C11397" t="s">
        <v>74</v>
      </c>
      <c r="K11397">
        <v>3</v>
      </c>
      <c r="L11397">
        <v>0</v>
      </c>
      <c r="M11397">
        <v>2</v>
      </c>
      <c r="N11397">
        <v>0</v>
      </c>
      <c r="O11397">
        <v>2</v>
      </c>
    </row>
    <row r="11398" spans="1:19" x14ac:dyDescent="0.3">
      <c r="A11398">
        <v>13257</v>
      </c>
      <c r="B11398" t="s">
        <v>1542</v>
      </c>
      <c r="C11398" t="s">
        <v>3160</v>
      </c>
      <c r="K11398">
        <v>1</v>
      </c>
      <c r="L11398">
        <v>0</v>
      </c>
      <c r="M11398">
        <v>2</v>
      </c>
      <c r="N11398">
        <v>0</v>
      </c>
      <c r="O11398">
        <v>2</v>
      </c>
    </row>
    <row r="11399" spans="1:19" x14ac:dyDescent="0.3">
      <c r="A11399">
        <v>13257</v>
      </c>
      <c r="B11399" t="s">
        <v>1542</v>
      </c>
      <c r="C11399" t="s">
        <v>1846</v>
      </c>
      <c r="K11399">
        <v>8</v>
      </c>
      <c r="L11399">
        <v>0</v>
      </c>
      <c r="M11399">
        <v>14</v>
      </c>
      <c r="N11399">
        <v>1</v>
      </c>
      <c r="O11399">
        <v>-15</v>
      </c>
    </row>
    <row r="11400" spans="1:19" x14ac:dyDescent="0.3">
      <c r="A11400">
        <v>13257</v>
      </c>
      <c r="B11400" t="s">
        <v>806</v>
      </c>
      <c r="C11400" t="s">
        <v>3161</v>
      </c>
      <c r="P11400">
        <v>48</v>
      </c>
      <c r="Q11400">
        <v>0</v>
      </c>
      <c r="R11400">
        <v>116</v>
      </c>
      <c r="S11400">
        <v>5</v>
      </c>
    </row>
    <row r="11401" spans="1:19" x14ac:dyDescent="0.3">
      <c r="A11401">
        <v>13257</v>
      </c>
      <c r="B11401" t="s">
        <v>806</v>
      </c>
      <c r="C11401" t="s">
        <v>2369</v>
      </c>
      <c r="P11401">
        <v>21</v>
      </c>
      <c r="Q11401">
        <v>0</v>
      </c>
      <c r="R11401">
        <v>21</v>
      </c>
      <c r="S11401">
        <v>1</v>
      </c>
    </row>
    <row r="11402" spans="1:19" x14ac:dyDescent="0.3">
      <c r="A11402">
        <v>13257</v>
      </c>
      <c r="B11402" t="s">
        <v>806</v>
      </c>
      <c r="C11402" t="s">
        <v>3157</v>
      </c>
      <c r="P11402">
        <v>21</v>
      </c>
      <c r="Q11402">
        <v>0</v>
      </c>
      <c r="R11402">
        <v>21</v>
      </c>
      <c r="S11402">
        <v>1</v>
      </c>
    </row>
    <row r="11403" spans="1:19" x14ac:dyDescent="0.3">
      <c r="A11403">
        <v>13257</v>
      </c>
      <c r="B11403" t="s">
        <v>806</v>
      </c>
      <c r="C11403" t="s">
        <v>2432</v>
      </c>
      <c r="P11403">
        <v>9</v>
      </c>
      <c r="Q11403">
        <v>0</v>
      </c>
      <c r="R11403">
        <v>13</v>
      </c>
      <c r="S11403">
        <v>2</v>
      </c>
    </row>
    <row r="11404" spans="1:19" x14ac:dyDescent="0.3">
      <c r="A11404">
        <v>13257</v>
      </c>
      <c r="B11404" t="s">
        <v>806</v>
      </c>
      <c r="C11404" t="s">
        <v>2189</v>
      </c>
      <c r="P11404">
        <v>5</v>
      </c>
      <c r="Q11404">
        <v>1</v>
      </c>
      <c r="R11404">
        <v>5</v>
      </c>
      <c r="S11404">
        <v>1</v>
      </c>
    </row>
    <row r="11405" spans="1:19" x14ac:dyDescent="0.3">
      <c r="A11405">
        <v>13257</v>
      </c>
      <c r="B11405" t="s">
        <v>1542</v>
      </c>
      <c r="C11405" t="s">
        <v>3162</v>
      </c>
      <c r="P11405">
        <v>26</v>
      </c>
      <c r="Q11405">
        <v>2</v>
      </c>
      <c r="R11405">
        <v>171</v>
      </c>
      <c r="S11405">
        <v>14</v>
      </c>
    </row>
    <row r="11406" spans="1:19" x14ac:dyDescent="0.3">
      <c r="A11406">
        <v>13257</v>
      </c>
      <c r="B11406" t="s">
        <v>1542</v>
      </c>
      <c r="C11406" t="s">
        <v>1546</v>
      </c>
      <c r="P11406">
        <v>20</v>
      </c>
      <c r="Q11406">
        <v>0</v>
      </c>
      <c r="R11406">
        <v>78</v>
      </c>
      <c r="S11406">
        <v>10</v>
      </c>
    </row>
    <row r="11407" spans="1:19" x14ac:dyDescent="0.3">
      <c r="A11407">
        <v>13257</v>
      </c>
      <c r="B11407" t="s">
        <v>1542</v>
      </c>
      <c r="C11407" t="s">
        <v>209</v>
      </c>
      <c r="P11407">
        <v>14</v>
      </c>
      <c r="Q11407">
        <v>0</v>
      </c>
      <c r="R11407">
        <v>60</v>
      </c>
      <c r="S11407">
        <v>7</v>
      </c>
    </row>
    <row r="11408" spans="1:19" x14ac:dyDescent="0.3">
      <c r="A11408">
        <v>13257</v>
      </c>
      <c r="B11408" t="s">
        <v>1542</v>
      </c>
      <c r="C11408" t="s">
        <v>3159</v>
      </c>
      <c r="P11408">
        <v>37</v>
      </c>
      <c r="Q11408">
        <v>0</v>
      </c>
      <c r="R11408">
        <v>56</v>
      </c>
      <c r="S11408">
        <v>4</v>
      </c>
    </row>
    <row r="11409" spans="1:39" x14ac:dyDescent="0.3">
      <c r="A11409">
        <v>13257</v>
      </c>
      <c r="B11409" t="s">
        <v>1542</v>
      </c>
      <c r="C11409" t="s">
        <v>3163</v>
      </c>
      <c r="P11409">
        <v>13</v>
      </c>
      <c r="Q11409">
        <v>0</v>
      </c>
      <c r="R11409">
        <v>41</v>
      </c>
      <c r="S11409">
        <v>5</v>
      </c>
    </row>
    <row r="11410" spans="1:39" x14ac:dyDescent="0.3">
      <c r="A11410">
        <v>13257</v>
      </c>
      <c r="B11410" t="s">
        <v>1542</v>
      </c>
      <c r="C11410" t="s">
        <v>3164</v>
      </c>
      <c r="P11410">
        <v>8</v>
      </c>
      <c r="Q11410">
        <v>0</v>
      </c>
      <c r="R11410">
        <v>8</v>
      </c>
      <c r="S11410">
        <v>1</v>
      </c>
    </row>
    <row r="11411" spans="1:39" x14ac:dyDescent="0.3">
      <c r="A11411">
        <v>13257</v>
      </c>
      <c r="B11411" t="s">
        <v>806</v>
      </c>
      <c r="C11411" t="s">
        <v>180</v>
      </c>
      <c r="T11411">
        <v>20.399999999999999</v>
      </c>
      <c r="U11411">
        <v>24</v>
      </c>
      <c r="V11411">
        <v>0</v>
      </c>
      <c r="W11411">
        <v>102</v>
      </c>
      <c r="X11411">
        <v>5</v>
      </c>
    </row>
    <row r="11412" spans="1:39" x14ac:dyDescent="0.3">
      <c r="A11412">
        <v>13257</v>
      </c>
      <c r="B11412" t="s">
        <v>1542</v>
      </c>
      <c r="C11412" t="s">
        <v>1546</v>
      </c>
      <c r="T11412">
        <v>20.5</v>
      </c>
      <c r="U11412">
        <v>23</v>
      </c>
      <c r="V11412">
        <v>0</v>
      </c>
      <c r="W11412">
        <v>82</v>
      </c>
      <c r="X11412">
        <v>4</v>
      </c>
    </row>
    <row r="11413" spans="1:39" x14ac:dyDescent="0.3">
      <c r="A11413">
        <v>13257</v>
      </c>
      <c r="B11413" t="s">
        <v>1542</v>
      </c>
      <c r="C11413" t="s">
        <v>3162</v>
      </c>
      <c r="T11413">
        <v>11</v>
      </c>
      <c r="U11413">
        <v>11</v>
      </c>
      <c r="V11413">
        <v>0</v>
      </c>
      <c r="W11413">
        <v>11</v>
      </c>
      <c r="X11413">
        <v>1</v>
      </c>
    </row>
    <row r="11414" spans="1:39" x14ac:dyDescent="0.3">
      <c r="A11414">
        <v>13257</v>
      </c>
      <c r="B11414" t="s">
        <v>806</v>
      </c>
      <c r="C11414" t="s">
        <v>3165</v>
      </c>
      <c r="Y11414">
        <v>16</v>
      </c>
      <c r="Z11414">
        <v>16</v>
      </c>
      <c r="AA11414">
        <v>0</v>
      </c>
      <c r="AB11414">
        <v>16</v>
      </c>
      <c r="AC11414">
        <v>1</v>
      </c>
    </row>
    <row r="11415" spans="1:39" x14ac:dyDescent="0.3">
      <c r="A11415">
        <v>13257</v>
      </c>
      <c r="B11415" t="s">
        <v>806</v>
      </c>
      <c r="C11415" t="s">
        <v>2895</v>
      </c>
      <c r="AD11415">
        <v>3</v>
      </c>
      <c r="AE11415">
        <v>51</v>
      </c>
      <c r="AF11415">
        <v>2</v>
      </c>
      <c r="AG11415">
        <v>66.7</v>
      </c>
      <c r="AH11415">
        <v>6</v>
      </c>
      <c r="AI11415">
        <v>0</v>
      </c>
    </row>
    <row r="11416" spans="1:39" x14ac:dyDescent="0.3">
      <c r="A11416">
        <v>13257</v>
      </c>
      <c r="B11416" t="s">
        <v>806</v>
      </c>
      <c r="C11416" t="s">
        <v>3166</v>
      </c>
      <c r="AD11416">
        <v>1</v>
      </c>
      <c r="AE11416">
        <v>30</v>
      </c>
      <c r="AF11416">
        <v>1</v>
      </c>
      <c r="AG11416">
        <v>100</v>
      </c>
      <c r="AH11416">
        <v>3</v>
      </c>
      <c r="AI11416">
        <v>0</v>
      </c>
    </row>
    <row r="11417" spans="1:39" x14ac:dyDescent="0.3">
      <c r="A11417">
        <v>13257</v>
      </c>
      <c r="B11417" t="s">
        <v>1542</v>
      </c>
      <c r="C11417" t="s">
        <v>2161</v>
      </c>
      <c r="AD11417">
        <v>1</v>
      </c>
      <c r="AE11417">
        <v>27</v>
      </c>
      <c r="AF11417">
        <v>1</v>
      </c>
      <c r="AG11417">
        <v>100</v>
      </c>
      <c r="AH11417">
        <v>6</v>
      </c>
      <c r="AI11417">
        <v>3</v>
      </c>
    </row>
    <row r="11418" spans="1:39" x14ac:dyDescent="0.3">
      <c r="A11418">
        <v>13257</v>
      </c>
      <c r="B11418" t="s">
        <v>806</v>
      </c>
      <c r="C11418" t="s">
        <v>3167</v>
      </c>
      <c r="AJ11418">
        <v>46</v>
      </c>
      <c r="AK11418">
        <v>161</v>
      </c>
      <c r="AL11418">
        <v>40.200000000000003</v>
      </c>
      <c r="AM11418">
        <v>4</v>
      </c>
    </row>
    <row r="11419" spans="1:39" x14ac:dyDescent="0.3">
      <c r="A11419">
        <v>13257</v>
      </c>
      <c r="B11419" t="s">
        <v>1542</v>
      </c>
      <c r="C11419" t="s">
        <v>419</v>
      </c>
      <c r="AJ11419">
        <v>58</v>
      </c>
      <c r="AK11419">
        <v>234</v>
      </c>
      <c r="AL11419">
        <v>46.8</v>
      </c>
      <c r="AM11419">
        <v>5</v>
      </c>
    </row>
    <row r="11420" spans="1:39" x14ac:dyDescent="0.3">
      <c r="A11420">
        <v>13258</v>
      </c>
      <c r="B11420" t="s">
        <v>1966</v>
      </c>
      <c r="C11420" t="s">
        <v>56</v>
      </c>
      <c r="D11420">
        <v>29</v>
      </c>
      <c r="E11420">
        <v>31</v>
      </c>
      <c r="F11420">
        <v>9</v>
      </c>
      <c r="G11420">
        <v>1</v>
      </c>
      <c r="H11420">
        <v>0</v>
      </c>
      <c r="I11420">
        <v>145</v>
      </c>
      <c r="J11420">
        <v>66.099999999999994</v>
      </c>
    </row>
    <row r="11421" spans="1:39" x14ac:dyDescent="0.3">
      <c r="A11421">
        <v>13258</v>
      </c>
      <c r="B11421" t="s">
        <v>165</v>
      </c>
      <c r="C11421" t="s">
        <v>3168</v>
      </c>
      <c r="D11421">
        <v>25</v>
      </c>
      <c r="E11421">
        <v>60</v>
      </c>
      <c r="F11421">
        <v>15</v>
      </c>
      <c r="G11421">
        <v>0</v>
      </c>
      <c r="H11421">
        <v>3</v>
      </c>
      <c r="I11421">
        <v>193</v>
      </c>
      <c r="J11421">
        <v>164.5</v>
      </c>
    </row>
    <row r="11422" spans="1:39" x14ac:dyDescent="0.3">
      <c r="A11422">
        <v>13258</v>
      </c>
      <c r="B11422" t="s">
        <v>165</v>
      </c>
      <c r="C11422" t="s">
        <v>3169</v>
      </c>
      <c r="D11422">
        <v>1</v>
      </c>
      <c r="E11422">
        <v>0</v>
      </c>
      <c r="F11422">
        <v>0</v>
      </c>
      <c r="G11422">
        <v>0</v>
      </c>
      <c r="H11422">
        <v>0</v>
      </c>
      <c r="I11422">
        <v>0</v>
      </c>
      <c r="J11422">
        <v>0</v>
      </c>
    </row>
    <row r="11423" spans="1:39" x14ac:dyDescent="0.3">
      <c r="A11423">
        <v>13258</v>
      </c>
      <c r="B11423" t="s">
        <v>1966</v>
      </c>
      <c r="C11423" t="s">
        <v>122</v>
      </c>
      <c r="K11423">
        <v>16</v>
      </c>
      <c r="L11423">
        <v>0</v>
      </c>
      <c r="M11423">
        <v>9</v>
      </c>
      <c r="N11423">
        <v>0</v>
      </c>
      <c r="O11423">
        <v>35</v>
      </c>
    </row>
    <row r="11424" spans="1:39" x14ac:dyDescent="0.3">
      <c r="A11424">
        <v>13258</v>
      </c>
      <c r="B11424" t="s">
        <v>1966</v>
      </c>
      <c r="C11424" t="s">
        <v>56</v>
      </c>
      <c r="K11424">
        <v>9</v>
      </c>
      <c r="L11424">
        <v>2</v>
      </c>
      <c r="M11424">
        <v>20</v>
      </c>
      <c r="N11424">
        <v>1</v>
      </c>
      <c r="O11424">
        <v>35</v>
      </c>
    </row>
    <row r="11425" spans="1:19" x14ac:dyDescent="0.3">
      <c r="A11425">
        <v>13258</v>
      </c>
      <c r="B11425" t="s">
        <v>1966</v>
      </c>
      <c r="C11425" t="s">
        <v>3170</v>
      </c>
      <c r="K11425">
        <v>3</v>
      </c>
      <c r="L11425">
        <v>0</v>
      </c>
      <c r="M11425">
        <v>3</v>
      </c>
      <c r="N11425">
        <v>0</v>
      </c>
      <c r="O11425">
        <v>8</v>
      </c>
    </row>
    <row r="11426" spans="1:19" x14ac:dyDescent="0.3">
      <c r="A11426">
        <v>13258</v>
      </c>
      <c r="B11426" t="s">
        <v>165</v>
      </c>
      <c r="C11426" t="s">
        <v>595</v>
      </c>
      <c r="K11426">
        <v>19</v>
      </c>
      <c r="L11426">
        <v>0</v>
      </c>
      <c r="M11426">
        <v>56</v>
      </c>
      <c r="N11426">
        <v>3</v>
      </c>
      <c r="O11426">
        <v>207</v>
      </c>
    </row>
    <row r="11427" spans="1:19" x14ac:dyDescent="0.3">
      <c r="A11427">
        <v>13258</v>
      </c>
      <c r="B11427" t="s">
        <v>165</v>
      </c>
      <c r="C11427" t="s">
        <v>3171</v>
      </c>
      <c r="K11427">
        <v>3</v>
      </c>
      <c r="L11427">
        <v>0</v>
      </c>
      <c r="M11427">
        <v>62</v>
      </c>
      <c r="N11427">
        <v>0</v>
      </c>
      <c r="O11427">
        <v>76</v>
      </c>
    </row>
    <row r="11428" spans="1:19" x14ac:dyDescent="0.3">
      <c r="A11428">
        <v>13258</v>
      </c>
      <c r="B11428" t="s">
        <v>165</v>
      </c>
      <c r="C11428" t="s">
        <v>3172</v>
      </c>
      <c r="K11428">
        <v>8</v>
      </c>
      <c r="L11428">
        <v>0</v>
      </c>
      <c r="M11428">
        <v>22</v>
      </c>
      <c r="N11428">
        <v>0</v>
      </c>
      <c r="O11428">
        <v>57</v>
      </c>
    </row>
    <row r="11429" spans="1:19" x14ac:dyDescent="0.3">
      <c r="A11429">
        <v>13258</v>
      </c>
      <c r="B11429" t="s">
        <v>165</v>
      </c>
      <c r="C11429" t="s">
        <v>44</v>
      </c>
      <c r="K11429">
        <v>13</v>
      </c>
      <c r="L11429">
        <v>0</v>
      </c>
      <c r="M11429">
        <v>16</v>
      </c>
      <c r="N11429">
        <v>0</v>
      </c>
      <c r="O11429">
        <v>56</v>
      </c>
    </row>
    <row r="11430" spans="1:19" x14ac:dyDescent="0.3">
      <c r="A11430">
        <v>13258</v>
      </c>
      <c r="B11430" t="s">
        <v>165</v>
      </c>
      <c r="C11430" t="s">
        <v>3168</v>
      </c>
      <c r="K11430">
        <v>12</v>
      </c>
      <c r="L11430">
        <v>0</v>
      </c>
      <c r="M11430">
        <v>30</v>
      </c>
      <c r="N11430">
        <v>0</v>
      </c>
      <c r="O11430">
        <v>52</v>
      </c>
    </row>
    <row r="11431" spans="1:19" x14ac:dyDescent="0.3">
      <c r="A11431">
        <v>13258</v>
      </c>
      <c r="B11431" t="s">
        <v>165</v>
      </c>
      <c r="C11431" t="s">
        <v>3173</v>
      </c>
      <c r="K11431">
        <v>6</v>
      </c>
      <c r="L11431">
        <v>0</v>
      </c>
      <c r="M11431">
        <v>6</v>
      </c>
      <c r="N11431">
        <v>0</v>
      </c>
      <c r="O11431">
        <v>0</v>
      </c>
    </row>
    <row r="11432" spans="1:19" x14ac:dyDescent="0.3">
      <c r="A11432">
        <v>13258</v>
      </c>
      <c r="B11432" t="s">
        <v>165</v>
      </c>
      <c r="C11432" t="s">
        <v>3169</v>
      </c>
      <c r="K11432">
        <v>3</v>
      </c>
      <c r="L11432">
        <v>0</v>
      </c>
      <c r="M11432">
        <v>0</v>
      </c>
      <c r="N11432">
        <v>0</v>
      </c>
      <c r="O11432">
        <v>-9</v>
      </c>
    </row>
    <row r="11433" spans="1:19" x14ac:dyDescent="0.3">
      <c r="A11433">
        <v>13258</v>
      </c>
      <c r="B11433" t="s">
        <v>1966</v>
      </c>
      <c r="C11433" t="s">
        <v>3174</v>
      </c>
      <c r="P11433">
        <v>33</v>
      </c>
      <c r="Q11433">
        <v>0</v>
      </c>
      <c r="R11433">
        <v>46</v>
      </c>
      <c r="S11433">
        <v>3</v>
      </c>
    </row>
    <row r="11434" spans="1:19" x14ac:dyDescent="0.3">
      <c r="A11434">
        <v>13258</v>
      </c>
      <c r="B11434" t="s">
        <v>1966</v>
      </c>
      <c r="C11434" t="s">
        <v>3175</v>
      </c>
      <c r="P11434">
        <v>22</v>
      </c>
      <c r="Q11434">
        <v>0</v>
      </c>
      <c r="R11434">
        <v>37</v>
      </c>
      <c r="S11434">
        <v>2</v>
      </c>
    </row>
    <row r="11435" spans="1:19" x14ac:dyDescent="0.3">
      <c r="A11435">
        <v>13258</v>
      </c>
      <c r="B11435" t="s">
        <v>1966</v>
      </c>
      <c r="C11435" t="s">
        <v>915</v>
      </c>
      <c r="P11435">
        <v>25</v>
      </c>
      <c r="Q11435">
        <v>0</v>
      </c>
      <c r="R11435">
        <v>25</v>
      </c>
      <c r="S11435">
        <v>1</v>
      </c>
    </row>
    <row r="11436" spans="1:19" x14ac:dyDescent="0.3">
      <c r="A11436">
        <v>13258</v>
      </c>
      <c r="B11436" t="s">
        <v>1966</v>
      </c>
      <c r="C11436" t="s">
        <v>74</v>
      </c>
      <c r="P11436">
        <v>21</v>
      </c>
      <c r="Q11436">
        <v>0</v>
      </c>
      <c r="R11436">
        <v>23</v>
      </c>
      <c r="S11436">
        <v>2</v>
      </c>
    </row>
    <row r="11437" spans="1:19" x14ac:dyDescent="0.3">
      <c r="A11437">
        <v>13258</v>
      </c>
      <c r="B11437" t="s">
        <v>1966</v>
      </c>
      <c r="C11437" t="s">
        <v>122</v>
      </c>
      <c r="P11437">
        <v>14</v>
      </c>
      <c r="Q11437">
        <v>0</v>
      </c>
      <c r="R11437">
        <v>14</v>
      </c>
      <c r="S11437">
        <v>1</v>
      </c>
    </row>
    <row r="11438" spans="1:19" x14ac:dyDescent="0.3">
      <c r="A11438">
        <v>13258</v>
      </c>
      <c r="B11438" t="s">
        <v>165</v>
      </c>
      <c r="C11438" t="s">
        <v>3171</v>
      </c>
      <c r="P11438">
        <v>30</v>
      </c>
      <c r="Q11438">
        <v>1</v>
      </c>
      <c r="R11438">
        <v>135</v>
      </c>
      <c r="S11438">
        <v>6</v>
      </c>
    </row>
    <row r="11439" spans="1:19" x14ac:dyDescent="0.3">
      <c r="A11439">
        <v>13258</v>
      </c>
      <c r="B11439" t="s">
        <v>165</v>
      </c>
      <c r="C11439" t="s">
        <v>595</v>
      </c>
      <c r="P11439">
        <v>13</v>
      </c>
      <c r="Q11439">
        <v>0</v>
      </c>
      <c r="R11439">
        <v>21</v>
      </c>
      <c r="S11439">
        <v>3</v>
      </c>
    </row>
    <row r="11440" spans="1:19" x14ac:dyDescent="0.3">
      <c r="A11440">
        <v>13258</v>
      </c>
      <c r="B11440" t="s">
        <v>165</v>
      </c>
      <c r="C11440" t="s">
        <v>1227</v>
      </c>
      <c r="P11440">
        <v>19</v>
      </c>
      <c r="Q11440">
        <v>0</v>
      </c>
      <c r="R11440">
        <v>19</v>
      </c>
      <c r="S11440">
        <v>1</v>
      </c>
    </row>
    <row r="11441" spans="1:39" x14ac:dyDescent="0.3">
      <c r="A11441">
        <v>13258</v>
      </c>
      <c r="B11441" t="s">
        <v>165</v>
      </c>
      <c r="C11441" t="s">
        <v>2237</v>
      </c>
      <c r="P11441">
        <v>15</v>
      </c>
      <c r="Q11441">
        <v>1</v>
      </c>
      <c r="R11441">
        <v>15</v>
      </c>
      <c r="S11441">
        <v>1</v>
      </c>
    </row>
    <row r="11442" spans="1:39" x14ac:dyDescent="0.3">
      <c r="A11442">
        <v>13258</v>
      </c>
      <c r="B11442" t="s">
        <v>165</v>
      </c>
      <c r="C11442" t="s">
        <v>3176</v>
      </c>
      <c r="P11442">
        <v>13</v>
      </c>
      <c r="Q11442">
        <v>1</v>
      </c>
      <c r="R11442">
        <v>13</v>
      </c>
      <c r="S11442">
        <v>1</v>
      </c>
    </row>
    <row r="11443" spans="1:39" x14ac:dyDescent="0.3">
      <c r="A11443">
        <v>13258</v>
      </c>
      <c r="B11443" t="s">
        <v>165</v>
      </c>
      <c r="C11443" t="s">
        <v>3173</v>
      </c>
      <c r="P11443">
        <v>0</v>
      </c>
      <c r="Q11443">
        <v>0</v>
      </c>
      <c r="R11443">
        <v>-3</v>
      </c>
      <c r="S11443">
        <v>1</v>
      </c>
    </row>
    <row r="11444" spans="1:39" x14ac:dyDescent="0.3">
      <c r="A11444">
        <v>13258</v>
      </c>
      <c r="B11444" t="s">
        <v>165</v>
      </c>
      <c r="C11444" t="s">
        <v>1389</v>
      </c>
      <c r="P11444">
        <v>0</v>
      </c>
      <c r="Q11444">
        <v>0</v>
      </c>
      <c r="R11444">
        <v>-7</v>
      </c>
      <c r="S11444">
        <v>2</v>
      </c>
    </row>
    <row r="11445" spans="1:39" x14ac:dyDescent="0.3">
      <c r="A11445">
        <v>13258</v>
      </c>
      <c r="B11445" t="s">
        <v>1966</v>
      </c>
      <c r="C11445" t="s">
        <v>539</v>
      </c>
      <c r="T11445">
        <v>20.3</v>
      </c>
      <c r="U11445">
        <v>29</v>
      </c>
      <c r="V11445">
        <v>0</v>
      </c>
      <c r="W11445">
        <v>142</v>
      </c>
      <c r="X11445">
        <v>7</v>
      </c>
    </row>
    <row r="11446" spans="1:39" x14ac:dyDescent="0.3">
      <c r="A11446">
        <v>13258</v>
      </c>
      <c r="B11446" t="s">
        <v>1966</v>
      </c>
      <c r="C11446" t="s">
        <v>3177</v>
      </c>
      <c r="T11446">
        <v>10</v>
      </c>
      <c r="U11446">
        <v>10</v>
      </c>
      <c r="V11446">
        <v>0</v>
      </c>
      <c r="W11446">
        <v>10</v>
      </c>
      <c r="X11446">
        <v>1</v>
      </c>
    </row>
    <row r="11447" spans="1:39" x14ac:dyDescent="0.3">
      <c r="A11447">
        <v>13258</v>
      </c>
      <c r="B11447" t="s">
        <v>165</v>
      </c>
      <c r="C11447" t="s">
        <v>3171</v>
      </c>
      <c r="T11447">
        <v>21</v>
      </c>
      <c r="U11447">
        <v>26</v>
      </c>
      <c r="V11447">
        <v>0</v>
      </c>
      <c r="W11447">
        <v>63</v>
      </c>
      <c r="X11447">
        <v>3</v>
      </c>
    </row>
    <row r="11448" spans="1:39" x14ac:dyDescent="0.3">
      <c r="A11448">
        <v>13258</v>
      </c>
      <c r="B11448" t="s">
        <v>1966</v>
      </c>
      <c r="C11448" t="s">
        <v>3178</v>
      </c>
      <c r="Y11448">
        <v>12.5</v>
      </c>
      <c r="Z11448">
        <v>22</v>
      </c>
      <c r="AA11448">
        <v>0</v>
      </c>
      <c r="AB11448">
        <v>25</v>
      </c>
      <c r="AC11448">
        <v>2</v>
      </c>
    </row>
    <row r="11449" spans="1:39" x14ac:dyDescent="0.3">
      <c r="A11449">
        <v>13258</v>
      </c>
      <c r="B11449" t="s">
        <v>165</v>
      </c>
      <c r="C11449" t="s">
        <v>3179</v>
      </c>
      <c r="Y11449">
        <v>4.3</v>
      </c>
      <c r="Z11449">
        <v>9</v>
      </c>
      <c r="AA11449">
        <v>0</v>
      </c>
      <c r="AB11449">
        <v>13</v>
      </c>
      <c r="AC11449">
        <v>3</v>
      </c>
    </row>
    <row r="11450" spans="1:39" x14ac:dyDescent="0.3">
      <c r="A11450">
        <v>13258</v>
      </c>
      <c r="B11450" t="s">
        <v>1966</v>
      </c>
      <c r="C11450" t="s">
        <v>3180</v>
      </c>
      <c r="AD11450">
        <v>2</v>
      </c>
      <c r="AE11450">
        <v>40</v>
      </c>
      <c r="AF11450">
        <v>2</v>
      </c>
      <c r="AG11450">
        <v>100</v>
      </c>
      <c r="AH11450">
        <v>7</v>
      </c>
      <c r="AI11450">
        <v>1</v>
      </c>
    </row>
    <row r="11451" spans="1:39" x14ac:dyDescent="0.3">
      <c r="A11451">
        <v>13258</v>
      </c>
      <c r="B11451" t="s">
        <v>165</v>
      </c>
      <c r="C11451" t="s">
        <v>3181</v>
      </c>
      <c r="AD11451">
        <v>1</v>
      </c>
      <c r="AE11451">
        <v>31</v>
      </c>
      <c r="AF11451">
        <v>1</v>
      </c>
      <c r="AG11451">
        <v>100</v>
      </c>
      <c r="AH11451">
        <v>9</v>
      </c>
      <c r="AI11451">
        <v>6</v>
      </c>
    </row>
    <row r="11452" spans="1:39" x14ac:dyDescent="0.3">
      <c r="A11452">
        <v>13258</v>
      </c>
      <c r="B11452" t="s">
        <v>1966</v>
      </c>
      <c r="C11452" t="s">
        <v>199</v>
      </c>
      <c r="AJ11452">
        <v>62</v>
      </c>
      <c r="AK11452">
        <v>385</v>
      </c>
      <c r="AL11452">
        <v>48.1</v>
      </c>
      <c r="AM11452">
        <v>8</v>
      </c>
    </row>
    <row r="11453" spans="1:39" x14ac:dyDescent="0.3">
      <c r="A11453">
        <v>13258</v>
      </c>
      <c r="B11453" t="s">
        <v>165</v>
      </c>
      <c r="C11453" t="s">
        <v>2540</v>
      </c>
      <c r="AJ11453">
        <v>46</v>
      </c>
      <c r="AK11453">
        <v>111</v>
      </c>
      <c r="AL11453">
        <v>37</v>
      </c>
      <c r="AM11453">
        <v>3</v>
      </c>
    </row>
    <row r="11454" spans="1:39" x14ac:dyDescent="0.3">
      <c r="A11454">
        <v>13258</v>
      </c>
      <c r="B11454" t="s">
        <v>165</v>
      </c>
      <c r="C11454" t="s">
        <v>3168</v>
      </c>
      <c r="AJ11454">
        <v>33</v>
      </c>
      <c r="AK11454">
        <v>33</v>
      </c>
      <c r="AL11454">
        <v>33</v>
      </c>
      <c r="AM11454">
        <v>1</v>
      </c>
    </row>
    <row r="11455" spans="1:39" x14ac:dyDescent="0.3">
      <c r="A11455">
        <v>13259</v>
      </c>
      <c r="B11455" t="s">
        <v>826</v>
      </c>
      <c r="C11455" t="s">
        <v>2897</v>
      </c>
      <c r="D11455">
        <v>30</v>
      </c>
      <c r="E11455">
        <v>60</v>
      </c>
      <c r="F11455">
        <v>18</v>
      </c>
      <c r="G11455">
        <v>2</v>
      </c>
      <c r="H11455">
        <v>2</v>
      </c>
      <c r="I11455">
        <v>231</v>
      </c>
      <c r="J11455">
        <v>133.4</v>
      </c>
    </row>
    <row r="11456" spans="1:39" x14ac:dyDescent="0.3">
      <c r="A11456">
        <v>13259</v>
      </c>
      <c r="B11456" t="s">
        <v>886</v>
      </c>
      <c r="C11456" t="s">
        <v>905</v>
      </c>
      <c r="D11456">
        <v>41</v>
      </c>
      <c r="E11456">
        <v>63.4</v>
      </c>
      <c r="F11456">
        <v>26</v>
      </c>
      <c r="G11456">
        <v>2</v>
      </c>
      <c r="H11456">
        <v>2</v>
      </c>
      <c r="I11456">
        <v>256</v>
      </c>
      <c r="J11456">
        <v>122.2</v>
      </c>
    </row>
    <row r="11457" spans="1:19" x14ac:dyDescent="0.3">
      <c r="A11457">
        <v>13259</v>
      </c>
      <c r="B11457" t="s">
        <v>826</v>
      </c>
      <c r="C11457" t="s">
        <v>3182</v>
      </c>
      <c r="K11457">
        <v>9</v>
      </c>
      <c r="L11457">
        <v>0</v>
      </c>
      <c r="M11457">
        <v>52</v>
      </c>
      <c r="N11457">
        <v>1</v>
      </c>
      <c r="O11457">
        <v>122</v>
      </c>
    </row>
    <row r="11458" spans="1:19" x14ac:dyDescent="0.3">
      <c r="A11458">
        <v>13259</v>
      </c>
      <c r="B11458" t="s">
        <v>826</v>
      </c>
      <c r="C11458" t="s">
        <v>2897</v>
      </c>
      <c r="K11458">
        <v>22</v>
      </c>
      <c r="L11458">
        <v>0</v>
      </c>
      <c r="M11458">
        <v>15</v>
      </c>
      <c r="N11458">
        <v>0</v>
      </c>
      <c r="O11458">
        <v>109</v>
      </c>
    </row>
    <row r="11459" spans="1:19" x14ac:dyDescent="0.3">
      <c r="A11459">
        <v>13259</v>
      </c>
      <c r="B11459" t="s">
        <v>826</v>
      </c>
      <c r="C11459" t="s">
        <v>1367</v>
      </c>
      <c r="K11459">
        <v>9</v>
      </c>
      <c r="L11459">
        <v>0</v>
      </c>
      <c r="M11459">
        <v>11</v>
      </c>
      <c r="N11459">
        <v>0</v>
      </c>
      <c r="O11459">
        <v>23</v>
      </c>
    </row>
    <row r="11460" spans="1:19" x14ac:dyDescent="0.3">
      <c r="A11460">
        <v>13259</v>
      </c>
      <c r="B11460" t="s">
        <v>826</v>
      </c>
      <c r="C11460" t="s">
        <v>2899</v>
      </c>
      <c r="K11460">
        <v>1</v>
      </c>
      <c r="L11460">
        <v>0</v>
      </c>
      <c r="M11460">
        <v>0</v>
      </c>
      <c r="N11460">
        <v>0</v>
      </c>
      <c r="O11460">
        <v>0</v>
      </c>
    </row>
    <row r="11461" spans="1:19" x14ac:dyDescent="0.3">
      <c r="A11461">
        <v>13259</v>
      </c>
      <c r="B11461" t="s">
        <v>826</v>
      </c>
      <c r="C11461" t="s">
        <v>2433</v>
      </c>
      <c r="K11461">
        <v>1</v>
      </c>
      <c r="L11461">
        <v>0</v>
      </c>
      <c r="M11461">
        <v>0</v>
      </c>
      <c r="N11461">
        <v>0</v>
      </c>
      <c r="O11461">
        <v>-3</v>
      </c>
    </row>
    <row r="11462" spans="1:19" x14ac:dyDescent="0.3">
      <c r="A11462">
        <v>13259</v>
      </c>
      <c r="B11462" t="s">
        <v>886</v>
      </c>
      <c r="C11462" t="s">
        <v>320</v>
      </c>
      <c r="K11462">
        <v>22</v>
      </c>
      <c r="L11462">
        <v>0</v>
      </c>
      <c r="M11462">
        <v>17</v>
      </c>
      <c r="N11462">
        <v>0</v>
      </c>
      <c r="O11462">
        <v>110</v>
      </c>
    </row>
    <row r="11463" spans="1:19" x14ac:dyDescent="0.3">
      <c r="A11463">
        <v>13259</v>
      </c>
      <c r="B11463" t="s">
        <v>886</v>
      </c>
      <c r="C11463" t="s">
        <v>2694</v>
      </c>
      <c r="K11463">
        <v>4</v>
      </c>
      <c r="L11463">
        <v>0</v>
      </c>
      <c r="M11463">
        <v>11</v>
      </c>
      <c r="N11463">
        <v>0</v>
      </c>
      <c r="O11463">
        <v>12</v>
      </c>
    </row>
    <row r="11464" spans="1:19" x14ac:dyDescent="0.3">
      <c r="A11464">
        <v>13259</v>
      </c>
      <c r="B11464" t="s">
        <v>886</v>
      </c>
      <c r="C11464" t="s">
        <v>2695</v>
      </c>
      <c r="K11464">
        <v>1</v>
      </c>
      <c r="L11464">
        <v>0</v>
      </c>
      <c r="M11464">
        <v>3</v>
      </c>
      <c r="N11464">
        <v>0</v>
      </c>
      <c r="O11464">
        <v>3</v>
      </c>
    </row>
    <row r="11465" spans="1:19" x14ac:dyDescent="0.3">
      <c r="A11465">
        <v>13259</v>
      </c>
      <c r="B11465" t="s">
        <v>886</v>
      </c>
      <c r="C11465" t="s">
        <v>905</v>
      </c>
      <c r="K11465">
        <v>2</v>
      </c>
      <c r="L11465">
        <v>0</v>
      </c>
      <c r="M11465">
        <v>0</v>
      </c>
      <c r="N11465">
        <v>0</v>
      </c>
      <c r="O11465">
        <v>-18</v>
      </c>
    </row>
    <row r="11466" spans="1:19" x14ac:dyDescent="0.3">
      <c r="A11466">
        <v>13259</v>
      </c>
      <c r="B11466" t="s">
        <v>826</v>
      </c>
      <c r="C11466" t="s">
        <v>609</v>
      </c>
      <c r="P11466">
        <v>21</v>
      </c>
      <c r="Q11466">
        <v>0</v>
      </c>
      <c r="R11466">
        <v>57</v>
      </c>
      <c r="S11466">
        <v>5</v>
      </c>
    </row>
    <row r="11467" spans="1:19" x14ac:dyDescent="0.3">
      <c r="A11467">
        <v>13259</v>
      </c>
      <c r="B11467" t="s">
        <v>826</v>
      </c>
      <c r="C11467" t="s">
        <v>3182</v>
      </c>
      <c r="P11467">
        <v>19</v>
      </c>
      <c r="Q11467">
        <v>0</v>
      </c>
      <c r="R11467">
        <v>49</v>
      </c>
      <c r="S11467">
        <v>5</v>
      </c>
    </row>
    <row r="11468" spans="1:19" x14ac:dyDescent="0.3">
      <c r="A11468">
        <v>13259</v>
      </c>
      <c r="B11468" t="s">
        <v>826</v>
      </c>
      <c r="C11468" t="s">
        <v>3183</v>
      </c>
      <c r="P11468">
        <v>24</v>
      </c>
      <c r="Q11468">
        <v>1</v>
      </c>
      <c r="R11468">
        <v>44</v>
      </c>
      <c r="S11468">
        <v>2</v>
      </c>
    </row>
    <row r="11469" spans="1:19" x14ac:dyDescent="0.3">
      <c r="A11469">
        <v>13259</v>
      </c>
      <c r="B11469" t="s">
        <v>826</v>
      </c>
      <c r="C11469" t="s">
        <v>696</v>
      </c>
      <c r="P11469">
        <v>29</v>
      </c>
      <c r="Q11469">
        <v>1</v>
      </c>
      <c r="R11469">
        <v>33</v>
      </c>
      <c r="S11469">
        <v>2</v>
      </c>
    </row>
    <row r="11470" spans="1:19" x14ac:dyDescent="0.3">
      <c r="A11470">
        <v>13259</v>
      </c>
      <c r="B11470" t="s">
        <v>826</v>
      </c>
      <c r="C11470" t="s">
        <v>1099</v>
      </c>
      <c r="P11470">
        <v>17</v>
      </c>
      <c r="Q11470">
        <v>0</v>
      </c>
      <c r="R11470">
        <v>28</v>
      </c>
      <c r="S11470">
        <v>2</v>
      </c>
    </row>
    <row r="11471" spans="1:19" x14ac:dyDescent="0.3">
      <c r="A11471">
        <v>13259</v>
      </c>
      <c r="B11471" t="s">
        <v>826</v>
      </c>
      <c r="C11471" t="s">
        <v>2433</v>
      </c>
      <c r="P11471">
        <v>11</v>
      </c>
      <c r="Q11471">
        <v>0</v>
      </c>
      <c r="R11471">
        <v>11</v>
      </c>
      <c r="S11471">
        <v>1</v>
      </c>
    </row>
    <row r="11472" spans="1:19" x14ac:dyDescent="0.3">
      <c r="A11472">
        <v>13259</v>
      </c>
      <c r="B11472" t="s">
        <v>826</v>
      </c>
      <c r="C11472" t="s">
        <v>323</v>
      </c>
      <c r="P11472">
        <v>9</v>
      </c>
      <c r="Q11472">
        <v>0</v>
      </c>
      <c r="R11472">
        <v>9</v>
      </c>
      <c r="S11472">
        <v>1</v>
      </c>
    </row>
    <row r="11473" spans="1:39" x14ac:dyDescent="0.3">
      <c r="A11473">
        <v>13259</v>
      </c>
      <c r="B11473" t="s">
        <v>886</v>
      </c>
      <c r="C11473" t="s">
        <v>3184</v>
      </c>
      <c r="P11473">
        <v>11</v>
      </c>
      <c r="Q11473">
        <v>2</v>
      </c>
      <c r="R11473">
        <v>62</v>
      </c>
      <c r="S11473">
        <v>8</v>
      </c>
    </row>
    <row r="11474" spans="1:39" x14ac:dyDescent="0.3">
      <c r="A11474">
        <v>13259</v>
      </c>
      <c r="B11474" t="s">
        <v>886</v>
      </c>
      <c r="C11474" t="s">
        <v>3185</v>
      </c>
      <c r="P11474">
        <v>22</v>
      </c>
      <c r="Q11474">
        <v>0</v>
      </c>
      <c r="R11474">
        <v>58</v>
      </c>
      <c r="S11474">
        <v>5</v>
      </c>
    </row>
    <row r="11475" spans="1:39" x14ac:dyDescent="0.3">
      <c r="A11475">
        <v>13259</v>
      </c>
      <c r="B11475" t="s">
        <v>886</v>
      </c>
      <c r="C11475" t="s">
        <v>2566</v>
      </c>
      <c r="P11475">
        <v>25</v>
      </c>
      <c r="Q11475">
        <v>0</v>
      </c>
      <c r="R11475">
        <v>37</v>
      </c>
      <c r="S11475">
        <v>2</v>
      </c>
    </row>
    <row r="11476" spans="1:39" x14ac:dyDescent="0.3">
      <c r="A11476">
        <v>13259</v>
      </c>
      <c r="B11476" t="s">
        <v>886</v>
      </c>
      <c r="C11476" t="s">
        <v>320</v>
      </c>
      <c r="P11476">
        <v>25</v>
      </c>
      <c r="Q11476">
        <v>0</v>
      </c>
      <c r="R11476">
        <v>37</v>
      </c>
      <c r="S11476">
        <v>2</v>
      </c>
    </row>
    <row r="11477" spans="1:39" x14ac:dyDescent="0.3">
      <c r="A11477">
        <v>13259</v>
      </c>
      <c r="B11477" t="s">
        <v>886</v>
      </c>
      <c r="C11477" t="s">
        <v>74</v>
      </c>
      <c r="P11477">
        <v>13</v>
      </c>
      <c r="Q11477">
        <v>0</v>
      </c>
      <c r="R11477">
        <v>29</v>
      </c>
      <c r="S11477">
        <v>4</v>
      </c>
    </row>
    <row r="11478" spans="1:39" x14ac:dyDescent="0.3">
      <c r="A11478">
        <v>13259</v>
      </c>
      <c r="B11478" t="s">
        <v>886</v>
      </c>
      <c r="C11478" t="s">
        <v>2695</v>
      </c>
      <c r="P11478">
        <v>12</v>
      </c>
      <c r="Q11478">
        <v>0</v>
      </c>
      <c r="R11478">
        <v>26</v>
      </c>
      <c r="S11478">
        <v>4</v>
      </c>
    </row>
    <row r="11479" spans="1:39" x14ac:dyDescent="0.3">
      <c r="A11479">
        <v>13259</v>
      </c>
      <c r="B11479" t="s">
        <v>886</v>
      </c>
      <c r="C11479" t="s">
        <v>2694</v>
      </c>
      <c r="P11479">
        <v>7</v>
      </c>
      <c r="Q11479">
        <v>0</v>
      </c>
      <c r="R11479">
        <v>7</v>
      </c>
      <c r="S11479">
        <v>1</v>
      </c>
    </row>
    <row r="11480" spans="1:39" x14ac:dyDescent="0.3">
      <c r="A11480">
        <v>13259</v>
      </c>
      <c r="B11480" t="s">
        <v>826</v>
      </c>
      <c r="C11480" t="s">
        <v>323</v>
      </c>
      <c r="T11480">
        <v>17</v>
      </c>
      <c r="U11480">
        <v>22</v>
      </c>
      <c r="V11480">
        <v>0</v>
      </c>
      <c r="W11480">
        <v>51</v>
      </c>
      <c r="X11480">
        <v>3</v>
      </c>
    </row>
    <row r="11481" spans="1:39" x14ac:dyDescent="0.3">
      <c r="A11481">
        <v>13259</v>
      </c>
      <c r="B11481" t="s">
        <v>886</v>
      </c>
      <c r="C11481" t="s">
        <v>3185</v>
      </c>
      <c r="T11481">
        <v>23.6</v>
      </c>
      <c r="U11481">
        <v>29</v>
      </c>
      <c r="V11481">
        <v>0</v>
      </c>
      <c r="W11481">
        <v>118</v>
      </c>
      <c r="X11481">
        <v>5</v>
      </c>
    </row>
    <row r="11482" spans="1:39" x14ac:dyDescent="0.3">
      <c r="A11482">
        <v>13259</v>
      </c>
      <c r="B11482" t="s">
        <v>826</v>
      </c>
      <c r="C11482" t="s">
        <v>323</v>
      </c>
      <c r="Y11482">
        <v>1</v>
      </c>
      <c r="Z11482">
        <v>1</v>
      </c>
      <c r="AA11482">
        <v>0</v>
      </c>
      <c r="AB11482">
        <v>1</v>
      </c>
      <c r="AC11482">
        <v>1</v>
      </c>
    </row>
    <row r="11483" spans="1:39" x14ac:dyDescent="0.3">
      <c r="A11483">
        <v>13259</v>
      </c>
      <c r="B11483" t="s">
        <v>886</v>
      </c>
      <c r="C11483" t="s">
        <v>2695</v>
      </c>
      <c r="Y11483">
        <v>15</v>
      </c>
      <c r="Z11483">
        <v>15</v>
      </c>
      <c r="AA11483">
        <v>0</v>
      </c>
      <c r="AB11483">
        <v>15</v>
      </c>
      <c r="AC11483">
        <v>1</v>
      </c>
    </row>
    <row r="11484" spans="1:39" x14ac:dyDescent="0.3">
      <c r="A11484">
        <v>13259</v>
      </c>
      <c r="B11484" t="s">
        <v>826</v>
      </c>
      <c r="C11484" t="s">
        <v>567</v>
      </c>
      <c r="AD11484">
        <v>1</v>
      </c>
      <c r="AE11484">
        <v>27</v>
      </c>
      <c r="AF11484">
        <v>1</v>
      </c>
      <c r="AG11484">
        <v>100</v>
      </c>
      <c r="AH11484">
        <v>6</v>
      </c>
      <c r="AI11484">
        <v>3</v>
      </c>
    </row>
    <row r="11485" spans="1:39" x14ac:dyDescent="0.3">
      <c r="A11485">
        <v>13259</v>
      </c>
      <c r="B11485" t="s">
        <v>886</v>
      </c>
      <c r="C11485" t="s">
        <v>54</v>
      </c>
      <c r="AD11485">
        <v>1</v>
      </c>
      <c r="AE11485" t="s">
        <v>136</v>
      </c>
      <c r="AF11485">
        <v>0</v>
      </c>
      <c r="AG11485">
        <v>0</v>
      </c>
      <c r="AH11485">
        <v>2</v>
      </c>
      <c r="AI11485">
        <v>2</v>
      </c>
    </row>
    <row r="11486" spans="1:39" x14ac:dyDescent="0.3">
      <c r="A11486">
        <v>13259</v>
      </c>
      <c r="B11486" t="s">
        <v>826</v>
      </c>
      <c r="C11486" t="s">
        <v>856</v>
      </c>
      <c r="AJ11486">
        <v>55</v>
      </c>
      <c r="AK11486">
        <v>155</v>
      </c>
      <c r="AL11486">
        <v>51.7</v>
      </c>
      <c r="AM11486">
        <v>3</v>
      </c>
    </row>
    <row r="11487" spans="1:39" x14ac:dyDescent="0.3">
      <c r="A11487">
        <v>13259</v>
      </c>
      <c r="B11487" t="s">
        <v>886</v>
      </c>
      <c r="C11487" t="s">
        <v>3186</v>
      </c>
      <c r="AJ11487">
        <v>45</v>
      </c>
      <c r="AK11487">
        <v>116</v>
      </c>
      <c r="AL11487">
        <v>38.700000000000003</v>
      </c>
      <c r="AM11487">
        <v>3</v>
      </c>
    </row>
    <row r="11488" spans="1:39" x14ac:dyDescent="0.3">
      <c r="A11488">
        <v>11680</v>
      </c>
      <c r="B11488" t="s">
        <v>554</v>
      </c>
      <c r="C11488" t="s">
        <v>74</v>
      </c>
      <c r="D11488">
        <v>25</v>
      </c>
      <c r="E11488">
        <v>80</v>
      </c>
      <c r="F11488">
        <v>20</v>
      </c>
      <c r="G11488">
        <v>1</v>
      </c>
      <c r="H11488">
        <v>1</v>
      </c>
      <c r="I11488">
        <v>226</v>
      </c>
      <c r="J11488">
        <v>161.1</v>
      </c>
    </row>
    <row r="11489" spans="1:15" x14ac:dyDescent="0.3">
      <c r="A11489">
        <v>11680</v>
      </c>
      <c r="B11489" t="s">
        <v>554</v>
      </c>
      <c r="C11489" t="s">
        <v>3187</v>
      </c>
      <c r="D11489">
        <v>2</v>
      </c>
      <c r="E11489">
        <v>100</v>
      </c>
      <c r="F11489">
        <v>2</v>
      </c>
      <c r="G11489">
        <v>0</v>
      </c>
      <c r="H11489">
        <v>0</v>
      </c>
      <c r="I11489">
        <v>12</v>
      </c>
      <c r="J11489">
        <v>150.4</v>
      </c>
    </row>
    <row r="11490" spans="1:15" x14ac:dyDescent="0.3">
      <c r="A11490">
        <v>11680</v>
      </c>
      <c r="B11490" t="s">
        <v>283</v>
      </c>
      <c r="C11490" t="s">
        <v>3188</v>
      </c>
      <c r="D11490">
        <v>14</v>
      </c>
      <c r="E11490">
        <v>50</v>
      </c>
      <c r="F11490">
        <v>7</v>
      </c>
      <c r="G11490">
        <v>1</v>
      </c>
      <c r="H11490">
        <v>2</v>
      </c>
      <c r="I11490">
        <v>122</v>
      </c>
      <c r="J11490">
        <v>156.1</v>
      </c>
    </row>
    <row r="11491" spans="1:15" x14ac:dyDescent="0.3">
      <c r="A11491">
        <v>11680</v>
      </c>
      <c r="B11491" t="s">
        <v>554</v>
      </c>
      <c r="C11491" t="s">
        <v>103</v>
      </c>
      <c r="K11491">
        <v>22</v>
      </c>
      <c r="L11491">
        <v>0</v>
      </c>
      <c r="M11491">
        <v>20</v>
      </c>
      <c r="N11491">
        <v>2</v>
      </c>
      <c r="O11491">
        <v>76</v>
      </c>
    </row>
    <row r="11492" spans="1:15" x14ac:dyDescent="0.3">
      <c r="A11492">
        <v>11680</v>
      </c>
      <c r="B11492" t="s">
        <v>554</v>
      </c>
      <c r="C11492" t="s">
        <v>74</v>
      </c>
      <c r="K11492">
        <v>11</v>
      </c>
      <c r="L11492">
        <v>0</v>
      </c>
      <c r="M11492">
        <v>19</v>
      </c>
      <c r="N11492">
        <v>1</v>
      </c>
      <c r="O11492">
        <v>69</v>
      </c>
    </row>
    <row r="11493" spans="1:15" x14ac:dyDescent="0.3">
      <c r="A11493">
        <v>11680</v>
      </c>
      <c r="B11493" t="s">
        <v>554</v>
      </c>
      <c r="C11493" t="s">
        <v>3187</v>
      </c>
      <c r="K11493">
        <v>6</v>
      </c>
      <c r="L11493">
        <v>0</v>
      </c>
      <c r="M11493">
        <v>11</v>
      </c>
      <c r="N11493">
        <v>0</v>
      </c>
      <c r="O11493">
        <v>25</v>
      </c>
    </row>
    <row r="11494" spans="1:15" x14ac:dyDescent="0.3">
      <c r="A11494">
        <v>11680</v>
      </c>
      <c r="B11494" t="s">
        <v>554</v>
      </c>
      <c r="C11494" t="s">
        <v>459</v>
      </c>
      <c r="K11494">
        <v>2</v>
      </c>
      <c r="L11494">
        <v>0</v>
      </c>
      <c r="M11494">
        <v>23</v>
      </c>
      <c r="N11494">
        <v>1</v>
      </c>
      <c r="O11494">
        <v>25</v>
      </c>
    </row>
    <row r="11495" spans="1:15" x14ac:dyDescent="0.3">
      <c r="A11495">
        <v>11680</v>
      </c>
      <c r="B11495" t="s">
        <v>554</v>
      </c>
      <c r="C11495" t="s">
        <v>973</v>
      </c>
      <c r="K11495">
        <v>2</v>
      </c>
      <c r="L11495">
        <v>0</v>
      </c>
      <c r="M11495">
        <v>7</v>
      </c>
      <c r="N11495">
        <v>0</v>
      </c>
      <c r="O11495">
        <v>8</v>
      </c>
    </row>
    <row r="11496" spans="1:15" x14ac:dyDescent="0.3">
      <c r="A11496">
        <v>11680</v>
      </c>
      <c r="B11496" t="s">
        <v>554</v>
      </c>
      <c r="C11496" t="s">
        <v>429</v>
      </c>
      <c r="K11496">
        <v>1</v>
      </c>
      <c r="L11496">
        <v>0</v>
      </c>
      <c r="M11496">
        <v>7</v>
      </c>
      <c r="N11496">
        <v>0</v>
      </c>
      <c r="O11496">
        <v>7</v>
      </c>
    </row>
    <row r="11497" spans="1:15" x14ac:dyDescent="0.3">
      <c r="A11497">
        <v>11680</v>
      </c>
      <c r="B11497" t="s">
        <v>554</v>
      </c>
      <c r="C11497" t="s">
        <v>3189</v>
      </c>
      <c r="K11497">
        <v>1</v>
      </c>
      <c r="L11497">
        <v>0</v>
      </c>
      <c r="M11497">
        <v>3</v>
      </c>
      <c r="N11497">
        <v>0</v>
      </c>
      <c r="O11497">
        <v>3</v>
      </c>
    </row>
    <row r="11498" spans="1:15" x14ac:dyDescent="0.3">
      <c r="A11498">
        <v>11680</v>
      </c>
      <c r="B11498" t="s">
        <v>283</v>
      </c>
      <c r="C11498" t="s">
        <v>3190</v>
      </c>
      <c r="K11498">
        <v>12</v>
      </c>
      <c r="L11498">
        <v>0</v>
      </c>
      <c r="M11498">
        <v>43</v>
      </c>
      <c r="N11498">
        <v>1</v>
      </c>
      <c r="O11498">
        <v>125</v>
      </c>
    </row>
    <row r="11499" spans="1:15" x14ac:dyDescent="0.3">
      <c r="A11499">
        <v>11680</v>
      </c>
      <c r="B11499" t="s">
        <v>283</v>
      </c>
      <c r="C11499" t="s">
        <v>414</v>
      </c>
      <c r="K11499">
        <v>7</v>
      </c>
      <c r="L11499">
        <v>1</v>
      </c>
      <c r="M11499">
        <v>44</v>
      </c>
      <c r="N11499">
        <v>0</v>
      </c>
      <c r="O11499">
        <v>58</v>
      </c>
    </row>
    <row r="11500" spans="1:15" x14ac:dyDescent="0.3">
      <c r="A11500">
        <v>11680</v>
      </c>
      <c r="B11500" t="s">
        <v>283</v>
      </c>
      <c r="C11500" t="s">
        <v>93</v>
      </c>
      <c r="K11500">
        <v>9</v>
      </c>
      <c r="L11500">
        <v>0</v>
      </c>
      <c r="M11500">
        <v>19</v>
      </c>
      <c r="N11500">
        <v>0</v>
      </c>
      <c r="O11500">
        <v>57</v>
      </c>
    </row>
    <row r="11501" spans="1:15" x14ac:dyDescent="0.3">
      <c r="A11501">
        <v>11680</v>
      </c>
      <c r="B11501" t="s">
        <v>283</v>
      </c>
      <c r="C11501" t="s">
        <v>3188</v>
      </c>
      <c r="K11501">
        <v>18</v>
      </c>
      <c r="L11501">
        <v>0</v>
      </c>
      <c r="M11501">
        <v>14</v>
      </c>
      <c r="N11501">
        <v>1</v>
      </c>
      <c r="O11501">
        <v>52</v>
      </c>
    </row>
    <row r="11502" spans="1:15" x14ac:dyDescent="0.3">
      <c r="A11502">
        <v>11680</v>
      </c>
      <c r="B11502" t="s">
        <v>283</v>
      </c>
      <c r="C11502" t="s">
        <v>2369</v>
      </c>
      <c r="K11502">
        <v>6</v>
      </c>
      <c r="L11502">
        <v>0</v>
      </c>
      <c r="M11502">
        <v>7</v>
      </c>
      <c r="N11502">
        <v>0</v>
      </c>
      <c r="O11502">
        <v>21</v>
      </c>
    </row>
    <row r="11503" spans="1:15" x14ac:dyDescent="0.3">
      <c r="A11503">
        <v>11680</v>
      </c>
      <c r="B11503" t="s">
        <v>283</v>
      </c>
      <c r="C11503" t="s">
        <v>154</v>
      </c>
      <c r="K11503">
        <v>1</v>
      </c>
      <c r="L11503">
        <v>0</v>
      </c>
      <c r="M11503">
        <v>8</v>
      </c>
      <c r="N11503">
        <v>0</v>
      </c>
      <c r="O11503">
        <v>8</v>
      </c>
    </row>
    <row r="11504" spans="1:15" x14ac:dyDescent="0.3">
      <c r="A11504">
        <v>11680</v>
      </c>
      <c r="B11504" t="s">
        <v>283</v>
      </c>
      <c r="C11504" t="s">
        <v>565</v>
      </c>
      <c r="K11504">
        <v>3</v>
      </c>
      <c r="L11504">
        <v>0</v>
      </c>
      <c r="M11504">
        <v>6</v>
      </c>
      <c r="N11504">
        <v>0</v>
      </c>
      <c r="O11504">
        <v>6</v>
      </c>
    </row>
    <row r="11505" spans="1:19" x14ac:dyDescent="0.3">
      <c r="A11505">
        <v>11680</v>
      </c>
      <c r="B11505" t="s">
        <v>283</v>
      </c>
      <c r="C11505" t="s">
        <v>443</v>
      </c>
      <c r="K11505">
        <v>1</v>
      </c>
      <c r="L11505">
        <v>0</v>
      </c>
      <c r="M11505">
        <v>1</v>
      </c>
      <c r="N11505">
        <v>0</v>
      </c>
      <c r="O11505">
        <v>1</v>
      </c>
    </row>
    <row r="11506" spans="1:19" x14ac:dyDescent="0.3">
      <c r="A11506">
        <v>11680</v>
      </c>
      <c r="B11506" t="s">
        <v>283</v>
      </c>
      <c r="C11506" t="s">
        <v>3191</v>
      </c>
      <c r="K11506">
        <v>1</v>
      </c>
      <c r="L11506">
        <v>1</v>
      </c>
      <c r="M11506">
        <v>-12</v>
      </c>
      <c r="N11506">
        <v>0</v>
      </c>
      <c r="O11506">
        <v>-12</v>
      </c>
    </row>
    <row r="11507" spans="1:19" x14ac:dyDescent="0.3">
      <c r="A11507">
        <v>11680</v>
      </c>
      <c r="B11507" t="s">
        <v>554</v>
      </c>
      <c r="C11507" t="s">
        <v>609</v>
      </c>
      <c r="P11507">
        <v>23</v>
      </c>
      <c r="Q11507">
        <v>0</v>
      </c>
      <c r="R11507">
        <v>63</v>
      </c>
      <c r="S11507">
        <v>5</v>
      </c>
    </row>
    <row r="11508" spans="1:19" x14ac:dyDescent="0.3">
      <c r="A11508">
        <v>11680</v>
      </c>
      <c r="B11508" t="s">
        <v>554</v>
      </c>
      <c r="C11508" t="s">
        <v>542</v>
      </c>
      <c r="P11508">
        <v>40</v>
      </c>
      <c r="Q11508">
        <v>1</v>
      </c>
      <c r="R11508">
        <v>61</v>
      </c>
      <c r="S11508">
        <v>4</v>
      </c>
    </row>
    <row r="11509" spans="1:19" x14ac:dyDescent="0.3">
      <c r="A11509">
        <v>11680</v>
      </c>
      <c r="B11509" t="s">
        <v>554</v>
      </c>
      <c r="C11509" t="s">
        <v>320</v>
      </c>
      <c r="P11509">
        <v>18</v>
      </c>
      <c r="Q11509">
        <v>0</v>
      </c>
      <c r="R11509">
        <v>41</v>
      </c>
      <c r="S11509">
        <v>3</v>
      </c>
    </row>
    <row r="11510" spans="1:19" x14ac:dyDescent="0.3">
      <c r="A11510">
        <v>11680</v>
      </c>
      <c r="B11510" t="s">
        <v>554</v>
      </c>
      <c r="C11510" t="s">
        <v>103</v>
      </c>
      <c r="P11510">
        <v>11</v>
      </c>
      <c r="Q11510">
        <v>0</v>
      </c>
      <c r="R11510">
        <v>31</v>
      </c>
      <c r="S11510">
        <v>4</v>
      </c>
    </row>
    <row r="11511" spans="1:19" x14ac:dyDescent="0.3">
      <c r="A11511">
        <v>11680</v>
      </c>
      <c r="B11511" t="s">
        <v>554</v>
      </c>
      <c r="C11511" t="s">
        <v>459</v>
      </c>
      <c r="P11511">
        <v>6</v>
      </c>
      <c r="Q11511">
        <v>0</v>
      </c>
      <c r="R11511">
        <v>14</v>
      </c>
      <c r="S11511">
        <v>3</v>
      </c>
    </row>
    <row r="11512" spans="1:19" x14ac:dyDescent="0.3">
      <c r="A11512">
        <v>11680</v>
      </c>
      <c r="B11512" t="s">
        <v>554</v>
      </c>
      <c r="C11512" t="s">
        <v>1940</v>
      </c>
      <c r="P11512">
        <v>14</v>
      </c>
      <c r="Q11512">
        <v>0</v>
      </c>
      <c r="R11512">
        <v>14</v>
      </c>
      <c r="S11512">
        <v>1</v>
      </c>
    </row>
    <row r="11513" spans="1:19" x14ac:dyDescent="0.3">
      <c r="A11513">
        <v>11680</v>
      </c>
      <c r="B11513" t="s">
        <v>554</v>
      </c>
      <c r="C11513" t="s">
        <v>3189</v>
      </c>
      <c r="P11513">
        <v>10</v>
      </c>
      <c r="Q11513">
        <v>0</v>
      </c>
      <c r="R11513">
        <v>10</v>
      </c>
      <c r="S11513">
        <v>1</v>
      </c>
    </row>
    <row r="11514" spans="1:19" x14ac:dyDescent="0.3">
      <c r="A11514">
        <v>11680</v>
      </c>
      <c r="B11514" t="s">
        <v>554</v>
      </c>
      <c r="C11514" t="s">
        <v>394</v>
      </c>
      <c r="P11514">
        <v>5</v>
      </c>
      <c r="Q11514">
        <v>0</v>
      </c>
      <c r="R11514">
        <v>5</v>
      </c>
      <c r="S11514">
        <v>1</v>
      </c>
    </row>
    <row r="11515" spans="1:19" x14ac:dyDescent="0.3">
      <c r="A11515">
        <v>11680</v>
      </c>
      <c r="B11515" t="s">
        <v>554</v>
      </c>
      <c r="C11515" t="s">
        <v>429</v>
      </c>
      <c r="P11515">
        <v>-1</v>
      </c>
      <c r="Q11515">
        <v>0</v>
      </c>
      <c r="R11515">
        <v>-1</v>
      </c>
      <c r="S11515">
        <v>0</v>
      </c>
    </row>
    <row r="11516" spans="1:19" x14ac:dyDescent="0.3">
      <c r="A11516">
        <v>11680</v>
      </c>
      <c r="B11516" t="s">
        <v>283</v>
      </c>
      <c r="C11516" t="s">
        <v>565</v>
      </c>
      <c r="P11516">
        <v>58</v>
      </c>
      <c r="Q11516">
        <v>1</v>
      </c>
      <c r="R11516">
        <v>64</v>
      </c>
      <c r="S11516">
        <v>2</v>
      </c>
    </row>
    <row r="11517" spans="1:19" x14ac:dyDescent="0.3">
      <c r="A11517">
        <v>11680</v>
      </c>
      <c r="B11517" t="s">
        <v>283</v>
      </c>
      <c r="C11517" t="s">
        <v>414</v>
      </c>
      <c r="P11517">
        <v>29</v>
      </c>
      <c r="Q11517">
        <v>0</v>
      </c>
      <c r="R11517">
        <v>29</v>
      </c>
      <c r="S11517">
        <v>1</v>
      </c>
    </row>
    <row r="11518" spans="1:19" x14ac:dyDescent="0.3">
      <c r="A11518">
        <v>11680</v>
      </c>
      <c r="B11518" t="s">
        <v>283</v>
      </c>
      <c r="C11518" t="s">
        <v>71</v>
      </c>
      <c r="P11518">
        <v>14</v>
      </c>
      <c r="Q11518">
        <v>0</v>
      </c>
      <c r="R11518">
        <v>14</v>
      </c>
      <c r="S11518">
        <v>1</v>
      </c>
    </row>
    <row r="11519" spans="1:19" x14ac:dyDescent="0.3">
      <c r="A11519">
        <v>11680</v>
      </c>
      <c r="B11519" t="s">
        <v>283</v>
      </c>
      <c r="C11519" t="s">
        <v>93</v>
      </c>
      <c r="P11519">
        <v>10</v>
      </c>
      <c r="Q11519">
        <v>1</v>
      </c>
      <c r="R11519">
        <v>10</v>
      </c>
      <c r="S11519">
        <v>1</v>
      </c>
    </row>
    <row r="11520" spans="1:19" x14ac:dyDescent="0.3">
      <c r="A11520">
        <v>11680</v>
      </c>
      <c r="B11520" t="s">
        <v>283</v>
      </c>
      <c r="C11520" t="s">
        <v>2369</v>
      </c>
      <c r="P11520">
        <v>9</v>
      </c>
      <c r="Q11520">
        <v>0</v>
      </c>
      <c r="R11520">
        <v>9</v>
      </c>
      <c r="S11520">
        <v>1</v>
      </c>
    </row>
    <row r="11521" spans="1:39" x14ac:dyDescent="0.3">
      <c r="A11521">
        <v>11680</v>
      </c>
      <c r="B11521" t="s">
        <v>283</v>
      </c>
      <c r="C11521" t="s">
        <v>3190</v>
      </c>
      <c r="P11521">
        <v>-4</v>
      </c>
      <c r="Q11521">
        <v>0</v>
      </c>
      <c r="R11521">
        <v>-4</v>
      </c>
      <c r="S11521">
        <v>1</v>
      </c>
    </row>
    <row r="11522" spans="1:39" x14ac:dyDescent="0.3">
      <c r="A11522">
        <v>11680</v>
      </c>
      <c r="B11522" t="s">
        <v>554</v>
      </c>
      <c r="C11522" t="s">
        <v>459</v>
      </c>
      <c r="T11522">
        <v>25.2</v>
      </c>
      <c r="U11522">
        <v>34</v>
      </c>
      <c r="V11522">
        <v>0</v>
      </c>
      <c r="W11522">
        <v>126</v>
      </c>
      <c r="X11522">
        <v>5</v>
      </c>
    </row>
    <row r="11523" spans="1:39" x14ac:dyDescent="0.3">
      <c r="A11523">
        <v>11680</v>
      </c>
      <c r="B11523" t="s">
        <v>283</v>
      </c>
      <c r="C11523" t="s">
        <v>414</v>
      </c>
      <c r="T11523">
        <v>23.4</v>
      </c>
      <c r="U11523">
        <v>38</v>
      </c>
      <c r="V11523">
        <v>0</v>
      </c>
      <c r="W11523">
        <v>117</v>
      </c>
      <c r="X11523">
        <v>5</v>
      </c>
    </row>
    <row r="11524" spans="1:39" x14ac:dyDescent="0.3">
      <c r="A11524">
        <v>11680</v>
      </c>
      <c r="B11524" t="s">
        <v>283</v>
      </c>
      <c r="C11524" t="s">
        <v>565</v>
      </c>
      <c r="T11524">
        <v>19</v>
      </c>
      <c r="U11524">
        <v>19</v>
      </c>
      <c r="V11524">
        <v>0</v>
      </c>
      <c r="W11524">
        <v>19</v>
      </c>
      <c r="X11524">
        <v>1</v>
      </c>
    </row>
    <row r="11525" spans="1:39" x14ac:dyDescent="0.3">
      <c r="A11525">
        <v>11680</v>
      </c>
      <c r="B11525" t="s">
        <v>554</v>
      </c>
      <c r="C11525" t="s">
        <v>542</v>
      </c>
      <c r="Y11525">
        <v>5</v>
      </c>
      <c r="Z11525">
        <v>5</v>
      </c>
      <c r="AA11525">
        <v>0</v>
      </c>
      <c r="AB11525">
        <v>5</v>
      </c>
      <c r="AC11525">
        <v>1</v>
      </c>
    </row>
    <row r="11526" spans="1:39" x14ac:dyDescent="0.3">
      <c r="A11526">
        <v>11680</v>
      </c>
      <c r="B11526" t="s">
        <v>554</v>
      </c>
      <c r="C11526" t="s">
        <v>3145</v>
      </c>
      <c r="AD11526">
        <v>0</v>
      </c>
      <c r="AE11526" t="s">
        <v>136</v>
      </c>
      <c r="AF11526">
        <v>0</v>
      </c>
      <c r="AG11526" t="s">
        <v>136</v>
      </c>
      <c r="AH11526">
        <v>5</v>
      </c>
      <c r="AI11526">
        <v>5</v>
      </c>
    </row>
    <row r="11527" spans="1:39" x14ac:dyDescent="0.3">
      <c r="A11527">
        <v>11680</v>
      </c>
      <c r="B11527" t="s">
        <v>283</v>
      </c>
      <c r="C11527" t="s">
        <v>3192</v>
      </c>
      <c r="AD11527">
        <v>2</v>
      </c>
      <c r="AE11527">
        <v>39</v>
      </c>
      <c r="AF11527">
        <v>1</v>
      </c>
      <c r="AG11527">
        <v>50</v>
      </c>
      <c r="AH11527">
        <v>6</v>
      </c>
      <c r="AI11527">
        <v>3</v>
      </c>
    </row>
    <row r="11528" spans="1:39" x14ac:dyDescent="0.3">
      <c r="A11528">
        <v>11680</v>
      </c>
      <c r="B11528" t="s">
        <v>554</v>
      </c>
      <c r="C11528" t="s">
        <v>3145</v>
      </c>
      <c r="AJ11528">
        <v>49</v>
      </c>
      <c r="AK11528">
        <v>138</v>
      </c>
      <c r="AL11528">
        <v>34.5</v>
      </c>
      <c r="AM11528">
        <v>4</v>
      </c>
    </row>
    <row r="11529" spans="1:39" x14ac:dyDescent="0.3">
      <c r="A11529">
        <v>11680</v>
      </c>
      <c r="B11529" t="s">
        <v>283</v>
      </c>
      <c r="C11529" t="s">
        <v>3191</v>
      </c>
      <c r="AJ11529">
        <v>57</v>
      </c>
      <c r="AK11529">
        <v>137</v>
      </c>
      <c r="AL11529">
        <v>45.7</v>
      </c>
      <c r="AM11529">
        <v>3</v>
      </c>
    </row>
    <row r="11530" spans="1:39" x14ac:dyDescent="0.3">
      <c r="A11530">
        <v>11681</v>
      </c>
      <c r="B11530" t="s">
        <v>2978</v>
      </c>
      <c r="C11530" t="s">
        <v>107</v>
      </c>
      <c r="D11530">
        <v>32</v>
      </c>
      <c r="E11530">
        <v>78.099999999999994</v>
      </c>
      <c r="F11530">
        <v>25</v>
      </c>
      <c r="G11530">
        <v>1</v>
      </c>
      <c r="H11530">
        <v>5</v>
      </c>
      <c r="I11530">
        <v>336</v>
      </c>
      <c r="J11530">
        <v>211.6</v>
      </c>
    </row>
    <row r="11531" spans="1:39" x14ac:dyDescent="0.3">
      <c r="A11531">
        <v>11681</v>
      </c>
      <c r="B11531" t="s">
        <v>2978</v>
      </c>
      <c r="C11531" t="s">
        <v>3193</v>
      </c>
      <c r="D11531">
        <v>1</v>
      </c>
      <c r="E11531">
        <v>100</v>
      </c>
      <c r="F11531">
        <v>1</v>
      </c>
      <c r="G11531">
        <v>0</v>
      </c>
      <c r="H11531">
        <v>0</v>
      </c>
      <c r="I11531">
        <v>14</v>
      </c>
      <c r="J11531">
        <v>217.6</v>
      </c>
    </row>
    <row r="11532" spans="1:39" x14ac:dyDescent="0.3">
      <c r="A11532">
        <v>11681</v>
      </c>
      <c r="B11532" t="s">
        <v>186</v>
      </c>
      <c r="C11532" t="s">
        <v>3194</v>
      </c>
      <c r="D11532">
        <v>39</v>
      </c>
      <c r="E11532">
        <v>64.099999999999994</v>
      </c>
      <c r="F11532">
        <v>25</v>
      </c>
      <c r="G11532">
        <v>0</v>
      </c>
      <c r="H11532">
        <v>3</v>
      </c>
      <c r="I11532">
        <v>281</v>
      </c>
      <c r="J11532">
        <v>150</v>
      </c>
    </row>
    <row r="11533" spans="1:39" x14ac:dyDescent="0.3">
      <c r="A11533">
        <v>11681</v>
      </c>
      <c r="B11533" t="s">
        <v>186</v>
      </c>
      <c r="C11533" t="s">
        <v>3195</v>
      </c>
      <c r="D11533">
        <v>5</v>
      </c>
      <c r="E11533">
        <v>20</v>
      </c>
      <c r="F11533">
        <v>1</v>
      </c>
      <c r="G11533">
        <v>0</v>
      </c>
      <c r="H11533">
        <v>0</v>
      </c>
      <c r="I11533">
        <v>0</v>
      </c>
      <c r="J11533">
        <v>20</v>
      </c>
    </row>
    <row r="11534" spans="1:39" x14ac:dyDescent="0.3">
      <c r="A11534">
        <v>11681</v>
      </c>
      <c r="B11534" t="s">
        <v>186</v>
      </c>
      <c r="C11534" t="s">
        <v>3196</v>
      </c>
      <c r="D11534">
        <v>2</v>
      </c>
      <c r="E11534">
        <v>0</v>
      </c>
      <c r="F11534">
        <v>0</v>
      </c>
      <c r="G11534">
        <v>0</v>
      </c>
      <c r="H11534">
        <v>0</v>
      </c>
      <c r="I11534">
        <v>0</v>
      </c>
      <c r="J11534">
        <v>0</v>
      </c>
    </row>
    <row r="11535" spans="1:39" x14ac:dyDescent="0.3">
      <c r="A11535">
        <v>11681</v>
      </c>
      <c r="B11535" t="s">
        <v>2978</v>
      </c>
      <c r="C11535" t="s">
        <v>2980</v>
      </c>
      <c r="K11535">
        <v>11</v>
      </c>
      <c r="L11535">
        <v>0</v>
      </c>
      <c r="M11535">
        <v>13</v>
      </c>
      <c r="N11535">
        <v>0</v>
      </c>
      <c r="O11535">
        <v>49</v>
      </c>
    </row>
    <row r="11536" spans="1:39" x14ac:dyDescent="0.3">
      <c r="A11536">
        <v>11681</v>
      </c>
      <c r="B11536" t="s">
        <v>2978</v>
      </c>
      <c r="C11536" t="s">
        <v>3193</v>
      </c>
      <c r="K11536">
        <v>4</v>
      </c>
      <c r="L11536">
        <v>0</v>
      </c>
      <c r="M11536">
        <v>12</v>
      </c>
      <c r="N11536">
        <v>0</v>
      </c>
      <c r="O11536">
        <v>32</v>
      </c>
    </row>
    <row r="11537" spans="1:19" x14ac:dyDescent="0.3">
      <c r="A11537">
        <v>11681</v>
      </c>
      <c r="B11537" t="s">
        <v>2978</v>
      </c>
      <c r="C11537" t="s">
        <v>2981</v>
      </c>
      <c r="K11537">
        <v>5</v>
      </c>
      <c r="L11537">
        <v>0</v>
      </c>
      <c r="M11537">
        <v>10</v>
      </c>
      <c r="N11537">
        <v>1</v>
      </c>
      <c r="O11537">
        <v>23</v>
      </c>
    </row>
    <row r="11538" spans="1:19" x14ac:dyDescent="0.3">
      <c r="A11538">
        <v>11681</v>
      </c>
      <c r="B11538" t="s">
        <v>2978</v>
      </c>
      <c r="C11538" t="s">
        <v>1549</v>
      </c>
      <c r="K11538">
        <v>5</v>
      </c>
      <c r="L11538">
        <v>0</v>
      </c>
      <c r="M11538">
        <v>8</v>
      </c>
      <c r="N11538">
        <v>0</v>
      </c>
      <c r="O11538">
        <v>22</v>
      </c>
    </row>
    <row r="11539" spans="1:19" x14ac:dyDescent="0.3">
      <c r="A11539">
        <v>11681</v>
      </c>
      <c r="B11539" t="s">
        <v>2978</v>
      </c>
      <c r="C11539" t="s">
        <v>3197</v>
      </c>
      <c r="K11539">
        <v>5</v>
      </c>
      <c r="L11539">
        <v>0</v>
      </c>
      <c r="M11539">
        <v>3</v>
      </c>
      <c r="N11539">
        <v>0</v>
      </c>
      <c r="O11539">
        <v>3</v>
      </c>
    </row>
    <row r="11540" spans="1:19" x14ac:dyDescent="0.3">
      <c r="A11540">
        <v>11681</v>
      </c>
      <c r="B11540" t="s">
        <v>2978</v>
      </c>
      <c r="C11540" t="s">
        <v>2983</v>
      </c>
      <c r="K11540">
        <v>1</v>
      </c>
      <c r="L11540">
        <v>0</v>
      </c>
      <c r="M11540">
        <v>0</v>
      </c>
      <c r="N11540">
        <v>0</v>
      </c>
      <c r="O11540">
        <v>-1</v>
      </c>
    </row>
    <row r="11541" spans="1:19" x14ac:dyDescent="0.3">
      <c r="A11541">
        <v>11681</v>
      </c>
      <c r="B11541" t="s">
        <v>2978</v>
      </c>
      <c r="C11541" t="s">
        <v>291</v>
      </c>
      <c r="K11541">
        <v>1</v>
      </c>
      <c r="L11541">
        <v>0</v>
      </c>
      <c r="M11541">
        <v>0</v>
      </c>
      <c r="N11541">
        <v>0</v>
      </c>
      <c r="O11541">
        <v>-5</v>
      </c>
    </row>
    <row r="11542" spans="1:19" x14ac:dyDescent="0.3">
      <c r="A11542">
        <v>11681</v>
      </c>
      <c r="B11542" t="s">
        <v>2978</v>
      </c>
      <c r="C11542" t="s">
        <v>107</v>
      </c>
      <c r="K11542">
        <v>1</v>
      </c>
      <c r="L11542">
        <v>0</v>
      </c>
      <c r="M11542">
        <v>0</v>
      </c>
      <c r="N11542">
        <v>0</v>
      </c>
      <c r="O11542">
        <v>-8</v>
      </c>
    </row>
    <row r="11543" spans="1:19" x14ac:dyDescent="0.3">
      <c r="A11543">
        <v>11681</v>
      </c>
      <c r="B11543" t="s">
        <v>186</v>
      </c>
      <c r="C11543" t="s">
        <v>3198</v>
      </c>
      <c r="K11543">
        <v>20</v>
      </c>
      <c r="L11543">
        <v>0</v>
      </c>
      <c r="M11543">
        <v>16</v>
      </c>
      <c r="N11543">
        <v>0</v>
      </c>
      <c r="O11543">
        <v>91</v>
      </c>
    </row>
    <row r="11544" spans="1:19" x14ac:dyDescent="0.3">
      <c r="A11544">
        <v>11681</v>
      </c>
      <c r="B11544" t="s">
        <v>186</v>
      </c>
      <c r="C11544" t="s">
        <v>3194</v>
      </c>
      <c r="K11544">
        <v>2</v>
      </c>
      <c r="L11544">
        <v>0</v>
      </c>
      <c r="M11544">
        <v>6</v>
      </c>
      <c r="N11544">
        <v>0</v>
      </c>
      <c r="O11544">
        <v>12</v>
      </c>
    </row>
    <row r="11545" spans="1:19" x14ac:dyDescent="0.3">
      <c r="A11545">
        <v>11681</v>
      </c>
      <c r="B11545" t="s">
        <v>186</v>
      </c>
      <c r="C11545" t="s">
        <v>3196</v>
      </c>
      <c r="K11545">
        <v>2</v>
      </c>
      <c r="L11545">
        <v>0</v>
      </c>
      <c r="M11545">
        <v>6</v>
      </c>
      <c r="N11545">
        <v>0</v>
      </c>
      <c r="O11545">
        <v>11</v>
      </c>
    </row>
    <row r="11546" spans="1:19" x14ac:dyDescent="0.3">
      <c r="A11546">
        <v>11681</v>
      </c>
      <c r="B11546" t="s">
        <v>186</v>
      </c>
      <c r="C11546" t="s">
        <v>3195</v>
      </c>
      <c r="K11546">
        <v>6</v>
      </c>
      <c r="L11546">
        <v>0</v>
      </c>
      <c r="M11546">
        <v>4</v>
      </c>
      <c r="N11546">
        <v>0</v>
      </c>
      <c r="O11546">
        <v>10</v>
      </c>
    </row>
    <row r="11547" spans="1:19" x14ac:dyDescent="0.3">
      <c r="A11547">
        <v>11681</v>
      </c>
      <c r="B11547" t="s">
        <v>186</v>
      </c>
      <c r="C11547" t="s">
        <v>1765</v>
      </c>
      <c r="K11547">
        <v>1</v>
      </c>
      <c r="L11547">
        <v>0</v>
      </c>
      <c r="M11547">
        <v>0</v>
      </c>
      <c r="N11547">
        <v>0</v>
      </c>
      <c r="O11547">
        <v>0</v>
      </c>
    </row>
    <row r="11548" spans="1:19" x14ac:dyDescent="0.3">
      <c r="A11548">
        <v>11681</v>
      </c>
      <c r="B11548" t="s">
        <v>186</v>
      </c>
      <c r="C11548" t="s">
        <v>44</v>
      </c>
      <c r="K11548">
        <v>1</v>
      </c>
      <c r="L11548">
        <v>0</v>
      </c>
      <c r="M11548">
        <v>0</v>
      </c>
      <c r="N11548">
        <v>0</v>
      </c>
      <c r="O11548">
        <v>-7</v>
      </c>
    </row>
    <row r="11549" spans="1:19" x14ac:dyDescent="0.3">
      <c r="A11549">
        <v>11681</v>
      </c>
      <c r="B11549" t="s">
        <v>2978</v>
      </c>
      <c r="C11549" t="s">
        <v>398</v>
      </c>
      <c r="P11549">
        <v>29</v>
      </c>
      <c r="Q11549">
        <v>1</v>
      </c>
      <c r="R11549">
        <v>97</v>
      </c>
      <c r="S11549">
        <v>7</v>
      </c>
    </row>
    <row r="11550" spans="1:19" x14ac:dyDescent="0.3">
      <c r="A11550">
        <v>11681</v>
      </c>
      <c r="B11550" t="s">
        <v>2978</v>
      </c>
      <c r="C11550" t="s">
        <v>3199</v>
      </c>
      <c r="P11550">
        <v>30</v>
      </c>
      <c r="Q11550">
        <v>0</v>
      </c>
      <c r="R11550">
        <v>73</v>
      </c>
      <c r="S11550">
        <v>4</v>
      </c>
    </row>
    <row r="11551" spans="1:19" x14ac:dyDescent="0.3">
      <c r="A11551">
        <v>11681</v>
      </c>
      <c r="B11551" t="s">
        <v>2978</v>
      </c>
      <c r="C11551" t="s">
        <v>1549</v>
      </c>
      <c r="P11551">
        <v>15</v>
      </c>
      <c r="Q11551">
        <v>1</v>
      </c>
      <c r="R11551">
        <v>52</v>
      </c>
      <c r="S11551">
        <v>6</v>
      </c>
    </row>
    <row r="11552" spans="1:19" x14ac:dyDescent="0.3">
      <c r="A11552">
        <v>11681</v>
      </c>
      <c r="B11552" t="s">
        <v>2978</v>
      </c>
      <c r="C11552" t="s">
        <v>2979</v>
      </c>
      <c r="P11552">
        <v>32</v>
      </c>
      <c r="Q11552">
        <v>0</v>
      </c>
      <c r="R11552">
        <v>52</v>
      </c>
      <c r="S11552">
        <v>3</v>
      </c>
    </row>
    <row r="11553" spans="1:24" x14ac:dyDescent="0.3">
      <c r="A11553">
        <v>11681</v>
      </c>
      <c r="B11553" t="s">
        <v>2978</v>
      </c>
      <c r="C11553" t="s">
        <v>2981</v>
      </c>
      <c r="P11553">
        <v>29</v>
      </c>
      <c r="Q11553">
        <v>1</v>
      </c>
      <c r="R11553">
        <v>29</v>
      </c>
      <c r="S11553">
        <v>1</v>
      </c>
    </row>
    <row r="11554" spans="1:24" x14ac:dyDescent="0.3">
      <c r="A11554">
        <v>11681</v>
      </c>
      <c r="B11554" t="s">
        <v>2978</v>
      </c>
      <c r="C11554" t="s">
        <v>73</v>
      </c>
      <c r="P11554">
        <v>16</v>
      </c>
      <c r="Q11554">
        <v>1</v>
      </c>
      <c r="R11554">
        <v>27</v>
      </c>
      <c r="S11554">
        <v>2</v>
      </c>
    </row>
    <row r="11555" spans="1:24" x14ac:dyDescent="0.3">
      <c r="A11555">
        <v>11681</v>
      </c>
      <c r="B11555" t="s">
        <v>2978</v>
      </c>
      <c r="C11555" t="s">
        <v>915</v>
      </c>
      <c r="P11555">
        <v>14</v>
      </c>
      <c r="Q11555">
        <v>0</v>
      </c>
      <c r="R11555">
        <v>14</v>
      </c>
      <c r="S11555">
        <v>1</v>
      </c>
    </row>
    <row r="11556" spans="1:24" x14ac:dyDescent="0.3">
      <c r="A11556">
        <v>11681</v>
      </c>
      <c r="B11556" t="s">
        <v>2978</v>
      </c>
      <c r="C11556" t="s">
        <v>2980</v>
      </c>
      <c r="P11556">
        <v>4</v>
      </c>
      <c r="Q11556">
        <v>1</v>
      </c>
      <c r="R11556">
        <v>6</v>
      </c>
      <c r="S11556">
        <v>2</v>
      </c>
    </row>
    <row r="11557" spans="1:24" x14ac:dyDescent="0.3">
      <c r="A11557">
        <v>11681</v>
      </c>
      <c r="B11557" t="s">
        <v>186</v>
      </c>
      <c r="C11557" t="s">
        <v>565</v>
      </c>
      <c r="P11557">
        <v>41</v>
      </c>
      <c r="Q11557">
        <v>1</v>
      </c>
      <c r="R11557">
        <v>63</v>
      </c>
      <c r="S11557">
        <v>4</v>
      </c>
    </row>
    <row r="11558" spans="1:24" x14ac:dyDescent="0.3">
      <c r="A11558">
        <v>11681</v>
      </c>
      <c r="B11558" t="s">
        <v>186</v>
      </c>
      <c r="C11558" t="s">
        <v>1017</v>
      </c>
      <c r="P11558">
        <v>16</v>
      </c>
      <c r="Q11558">
        <v>1</v>
      </c>
      <c r="R11558">
        <v>45</v>
      </c>
      <c r="S11558">
        <v>4</v>
      </c>
    </row>
    <row r="11559" spans="1:24" x14ac:dyDescent="0.3">
      <c r="A11559">
        <v>11681</v>
      </c>
      <c r="B11559" t="s">
        <v>186</v>
      </c>
      <c r="C11559" t="s">
        <v>3198</v>
      </c>
      <c r="P11559">
        <v>15</v>
      </c>
      <c r="Q11559">
        <v>0</v>
      </c>
      <c r="R11559">
        <v>42</v>
      </c>
      <c r="S11559">
        <v>5</v>
      </c>
    </row>
    <row r="11560" spans="1:24" x14ac:dyDescent="0.3">
      <c r="A11560">
        <v>11681</v>
      </c>
      <c r="B11560" t="s">
        <v>186</v>
      </c>
      <c r="C11560" t="s">
        <v>3200</v>
      </c>
      <c r="P11560">
        <v>17</v>
      </c>
      <c r="Q11560">
        <v>0</v>
      </c>
      <c r="R11560">
        <v>40</v>
      </c>
      <c r="S11560">
        <v>4</v>
      </c>
    </row>
    <row r="11561" spans="1:24" x14ac:dyDescent="0.3">
      <c r="A11561">
        <v>11681</v>
      </c>
      <c r="B11561" t="s">
        <v>186</v>
      </c>
      <c r="C11561" t="s">
        <v>44</v>
      </c>
      <c r="P11561">
        <v>19</v>
      </c>
      <c r="Q11561">
        <v>1</v>
      </c>
      <c r="R11561">
        <v>37</v>
      </c>
      <c r="S11561">
        <v>3</v>
      </c>
    </row>
    <row r="11562" spans="1:24" x14ac:dyDescent="0.3">
      <c r="A11562">
        <v>11681</v>
      </c>
      <c r="B11562" t="s">
        <v>186</v>
      </c>
      <c r="C11562" t="s">
        <v>3201</v>
      </c>
      <c r="P11562">
        <v>21</v>
      </c>
      <c r="Q11562">
        <v>0</v>
      </c>
      <c r="R11562">
        <v>25</v>
      </c>
      <c r="S11562">
        <v>2</v>
      </c>
    </row>
    <row r="11563" spans="1:24" x14ac:dyDescent="0.3">
      <c r="A11563">
        <v>11681</v>
      </c>
      <c r="B11563" t="s">
        <v>186</v>
      </c>
      <c r="C11563" t="s">
        <v>3202</v>
      </c>
      <c r="P11563">
        <v>10</v>
      </c>
      <c r="Q11563">
        <v>0</v>
      </c>
      <c r="R11563">
        <v>10</v>
      </c>
      <c r="S11563">
        <v>1</v>
      </c>
    </row>
    <row r="11564" spans="1:24" x14ac:dyDescent="0.3">
      <c r="A11564">
        <v>11681</v>
      </c>
      <c r="B11564" t="s">
        <v>186</v>
      </c>
      <c r="C11564" t="s">
        <v>3203</v>
      </c>
      <c r="P11564">
        <v>9</v>
      </c>
      <c r="Q11564">
        <v>0</v>
      </c>
      <c r="R11564">
        <v>9</v>
      </c>
      <c r="S11564">
        <v>1</v>
      </c>
    </row>
    <row r="11565" spans="1:24" x14ac:dyDescent="0.3">
      <c r="A11565">
        <v>11681</v>
      </c>
      <c r="B11565" t="s">
        <v>186</v>
      </c>
      <c r="C11565" t="s">
        <v>52</v>
      </c>
      <c r="P11565">
        <v>5</v>
      </c>
      <c r="Q11565">
        <v>0</v>
      </c>
      <c r="R11565">
        <v>5</v>
      </c>
      <c r="S11565">
        <v>1</v>
      </c>
    </row>
    <row r="11566" spans="1:24" x14ac:dyDescent="0.3">
      <c r="A11566">
        <v>11681</v>
      </c>
      <c r="B11566" t="s">
        <v>186</v>
      </c>
      <c r="C11566" t="s">
        <v>1647</v>
      </c>
      <c r="P11566">
        <v>5</v>
      </c>
      <c r="Q11566">
        <v>0</v>
      </c>
      <c r="R11566">
        <v>5</v>
      </c>
      <c r="S11566">
        <v>1</v>
      </c>
    </row>
    <row r="11567" spans="1:24" x14ac:dyDescent="0.3">
      <c r="A11567">
        <v>11681</v>
      </c>
      <c r="B11567" t="s">
        <v>2978</v>
      </c>
      <c r="C11567" t="s">
        <v>2981</v>
      </c>
      <c r="T11567">
        <v>37.799999999999997</v>
      </c>
      <c r="U11567">
        <v>63</v>
      </c>
      <c r="V11567">
        <v>0</v>
      </c>
      <c r="W11567">
        <v>151</v>
      </c>
      <c r="X11567">
        <v>4</v>
      </c>
    </row>
    <row r="11568" spans="1:24" x14ac:dyDescent="0.3">
      <c r="A11568">
        <v>11681</v>
      </c>
      <c r="B11568" t="s">
        <v>2978</v>
      </c>
      <c r="C11568" t="s">
        <v>3204</v>
      </c>
      <c r="T11568">
        <v>16</v>
      </c>
      <c r="U11568">
        <v>16</v>
      </c>
      <c r="V11568">
        <v>0</v>
      </c>
      <c r="W11568">
        <v>16</v>
      </c>
      <c r="X11568">
        <v>1</v>
      </c>
    </row>
    <row r="11569" spans="1:39" x14ac:dyDescent="0.3">
      <c r="A11569">
        <v>11681</v>
      </c>
      <c r="B11569" t="s">
        <v>2978</v>
      </c>
      <c r="C11569" t="s">
        <v>153</v>
      </c>
      <c r="T11569">
        <v>15</v>
      </c>
      <c r="U11569">
        <v>15</v>
      </c>
      <c r="V11569">
        <v>0</v>
      </c>
      <c r="W11569">
        <v>15</v>
      </c>
      <c r="X11569">
        <v>1</v>
      </c>
    </row>
    <row r="11570" spans="1:39" x14ac:dyDescent="0.3">
      <c r="A11570">
        <v>11681</v>
      </c>
      <c r="B11570" t="s">
        <v>186</v>
      </c>
      <c r="C11570" t="s">
        <v>3205</v>
      </c>
      <c r="T11570">
        <v>19.100000000000001</v>
      </c>
      <c r="U11570">
        <v>29</v>
      </c>
      <c r="V11570">
        <v>0</v>
      </c>
      <c r="W11570">
        <v>153</v>
      </c>
      <c r="X11570">
        <v>8</v>
      </c>
    </row>
    <row r="11571" spans="1:39" x14ac:dyDescent="0.3">
      <c r="A11571">
        <v>11681</v>
      </c>
      <c r="B11571" t="s">
        <v>2978</v>
      </c>
      <c r="C11571" t="s">
        <v>2617</v>
      </c>
      <c r="Y11571">
        <v>25</v>
      </c>
      <c r="Z11571">
        <v>0</v>
      </c>
      <c r="AA11571">
        <v>0</v>
      </c>
      <c r="AB11571">
        <v>25</v>
      </c>
      <c r="AC11571">
        <v>1</v>
      </c>
    </row>
    <row r="11572" spans="1:39" x14ac:dyDescent="0.3">
      <c r="A11572">
        <v>11681</v>
      </c>
      <c r="B11572" t="s">
        <v>2978</v>
      </c>
      <c r="C11572" t="s">
        <v>3206</v>
      </c>
      <c r="Y11572">
        <v>9</v>
      </c>
      <c r="Z11572">
        <v>9</v>
      </c>
      <c r="AA11572">
        <v>0</v>
      </c>
      <c r="AB11572">
        <v>9</v>
      </c>
      <c r="AC11572">
        <v>1</v>
      </c>
    </row>
    <row r="11573" spans="1:39" x14ac:dyDescent="0.3">
      <c r="A11573">
        <v>11681</v>
      </c>
      <c r="B11573" t="s">
        <v>2978</v>
      </c>
      <c r="C11573" t="s">
        <v>3207</v>
      </c>
      <c r="AD11573">
        <v>1</v>
      </c>
      <c r="AE11573">
        <v>22</v>
      </c>
      <c r="AF11573">
        <v>1</v>
      </c>
      <c r="AG11573">
        <v>100</v>
      </c>
      <c r="AH11573">
        <v>8</v>
      </c>
      <c r="AI11573">
        <v>5</v>
      </c>
    </row>
    <row r="11574" spans="1:39" x14ac:dyDescent="0.3">
      <c r="A11574">
        <v>11681</v>
      </c>
      <c r="B11574" t="s">
        <v>186</v>
      </c>
      <c r="C11574" t="s">
        <v>103</v>
      </c>
      <c r="AD11574">
        <v>2</v>
      </c>
      <c r="AE11574">
        <v>38</v>
      </c>
      <c r="AF11574">
        <v>2</v>
      </c>
      <c r="AG11574">
        <v>100</v>
      </c>
      <c r="AH11574">
        <v>8</v>
      </c>
      <c r="AI11574">
        <v>2</v>
      </c>
    </row>
    <row r="11575" spans="1:39" x14ac:dyDescent="0.3">
      <c r="A11575">
        <v>11681</v>
      </c>
      <c r="B11575" t="s">
        <v>186</v>
      </c>
      <c r="C11575" t="s">
        <v>2965</v>
      </c>
      <c r="AD11575">
        <v>0</v>
      </c>
      <c r="AE11575" t="s">
        <v>136</v>
      </c>
      <c r="AF11575">
        <v>0</v>
      </c>
      <c r="AG11575" t="s">
        <v>136</v>
      </c>
      <c r="AH11575">
        <v>1</v>
      </c>
      <c r="AI11575">
        <v>1</v>
      </c>
    </row>
    <row r="11576" spans="1:39" x14ac:dyDescent="0.3">
      <c r="A11576">
        <v>11681</v>
      </c>
      <c r="B11576" t="s">
        <v>2978</v>
      </c>
      <c r="C11576" t="s">
        <v>3208</v>
      </c>
      <c r="AJ11576">
        <v>44</v>
      </c>
      <c r="AK11576">
        <v>80</v>
      </c>
      <c r="AL11576">
        <v>40</v>
      </c>
      <c r="AM11576">
        <v>2</v>
      </c>
    </row>
    <row r="11577" spans="1:39" x14ac:dyDescent="0.3">
      <c r="A11577">
        <v>11681</v>
      </c>
      <c r="B11577" t="s">
        <v>2978</v>
      </c>
      <c r="C11577" t="s">
        <v>2499</v>
      </c>
      <c r="AJ11577">
        <v>27</v>
      </c>
      <c r="AK11577">
        <v>27</v>
      </c>
      <c r="AL11577">
        <v>27</v>
      </c>
      <c r="AM11577">
        <v>1</v>
      </c>
    </row>
    <row r="11578" spans="1:39" x14ac:dyDescent="0.3">
      <c r="A11578">
        <v>11681</v>
      </c>
      <c r="B11578" t="s">
        <v>186</v>
      </c>
      <c r="C11578" t="s">
        <v>3209</v>
      </c>
      <c r="AJ11578">
        <v>70</v>
      </c>
      <c r="AK11578">
        <v>271</v>
      </c>
      <c r="AL11578">
        <v>45.2</v>
      </c>
      <c r="AM11578">
        <v>6</v>
      </c>
    </row>
    <row r="11579" spans="1:39" x14ac:dyDescent="0.3">
      <c r="A11579">
        <v>11682</v>
      </c>
      <c r="B11579" t="s">
        <v>138</v>
      </c>
      <c r="C11579" t="s">
        <v>346</v>
      </c>
      <c r="D11579">
        <v>32</v>
      </c>
      <c r="E11579">
        <v>56.2</v>
      </c>
      <c r="F11579">
        <v>18</v>
      </c>
      <c r="G11579">
        <v>3</v>
      </c>
      <c r="H11579">
        <v>2</v>
      </c>
      <c r="I11579">
        <v>122</v>
      </c>
      <c r="J11579">
        <v>90.2</v>
      </c>
    </row>
    <row r="11580" spans="1:39" x14ac:dyDescent="0.3">
      <c r="A11580">
        <v>11682</v>
      </c>
      <c r="B11580" t="s">
        <v>1063</v>
      </c>
      <c r="C11580" t="s">
        <v>1626</v>
      </c>
      <c r="D11580">
        <v>52</v>
      </c>
      <c r="E11580">
        <v>57.7</v>
      </c>
      <c r="F11580">
        <v>30</v>
      </c>
      <c r="G11580">
        <v>3</v>
      </c>
      <c r="H11580">
        <v>4</v>
      </c>
      <c r="I11580">
        <v>334</v>
      </c>
      <c r="J11580">
        <v>125.5</v>
      </c>
    </row>
    <row r="11581" spans="1:39" x14ac:dyDescent="0.3">
      <c r="A11581">
        <v>11682</v>
      </c>
      <c r="B11581" t="s">
        <v>138</v>
      </c>
      <c r="C11581" t="s">
        <v>3210</v>
      </c>
      <c r="K11581">
        <v>29</v>
      </c>
      <c r="L11581">
        <v>0</v>
      </c>
      <c r="M11581">
        <v>40</v>
      </c>
      <c r="N11581">
        <v>0</v>
      </c>
      <c r="O11581">
        <v>155</v>
      </c>
    </row>
    <row r="11582" spans="1:39" x14ac:dyDescent="0.3">
      <c r="A11582">
        <v>11682</v>
      </c>
      <c r="B11582" t="s">
        <v>138</v>
      </c>
      <c r="C11582" t="s">
        <v>346</v>
      </c>
      <c r="K11582">
        <v>17</v>
      </c>
      <c r="L11582">
        <v>0</v>
      </c>
      <c r="M11582">
        <v>20</v>
      </c>
      <c r="N11582">
        <v>1</v>
      </c>
      <c r="O11582">
        <v>55</v>
      </c>
    </row>
    <row r="11583" spans="1:39" x14ac:dyDescent="0.3">
      <c r="A11583">
        <v>11682</v>
      </c>
      <c r="B11583" t="s">
        <v>138</v>
      </c>
      <c r="C11583" t="s">
        <v>2072</v>
      </c>
      <c r="K11583">
        <v>2</v>
      </c>
      <c r="L11583">
        <v>0</v>
      </c>
      <c r="M11583">
        <v>4</v>
      </c>
      <c r="N11583">
        <v>0</v>
      </c>
      <c r="O11583">
        <v>7</v>
      </c>
    </row>
    <row r="11584" spans="1:39" x14ac:dyDescent="0.3">
      <c r="A11584">
        <v>11682</v>
      </c>
      <c r="B11584" t="s">
        <v>138</v>
      </c>
      <c r="C11584" t="s">
        <v>3211</v>
      </c>
      <c r="K11584">
        <v>1</v>
      </c>
      <c r="L11584">
        <v>0</v>
      </c>
      <c r="M11584">
        <v>0</v>
      </c>
      <c r="N11584">
        <v>0</v>
      </c>
      <c r="O11584">
        <v>0</v>
      </c>
    </row>
    <row r="11585" spans="1:19" x14ac:dyDescent="0.3">
      <c r="A11585">
        <v>11682</v>
      </c>
      <c r="B11585" t="s">
        <v>1063</v>
      </c>
      <c r="C11585" t="s">
        <v>1626</v>
      </c>
      <c r="K11585">
        <v>12</v>
      </c>
      <c r="L11585">
        <v>0</v>
      </c>
      <c r="M11585">
        <v>14</v>
      </c>
      <c r="N11585">
        <v>0</v>
      </c>
      <c r="O11585">
        <v>41</v>
      </c>
    </row>
    <row r="11586" spans="1:19" x14ac:dyDescent="0.3">
      <c r="A11586">
        <v>11682</v>
      </c>
      <c r="B11586" t="s">
        <v>1063</v>
      </c>
      <c r="C11586" t="s">
        <v>121</v>
      </c>
      <c r="K11586">
        <v>4</v>
      </c>
      <c r="L11586">
        <v>0</v>
      </c>
      <c r="M11586">
        <v>12</v>
      </c>
      <c r="N11586">
        <v>0</v>
      </c>
      <c r="O11586">
        <v>18</v>
      </c>
    </row>
    <row r="11587" spans="1:19" x14ac:dyDescent="0.3">
      <c r="A11587">
        <v>11682</v>
      </c>
      <c r="B11587" t="s">
        <v>1063</v>
      </c>
      <c r="C11587" t="s">
        <v>654</v>
      </c>
      <c r="K11587">
        <v>6</v>
      </c>
      <c r="L11587">
        <v>0</v>
      </c>
      <c r="M11587">
        <v>6</v>
      </c>
      <c r="N11587">
        <v>0</v>
      </c>
      <c r="O11587">
        <v>9</v>
      </c>
    </row>
    <row r="11588" spans="1:19" x14ac:dyDescent="0.3">
      <c r="A11588">
        <v>11682</v>
      </c>
      <c r="B11588" t="s">
        <v>1063</v>
      </c>
      <c r="C11588" t="s">
        <v>3212</v>
      </c>
      <c r="K11588">
        <v>1</v>
      </c>
      <c r="L11588">
        <v>0</v>
      </c>
      <c r="M11588">
        <v>7</v>
      </c>
      <c r="N11588">
        <v>0</v>
      </c>
      <c r="O11588">
        <v>7</v>
      </c>
    </row>
    <row r="11589" spans="1:19" x14ac:dyDescent="0.3">
      <c r="A11589">
        <v>11682</v>
      </c>
      <c r="B11589" t="s">
        <v>1063</v>
      </c>
      <c r="C11589" t="s">
        <v>2151</v>
      </c>
      <c r="K11589">
        <v>1</v>
      </c>
      <c r="L11589">
        <v>0</v>
      </c>
      <c r="M11589">
        <v>0</v>
      </c>
      <c r="N11589">
        <v>0</v>
      </c>
      <c r="O11589">
        <v>0</v>
      </c>
    </row>
    <row r="11590" spans="1:19" x14ac:dyDescent="0.3">
      <c r="A11590">
        <v>11682</v>
      </c>
      <c r="B11590" t="s">
        <v>1063</v>
      </c>
      <c r="C11590" t="s">
        <v>3213</v>
      </c>
      <c r="K11590">
        <v>0</v>
      </c>
      <c r="L11590">
        <v>1</v>
      </c>
      <c r="M11590">
        <v>0</v>
      </c>
      <c r="N11590">
        <v>0</v>
      </c>
      <c r="O11590">
        <v>0</v>
      </c>
    </row>
    <row r="11591" spans="1:19" x14ac:dyDescent="0.3">
      <c r="A11591">
        <v>11682</v>
      </c>
      <c r="B11591" t="s">
        <v>138</v>
      </c>
      <c r="C11591" t="s">
        <v>3210</v>
      </c>
      <c r="P11591">
        <v>16</v>
      </c>
      <c r="Q11591">
        <v>0</v>
      </c>
      <c r="R11591">
        <v>50</v>
      </c>
      <c r="S11591">
        <v>7</v>
      </c>
    </row>
    <row r="11592" spans="1:19" x14ac:dyDescent="0.3">
      <c r="A11592">
        <v>11682</v>
      </c>
      <c r="B11592" t="s">
        <v>138</v>
      </c>
      <c r="C11592" t="s">
        <v>696</v>
      </c>
      <c r="P11592">
        <v>10</v>
      </c>
      <c r="Q11592">
        <v>1</v>
      </c>
      <c r="R11592">
        <v>18</v>
      </c>
      <c r="S11592">
        <v>3</v>
      </c>
    </row>
    <row r="11593" spans="1:19" x14ac:dyDescent="0.3">
      <c r="A11593">
        <v>11682</v>
      </c>
      <c r="B11593" t="s">
        <v>138</v>
      </c>
      <c r="C11593" t="s">
        <v>2072</v>
      </c>
      <c r="P11593">
        <v>18</v>
      </c>
      <c r="Q11593">
        <v>0</v>
      </c>
      <c r="R11593">
        <v>18</v>
      </c>
      <c r="S11593">
        <v>1</v>
      </c>
    </row>
    <row r="11594" spans="1:19" x14ac:dyDescent="0.3">
      <c r="A11594">
        <v>11682</v>
      </c>
      <c r="B11594" t="s">
        <v>138</v>
      </c>
      <c r="C11594" t="s">
        <v>720</v>
      </c>
      <c r="P11594">
        <v>13</v>
      </c>
      <c r="Q11594">
        <v>0</v>
      </c>
      <c r="R11594">
        <v>15</v>
      </c>
      <c r="S11594">
        <v>2</v>
      </c>
    </row>
    <row r="11595" spans="1:19" x14ac:dyDescent="0.3">
      <c r="A11595">
        <v>11682</v>
      </c>
      <c r="B11595" t="s">
        <v>138</v>
      </c>
      <c r="C11595" t="s">
        <v>74</v>
      </c>
      <c r="P11595">
        <v>8</v>
      </c>
      <c r="Q11595">
        <v>1</v>
      </c>
      <c r="R11595">
        <v>13</v>
      </c>
      <c r="S11595">
        <v>2</v>
      </c>
    </row>
    <row r="11596" spans="1:19" x14ac:dyDescent="0.3">
      <c r="A11596">
        <v>11682</v>
      </c>
      <c r="B11596" t="s">
        <v>138</v>
      </c>
      <c r="C11596" t="s">
        <v>369</v>
      </c>
      <c r="P11596">
        <v>4</v>
      </c>
      <c r="Q11596">
        <v>0</v>
      </c>
      <c r="R11596">
        <v>8</v>
      </c>
      <c r="S11596">
        <v>2</v>
      </c>
    </row>
    <row r="11597" spans="1:19" x14ac:dyDescent="0.3">
      <c r="A11597">
        <v>11682</v>
      </c>
      <c r="B11597" t="s">
        <v>138</v>
      </c>
      <c r="C11597" t="s">
        <v>3214</v>
      </c>
      <c r="P11597">
        <v>0</v>
      </c>
      <c r="Q11597">
        <v>0</v>
      </c>
      <c r="R11597">
        <v>0</v>
      </c>
      <c r="S11597">
        <v>1</v>
      </c>
    </row>
    <row r="11598" spans="1:19" x14ac:dyDescent="0.3">
      <c r="A11598">
        <v>11682</v>
      </c>
      <c r="B11598" t="s">
        <v>1063</v>
      </c>
      <c r="C11598" t="s">
        <v>990</v>
      </c>
      <c r="P11598">
        <v>20</v>
      </c>
      <c r="Q11598">
        <v>2</v>
      </c>
      <c r="R11598">
        <v>95</v>
      </c>
      <c r="S11598">
        <v>7</v>
      </c>
    </row>
    <row r="11599" spans="1:19" x14ac:dyDescent="0.3">
      <c r="A11599">
        <v>11682</v>
      </c>
      <c r="B11599" t="s">
        <v>1063</v>
      </c>
      <c r="C11599" t="s">
        <v>3213</v>
      </c>
      <c r="P11599">
        <v>26</v>
      </c>
      <c r="Q11599">
        <v>0</v>
      </c>
      <c r="R11599">
        <v>86</v>
      </c>
      <c r="S11599">
        <v>7</v>
      </c>
    </row>
    <row r="11600" spans="1:19" x14ac:dyDescent="0.3">
      <c r="A11600">
        <v>11682</v>
      </c>
      <c r="B11600" t="s">
        <v>1063</v>
      </c>
      <c r="C11600" t="s">
        <v>3215</v>
      </c>
      <c r="P11600">
        <v>23</v>
      </c>
      <c r="Q11600">
        <v>1</v>
      </c>
      <c r="R11600">
        <v>64</v>
      </c>
      <c r="S11600">
        <v>7</v>
      </c>
    </row>
    <row r="11601" spans="1:39" x14ac:dyDescent="0.3">
      <c r="A11601">
        <v>11682</v>
      </c>
      <c r="B11601" t="s">
        <v>1063</v>
      </c>
      <c r="C11601" t="s">
        <v>202</v>
      </c>
      <c r="P11601">
        <v>29</v>
      </c>
      <c r="Q11601">
        <v>1</v>
      </c>
      <c r="R11601">
        <v>46</v>
      </c>
      <c r="S11601">
        <v>3</v>
      </c>
    </row>
    <row r="11602" spans="1:39" x14ac:dyDescent="0.3">
      <c r="A11602">
        <v>11682</v>
      </c>
      <c r="B11602" t="s">
        <v>1063</v>
      </c>
      <c r="C11602" t="s">
        <v>682</v>
      </c>
      <c r="P11602">
        <v>18</v>
      </c>
      <c r="Q11602">
        <v>0</v>
      </c>
      <c r="R11602">
        <v>24</v>
      </c>
      <c r="S11602">
        <v>2</v>
      </c>
    </row>
    <row r="11603" spans="1:39" x14ac:dyDescent="0.3">
      <c r="A11603">
        <v>11682</v>
      </c>
      <c r="B11603" t="s">
        <v>1063</v>
      </c>
      <c r="C11603" t="s">
        <v>1540</v>
      </c>
      <c r="P11603">
        <v>10</v>
      </c>
      <c r="Q11603">
        <v>0</v>
      </c>
      <c r="R11603">
        <v>17</v>
      </c>
      <c r="S11603">
        <v>2</v>
      </c>
    </row>
    <row r="11604" spans="1:39" x14ac:dyDescent="0.3">
      <c r="A11604">
        <v>11682</v>
      </c>
      <c r="B11604" t="s">
        <v>1063</v>
      </c>
      <c r="C11604" t="s">
        <v>121</v>
      </c>
      <c r="P11604">
        <v>3</v>
      </c>
      <c r="Q11604">
        <v>0</v>
      </c>
      <c r="R11604">
        <v>3</v>
      </c>
      <c r="S11604">
        <v>1</v>
      </c>
    </row>
    <row r="11605" spans="1:39" x14ac:dyDescent="0.3">
      <c r="A11605">
        <v>11682</v>
      </c>
      <c r="B11605" t="s">
        <v>1063</v>
      </c>
      <c r="C11605" t="s">
        <v>2151</v>
      </c>
      <c r="P11605">
        <v>0</v>
      </c>
      <c r="Q11605">
        <v>0</v>
      </c>
      <c r="R11605">
        <v>-1</v>
      </c>
      <c r="S11605">
        <v>1</v>
      </c>
    </row>
    <row r="11606" spans="1:39" x14ac:dyDescent="0.3">
      <c r="A11606">
        <v>11682</v>
      </c>
      <c r="B11606" t="s">
        <v>138</v>
      </c>
      <c r="C11606" t="s">
        <v>2072</v>
      </c>
      <c r="T11606">
        <v>24</v>
      </c>
      <c r="U11606">
        <v>24</v>
      </c>
      <c r="V11606">
        <v>0</v>
      </c>
      <c r="W11606">
        <v>24</v>
      </c>
      <c r="X11606">
        <v>1</v>
      </c>
    </row>
    <row r="11607" spans="1:39" x14ac:dyDescent="0.3">
      <c r="A11607">
        <v>11682</v>
      </c>
      <c r="B11607" t="s">
        <v>138</v>
      </c>
      <c r="C11607" t="s">
        <v>542</v>
      </c>
      <c r="T11607">
        <v>6</v>
      </c>
      <c r="U11607">
        <v>6</v>
      </c>
      <c r="V11607">
        <v>0</v>
      </c>
      <c r="W11607">
        <v>6</v>
      </c>
      <c r="X11607">
        <v>1</v>
      </c>
    </row>
    <row r="11608" spans="1:39" x14ac:dyDescent="0.3">
      <c r="A11608">
        <v>11682</v>
      </c>
      <c r="B11608" t="s">
        <v>1063</v>
      </c>
      <c r="C11608" t="s">
        <v>2901</v>
      </c>
      <c r="T11608">
        <v>34.5</v>
      </c>
      <c r="U11608">
        <v>42</v>
      </c>
      <c r="V11608">
        <v>0</v>
      </c>
      <c r="W11608">
        <v>69</v>
      </c>
      <c r="X11608">
        <v>2</v>
      </c>
    </row>
    <row r="11609" spans="1:39" x14ac:dyDescent="0.3">
      <c r="A11609">
        <v>11682</v>
      </c>
      <c r="B11609" t="s">
        <v>1063</v>
      </c>
      <c r="C11609" t="s">
        <v>107</v>
      </c>
      <c r="T11609">
        <v>21</v>
      </c>
      <c r="U11609">
        <v>21</v>
      </c>
      <c r="V11609">
        <v>0</v>
      </c>
      <c r="W11609">
        <v>21</v>
      </c>
      <c r="X11609">
        <v>1</v>
      </c>
    </row>
    <row r="11610" spans="1:39" x14ac:dyDescent="0.3">
      <c r="A11610">
        <v>11682</v>
      </c>
      <c r="B11610" t="s">
        <v>138</v>
      </c>
      <c r="C11610" t="s">
        <v>3216</v>
      </c>
      <c r="Y11610">
        <v>4</v>
      </c>
      <c r="Z11610">
        <v>5</v>
      </c>
      <c r="AA11610">
        <v>0</v>
      </c>
      <c r="AB11610">
        <v>8</v>
      </c>
      <c r="AC11610">
        <v>2</v>
      </c>
    </row>
    <row r="11611" spans="1:39" x14ac:dyDescent="0.3">
      <c r="A11611">
        <v>11682</v>
      </c>
      <c r="B11611" t="s">
        <v>138</v>
      </c>
      <c r="C11611" t="s">
        <v>3217</v>
      </c>
      <c r="AD11611">
        <v>0</v>
      </c>
      <c r="AE11611" t="s">
        <v>136</v>
      </c>
      <c r="AF11611">
        <v>0</v>
      </c>
      <c r="AG11611" t="s">
        <v>136</v>
      </c>
      <c r="AH11611">
        <v>3</v>
      </c>
      <c r="AI11611">
        <v>3</v>
      </c>
    </row>
    <row r="11612" spans="1:39" x14ac:dyDescent="0.3">
      <c r="A11612">
        <v>11682</v>
      </c>
      <c r="B11612" t="s">
        <v>1063</v>
      </c>
      <c r="C11612" t="s">
        <v>618</v>
      </c>
      <c r="AD11612">
        <v>1</v>
      </c>
      <c r="AE11612">
        <v>22</v>
      </c>
      <c r="AF11612">
        <v>1</v>
      </c>
      <c r="AG11612">
        <v>100</v>
      </c>
      <c r="AH11612">
        <v>7</v>
      </c>
      <c r="AI11612">
        <v>4</v>
      </c>
    </row>
    <row r="11613" spans="1:39" x14ac:dyDescent="0.3">
      <c r="A11613">
        <v>11682</v>
      </c>
      <c r="B11613" t="s">
        <v>138</v>
      </c>
      <c r="C11613" t="s">
        <v>3211</v>
      </c>
      <c r="AJ11613">
        <v>49</v>
      </c>
      <c r="AK11613">
        <v>235</v>
      </c>
      <c r="AL11613">
        <v>39.200000000000003</v>
      </c>
      <c r="AM11613">
        <v>6</v>
      </c>
    </row>
    <row r="11614" spans="1:39" x14ac:dyDescent="0.3">
      <c r="A11614">
        <v>11682</v>
      </c>
      <c r="B11614" t="s">
        <v>1063</v>
      </c>
      <c r="C11614" t="s">
        <v>3131</v>
      </c>
      <c r="AJ11614">
        <v>55</v>
      </c>
      <c r="AK11614">
        <v>188</v>
      </c>
      <c r="AL11614">
        <v>47</v>
      </c>
      <c r="AM11614">
        <v>4</v>
      </c>
    </row>
    <row r="11615" spans="1:39" x14ac:dyDescent="0.3">
      <c r="A11615">
        <v>11683</v>
      </c>
      <c r="B11615" t="s">
        <v>1170</v>
      </c>
      <c r="C11615" t="s">
        <v>2742</v>
      </c>
      <c r="D11615">
        <v>31</v>
      </c>
      <c r="E11615">
        <v>41.9</v>
      </c>
      <c r="F11615">
        <v>13</v>
      </c>
      <c r="G11615">
        <v>0</v>
      </c>
      <c r="H11615">
        <v>0</v>
      </c>
      <c r="I11615">
        <v>137</v>
      </c>
      <c r="J11615">
        <v>79.099999999999994</v>
      </c>
    </row>
    <row r="11616" spans="1:39" x14ac:dyDescent="0.3">
      <c r="A11616">
        <v>11683</v>
      </c>
      <c r="B11616" t="s">
        <v>41</v>
      </c>
      <c r="C11616" t="s">
        <v>3218</v>
      </c>
      <c r="D11616">
        <v>36</v>
      </c>
      <c r="E11616">
        <v>55.6</v>
      </c>
      <c r="F11616">
        <v>20</v>
      </c>
      <c r="G11616">
        <v>1</v>
      </c>
      <c r="H11616">
        <v>2</v>
      </c>
      <c r="I11616">
        <v>354</v>
      </c>
      <c r="J11616">
        <v>150.9</v>
      </c>
    </row>
    <row r="11617" spans="1:19" x14ac:dyDescent="0.3">
      <c r="A11617">
        <v>11683</v>
      </c>
      <c r="B11617" t="s">
        <v>41</v>
      </c>
      <c r="C11617" t="s">
        <v>3219</v>
      </c>
      <c r="D11617">
        <v>1</v>
      </c>
      <c r="E11617">
        <v>0</v>
      </c>
      <c r="F11617">
        <v>0</v>
      </c>
      <c r="G11617">
        <v>0</v>
      </c>
      <c r="H11617">
        <v>0</v>
      </c>
      <c r="I11617">
        <v>0</v>
      </c>
      <c r="J11617">
        <v>0</v>
      </c>
    </row>
    <row r="11618" spans="1:19" x14ac:dyDescent="0.3">
      <c r="A11618">
        <v>11683</v>
      </c>
      <c r="B11618" t="s">
        <v>1170</v>
      </c>
      <c r="C11618" t="s">
        <v>3220</v>
      </c>
      <c r="K11618">
        <v>10</v>
      </c>
      <c r="L11618">
        <v>0</v>
      </c>
      <c r="M11618">
        <v>11</v>
      </c>
      <c r="N11618">
        <v>0</v>
      </c>
      <c r="O11618">
        <v>40</v>
      </c>
    </row>
    <row r="11619" spans="1:19" x14ac:dyDescent="0.3">
      <c r="A11619">
        <v>11683</v>
      </c>
      <c r="B11619" t="s">
        <v>1170</v>
      </c>
      <c r="C11619" t="s">
        <v>2742</v>
      </c>
      <c r="K11619">
        <v>12</v>
      </c>
      <c r="L11619">
        <v>0</v>
      </c>
      <c r="M11619">
        <v>13</v>
      </c>
      <c r="N11619">
        <v>0</v>
      </c>
      <c r="O11619">
        <v>26</v>
      </c>
    </row>
    <row r="11620" spans="1:19" x14ac:dyDescent="0.3">
      <c r="A11620">
        <v>11683</v>
      </c>
      <c r="B11620" t="s">
        <v>1170</v>
      </c>
      <c r="C11620" t="s">
        <v>3037</v>
      </c>
      <c r="K11620">
        <v>7</v>
      </c>
      <c r="L11620">
        <v>1</v>
      </c>
      <c r="M11620">
        <v>9</v>
      </c>
      <c r="N11620">
        <v>0</v>
      </c>
      <c r="O11620">
        <v>12</v>
      </c>
    </row>
    <row r="11621" spans="1:19" x14ac:dyDescent="0.3">
      <c r="A11621">
        <v>11683</v>
      </c>
      <c r="B11621" t="s">
        <v>41</v>
      </c>
      <c r="C11621" t="s">
        <v>195</v>
      </c>
      <c r="K11621">
        <v>22</v>
      </c>
      <c r="L11621">
        <v>0</v>
      </c>
      <c r="M11621">
        <v>37</v>
      </c>
      <c r="N11621">
        <v>0</v>
      </c>
      <c r="O11621">
        <v>167</v>
      </c>
    </row>
    <row r="11622" spans="1:19" x14ac:dyDescent="0.3">
      <c r="A11622">
        <v>11683</v>
      </c>
      <c r="B11622" t="s">
        <v>41</v>
      </c>
      <c r="C11622" t="s">
        <v>3219</v>
      </c>
      <c r="K11622">
        <v>5</v>
      </c>
      <c r="L11622">
        <v>0</v>
      </c>
      <c r="M11622">
        <v>4</v>
      </c>
      <c r="N11622">
        <v>0</v>
      </c>
      <c r="O11622">
        <v>13</v>
      </c>
    </row>
    <row r="11623" spans="1:19" x14ac:dyDescent="0.3">
      <c r="A11623">
        <v>11683</v>
      </c>
      <c r="B11623" t="s">
        <v>41</v>
      </c>
      <c r="C11623" t="s">
        <v>3221</v>
      </c>
      <c r="K11623">
        <v>2</v>
      </c>
      <c r="L11623">
        <v>0</v>
      </c>
      <c r="M11623">
        <v>10</v>
      </c>
      <c r="N11623">
        <v>0</v>
      </c>
      <c r="O11623">
        <v>9</v>
      </c>
    </row>
    <row r="11624" spans="1:19" x14ac:dyDescent="0.3">
      <c r="A11624">
        <v>11683</v>
      </c>
      <c r="B11624" t="s">
        <v>41</v>
      </c>
      <c r="C11624" t="s">
        <v>3218</v>
      </c>
      <c r="K11624">
        <v>6</v>
      </c>
      <c r="L11624">
        <v>0</v>
      </c>
      <c r="M11624">
        <v>12</v>
      </c>
      <c r="N11624">
        <v>0</v>
      </c>
      <c r="O11624">
        <v>7</v>
      </c>
    </row>
    <row r="11625" spans="1:19" x14ac:dyDescent="0.3">
      <c r="A11625">
        <v>11683</v>
      </c>
      <c r="B11625" t="s">
        <v>41</v>
      </c>
      <c r="C11625" t="s">
        <v>3222</v>
      </c>
      <c r="K11625">
        <v>2</v>
      </c>
      <c r="L11625">
        <v>0</v>
      </c>
      <c r="M11625">
        <v>1</v>
      </c>
      <c r="N11625">
        <v>0</v>
      </c>
      <c r="O11625">
        <v>2</v>
      </c>
    </row>
    <row r="11626" spans="1:19" x14ac:dyDescent="0.3">
      <c r="A11626">
        <v>11683</v>
      </c>
      <c r="B11626" t="s">
        <v>41</v>
      </c>
      <c r="C11626" t="s">
        <v>3223</v>
      </c>
      <c r="K11626">
        <v>1</v>
      </c>
      <c r="L11626">
        <v>1</v>
      </c>
      <c r="M11626">
        <v>2</v>
      </c>
      <c r="N11626">
        <v>0</v>
      </c>
      <c r="O11626">
        <v>2</v>
      </c>
    </row>
    <row r="11627" spans="1:19" x14ac:dyDescent="0.3">
      <c r="A11627">
        <v>11683</v>
      </c>
      <c r="B11627" t="s">
        <v>41</v>
      </c>
      <c r="C11627" t="s">
        <v>107</v>
      </c>
      <c r="K11627">
        <v>1</v>
      </c>
      <c r="L11627">
        <v>0</v>
      </c>
      <c r="M11627">
        <v>0</v>
      </c>
      <c r="N11627">
        <v>0</v>
      </c>
      <c r="O11627">
        <v>0</v>
      </c>
    </row>
    <row r="11628" spans="1:19" x14ac:dyDescent="0.3">
      <c r="A11628">
        <v>11683</v>
      </c>
      <c r="B11628" t="s">
        <v>41</v>
      </c>
      <c r="C11628" t="s">
        <v>320</v>
      </c>
      <c r="K11628">
        <v>1</v>
      </c>
      <c r="L11628">
        <v>0</v>
      </c>
      <c r="M11628">
        <v>0</v>
      </c>
      <c r="N11628">
        <v>0</v>
      </c>
      <c r="O11628">
        <v>-6</v>
      </c>
    </row>
    <row r="11629" spans="1:19" x14ac:dyDescent="0.3">
      <c r="A11629">
        <v>11683</v>
      </c>
      <c r="B11629" t="s">
        <v>1170</v>
      </c>
      <c r="C11629" t="s">
        <v>524</v>
      </c>
      <c r="P11629">
        <v>24</v>
      </c>
      <c r="Q11629">
        <v>0</v>
      </c>
      <c r="R11629">
        <v>96</v>
      </c>
      <c r="S11629">
        <v>6</v>
      </c>
    </row>
    <row r="11630" spans="1:19" x14ac:dyDescent="0.3">
      <c r="A11630">
        <v>11683</v>
      </c>
      <c r="B11630" t="s">
        <v>1170</v>
      </c>
      <c r="C11630" t="s">
        <v>1846</v>
      </c>
      <c r="P11630">
        <v>11</v>
      </c>
      <c r="Q11630">
        <v>0</v>
      </c>
      <c r="R11630">
        <v>19</v>
      </c>
      <c r="S11630">
        <v>2</v>
      </c>
    </row>
    <row r="11631" spans="1:19" x14ac:dyDescent="0.3">
      <c r="A11631">
        <v>11683</v>
      </c>
      <c r="B11631" t="s">
        <v>1170</v>
      </c>
      <c r="C11631" t="s">
        <v>2784</v>
      </c>
      <c r="P11631">
        <v>13</v>
      </c>
      <c r="Q11631">
        <v>0</v>
      </c>
      <c r="R11631">
        <v>13</v>
      </c>
      <c r="S11631">
        <v>1</v>
      </c>
    </row>
    <row r="11632" spans="1:19" x14ac:dyDescent="0.3">
      <c r="A11632">
        <v>11683</v>
      </c>
      <c r="B11632" t="s">
        <v>1170</v>
      </c>
      <c r="C11632" t="s">
        <v>3224</v>
      </c>
      <c r="P11632">
        <v>9</v>
      </c>
      <c r="Q11632">
        <v>0</v>
      </c>
      <c r="R11632">
        <v>9</v>
      </c>
      <c r="S11632">
        <v>1</v>
      </c>
    </row>
    <row r="11633" spans="1:39" x14ac:dyDescent="0.3">
      <c r="A11633">
        <v>11683</v>
      </c>
      <c r="B11633" t="s">
        <v>1170</v>
      </c>
      <c r="C11633" t="s">
        <v>3037</v>
      </c>
      <c r="P11633">
        <v>4</v>
      </c>
      <c r="Q11633">
        <v>0</v>
      </c>
      <c r="R11633">
        <v>0</v>
      </c>
      <c r="S11633">
        <v>3</v>
      </c>
    </row>
    <row r="11634" spans="1:39" x14ac:dyDescent="0.3">
      <c r="A11634">
        <v>11683</v>
      </c>
      <c r="B11634" t="s">
        <v>41</v>
      </c>
      <c r="C11634" t="s">
        <v>320</v>
      </c>
      <c r="P11634">
        <v>39</v>
      </c>
      <c r="Q11634">
        <v>1</v>
      </c>
      <c r="R11634">
        <v>120</v>
      </c>
      <c r="S11634">
        <v>7</v>
      </c>
    </row>
    <row r="11635" spans="1:39" x14ac:dyDescent="0.3">
      <c r="A11635">
        <v>11683</v>
      </c>
      <c r="B11635" t="s">
        <v>41</v>
      </c>
      <c r="C11635" t="s">
        <v>107</v>
      </c>
      <c r="P11635">
        <v>66</v>
      </c>
      <c r="Q11635">
        <v>1</v>
      </c>
      <c r="R11635">
        <v>86</v>
      </c>
      <c r="S11635">
        <v>5</v>
      </c>
    </row>
    <row r="11636" spans="1:39" x14ac:dyDescent="0.3">
      <c r="A11636">
        <v>11683</v>
      </c>
      <c r="B11636" t="s">
        <v>41</v>
      </c>
      <c r="C11636" t="s">
        <v>3223</v>
      </c>
      <c r="P11636">
        <v>52</v>
      </c>
      <c r="Q11636">
        <v>0</v>
      </c>
      <c r="R11636">
        <v>86</v>
      </c>
      <c r="S11636">
        <v>5</v>
      </c>
    </row>
    <row r="11637" spans="1:39" x14ac:dyDescent="0.3">
      <c r="A11637">
        <v>11683</v>
      </c>
      <c r="B11637" t="s">
        <v>41</v>
      </c>
      <c r="C11637" t="s">
        <v>195</v>
      </c>
      <c r="P11637">
        <v>21</v>
      </c>
      <c r="Q11637">
        <v>0</v>
      </c>
      <c r="R11637">
        <v>42</v>
      </c>
      <c r="S11637">
        <v>2</v>
      </c>
    </row>
    <row r="11638" spans="1:39" x14ac:dyDescent="0.3">
      <c r="A11638">
        <v>11683</v>
      </c>
      <c r="B11638" t="s">
        <v>41</v>
      </c>
      <c r="C11638" t="s">
        <v>2155</v>
      </c>
      <c r="P11638">
        <v>20</v>
      </c>
      <c r="Q11638">
        <v>0</v>
      </c>
      <c r="R11638">
        <v>20</v>
      </c>
      <c r="S11638">
        <v>1</v>
      </c>
    </row>
    <row r="11639" spans="1:39" x14ac:dyDescent="0.3">
      <c r="A11639">
        <v>11683</v>
      </c>
      <c r="B11639" t="s">
        <v>1170</v>
      </c>
      <c r="C11639" t="s">
        <v>2783</v>
      </c>
      <c r="T11639">
        <v>20.3</v>
      </c>
      <c r="U11639">
        <v>23</v>
      </c>
      <c r="V11639">
        <v>0</v>
      </c>
      <c r="W11639">
        <v>61</v>
      </c>
      <c r="X11639">
        <v>3</v>
      </c>
    </row>
    <row r="11640" spans="1:39" x14ac:dyDescent="0.3">
      <c r="A11640">
        <v>11683</v>
      </c>
      <c r="B11640" t="s">
        <v>1170</v>
      </c>
      <c r="C11640" t="s">
        <v>3225</v>
      </c>
      <c r="T11640">
        <v>13.3</v>
      </c>
      <c r="U11640">
        <v>14</v>
      </c>
      <c r="V11640">
        <v>0</v>
      </c>
      <c r="W11640">
        <v>40</v>
      </c>
      <c r="X11640">
        <v>3</v>
      </c>
    </row>
    <row r="11641" spans="1:39" x14ac:dyDescent="0.3">
      <c r="A11641">
        <v>11683</v>
      </c>
      <c r="B11641" t="s">
        <v>41</v>
      </c>
      <c r="C11641" t="s">
        <v>107</v>
      </c>
      <c r="T11641">
        <v>26</v>
      </c>
      <c r="U11641">
        <v>26</v>
      </c>
      <c r="V11641">
        <v>0</v>
      </c>
      <c r="W11641">
        <v>26</v>
      </c>
      <c r="X11641">
        <v>1</v>
      </c>
    </row>
    <row r="11642" spans="1:39" x14ac:dyDescent="0.3">
      <c r="A11642">
        <v>11683</v>
      </c>
      <c r="B11642" t="s">
        <v>41</v>
      </c>
      <c r="C11642" t="s">
        <v>3112</v>
      </c>
      <c r="Y11642">
        <v>8.8000000000000007</v>
      </c>
      <c r="Z11642">
        <v>16</v>
      </c>
      <c r="AA11642">
        <v>0</v>
      </c>
      <c r="AB11642">
        <v>44</v>
      </c>
      <c r="AC11642">
        <v>5</v>
      </c>
    </row>
    <row r="11643" spans="1:39" x14ac:dyDescent="0.3">
      <c r="A11643">
        <v>11683</v>
      </c>
      <c r="B11643" t="s">
        <v>41</v>
      </c>
      <c r="C11643" t="s">
        <v>902</v>
      </c>
      <c r="Y11643">
        <v>10</v>
      </c>
      <c r="Z11643">
        <v>10</v>
      </c>
      <c r="AA11643">
        <v>0</v>
      </c>
      <c r="AB11643">
        <v>10</v>
      </c>
      <c r="AC11643">
        <v>1</v>
      </c>
    </row>
    <row r="11644" spans="1:39" x14ac:dyDescent="0.3">
      <c r="A11644">
        <v>11683</v>
      </c>
      <c r="B11644" t="s">
        <v>41</v>
      </c>
      <c r="C11644" t="s">
        <v>1913</v>
      </c>
      <c r="AD11644">
        <v>6</v>
      </c>
      <c r="AE11644">
        <v>53</v>
      </c>
      <c r="AF11644">
        <v>3</v>
      </c>
      <c r="AG11644">
        <v>50</v>
      </c>
      <c r="AH11644">
        <v>11</v>
      </c>
      <c r="AI11644">
        <v>2</v>
      </c>
    </row>
    <row r="11645" spans="1:39" x14ac:dyDescent="0.3">
      <c r="A11645">
        <v>11683</v>
      </c>
      <c r="B11645" t="s">
        <v>1170</v>
      </c>
      <c r="C11645" t="s">
        <v>3226</v>
      </c>
      <c r="AJ11645">
        <v>52</v>
      </c>
      <c r="AK11645">
        <v>386</v>
      </c>
      <c r="AL11645">
        <v>42.9</v>
      </c>
      <c r="AM11645">
        <v>9</v>
      </c>
    </row>
    <row r="11646" spans="1:39" x14ac:dyDescent="0.3">
      <c r="A11646">
        <v>11683</v>
      </c>
      <c r="B11646" t="s">
        <v>1170</v>
      </c>
      <c r="C11646" t="s">
        <v>3039</v>
      </c>
      <c r="AJ11646">
        <v>43</v>
      </c>
      <c r="AK11646">
        <v>77</v>
      </c>
      <c r="AL11646">
        <v>38.5</v>
      </c>
      <c r="AM11646">
        <v>2</v>
      </c>
    </row>
    <row r="11647" spans="1:39" x14ac:dyDescent="0.3">
      <c r="A11647">
        <v>11683</v>
      </c>
      <c r="B11647" t="s">
        <v>41</v>
      </c>
      <c r="C11647" t="s">
        <v>399</v>
      </c>
      <c r="AJ11647">
        <v>46</v>
      </c>
      <c r="AK11647">
        <v>81</v>
      </c>
      <c r="AL11647">
        <v>40.5</v>
      </c>
      <c r="AM11647">
        <v>2</v>
      </c>
    </row>
    <row r="11648" spans="1:39" x14ac:dyDescent="0.3">
      <c r="A11648">
        <v>11684</v>
      </c>
      <c r="B11648" t="s">
        <v>1128</v>
      </c>
      <c r="C11648" t="s">
        <v>3227</v>
      </c>
      <c r="D11648">
        <v>27</v>
      </c>
      <c r="E11648">
        <v>40.700000000000003</v>
      </c>
      <c r="F11648">
        <v>11</v>
      </c>
      <c r="G11648">
        <v>1</v>
      </c>
      <c r="H11648">
        <v>1</v>
      </c>
      <c r="I11648">
        <v>154</v>
      </c>
      <c r="J11648">
        <v>93.5</v>
      </c>
    </row>
    <row r="11649" spans="1:19" x14ac:dyDescent="0.3">
      <c r="A11649">
        <v>11684</v>
      </c>
      <c r="B11649" t="s">
        <v>1128</v>
      </c>
      <c r="C11649" t="s">
        <v>3228</v>
      </c>
      <c r="D11649">
        <v>1</v>
      </c>
      <c r="E11649">
        <v>0</v>
      </c>
      <c r="F11649">
        <v>0</v>
      </c>
      <c r="G11649">
        <v>0</v>
      </c>
      <c r="H11649">
        <v>0</v>
      </c>
      <c r="I11649">
        <v>0</v>
      </c>
      <c r="J11649">
        <v>0</v>
      </c>
    </row>
    <row r="11650" spans="1:19" x14ac:dyDescent="0.3">
      <c r="A11650">
        <v>11684</v>
      </c>
      <c r="B11650" t="s">
        <v>1128</v>
      </c>
      <c r="C11650" t="s">
        <v>3229</v>
      </c>
      <c r="D11650">
        <v>1</v>
      </c>
      <c r="E11650">
        <v>0</v>
      </c>
      <c r="F11650">
        <v>0</v>
      </c>
      <c r="G11650">
        <v>0</v>
      </c>
      <c r="H11650">
        <v>0</v>
      </c>
      <c r="I11650">
        <v>0</v>
      </c>
      <c r="J11650">
        <v>0</v>
      </c>
    </row>
    <row r="11651" spans="1:19" x14ac:dyDescent="0.3">
      <c r="A11651">
        <v>11684</v>
      </c>
      <c r="B11651" t="s">
        <v>1982</v>
      </c>
      <c r="C11651" t="s">
        <v>215</v>
      </c>
      <c r="D11651">
        <v>35</v>
      </c>
      <c r="E11651">
        <v>60</v>
      </c>
      <c r="F11651">
        <v>21</v>
      </c>
      <c r="G11651">
        <v>0</v>
      </c>
      <c r="H11651">
        <v>2</v>
      </c>
      <c r="I11651">
        <v>231</v>
      </c>
      <c r="J11651">
        <v>134.30000000000001</v>
      </c>
    </row>
    <row r="11652" spans="1:19" x14ac:dyDescent="0.3">
      <c r="A11652">
        <v>11684</v>
      </c>
      <c r="B11652" t="s">
        <v>1128</v>
      </c>
      <c r="C11652" t="s">
        <v>3230</v>
      </c>
      <c r="K11652">
        <v>27</v>
      </c>
      <c r="L11652">
        <v>0</v>
      </c>
      <c r="M11652">
        <v>12</v>
      </c>
      <c r="N11652">
        <v>0</v>
      </c>
      <c r="O11652">
        <v>117</v>
      </c>
    </row>
    <row r="11653" spans="1:19" x14ac:dyDescent="0.3">
      <c r="A11653">
        <v>11684</v>
      </c>
      <c r="B11653" t="s">
        <v>1128</v>
      </c>
      <c r="C11653" t="s">
        <v>3231</v>
      </c>
      <c r="K11653">
        <v>4</v>
      </c>
      <c r="L11653">
        <v>0</v>
      </c>
      <c r="M11653">
        <v>9</v>
      </c>
      <c r="N11653">
        <v>0</v>
      </c>
      <c r="O11653">
        <v>26</v>
      </c>
    </row>
    <row r="11654" spans="1:19" x14ac:dyDescent="0.3">
      <c r="A11654">
        <v>11684</v>
      </c>
      <c r="B11654" t="s">
        <v>1128</v>
      </c>
      <c r="C11654" t="s">
        <v>3229</v>
      </c>
      <c r="K11654">
        <v>4</v>
      </c>
      <c r="L11654">
        <v>0</v>
      </c>
      <c r="M11654">
        <v>7</v>
      </c>
      <c r="N11654">
        <v>0</v>
      </c>
      <c r="O11654">
        <v>17</v>
      </c>
    </row>
    <row r="11655" spans="1:19" x14ac:dyDescent="0.3">
      <c r="A11655">
        <v>11684</v>
      </c>
      <c r="B11655" t="s">
        <v>1128</v>
      </c>
      <c r="C11655" t="s">
        <v>2818</v>
      </c>
      <c r="K11655">
        <v>5</v>
      </c>
      <c r="L11655">
        <v>0</v>
      </c>
      <c r="M11655">
        <v>7</v>
      </c>
      <c r="N11655">
        <v>0</v>
      </c>
      <c r="O11655">
        <v>16</v>
      </c>
    </row>
    <row r="11656" spans="1:19" x14ac:dyDescent="0.3">
      <c r="A11656">
        <v>11684</v>
      </c>
      <c r="B11656" t="s">
        <v>1128</v>
      </c>
      <c r="C11656" t="s">
        <v>1344</v>
      </c>
      <c r="K11656">
        <v>0</v>
      </c>
      <c r="L11656">
        <v>1</v>
      </c>
      <c r="M11656">
        <v>0</v>
      </c>
      <c r="N11656">
        <v>0</v>
      </c>
      <c r="O11656">
        <v>0</v>
      </c>
    </row>
    <row r="11657" spans="1:19" x14ac:dyDescent="0.3">
      <c r="A11657">
        <v>11684</v>
      </c>
      <c r="B11657" t="s">
        <v>1128</v>
      </c>
      <c r="C11657" t="s">
        <v>3232</v>
      </c>
      <c r="K11657">
        <v>0</v>
      </c>
      <c r="L11657">
        <v>0</v>
      </c>
      <c r="M11657">
        <v>0</v>
      </c>
      <c r="N11657">
        <v>0</v>
      </c>
      <c r="O11657">
        <v>0</v>
      </c>
    </row>
    <row r="11658" spans="1:19" x14ac:dyDescent="0.3">
      <c r="A11658">
        <v>11684</v>
      </c>
      <c r="B11658" t="s">
        <v>1128</v>
      </c>
      <c r="C11658" t="s">
        <v>3228</v>
      </c>
      <c r="K11658">
        <v>1</v>
      </c>
      <c r="L11658">
        <v>0</v>
      </c>
      <c r="M11658">
        <v>-5</v>
      </c>
      <c r="N11658">
        <v>0</v>
      </c>
      <c r="O11658">
        <v>-5</v>
      </c>
    </row>
    <row r="11659" spans="1:19" x14ac:dyDescent="0.3">
      <c r="A11659">
        <v>11684</v>
      </c>
      <c r="B11659" t="s">
        <v>1128</v>
      </c>
      <c r="C11659" t="s">
        <v>3227</v>
      </c>
      <c r="K11659">
        <v>6</v>
      </c>
      <c r="L11659">
        <v>0</v>
      </c>
      <c r="M11659">
        <v>10</v>
      </c>
      <c r="N11659">
        <v>0</v>
      </c>
      <c r="O11659">
        <v>-9</v>
      </c>
    </row>
    <row r="11660" spans="1:19" x14ac:dyDescent="0.3">
      <c r="A11660">
        <v>11684</v>
      </c>
      <c r="B11660" t="s">
        <v>1982</v>
      </c>
      <c r="C11660" t="s">
        <v>1392</v>
      </c>
      <c r="K11660">
        <v>3</v>
      </c>
      <c r="L11660">
        <v>0</v>
      </c>
      <c r="M11660">
        <v>17</v>
      </c>
      <c r="N11660">
        <v>0</v>
      </c>
      <c r="O11660">
        <v>21</v>
      </c>
    </row>
    <row r="11661" spans="1:19" x14ac:dyDescent="0.3">
      <c r="A11661">
        <v>11684</v>
      </c>
      <c r="B11661" t="s">
        <v>1982</v>
      </c>
      <c r="C11661" t="s">
        <v>2761</v>
      </c>
      <c r="K11661">
        <v>17</v>
      </c>
      <c r="L11661">
        <v>1</v>
      </c>
      <c r="M11661">
        <v>7</v>
      </c>
      <c r="N11661">
        <v>0</v>
      </c>
      <c r="O11661">
        <v>16</v>
      </c>
    </row>
    <row r="11662" spans="1:19" x14ac:dyDescent="0.3">
      <c r="A11662">
        <v>11684</v>
      </c>
      <c r="B11662" t="s">
        <v>1982</v>
      </c>
      <c r="C11662" t="s">
        <v>2512</v>
      </c>
      <c r="K11662">
        <v>3</v>
      </c>
      <c r="L11662">
        <v>0</v>
      </c>
      <c r="M11662">
        <v>6</v>
      </c>
      <c r="N11662">
        <v>0</v>
      </c>
      <c r="O11662">
        <v>4</v>
      </c>
    </row>
    <row r="11663" spans="1:19" x14ac:dyDescent="0.3">
      <c r="A11663">
        <v>11684</v>
      </c>
      <c r="B11663" t="s">
        <v>1982</v>
      </c>
      <c r="C11663" t="s">
        <v>215</v>
      </c>
      <c r="K11663">
        <v>5</v>
      </c>
      <c r="L11663">
        <v>1</v>
      </c>
      <c r="M11663">
        <v>9</v>
      </c>
      <c r="N11663">
        <v>0</v>
      </c>
      <c r="O11663">
        <v>-7</v>
      </c>
    </row>
    <row r="11664" spans="1:19" x14ac:dyDescent="0.3">
      <c r="A11664">
        <v>11684</v>
      </c>
      <c r="B11664" t="s">
        <v>1128</v>
      </c>
      <c r="C11664" t="s">
        <v>3228</v>
      </c>
      <c r="P11664">
        <v>25</v>
      </c>
      <c r="Q11664">
        <v>1</v>
      </c>
      <c r="R11664">
        <v>44</v>
      </c>
      <c r="S11664">
        <v>4</v>
      </c>
    </row>
    <row r="11665" spans="1:29" x14ac:dyDescent="0.3">
      <c r="A11665">
        <v>11684</v>
      </c>
      <c r="B11665" t="s">
        <v>1128</v>
      </c>
      <c r="C11665" t="s">
        <v>2819</v>
      </c>
      <c r="P11665">
        <v>36</v>
      </c>
      <c r="Q11665">
        <v>0</v>
      </c>
      <c r="R11665">
        <v>43</v>
      </c>
      <c r="S11665">
        <v>2</v>
      </c>
    </row>
    <row r="11666" spans="1:29" x14ac:dyDescent="0.3">
      <c r="A11666">
        <v>11684</v>
      </c>
      <c r="B11666" t="s">
        <v>1128</v>
      </c>
      <c r="C11666" t="s">
        <v>1344</v>
      </c>
      <c r="P11666">
        <v>13</v>
      </c>
      <c r="Q11666">
        <v>0</v>
      </c>
      <c r="R11666">
        <v>34</v>
      </c>
      <c r="S11666">
        <v>3</v>
      </c>
    </row>
    <row r="11667" spans="1:29" x14ac:dyDescent="0.3">
      <c r="A11667">
        <v>11684</v>
      </c>
      <c r="B11667" t="s">
        <v>1128</v>
      </c>
      <c r="C11667" t="s">
        <v>254</v>
      </c>
      <c r="P11667">
        <v>28</v>
      </c>
      <c r="Q11667">
        <v>0</v>
      </c>
      <c r="R11667">
        <v>28</v>
      </c>
      <c r="S11667">
        <v>1</v>
      </c>
    </row>
    <row r="11668" spans="1:29" x14ac:dyDescent="0.3">
      <c r="A11668">
        <v>11684</v>
      </c>
      <c r="B11668" t="s">
        <v>1128</v>
      </c>
      <c r="C11668" t="s">
        <v>3230</v>
      </c>
      <c r="P11668">
        <v>5</v>
      </c>
      <c r="Q11668">
        <v>0</v>
      </c>
      <c r="R11668">
        <v>5</v>
      </c>
      <c r="S11668">
        <v>1</v>
      </c>
    </row>
    <row r="11669" spans="1:29" x14ac:dyDescent="0.3">
      <c r="A11669">
        <v>11684</v>
      </c>
      <c r="B11669" t="s">
        <v>1982</v>
      </c>
      <c r="C11669" t="s">
        <v>335</v>
      </c>
      <c r="P11669">
        <v>37</v>
      </c>
      <c r="Q11669">
        <v>1</v>
      </c>
      <c r="R11669">
        <v>107</v>
      </c>
      <c r="S11669">
        <v>6</v>
      </c>
    </row>
    <row r="11670" spans="1:29" x14ac:dyDescent="0.3">
      <c r="A11670">
        <v>11684</v>
      </c>
      <c r="B11670" t="s">
        <v>1982</v>
      </c>
      <c r="C11670" t="s">
        <v>2768</v>
      </c>
      <c r="P11670">
        <v>13</v>
      </c>
      <c r="Q11670">
        <v>0</v>
      </c>
      <c r="R11670">
        <v>38</v>
      </c>
      <c r="S11670">
        <v>5</v>
      </c>
    </row>
    <row r="11671" spans="1:29" x14ac:dyDescent="0.3">
      <c r="A11671">
        <v>11684</v>
      </c>
      <c r="B11671" t="s">
        <v>1982</v>
      </c>
      <c r="C11671" t="s">
        <v>2761</v>
      </c>
      <c r="P11671">
        <v>13</v>
      </c>
      <c r="Q11671">
        <v>0</v>
      </c>
      <c r="R11671">
        <v>26</v>
      </c>
      <c r="S11671">
        <v>3</v>
      </c>
    </row>
    <row r="11672" spans="1:29" x14ac:dyDescent="0.3">
      <c r="A11672">
        <v>11684</v>
      </c>
      <c r="B11672" t="s">
        <v>1982</v>
      </c>
      <c r="C11672" t="s">
        <v>586</v>
      </c>
      <c r="P11672">
        <v>13</v>
      </c>
      <c r="Q11672">
        <v>1</v>
      </c>
      <c r="R11672">
        <v>19</v>
      </c>
      <c r="S11672">
        <v>2</v>
      </c>
    </row>
    <row r="11673" spans="1:29" x14ac:dyDescent="0.3">
      <c r="A11673">
        <v>11684</v>
      </c>
      <c r="B11673" t="s">
        <v>1982</v>
      </c>
      <c r="C11673" t="s">
        <v>3233</v>
      </c>
      <c r="P11673">
        <v>9</v>
      </c>
      <c r="Q11673">
        <v>0</v>
      </c>
      <c r="R11673">
        <v>17</v>
      </c>
      <c r="S11673">
        <v>2</v>
      </c>
    </row>
    <row r="11674" spans="1:29" x14ac:dyDescent="0.3">
      <c r="A11674">
        <v>11684</v>
      </c>
      <c r="B11674" t="s">
        <v>1982</v>
      </c>
      <c r="C11674" t="s">
        <v>2767</v>
      </c>
      <c r="P11674">
        <v>9</v>
      </c>
      <c r="Q11674">
        <v>0</v>
      </c>
      <c r="R11674">
        <v>12</v>
      </c>
      <c r="S11674">
        <v>2</v>
      </c>
    </row>
    <row r="11675" spans="1:29" x14ac:dyDescent="0.3">
      <c r="A11675">
        <v>11684</v>
      </c>
      <c r="B11675" t="s">
        <v>1982</v>
      </c>
      <c r="C11675" t="s">
        <v>153</v>
      </c>
      <c r="P11675">
        <v>12</v>
      </c>
      <c r="Q11675">
        <v>0</v>
      </c>
      <c r="R11675">
        <v>12</v>
      </c>
      <c r="S11675">
        <v>1</v>
      </c>
    </row>
    <row r="11676" spans="1:29" x14ac:dyDescent="0.3">
      <c r="A11676">
        <v>11684</v>
      </c>
      <c r="B11676" t="s">
        <v>1128</v>
      </c>
      <c r="C11676" t="s">
        <v>3234</v>
      </c>
      <c r="T11676">
        <v>14.5</v>
      </c>
      <c r="U11676">
        <v>18</v>
      </c>
      <c r="V11676">
        <v>0</v>
      </c>
      <c r="W11676">
        <v>58</v>
      </c>
      <c r="X11676">
        <v>4</v>
      </c>
    </row>
    <row r="11677" spans="1:29" x14ac:dyDescent="0.3">
      <c r="A11677">
        <v>11684</v>
      </c>
      <c r="B11677" t="s">
        <v>1982</v>
      </c>
      <c r="C11677" t="s">
        <v>335</v>
      </c>
      <c r="T11677">
        <v>29.3</v>
      </c>
      <c r="U11677">
        <v>34</v>
      </c>
      <c r="V11677">
        <v>0</v>
      </c>
      <c r="W11677">
        <v>88</v>
      </c>
      <c r="X11677">
        <v>3</v>
      </c>
    </row>
    <row r="11678" spans="1:29" x14ac:dyDescent="0.3">
      <c r="A11678">
        <v>11684</v>
      </c>
      <c r="B11678" t="s">
        <v>1982</v>
      </c>
      <c r="C11678" t="s">
        <v>3235</v>
      </c>
      <c r="T11678">
        <v>11</v>
      </c>
      <c r="U11678">
        <v>11</v>
      </c>
      <c r="V11678">
        <v>0</v>
      </c>
      <c r="W11678">
        <v>11</v>
      </c>
      <c r="X11678">
        <v>1</v>
      </c>
    </row>
    <row r="11679" spans="1:29" x14ac:dyDescent="0.3">
      <c r="A11679">
        <v>11684</v>
      </c>
      <c r="B11679" t="s">
        <v>1128</v>
      </c>
      <c r="C11679" t="s">
        <v>1344</v>
      </c>
      <c r="Y11679">
        <v>-1</v>
      </c>
      <c r="Z11679">
        <v>-1</v>
      </c>
      <c r="AA11679">
        <v>0</v>
      </c>
      <c r="AB11679">
        <v>-1</v>
      </c>
      <c r="AC11679">
        <v>1</v>
      </c>
    </row>
    <row r="11680" spans="1:29" x14ac:dyDescent="0.3">
      <c r="A11680">
        <v>11684</v>
      </c>
      <c r="B11680" t="s">
        <v>1128</v>
      </c>
      <c r="C11680" t="s">
        <v>3232</v>
      </c>
      <c r="Y11680">
        <v>-1</v>
      </c>
      <c r="Z11680">
        <v>-1</v>
      </c>
      <c r="AA11680">
        <v>0</v>
      </c>
      <c r="AB11680">
        <v>-1</v>
      </c>
      <c r="AC11680">
        <v>1</v>
      </c>
    </row>
    <row r="11681" spans="1:39" x14ac:dyDescent="0.3">
      <c r="A11681">
        <v>11684</v>
      </c>
      <c r="B11681" t="s">
        <v>1982</v>
      </c>
      <c r="C11681" t="s">
        <v>3235</v>
      </c>
      <c r="Y11681">
        <v>2</v>
      </c>
      <c r="Z11681">
        <v>4</v>
      </c>
      <c r="AA11681">
        <v>0</v>
      </c>
      <c r="AB11681">
        <v>4</v>
      </c>
      <c r="AC11681">
        <v>2</v>
      </c>
    </row>
    <row r="11682" spans="1:39" x14ac:dyDescent="0.3">
      <c r="A11682">
        <v>11684</v>
      </c>
      <c r="B11682" t="s">
        <v>1128</v>
      </c>
      <c r="C11682" t="s">
        <v>2821</v>
      </c>
      <c r="AD11682">
        <v>4</v>
      </c>
      <c r="AE11682">
        <v>52</v>
      </c>
      <c r="AF11682">
        <v>3</v>
      </c>
      <c r="AG11682">
        <v>75</v>
      </c>
      <c r="AH11682">
        <v>10</v>
      </c>
      <c r="AI11682">
        <v>1</v>
      </c>
    </row>
    <row r="11683" spans="1:39" x14ac:dyDescent="0.3">
      <c r="A11683">
        <v>11684</v>
      </c>
      <c r="B11683" t="s">
        <v>1982</v>
      </c>
      <c r="C11683" t="s">
        <v>145</v>
      </c>
      <c r="AD11683">
        <v>1</v>
      </c>
      <c r="AE11683">
        <v>29</v>
      </c>
      <c r="AF11683">
        <v>1</v>
      </c>
      <c r="AG11683">
        <v>100</v>
      </c>
      <c r="AH11683">
        <v>5</v>
      </c>
      <c r="AI11683">
        <v>2</v>
      </c>
    </row>
    <row r="11684" spans="1:39" x14ac:dyDescent="0.3">
      <c r="A11684">
        <v>11684</v>
      </c>
      <c r="B11684" t="s">
        <v>1128</v>
      </c>
      <c r="C11684" t="s">
        <v>2523</v>
      </c>
      <c r="AJ11684">
        <v>43</v>
      </c>
      <c r="AK11684">
        <v>295</v>
      </c>
      <c r="AL11684">
        <v>36.9</v>
      </c>
      <c r="AM11684">
        <v>8</v>
      </c>
    </row>
    <row r="11685" spans="1:39" x14ac:dyDescent="0.3">
      <c r="A11685">
        <v>11684</v>
      </c>
      <c r="B11685" t="s">
        <v>1982</v>
      </c>
      <c r="C11685" t="s">
        <v>2517</v>
      </c>
      <c r="AJ11685">
        <v>38</v>
      </c>
      <c r="AK11685">
        <v>256</v>
      </c>
      <c r="AL11685">
        <v>32</v>
      </c>
      <c r="AM11685">
        <v>8</v>
      </c>
    </row>
    <row r="11686" spans="1:39" x14ac:dyDescent="0.3">
      <c r="A11686">
        <v>11685</v>
      </c>
      <c r="B11686" t="s">
        <v>477</v>
      </c>
      <c r="C11686" t="s">
        <v>3236</v>
      </c>
      <c r="D11686">
        <v>44</v>
      </c>
      <c r="E11686">
        <v>68.2</v>
      </c>
      <c r="F11686">
        <v>30</v>
      </c>
      <c r="G11686">
        <v>2</v>
      </c>
      <c r="H11686">
        <v>2</v>
      </c>
      <c r="I11686">
        <v>270</v>
      </c>
      <c r="J11686">
        <v>125.6</v>
      </c>
    </row>
    <row r="11687" spans="1:39" x14ac:dyDescent="0.3">
      <c r="A11687">
        <v>11685</v>
      </c>
      <c r="B11687" t="s">
        <v>1678</v>
      </c>
      <c r="C11687" t="s">
        <v>2923</v>
      </c>
      <c r="D11687">
        <v>19</v>
      </c>
      <c r="E11687">
        <v>63.2</v>
      </c>
      <c r="F11687">
        <v>12</v>
      </c>
      <c r="G11687">
        <v>0</v>
      </c>
      <c r="H11687">
        <v>1</v>
      </c>
      <c r="I11687">
        <v>118</v>
      </c>
      <c r="J11687">
        <v>132.69999999999999</v>
      </c>
    </row>
    <row r="11688" spans="1:39" x14ac:dyDescent="0.3">
      <c r="A11688">
        <v>11685</v>
      </c>
      <c r="B11688" t="s">
        <v>1678</v>
      </c>
      <c r="C11688" t="s">
        <v>3237</v>
      </c>
      <c r="D11688">
        <v>3</v>
      </c>
      <c r="E11688">
        <v>33.299999999999997</v>
      </c>
      <c r="F11688">
        <v>1</v>
      </c>
      <c r="G11688">
        <v>0</v>
      </c>
      <c r="H11688">
        <v>0</v>
      </c>
      <c r="I11688">
        <v>36</v>
      </c>
      <c r="J11688">
        <v>134.1</v>
      </c>
    </row>
    <row r="11689" spans="1:39" x14ac:dyDescent="0.3">
      <c r="A11689">
        <v>11685</v>
      </c>
      <c r="B11689" t="s">
        <v>477</v>
      </c>
      <c r="C11689" t="s">
        <v>2511</v>
      </c>
      <c r="K11689">
        <v>10</v>
      </c>
      <c r="L11689">
        <v>0</v>
      </c>
      <c r="M11689">
        <v>23</v>
      </c>
      <c r="N11689">
        <v>0</v>
      </c>
      <c r="O11689">
        <v>69</v>
      </c>
    </row>
    <row r="11690" spans="1:39" x14ac:dyDescent="0.3">
      <c r="A11690">
        <v>11685</v>
      </c>
      <c r="B11690" t="s">
        <v>477</v>
      </c>
      <c r="C11690" t="s">
        <v>74</v>
      </c>
      <c r="K11690">
        <v>4</v>
      </c>
      <c r="L11690">
        <v>0</v>
      </c>
      <c r="M11690">
        <v>7</v>
      </c>
      <c r="N11690">
        <v>0</v>
      </c>
      <c r="O11690">
        <v>11</v>
      </c>
    </row>
    <row r="11691" spans="1:39" x14ac:dyDescent="0.3">
      <c r="A11691">
        <v>11685</v>
      </c>
      <c r="B11691" t="s">
        <v>477</v>
      </c>
      <c r="C11691" t="s">
        <v>346</v>
      </c>
      <c r="K11691">
        <v>1</v>
      </c>
      <c r="L11691">
        <v>2</v>
      </c>
      <c r="M11691">
        <v>8</v>
      </c>
      <c r="N11691">
        <v>0</v>
      </c>
      <c r="O11691">
        <v>8</v>
      </c>
    </row>
    <row r="11692" spans="1:39" x14ac:dyDescent="0.3">
      <c r="A11692">
        <v>11685</v>
      </c>
      <c r="B11692" t="s">
        <v>477</v>
      </c>
      <c r="C11692" t="s">
        <v>3236</v>
      </c>
      <c r="K11692">
        <v>6</v>
      </c>
      <c r="L11692">
        <v>0</v>
      </c>
      <c r="M11692">
        <v>9</v>
      </c>
      <c r="N11692">
        <v>0</v>
      </c>
      <c r="O11692">
        <v>7</v>
      </c>
    </row>
    <row r="11693" spans="1:39" x14ac:dyDescent="0.3">
      <c r="A11693">
        <v>11685</v>
      </c>
      <c r="B11693" t="s">
        <v>477</v>
      </c>
      <c r="C11693" t="s">
        <v>278</v>
      </c>
      <c r="K11693">
        <v>3</v>
      </c>
      <c r="L11693">
        <v>0</v>
      </c>
      <c r="M11693">
        <v>1</v>
      </c>
      <c r="N11693">
        <v>1</v>
      </c>
      <c r="O11693">
        <v>3</v>
      </c>
    </row>
    <row r="11694" spans="1:39" x14ac:dyDescent="0.3">
      <c r="A11694">
        <v>11685</v>
      </c>
      <c r="B11694" t="s">
        <v>477</v>
      </c>
      <c r="C11694" t="s">
        <v>2962</v>
      </c>
      <c r="K11694">
        <v>0</v>
      </c>
      <c r="L11694">
        <v>0</v>
      </c>
      <c r="M11694">
        <v>0</v>
      </c>
      <c r="N11694">
        <v>0</v>
      </c>
      <c r="O11694">
        <v>0</v>
      </c>
    </row>
    <row r="11695" spans="1:39" x14ac:dyDescent="0.3">
      <c r="A11695">
        <v>11685</v>
      </c>
      <c r="B11695" t="s">
        <v>1678</v>
      </c>
      <c r="C11695" t="s">
        <v>74</v>
      </c>
      <c r="K11695">
        <v>28</v>
      </c>
      <c r="L11695">
        <v>1</v>
      </c>
      <c r="M11695">
        <v>68</v>
      </c>
      <c r="N11695">
        <v>1</v>
      </c>
      <c r="O11695">
        <v>223</v>
      </c>
    </row>
    <row r="11696" spans="1:39" x14ac:dyDescent="0.3">
      <c r="A11696">
        <v>11685</v>
      </c>
      <c r="B11696" t="s">
        <v>1678</v>
      </c>
      <c r="C11696" t="s">
        <v>2923</v>
      </c>
      <c r="K11696">
        <v>11</v>
      </c>
      <c r="L11696">
        <v>0</v>
      </c>
      <c r="M11696">
        <v>21</v>
      </c>
      <c r="N11696">
        <v>0</v>
      </c>
      <c r="O11696">
        <v>53</v>
      </c>
    </row>
    <row r="11697" spans="1:19" x14ac:dyDescent="0.3">
      <c r="A11697">
        <v>11685</v>
      </c>
      <c r="B11697" t="s">
        <v>1678</v>
      </c>
      <c r="C11697" t="s">
        <v>326</v>
      </c>
      <c r="K11697">
        <v>3</v>
      </c>
      <c r="L11697">
        <v>0</v>
      </c>
      <c r="M11697">
        <v>11</v>
      </c>
      <c r="N11697">
        <v>0</v>
      </c>
      <c r="O11697">
        <v>24</v>
      </c>
    </row>
    <row r="11698" spans="1:19" x14ac:dyDescent="0.3">
      <c r="A11698">
        <v>11685</v>
      </c>
      <c r="B11698" t="s">
        <v>1678</v>
      </c>
      <c r="C11698" t="s">
        <v>634</v>
      </c>
      <c r="K11698">
        <v>4</v>
      </c>
      <c r="L11698">
        <v>0</v>
      </c>
      <c r="M11698">
        <v>3</v>
      </c>
      <c r="N11698">
        <v>2</v>
      </c>
      <c r="O11698">
        <v>8</v>
      </c>
    </row>
    <row r="11699" spans="1:19" x14ac:dyDescent="0.3">
      <c r="A11699">
        <v>11685</v>
      </c>
      <c r="B11699" t="s">
        <v>1678</v>
      </c>
      <c r="C11699" t="s">
        <v>3237</v>
      </c>
      <c r="K11699">
        <v>2</v>
      </c>
      <c r="L11699">
        <v>0</v>
      </c>
      <c r="M11699">
        <v>7</v>
      </c>
      <c r="N11699">
        <v>0</v>
      </c>
      <c r="O11699">
        <v>6</v>
      </c>
    </row>
    <row r="11700" spans="1:19" x14ac:dyDescent="0.3">
      <c r="A11700">
        <v>11685</v>
      </c>
      <c r="B11700" t="s">
        <v>1678</v>
      </c>
      <c r="C11700" t="s">
        <v>2927</v>
      </c>
      <c r="K11700">
        <v>1</v>
      </c>
      <c r="L11700">
        <v>0</v>
      </c>
      <c r="M11700">
        <v>5</v>
      </c>
      <c r="N11700">
        <v>0</v>
      </c>
      <c r="O11700">
        <v>5</v>
      </c>
    </row>
    <row r="11701" spans="1:19" x14ac:dyDescent="0.3">
      <c r="A11701">
        <v>11685</v>
      </c>
      <c r="B11701" t="s">
        <v>1678</v>
      </c>
      <c r="C11701" t="s">
        <v>2177</v>
      </c>
      <c r="K11701">
        <v>1</v>
      </c>
      <c r="L11701">
        <v>0</v>
      </c>
      <c r="M11701">
        <v>3</v>
      </c>
      <c r="N11701">
        <v>1</v>
      </c>
      <c r="O11701">
        <v>3</v>
      </c>
    </row>
    <row r="11702" spans="1:19" x14ac:dyDescent="0.3">
      <c r="A11702">
        <v>11685</v>
      </c>
      <c r="B11702" t="s">
        <v>477</v>
      </c>
      <c r="C11702" t="s">
        <v>796</v>
      </c>
      <c r="P11702">
        <v>29</v>
      </c>
      <c r="Q11702">
        <v>0</v>
      </c>
      <c r="R11702">
        <v>89</v>
      </c>
      <c r="S11702">
        <v>9</v>
      </c>
    </row>
    <row r="11703" spans="1:19" x14ac:dyDescent="0.3">
      <c r="A11703">
        <v>11685</v>
      </c>
      <c r="B11703" t="s">
        <v>477</v>
      </c>
      <c r="C11703" t="s">
        <v>346</v>
      </c>
      <c r="P11703">
        <v>10</v>
      </c>
      <c r="Q11703">
        <v>0</v>
      </c>
      <c r="R11703">
        <v>47</v>
      </c>
      <c r="S11703">
        <v>7</v>
      </c>
    </row>
    <row r="11704" spans="1:19" x14ac:dyDescent="0.3">
      <c r="A11704">
        <v>11685</v>
      </c>
      <c r="B11704" t="s">
        <v>477</v>
      </c>
      <c r="C11704" t="s">
        <v>2511</v>
      </c>
      <c r="P11704">
        <v>25</v>
      </c>
      <c r="Q11704">
        <v>1</v>
      </c>
      <c r="R11704">
        <v>43</v>
      </c>
      <c r="S11704">
        <v>4</v>
      </c>
    </row>
    <row r="11705" spans="1:19" x14ac:dyDescent="0.3">
      <c r="A11705">
        <v>11685</v>
      </c>
      <c r="B11705" t="s">
        <v>477</v>
      </c>
      <c r="C11705" t="s">
        <v>2962</v>
      </c>
      <c r="P11705">
        <v>9</v>
      </c>
      <c r="Q11705">
        <v>0</v>
      </c>
      <c r="R11705">
        <v>35</v>
      </c>
      <c r="S11705">
        <v>5</v>
      </c>
    </row>
    <row r="11706" spans="1:19" x14ac:dyDescent="0.3">
      <c r="A11706">
        <v>11685</v>
      </c>
      <c r="B11706" t="s">
        <v>477</v>
      </c>
      <c r="C11706" t="s">
        <v>2963</v>
      </c>
      <c r="P11706">
        <v>15</v>
      </c>
      <c r="Q11706">
        <v>0</v>
      </c>
      <c r="R11706">
        <v>23</v>
      </c>
      <c r="S11706">
        <v>2</v>
      </c>
    </row>
    <row r="11707" spans="1:19" x14ac:dyDescent="0.3">
      <c r="A11707">
        <v>11685</v>
      </c>
      <c r="B11707" t="s">
        <v>477</v>
      </c>
      <c r="C11707" t="s">
        <v>3238</v>
      </c>
      <c r="P11707">
        <v>16</v>
      </c>
      <c r="Q11707">
        <v>0</v>
      </c>
      <c r="R11707">
        <v>16</v>
      </c>
      <c r="S11707">
        <v>1</v>
      </c>
    </row>
    <row r="11708" spans="1:19" x14ac:dyDescent="0.3">
      <c r="A11708">
        <v>11685</v>
      </c>
      <c r="B11708" t="s">
        <v>477</v>
      </c>
      <c r="C11708" t="s">
        <v>504</v>
      </c>
      <c r="P11708">
        <v>14</v>
      </c>
      <c r="Q11708">
        <v>0</v>
      </c>
      <c r="R11708">
        <v>14</v>
      </c>
      <c r="S11708">
        <v>1</v>
      </c>
    </row>
    <row r="11709" spans="1:19" x14ac:dyDescent="0.3">
      <c r="A11709">
        <v>11685</v>
      </c>
      <c r="B11709" t="s">
        <v>477</v>
      </c>
      <c r="C11709" t="s">
        <v>3239</v>
      </c>
      <c r="P11709">
        <v>3</v>
      </c>
      <c r="Q11709">
        <v>1</v>
      </c>
      <c r="R11709">
        <v>3</v>
      </c>
      <c r="S11709">
        <v>1</v>
      </c>
    </row>
    <row r="11710" spans="1:19" x14ac:dyDescent="0.3">
      <c r="A11710">
        <v>11685</v>
      </c>
      <c r="B11710" t="s">
        <v>1678</v>
      </c>
      <c r="C11710" t="s">
        <v>443</v>
      </c>
      <c r="P11710">
        <v>36</v>
      </c>
      <c r="Q11710">
        <v>0</v>
      </c>
      <c r="R11710">
        <v>78</v>
      </c>
      <c r="S11710">
        <v>6</v>
      </c>
    </row>
    <row r="11711" spans="1:19" x14ac:dyDescent="0.3">
      <c r="A11711">
        <v>11685</v>
      </c>
      <c r="B11711" t="s">
        <v>1678</v>
      </c>
      <c r="C11711" t="s">
        <v>74</v>
      </c>
      <c r="P11711">
        <v>18</v>
      </c>
      <c r="Q11711">
        <v>1</v>
      </c>
      <c r="R11711">
        <v>32</v>
      </c>
      <c r="S11711">
        <v>3</v>
      </c>
    </row>
    <row r="11712" spans="1:19" x14ac:dyDescent="0.3">
      <c r="A11712">
        <v>11685</v>
      </c>
      <c r="B11712" t="s">
        <v>1678</v>
      </c>
      <c r="C11712" t="s">
        <v>326</v>
      </c>
      <c r="P11712">
        <v>22</v>
      </c>
      <c r="Q11712">
        <v>0</v>
      </c>
      <c r="R11712">
        <v>22</v>
      </c>
      <c r="S11712">
        <v>1</v>
      </c>
    </row>
    <row r="11713" spans="1:39" x14ac:dyDescent="0.3">
      <c r="A11713">
        <v>11685</v>
      </c>
      <c r="B11713" t="s">
        <v>1678</v>
      </c>
      <c r="C11713" t="s">
        <v>3240</v>
      </c>
      <c r="P11713">
        <v>16</v>
      </c>
      <c r="Q11713">
        <v>0</v>
      </c>
      <c r="R11713">
        <v>16</v>
      </c>
      <c r="S11713">
        <v>1</v>
      </c>
    </row>
    <row r="11714" spans="1:39" x14ac:dyDescent="0.3">
      <c r="A11714">
        <v>11685</v>
      </c>
      <c r="B11714" t="s">
        <v>1678</v>
      </c>
      <c r="C11714" t="s">
        <v>618</v>
      </c>
      <c r="P11714">
        <v>6</v>
      </c>
      <c r="Q11714">
        <v>0</v>
      </c>
      <c r="R11714">
        <v>6</v>
      </c>
      <c r="S11714">
        <v>1</v>
      </c>
    </row>
    <row r="11715" spans="1:39" x14ac:dyDescent="0.3">
      <c r="A11715">
        <v>11685</v>
      </c>
      <c r="B11715" t="s">
        <v>1678</v>
      </c>
      <c r="C11715" t="s">
        <v>2438</v>
      </c>
      <c r="P11715">
        <v>0</v>
      </c>
      <c r="Q11715">
        <v>0</v>
      </c>
      <c r="R11715">
        <v>0</v>
      </c>
      <c r="S11715">
        <v>1</v>
      </c>
    </row>
    <row r="11716" spans="1:39" x14ac:dyDescent="0.3">
      <c r="A11716">
        <v>11685</v>
      </c>
      <c r="B11716" t="s">
        <v>477</v>
      </c>
      <c r="C11716" t="s">
        <v>107</v>
      </c>
      <c r="T11716">
        <v>43.2</v>
      </c>
      <c r="U11716">
        <v>89</v>
      </c>
      <c r="V11716">
        <v>1</v>
      </c>
      <c r="W11716">
        <v>173</v>
      </c>
      <c r="X11716">
        <v>4</v>
      </c>
    </row>
    <row r="11717" spans="1:39" x14ac:dyDescent="0.3">
      <c r="A11717">
        <v>11685</v>
      </c>
      <c r="B11717" t="s">
        <v>477</v>
      </c>
      <c r="C11717" t="s">
        <v>2511</v>
      </c>
      <c r="T11717">
        <v>20.5</v>
      </c>
      <c r="U11717">
        <v>25</v>
      </c>
      <c r="V11717">
        <v>0</v>
      </c>
      <c r="W11717">
        <v>41</v>
      </c>
      <c r="X11717">
        <v>2</v>
      </c>
    </row>
    <row r="11718" spans="1:39" x14ac:dyDescent="0.3">
      <c r="A11718">
        <v>11685</v>
      </c>
      <c r="B11718" t="s">
        <v>477</v>
      </c>
      <c r="C11718" t="s">
        <v>346</v>
      </c>
      <c r="T11718">
        <v>52</v>
      </c>
      <c r="U11718">
        <v>52</v>
      </c>
      <c r="V11718">
        <v>0</v>
      </c>
      <c r="W11718">
        <v>52</v>
      </c>
      <c r="X11718">
        <v>1</v>
      </c>
    </row>
    <row r="11719" spans="1:39" x14ac:dyDescent="0.3">
      <c r="A11719">
        <v>11685</v>
      </c>
      <c r="B11719" t="s">
        <v>1678</v>
      </c>
      <c r="C11719" t="s">
        <v>74</v>
      </c>
      <c r="T11719">
        <v>25.5</v>
      </c>
      <c r="U11719">
        <v>39</v>
      </c>
      <c r="V11719">
        <v>0</v>
      </c>
      <c r="W11719">
        <v>153</v>
      </c>
      <c r="X11719">
        <v>6</v>
      </c>
    </row>
    <row r="11720" spans="1:39" x14ac:dyDescent="0.3">
      <c r="A11720">
        <v>11685</v>
      </c>
      <c r="B11720" t="s">
        <v>477</v>
      </c>
      <c r="C11720" t="s">
        <v>3241</v>
      </c>
      <c r="Y11720">
        <v>-1</v>
      </c>
      <c r="Z11720">
        <v>0</v>
      </c>
      <c r="AA11720">
        <v>0</v>
      </c>
      <c r="AB11720">
        <v>-1</v>
      </c>
      <c r="AC11720">
        <v>1</v>
      </c>
    </row>
    <row r="11721" spans="1:39" x14ac:dyDescent="0.3">
      <c r="A11721">
        <v>11685</v>
      </c>
      <c r="B11721" t="s">
        <v>1678</v>
      </c>
      <c r="C11721" t="s">
        <v>326</v>
      </c>
      <c r="Y11721">
        <v>2.5</v>
      </c>
      <c r="Z11721">
        <v>5</v>
      </c>
      <c r="AA11721">
        <v>0</v>
      </c>
      <c r="AB11721">
        <v>5</v>
      </c>
      <c r="AC11721">
        <v>2</v>
      </c>
    </row>
    <row r="11722" spans="1:39" x14ac:dyDescent="0.3">
      <c r="A11722">
        <v>11685</v>
      </c>
      <c r="B11722" t="s">
        <v>477</v>
      </c>
      <c r="C11722" t="s">
        <v>2514</v>
      </c>
      <c r="AD11722">
        <v>1</v>
      </c>
      <c r="AE11722">
        <v>31</v>
      </c>
      <c r="AF11722">
        <v>1</v>
      </c>
      <c r="AG11722">
        <v>100</v>
      </c>
      <c r="AH11722">
        <v>8</v>
      </c>
      <c r="AI11722">
        <v>5</v>
      </c>
    </row>
    <row r="11723" spans="1:39" x14ac:dyDescent="0.3">
      <c r="A11723">
        <v>11685</v>
      </c>
      <c r="B11723" t="s">
        <v>1678</v>
      </c>
      <c r="C11723" t="s">
        <v>2926</v>
      </c>
      <c r="AD11723">
        <v>2</v>
      </c>
      <c r="AE11723">
        <v>36</v>
      </c>
      <c r="AF11723">
        <v>2</v>
      </c>
      <c r="AG11723">
        <v>100</v>
      </c>
      <c r="AH11723">
        <v>11</v>
      </c>
      <c r="AI11723">
        <v>5</v>
      </c>
    </row>
    <row r="11724" spans="1:39" x14ac:dyDescent="0.3">
      <c r="A11724">
        <v>11685</v>
      </c>
      <c r="B11724" t="s">
        <v>477</v>
      </c>
      <c r="C11724" t="s">
        <v>2514</v>
      </c>
      <c r="AJ11724">
        <v>52</v>
      </c>
      <c r="AK11724">
        <v>169</v>
      </c>
      <c r="AL11724">
        <v>42.2</v>
      </c>
      <c r="AM11724">
        <v>4</v>
      </c>
    </row>
    <row r="11725" spans="1:39" x14ac:dyDescent="0.3">
      <c r="A11725">
        <v>11685</v>
      </c>
      <c r="B11725" t="s">
        <v>1678</v>
      </c>
      <c r="C11725" t="s">
        <v>2927</v>
      </c>
      <c r="AJ11725">
        <v>61</v>
      </c>
      <c r="AK11725">
        <v>302</v>
      </c>
      <c r="AL11725">
        <v>43.1</v>
      </c>
      <c r="AM11725">
        <v>7</v>
      </c>
    </row>
    <row r="11726" spans="1:39" x14ac:dyDescent="0.3">
      <c r="A11726">
        <v>11686</v>
      </c>
      <c r="B11726" t="s">
        <v>2165</v>
      </c>
      <c r="C11726" t="s">
        <v>3242</v>
      </c>
      <c r="D11726">
        <v>54</v>
      </c>
      <c r="E11726">
        <v>64.8</v>
      </c>
      <c r="F11726">
        <v>35</v>
      </c>
      <c r="G11726">
        <v>2</v>
      </c>
      <c r="H11726">
        <v>3</v>
      </c>
      <c r="I11726">
        <v>546</v>
      </c>
      <c r="J11726">
        <v>160.69999999999999</v>
      </c>
    </row>
    <row r="11727" spans="1:39" x14ac:dyDescent="0.3">
      <c r="A11727">
        <v>11686</v>
      </c>
      <c r="B11727" t="s">
        <v>162</v>
      </c>
      <c r="C11727" t="s">
        <v>2942</v>
      </c>
      <c r="D11727">
        <v>34</v>
      </c>
      <c r="E11727">
        <v>50</v>
      </c>
      <c r="F11727">
        <v>17</v>
      </c>
      <c r="G11727">
        <v>0</v>
      </c>
      <c r="H11727">
        <v>4</v>
      </c>
      <c r="I11727">
        <v>292</v>
      </c>
      <c r="J11727">
        <v>161</v>
      </c>
    </row>
    <row r="11728" spans="1:39" x14ac:dyDescent="0.3">
      <c r="A11728">
        <v>11686</v>
      </c>
      <c r="B11728" t="s">
        <v>162</v>
      </c>
      <c r="C11728" t="s">
        <v>320</v>
      </c>
      <c r="D11728">
        <v>1</v>
      </c>
      <c r="E11728">
        <v>0</v>
      </c>
      <c r="F11728">
        <v>0</v>
      </c>
      <c r="G11728">
        <v>0</v>
      </c>
      <c r="H11728">
        <v>0</v>
      </c>
      <c r="I11728">
        <v>0</v>
      </c>
      <c r="J11728">
        <v>0</v>
      </c>
    </row>
    <row r="11729" spans="1:19" x14ac:dyDescent="0.3">
      <c r="A11729">
        <v>11686</v>
      </c>
      <c r="B11729" t="s">
        <v>2165</v>
      </c>
      <c r="C11729" t="s">
        <v>3243</v>
      </c>
      <c r="K11729">
        <v>12</v>
      </c>
      <c r="L11729">
        <v>1</v>
      </c>
      <c r="M11729">
        <v>11</v>
      </c>
      <c r="N11729">
        <v>2</v>
      </c>
      <c r="O11729">
        <v>27</v>
      </c>
    </row>
    <row r="11730" spans="1:19" x14ac:dyDescent="0.3">
      <c r="A11730">
        <v>11686</v>
      </c>
      <c r="B11730" t="s">
        <v>2165</v>
      </c>
      <c r="C11730" t="s">
        <v>53</v>
      </c>
      <c r="K11730">
        <v>10</v>
      </c>
      <c r="L11730">
        <v>0</v>
      </c>
      <c r="M11730">
        <v>13</v>
      </c>
      <c r="N11730">
        <v>1</v>
      </c>
      <c r="O11730">
        <v>23</v>
      </c>
    </row>
    <row r="11731" spans="1:19" x14ac:dyDescent="0.3">
      <c r="A11731">
        <v>11686</v>
      </c>
      <c r="B11731" t="s">
        <v>2165</v>
      </c>
      <c r="C11731" t="s">
        <v>3242</v>
      </c>
      <c r="K11731">
        <v>4</v>
      </c>
      <c r="L11731">
        <v>0</v>
      </c>
      <c r="M11731">
        <v>7</v>
      </c>
      <c r="N11731">
        <v>0</v>
      </c>
      <c r="O11731">
        <v>-6</v>
      </c>
    </row>
    <row r="11732" spans="1:19" x14ac:dyDescent="0.3">
      <c r="A11732">
        <v>11686</v>
      </c>
      <c r="B11732" t="s">
        <v>162</v>
      </c>
      <c r="C11732" t="s">
        <v>2942</v>
      </c>
      <c r="K11732">
        <v>33</v>
      </c>
      <c r="L11732">
        <v>0</v>
      </c>
      <c r="M11732">
        <v>16</v>
      </c>
      <c r="N11732">
        <v>2</v>
      </c>
      <c r="O11732">
        <v>114</v>
      </c>
    </row>
    <row r="11733" spans="1:19" x14ac:dyDescent="0.3">
      <c r="A11733">
        <v>11686</v>
      </c>
      <c r="B11733" t="s">
        <v>162</v>
      </c>
      <c r="C11733" t="s">
        <v>1775</v>
      </c>
      <c r="K11733">
        <v>6</v>
      </c>
      <c r="L11733">
        <v>0</v>
      </c>
      <c r="M11733">
        <v>13</v>
      </c>
      <c r="N11733">
        <v>0</v>
      </c>
      <c r="O11733">
        <v>15</v>
      </c>
    </row>
    <row r="11734" spans="1:19" x14ac:dyDescent="0.3">
      <c r="A11734">
        <v>11686</v>
      </c>
      <c r="B11734" t="s">
        <v>162</v>
      </c>
      <c r="C11734" t="s">
        <v>320</v>
      </c>
      <c r="K11734">
        <v>2</v>
      </c>
      <c r="L11734">
        <v>0</v>
      </c>
      <c r="M11734">
        <v>7</v>
      </c>
      <c r="N11734">
        <v>0</v>
      </c>
      <c r="O11734">
        <v>14</v>
      </c>
    </row>
    <row r="11735" spans="1:19" x14ac:dyDescent="0.3">
      <c r="A11735">
        <v>11686</v>
      </c>
      <c r="B11735" t="s">
        <v>162</v>
      </c>
      <c r="C11735" t="s">
        <v>2982</v>
      </c>
      <c r="K11735">
        <v>2</v>
      </c>
      <c r="L11735">
        <v>0</v>
      </c>
      <c r="M11735">
        <v>1</v>
      </c>
      <c r="N11735">
        <v>0</v>
      </c>
      <c r="O11735">
        <v>2</v>
      </c>
    </row>
    <row r="11736" spans="1:19" x14ac:dyDescent="0.3">
      <c r="A11736">
        <v>11686</v>
      </c>
      <c r="B11736" t="s">
        <v>2165</v>
      </c>
      <c r="C11736" t="s">
        <v>3244</v>
      </c>
      <c r="P11736">
        <v>62</v>
      </c>
      <c r="Q11736">
        <v>1</v>
      </c>
      <c r="R11736">
        <v>150</v>
      </c>
      <c r="S11736">
        <v>7</v>
      </c>
    </row>
    <row r="11737" spans="1:19" x14ac:dyDescent="0.3">
      <c r="A11737">
        <v>11686</v>
      </c>
      <c r="B11737" t="s">
        <v>2165</v>
      </c>
      <c r="C11737" t="s">
        <v>3245</v>
      </c>
      <c r="P11737">
        <v>29</v>
      </c>
      <c r="Q11737">
        <v>1</v>
      </c>
      <c r="R11737">
        <v>136</v>
      </c>
      <c r="S11737">
        <v>9</v>
      </c>
    </row>
    <row r="11738" spans="1:19" x14ac:dyDescent="0.3">
      <c r="A11738">
        <v>11686</v>
      </c>
      <c r="B11738" t="s">
        <v>2165</v>
      </c>
      <c r="C11738" t="s">
        <v>3246</v>
      </c>
      <c r="P11738">
        <v>43</v>
      </c>
      <c r="Q11738">
        <v>1</v>
      </c>
      <c r="R11738">
        <v>112</v>
      </c>
      <c r="S11738">
        <v>8</v>
      </c>
    </row>
    <row r="11739" spans="1:19" x14ac:dyDescent="0.3">
      <c r="A11739">
        <v>11686</v>
      </c>
      <c r="B11739" t="s">
        <v>2165</v>
      </c>
      <c r="C11739" t="s">
        <v>443</v>
      </c>
      <c r="P11739">
        <v>30</v>
      </c>
      <c r="Q11739">
        <v>0</v>
      </c>
      <c r="R11739">
        <v>65</v>
      </c>
      <c r="S11739">
        <v>5</v>
      </c>
    </row>
    <row r="11740" spans="1:19" x14ac:dyDescent="0.3">
      <c r="A11740">
        <v>11686</v>
      </c>
      <c r="B11740" t="s">
        <v>2165</v>
      </c>
      <c r="C11740" t="s">
        <v>3243</v>
      </c>
      <c r="P11740">
        <v>23</v>
      </c>
      <c r="Q11740">
        <v>0</v>
      </c>
      <c r="R11740">
        <v>46</v>
      </c>
      <c r="S11740">
        <v>3</v>
      </c>
    </row>
    <row r="11741" spans="1:19" x14ac:dyDescent="0.3">
      <c r="A11741">
        <v>11686</v>
      </c>
      <c r="B11741" t="s">
        <v>2165</v>
      </c>
      <c r="C11741" t="s">
        <v>3247</v>
      </c>
      <c r="P11741">
        <v>26</v>
      </c>
      <c r="Q11741">
        <v>0</v>
      </c>
      <c r="R11741">
        <v>26</v>
      </c>
      <c r="S11741">
        <v>1</v>
      </c>
    </row>
    <row r="11742" spans="1:19" x14ac:dyDescent="0.3">
      <c r="A11742">
        <v>11686</v>
      </c>
      <c r="B11742" t="s">
        <v>2165</v>
      </c>
      <c r="C11742" t="s">
        <v>53</v>
      </c>
      <c r="P11742">
        <v>11</v>
      </c>
      <c r="Q11742">
        <v>0</v>
      </c>
      <c r="R11742">
        <v>11</v>
      </c>
      <c r="S11742">
        <v>2</v>
      </c>
    </row>
    <row r="11743" spans="1:19" x14ac:dyDescent="0.3">
      <c r="A11743">
        <v>11686</v>
      </c>
      <c r="B11743" t="s">
        <v>162</v>
      </c>
      <c r="C11743" t="s">
        <v>183</v>
      </c>
      <c r="P11743">
        <v>49</v>
      </c>
      <c r="Q11743">
        <v>3</v>
      </c>
      <c r="R11743">
        <v>129</v>
      </c>
      <c r="S11743">
        <v>7</v>
      </c>
    </row>
    <row r="11744" spans="1:19" x14ac:dyDescent="0.3">
      <c r="A11744">
        <v>11686</v>
      </c>
      <c r="B11744" t="s">
        <v>162</v>
      </c>
      <c r="C11744" t="s">
        <v>320</v>
      </c>
      <c r="P11744">
        <v>76</v>
      </c>
      <c r="Q11744">
        <v>1</v>
      </c>
      <c r="R11744">
        <v>94</v>
      </c>
      <c r="S11744">
        <v>4</v>
      </c>
    </row>
    <row r="11745" spans="1:39" x14ac:dyDescent="0.3">
      <c r="A11745">
        <v>11686</v>
      </c>
      <c r="B11745" t="s">
        <v>162</v>
      </c>
      <c r="C11745" t="s">
        <v>459</v>
      </c>
      <c r="P11745">
        <v>26</v>
      </c>
      <c r="Q11745">
        <v>0</v>
      </c>
      <c r="R11745">
        <v>50</v>
      </c>
      <c r="S11745">
        <v>2</v>
      </c>
    </row>
    <row r="11746" spans="1:39" x14ac:dyDescent="0.3">
      <c r="A11746">
        <v>11686</v>
      </c>
      <c r="B11746" t="s">
        <v>162</v>
      </c>
      <c r="C11746" t="s">
        <v>2982</v>
      </c>
      <c r="P11746">
        <v>9</v>
      </c>
      <c r="Q11746">
        <v>0</v>
      </c>
      <c r="R11746">
        <v>9</v>
      </c>
      <c r="S11746">
        <v>2</v>
      </c>
    </row>
    <row r="11747" spans="1:39" x14ac:dyDescent="0.3">
      <c r="A11747">
        <v>11686</v>
      </c>
      <c r="B11747" t="s">
        <v>162</v>
      </c>
      <c r="C11747" t="s">
        <v>1612</v>
      </c>
      <c r="P11747">
        <v>5</v>
      </c>
      <c r="Q11747">
        <v>0</v>
      </c>
      <c r="R11747">
        <v>5</v>
      </c>
      <c r="S11747">
        <v>1</v>
      </c>
    </row>
    <row r="11748" spans="1:39" x14ac:dyDescent="0.3">
      <c r="A11748">
        <v>11686</v>
      </c>
      <c r="B11748" t="s">
        <v>162</v>
      </c>
      <c r="C11748" t="s">
        <v>2947</v>
      </c>
      <c r="P11748">
        <v>5</v>
      </c>
      <c r="Q11748">
        <v>0</v>
      </c>
      <c r="R11748">
        <v>5</v>
      </c>
      <c r="S11748">
        <v>1</v>
      </c>
    </row>
    <row r="11749" spans="1:39" x14ac:dyDescent="0.3">
      <c r="A11749">
        <v>11686</v>
      </c>
      <c r="B11749" t="s">
        <v>2165</v>
      </c>
      <c r="C11749" t="s">
        <v>443</v>
      </c>
      <c r="T11749">
        <v>22</v>
      </c>
      <c r="U11749">
        <v>33</v>
      </c>
      <c r="V11749">
        <v>0</v>
      </c>
      <c r="W11749">
        <v>66</v>
      </c>
      <c r="X11749">
        <v>3</v>
      </c>
    </row>
    <row r="11750" spans="1:39" x14ac:dyDescent="0.3">
      <c r="A11750">
        <v>11686</v>
      </c>
      <c r="B11750" t="s">
        <v>2165</v>
      </c>
      <c r="C11750" t="s">
        <v>3247</v>
      </c>
      <c r="T11750">
        <v>25.5</v>
      </c>
      <c r="U11750">
        <v>35</v>
      </c>
      <c r="V11750">
        <v>0</v>
      </c>
      <c r="W11750">
        <v>51</v>
      </c>
      <c r="X11750">
        <v>2</v>
      </c>
    </row>
    <row r="11751" spans="1:39" x14ac:dyDescent="0.3">
      <c r="A11751">
        <v>11686</v>
      </c>
      <c r="B11751" t="s">
        <v>2165</v>
      </c>
      <c r="C11751" t="s">
        <v>595</v>
      </c>
      <c r="T11751">
        <v>8</v>
      </c>
      <c r="U11751">
        <v>11</v>
      </c>
      <c r="V11751">
        <v>0</v>
      </c>
      <c r="W11751">
        <v>16</v>
      </c>
      <c r="X11751">
        <v>2</v>
      </c>
    </row>
    <row r="11752" spans="1:39" x14ac:dyDescent="0.3">
      <c r="A11752">
        <v>11686</v>
      </c>
      <c r="B11752" t="s">
        <v>2165</v>
      </c>
      <c r="C11752" t="s">
        <v>320</v>
      </c>
      <c r="T11752">
        <v>7.5</v>
      </c>
      <c r="U11752">
        <v>15</v>
      </c>
      <c r="V11752">
        <v>0</v>
      </c>
      <c r="W11752">
        <v>15</v>
      </c>
      <c r="X11752">
        <v>2</v>
      </c>
    </row>
    <row r="11753" spans="1:39" x14ac:dyDescent="0.3">
      <c r="A11753">
        <v>11686</v>
      </c>
      <c r="B11753" t="s">
        <v>162</v>
      </c>
      <c r="C11753" t="s">
        <v>320</v>
      </c>
      <c r="T11753">
        <v>15.8</v>
      </c>
      <c r="U11753">
        <v>22</v>
      </c>
      <c r="V11753">
        <v>0</v>
      </c>
      <c r="W11753">
        <v>79</v>
      </c>
      <c r="X11753">
        <v>5</v>
      </c>
    </row>
    <row r="11754" spans="1:39" x14ac:dyDescent="0.3">
      <c r="A11754">
        <v>11686</v>
      </c>
      <c r="B11754" t="s">
        <v>162</v>
      </c>
      <c r="C11754" t="s">
        <v>459</v>
      </c>
      <c r="T11754">
        <v>15</v>
      </c>
      <c r="U11754">
        <v>20</v>
      </c>
      <c r="V11754">
        <v>0</v>
      </c>
      <c r="W11754">
        <v>60</v>
      </c>
      <c r="X11754">
        <v>4</v>
      </c>
    </row>
    <row r="11755" spans="1:39" x14ac:dyDescent="0.3">
      <c r="A11755">
        <v>11686</v>
      </c>
      <c r="B11755" t="s">
        <v>2165</v>
      </c>
      <c r="C11755" t="s">
        <v>443</v>
      </c>
      <c r="Y11755">
        <v>17</v>
      </c>
      <c r="Z11755">
        <v>35</v>
      </c>
      <c r="AA11755">
        <v>0</v>
      </c>
      <c r="AB11755">
        <v>34</v>
      </c>
      <c r="AC11755">
        <v>2</v>
      </c>
    </row>
    <row r="11756" spans="1:39" x14ac:dyDescent="0.3">
      <c r="A11756">
        <v>11686</v>
      </c>
      <c r="B11756" t="s">
        <v>2165</v>
      </c>
      <c r="C11756" t="s">
        <v>1606</v>
      </c>
      <c r="AD11756">
        <v>3</v>
      </c>
      <c r="AE11756">
        <v>40</v>
      </c>
      <c r="AF11756">
        <v>3</v>
      </c>
      <c r="AG11756">
        <v>100</v>
      </c>
      <c r="AH11756">
        <v>15</v>
      </c>
      <c r="AI11756">
        <v>6</v>
      </c>
    </row>
    <row r="11757" spans="1:39" x14ac:dyDescent="0.3">
      <c r="A11757">
        <v>11686</v>
      </c>
      <c r="B11757" t="s">
        <v>162</v>
      </c>
      <c r="C11757" t="s">
        <v>2952</v>
      </c>
      <c r="AD11757">
        <v>2</v>
      </c>
      <c r="AE11757">
        <v>47</v>
      </c>
      <c r="AF11757">
        <v>2</v>
      </c>
      <c r="AG11757">
        <v>100</v>
      </c>
      <c r="AH11757">
        <v>12</v>
      </c>
      <c r="AI11757">
        <v>6</v>
      </c>
    </row>
    <row r="11758" spans="1:39" x14ac:dyDescent="0.3">
      <c r="A11758">
        <v>11686</v>
      </c>
      <c r="B11758" t="s">
        <v>2165</v>
      </c>
      <c r="C11758" t="s">
        <v>449</v>
      </c>
      <c r="AJ11758">
        <v>47</v>
      </c>
      <c r="AK11758">
        <v>203</v>
      </c>
      <c r="AL11758">
        <v>40.6</v>
      </c>
      <c r="AM11758">
        <v>5</v>
      </c>
    </row>
    <row r="11759" spans="1:39" x14ac:dyDescent="0.3">
      <c r="A11759">
        <v>11686</v>
      </c>
      <c r="B11759" t="s">
        <v>162</v>
      </c>
      <c r="C11759" t="s">
        <v>3248</v>
      </c>
      <c r="AJ11759">
        <v>53</v>
      </c>
      <c r="AK11759">
        <v>342</v>
      </c>
      <c r="AL11759">
        <v>42.8</v>
      </c>
      <c r="AM11759">
        <v>8</v>
      </c>
    </row>
    <row r="11760" spans="1:39" x14ac:dyDescent="0.3">
      <c r="A11760">
        <v>11687</v>
      </c>
      <c r="B11760" t="s">
        <v>1349</v>
      </c>
      <c r="C11760" t="s">
        <v>473</v>
      </c>
      <c r="D11760">
        <v>36</v>
      </c>
      <c r="E11760">
        <v>50</v>
      </c>
      <c r="F11760">
        <v>18</v>
      </c>
      <c r="G11760">
        <v>2</v>
      </c>
      <c r="H11760">
        <v>2</v>
      </c>
      <c r="I11760">
        <v>187</v>
      </c>
      <c r="J11760">
        <v>100.9</v>
      </c>
    </row>
    <row r="11761" spans="1:19" x14ac:dyDescent="0.3">
      <c r="A11761">
        <v>11687</v>
      </c>
      <c r="B11761" t="s">
        <v>1349</v>
      </c>
      <c r="C11761" t="s">
        <v>1913</v>
      </c>
      <c r="D11761">
        <v>14</v>
      </c>
      <c r="E11761">
        <v>50</v>
      </c>
      <c r="F11761">
        <v>7</v>
      </c>
      <c r="G11761">
        <v>1</v>
      </c>
      <c r="H11761">
        <v>1</v>
      </c>
      <c r="I11761">
        <v>118</v>
      </c>
      <c r="J11761">
        <v>130.1</v>
      </c>
    </row>
    <row r="11762" spans="1:19" x14ac:dyDescent="0.3">
      <c r="A11762">
        <v>11687</v>
      </c>
      <c r="B11762" t="s">
        <v>1542</v>
      </c>
      <c r="C11762" t="s">
        <v>1846</v>
      </c>
      <c r="D11762">
        <v>31</v>
      </c>
      <c r="E11762">
        <v>67.7</v>
      </c>
      <c r="F11762">
        <v>21</v>
      </c>
      <c r="G11762">
        <v>0</v>
      </c>
      <c r="H11762">
        <v>1</v>
      </c>
      <c r="I11762">
        <v>174</v>
      </c>
      <c r="J11762">
        <v>125.5</v>
      </c>
    </row>
    <row r="11763" spans="1:19" x14ac:dyDescent="0.3">
      <c r="A11763">
        <v>11687</v>
      </c>
      <c r="B11763" t="s">
        <v>1542</v>
      </c>
      <c r="C11763" t="s">
        <v>3162</v>
      </c>
      <c r="D11763">
        <v>1</v>
      </c>
      <c r="E11763">
        <v>0</v>
      </c>
      <c r="F11763">
        <v>0</v>
      </c>
      <c r="G11763">
        <v>0</v>
      </c>
      <c r="H11763">
        <v>0</v>
      </c>
      <c r="I11763">
        <v>0</v>
      </c>
      <c r="J11763">
        <v>0</v>
      </c>
    </row>
    <row r="11764" spans="1:19" x14ac:dyDescent="0.3">
      <c r="A11764">
        <v>11687</v>
      </c>
      <c r="B11764" t="s">
        <v>1349</v>
      </c>
      <c r="C11764" t="s">
        <v>3249</v>
      </c>
      <c r="K11764">
        <v>18</v>
      </c>
      <c r="L11764">
        <v>1</v>
      </c>
      <c r="M11764">
        <v>9</v>
      </c>
      <c r="N11764">
        <v>0</v>
      </c>
      <c r="O11764">
        <v>48</v>
      </c>
    </row>
    <row r="11765" spans="1:19" x14ac:dyDescent="0.3">
      <c r="A11765">
        <v>11687</v>
      </c>
      <c r="B11765" t="s">
        <v>1349</v>
      </c>
      <c r="C11765" t="s">
        <v>1751</v>
      </c>
      <c r="K11765">
        <v>3</v>
      </c>
      <c r="L11765">
        <v>0</v>
      </c>
      <c r="M11765">
        <v>18</v>
      </c>
      <c r="N11765">
        <v>1</v>
      </c>
      <c r="O11765">
        <v>20</v>
      </c>
    </row>
    <row r="11766" spans="1:19" x14ac:dyDescent="0.3">
      <c r="A11766">
        <v>11687</v>
      </c>
      <c r="B11766" t="s">
        <v>1349</v>
      </c>
      <c r="C11766" t="s">
        <v>3250</v>
      </c>
      <c r="K11766">
        <v>0</v>
      </c>
      <c r="L11766">
        <v>0</v>
      </c>
      <c r="M11766">
        <v>0</v>
      </c>
      <c r="N11766">
        <v>0</v>
      </c>
      <c r="O11766">
        <v>0</v>
      </c>
    </row>
    <row r="11767" spans="1:19" x14ac:dyDescent="0.3">
      <c r="A11767">
        <v>11687</v>
      </c>
      <c r="B11767" t="s">
        <v>1349</v>
      </c>
      <c r="C11767" t="s">
        <v>44</v>
      </c>
      <c r="K11767">
        <v>0</v>
      </c>
      <c r="L11767">
        <v>1</v>
      </c>
      <c r="M11767">
        <v>0</v>
      </c>
      <c r="N11767">
        <v>0</v>
      </c>
      <c r="O11767">
        <v>0</v>
      </c>
    </row>
    <row r="11768" spans="1:19" x14ac:dyDescent="0.3">
      <c r="A11768">
        <v>11687</v>
      </c>
      <c r="B11768" t="s">
        <v>1349</v>
      </c>
      <c r="C11768" t="s">
        <v>1906</v>
      </c>
      <c r="K11768">
        <v>2</v>
      </c>
      <c r="L11768">
        <v>0</v>
      </c>
      <c r="M11768">
        <v>3</v>
      </c>
      <c r="N11768">
        <v>0</v>
      </c>
      <c r="O11768">
        <v>-1</v>
      </c>
    </row>
    <row r="11769" spans="1:19" x14ac:dyDescent="0.3">
      <c r="A11769">
        <v>11687</v>
      </c>
      <c r="B11769" t="s">
        <v>1349</v>
      </c>
      <c r="C11769" t="s">
        <v>473</v>
      </c>
      <c r="K11769">
        <v>4</v>
      </c>
      <c r="L11769">
        <v>0</v>
      </c>
      <c r="M11769">
        <v>0</v>
      </c>
      <c r="N11769">
        <v>0</v>
      </c>
      <c r="O11769">
        <v>-45</v>
      </c>
    </row>
    <row r="11770" spans="1:19" x14ac:dyDescent="0.3">
      <c r="A11770">
        <v>11687</v>
      </c>
      <c r="B11770" t="s">
        <v>1542</v>
      </c>
      <c r="C11770" t="s">
        <v>2441</v>
      </c>
      <c r="K11770">
        <v>27</v>
      </c>
      <c r="L11770">
        <v>0</v>
      </c>
      <c r="M11770">
        <v>48</v>
      </c>
      <c r="N11770">
        <v>2</v>
      </c>
      <c r="O11770">
        <v>161</v>
      </c>
    </row>
    <row r="11771" spans="1:19" x14ac:dyDescent="0.3">
      <c r="A11771">
        <v>11687</v>
      </c>
      <c r="B11771" t="s">
        <v>1542</v>
      </c>
      <c r="C11771" t="s">
        <v>1846</v>
      </c>
      <c r="K11771">
        <v>16</v>
      </c>
      <c r="L11771">
        <v>1</v>
      </c>
      <c r="M11771">
        <v>30</v>
      </c>
      <c r="N11771">
        <v>1</v>
      </c>
      <c r="O11771">
        <v>84</v>
      </c>
    </row>
    <row r="11772" spans="1:19" x14ac:dyDescent="0.3">
      <c r="A11772">
        <v>11687</v>
      </c>
      <c r="B11772" t="s">
        <v>1542</v>
      </c>
      <c r="C11772" t="s">
        <v>3076</v>
      </c>
      <c r="K11772">
        <v>5</v>
      </c>
      <c r="L11772">
        <v>0</v>
      </c>
      <c r="M11772">
        <v>28</v>
      </c>
      <c r="N11772">
        <v>1</v>
      </c>
      <c r="O11772">
        <v>31</v>
      </c>
    </row>
    <row r="11773" spans="1:19" x14ac:dyDescent="0.3">
      <c r="A11773">
        <v>11687</v>
      </c>
      <c r="B11773" t="s">
        <v>1542</v>
      </c>
      <c r="C11773" t="s">
        <v>2955</v>
      </c>
      <c r="K11773">
        <v>5</v>
      </c>
      <c r="L11773">
        <v>0</v>
      </c>
      <c r="M11773">
        <v>5</v>
      </c>
      <c r="N11773">
        <v>1</v>
      </c>
      <c r="O11773">
        <v>21</v>
      </c>
    </row>
    <row r="11774" spans="1:19" x14ac:dyDescent="0.3">
      <c r="A11774">
        <v>11687</v>
      </c>
      <c r="B11774" t="s">
        <v>1542</v>
      </c>
      <c r="C11774" t="s">
        <v>3160</v>
      </c>
      <c r="K11774">
        <v>1</v>
      </c>
      <c r="L11774">
        <v>0</v>
      </c>
      <c r="M11774">
        <v>3</v>
      </c>
      <c r="N11774">
        <v>0</v>
      </c>
      <c r="O11774">
        <v>3</v>
      </c>
    </row>
    <row r="11775" spans="1:19" x14ac:dyDescent="0.3">
      <c r="A11775">
        <v>11687</v>
      </c>
      <c r="B11775" t="s">
        <v>1349</v>
      </c>
      <c r="C11775" t="s">
        <v>52</v>
      </c>
      <c r="P11775">
        <v>32</v>
      </c>
      <c r="Q11775">
        <v>2</v>
      </c>
      <c r="R11775">
        <v>107</v>
      </c>
      <c r="S11775">
        <v>8</v>
      </c>
    </row>
    <row r="11776" spans="1:19" x14ac:dyDescent="0.3">
      <c r="A11776">
        <v>11687</v>
      </c>
      <c r="B11776" t="s">
        <v>1349</v>
      </c>
      <c r="C11776" t="s">
        <v>3251</v>
      </c>
      <c r="P11776">
        <v>20</v>
      </c>
      <c r="Q11776">
        <v>1</v>
      </c>
      <c r="R11776">
        <v>79</v>
      </c>
      <c r="S11776">
        <v>9</v>
      </c>
    </row>
    <row r="11777" spans="1:24" x14ac:dyDescent="0.3">
      <c r="A11777">
        <v>11687</v>
      </c>
      <c r="B11777" t="s">
        <v>1349</v>
      </c>
      <c r="C11777" t="s">
        <v>130</v>
      </c>
      <c r="P11777">
        <v>28</v>
      </c>
      <c r="Q11777">
        <v>0</v>
      </c>
      <c r="R11777">
        <v>28</v>
      </c>
      <c r="S11777">
        <v>1</v>
      </c>
    </row>
    <row r="11778" spans="1:24" x14ac:dyDescent="0.3">
      <c r="A11778">
        <v>11687</v>
      </c>
      <c r="B11778" t="s">
        <v>1349</v>
      </c>
      <c r="C11778" t="s">
        <v>1906</v>
      </c>
      <c r="P11778">
        <v>28</v>
      </c>
      <c r="Q11778">
        <v>0</v>
      </c>
      <c r="R11778">
        <v>28</v>
      </c>
      <c r="S11778">
        <v>1</v>
      </c>
    </row>
    <row r="11779" spans="1:24" x14ac:dyDescent="0.3">
      <c r="A11779">
        <v>11687</v>
      </c>
      <c r="B11779" t="s">
        <v>1349</v>
      </c>
      <c r="C11779" t="s">
        <v>199</v>
      </c>
      <c r="P11779">
        <v>14</v>
      </c>
      <c r="Q11779">
        <v>0</v>
      </c>
      <c r="R11779">
        <v>23</v>
      </c>
      <c r="S11779">
        <v>2</v>
      </c>
    </row>
    <row r="11780" spans="1:24" x14ac:dyDescent="0.3">
      <c r="A11780">
        <v>11687</v>
      </c>
      <c r="B11780" t="s">
        <v>1349</v>
      </c>
      <c r="C11780" t="s">
        <v>3249</v>
      </c>
      <c r="P11780">
        <v>12</v>
      </c>
      <c r="Q11780">
        <v>0</v>
      </c>
      <c r="R11780">
        <v>21</v>
      </c>
      <c r="S11780">
        <v>2</v>
      </c>
    </row>
    <row r="11781" spans="1:24" x14ac:dyDescent="0.3">
      <c r="A11781">
        <v>11687</v>
      </c>
      <c r="B11781" t="s">
        <v>1349</v>
      </c>
      <c r="C11781" t="s">
        <v>3250</v>
      </c>
      <c r="P11781">
        <v>12</v>
      </c>
      <c r="Q11781">
        <v>0</v>
      </c>
      <c r="R11781">
        <v>12</v>
      </c>
      <c r="S11781">
        <v>1</v>
      </c>
    </row>
    <row r="11782" spans="1:24" x14ac:dyDescent="0.3">
      <c r="A11782">
        <v>11687</v>
      </c>
      <c r="B11782" t="s">
        <v>1349</v>
      </c>
      <c r="C11782" t="s">
        <v>3252</v>
      </c>
      <c r="P11782">
        <v>7</v>
      </c>
      <c r="Q11782">
        <v>0</v>
      </c>
      <c r="R11782">
        <v>7</v>
      </c>
      <c r="S11782">
        <v>1</v>
      </c>
    </row>
    <row r="11783" spans="1:24" x14ac:dyDescent="0.3">
      <c r="A11783">
        <v>11687</v>
      </c>
      <c r="B11783" t="s">
        <v>1542</v>
      </c>
      <c r="C11783" t="s">
        <v>3162</v>
      </c>
      <c r="P11783">
        <v>55</v>
      </c>
      <c r="Q11783">
        <v>0</v>
      </c>
      <c r="R11783">
        <v>55</v>
      </c>
      <c r="S11783">
        <v>1</v>
      </c>
    </row>
    <row r="11784" spans="1:24" x14ac:dyDescent="0.3">
      <c r="A11784">
        <v>11687</v>
      </c>
      <c r="B11784" t="s">
        <v>1542</v>
      </c>
      <c r="C11784" t="s">
        <v>52</v>
      </c>
      <c r="P11784">
        <v>18</v>
      </c>
      <c r="Q11784">
        <v>0</v>
      </c>
      <c r="R11784">
        <v>47</v>
      </c>
      <c r="S11784">
        <v>6</v>
      </c>
    </row>
    <row r="11785" spans="1:24" x14ac:dyDescent="0.3">
      <c r="A11785">
        <v>11687</v>
      </c>
      <c r="B11785" t="s">
        <v>1542</v>
      </c>
      <c r="C11785" t="s">
        <v>1546</v>
      </c>
      <c r="P11785">
        <v>15</v>
      </c>
      <c r="Q11785">
        <v>0</v>
      </c>
      <c r="R11785">
        <v>44</v>
      </c>
      <c r="S11785">
        <v>6</v>
      </c>
    </row>
    <row r="11786" spans="1:24" x14ac:dyDescent="0.3">
      <c r="A11786">
        <v>11687</v>
      </c>
      <c r="B11786" t="s">
        <v>1542</v>
      </c>
      <c r="C11786" t="s">
        <v>381</v>
      </c>
      <c r="P11786">
        <v>6</v>
      </c>
      <c r="Q11786">
        <v>0</v>
      </c>
      <c r="R11786">
        <v>12</v>
      </c>
      <c r="S11786">
        <v>2</v>
      </c>
    </row>
    <row r="11787" spans="1:24" x14ac:dyDescent="0.3">
      <c r="A11787">
        <v>11687</v>
      </c>
      <c r="B11787" t="s">
        <v>1542</v>
      </c>
      <c r="C11787" t="s">
        <v>2441</v>
      </c>
      <c r="P11787">
        <v>9</v>
      </c>
      <c r="Q11787">
        <v>0</v>
      </c>
      <c r="R11787">
        <v>11</v>
      </c>
      <c r="S11787">
        <v>2</v>
      </c>
    </row>
    <row r="11788" spans="1:24" x14ac:dyDescent="0.3">
      <c r="A11788">
        <v>11687</v>
      </c>
      <c r="B11788" t="s">
        <v>1542</v>
      </c>
      <c r="C11788" t="s">
        <v>2335</v>
      </c>
      <c r="P11788">
        <v>3</v>
      </c>
      <c r="Q11788">
        <v>0</v>
      </c>
      <c r="R11788">
        <v>3</v>
      </c>
      <c r="S11788">
        <v>1</v>
      </c>
    </row>
    <row r="11789" spans="1:24" x14ac:dyDescent="0.3">
      <c r="A11789">
        <v>11687</v>
      </c>
      <c r="B11789" t="s">
        <v>1542</v>
      </c>
      <c r="C11789" t="s">
        <v>3253</v>
      </c>
      <c r="P11789">
        <v>2</v>
      </c>
      <c r="Q11789">
        <v>1</v>
      </c>
      <c r="R11789">
        <v>2</v>
      </c>
      <c r="S11789">
        <v>1</v>
      </c>
    </row>
    <row r="11790" spans="1:24" x14ac:dyDescent="0.3">
      <c r="A11790">
        <v>11687</v>
      </c>
      <c r="B11790" t="s">
        <v>1542</v>
      </c>
      <c r="C11790" t="s">
        <v>3159</v>
      </c>
      <c r="P11790">
        <v>5</v>
      </c>
      <c r="Q11790">
        <v>0</v>
      </c>
      <c r="R11790">
        <v>0</v>
      </c>
      <c r="S11790">
        <v>2</v>
      </c>
    </row>
    <row r="11791" spans="1:24" x14ac:dyDescent="0.3">
      <c r="A11791">
        <v>11687</v>
      </c>
      <c r="B11791" t="s">
        <v>1349</v>
      </c>
      <c r="C11791" t="s">
        <v>3250</v>
      </c>
      <c r="T11791">
        <v>18.8</v>
      </c>
      <c r="U11791">
        <v>35</v>
      </c>
      <c r="V11791">
        <v>0</v>
      </c>
      <c r="W11791">
        <v>150</v>
      </c>
      <c r="X11791">
        <v>8</v>
      </c>
    </row>
    <row r="11792" spans="1:24" x14ac:dyDescent="0.3">
      <c r="A11792">
        <v>11687</v>
      </c>
      <c r="B11792" t="s">
        <v>1349</v>
      </c>
      <c r="C11792" t="s">
        <v>3254</v>
      </c>
      <c r="T11792">
        <v>17</v>
      </c>
      <c r="U11792">
        <v>17</v>
      </c>
      <c r="V11792">
        <v>0</v>
      </c>
      <c r="W11792">
        <v>17</v>
      </c>
      <c r="X11792">
        <v>1</v>
      </c>
    </row>
    <row r="11793" spans="1:39" x14ac:dyDescent="0.3">
      <c r="A11793">
        <v>11687</v>
      </c>
      <c r="B11793" t="s">
        <v>1542</v>
      </c>
      <c r="C11793" t="s">
        <v>3162</v>
      </c>
      <c r="T11793">
        <v>18.2</v>
      </c>
      <c r="U11793">
        <v>24</v>
      </c>
      <c r="V11793">
        <v>0</v>
      </c>
      <c r="W11793">
        <v>73</v>
      </c>
      <c r="X11793">
        <v>4</v>
      </c>
    </row>
    <row r="11794" spans="1:39" x14ac:dyDescent="0.3">
      <c r="A11794">
        <v>11687</v>
      </c>
      <c r="B11794" t="s">
        <v>1542</v>
      </c>
      <c r="C11794" t="s">
        <v>81</v>
      </c>
      <c r="T11794">
        <v>27</v>
      </c>
      <c r="U11794">
        <v>27</v>
      </c>
      <c r="V11794">
        <v>0</v>
      </c>
      <c r="W11794">
        <v>27</v>
      </c>
      <c r="X11794">
        <v>1</v>
      </c>
    </row>
    <row r="11795" spans="1:39" x14ac:dyDescent="0.3">
      <c r="A11795">
        <v>11687</v>
      </c>
      <c r="B11795" t="s">
        <v>1542</v>
      </c>
      <c r="C11795" t="s">
        <v>1083</v>
      </c>
      <c r="T11795">
        <v>0</v>
      </c>
      <c r="U11795">
        <v>0</v>
      </c>
      <c r="V11795">
        <v>0</v>
      </c>
      <c r="W11795">
        <v>0</v>
      </c>
      <c r="X11795">
        <v>1</v>
      </c>
    </row>
    <row r="11796" spans="1:39" x14ac:dyDescent="0.3">
      <c r="A11796">
        <v>11687</v>
      </c>
      <c r="B11796" t="s">
        <v>1349</v>
      </c>
      <c r="C11796" t="s">
        <v>44</v>
      </c>
      <c r="Y11796">
        <v>2</v>
      </c>
      <c r="Z11796">
        <v>5</v>
      </c>
      <c r="AA11796">
        <v>0</v>
      </c>
      <c r="AB11796">
        <v>8</v>
      </c>
      <c r="AC11796">
        <v>4</v>
      </c>
    </row>
    <row r="11797" spans="1:39" x14ac:dyDescent="0.3">
      <c r="A11797">
        <v>11687</v>
      </c>
      <c r="B11797" t="s">
        <v>1542</v>
      </c>
      <c r="C11797" t="s">
        <v>3162</v>
      </c>
      <c r="Y11797">
        <v>21</v>
      </c>
      <c r="Z11797">
        <v>21</v>
      </c>
      <c r="AA11797">
        <v>0</v>
      </c>
      <c r="AB11797">
        <v>21</v>
      </c>
      <c r="AC11797">
        <v>1</v>
      </c>
    </row>
    <row r="11798" spans="1:39" x14ac:dyDescent="0.3">
      <c r="A11798">
        <v>11687</v>
      </c>
      <c r="B11798" t="s">
        <v>1349</v>
      </c>
      <c r="C11798" t="s">
        <v>810</v>
      </c>
      <c r="AD11798">
        <v>2</v>
      </c>
      <c r="AE11798">
        <v>46</v>
      </c>
      <c r="AF11798">
        <v>2</v>
      </c>
      <c r="AG11798">
        <v>100</v>
      </c>
      <c r="AH11798">
        <v>10</v>
      </c>
      <c r="AI11798">
        <v>4</v>
      </c>
    </row>
    <row r="11799" spans="1:39" x14ac:dyDescent="0.3">
      <c r="A11799">
        <v>11687</v>
      </c>
      <c r="B11799" t="s">
        <v>1542</v>
      </c>
      <c r="C11799" t="s">
        <v>688</v>
      </c>
      <c r="AD11799">
        <v>1</v>
      </c>
      <c r="AE11799">
        <v>21</v>
      </c>
      <c r="AF11799">
        <v>1</v>
      </c>
      <c r="AG11799">
        <v>100</v>
      </c>
      <c r="AH11799">
        <v>10</v>
      </c>
      <c r="AI11799">
        <v>7</v>
      </c>
    </row>
    <row r="11800" spans="1:39" x14ac:dyDescent="0.3">
      <c r="A11800">
        <v>11687</v>
      </c>
      <c r="B11800" t="s">
        <v>1349</v>
      </c>
      <c r="C11800" t="s">
        <v>810</v>
      </c>
      <c r="AJ11800">
        <v>48</v>
      </c>
      <c r="AK11800">
        <v>182</v>
      </c>
      <c r="AL11800">
        <v>36.4</v>
      </c>
      <c r="AM11800">
        <v>5</v>
      </c>
    </row>
    <row r="11801" spans="1:39" x14ac:dyDescent="0.3">
      <c r="A11801">
        <v>11687</v>
      </c>
      <c r="B11801" t="s">
        <v>1542</v>
      </c>
      <c r="C11801" t="s">
        <v>121</v>
      </c>
      <c r="AJ11801">
        <v>46</v>
      </c>
      <c r="AK11801">
        <v>219</v>
      </c>
      <c r="AL11801">
        <v>36.5</v>
      </c>
      <c r="AM11801">
        <v>6</v>
      </c>
    </row>
    <row r="11802" spans="1:39" x14ac:dyDescent="0.3">
      <c r="A11802">
        <v>11688</v>
      </c>
      <c r="B11802" t="s">
        <v>365</v>
      </c>
      <c r="C11802" t="s">
        <v>1997</v>
      </c>
      <c r="D11802">
        <v>47</v>
      </c>
      <c r="E11802">
        <v>46.8</v>
      </c>
      <c r="F11802">
        <v>22</v>
      </c>
      <c r="G11802">
        <v>1</v>
      </c>
      <c r="H11802">
        <v>3</v>
      </c>
      <c r="I11802">
        <v>249</v>
      </c>
      <c r="J11802">
        <v>108.1</v>
      </c>
    </row>
    <row r="11803" spans="1:39" x14ac:dyDescent="0.3">
      <c r="A11803">
        <v>11688</v>
      </c>
      <c r="B11803" t="s">
        <v>1242</v>
      </c>
      <c r="C11803" t="s">
        <v>3120</v>
      </c>
      <c r="D11803">
        <v>36</v>
      </c>
      <c r="E11803">
        <v>38.9</v>
      </c>
      <c r="F11803">
        <v>14</v>
      </c>
      <c r="G11803">
        <v>4</v>
      </c>
      <c r="H11803">
        <v>2</v>
      </c>
      <c r="I11803">
        <v>131</v>
      </c>
      <c r="J11803">
        <v>65.599999999999994</v>
      </c>
    </row>
    <row r="11804" spans="1:39" x14ac:dyDescent="0.3">
      <c r="A11804">
        <v>11688</v>
      </c>
      <c r="B11804" t="s">
        <v>365</v>
      </c>
      <c r="C11804" t="s">
        <v>3255</v>
      </c>
      <c r="K11804">
        <v>12</v>
      </c>
      <c r="L11804">
        <v>0</v>
      </c>
      <c r="M11804">
        <v>9</v>
      </c>
      <c r="N11804">
        <v>0</v>
      </c>
      <c r="O11804">
        <v>33</v>
      </c>
    </row>
    <row r="11805" spans="1:39" x14ac:dyDescent="0.3">
      <c r="A11805">
        <v>11688</v>
      </c>
      <c r="B11805" t="s">
        <v>365</v>
      </c>
      <c r="C11805" t="s">
        <v>3256</v>
      </c>
      <c r="K11805">
        <v>7</v>
      </c>
      <c r="L11805">
        <v>0</v>
      </c>
      <c r="M11805">
        <v>10</v>
      </c>
      <c r="N11805">
        <v>0</v>
      </c>
      <c r="O11805">
        <v>19</v>
      </c>
    </row>
    <row r="11806" spans="1:39" x14ac:dyDescent="0.3">
      <c r="A11806">
        <v>11688</v>
      </c>
      <c r="B11806" t="s">
        <v>365</v>
      </c>
      <c r="C11806" t="s">
        <v>2799</v>
      </c>
      <c r="K11806">
        <v>1</v>
      </c>
      <c r="L11806">
        <v>0</v>
      </c>
      <c r="M11806">
        <v>1</v>
      </c>
      <c r="N11806">
        <v>0</v>
      </c>
      <c r="O11806">
        <v>1</v>
      </c>
    </row>
    <row r="11807" spans="1:39" x14ac:dyDescent="0.3">
      <c r="A11807">
        <v>11688</v>
      </c>
      <c r="B11807" t="s">
        <v>365</v>
      </c>
      <c r="C11807" t="s">
        <v>1997</v>
      </c>
      <c r="K11807">
        <v>9</v>
      </c>
      <c r="L11807">
        <v>1</v>
      </c>
      <c r="M11807">
        <v>12</v>
      </c>
      <c r="N11807">
        <v>0</v>
      </c>
      <c r="O11807">
        <v>-24</v>
      </c>
    </row>
    <row r="11808" spans="1:39" x14ac:dyDescent="0.3">
      <c r="A11808">
        <v>11688</v>
      </c>
      <c r="B11808" t="s">
        <v>1242</v>
      </c>
      <c r="C11808" t="s">
        <v>3123</v>
      </c>
      <c r="K11808">
        <v>21</v>
      </c>
      <c r="L11808">
        <v>0</v>
      </c>
      <c r="M11808">
        <v>19</v>
      </c>
      <c r="N11808">
        <v>0</v>
      </c>
      <c r="O11808">
        <v>101</v>
      </c>
    </row>
    <row r="11809" spans="1:19" x14ac:dyDescent="0.3">
      <c r="A11809">
        <v>11688</v>
      </c>
      <c r="B11809" t="s">
        <v>1242</v>
      </c>
      <c r="C11809" t="s">
        <v>3257</v>
      </c>
      <c r="K11809">
        <v>15</v>
      </c>
      <c r="L11809">
        <v>0</v>
      </c>
      <c r="M11809">
        <v>17</v>
      </c>
      <c r="N11809">
        <v>0</v>
      </c>
      <c r="O11809">
        <v>59</v>
      </c>
    </row>
    <row r="11810" spans="1:19" x14ac:dyDescent="0.3">
      <c r="A11810">
        <v>11688</v>
      </c>
      <c r="B11810" t="s">
        <v>1242</v>
      </c>
      <c r="C11810" t="s">
        <v>3120</v>
      </c>
      <c r="K11810">
        <v>2</v>
      </c>
      <c r="L11810">
        <v>1</v>
      </c>
      <c r="M11810">
        <v>9</v>
      </c>
      <c r="N11810">
        <v>0</v>
      </c>
      <c r="O11810">
        <v>8</v>
      </c>
    </row>
    <row r="11811" spans="1:19" x14ac:dyDescent="0.3">
      <c r="A11811">
        <v>11688</v>
      </c>
      <c r="B11811" t="s">
        <v>1242</v>
      </c>
      <c r="C11811" t="s">
        <v>56</v>
      </c>
      <c r="K11811">
        <v>1</v>
      </c>
      <c r="L11811">
        <v>0</v>
      </c>
      <c r="M11811">
        <v>4</v>
      </c>
      <c r="N11811">
        <v>0</v>
      </c>
      <c r="O11811">
        <v>4</v>
      </c>
    </row>
    <row r="11812" spans="1:19" x14ac:dyDescent="0.3">
      <c r="A11812">
        <v>11688</v>
      </c>
      <c r="B11812" t="s">
        <v>1242</v>
      </c>
      <c r="C11812" t="s">
        <v>180</v>
      </c>
      <c r="K11812">
        <v>0</v>
      </c>
      <c r="L11812">
        <v>0</v>
      </c>
      <c r="M11812">
        <v>0</v>
      </c>
      <c r="N11812">
        <v>0</v>
      </c>
      <c r="O11812">
        <v>0</v>
      </c>
    </row>
    <row r="11813" spans="1:19" x14ac:dyDescent="0.3">
      <c r="A11813">
        <v>11688</v>
      </c>
      <c r="B11813" t="s">
        <v>365</v>
      </c>
      <c r="C11813" t="s">
        <v>2802</v>
      </c>
      <c r="P11813">
        <v>68</v>
      </c>
      <c r="Q11813">
        <v>2</v>
      </c>
      <c r="R11813">
        <v>138</v>
      </c>
      <c r="S11813">
        <v>6</v>
      </c>
    </row>
    <row r="11814" spans="1:19" x14ac:dyDescent="0.3">
      <c r="A11814">
        <v>11688</v>
      </c>
      <c r="B11814" t="s">
        <v>365</v>
      </c>
      <c r="C11814" t="s">
        <v>2803</v>
      </c>
      <c r="P11814">
        <v>13</v>
      </c>
      <c r="Q11814">
        <v>0</v>
      </c>
      <c r="R11814">
        <v>24</v>
      </c>
      <c r="S11814">
        <v>2</v>
      </c>
    </row>
    <row r="11815" spans="1:19" x14ac:dyDescent="0.3">
      <c r="A11815">
        <v>11688</v>
      </c>
      <c r="B11815" t="s">
        <v>365</v>
      </c>
      <c r="C11815" t="s">
        <v>870</v>
      </c>
      <c r="P11815">
        <v>11</v>
      </c>
      <c r="Q11815">
        <v>0</v>
      </c>
      <c r="R11815">
        <v>19</v>
      </c>
      <c r="S11815">
        <v>3</v>
      </c>
    </row>
    <row r="11816" spans="1:19" x14ac:dyDescent="0.3">
      <c r="A11816">
        <v>11688</v>
      </c>
      <c r="B11816" t="s">
        <v>365</v>
      </c>
      <c r="C11816" t="s">
        <v>1487</v>
      </c>
      <c r="P11816">
        <v>10</v>
      </c>
      <c r="Q11816">
        <v>0</v>
      </c>
      <c r="R11816">
        <v>18</v>
      </c>
      <c r="S11816">
        <v>2</v>
      </c>
    </row>
    <row r="11817" spans="1:19" x14ac:dyDescent="0.3">
      <c r="A11817">
        <v>11688</v>
      </c>
      <c r="B11817" t="s">
        <v>365</v>
      </c>
      <c r="C11817" t="s">
        <v>3258</v>
      </c>
      <c r="P11817">
        <v>17</v>
      </c>
      <c r="Q11817">
        <v>0</v>
      </c>
      <c r="R11817">
        <v>17</v>
      </c>
      <c r="S11817">
        <v>1</v>
      </c>
    </row>
    <row r="11818" spans="1:19" x14ac:dyDescent="0.3">
      <c r="A11818">
        <v>11688</v>
      </c>
      <c r="B11818" t="s">
        <v>365</v>
      </c>
      <c r="C11818" t="s">
        <v>3255</v>
      </c>
      <c r="P11818">
        <v>8</v>
      </c>
      <c r="Q11818">
        <v>0</v>
      </c>
      <c r="R11818">
        <v>15</v>
      </c>
      <c r="S11818">
        <v>4</v>
      </c>
    </row>
    <row r="11819" spans="1:19" x14ac:dyDescent="0.3">
      <c r="A11819">
        <v>11688</v>
      </c>
      <c r="B11819" t="s">
        <v>365</v>
      </c>
      <c r="C11819" t="s">
        <v>2799</v>
      </c>
      <c r="P11819">
        <v>9</v>
      </c>
      <c r="Q11819">
        <v>0</v>
      </c>
      <c r="R11819">
        <v>9</v>
      </c>
      <c r="S11819">
        <v>1</v>
      </c>
    </row>
    <row r="11820" spans="1:19" x14ac:dyDescent="0.3">
      <c r="A11820">
        <v>11688</v>
      </c>
      <c r="B11820" t="s">
        <v>365</v>
      </c>
      <c r="C11820" t="s">
        <v>3259</v>
      </c>
      <c r="P11820">
        <v>6</v>
      </c>
      <c r="Q11820">
        <v>0</v>
      </c>
      <c r="R11820">
        <v>6</v>
      </c>
      <c r="S11820">
        <v>1</v>
      </c>
    </row>
    <row r="11821" spans="1:19" x14ac:dyDescent="0.3">
      <c r="A11821">
        <v>11688</v>
      </c>
      <c r="B11821" t="s">
        <v>365</v>
      </c>
      <c r="C11821" t="s">
        <v>3256</v>
      </c>
      <c r="P11821">
        <v>2</v>
      </c>
      <c r="Q11821">
        <v>0</v>
      </c>
      <c r="R11821">
        <v>2</v>
      </c>
      <c r="S11821">
        <v>1</v>
      </c>
    </row>
    <row r="11822" spans="1:19" x14ac:dyDescent="0.3">
      <c r="A11822">
        <v>11688</v>
      </c>
      <c r="B11822" t="s">
        <v>365</v>
      </c>
      <c r="C11822" t="s">
        <v>3260</v>
      </c>
      <c r="P11822">
        <v>1</v>
      </c>
      <c r="Q11822">
        <v>1</v>
      </c>
      <c r="R11822">
        <v>1</v>
      </c>
      <c r="S11822">
        <v>1</v>
      </c>
    </row>
    <row r="11823" spans="1:19" x14ac:dyDescent="0.3">
      <c r="A11823">
        <v>11688</v>
      </c>
      <c r="B11823" t="s">
        <v>1242</v>
      </c>
      <c r="C11823" t="s">
        <v>56</v>
      </c>
      <c r="P11823">
        <v>18</v>
      </c>
      <c r="Q11823">
        <v>1</v>
      </c>
      <c r="R11823">
        <v>38</v>
      </c>
      <c r="S11823">
        <v>4</v>
      </c>
    </row>
    <row r="11824" spans="1:19" x14ac:dyDescent="0.3">
      <c r="A11824">
        <v>11688</v>
      </c>
      <c r="B11824" t="s">
        <v>1242</v>
      </c>
      <c r="C11824" t="s">
        <v>180</v>
      </c>
      <c r="P11824">
        <v>23</v>
      </c>
      <c r="Q11824">
        <v>0</v>
      </c>
      <c r="R11824">
        <v>34</v>
      </c>
      <c r="S11824">
        <v>4</v>
      </c>
    </row>
    <row r="11825" spans="1:39" x14ac:dyDescent="0.3">
      <c r="A11825">
        <v>11688</v>
      </c>
      <c r="B11825" t="s">
        <v>1242</v>
      </c>
      <c r="C11825" t="s">
        <v>1973</v>
      </c>
      <c r="P11825">
        <v>14</v>
      </c>
      <c r="Q11825">
        <v>1</v>
      </c>
      <c r="R11825">
        <v>25</v>
      </c>
      <c r="S11825">
        <v>2</v>
      </c>
    </row>
    <row r="11826" spans="1:39" x14ac:dyDescent="0.3">
      <c r="A11826">
        <v>11688</v>
      </c>
      <c r="B11826" t="s">
        <v>1242</v>
      </c>
      <c r="C11826" t="s">
        <v>3123</v>
      </c>
      <c r="P11826">
        <v>17</v>
      </c>
      <c r="Q11826">
        <v>0</v>
      </c>
      <c r="R11826">
        <v>17</v>
      </c>
      <c r="S11826">
        <v>1</v>
      </c>
    </row>
    <row r="11827" spans="1:39" x14ac:dyDescent="0.3">
      <c r="A11827">
        <v>11688</v>
      </c>
      <c r="B11827" t="s">
        <v>1242</v>
      </c>
      <c r="C11827" t="s">
        <v>3257</v>
      </c>
      <c r="P11827">
        <v>6</v>
      </c>
      <c r="Q11827">
        <v>0</v>
      </c>
      <c r="R11827">
        <v>6</v>
      </c>
      <c r="S11827">
        <v>1</v>
      </c>
    </row>
    <row r="11828" spans="1:39" x14ac:dyDescent="0.3">
      <c r="A11828">
        <v>11688</v>
      </c>
      <c r="B11828" t="s">
        <v>1242</v>
      </c>
      <c r="C11828" t="s">
        <v>2674</v>
      </c>
      <c r="P11828">
        <v>6</v>
      </c>
      <c r="Q11828">
        <v>0</v>
      </c>
      <c r="R11828">
        <v>6</v>
      </c>
      <c r="S11828">
        <v>1</v>
      </c>
    </row>
    <row r="11829" spans="1:39" x14ac:dyDescent="0.3">
      <c r="A11829">
        <v>11688</v>
      </c>
      <c r="B11829" t="s">
        <v>1242</v>
      </c>
      <c r="C11829" t="s">
        <v>1910</v>
      </c>
      <c r="P11829">
        <v>5</v>
      </c>
      <c r="Q11829">
        <v>0</v>
      </c>
      <c r="R11829">
        <v>5</v>
      </c>
      <c r="S11829">
        <v>1</v>
      </c>
    </row>
    <row r="11830" spans="1:39" x14ac:dyDescent="0.3">
      <c r="A11830">
        <v>11688</v>
      </c>
      <c r="B11830" t="s">
        <v>365</v>
      </c>
      <c r="C11830" t="s">
        <v>870</v>
      </c>
      <c r="T11830">
        <v>16.3</v>
      </c>
      <c r="U11830">
        <v>21</v>
      </c>
      <c r="V11830">
        <v>0</v>
      </c>
      <c r="W11830">
        <v>49</v>
      </c>
      <c r="X11830">
        <v>3</v>
      </c>
    </row>
    <row r="11831" spans="1:39" x14ac:dyDescent="0.3">
      <c r="A11831">
        <v>11688</v>
      </c>
      <c r="B11831" t="s">
        <v>365</v>
      </c>
      <c r="C11831" t="s">
        <v>2802</v>
      </c>
      <c r="T11831">
        <v>16</v>
      </c>
      <c r="U11831">
        <v>16</v>
      </c>
      <c r="V11831">
        <v>0</v>
      </c>
      <c r="W11831">
        <v>16</v>
      </c>
      <c r="X11831">
        <v>1</v>
      </c>
    </row>
    <row r="11832" spans="1:39" x14ac:dyDescent="0.3">
      <c r="A11832">
        <v>11688</v>
      </c>
      <c r="B11832" t="s">
        <v>1242</v>
      </c>
      <c r="C11832" t="s">
        <v>180</v>
      </c>
      <c r="T11832">
        <v>35.6</v>
      </c>
      <c r="U11832">
        <v>79</v>
      </c>
      <c r="V11832">
        <v>0</v>
      </c>
      <c r="W11832">
        <v>178</v>
      </c>
      <c r="X11832">
        <v>5</v>
      </c>
    </row>
    <row r="11833" spans="1:39" x14ac:dyDescent="0.3">
      <c r="A11833">
        <v>11688</v>
      </c>
      <c r="B11833" t="s">
        <v>365</v>
      </c>
      <c r="C11833" t="s">
        <v>3261</v>
      </c>
      <c r="Y11833">
        <v>9.1999999999999993</v>
      </c>
      <c r="Z11833">
        <v>14</v>
      </c>
      <c r="AA11833">
        <v>0</v>
      </c>
      <c r="AB11833">
        <v>37</v>
      </c>
      <c r="AC11833">
        <v>4</v>
      </c>
    </row>
    <row r="11834" spans="1:39" x14ac:dyDescent="0.3">
      <c r="A11834">
        <v>11688</v>
      </c>
      <c r="B11834" t="s">
        <v>1242</v>
      </c>
      <c r="C11834" t="s">
        <v>180</v>
      </c>
      <c r="Y11834">
        <v>1.6</v>
      </c>
      <c r="Z11834">
        <v>18</v>
      </c>
      <c r="AA11834">
        <v>0</v>
      </c>
      <c r="AB11834">
        <v>8</v>
      </c>
      <c r="AC11834">
        <v>5</v>
      </c>
    </row>
    <row r="11835" spans="1:39" x14ac:dyDescent="0.3">
      <c r="A11835">
        <v>11688</v>
      </c>
      <c r="B11835" t="s">
        <v>365</v>
      </c>
      <c r="C11835" t="s">
        <v>2806</v>
      </c>
      <c r="AD11835">
        <v>1</v>
      </c>
      <c r="AE11835">
        <v>28</v>
      </c>
      <c r="AF11835">
        <v>1</v>
      </c>
      <c r="AG11835">
        <v>100</v>
      </c>
      <c r="AH11835">
        <v>6</v>
      </c>
      <c r="AI11835">
        <v>3</v>
      </c>
    </row>
    <row r="11836" spans="1:39" x14ac:dyDescent="0.3">
      <c r="A11836">
        <v>11688</v>
      </c>
      <c r="B11836" t="s">
        <v>1242</v>
      </c>
      <c r="C11836" t="s">
        <v>2931</v>
      </c>
      <c r="AD11836">
        <v>2</v>
      </c>
      <c r="AE11836">
        <v>39</v>
      </c>
      <c r="AF11836">
        <v>2</v>
      </c>
      <c r="AG11836">
        <v>100</v>
      </c>
      <c r="AH11836">
        <v>7</v>
      </c>
      <c r="AI11836">
        <v>1</v>
      </c>
    </row>
    <row r="11837" spans="1:39" x14ac:dyDescent="0.3">
      <c r="A11837">
        <v>11688</v>
      </c>
      <c r="B11837" t="s">
        <v>365</v>
      </c>
      <c r="C11837" t="s">
        <v>1228</v>
      </c>
      <c r="AJ11837">
        <v>55</v>
      </c>
      <c r="AK11837">
        <v>375</v>
      </c>
      <c r="AL11837">
        <v>41.7</v>
      </c>
      <c r="AM11837">
        <v>9</v>
      </c>
    </row>
    <row r="11838" spans="1:39" x14ac:dyDescent="0.3">
      <c r="A11838">
        <v>11688</v>
      </c>
      <c r="B11838" t="s">
        <v>1242</v>
      </c>
      <c r="C11838" t="s">
        <v>442</v>
      </c>
      <c r="AJ11838">
        <v>52</v>
      </c>
      <c r="AK11838">
        <v>252</v>
      </c>
      <c r="AL11838">
        <v>42</v>
      </c>
      <c r="AM11838">
        <v>6</v>
      </c>
    </row>
    <row r="11839" spans="1:39" x14ac:dyDescent="0.3">
      <c r="A11839">
        <v>11689</v>
      </c>
      <c r="B11839" t="s">
        <v>650</v>
      </c>
      <c r="C11839" t="s">
        <v>1008</v>
      </c>
      <c r="D11839">
        <v>30</v>
      </c>
      <c r="E11839">
        <v>70</v>
      </c>
      <c r="F11839">
        <v>21</v>
      </c>
      <c r="G11839">
        <v>1</v>
      </c>
      <c r="H11839">
        <v>0</v>
      </c>
      <c r="I11839">
        <v>249</v>
      </c>
      <c r="J11839">
        <v>133.1</v>
      </c>
    </row>
    <row r="11840" spans="1:39" x14ac:dyDescent="0.3">
      <c r="A11840">
        <v>11689</v>
      </c>
      <c r="B11840" t="s">
        <v>62</v>
      </c>
      <c r="C11840" t="s">
        <v>2424</v>
      </c>
      <c r="D11840">
        <v>38</v>
      </c>
      <c r="E11840">
        <v>60.5</v>
      </c>
      <c r="F11840">
        <v>23</v>
      </c>
      <c r="G11840">
        <v>0</v>
      </c>
      <c r="H11840">
        <v>1</v>
      </c>
      <c r="I11840">
        <v>335</v>
      </c>
      <c r="J11840">
        <v>143.30000000000001</v>
      </c>
    </row>
    <row r="11841" spans="1:19" x14ac:dyDescent="0.3">
      <c r="A11841">
        <v>11689</v>
      </c>
      <c r="B11841" t="s">
        <v>650</v>
      </c>
      <c r="C11841" t="s">
        <v>2138</v>
      </c>
      <c r="K11841">
        <v>12</v>
      </c>
      <c r="L11841">
        <v>0</v>
      </c>
      <c r="M11841">
        <v>10</v>
      </c>
      <c r="N11841">
        <v>1</v>
      </c>
      <c r="O11841">
        <v>46</v>
      </c>
    </row>
    <row r="11842" spans="1:19" x14ac:dyDescent="0.3">
      <c r="A11842">
        <v>11689</v>
      </c>
      <c r="B11842" t="s">
        <v>650</v>
      </c>
      <c r="C11842" t="s">
        <v>1569</v>
      </c>
      <c r="K11842">
        <v>12</v>
      </c>
      <c r="L11842">
        <v>0</v>
      </c>
      <c r="M11842">
        <v>9</v>
      </c>
      <c r="N11842">
        <v>0</v>
      </c>
      <c r="O11842">
        <v>42</v>
      </c>
    </row>
    <row r="11843" spans="1:19" x14ac:dyDescent="0.3">
      <c r="A11843">
        <v>11689</v>
      </c>
      <c r="B11843" t="s">
        <v>650</v>
      </c>
      <c r="C11843" t="s">
        <v>1008</v>
      </c>
      <c r="K11843">
        <v>11</v>
      </c>
      <c r="L11843">
        <v>0</v>
      </c>
      <c r="M11843">
        <v>14</v>
      </c>
      <c r="N11843">
        <v>1</v>
      </c>
      <c r="O11843">
        <v>17</v>
      </c>
    </row>
    <row r="11844" spans="1:19" x14ac:dyDescent="0.3">
      <c r="A11844">
        <v>11689</v>
      </c>
      <c r="B11844" t="s">
        <v>650</v>
      </c>
      <c r="C11844" t="s">
        <v>266</v>
      </c>
      <c r="K11844">
        <v>3</v>
      </c>
      <c r="L11844">
        <v>0</v>
      </c>
      <c r="M11844">
        <v>5</v>
      </c>
      <c r="N11844">
        <v>0</v>
      </c>
      <c r="O11844">
        <v>10</v>
      </c>
    </row>
    <row r="11845" spans="1:19" x14ac:dyDescent="0.3">
      <c r="A11845">
        <v>11689</v>
      </c>
      <c r="B11845" t="s">
        <v>650</v>
      </c>
      <c r="C11845" t="s">
        <v>518</v>
      </c>
      <c r="K11845">
        <v>1</v>
      </c>
      <c r="L11845">
        <v>0</v>
      </c>
      <c r="M11845">
        <v>1</v>
      </c>
      <c r="N11845">
        <v>0</v>
      </c>
      <c r="O11845">
        <v>1</v>
      </c>
    </row>
    <row r="11846" spans="1:19" x14ac:dyDescent="0.3">
      <c r="A11846">
        <v>11689</v>
      </c>
      <c r="B11846" t="s">
        <v>62</v>
      </c>
      <c r="C11846" t="s">
        <v>3262</v>
      </c>
      <c r="K11846">
        <v>15</v>
      </c>
      <c r="L11846">
        <v>0</v>
      </c>
      <c r="M11846">
        <v>22</v>
      </c>
      <c r="N11846">
        <v>0</v>
      </c>
      <c r="O11846">
        <v>29</v>
      </c>
    </row>
    <row r="11847" spans="1:19" x14ac:dyDescent="0.3">
      <c r="A11847">
        <v>11689</v>
      </c>
      <c r="B11847" t="s">
        <v>62</v>
      </c>
      <c r="C11847" t="s">
        <v>3061</v>
      </c>
      <c r="K11847">
        <v>1</v>
      </c>
      <c r="L11847">
        <v>0</v>
      </c>
      <c r="M11847">
        <v>5</v>
      </c>
      <c r="N11847">
        <v>0</v>
      </c>
      <c r="O11847">
        <v>5</v>
      </c>
    </row>
    <row r="11848" spans="1:19" x14ac:dyDescent="0.3">
      <c r="A11848">
        <v>11689</v>
      </c>
      <c r="B11848" t="s">
        <v>62</v>
      </c>
      <c r="C11848" t="s">
        <v>2344</v>
      </c>
      <c r="K11848">
        <v>1</v>
      </c>
      <c r="L11848">
        <v>0</v>
      </c>
      <c r="M11848">
        <v>0</v>
      </c>
      <c r="N11848">
        <v>0</v>
      </c>
      <c r="O11848">
        <v>0</v>
      </c>
    </row>
    <row r="11849" spans="1:19" x14ac:dyDescent="0.3">
      <c r="A11849">
        <v>11689</v>
      </c>
      <c r="B11849" t="s">
        <v>62</v>
      </c>
      <c r="C11849" t="s">
        <v>2424</v>
      </c>
      <c r="K11849">
        <v>13</v>
      </c>
      <c r="L11849">
        <v>0</v>
      </c>
      <c r="M11849">
        <v>12</v>
      </c>
      <c r="N11849">
        <v>0</v>
      </c>
      <c r="O11849">
        <v>-2</v>
      </c>
    </row>
    <row r="11850" spans="1:19" x14ac:dyDescent="0.3">
      <c r="A11850">
        <v>11689</v>
      </c>
      <c r="B11850" t="s">
        <v>650</v>
      </c>
      <c r="C11850" t="s">
        <v>518</v>
      </c>
      <c r="P11850">
        <v>32</v>
      </c>
      <c r="Q11850">
        <v>0</v>
      </c>
      <c r="R11850">
        <v>57</v>
      </c>
      <c r="S11850">
        <v>3</v>
      </c>
    </row>
    <row r="11851" spans="1:19" x14ac:dyDescent="0.3">
      <c r="A11851">
        <v>11689</v>
      </c>
      <c r="B11851" t="s">
        <v>650</v>
      </c>
      <c r="C11851" t="s">
        <v>443</v>
      </c>
      <c r="P11851">
        <v>22</v>
      </c>
      <c r="Q11851">
        <v>0</v>
      </c>
      <c r="R11851">
        <v>56</v>
      </c>
      <c r="S11851">
        <v>3</v>
      </c>
    </row>
    <row r="11852" spans="1:19" x14ac:dyDescent="0.3">
      <c r="A11852">
        <v>11689</v>
      </c>
      <c r="B11852" t="s">
        <v>650</v>
      </c>
      <c r="C11852" t="s">
        <v>2965</v>
      </c>
      <c r="P11852">
        <v>14</v>
      </c>
      <c r="Q11852">
        <v>0</v>
      </c>
      <c r="R11852">
        <v>35</v>
      </c>
      <c r="S11852">
        <v>3</v>
      </c>
    </row>
    <row r="11853" spans="1:19" x14ac:dyDescent="0.3">
      <c r="A11853">
        <v>11689</v>
      </c>
      <c r="B11853" t="s">
        <v>650</v>
      </c>
      <c r="C11853" t="s">
        <v>1569</v>
      </c>
      <c r="P11853">
        <v>13</v>
      </c>
      <c r="Q11853">
        <v>0</v>
      </c>
      <c r="R11853">
        <v>30</v>
      </c>
      <c r="S11853">
        <v>3</v>
      </c>
    </row>
    <row r="11854" spans="1:19" x14ac:dyDescent="0.3">
      <c r="A11854">
        <v>11689</v>
      </c>
      <c r="B11854" t="s">
        <v>650</v>
      </c>
      <c r="C11854" t="s">
        <v>74</v>
      </c>
      <c r="P11854">
        <v>9</v>
      </c>
      <c r="Q11854">
        <v>0</v>
      </c>
      <c r="R11854">
        <v>17</v>
      </c>
      <c r="S11854">
        <v>2</v>
      </c>
    </row>
    <row r="11855" spans="1:19" x14ac:dyDescent="0.3">
      <c r="A11855">
        <v>11689</v>
      </c>
      <c r="B11855" t="s">
        <v>650</v>
      </c>
      <c r="C11855" t="s">
        <v>2688</v>
      </c>
      <c r="P11855">
        <v>6</v>
      </c>
      <c r="Q11855">
        <v>0</v>
      </c>
      <c r="R11855">
        <v>15</v>
      </c>
      <c r="S11855">
        <v>3</v>
      </c>
    </row>
    <row r="11856" spans="1:19" x14ac:dyDescent="0.3">
      <c r="A11856">
        <v>11689</v>
      </c>
      <c r="B11856" t="s">
        <v>650</v>
      </c>
      <c r="C11856" t="s">
        <v>346</v>
      </c>
      <c r="P11856">
        <v>15</v>
      </c>
      <c r="Q11856">
        <v>0</v>
      </c>
      <c r="R11856">
        <v>15</v>
      </c>
      <c r="S11856">
        <v>1</v>
      </c>
    </row>
    <row r="11857" spans="1:29" x14ac:dyDescent="0.3">
      <c r="A11857">
        <v>11689</v>
      </c>
      <c r="B11857" t="s">
        <v>650</v>
      </c>
      <c r="C11857" t="s">
        <v>266</v>
      </c>
      <c r="P11857">
        <v>12</v>
      </c>
      <c r="Q11857">
        <v>0</v>
      </c>
      <c r="R11857">
        <v>12</v>
      </c>
      <c r="S11857">
        <v>1</v>
      </c>
    </row>
    <row r="11858" spans="1:29" x14ac:dyDescent="0.3">
      <c r="A11858">
        <v>11689</v>
      </c>
      <c r="B11858" t="s">
        <v>650</v>
      </c>
      <c r="C11858" t="s">
        <v>3263</v>
      </c>
      <c r="P11858">
        <v>9</v>
      </c>
      <c r="Q11858">
        <v>0</v>
      </c>
      <c r="R11858">
        <v>9</v>
      </c>
      <c r="S11858">
        <v>1</v>
      </c>
    </row>
    <row r="11859" spans="1:29" x14ac:dyDescent="0.3">
      <c r="A11859">
        <v>11689</v>
      </c>
      <c r="B11859" t="s">
        <v>650</v>
      </c>
      <c r="C11859" t="s">
        <v>2138</v>
      </c>
      <c r="P11859">
        <v>3</v>
      </c>
      <c r="Q11859">
        <v>0</v>
      </c>
      <c r="R11859">
        <v>3</v>
      </c>
      <c r="S11859">
        <v>1</v>
      </c>
    </row>
    <row r="11860" spans="1:29" x14ac:dyDescent="0.3">
      <c r="A11860">
        <v>11689</v>
      </c>
      <c r="B11860" t="s">
        <v>62</v>
      </c>
      <c r="C11860" t="s">
        <v>2511</v>
      </c>
      <c r="P11860">
        <v>18</v>
      </c>
      <c r="Q11860">
        <v>0</v>
      </c>
      <c r="R11860">
        <v>120</v>
      </c>
      <c r="S11860">
        <v>10</v>
      </c>
    </row>
    <row r="11861" spans="1:29" x14ac:dyDescent="0.3">
      <c r="A11861">
        <v>11689</v>
      </c>
      <c r="B11861" t="s">
        <v>62</v>
      </c>
      <c r="C11861" t="s">
        <v>3061</v>
      </c>
      <c r="P11861">
        <v>67</v>
      </c>
      <c r="Q11861">
        <v>1</v>
      </c>
      <c r="R11861">
        <v>67</v>
      </c>
      <c r="S11861">
        <v>1</v>
      </c>
    </row>
    <row r="11862" spans="1:29" x14ac:dyDescent="0.3">
      <c r="A11862">
        <v>11689</v>
      </c>
      <c r="B11862" t="s">
        <v>62</v>
      </c>
      <c r="C11862" t="s">
        <v>1361</v>
      </c>
      <c r="P11862">
        <v>26</v>
      </c>
      <c r="Q11862">
        <v>0</v>
      </c>
      <c r="R11862">
        <v>64</v>
      </c>
      <c r="S11862">
        <v>4</v>
      </c>
    </row>
    <row r="11863" spans="1:29" x14ac:dyDescent="0.3">
      <c r="A11863">
        <v>11689</v>
      </c>
      <c r="B11863" t="s">
        <v>62</v>
      </c>
      <c r="C11863" t="s">
        <v>1555</v>
      </c>
      <c r="P11863">
        <v>30</v>
      </c>
      <c r="Q11863">
        <v>0</v>
      </c>
      <c r="R11863">
        <v>55</v>
      </c>
      <c r="S11863">
        <v>5</v>
      </c>
    </row>
    <row r="11864" spans="1:29" x14ac:dyDescent="0.3">
      <c r="A11864">
        <v>11689</v>
      </c>
      <c r="B11864" t="s">
        <v>62</v>
      </c>
      <c r="C11864" t="s">
        <v>1591</v>
      </c>
      <c r="P11864">
        <v>16</v>
      </c>
      <c r="Q11864">
        <v>0</v>
      </c>
      <c r="R11864">
        <v>16</v>
      </c>
      <c r="S11864">
        <v>1</v>
      </c>
    </row>
    <row r="11865" spans="1:29" x14ac:dyDescent="0.3">
      <c r="A11865">
        <v>11689</v>
      </c>
      <c r="B11865" t="s">
        <v>62</v>
      </c>
      <c r="C11865" t="s">
        <v>3262</v>
      </c>
      <c r="P11865">
        <v>4</v>
      </c>
      <c r="Q11865">
        <v>0</v>
      </c>
      <c r="R11865">
        <v>4</v>
      </c>
      <c r="S11865">
        <v>1</v>
      </c>
    </row>
    <row r="11866" spans="1:29" x14ac:dyDescent="0.3">
      <c r="A11866">
        <v>11689</v>
      </c>
      <c r="B11866" t="s">
        <v>650</v>
      </c>
      <c r="C11866" t="s">
        <v>1569</v>
      </c>
      <c r="T11866">
        <v>31</v>
      </c>
      <c r="U11866">
        <v>31</v>
      </c>
      <c r="V11866">
        <v>0</v>
      </c>
      <c r="W11866">
        <v>31</v>
      </c>
      <c r="X11866">
        <v>1</v>
      </c>
    </row>
    <row r="11867" spans="1:29" x14ac:dyDescent="0.3">
      <c r="A11867">
        <v>11689</v>
      </c>
      <c r="B11867" t="s">
        <v>650</v>
      </c>
      <c r="C11867" t="s">
        <v>1368</v>
      </c>
      <c r="T11867">
        <v>22</v>
      </c>
      <c r="U11867">
        <v>22</v>
      </c>
      <c r="V11867">
        <v>0</v>
      </c>
      <c r="W11867">
        <v>22</v>
      </c>
      <c r="X11867">
        <v>1</v>
      </c>
    </row>
    <row r="11868" spans="1:29" x14ac:dyDescent="0.3">
      <c r="A11868">
        <v>11689</v>
      </c>
      <c r="B11868" t="s">
        <v>650</v>
      </c>
      <c r="C11868" t="s">
        <v>52</v>
      </c>
      <c r="T11868">
        <v>2</v>
      </c>
      <c r="U11868">
        <v>2</v>
      </c>
      <c r="V11868">
        <v>0</v>
      </c>
      <c r="W11868">
        <v>2</v>
      </c>
      <c r="X11868">
        <v>1</v>
      </c>
    </row>
    <row r="11869" spans="1:29" x14ac:dyDescent="0.3">
      <c r="A11869">
        <v>11689</v>
      </c>
      <c r="B11869" t="s">
        <v>62</v>
      </c>
      <c r="C11869" t="s">
        <v>3063</v>
      </c>
      <c r="T11869">
        <v>6.3</v>
      </c>
      <c r="U11869">
        <v>11</v>
      </c>
      <c r="V11869">
        <v>0</v>
      </c>
      <c r="W11869">
        <v>19</v>
      </c>
      <c r="X11869">
        <v>3</v>
      </c>
    </row>
    <row r="11870" spans="1:29" x14ac:dyDescent="0.3">
      <c r="A11870">
        <v>11689</v>
      </c>
      <c r="B11870" t="s">
        <v>62</v>
      </c>
      <c r="C11870" t="s">
        <v>3262</v>
      </c>
      <c r="T11870">
        <v>32</v>
      </c>
      <c r="U11870">
        <v>32</v>
      </c>
      <c r="V11870">
        <v>0</v>
      </c>
      <c r="W11870">
        <v>64</v>
      </c>
      <c r="X11870">
        <v>2</v>
      </c>
    </row>
    <row r="11871" spans="1:29" x14ac:dyDescent="0.3">
      <c r="A11871">
        <v>11689</v>
      </c>
      <c r="B11871" t="s">
        <v>650</v>
      </c>
      <c r="C11871" t="s">
        <v>73</v>
      </c>
      <c r="Y11871">
        <v>21.7</v>
      </c>
      <c r="Z11871">
        <v>33</v>
      </c>
      <c r="AA11871">
        <v>0</v>
      </c>
      <c r="AB11871">
        <v>65</v>
      </c>
      <c r="AC11871">
        <v>3</v>
      </c>
    </row>
    <row r="11872" spans="1:29" x14ac:dyDescent="0.3">
      <c r="A11872">
        <v>11689</v>
      </c>
      <c r="B11872" t="s">
        <v>62</v>
      </c>
      <c r="C11872" t="s">
        <v>1555</v>
      </c>
      <c r="Y11872">
        <v>0</v>
      </c>
      <c r="Z11872">
        <v>0</v>
      </c>
      <c r="AA11872">
        <v>0</v>
      </c>
      <c r="AB11872">
        <v>0</v>
      </c>
      <c r="AC11872">
        <v>1</v>
      </c>
    </row>
    <row r="11873" spans="1:39" x14ac:dyDescent="0.3">
      <c r="A11873">
        <v>11689</v>
      </c>
      <c r="B11873" t="s">
        <v>650</v>
      </c>
      <c r="C11873" t="s">
        <v>3264</v>
      </c>
      <c r="AD11873">
        <v>2</v>
      </c>
      <c r="AE11873">
        <v>36</v>
      </c>
      <c r="AF11873">
        <v>2</v>
      </c>
      <c r="AG11873">
        <v>100</v>
      </c>
      <c r="AH11873">
        <v>8</v>
      </c>
      <c r="AI11873">
        <v>2</v>
      </c>
    </row>
    <row r="11874" spans="1:39" x14ac:dyDescent="0.3">
      <c r="A11874">
        <v>11689</v>
      </c>
      <c r="B11874" t="s">
        <v>62</v>
      </c>
      <c r="C11874" t="s">
        <v>2161</v>
      </c>
      <c r="AD11874">
        <v>3</v>
      </c>
      <c r="AE11874">
        <v>39</v>
      </c>
      <c r="AF11874">
        <v>2</v>
      </c>
      <c r="AG11874">
        <v>66.7</v>
      </c>
      <c r="AH11874">
        <v>7</v>
      </c>
      <c r="AI11874">
        <v>1</v>
      </c>
    </row>
    <row r="11875" spans="1:39" x14ac:dyDescent="0.3">
      <c r="A11875">
        <v>11689</v>
      </c>
      <c r="B11875" t="s">
        <v>650</v>
      </c>
      <c r="C11875" t="s">
        <v>3265</v>
      </c>
      <c r="AJ11875">
        <v>48</v>
      </c>
      <c r="AK11875">
        <v>263</v>
      </c>
      <c r="AL11875">
        <v>37.6</v>
      </c>
      <c r="AM11875">
        <v>7</v>
      </c>
    </row>
    <row r="11876" spans="1:39" x14ac:dyDescent="0.3">
      <c r="A11876">
        <v>11689</v>
      </c>
      <c r="B11876" t="s">
        <v>62</v>
      </c>
      <c r="C11876" t="s">
        <v>266</v>
      </c>
      <c r="AJ11876">
        <v>65</v>
      </c>
      <c r="AK11876">
        <v>301</v>
      </c>
      <c r="AL11876">
        <v>50.2</v>
      </c>
      <c r="AM11876">
        <v>6</v>
      </c>
    </row>
    <row r="11877" spans="1:39" x14ac:dyDescent="0.3">
      <c r="A11877">
        <v>11690</v>
      </c>
      <c r="B11877" t="s">
        <v>363</v>
      </c>
      <c r="C11877" t="s">
        <v>266</v>
      </c>
      <c r="D11877">
        <v>29</v>
      </c>
      <c r="E11877">
        <v>58.6</v>
      </c>
      <c r="F11877">
        <v>17</v>
      </c>
      <c r="G11877">
        <v>2</v>
      </c>
      <c r="H11877">
        <v>2</v>
      </c>
      <c r="I11877">
        <v>205</v>
      </c>
      <c r="J11877">
        <v>127</v>
      </c>
    </row>
    <row r="11878" spans="1:39" x14ac:dyDescent="0.3">
      <c r="A11878">
        <v>11690</v>
      </c>
      <c r="B11878" t="s">
        <v>1749</v>
      </c>
      <c r="C11878" t="s">
        <v>2756</v>
      </c>
      <c r="D11878">
        <v>14</v>
      </c>
      <c r="E11878">
        <v>57.1</v>
      </c>
      <c r="F11878">
        <v>8</v>
      </c>
      <c r="G11878">
        <v>1</v>
      </c>
      <c r="H11878">
        <v>1</v>
      </c>
      <c r="I11878">
        <v>68</v>
      </c>
      <c r="J11878">
        <v>107.2</v>
      </c>
    </row>
    <row r="11879" spans="1:39" x14ac:dyDescent="0.3">
      <c r="A11879">
        <v>11690</v>
      </c>
      <c r="B11879" t="s">
        <v>1749</v>
      </c>
      <c r="C11879" t="s">
        <v>3068</v>
      </c>
      <c r="D11879">
        <v>9</v>
      </c>
      <c r="E11879">
        <v>55.6</v>
      </c>
      <c r="F11879">
        <v>5</v>
      </c>
      <c r="G11879">
        <v>0</v>
      </c>
      <c r="H11879">
        <v>0</v>
      </c>
      <c r="I11879">
        <v>40</v>
      </c>
      <c r="J11879">
        <v>92.9</v>
      </c>
    </row>
    <row r="11880" spans="1:39" x14ac:dyDescent="0.3">
      <c r="A11880">
        <v>11690</v>
      </c>
      <c r="B11880" t="s">
        <v>363</v>
      </c>
      <c r="C11880" t="s">
        <v>2653</v>
      </c>
      <c r="K11880">
        <v>7</v>
      </c>
      <c r="L11880">
        <v>0</v>
      </c>
      <c r="M11880">
        <v>4</v>
      </c>
      <c r="N11880">
        <v>0</v>
      </c>
      <c r="O11880">
        <v>16</v>
      </c>
    </row>
    <row r="11881" spans="1:39" x14ac:dyDescent="0.3">
      <c r="A11881">
        <v>11690</v>
      </c>
      <c r="B11881" t="s">
        <v>363</v>
      </c>
      <c r="C11881" t="s">
        <v>3036</v>
      </c>
      <c r="K11881">
        <v>1</v>
      </c>
      <c r="L11881">
        <v>0</v>
      </c>
      <c r="M11881">
        <v>11</v>
      </c>
      <c r="N11881">
        <v>0</v>
      </c>
      <c r="O11881">
        <v>11</v>
      </c>
    </row>
    <row r="11882" spans="1:39" x14ac:dyDescent="0.3">
      <c r="A11882">
        <v>11690</v>
      </c>
      <c r="B11882" t="s">
        <v>363</v>
      </c>
      <c r="C11882" t="s">
        <v>311</v>
      </c>
      <c r="K11882">
        <v>10</v>
      </c>
      <c r="L11882">
        <v>0</v>
      </c>
      <c r="M11882">
        <v>2</v>
      </c>
      <c r="N11882">
        <v>0</v>
      </c>
      <c r="O11882">
        <v>5</v>
      </c>
    </row>
    <row r="11883" spans="1:39" x14ac:dyDescent="0.3">
      <c r="A11883">
        <v>11690</v>
      </c>
      <c r="B11883" t="s">
        <v>363</v>
      </c>
      <c r="C11883" t="s">
        <v>399</v>
      </c>
      <c r="K11883">
        <v>1</v>
      </c>
      <c r="L11883">
        <v>0</v>
      </c>
      <c r="M11883">
        <v>0</v>
      </c>
      <c r="N11883">
        <v>0</v>
      </c>
      <c r="O11883">
        <v>0</v>
      </c>
    </row>
    <row r="11884" spans="1:39" x14ac:dyDescent="0.3">
      <c r="A11884">
        <v>11690</v>
      </c>
      <c r="B11884" t="s">
        <v>363</v>
      </c>
      <c r="C11884" t="s">
        <v>3266</v>
      </c>
      <c r="K11884">
        <v>0</v>
      </c>
      <c r="L11884">
        <v>0</v>
      </c>
      <c r="M11884">
        <v>0</v>
      </c>
      <c r="N11884">
        <v>0</v>
      </c>
      <c r="O11884">
        <v>0</v>
      </c>
    </row>
    <row r="11885" spans="1:39" x14ac:dyDescent="0.3">
      <c r="A11885">
        <v>11690</v>
      </c>
      <c r="B11885" t="s">
        <v>363</v>
      </c>
      <c r="C11885" t="s">
        <v>266</v>
      </c>
      <c r="K11885">
        <v>5</v>
      </c>
      <c r="L11885">
        <v>0</v>
      </c>
      <c r="M11885">
        <v>4</v>
      </c>
      <c r="N11885">
        <v>0</v>
      </c>
      <c r="O11885">
        <v>-12</v>
      </c>
    </row>
    <row r="11886" spans="1:39" x14ac:dyDescent="0.3">
      <c r="A11886">
        <v>11690</v>
      </c>
      <c r="B11886" t="s">
        <v>1749</v>
      </c>
      <c r="C11886" t="s">
        <v>921</v>
      </c>
      <c r="K11886">
        <v>38</v>
      </c>
      <c r="L11886">
        <v>0</v>
      </c>
      <c r="M11886">
        <v>29</v>
      </c>
      <c r="N11886">
        <v>1</v>
      </c>
      <c r="O11886">
        <v>177</v>
      </c>
    </row>
    <row r="11887" spans="1:39" x14ac:dyDescent="0.3">
      <c r="A11887">
        <v>11690</v>
      </c>
      <c r="B11887" t="s">
        <v>1749</v>
      </c>
      <c r="C11887" t="s">
        <v>2119</v>
      </c>
      <c r="K11887">
        <v>10</v>
      </c>
      <c r="L11887">
        <v>1</v>
      </c>
      <c r="M11887">
        <v>35</v>
      </c>
      <c r="N11887">
        <v>1</v>
      </c>
      <c r="O11887">
        <v>115</v>
      </c>
    </row>
    <row r="11888" spans="1:39" x14ac:dyDescent="0.3">
      <c r="A11888">
        <v>11690</v>
      </c>
      <c r="B11888" t="s">
        <v>1749</v>
      </c>
      <c r="C11888" t="s">
        <v>3267</v>
      </c>
      <c r="K11888">
        <v>1</v>
      </c>
      <c r="L11888">
        <v>0</v>
      </c>
      <c r="M11888">
        <v>0</v>
      </c>
      <c r="N11888">
        <v>0</v>
      </c>
      <c r="O11888">
        <v>0</v>
      </c>
    </row>
    <row r="11889" spans="1:24" x14ac:dyDescent="0.3">
      <c r="A11889">
        <v>11690</v>
      </c>
      <c r="B11889" t="s">
        <v>1749</v>
      </c>
      <c r="C11889" t="s">
        <v>3068</v>
      </c>
      <c r="K11889">
        <v>2</v>
      </c>
      <c r="L11889">
        <v>1</v>
      </c>
      <c r="M11889">
        <v>0</v>
      </c>
      <c r="N11889">
        <v>0</v>
      </c>
      <c r="O11889">
        <v>-4</v>
      </c>
    </row>
    <row r="11890" spans="1:24" x14ac:dyDescent="0.3">
      <c r="A11890">
        <v>11690</v>
      </c>
      <c r="B11890" t="s">
        <v>1749</v>
      </c>
      <c r="C11890" t="s">
        <v>2756</v>
      </c>
      <c r="K11890">
        <v>3</v>
      </c>
      <c r="L11890">
        <v>0</v>
      </c>
      <c r="M11890">
        <v>0</v>
      </c>
      <c r="N11890">
        <v>0</v>
      </c>
      <c r="O11890">
        <v>-13</v>
      </c>
    </row>
    <row r="11891" spans="1:24" x14ac:dyDescent="0.3">
      <c r="A11891">
        <v>11690</v>
      </c>
      <c r="B11891" t="s">
        <v>363</v>
      </c>
      <c r="C11891" t="s">
        <v>3035</v>
      </c>
      <c r="P11891">
        <v>63</v>
      </c>
      <c r="Q11891">
        <v>1</v>
      </c>
      <c r="R11891">
        <v>99</v>
      </c>
      <c r="S11891">
        <v>3</v>
      </c>
    </row>
    <row r="11892" spans="1:24" x14ac:dyDescent="0.3">
      <c r="A11892">
        <v>11690</v>
      </c>
      <c r="B11892" t="s">
        <v>363</v>
      </c>
      <c r="C11892" t="s">
        <v>44</v>
      </c>
      <c r="P11892">
        <v>28</v>
      </c>
      <c r="Q11892">
        <v>1</v>
      </c>
      <c r="R11892">
        <v>39</v>
      </c>
      <c r="S11892">
        <v>3</v>
      </c>
    </row>
    <row r="11893" spans="1:24" x14ac:dyDescent="0.3">
      <c r="A11893">
        <v>11690</v>
      </c>
      <c r="B11893" t="s">
        <v>363</v>
      </c>
      <c r="C11893" t="s">
        <v>3268</v>
      </c>
      <c r="P11893">
        <v>15</v>
      </c>
      <c r="Q11893">
        <v>0</v>
      </c>
      <c r="R11893">
        <v>31</v>
      </c>
      <c r="S11893">
        <v>3</v>
      </c>
    </row>
    <row r="11894" spans="1:24" x14ac:dyDescent="0.3">
      <c r="A11894">
        <v>11690</v>
      </c>
      <c r="B11894" t="s">
        <v>363</v>
      </c>
      <c r="C11894" t="s">
        <v>1535</v>
      </c>
      <c r="P11894">
        <v>9</v>
      </c>
      <c r="Q11894">
        <v>0</v>
      </c>
      <c r="R11894">
        <v>15</v>
      </c>
      <c r="S11894">
        <v>3</v>
      </c>
    </row>
    <row r="11895" spans="1:24" x14ac:dyDescent="0.3">
      <c r="A11895">
        <v>11690</v>
      </c>
      <c r="B11895" t="s">
        <v>363</v>
      </c>
      <c r="C11895" t="s">
        <v>311</v>
      </c>
      <c r="P11895">
        <v>15</v>
      </c>
      <c r="Q11895">
        <v>0</v>
      </c>
      <c r="R11895">
        <v>10</v>
      </c>
      <c r="S11895">
        <v>3</v>
      </c>
    </row>
    <row r="11896" spans="1:24" x14ac:dyDescent="0.3">
      <c r="A11896">
        <v>11690</v>
      </c>
      <c r="B11896" t="s">
        <v>363</v>
      </c>
      <c r="C11896" t="s">
        <v>2653</v>
      </c>
      <c r="P11896">
        <v>6</v>
      </c>
      <c r="Q11896">
        <v>0</v>
      </c>
      <c r="R11896">
        <v>6</v>
      </c>
      <c r="S11896">
        <v>1</v>
      </c>
    </row>
    <row r="11897" spans="1:24" x14ac:dyDescent="0.3">
      <c r="A11897">
        <v>11690</v>
      </c>
      <c r="B11897" t="s">
        <v>363</v>
      </c>
      <c r="C11897" t="s">
        <v>3036</v>
      </c>
      <c r="P11897">
        <v>5</v>
      </c>
      <c r="Q11897">
        <v>0</v>
      </c>
      <c r="R11897">
        <v>5</v>
      </c>
      <c r="S11897">
        <v>1</v>
      </c>
    </row>
    <row r="11898" spans="1:24" x14ac:dyDescent="0.3">
      <c r="A11898">
        <v>11690</v>
      </c>
      <c r="B11898" t="s">
        <v>1749</v>
      </c>
      <c r="C11898" t="s">
        <v>2119</v>
      </c>
      <c r="P11898">
        <v>14</v>
      </c>
      <c r="Q11898">
        <v>1</v>
      </c>
      <c r="R11898">
        <v>40</v>
      </c>
      <c r="S11898">
        <v>5</v>
      </c>
    </row>
    <row r="11899" spans="1:24" x14ac:dyDescent="0.3">
      <c r="A11899">
        <v>11690</v>
      </c>
      <c r="B11899" t="s">
        <v>1749</v>
      </c>
      <c r="C11899" t="s">
        <v>3073</v>
      </c>
      <c r="P11899">
        <v>10</v>
      </c>
      <c r="Q11899">
        <v>0</v>
      </c>
      <c r="R11899">
        <v>21</v>
      </c>
      <c r="S11899">
        <v>3</v>
      </c>
    </row>
    <row r="11900" spans="1:24" x14ac:dyDescent="0.3">
      <c r="A11900">
        <v>11690</v>
      </c>
      <c r="B11900" t="s">
        <v>1749</v>
      </c>
      <c r="C11900" t="s">
        <v>74</v>
      </c>
      <c r="P11900">
        <v>13</v>
      </c>
      <c r="Q11900">
        <v>0</v>
      </c>
      <c r="R11900">
        <v>19</v>
      </c>
      <c r="S11900">
        <v>2</v>
      </c>
    </row>
    <row r="11901" spans="1:24" x14ac:dyDescent="0.3">
      <c r="A11901">
        <v>11690</v>
      </c>
      <c r="B11901" t="s">
        <v>1749</v>
      </c>
      <c r="C11901" t="s">
        <v>3074</v>
      </c>
      <c r="P11901">
        <v>12</v>
      </c>
      <c r="Q11901">
        <v>0</v>
      </c>
      <c r="R11901">
        <v>12</v>
      </c>
      <c r="S11901">
        <v>1</v>
      </c>
    </row>
    <row r="11902" spans="1:24" x14ac:dyDescent="0.3">
      <c r="A11902">
        <v>11690</v>
      </c>
      <c r="B11902" t="s">
        <v>1749</v>
      </c>
      <c r="C11902" t="s">
        <v>3071</v>
      </c>
      <c r="P11902">
        <v>12</v>
      </c>
      <c r="Q11902">
        <v>0</v>
      </c>
      <c r="R11902">
        <v>12</v>
      </c>
      <c r="S11902">
        <v>1</v>
      </c>
    </row>
    <row r="11903" spans="1:24" x14ac:dyDescent="0.3">
      <c r="A11903">
        <v>11690</v>
      </c>
      <c r="B11903" t="s">
        <v>1749</v>
      </c>
      <c r="C11903" t="s">
        <v>3269</v>
      </c>
      <c r="P11903">
        <v>4</v>
      </c>
      <c r="Q11903">
        <v>0</v>
      </c>
      <c r="R11903">
        <v>4</v>
      </c>
      <c r="S11903">
        <v>1</v>
      </c>
    </row>
    <row r="11904" spans="1:24" x14ac:dyDescent="0.3">
      <c r="A11904">
        <v>11690</v>
      </c>
      <c r="B11904" t="s">
        <v>363</v>
      </c>
      <c r="C11904" t="s">
        <v>399</v>
      </c>
      <c r="T11904">
        <v>18</v>
      </c>
      <c r="U11904">
        <v>28</v>
      </c>
      <c r="V11904">
        <v>0</v>
      </c>
      <c r="W11904">
        <v>36</v>
      </c>
      <c r="X11904">
        <v>2</v>
      </c>
    </row>
    <row r="11905" spans="1:39" x14ac:dyDescent="0.3">
      <c r="A11905">
        <v>11690</v>
      </c>
      <c r="B11905" t="s">
        <v>363</v>
      </c>
      <c r="C11905" t="s">
        <v>3270</v>
      </c>
      <c r="T11905">
        <v>14</v>
      </c>
      <c r="U11905">
        <v>17</v>
      </c>
      <c r="V11905">
        <v>0</v>
      </c>
      <c r="W11905">
        <v>28</v>
      </c>
      <c r="X11905">
        <v>2</v>
      </c>
    </row>
    <row r="11906" spans="1:39" x14ac:dyDescent="0.3">
      <c r="A11906">
        <v>11690</v>
      </c>
      <c r="B11906" t="s">
        <v>1749</v>
      </c>
      <c r="C11906" t="s">
        <v>2010</v>
      </c>
      <c r="T11906">
        <v>24</v>
      </c>
      <c r="U11906">
        <v>24</v>
      </c>
      <c r="V11906">
        <v>0</v>
      </c>
      <c r="W11906">
        <v>48</v>
      </c>
      <c r="X11906">
        <v>2</v>
      </c>
    </row>
    <row r="11907" spans="1:39" x14ac:dyDescent="0.3">
      <c r="A11907">
        <v>11690</v>
      </c>
      <c r="B11907" t="s">
        <v>1749</v>
      </c>
      <c r="C11907" t="s">
        <v>2119</v>
      </c>
      <c r="T11907">
        <v>15</v>
      </c>
      <c r="U11907">
        <v>15</v>
      </c>
      <c r="V11907">
        <v>0</v>
      </c>
      <c r="W11907">
        <v>15</v>
      </c>
      <c r="X11907">
        <v>1</v>
      </c>
    </row>
    <row r="11908" spans="1:39" x14ac:dyDescent="0.3">
      <c r="A11908">
        <v>11690</v>
      </c>
      <c r="B11908" t="s">
        <v>363</v>
      </c>
      <c r="C11908" t="s">
        <v>3266</v>
      </c>
      <c r="Y11908">
        <v>-1.5</v>
      </c>
      <c r="Z11908">
        <v>7</v>
      </c>
      <c r="AA11908">
        <v>0</v>
      </c>
      <c r="AB11908">
        <v>-3</v>
      </c>
      <c r="AC11908">
        <v>2</v>
      </c>
    </row>
    <row r="11909" spans="1:39" x14ac:dyDescent="0.3">
      <c r="A11909">
        <v>11690</v>
      </c>
      <c r="B11909" t="s">
        <v>1749</v>
      </c>
      <c r="C11909" t="s">
        <v>3271</v>
      </c>
      <c r="Y11909">
        <v>13.5</v>
      </c>
      <c r="Z11909">
        <v>26</v>
      </c>
      <c r="AA11909">
        <v>0</v>
      </c>
      <c r="AB11909">
        <v>54</v>
      </c>
      <c r="AC11909">
        <v>4</v>
      </c>
    </row>
    <row r="11910" spans="1:39" x14ac:dyDescent="0.3">
      <c r="A11910">
        <v>11690</v>
      </c>
      <c r="B11910" t="s">
        <v>363</v>
      </c>
      <c r="C11910" t="s">
        <v>3038</v>
      </c>
      <c r="AD11910">
        <v>1</v>
      </c>
      <c r="AE11910" t="s">
        <v>136</v>
      </c>
      <c r="AF11910">
        <v>0</v>
      </c>
      <c r="AG11910">
        <v>0</v>
      </c>
      <c r="AH11910">
        <v>2</v>
      </c>
      <c r="AI11910">
        <v>2</v>
      </c>
    </row>
    <row r="11911" spans="1:39" x14ac:dyDescent="0.3">
      <c r="A11911">
        <v>11690</v>
      </c>
      <c r="B11911" t="s">
        <v>1749</v>
      </c>
      <c r="C11911" t="s">
        <v>3272</v>
      </c>
      <c r="AD11911">
        <v>1</v>
      </c>
      <c r="AE11911" t="s">
        <v>136</v>
      </c>
      <c r="AF11911">
        <v>0</v>
      </c>
      <c r="AG11911">
        <v>0</v>
      </c>
      <c r="AH11911">
        <v>3</v>
      </c>
      <c r="AI11911">
        <v>3</v>
      </c>
    </row>
    <row r="11912" spans="1:39" x14ac:dyDescent="0.3">
      <c r="A11912">
        <v>11690</v>
      </c>
      <c r="B11912" t="s">
        <v>363</v>
      </c>
      <c r="C11912" t="s">
        <v>2581</v>
      </c>
      <c r="AJ11912">
        <v>44</v>
      </c>
      <c r="AK11912">
        <v>263</v>
      </c>
      <c r="AL11912">
        <v>37.6</v>
      </c>
      <c r="AM11912">
        <v>7</v>
      </c>
    </row>
    <row r="11913" spans="1:39" x14ac:dyDescent="0.3">
      <c r="A11913">
        <v>11690</v>
      </c>
      <c r="B11913" t="s">
        <v>1749</v>
      </c>
      <c r="C11913" t="s">
        <v>3272</v>
      </c>
      <c r="AJ11913">
        <v>44</v>
      </c>
      <c r="AK11913">
        <v>161</v>
      </c>
      <c r="AL11913">
        <v>32.200000000000003</v>
      </c>
      <c r="AM11913">
        <v>5</v>
      </c>
    </row>
    <row r="11914" spans="1:39" x14ac:dyDescent="0.3">
      <c r="A11914">
        <v>11691</v>
      </c>
      <c r="B11914" t="s">
        <v>1076</v>
      </c>
      <c r="C11914" t="s">
        <v>3147</v>
      </c>
      <c r="D11914">
        <v>26</v>
      </c>
      <c r="E11914">
        <v>50</v>
      </c>
      <c r="F11914">
        <v>13</v>
      </c>
      <c r="G11914">
        <v>1</v>
      </c>
      <c r="H11914">
        <v>0</v>
      </c>
      <c r="I11914">
        <v>98</v>
      </c>
      <c r="J11914">
        <v>74</v>
      </c>
    </row>
    <row r="11915" spans="1:39" x14ac:dyDescent="0.3">
      <c r="A11915">
        <v>11691</v>
      </c>
      <c r="B11915" t="s">
        <v>1076</v>
      </c>
      <c r="C11915" t="s">
        <v>3273</v>
      </c>
      <c r="D11915">
        <v>3</v>
      </c>
      <c r="E11915">
        <v>0</v>
      </c>
      <c r="F11915">
        <v>0</v>
      </c>
      <c r="G11915">
        <v>0</v>
      </c>
      <c r="H11915">
        <v>0</v>
      </c>
      <c r="I11915">
        <v>0</v>
      </c>
      <c r="J11915">
        <v>0</v>
      </c>
    </row>
    <row r="11916" spans="1:39" x14ac:dyDescent="0.3">
      <c r="A11916">
        <v>11691</v>
      </c>
      <c r="B11916" t="s">
        <v>433</v>
      </c>
      <c r="C11916" t="s">
        <v>3270</v>
      </c>
      <c r="D11916">
        <v>38</v>
      </c>
      <c r="E11916">
        <v>76.3</v>
      </c>
      <c r="F11916">
        <v>29</v>
      </c>
      <c r="G11916">
        <v>1</v>
      </c>
      <c r="H11916">
        <v>1</v>
      </c>
      <c r="I11916">
        <v>268</v>
      </c>
      <c r="J11916">
        <v>139</v>
      </c>
    </row>
    <row r="11917" spans="1:39" x14ac:dyDescent="0.3">
      <c r="A11917">
        <v>11691</v>
      </c>
      <c r="B11917" t="s">
        <v>1076</v>
      </c>
      <c r="C11917" t="s">
        <v>3274</v>
      </c>
      <c r="K11917">
        <v>13</v>
      </c>
      <c r="L11917">
        <v>0</v>
      </c>
      <c r="M11917">
        <v>58</v>
      </c>
      <c r="N11917">
        <v>0</v>
      </c>
      <c r="O11917">
        <v>72</v>
      </c>
    </row>
    <row r="11918" spans="1:39" x14ac:dyDescent="0.3">
      <c r="A11918">
        <v>11691</v>
      </c>
      <c r="B11918" t="s">
        <v>1076</v>
      </c>
      <c r="C11918" t="s">
        <v>3147</v>
      </c>
      <c r="K11918">
        <v>10</v>
      </c>
      <c r="L11918">
        <v>0</v>
      </c>
      <c r="M11918">
        <v>12</v>
      </c>
      <c r="N11918">
        <v>0</v>
      </c>
      <c r="O11918">
        <v>24</v>
      </c>
    </row>
    <row r="11919" spans="1:39" x14ac:dyDescent="0.3">
      <c r="A11919">
        <v>11691</v>
      </c>
      <c r="B11919" t="s">
        <v>1076</v>
      </c>
      <c r="C11919" t="s">
        <v>970</v>
      </c>
      <c r="K11919">
        <v>7</v>
      </c>
      <c r="L11919">
        <v>0</v>
      </c>
      <c r="M11919">
        <v>13</v>
      </c>
      <c r="N11919">
        <v>0</v>
      </c>
      <c r="O11919">
        <v>19</v>
      </c>
    </row>
    <row r="11920" spans="1:39" x14ac:dyDescent="0.3">
      <c r="A11920">
        <v>11691</v>
      </c>
      <c r="B11920" t="s">
        <v>433</v>
      </c>
      <c r="C11920" t="s">
        <v>595</v>
      </c>
      <c r="K11920">
        <v>19</v>
      </c>
      <c r="L11920">
        <v>1</v>
      </c>
      <c r="M11920">
        <v>38</v>
      </c>
      <c r="N11920">
        <v>1</v>
      </c>
      <c r="O11920">
        <v>66</v>
      </c>
    </row>
    <row r="11921" spans="1:19" x14ac:dyDescent="0.3">
      <c r="A11921">
        <v>11691</v>
      </c>
      <c r="B11921" t="s">
        <v>433</v>
      </c>
      <c r="C11921" t="s">
        <v>324</v>
      </c>
      <c r="K11921">
        <v>8</v>
      </c>
      <c r="L11921">
        <v>0</v>
      </c>
      <c r="M11921">
        <v>30</v>
      </c>
      <c r="N11921">
        <v>1</v>
      </c>
      <c r="O11921">
        <v>64</v>
      </c>
    </row>
    <row r="11922" spans="1:19" x14ac:dyDescent="0.3">
      <c r="A11922">
        <v>11691</v>
      </c>
      <c r="B11922" t="s">
        <v>433</v>
      </c>
      <c r="C11922" t="s">
        <v>3270</v>
      </c>
      <c r="K11922">
        <v>6</v>
      </c>
      <c r="L11922">
        <v>0</v>
      </c>
      <c r="M11922">
        <v>19</v>
      </c>
      <c r="N11922">
        <v>0</v>
      </c>
      <c r="O11922">
        <v>16</v>
      </c>
    </row>
    <row r="11923" spans="1:19" x14ac:dyDescent="0.3">
      <c r="A11923">
        <v>11691</v>
      </c>
      <c r="B11923" t="s">
        <v>433</v>
      </c>
      <c r="C11923" t="s">
        <v>121</v>
      </c>
      <c r="K11923">
        <v>3</v>
      </c>
      <c r="L11923">
        <v>0</v>
      </c>
      <c r="M11923">
        <v>7</v>
      </c>
      <c r="N11923">
        <v>0</v>
      </c>
      <c r="O11923">
        <v>-2</v>
      </c>
    </row>
    <row r="11924" spans="1:19" x14ac:dyDescent="0.3">
      <c r="A11924">
        <v>11691</v>
      </c>
      <c r="B11924" t="s">
        <v>1076</v>
      </c>
      <c r="C11924" t="s">
        <v>3275</v>
      </c>
      <c r="P11924">
        <v>16</v>
      </c>
      <c r="Q11924">
        <v>0</v>
      </c>
      <c r="R11924">
        <v>36</v>
      </c>
      <c r="S11924">
        <v>3</v>
      </c>
    </row>
    <row r="11925" spans="1:19" x14ac:dyDescent="0.3">
      <c r="A11925">
        <v>11691</v>
      </c>
      <c r="B11925" t="s">
        <v>1076</v>
      </c>
      <c r="C11925" t="s">
        <v>3152</v>
      </c>
      <c r="P11925">
        <v>18</v>
      </c>
      <c r="Q11925">
        <v>0</v>
      </c>
      <c r="R11925">
        <v>25</v>
      </c>
      <c r="S11925">
        <v>2</v>
      </c>
    </row>
    <row r="11926" spans="1:19" x14ac:dyDescent="0.3">
      <c r="A11926">
        <v>11691</v>
      </c>
      <c r="B11926" t="s">
        <v>1076</v>
      </c>
      <c r="C11926" t="s">
        <v>3276</v>
      </c>
      <c r="P11926">
        <v>11</v>
      </c>
      <c r="Q11926">
        <v>0</v>
      </c>
      <c r="R11926">
        <v>16</v>
      </c>
      <c r="S11926">
        <v>2</v>
      </c>
    </row>
    <row r="11927" spans="1:19" x14ac:dyDescent="0.3">
      <c r="A11927">
        <v>11691</v>
      </c>
      <c r="B11927" t="s">
        <v>1076</v>
      </c>
      <c r="C11927" t="s">
        <v>3277</v>
      </c>
      <c r="P11927">
        <v>6</v>
      </c>
      <c r="Q11927">
        <v>0</v>
      </c>
      <c r="R11927">
        <v>11</v>
      </c>
      <c r="S11927">
        <v>2</v>
      </c>
    </row>
    <row r="11928" spans="1:19" x14ac:dyDescent="0.3">
      <c r="A11928">
        <v>11691</v>
      </c>
      <c r="B11928" t="s">
        <v>1076</v>
      </c>
      <c r="C11928" t="s">
        <v>3278</v>
      </c>
      <c r="P11928">
        <v>9</v>
      </c>
      <c r="Q11928">
        <v>0</v>
      </c>
      <c r="R11928">
        <v>9</v>
      </c>
      <c r="S11928">
        <v>1</v>
      </c>
    </row>
    <row r="11929" spans="1:19" x14ac:dyDescent="0.3">
      <c r="A11929">
        <v>11691</v>
      </c>
      <c r="B11929" t="s">
        <v>1076</v>
      </c>
      <c r="C11929" t="s">
        <v>53</v>
      </c>
      <c r="P11929">
        <v>4</v>
      </c>
      <c r="Q11929">
        <v>0</v>
      </c>
      <c r="R11929">
        <v>8</v>
      </c>
      <c r="S11929">
        <v>2</v>
      </c>
    </row>
    <row r="11930" spans="1:19" x14ac:dyDescent="0.3">
      <c r="A11930">
        <v>11691</v>
      </c>
      <c r="B11930" t="s">
        <v>1076</v>
      </c>
      <c r="C11930" t="s">
        <v>3274</v>
      </c>
      <c r="P11930">
        <v>0</v>
      </c>
      <c r="Q11930">
        <v>0</v>
      </c>
      <c r="R11930">
        <v>-7</v>
      </c>
      <c r="S11930">
        <v>1</v>
      </c>
    </row>
    <row r="11931" spans="1:19" x14ac:dyDescent="0.3">
      <c r="A11931">
        <v>11691</v>
      </c>
      <c r="B11931" t="s">
        <v>433</v>
      </c>
      <c r="C11931" t="s">
        <v>121</v>
      </c>
      <c r="P11931">
        <v>34</v>
      </c>
      <c r="Q11931">
        <v>0</v>
      </c>
      <c r="R11931">
        <v>112</v>
      </c>
      <c r="S11931">
        <v>11</v>
      </c>
    </row>
    <row r="11932" spans="1:19" x14ac:dyDescent="0.3">
      <c r="A11932">
        <v>11691</v>
      </c>
      <c r="B11932" t="s">
        <v>433</v>
      </c>
      <c r="C11932" t="s">
        <v>3279</v>
      </c>
      <c r="P11932">
        <v>38</v>
      </c>
      <c r="Q11932">
        <v>0</v>
      </c>
      <c r="R11932">
        <v>47</v>
      </c>
      <c r="S11932">
        <v>2</v>
      </c>
    </row>
    <row r="11933" spans="1:19" x14ac:dyDescent="0.3">
      <c r="A11933">
        <v>11691</v>
      </c>
      <c r="B11933" t="s">
        <v>433</v>
      </c>
      <c r="C11933" t="s">
        <v>3280</v>
      </c>
      <c r="P11933">
        <v>16</v>
      </c>
      <c r="Q11933">
        <v>0</v>
      </c>
      <c r="R11933">
        <v>30</v>
      </c>
      <c r="S11933">
        <v>3</v>
      </c>
    </row>
    <row r="11934" spans="1:19" x14ac:dyDescent="0.3">
      <c r="A11934">
        <v>11691</v>
      </c>
      <c r="B11934" t="s">
        <v>433</v>
      </c>
      <c r="C11934" t="s">
        <v>3281</v>
      </c>
      <c r="P11934">
        <v>20</v>
      </c>
      <c r="Q11934">
        <v>1</v>
      </c>
      <c r="R11934">
        <v>30</v>
      </c>
      <c r="S11934">
        <v>2</v>
      </c>
    </row>
    <row r="11935" spans="1:19" x14ac:dyDescent="0.3">
      <c r="A11935">
        <v>11691</v>
      </c>
      <c r="B11935" t="s">
        <v>433</v>
      </c>
      <c r="C11935" t="s">
        <v>3282</v>
      </c>
      <c r="P11935">
        <v>19</v>
      </c>
      <c r="Q11935">
        <v>0</v>
      </c>
      <c r="R11935">
        <v>19</v>
      </c>
      <c r="S11935">
        <v>1</v>
      </c>
    </row>
    <row r="11936" spans="1:19" x14ac:dyDescent="0.3">
      <c r="A11936">
        <v>11691</v>
      </c>
      <c r="B11936" t="s">
        <v>433</v>
      </c>
      <c r="C11936" t="s">
        <v>107</v>
      </c>
      <c r="P11936">
        <v>12</v>
      </c>
      <c r="Q11936">
        <v>0</v>
      </c>
      <c r="R11936">
        <v>13</v>
      </c>
      <c r="S11936">
        <v>3</v>
      </c>
    </row>
    <row r="11937" spans="1:39" x14ac:dyDescent="0.3">
      <c r="A11937">
        <v>11691</v>
      </c>
      <c r="B11937" t="s">
        <v>433</v>
      </c>
      <c r="C11937" t="s">
        <v>44</v>
      </c>
      <c r="P11937">
        <v>7</v>
      </c>
      <c r="Q11937">
        <v>0</v>
      </c>
      <c r="R11937">
        <v>7</v>
      </c>
      <c r="S11937">
        <v>1</v>
      </c>
    </row>
    <row r="11938" spans="1:39" x14ac:dyDescent="0.3">
      <c r="A11938">
        <v>11691</v>
      </c>
      <c r="B11938" t="s">
        <v>433</v>
      </c>
      <c r="C11938" t="s">
        <v>3283</v>
      </c>
      <c r="P11938">
        <v>4</v>
      </c>
      <c r="Q11938">
        <v>0</v>
      </c>
      <c r="R11938">
        <v>6</v>
      </c>
      <c r="S11938">
        <v>2</v>
      </c>
    </row>
    <row r="11939" spans="1:39" x14ac:dyDescent="0.3">
      <c r="A11939">
        <v>11691</v>
      </c>
      <c r="B11939" t="s">
        <v>433</v>
      </c>
      <c r="C11939" t="s">
        <v>595</v>
      </c>
      <c r="P11939">
        <v>11</v>
      </c>
      <c r="Q11939">
        <v>0</v>
      </c>
      <c r="R11939">
        <v>2</v>
      </c>
      <c r="S11939">
        <v>3</v>
      </c>
    </row>
    <row r="11940" spans="1:39" x14ac:dyDescent="0.3">
      <c r="A11940">
        <v>11691</v>
      </c>
      <c r="B11940" t="s">
        <v>433</v>
      </c>
      <c r="C11940" t="s">
        <v>443</v>
      </c>
      <c r="P11940">
        <v>2</v>
      </c>
      <c r="Q11940">
        <v>0</v>
      </c>
      <c r="R11940">
        <v>2</v>
      </c>
      <c r="S11940">
        <v>1</v>
      </c>
    </row>
    <row r="11941" spans="1:39" x14ac:dyDescent="0.3">
      <c r="A11941">
        <v>11691</v>
      </c>
      <c r="B11941" t="s">
        <v>1076</v>
      </c>
      <c r="C11941" t="s">
        <v>3284</v>
      </c>
      <c r="T11941">
        <v>36.299999999999997</v>
      </c>
      <c r="U11941">
        <v>63</v>
      </c>
      <c r="V11941">
        <v>0</v>
      </c>
      <c r="W11941">
        <v>109</v>
      </c>
      <c r="X11941">
        <v>3</v>
      </c>
    </row>
    <row r="11942" spans="1:39" x14ac:dyDescent="0.3">
      <c r="A11942">
        <v>11691</v>
      </c>
      <c r="B11942" t="s">
        <v>1076</v>
      </c>
      <c r="C11942" t="s">
        <v>337</v>
      </c>
      <c r="T11942">
        <v>27</v>
      </c>
      <c r="U11942">
        <v>27</v>
      </c>
      <c r="V11942">
        <v>0</v>
      </c>
      <c r="W11942">
        <v>27</v>
      </c>
      <c r="X11942">
        <v>1</v>
      </c>
    </row>
    <row r="11943" spans="1:39" x14ac:dyDescent="0.3">
      <c r="A11943">
        <v>11691</v>
      </c>
      <c r="B11943" t="s">
        <v>1076</v>
      </c>
      <c r="C11943" t="s">
        <v>53</v>
      </c>
      <c r="T11943">
        <v>20</v>
      </c>
      <c r="U11943">
        <v>20</v>
      </c>
      <c r="V11943">
        <v>0</v>
      </c>
      <c r="W11943">
        <v>20</v>
      </c>
      <c r="X11943">
        <v>1</v>
      </c>
    </row>
    <row r="11944" spans="1:39" x14ac:dyDescent="0.3">
      <c r="A11944">
        <v>11691</v>
      </c>
      <c r="B11944" t="s">
        <v>433</v>
      </c>
      <c r="C11944" t="s">
        <v>121</v>
      </c>
      <c r="T11944">
        <v>16.5</v>
      </c>
      <c r="U11944">
        <v>19</v>
      </c>
      <c r="V11944">
        <v>0</v>
      </c>
      <c r="W11944">
        <v>33</v>
      </c>
      <c r="X11944">
        <v>2</v>
      </c>
    </row>
    <row r="11945" spans="1:39" x14ac:dyDescent="0.3">
      <c r="A11945">
        <v>11691</v>
      </c>
      <c r="B11945" t="s">
        <v>1076</v>
      </c>
      <c r="C11945" t="s">
        <v>53</v>
      </c>
      <c r="Y11945">
        <v>25</v>
      </c>
      <c r="Z11945">
        <v>68</v>
      </c>
      <c r="AA11945">
        <v>1</v>
      </c>
      <c r="AB11945">
        <v>75</v>
      </c>
      <c r="AC11945">
        <v>3</v>
      </c>
    </row>
    <row r="11946" spans="1:39" x14ac:dyDescent="0.3">
      <c r="A11946">
        <v>11691</v>
      </c>
      <c r="B11946" t="s">
        <v>433</v>
      </c>
      <c r="C11946" t="s">
        <v>121</v>
      </c>
      <c r="Y11946">
        <v>6.5</v>
      </c>
      <c r="Z11946">
        <v>16</v>
      </c>
      <c r="AA11946">
        <v>0</v>
      </c>
      <c r="AB11946">
        <v>26</v>
      </c>
      <c r="AC11946">
        <v>4</v>
      </c>
    </row>
    <row r="11947" spans="1:39" x14ac:dyDescent="0.3">
      <c r="A11947">
        <v>11691</v>
      </c>
      <c r="B11947" t="s">
        <v>1076</v>
      </c>
      <c r="C11947" t="s">
        <v>3285</v>
      </c>
      <c r="AD11947">
        <v>1</v>
      </c>
      <c r="AE11947">
        <v>29</v>
      </c>
      <c r="AF11947">
        <v>1</v>
      </c>
      <c r="AG11947">
        <v>100</v>
      </c>
      <c r="AH11947">
        <v>4</v>
      </c>
      <c r="AI11947">
        <v>1</v>
      </c>
    </row>
    <row r="11948" spans="1:39" x14ac:dyDescent="0.3">
      <c r="A11948">
        <v>11691</v>
      </c>
      <c r="B11948" t="s">
        <v>433</v>
      </c>
      <c r="C11948" t="s">
        <v>3286</v>
      </c>
      <c r="AD11948">
        <v>1</v>
      </c>
      <c r="AE11948">
        <v>43</v>
      </c>
      <c r="AF11948">
        <v>1</v>
      </c>
      <c r="AG11948">
        <v>100</v>
      </c>
      <c r="AH11948">
        <v>6</v>
      </c>
      <c r="AI11948">
        <v>3</v>
      </c>
    </row>
    <row r="11949" spans="1:39" x14ac:dyDescent="0.3">
      <c r="A11949">
        <v>11691</v>
      </c>
      <c r="B11949" t="s">
        <v>1076</v>
      </c>
      <c r="C11949" t="s">
        <v>2914</v>
      </c>
      <c r="AJ11949">
        <v>50</v>
      </c>
      <c r="AK11949">
        <v>306</v>
      </c>
      <c r="AL11949">
        <v>43.7</v>
      </c>
      <c r="AM11949">
        <v>7</v>
      </c>
    </row>
    <row r="11950" spans="1:39" x14ac:dyDescent="0.3">
      <c r="A11950">
        <v>11691</v>
      </c>
      <c r="B11950" t="s">
        <v>433</v>
      </c>
      <c r="C11950" t="s">
        <v>3286</v>
      </c>
      <c r="AJ11950">
        <v>53</v>
      </c>
      <c r="AK11950">
        <v>228</v>
      </c>
      <c r="AL11950">
        <v>38</v>
      </c>
      <c r="AM11950">
        <v>6</v>
      </c>
    </row>
    <row r="11951" spans="1:39" x14ac:dyDescent="0.3">
      <c r="A11951">
        <v>11692</v>
      </c>
      <c r="B11951" t="s">
        <v>89</v>
      </c>
      <c r="C11951" t="s">
        <v>3287</v>
      </c>
      <c r="D11951">
        <v>24</v>
      </c>
      <c r="E11951">
        <v>41.7</v>
      </c>
      <c r="F11951">
        <v>10</v>
      </c>
      <c r="G11951">
        <v>3</v>
      </c>
      <c r="H11951">
        <v>0</v>
      </c>
      <c r="I11951">
        <v>88</v>
      </c>
      <c r="J11951">
        <v>47.5</v>
      </c>
    </row>
    <row r="11952" spans="1:39" x14ac:dyDescent="0.3">
      <c r="A11952">
        <v>11692</v>
      </c>
      <c r="B11952" t="s">
        <v>343</v>
      </c>
      <c r="C11952" t="s">
        <v>2240</v>
      </c>
      <c r="D11952">
        <v>18</v>
      </c>
      <c r="E11952">
        <v>44.4</v>
      </c>
      <c r="F11952">
        <v>8</v>
      </c>
      <c r="G11952">
        <v>1</v>
      </c>
      <c r="H11952">
        <v>0</v>
      </c>
      <c r="I11952">
        <v>39</v>
      </c>
      <c r="J11952">
        <v>51.5</v>
      </c>
    </row>
    <row r="11953" spans="1:19" x14ac:dyDescent="0.3">
      <c r="A11953">
        <v>11692</v>
      </c>
      <c r="B11953" t="s">
        <v>343</v>
      </c>
      <c r="C11953" t="s">
        <v>3288</v>
      </c>
      <c r="D11953">
        <v>2</v>
      </c>
      <c r="E11953">
        <v>0</v>
      </c>
      <c r="F11953">
        <v>0</v>
      </c>
      <c r="G11953">
        <v>0</v>
      </c>
      <c r="H11953">
        <v>0</v>
      </c>
      <c r="I11953">
        <v>0</v>
      </c>
      <c r="J11953">
        <v>0</v>
      </c>
    </row>
    <row r="11954" spans="1:19" x14ac:dyDescent="0.3">
      <c r="A11954">
        <v>11692</v>
      </c>
      <c r="B11954" t="s">
        <v>89</v>
      </c>
      <c r="C11954" t="s">
        <v>107</v>
      </c>
      <c r="K11954">
        <v>35</v>
      </c>
      <c r="L11954">
        <v>1</v>
      </c>
      <c r="M11954">
        <v>15</v>
      </c>
      <c r="N11954">
        <v>0</v>
      </c>
      <c r="O11954">
        <v>119</v>
      </c>
    </row>
    <row r="11955" spans="1:19" x14ac:dyDescent="0.3">
      <c r="A11955">
        <v>11692</v>
      </c>
      <c r="B11955" t="s">
        <v>89</v>
      </c>
      <c r="C11955" t="s">
        <v>3287</v>
      </c>
      <c r="K11955">
        <v>11</v>
      </c>
      <c r="L11955">
        <v>0</v>
      </c>
      <c r="M11955">
        <v>7</v>
      </c>
      <c r="N11955">
        <v>0</v>
      </c>
      <c r="O11955">
        <v>13</v>
      </c>
    </row>
    <row r="11956" spans="1:19" x14ac:dyDescent="0.3">
      <c r="A11956">
        <v>11692</v>
      </c>
      <c r="B11956" t="s">
        <v>89</v>
      </c>
      <c r="C11956" t="s">
        <v>872</v>
      </c>
      <c r="K11956">
        <v>0</v>
      </c>
      <c r="L11956">
        <v>0</v>
      </c>
      <c r="M11956">
        <v>0</v>
      </c>
      <c r="N11956">
        <v>0</v>
      </c>
      <c r="O11956">
        <v>0</v>
      </c>
    </row>
    <row r="11957" spans="1:19" x14ac:dyDescent="0.3">
      <c r="A11957">
        <v>11692</v>
      </c>
      <c r="B11957" t="s">
        <v>89</v>
      </c>
      <c r="C11957" t="s">
        <v>1804</v>
      </c>
      <c r="K11957">
        <v>1</v>
      </c>
      <c r="L11957">
        <v>0</v>
      </c>
      <c r="M11957">
        <v>0</v>
      </c>
      <c r="N11957">
        <v>0</v>
      </c>
      <c r="O11957">
        <v>-1</v>
      </c>
    </row>
    <row r="11958" spans="1:19" x14ac:dyDescent="0.3">
      <c r="A11958">
        <v>11692</v>
      </c>
      <c r="B11958" t="s">
        <v>343</v>
      </c>
      <c r="C11958" t="s">
        <v>970</v>
      </c>
      <c r="K11958">
        <v>24</v>
      </c>
      <c r="L11958">
        <v>0</v>
      </c>
      <c r="M11958">
        <v>24</v>
      </c>
      <c r="N11958">
        <v>1</v>
      </c>
      <c r="O11958">
        <v>86</v>
      </c>
    </row>
    <row r="11959" spans="1:19" x14ac:dyDescent="0.3">
      <c r="A11959">
        <v>11692</v>
      </c>
      <c r="B11959" t="s">
        <v>343</v>
      </c>
      <c r="C11959" t="s">
        <v>1753</v>
      </c>
      <c r="K11959">
        <v>2</v>
      </c>
      <c r="L11959">
        <v>0</v>
      </c>
      <c r="M11959">
        <v>14</v>
      </c>
      <c r="N11959">
        <v>0</v>
      </c>
      <c r="O11959">
        <v>25</v>
      </c>
    </row>
    <row r="11960" spans="1:19" x14ac:dyDescent="0.3">
      <c r="A11960">
        <v>11692</v>
      </c>
      <c r="B11960" t="s">
        <v>343</v>
      </c>
      <c r="C11960" t="s">
        <v>2240</v>
      </c>
      <c r="K11960">
        <v>6</v>
      </c>
      <c r="L11960">
        <v>0</v>
      </c>
      <c r="M11960">
        <v>9</v>
      </c>
      <c r="N11960">
        <v>0</v>
      </c>
      <c r="O11960">
        <v>21</v>
      </c>
    </row>
    <row r="11961" spans="1:19" x14ac:dyDescent="0.3">
      <c r="A11961">
        <v>11692</v>
      </c>
      <c r="B11961" t="s">
        <v>343</v>
      </c>
      <c r="C11961" t="s">
        <v>1187</v>
      </c>
      <c r="K11961">
        <v>6</v>
      </c>
      <c r="L11961">
        <v>0</v>
      </c>
      <c r="M11961">
        <v>22</v>
      </c>
      <c r="N11961">
        <v>0</v>
      </c>
      <c r="O11961">
        <v>20</v>
      </c>
    </row>
    <row r="11962" spans="1:19" x14ac:dyDescent="0.3">
      <c r="A11962">
        <v>11692</v>
      </c>
      <c r="B11962" t="s">
        <v>343</v>
      </c>
      <c r="C11962" t="s">
        <v>107</v>
      </c>
      <c r="K11962">
        <v>1</v>
      </c>
      <c r="L11962">
        <v>0</v>
      </c>
      <c r="M11962">
        <v>5</v>
      </c>
      <c r="N11962">
        <v>0</v>
      </c>
      <c r="O11962">
        <v>5</v>
      </c>
    </row>
    <row r="11963" spans="1:19" x14ac:dyDescent="0.3">
      <c r="A11963">
        <v>11692</v>
      </c>
      <c r="B11963" t="s">
        <v>343</v>
      </c>
      <c r="C11963" t="s">
        <v>957</v>
      </c>
      <c r="K11963">
        <v>1</v>
      </c>
      <c r="L11963">
        <v>0</v>
      </c>
      <c r="M11963">
        <v>4</v>
      </c>
      <c r="N11963">
        <v>0</v>
      </c>
      <c r="O11963">
        <v>4</v>
      </c>
    </row>
    <row r="11964" spans="1:19" x14ac:dyDescent="0.3">
      <c r="A11964">
        <v>11692</v>
      </c>
      <c r="B11964" t="s">
        <v>89</v>
      </c>
      <c r="C11964" t="s">
        <v>354</v>
      </c>
      <c r="P11964">
        <v>17</v>
      </c>
      <c r="Q11964">
        <v>0</v>
      </c>
      <c r="R11964">
        <v>27</v>
      </c>
      <c r="S11964">
        <v>2</v>
      </c>
    </row>
    <row r="11965" spans="1:19" x14ac:dyDescent="0.3">
      <c r="A11965">
        <v>11692</v>
      </c>
      <c r="B11965" t="s">
        <v>89</v>
      </c>
      <c r="C11965" t="s">
        <v>3289</v>
      </c>
      <c r="P11965">
        <v>18</v>
      </c>
      <c r="Q11965">
        <v>0</v>
      </c>
      <c r="R11965">
        <v>26</v>
      </c>
      <c r="S11965">
        <v>2</v>
      </c>
    </row>
    <row r="11966" spans="1:19" x14ac:dyDescent="0.3">
      <c r="A11966">
        <v>11692</v>
      </c>
      <c r="B11966" t="s">
        <v>89</v>
      </c>
      <c r="C11966" t="s">
        <v>2643</v>
      </c>
      <c r="P11966">
        <v>9</v>
      </c>
      <c r="Q11966">
        <v>0</v>
      </c>
      <c r="R11966">
        <v>13</v>
      </c>
      <c r="S11966">
        <v>2</v>
      </c>
    </row>
    <row r="11967" spans="1:19" x14ac:dyDescent="0.3">
      <c r="A11967">
        <v>11692</v>
      </c>
      <c r="B11967" t="s">
        <v>89</v>
      </c>
      <c r="C11967" t="s">
        <v>107</v>
      </c>
      <c r="P11967">
        <v>5</v>
      </c>
      <c r="Q11967">
        <v>0</v>
      </c>
      <c r="R11967">
        <v>12</v>
      </c>
      <c r="S11967">
        <v>3</v>
      </c>
    </row>
    <row r="11968" spans="1:19" x14ac:dyDescent="0.3">
      <c r="A11968">
        <v>11692</v>
      </c>
      <c r="B11968" t="s">
        <v>89</v>
      </c>
      <c r="C11968" t="s">
        <v>2109</v>
      </c>
      <c r="P11968">
        <v>10</v>
      </c>
      <c r="Q11968">
        <v>0</v>
      </c>
      <c r="R11968">
        <v>10</v>
      </c>
      <c r="S11968">
        <v>1</v>
      </c>
    </row>
    <row r="11969" spans="1:39" x14ac:dyDescent="0.3">
      <c r="A11969">
        <v>11692</v>
      </c>
      <c r="B11969" t="s">
        <v>343</v>
      </c>
      <c r="C11969" t="s">
        <v>1187</v>
      </c>
      <c r="P11969">
        <v>7</v>
      </c>
      <c r="Q11969">
        <v>0</v>
      </c>
      <c r="R11969">
        <v>10</v>
      </c>
      <c r="S11969">
        <v>3</v>
      </c>
    </row>
    <row r="11970" spans="1:39" x14ac:dyDescent="0.3">
      <c r="A11970">
        <v>11692</v>
      </c>
      <c r="B11970" t="s">
        <v>343</v>
      </c>
      <c r="C11970" t="s">
        <v>970</v>
      </c>
      <c r="P11970">
        <v>10</v>
      </c>
      <c r="Q11970">
        <v>0</v>
      </c>
      <c r="R11970">
        <v>10</v>
      </c>
      <c r="S11970">
        <v>1</v>
      </c>
    </row>
    <row r="11971" spans="1:39" x14ac:dyDescent="0.3">
      <c r="A11971">
        <v>11692</v>
      </c>
      <c r="B11971" t="s">
        <v>343</v>
      </c>
      <c r="C11971" t="s">
        <v>957</v>
      </c>
      <c r="P11971">
        <v>8</v>
      </c>
      <c r="Q11971">
        <v>0</v>
      </c>
      <c r="R11971">
        <v>8</v>
      </c>
      <c r="S11971">
        <v>1</v>
      </c>
    </row>
    <row r="11972" spans="1:39" x14ac:dyDescent="0.3">
      <c r="A11972">
        <v>11692</v>
      </c>
      <c r="B11972" t="s">
        <v>343</v>
      </c>
      <c r="C11972" t="s">
        <v>107</v>
      </c>
      <c r="P11972">
        <v>4</v>
      </c>
      <c r="Q11972">
        <v>0</v>
      </c>
      <c r="R11972">
        <v>7</v>
      </c>
      <c r="S11972">
        <v>2</v>
      </c>
    </row>
    <row r="11973" spans="1:39" x14ac:dyDescent="0.3">
      <c r="A11973">
        <v>11692</v>
      </c>
      <c r="B11973" t="s">
        <v>343</v>
      </c>
      <c r="C11973" t="s">
        <v>1753</v>
      </c>
      <c r="P11973">
        <v>4</v>
      </c>
      <c r="Q11973">
        <v>0</v>
      </c>
      <c r="R11973">
        <v>4</v>
      </c>
      <c r="S11973">
        <v>1</v>
      </c>
    </row>
    <row r="11974" spans="1:39" x14ac:dyDescent="0.3">
      <c r="A11974">
        <v>11692</v>
      </c>
      <c r="B11974" t="s">
        <v>89</v>
      </c>
      <c r="C11974" t="s">
        <v>195</v>
      </c>
      <c r="T11974">
        <v>6</v>
      </c>
      <c r="U11974">
        <v>6</v>
      </c>
      <c r="V11974">
        <v>0</v>
      </c>
      <c r="W11974">
        <v>6</v>
      </c>
      <c r="X11974">
        <v>1</v>
      </c>
    </row>
    <row r="11975" spans="1:39" x14ac:dyDescent="0.3">
      <c r="A11975">
        <v>11692</v>
      </c>
      <c r="B11975" t="s">
        <v>343</v>
      </c>
      <c r="C11975" t="s">
        <v>1257</v>
      </c>
      <c r="T11975">
        <v>15</v>
      </c>
      <c r="U11975">
        <v>15</v>
      </c>
      <c r="V11975">
        <v>0</v>
      </c>
      <c r="W11975">
        <v>15</v>
      </c>
      <c r="X11975">
        <v>1</v>
      </c>
    </row>
    <row r="11976" spans="1:39" x14ac:dyDescent="0.3">
      <c r="A11976">
        <v>11692</v>
      </c>
      <c r="B11976" t="s">
        <v>343</v>
      </c>
      <c r="C11976" t="s">
        <v>3290</v>
      </c>
      <c r="T11976">
        <v>14</v>
      </c>
      <c r="U11976">
        <v>14</v>
      </c>
      <c r="V11976">
        <v>0</v>
      </c>
      <c r="W11976">
        <v>14</v>
      </c>
      <c r="X11976">
        <v>1</v>
      </c>
    </row>
    <row r="11977" spans="1:39" x14ac:dyDescent="0.3">
      <c r="A11977">
        <v>11692</v>
      </c>
      <c r="B11977" t="s">
        <v>89</v>
      </c>
      <c r="C11977" t="s">
        <v>872</v>
      </c>
      <c r="Y11977">
        <v>9</v>
      </c>
      <c r="Z11977">
        <v>21</v>
      </c>
      <c r="AA11977">
        <v>0</v>
      </c>
      <c r="AB11977">
        <v>54</v>
      </c>
      <c r="AC11977">
        <v>6</v>
      </c>
    </row>
    <row r="11978" spans="1:39" x14ac:dyDescent="0.3">
      <c r="A11978">
        <v>11692</v>
      </c>
      <c r="B11978" t="s">
        <v>343</v>
      </c>
      <c r="C11978" t="s">
        <v>3290</v>
      </c>
      <c r="Y11978">
        <v>2.5</v>
      </c>
      <c r="Z11978">
        <v>7</v>
      </c>
      <c r="AA11978">
        <v>0</v>
      </c>
      <c r="AB11978">
        <v>5</v>
      </c>
      <c r="AC11978">
        <v>2</v>
      </c>
    </row>
    <row r="11979" spans="1:39" x14ac:dyDescent="0.3">
      <c r="A11979">
        <v>11692</v>
      </c>
      <c r="B11979" t="s">
        <v>89</v>
      </c>
      <c r="C11979" t="s">
        <v>2665</v>
      </c>
      <c r="AD11979">
        <v>3</v>
      </c>
      <c r="AE11979">
        <v>45</v>
      </c>
      <c r="AF11979">
        <v>1</v>
      </c>
      <c r="AG11979">
        <v>33.299999999999997</v>
      </c>
      <c r="AH11979">
        <v>3</v>
      </c>
      <c r="AI11979">
        <v>0</v>
      </c>
    </row>
    <row r="11980" spans="1:39" x14ac:dyDescent="0.3">
      <c r="A11980">
        <v>11692</v>
      </c>
      <c r="B11980" t="s">
        <v>343</v>
      </c>
      <c r="C11980" t="s">
        <v>898</v>
      </c>
      <c r="AD11980">
        <v>1</v>
      </c>
      <c r="AE11980">
        <v>22</v>
      </c>
      <c r="AF11980">
        <v>1</v>
      </c>
      <c r="AG11980">
        <v>100</v>
      </c>
      <c r="AH11980">
        <v>4</v>
      </c>
      <c r="AI11980">
        <v>1</v>
      </c>
    </row>
    <row r="11981" spans="1:39" x14ac:dyDescent="0.3">
      <c r="A11981">
        <v>11692</v>
      </c>
      <c r="B11981" t="s">
        <v>89</v>
      </c>
      <c r="C11981" t="s">
        <v>2648</v>
      </c>
      <c r="AJ11981">
        <v>55</v>
      </c>
      <c r="AK11981">
        <v>257</v>
      </c>
      <c r="AL11981">
        <v>42.8</v>
      </c>
      <c r="AM11981">
        <v>6</v>
      </c>
    </row>
    <row r="11982" spans="1:39" x14ac:dyDescent="0.3">
      <c r="A11982">
        <v>11692</v>
      </c>
      <c r="B11982" t="s">
        <v>343</v>
      </c>
      <c r="C11982" t="s">
        <v>3291</v>
      </c>
      <c r="AJ11982">
        <v>43</v>
      </c>
      <c r="AK11982">
        <v>384</v>
      </c>
      <c r="AL11982">
        <v>34.9</v>
      </c>
      <c r="AM11982">
        <v>11</v>
      </c>
    </row>
    <row r="11983" spans="1:39" x14ac:dyDescent="0.3">
      <c r="A11983">
        <v>11693</v>
      </c>
      <c r="B11983" t="s">
        <v>865</v>
      </c>
      <c r="C11983" t="s">
        <v>3292</v>
      </c>
      <c r="D11983">
        <v>31</v>
      </c>
      <c r="E11983">
        <v>48.4</v>
      </c>
      <c r="F11983">
        <v>15</v>
      </c>
      <c r="G11983">
        <v>1</v>
      </c>
      <c r="H11983">
        <v>1</v>
      </c>
      <c r="I11983">
        <v>143</v>
      </c>
      <c r="J11983">
        <v>91.3</v>
      </c>
    </row>
    <row r="11984" spans="1:39" x14ac:dyDescent="0.3">
      <c r="A11984">
        <v>11693</v>
      </c>
      <c r="B11984" t="s">
        <v>570</v>
      </c>
      <c r="C11984" t="s">
        <v>3076</v>
      </c>
      <c r="D11984">
        <v>31</v>
      </c>
      <c r="E11984">
        <v>61.3</v>
      </c>
      <c r="F11984">
        <v>19</v>
      </c>
      <c r="G11984">
        <v>1</v>
      </c>
      <c r="H11984">
        <v>0</v>
      </c>
      <c r="I11984">
        <v>164</v>
      </c>
      <c r="J11984">
        <v>99.3</v>
      </c>
    </row>
    <row r="11985" spans="1:19" x14ac:dyDescent="0.3">
      <c r="A11985">
        <v>11693</v>
      </c>
      <c r="B11985" t="s">
        <v>865</v>
      </c>
      <c r="C11985" t="s">
        <v>3293</v>
      </c>
      <c r="K11985">
        <v>21</v>
      </c>
      <c r="L11985">
        <v>0</v>
      </c>
      <c r="M11985">
        <v>19</v>
      </c>
      <c r="N11985">
        <v>0</v>
      </c>
      <c r="O11985">
        <v>143</v>
      </c>
    </row>
    <row r="11986" spans="1:19" x14ac:dyDescent="0.3">
      <c r="A11986">
        <v>11693</v>
      </c>
      <c r="B11986" t="s">
        <v>865</v>
      </c>
      <c r="C11986" t="s">
        <v>2676</v>
      </c>
      <c r="K11986">
        <v>9</v>
      </c>
      <c r="L11986">
        <v>0</v>
      </c>
      <c r="M11986">
        <v>38</v>
      </c>
      <c r="N11986">
        <v>1</v>
      </c>
      <c r="O11986">
        <v>65</v>
      </c>
    </row>
    <row r="11987" spans="1:19" x14ac:dyDescent="0.3">
      <c r="A11987">
        <v>11693</v>
      </c>
      <c r="B11987" t="s">
        <v>865</v>
      </c>
      <c r="C11987" t="s">
        <v>247</v>
      </c>
      <c r="K11987">
        <v>6</v>
      </c>
      <c r="L11987">
        <v>0</v>
      </c>
      <c r="M11987">
        <v>11</v>
      </c>
      <c r="N11987">
        <v>1</v>
      </c>
      <c r="O11987">
        <v>50</v>
      </c>
    </row>
    <row r="11988" spans="1:19" x14ac:dyDescent="0.3">
      <c r="A11988">
        <v>11693</v>
      </c>
      <c r="B11988" t="s">
        <v>865</v>
      </c>
      <c r="C11988" t="s">
        <v>44</v>
      </c>
      <c r="K11988">
        <v>3</v>
      </c>
      <c r="L11988">
        <v>0</v>
      </c>
      <c r="M11988">
        <v>8</v>
      </c>
      <c r="N11988">
        <v>0</v>
      </c>
      <c r="O11988">
        <v>11</v>
      </c>
    </row>
    <row r="11989" spans="1:19" x14ac:dyDescent="0.3">
      <c r="A11989">
        <v>11693</v>
      </c>
      <c r="B11989" t="s">
        <v>865</v>
      </c>
      <c r="C11989" t="s">
        <v>3292</v>
      </c>
      <c r="K11989">
        <v>1</v>
      </c>
      <c r="L11989">
        <v>0</v>
      </c>
      <c r="M11989">
        <v>1</v>
      </c>
      <c r="N11989">
        <v>0</v>
      </c>
      <c r="O11989">
        <v>1</v>
      </c>
    </row>
    <row r="11990" spans="1:19" x14ac:dyDescent="0.3">
      <c r="A11990">
        <v>11693</v>
      </c>
      <c r="B11990" t="s">
        <v>865</v>
      </c>
      <c r="C11990" t="s">
        <v>3128</v>
      </c>
      <c r="K11990">
        <v>1</v>
      </c>
      <c r="L11990">
        <v>0</v>
      </c>
      <c r="M11990">
        <v>0</v>
      </c>
      <c r="N11990">
        <v>0</v>
      </c>
      <c r="O11990">
        <v>0</v>
      </c>
    </row>
    <row r="11991" spans="1:19" x14ac:dyDescent="0.3">
      <c r="A11991">
        <v>11693</v>
      </c>
      <c r="B11991" t="s">
        <v>865</v>
      </c>
      <c r="C11991" t="s">
        <v>3294</v>
      </c>
      <c r="K11991">
        <v>0</v>
      </c>
      <c r="L11991">
        <v>0</v>
      </c>
      <c r="M11991">
        <v>0</v>
      </c>
      <c r="N11991">
        <v>0</v>
      </c>
      <c r="O11991">
        <v>0</v>
      </c>
    </row>
    <row r="11992" spans="1:19" x14ac:dyDescent="0.3">
      <c r="A11992">
        <v>11693</v>
      </c>
      <c r="B11992" t="s">
        <v>865</v>
      </c>
      <c r="C11992" t="s">
        <v>1212</v>
      </c>
      <c r="K11992">
        <v>0</v>
      </c>
      <c r="L11992">
        <v>1</v>
      </c>
      <c r="M11992">
        <v>0</v>
      </c>
      <c r="N11992">
        <v>0</v>
      </c>
      <c r="O11992">
        <v>0</v>
      </c>
    </row>
    <row r="11993" spans="1:19" x14ac:dyDescent="0.3">
      <c r="A11993">
        <v>11693</v>
      </c>
      <c r="B11993" t="s">
        <v>570</v>
      </c>
      <c r="C11993" t="s">
        <v>3047</v>
      </c>
      <c r="K11993">
        <v>14</v>
      </c>
      <c r="L11993">
        <v>1</v>
      </c>
      <c r="M11993">
        <v>16</v>
      </c>
      <c r="N11993">
        <v>2</v>
      </c>
      <c r="O11993">
        <v>65</v>
      </c>
    </row>
    <row r="11994" spans="1:19" x14ac:dyDescent="0.3">
      <c r="A11994">
        <v>11693</v>
      </c>
      <c r="B11994" t="s">
        <v>570</v>
      </c>
      <c r="C11994" t="s">
        <v>3076</v>
      </c>
      <c r="K11994">
        <v>8</v>
      </c>
      <c r="L11994">
        <v>0</v>
      </c>
      <c r="M11994">
        <v>18</v>
      </c>
      <c r="N11994">
        <v>0</v>
      </c>
      <c r="O11994">
        <v>41</v>
      </c>
    </row>
    <row r="11995" spans="1:19" x14ac:dyDescent="0.3">
      <c r="A11995">
        <v>11693</v>
      </c>
      <c r="B11995" t="s">
        <v>570</v>
      </c>
      <c r="C11995" t="s">
        <v>1000</v>
      </c>
      <c r="K11995">
        <v>10</v>
      </c>
      <c r="L11995">
        <v>0</v>
      </c>
      <c r="M11995">
        <v>9</v>
      </c>
      <c r="N11995">
        <v>0</v>
      </c>
      <c r="O11995">
        <v>34</v>
      </c>
    </row>
    <row r="11996" spans="1:19" x14ac:dyDescent="0.3">
      <c r="A11996">
        <v>11693</v>
      </c>
      <c r="B11996" t="s">
        <v>570</v>
      </c>
      <c r="C11996" t="s">
        <v>781</v>
      </c>
      <c r="K11996">
        <v>4</v>
      </c>
      <c r="L11996">
        <v>0</v>
      </c>
      <c r="M11996">
        <v>8</v>
      </c>
      <c r="N11996">
        <v>0</v>
      </c>
      <c r="O11996">
        <v>15</v>
      </c>
    </row>
    <row r="11997" spans="1:19" x14ac:dyDescent="0.3">
      <c r="A11997">
        <v>11693</v>
      </c>
      <c r="B11997" t="s">
        <v>570</v>
      </c>
      <c r="C11997" t="s">
        <v>107</v>
      </c>
      <c r="K11997">
        <v>2</v>
      </c>
      <c r="L11997">
        <v>0</v>
      </c>
      <c r="M11997">
        <v>6</v>
      </c>
      <c r="N11997">
        <v>0</v>
      </c>
      <c r="O11997">
        <v>9</v>
      </c>
    </row>
    <row r="11998" spans="1:19" x14ac:dyDescent="0.3">
      <c r="A11998">
        <v>11693</v>
      </c>
      <c r="B11998" t="s">
        <v>570</v>
      </c>
      <c r="C11998" t="s">
        <v>108</v>
      </c>
      <c r="K11998">
        <v>0</v>
      </c>
      <c r="L11998">
        <v>1</v>
      </c>
      <c r="M11998">
        <v>0</v>
      </c>
      <c r="N11998">
        <v>0</v>
      </c>
      <c r="O11998">
        <v>0</v>
      </c>
    </row>
    <row r="11999" spans="1:19" x14ac:dyDescent="0.3">
      <c r="A11999">
        <v>11693</v>
      </c>
      <c r="B11999" t="s">
        <v>570</v>
      </c>
      <c r="C11999" t="s">
        <v>3040</v>
      </c>
      <c r="K11999">
        <v>0</v>
      </c>
      <c r="L11999">
        <v>0</v>
      </c>
      <c r="M11999">
        <v>0</v>
      </c>
      <c r="N11999">
        <v>0</v>
      </c>
      <c r="O11999">
        <v>0</v>
      </c>
    </row>
    <row r="12000" spans="1:19" x14ac:dyDescent="0.3">
      <c r="A12000">
        <v>11693</v>
      </c>
      <c r="B12000" t="s">
        <v>865</v>
      </c>
      <c r="C12000" t="s">
        <v>337</v>
      </c>
      <c r="P12000">
        <v>30</v>
      </c>
      <c r="Q12000">
        <v>1</v>
      </c>
      <c r="R12000">
        <v>59</v>
      </c>
      <c r="S12000">
        <v>4</v>
      </c>
    </row>
    <row r="12001" spans="1:24" x14ac:dyDescent="0.3">
      <c r="A12001">
        <v>11693</v>
      </c>
      <c r="B12001" t="s">
        <v>865</v>
      </c>
      <c r="C12001" t="s">
        <v>44</v>
      </c>
      <c r="P12001">
        <v>21</v>
      </c>
      <c r="Q12001">
        <v>0</v>
      </c>
      <c r="R12001">
        <v>39</v>
      </c>
      <c r="S12001">
        <v>5</v>
      </c>
    </row>
    <row r="12002" spans="1:24" x14ac:dyDescent="0.3">
      <c r="A12002">
        <v>11693</v>
      </c>
      <c r="B12002" t="s">
        <v>865</v>
      </c>
      <c r="C12002" t="s">
        <v>1379</v>
      </c>
      <c r="P12002">
        <v>32</v>
      </c>
      <c r="Q12002">
        <v>0</v>
      </c>
      <c r="R12002">
        <v>32</v>
      </c>
      <c r="S12002">
        <v>2</v>
      </c>
    </row>
    <row r="12003" spans="1:24" x14ac:dyDescent="0.3">
      <c r="A12003">
        <v>11693</v>
      </c>
      <c r="B12003" t="s">
        <v>865</v>
      </c>
      <c r="C12003" t="s">
        <v>2891</v>
      </c>
      <c r="P12003">
        <v>5</v>
      </c>
      <c r="Q12003">
        <v>0</v>
      </c>
      <c r="R12003">
        <v>5</v>
      </c>
      <c r="S12003">
        <v>1</v>
      </c>
    </row>
    <row r="12004" spans="1:24" x14ac:dyDescent="0.3">
      <c r="A12004">
        <v>11693</v>
      </c>
      <c r="B12004" t="s">
        <v>865</v>
      </c>
      <c r="C12004" t="s">
        <v>3293</v>
      </c>
      <c r="P12004">
        <v>5</v>
      </c>
      <c r="Q12004">
        <v>0</v>
      </c>
      <c r="R12004">
        <v>4</v>
      </c>
      <c r="S12004">
        <v>2</v>
      </c>
    </row>
    <row r="12005" spans="1:24" x14ac:dyDescent="0.3">
      <c r="A12005">
        <v>11693</v>
      </c>
      <c r="B12005" t="s">
        <v>865</v>
      </c>
      <c r="C12005" t="s">
        <v>1546</v>
      </c>
      <c r="P12005">
        <v>4</v>
      </c>
      <c r="Q12005">
        <v>0</v>
      </c>
      <c r="R12005">
        <v>4</v>
      </c>
      <c r="S12005">
        <v>1</v>
      </c>
    </row>
    <row r="12006" spans="1:24" x14ac:dyDescent="0.3">
      <c r="A12006">
        <v>11693</v>
      </c>
      <c r="B12006" t="s">
        <v>570</v>
      </c>
      <c r="C12006" t="s">
        <v>1566</v>
      </c>
      <c r="P12006">
        <v>24</v>
      </c>
      <c r="Q12006">
        <v>0</v>
      </c>
      <c r="R12006">
        <v>46</v>
      </c>
      <c r="S12006">
        <v>4</v>
      </c>
    </row>
    <row r="12007" spans="1:24" x14ac:dyDescent="0.3">
      <c r="A12007">
        <v>11693</v>
      </c>
      <c r="B12007" t="s">
        <v>570</v>
      </c>
      <c r="C12007" t="s">
        <v>1000</v>
      </c>
      <c r="P12007">
        <v>13</v>
      </c>
      <c r="Q12007">
        <v>0</v>
      </c>
      <c r="R12007">
        <v>33</v>
      </c>
      <c r="S12007">
        <v>3</v>
      </c>
    </row>
    <row r="12008" spans="1:24" x14ac:dyDescent="0.3">
      <c r="A12008">
        <v>11693</v>
      </c>
      <c r="B12008" t="s">
        <v>570</v>
      </c>
      <c r="C12008" t="s">
        <v>3047</v>
      </c>
      <c r="P12008">
        <v>10</v>
      </c>
      <c r="Q12008">
        <v>0</v>
      </c>
      <c r="R12008">
        <v>30</v>
      </c>
      <c r="S12008">
        <v>7</v>
      </c>
    </row>
    <row r="12009" spans="1:24" x14ac:dyDescent="0.3">
      <c r="A12009">
        <v>11693</v>
      </c>
      <c r="B12009" t="s">
        <v>570</v>
      </c>
      <c r="C12009" t="s">
        <v>108</v>
      </c>
      <c r="P12009">
        <v>4</v>
      </c>
      <c r="Q12009">
        <v>0</v>
      </c>
      <c r="R12009">
        <v>19</v>
      </c>
      <c r="S12009">
        <v>2</v>
      </c>
    </row>
    <row r="12010" spans="1:24" x14ac:dyDescent="0.3">
      <c r="A12010">
        <v>11693</v>
      </c>
      <c r="B12010" t="s">
        <v>570</v>
      </c>
      <c r="C12010" t="s">
        <v>53</v>
      </c>
      <c r="P12010">
        <v>14</v>
      </c>
      <c r="Q12010">
        <v>0</v>
      </c>
      <c r="R12010">
        <v>14</v>
      </c>
      <c r="S12010">
        <v>1</v>
      </c>
    </row>
    <row r="12011" spans="1:24" x14ac:dyDescent="0.3">
      <c r="A12011">
        <v>11693</v>
      </c>
      <c r="B12011" t="s">
        <v>570</v>
      </c>
      <c r="C12011" t="s">
        <v>3295</v>
      </c>
      <c r="P12011">
        <v>14</v>
      </c>
      <c r="Q12011">
        <v>0</v>
      </c>
      <c r="R12011">
        <v>14</v>
      </c>
      <c r="S12011">
        <v>1</v>
      </c>
    </row>
    <row r="12012" spans="1:24" x14ac:dyDescent="0.3">
      <c r="A12012">
        <v>11693</v>
      </c>
      <c r="B12012" t="s">
        <v>570</v>
      </c>
      <c r="C12012" t="s">
        <v>781</v>
      </c>
      <c r="P12012">
        <v>8</v>
      </c>
      <c r="Q12012">
        <v>0</v>
      </c>
      <c r="R12012">
        <v>8</v>
      </c>
      <c r="S12012">
        <v>1</v>
      </c>
    </row>
    <row r="12013" spans="1:24" x14ac:dyDescent="0.3">
      <c r="A12013">
        <v>11693</v>
      </c>
      <c r="B12013" t="s">
        <v>865</v>
      </c>
      <c r="C12013" t="s">
        <v>44</v>
      </c>
      <c r="T12013">
        <v>16.5</v>
      </c>
      <c r="U12013">
        <v>19</v>
      </c>
      <c r="V12013">
        <v>0</v>
      </c>
      <c r="W12013">
        <v>33</v>
      </c>
      <c r="X12013">
        <v>2</v>
      </c>
    </row>
    <row r="12014" spans="1:24" x14ac:dyDescent="0.3">
      <c r="A12014">
        <v>11693</v>
      </c>
      <c r="B12014" t="s">
        <v>865</v>
      </c>
      <c r="C12014" t="s">
        <v>1212</v>
      </c>
      <c r="T12014">
        <v>15</v>
      </c>
      <c r="U12014">
        <v>15</v>
      </c>
      <c r="V12014">
        <v>0</v>
      </c>
      <c r="W12014">
        <v>15</v>
      </c>
      <c r="X12014">
        <v>1</v>
      </c>
    </row>
    <row r="12015" spans="1:24" x14ac:dyDescent="0.3">
      <c r="A12015">
        <v>11693</v>
      </c>
      <c r="B12015" t="s">
        <v>570</v>
      </c>
      <c r="C12015" t="s">
        <v>320</v>
      </c>
      <c r="T12015">
        <v>23</v>
      </c>
      <c r="U12015">
        <v>25</v>
      </c>
      <c r="V12015">
        <v>0</v>
      </c>
      <c r="W12015">
        <v>46</v>
      </c>
      <c r="X12015">
        <v>2</v>
      </c>
    </row>
    <row r="12016" spans="1:24" x14ac:dyDescent="0.3">
      <c r="A12016">
        <v>11693</v>
      </c>
      <c r="B12016" t="s">
        <v>570</v>
      </c>
      <c r="C12016" t="s">
        <v>108</v>
      </c>
      <c r="T12016">
        <v>28</v>
      </c>
      <c r="U12016">
        <v>28</v>
      </c>
      <c r="V12016">
        <v>0</v>
      </c>
      <c r="W12016">
        <v>28</v>
      </c>
      <c r="X12016">
        <v>1</v>
      </c>
    </row>
    <row r="12017" spans="1:39" x14ac:dyDescent="0.3">
      <c r="A12017">
        <v>11693</v>
      </c>
      <c r="B12017" t="s">
        <v>865</v>
      </c>
      <c r="C12017" t="s">
        <v>3294</v>
      </c>
      <c r="Y12017">
        <v>4.3</v>
      </c>
      <c r="Z12017">
        <v>5</v>
      </c>
      <c r="AA12017">
        <v>0</v>
      </c>
      <c r="AB12017">
        <v>13</v>
      </c>
      <c r="AC12017">
        <v>3</v>
      </c>
    </row>
    <row r="12018" spans="1:39" x14ac:dyDescent="0.3">
      <c r="A12018">
        <v>11693</v>
      </c>
      <c r="B12018" t="s">
        <v>865</v>
      </c>
      <c r="C12018" t="s">
        <v>44</v>
      </c>
      <c r="Y12018">
        <v>8</v>
      </c>
      <c r="Z12018">
        <v>8</v>
      </c>
      <c r="AA12018">
        <v>0</v>
      </c>
      <c r="AB12018">
        <v>8</v>
      </c>
      <c r="AC12018">
        <v>1</v>
      </c>
    </row>
    <row r="12019" spans="1:39" x14ac:dyDescent="0.3">
      <c r="A12019">
        <v>11693</v>
      </c>
      <c r="B12019" t="s">
        <v>570</v>
      </c>
      <c r="C12019" t="s">
        <v>3040</v>
      </c>
      <c r="Y12019">
        <v>1.7</v>
      </c>
      <c r="Z12019">
        <v>8</v>
      </c>
      <c r="AA12019">
        <v>0</v>
      </c>
      <c r="AB12019">
        <v>5</v>
      </c>
      <c r="AC12019">
        <v>3</v>
      </c>
    </row>
    <row r="12020" spans="1:39" x14ac:dyDescent="0.3">
      <c r="A12020">
        <v>11693</v>
      </c>
      <c r="B12020" t="s">
        <v>865</v>
      </c>
      <c r="C12020" t="s">
        <v>699</v>
      </c>
      <c r="AD12020">
        <v>2</v>
      </c>
      <c r="AE12020">
        <v>25</v>
      </c>
      <c r="AF12020">
        <v>1</v>
      </c>
      <c r="AG12020">
        <v>50</v>
      </c>
      <c r="AH12020">
        <v>6</v>
      </c>
      <c r="AI12020">
        <v>3</v>
      </c>
    </row>
    <row r="12021" spans="1:39" x14ac:dyDescent="0.3">
      <c r="A12021">
        <v>11693</v>
      </c>
      <c r="B12021" t="s">
        <v>570</v>
      </c>
      <c r="C12021" t="s">
        <v>2602</v>
      </c>
      <c r="AD12021">
        <v>1</v>
      </c>
      <c r="AE12021">
        <v>38</v>
      </c>
      <c r="AF12021">
        <v>1</v>
      </c>
      <c r="AG12021">
        <v>100</v>
      </c>
      <c r="AH12021">
        <v>4</v>
      </c>
      <c r="AI12021">
        <v>1</v>
      </c>
    </row>
    <row r="12022" spans="1:39" x14ac:dyDescent="0.3">
      <c r="A12022">
        <v>11693</v>
      </c>
      <c r="B12022" t="s">
        <v>570</v>
      </c>
      <c r="C12022" t="s">
        <v>3296</v>
      </c>
      <c r="AD12022">
        <v>0</v>
      </c>
      <c r="AE12022" t="s">
        <v>136</v>
      </c>
      <c r="AF12022">
        <v>0</v>
      </c>
      <c r="AG12022" t="s">
        <v>136</v>
      </c>
      <c r="AH12022">
        <v>1</v>
      </c>
      <c r="AI12022">
        <v>1</v>
      </c>
    </row>
    <row r="12023" spans="1:39" x14ac:dyDescent="0.3">
      <c r="A12023">
        <v>11693</v>
      </c>
      <c r="B12023" t="s">
        <v>865</v>
      </c>
      <c r="C12023" t="s">
        <v>1067</v>
      </c>
      <c r="AJ12023">
        <v>55</v>
      </c>
      <c r="AK12023">
        <v>257</v>
      </c>
      <c r="AL12023">
        <v>51.4</v>
      </c>
      <c r="AM12023">
        <v>5</v>
      </c>
    </row>
    <row r="12024" spans="1:39" x14ac:dyDescent="0.3">
      <c r="A12024">
        <v>11693</v>
      </c>
      <c r="B12024" t="s">
        <v>570</v>
      </c>
      <c r="C12024" t="s">
        <v>3297</v>
      </c>
      <c r="AJ12024">
        <v>67</v>
      </c>
      <c r="AK12024">
        <v>330</v>
      </c>
      <c r="AL12024">
        <v>55</v>
      </c>
      <c r="AM12024">
        <v>6</v>
      </c>
    </row>
    <row r="12025" spans="1:39" x14ac:dyDescent="0.3">
      <c r="A12025">
        <v>11694</v>
      </c>
      <c r="B12025" t="s">
        <v>787</v>
      </c>
      <c r="C12025" t="s">
        <v>429</v>
      </c>
      <c r="D12025">
        <v>32</v>
      </c>
      <c r="E12025">
        <v>59.4</v>
      </c>
      <c r="F12025">
        <v>19</v>
      </c>
      <c r="G12025">
        <v>1</v>
      </c>
      <c r="H12025">
        <v>3</v>
      </c>
      <c r="I12025">
        <v>256</v>
      </c>
      <c r="J12025">
        <v>151.30000000000001</v>
      </c>
    </row>
    <row r="12026" spans="1:39" x14ac:dyDescent="0.3">
      <c r="A12026">
        <v>11694</v>
      </c>
      <c r="B12026" t="s">
        <v>629</v>
      </c>
      <c r="C12026" t="s">
        <v>2962</v>
      </c>
      <c r="D12026">
        <v>39</v>
      </c>
      <c r="E12026">
        <v>61.5</v>
      </c>
      <c r="F12026">
        <v>24</v>
      </c>
      <c r="G12026">
        <v>2</v>
      </c>
      <c r="H12026">
        <v>3</v>
      </c>
      <c r="I12026">
        <v>322</v>
      </c>
      <c r="J12026">
        <v>146</v>
      </c>
    </row>
    <row r="12027" spans="1:39" x14ac:dyDescent="0.3">
      <c r="A12027">
        <v>11694</v>
      </c>
      <c r="B12027" t="s">
        <v>787</v>
      </c>
      <c r="C12027" t="s">
        <v>3144</v>
      </c>
      <c r="K12027">
        <v>19</v>
      </c>
      <c r="L12027">
        <v>0</v>
      </c>
      <c r="M12027">
        <v>15</v>
      </c>
      <c r="N12027">
        <v>0</v>
      </c>
      <c r="O12027">
        <v>72</v>
      </c>
    </row>
    <row r="12028" spans="1:39" x14ac:dyDescent="0.3">
      <c r="A12028">
        <v>11694</v>
      </c>
      <c r="B12028" t="s">
        <v>787</v>
      </c>
      <c r="C12028" t="s">
        <v>2956</v>
      </c>
      <c r="K12028">
        <v>12</v>
      </c>
      <c r="L12028">
        <v>0</v>
      </c>
      <c r="M12028">
        <v>9</v>
      </c>
      <c r="N12028">
        <v>0</v>
      </c>
      <c r="O12028">
        <v>34</v>
      </c>
    </row>
    <row r="12029" spans="1:39" x14ac:dyDescent="0.3">
      <c r="A12029">
        <v>11694</v>
      </c>
      <c r="B12029" t="s">
        <v>787</v>
      </c>
      <c r="C12029" t="s">
        <v>429</v>
      </c>
      <c r="K12029">
        <v>4</v>
      </c>
      <c r="L12029">
        <v>0</v>
      </c>
      <c r="M12029">
        <v>24</v>
      </c>
      <c r="N12029">
        <v>0</v>
      </c>
      <c r="O12029">
        <v>24</v>
      </c>
    </row>
    <row r="12030" spans="1:39" x14ac:dyDescent="0.3">
      <c r="A12030">
        <v>11694</v>
      </c>
      <c r="B12030" t="s">
        <v>787</v>
      </c>
      <c r="C12030" t="s">
        <v>3298</v>
      </c>
      <c r="K12030">
        <v>1</v>
      </c>
      <c r="L12030">
        <v>1</v>
      </c>
      <c r="M12030">
        <v>12</v>
      </c>
      <c r="N12030">
        <v>0</v>
      </c>
      <c r="O12030">
        <v>12</v>
      </c>
    </row>
    <row r="12031" spans="1:39" x14ac:dyDescent="0.3">
      <c r="A12031">
        <v>11694</v>
      </c>
      <c r="B12031" t="s">
        <v>787</v>
      </c>
      <c r="C12031" t="s">
        <v>1370</v>
      </c>
      <c r="K12031">
        <v>1</v>
      </c>
      <c r="L12031">
        <v>0</v>
      </c>
      <c r="M12031">
        <v>0</v>
      </c>
      <c r="N12031">
        <v>0</v>
      </c>
      <c r="O12031">
        <v>-10</v>
      </c>
    </row>
    <row r="12032" spans="1:39" x14ac:dyDescent="0.3">
      <c r="A12032">
        <v>11694</v>
      </c>
      <c r="B12032" t="s">
        <v>629</v>
      </c>
      <c r="C12032" t="s">
        <v>2441</v>
      </c>
      <c r="K12032">
        <v>14</v>
      </c>
      <c r="L12032">
        <v>0</v>
      </c>
      <c r="M12032">
        <v>27</v>
      </c>
      <c r="N12032">
        <v>0</v>
      </c>
      <c r="O12032">
        <v>69</v>
      </c>
    </row>
    <row r="12033" spans="1:19" x14ac:dyDescent="0.3">
      <c r="A12033">
        <v>11694</v>
      </c>
      <c r="B12033" t="s">
        <v>629</v>
      </c>
      <c r="C12033" t="s">
        <v>935</v>
      </c>
      <c r="K12033">
        <v>2</v>
      </c>
      <c r="L12033">
        <v>0</v>
      </c>
      <c r="M12033">
        <v>12</v>
      </c>
      <c r="N12033">
        <v>0</v>
      </c>
      <c r="O12033">
        <v>14</v>
      </c>
    </row>
    <row r="12034" spans="1:19" x14ac:dyDescent="0.3">
      <c r="A12034">
        <v>11694</v>
      </c>
      <c r="B12034" t="s">
        <v>629</v>
      </c>
      <c r="C12034" t="s">
        <v>3299</v>
      </c>
      <c r="K12034">
        <v>3</v>
      </c>
      <c r="L12034">
        <v>0</v>
      </c>
      <c r="M12034">
        <v>8</v>
      </c>
      <c r="N12034">
        <v>0</v>
      </c>
      <c r="O12034">
        <v>10</v>
      </c>
    </row>
    <row r="12035" spans="1:19" x14ac:dyDescent="0.3">
      <c r="A12035">
        <v>11694</v>
      </c>
      <c r="B12035" t="s">
        <v>629</v>
      </c>
      <c r="C12035" t="s">
        <v>137</v>
      </c>
      <c r="K12035">
        <v>5</v>
      </c>
      <c r="L12035">
        <v>0</v>
      </c>
      <c r="M12035">
        <v>3</v>
      </c>
      <c r="N12035">
        <v>0</v>
      </c>
      <c r="O12035">
        <v>6</v>
      </c>
    </row>
    <row r="12036" spans="1:19" x14ac:dyDescent="0.3">
      <c r="A12036">
        <v>11694</v>
      </c>
      <c r="B12036" t="s">
        <v>629</v>
      </c>
      <c r="C12036" t="s">
        <v>3300</v>
      </c>
      <c r="K12036">
        <v>2</v>
      </c>
      <c r="L12036">
        <v>0</v>
      </c>
      <c r="M12036">
        <v>0</v>
      </c>
      <c r="N12036">
        <v>0</v>
      </c>
      <c r="O12036">
        <v>-8</v>
      </c>
    </row>
    <row r="12037" spans="1:19" x14ac:dyDescent="0.3">
      <c r="A12037">
        <v>11694</v>
      </c>
      <c r="B12037" t="s">
        <v>629</v>
      </c>
      <c r="C12037" t="s">
        <v>2962</v>
      </c>
      <c r="K12037">
        <v>2</v>
      </c>
      <c r="L12037">
        <v>0</v>
      </c>
      <c r="M12037">
        <v>0</v>
      </c>
      <c r="N12037">
        <v>0</v>
      </c>
      <c r="O12037">
        <v>-16</v>
      </c>
    </row>
    <row r="12038" spans="1:19" x14ac:dyDescent="0.3">
      <c r="A12038">
        <v>11694</v>
      </c>
      <c r="B12038" t="s">
        <v>787</v>
      </c>
      <c r="C12038" t="s">
        <v>3298</v>
      </c>
      <c r="P12038">
        <v>34</v>
      </c>
      <c r="Q12038">
        <v>1</v>
      </c>
      <c r="R12038">
        <v>76</v>
      </c>
      <c r="S12038">
        <v>4</v>
      </c>
    </row>
    <row r="12039" spans="1:19" x14ac:dyDescent="0.3">
      <c r="A12039">
        <v>11694</v>
      </c>
      <c r="B12039" t="s">
        <v>787</v>
      </c>
      <c r="C12039" t="s">
        <v>215</v>
      </c>
      <c r="P12039">
        <v>20</v>
      </c>
      <c r="Q12039">
        <v>0</v>
      </c>
      <c r="R12039">
        <v>58</v>
      </c>
      <c r="S12039">
        <v>4</v>
      </c>
    </row>
    <row r="12040" spans="1:19" x14ac:dyDescent="0.3">
      <c r="A12040">
        <v>11694</v>
      </c>
      <c r="B12040" t="s">
        <v>787</v>
      </c>
      <c r="C12040" t="s">
        <v>291</v>
      </c>
      <c r="P12040">
        <v>13</v>
      </c>
      <c r="Q12040">
        <v>0</v>
      </c>
      <c r="R12040">
        <v>38</v>
      </c>
      <c r="S12040">
        <v>4</v>
      </c>
    </row>
    <row r="12041" spans="1:19" x14ac:dyDescent="0.3">
      <c r="A12041">
        <v>11694</v>
      </c>
      <c r="B12041" t="s">
        <v>787</v>
      </c>
      <c r="C12041" t="s">
        <v>1370</v>
      </c>
      <c r="P12041">
        <v>31</v>
      </c>
      <c r="Q12041">
        <v>1</v>
      </c>
      <c r="R12041">
        <v>35</v>
      </c>
      <c r="S12041">
        <v>2</v>
      </c>
    </row>
    <row r="12042" spans="1:19" x14ac:dyDescent="0.3">
      <c r="A12042">
        <v>11694</v>
      </c>
      <c r="B12042" t="s">
        <v>787</v>
      </c>
      <c r="C12042" t="s">
        <v>2956</v>
      </c>
      <c r="P12042">
        <v>17</v>
      </c>
      <c r="Q12042">
        <v>0</v>
      </c>
      <c r="R12042">
        <v>23</v>
      </c>
      <c r="S12042">
        <v>2</v>
      </c>
    </row>
    <row r="12043" spans="1:19" x14ac:dyDescent="0.3">
      <c r="A12043">
        <v>11694</v>
      </c>
      <c r="B12043" t="s">
        <v>787</v>
      </c>
      <c r="C12043" t="s">
        <v>320</v>
      </c>
      <c r="P12043">
        <v>15</v>
      </c>
      <c r="Q12043">
        <v>1</v>
      </c>
      <c r="R12043">
        <v>15</v>
      </c>
      <c r="S12043">
        <v>1</v>
      </c>
    </row>
    <row r="12044" spans="1:19" x14ac:dyDescent="0.3">
      <c r="A12044">
        <v>11694</v>
      </c>
      <c r="B12044" t="s">
        <v>787</v>
      </c>
      <c r="C12044" t="s">
        <v>3144</v>
      </c>
      <c r="P12044">
        <v>7</v>
      </c>
      <c r="Q12044">
        <v>0</v>
      </c>
      <c r="R12044">
        <v>11</v>
      </c>
      <c r="S12044">
        <v>2</v>
      </c>
    </row>
    <row r="12045" spans="1:19" x14ac:dyDescent="0.3">
      <c r="A12045">
        <v>11694</v>
      </c>
      <c r="B12045" t="s">
        <v>629</v>
      </c>
      <c r="C12045" t="s">
        <v>3301</v>
      </c>
      <c r="P12045">
        <v>27</v>
      </c>
      <c r="Q12045">
        <v>2</v>
      </c>
      <c r="R12045">
        <v>94</v>
      </c>
      <c r="S12045">
        <v>9</v>
      </c>
    </row>
    <row r="12046" spans="1:19" x14ac:dyDescent="0.3">
      <c r="A12046">
        <v>11694</v>
      </c>
      <c r="B12046" t="s">
        <v>629</v>
      </c>
      <c r="C12046" t="s">
        <v>2861</v>
      </c>
      <c r="P12046">
        <v>25</v>
      </c>
      <c r="Q12046">
        <v>0</v>
      </c>
      <c r="R12046">
        <v>67</v>
      </c>
      <c r="S12046">
        <v>4</v>
      </c>
    </row>
    <row r="12047" spans="1:19" x14ac:dyDescent="0.3">
      <c r="A12047">
        <v>11694</v>
      </c>
      <c r="B12047" t="s">
        <v>629</v>
      </c>
      <c r="C12047" t="s">
        <v>3299</v>
      </c>
      <c r="P12047">
        <v>22</v>
      </c>
      <c r="Q12047">
        <v>0</v>
      </c>
      <c r="R12047">
        <v>40</v>
      </c>
      <c r="S12047">
        <v>2</v>
      </c>
    </row>
    <row r="12048" spans="1:19" x14ac:dyDescent="0.3">
      <c r="A12048">
        <v>11694</v>
      </c>
      <c r="B12048" t="s">
        <v>629</v>
      </c>
      <c r="C12048" t="s">
        <v>935</v>
      </c>
      <c r="P12048">
        <v>25</v>
      </c>
      <c r="Q12048">
        <v>1</v>
      </c>
      <c r="R12048">
        <v>30</v>
      </c>
      <c r="S12048">
        <v>2</v>
      </c>
    </row>
    <row r="12049" spans="1:39" x14ac:dyDescent="0.3">
      <c r="A12049">
        <v>11694</v>
      </c>
      <c r="B12049" t="s">
        <v>629</v>
      </c>
      <c r="C12049" t="s">
        <v>44</v>
      </c>
      <c r="P12049">
        <v>28</v>
      </c>
      <c r="Q12049">
        <v>0</v>
      </c>
      <c r="R12049">
        <v>29</v>
      </c>
      <c r="S12049">
        <v>2</v>
      </c>
    </row>
    <row r="12050" spans="1:39" x14ac:dyDescent="0.3">
      <c r="A12050">
        <v>11694</v>
      </c>
      <c r="B12050" t="s">
        <v>629</v>
      </c>
      <c r="C12050" t="s">
        <v>3300</v>
      </c>
      <c r="P12050">
        <v>22</v>
      </c>
      <c r="Q12050">
        <v>0</v>
      </c>
      <c r="R12050">
        <v>22</v>
      </c>
      <c r="S12050">
        <v>1</v>
      </c>
    </row>
    <row r="12051" spans="1:39" x14ac:dyDescent="0.3">
      <c r="A12051">
        <v>11694</v>
      </c>
      <c r="B12051" t="s">
        <v>629</v>
      </c>
      <c r="C12051" t="s">
        <v>3302</v>
      </c>
      <c r="P12051">
        <v>13</v>
      </c>
      <c r="Q12051">
        <v>0</v>
      </c>
      <c r="R12051">
        <v>13</v>
      </c>
      <c r="S12051">
        <v>1</v>
      </c>
    </row>
    <row r="12052" spans="1:39" x14ac:dyDescent="0.3">
      <c r="A12052">
        <v>11694</v>
      </c>
      <c r="B12052" t="s">
        <v>629</v>
      </c>
      <c r="C12052" t="s">
        <v>870</v>
      </c>
      <c r="P12052">
        <v>14</v>
      </c>
      <c r="Q12052">
        <v>0</v>
      </c>
      <c r="R12052">
        <v>12</v>
      </c>
      <c r="S12052">
        <v>2</v>
      </c>
    </row>
    <row r="12053" spans="1:39" x14ac:dyDescent="0.3">
      <c r="A12053">
        <v>11694</v>
      </c>
      <c r="B12053" t="s">
        <v>629</v>
      </c>
      <c r="C12053" t="s">
        <v>3303</v>
      </c>
      <c r="P12053">
        <v>0</v>
      </c>
      <c r="Q12053">
        <v>0</v>
      </c>
      <c r="R12053">
        <v>10</v>
      </c>
      <c r="S12053">
        <v>0</v>
      </c>
    </row>
    <row r="12054" spans="1:39" x14ac:dyDescent="0.3">
      <c r="A12054">
        <v>11694</v>
      </c>
      <c r="B12054" t="s">
        <v>629</v>
      </c>
      <c r="C12054" t="s">
        <v>3304</v>
      </c>
      <c r="P12054">
        <v>5</v>
      </c>
      <c r="Q12054">
        <v>0</v>
      </c>
      <c r="R12054">
        <v>5</v>
      </c>
      <c r="S12054">
        <v>1</v>
      </c>
    </row>
    <row r="12055" spans="1:39" x14ac:dyDescent="0.3">
      <c r="A12055">
        <v>11694</v>
      </c>
      <c r="B12055" t="s">
        <v>787</v>
      </c>
      <c r="C12055" t="s">
        <v>2957</v>
      </c>
      <c r="T12055">
        <v>25.3</v>
      </c>
      <c r="U12055">
        <v>31</v>
      </c>
      <c r="V12055">
        <v>0</v>
      </c>
      <c r="W12055">
        <v>76</v>
      </c>
      <c r="X12055">
        <v>3</v>
      </c>
    </row>
    <row r="12056" spans="1:39" x14ac:dyDescent="0.3">
      <c r="A12056">
        <v>11694</v>
      </c>
      <c r="B12056" t="s">
        <v>787</v>
      </c>
      <c r="C12056" t="s">
        <v>3305</v>
      </c>
      <c r="T12056">
        <v>11</v>
      </c>
      <c r="U12056">
        <v>11</v>
      </c>
      <c r="V12056">
        <v>0</v>
      </c>
      <c r="W12056">
        <v>11</v>
      </c>
      <c r="X12056">
        <v>1</v>
      </c>
    </row>
    <row r="12057" spans="1:39" x14ac:dyDescent="0.3">
      <c r="A12057">
        <v>11694</v>
      </c>
      <c r="B12057" t="s">
        <v>787</v>
      </c>
      <c r="C12057" t="s">
        <v>215</v>
      </c>
      <c r="T12057">
        <v>7</v>
      </c>
      <c r="U12057">
        <v>7</v>
      </c>
      <c r="V12057">
        <v>0</v>
      </c>
      <c r="W12057">
        <v>7</v>
      </c>
      <c r="X12057">
        <v>1</v>
      </c>
    </row>
    <row r="12058" spans="1:39" x14ac:dyDescent="0.3">
      <c r="A12058">
        <v>11694</v>
      </c>
      <c r="B12058" t="s">
        <v>629</v>
      </c>
      <c r="C12058" t="s">
        <v>2441</v>
      </c>
      <c r="T12058">
        <v>21</v>
      </c>
      <c r="U12058">
        <v>33</v>
      </c>
      <c r="V12058">
        <v>0</v>
      </c>
      <c r="W12058">
        <v>126</v>
      </c>
      <c r="X12058">
        <v>6</v>
      </c>
    </row>
    <row r="12059" spans="1:39" x14ac:dyDescent="0.3">
      <c r="A12059">
        <v>11694</v>
      </c>
      <c r="B12059" t="s">
        <v>787</v>
      </c>
      <c r="C12059" t="s">
        <v>2958</v>
      </c>
      <c r="AD12059">
        <v>3</v>
      </c>
      <c r="AE12059">
        <v>41</v>
      </c>
      <c r="AF12059">
        <v>3</v>
      </c>
      <c r="AG12059">
        <v>100</v>
      </c>
      <c r="AH12059">
        <v>12</v>
      </c>
      <c r="AI12059">
        <v>3</v>
      </c>
    </row>
    <row r="12060" spans="1:39" x14ac:dyDescent="0.3">
      <c r="A12060">
        <v>11694</v>
      </c>
      <c r="B12060" t="s">
        <v>629</v>
      </c>
      <c r="C12060" t="s">
        <v>3306</v>
      </c>
      <c r="AD12060">
        <v>2</v>
      </c>
      <c r="AE12060">
        <v>39</v>
      </c>
      <c r="AF12060">
        <v>1</v>
      </c>
      <c r="AG12060">
        <v>50</v>
      </c>
      <c r="AH12060">
        <v>6</v>
      </c>
      <c r="AI12060">
        <v>3</v>
      </c>
    </row>
    <row r="12061" spans="1:39" x14ac:dyDescent="0.3">
      <c r="A12061">
        <v>11694</v>
      </c>
      <c r="B12061" t="s">
        <v>787</v>
      </c>
      <c r="C12061" t="s">
        <v>344</v>
      </c>
      <c r="AJ12061">
        <v>51</v>
      </c>
      <c r="AK12061">
        <v>180</v>
      </c>
      <c r="AL12061">
        <v>45</v>
      </c>
      <c r="AM12061">
        <v>4</v>
      </c>
    </row>
    <row r="12062" spans="1:39" x14ac:dyDescent="0.3">
      <c r="A12062">
        <v>11694</v>
      </c>
      <c r="B12062" t="s">
        <v>629</v>
      </c>
      <c r="C12062" t="s">
        <v>3307</v>
      </c>
      <c r="AJ12062">
        <v>47</v>
      </c>
      <c r="AK12062">
        <v>103</v>
      </c>
      <c r="AL12062">
        <v>34.299999999999997</v>
      </c>
      <c r="AM12062">
        <v>3</v>
      </c>
    </row>
    <row r="12063" spans="1:39" x14ac:dyDescent="0.3">
      <c r="A12063">
        <v>11695</v>
      </c>
      <c r="B12063" t="s">
        <v>1153</v>
      </c>
      <c r="C12063" t="s">
        <v>2158</v>
      </c>
      <c r="D12063">
        <v>19</v>
      </c>
      <c r="E12063">
        <v>84.2</v>
      </c>
      <c r="F12063">
        <v>16</v>
      </c>
      <c r="G12063">
        <v>0</v>
      </c>
      <c r="H12063">
        <v>3</v>
      </c>
      <c r="I12063">
        <v>269</v>
      </c>
      <c r="J12063">
        <v>255.2</v>
      </c>
    </row>
    <row r="12064" spans="1:39" x14ac:dyDescent="0.3">
      <c r="A12064">
        <v>11695</v>
      </c>
      <c r="B12064" t="s">
        <v>1153</v>
      </c>
      <c r="C12064" t="s">
        <v>3005</v>
      </c>
      <c r="D12064">
        <v>8</v>
      </c>
      <c r="E12064">
        <v>62.5</v>
      </c>
      <c r="F12064">
        <v>5</v>
      </c>
      <c r="G12064">
        <v>0</v>
      </c>
      <c r="H12064">
        <v>0</v>
      </c>
      <c r="I12064">
        <v>36</v>
      </c>
      <c r="J12064">
        <v>100.3</v>
      </c>
    </row>
    <row r="12065" spans="1:19" x14ac:dyDescent="0.3">
      <c r="A12065">
        <v>11695</v>
      </c>
      <c r="B12065" t="s">
        <v>715</v>
      </c>
      <c r="C12065" t="s">
        <v>440</v>
      </c>
      <c r="D12065">
        <v>8</v>
      </c>
      <c r="E12065">
        <v>62.5</v>
      </c>
      <c r="F12065">
        <v>5</v>
      </c>
      <c r="G12065">
        <v>0</v>
      </c>
      <c r="H12065">
        <v>1</v>
      </c>
      <c r="I12065">
        <v>68</v>
      </c>
      <c r="J12065">
        <v>175.2</v>
      </c>
    </row>
    <row r="12066" spans="1:19" x14ac:dyDescent="0.3">
      <c r="A12066">
        <v>11695</v>
      </c>
      <c r="B12066" t="s">
        <v>715</v>
      </c>
      <c r="C12066" t="s">
        <v>107</v>
      </c>
      <c r="D12066">
        <v>12</v>
      </c>
      <c r="E12066">
        <v>33.299999999999997</v>
      </c>
      <c r="F12066">
        <v>4</v>
      </c>
      <c r="G12066">
        <v>0</v>
      </c>
      <c r="H12066">
        <v>0</v>
      </c>
      <c r="I12066">
        <v>45</v>
      </c>
      <c r="J12066">
        <v>64.8</v>
      </c>
    </row>
    <row r="12067" spans="1:19" x14ac:dyDescent="0.3">
      <c r="A12067">
        <v>11695</v>
      </c>
      <c r="B12067" t="s">
        <v>1153</v>
      </c>
      <c r="C12067" t="s">
        <v>3308</v>
      </c>
      <c r="K12067">
        <v>23</v>
      </c>
      <c r="L12067">
        <v>1</v>
      </c>
      <c r="M12067">
        <v>26</v>
      </c>
      <c r="N12067">
        <v>2</v>
      </c>
      <c r="O12067">
        <v>140</v>
      </c>
    </row>
    <row r="12068" spans="1:19" x14ac:dyDescent="0.3">
      <c r="A12068">
        <v>11695</v>
      </c>
      <c r="B12068" t="s">
        <v>1153</v>
      </c>
      <c r="C12068" t="s">
        <v>1935</v>
      </c>
      <c r="K12068">
        <v>4</v>
      </c>
      <c r="L12068">
        <v>0</v>
      </c>
      <c r="M12068">
        <v>20</v>
      </c>
      <c r="N12068">
        <v>0</v>
      </c>
      <c r="O12068">
        <v>41</v>
      </c>
    </row>
    <row r="12069" spans="1:19" x14ac:dyDescent="0.3">
      <c r="A12069">
        <v>11695</v>
      </c>
      <c r="B12069" t="s">
        <v>1153</v>
      </c>
      <c r="C12069" t="s">
        <v>2158</v>
      </c>
      <c r="K12069">
        <v>4</v>
      </c>
      <c r="L12069">
        <v>0</v>
      </c>
      <c r="M12069">
        <v>11</v>
      </c>
      <c r="N12069">
        <v>1</v>
      </c>
      <c r="O12069">
        <v>17</v>
      </c>
    </row>
    <row r="12070" spans="1:19" x14ac:dyDescent="0.3">
      <c r="A12070">
        <v>11695</v>
      </c>
      <c r="B12070" t="s">
        <v>1153</v>
      </c>
      <c r="C12070" t="s">
        <v>2962</v>
      </c>
      <c r="K12070">
        <v>1</v>
      </c>
      <c r="L12070">
        <v>0</v>
      </c>
      <c r="M12070">
        <v>7</v>
      </c>
      <c r="N12070">
        <v>0</v>
      </c>
      <c r="O12070">
        <v>7</v>
      </c>
    </row>
    <row r="12071" spans="1:19" x14ac:dyDescent="0.3">
      <c r="A12071">
        <v>11695</v>
      </c>
      <c r="B12071" t="s">
        <v>715</v>
      </c>
      <c r="C12071" t="s">
        <v>440</v>
      </c>
      <c r="K12071">
        <v>15</v>
      </c>
      <c r="L12071">
        <v>0</v>
      </c>
      <c r="M12071">
        <v>19</v>
      </c>
      <c r="N12071">
        <v>1</v>
      </c>
      <c r="O12071">
        <v>108</v>
      </c>
    </row>
    <row r="12072" spans="1:19" x14ac:dyDescent="0.3">
      <c r="A12072">
        <v>11695</v>
      </c>
      <c r="B12072" t="s">
        <v>715</v>
      </c>
      <c r="C12072" t="s">
        <v>3309</v>
      </c>
      <c r="K12072">
        <v>16</v>
      </c>
      <c r="L12072">
        <v>0</v>
      </c>
      <c r="M12072">
        <v>34</v>
      </c>
      <c r="N12072">
        <v>1</v>
      </c>
      <c r="O12072">
        <v>101</v>
      </c>
    </row>
    <row r="12073" spans="1:19" x14ac:dyDescent="0.3">
      <c r="A12073">
        <v>11695</v>
      </c>
      <c r="B12073" t="s">
        <v>715</v>
      </c>
      <c r="C12073" t="s">
        <v>215</v>
      </c>
      <c r="K12073">
        <v>19</v>
      </c>
      <c r="L12073">
        <v>0</v>
      </c>
      <c r="M12073">
        <v>23</v>
      </c>
      <c r="N12073">
        <v>1</v>
      </c>
      <c r="O12073">
        <v>63</v>
      </c>
    </row>
    <row r="12074" spans="1:19" x14ac:dyDescent="0.3">
      <c r="A12074">
        <v>11695</v>
      </c>
      <c r="B12074" t="s">
        <v>715</v>
      </c>
      <c r="C12074" t="s">
        <v>107</v>
      </c>
      <c r="K12074">
        <v>4</v>
      </c>
      <c r="L12074">
        <v>0</v>
      </c>
      <c r="M12074">
        <v>13</v>
      </c>
      <c r="N12074">
        <v>0</v>
      </c>
      <c r="O12074">
        <v>33</v>
      </c>
    </row>
    <row r="12075" spans="1:19" x14ac:dyDescent="0.3">
      <c r="A12075">
        <v>11695</v>
      </c>
      <c r="B12075" t="s">
        <v>715</v>
      </c>
      <c r="C12075" t="s">
        <v>3310</v>
      </c>
      <c r="K12075">
        <v>2</v>
      </c>
      <c r="L12075">
        <v>0</v>
      </c>
      <c r="M12075">
        <v>14</v>
      </c>
      <c r="N12075">
        <v>0</v>
      </c>
      <c r="O12075">
        <v>6</v>
      </c>
    </row>
    <row r="12076" spans="1:19" x14ac:dyDescent="0.3">
      <c r="A12076">
        <v>11695</v>
      </c>
      <c r="B12076" t="s">
        <v>715</v>
      </c>
      <c r="C12076" t="s">
        <v>44</v>
      </c>
      <c r="K12076">
        <v>3</v>
      </c>
      <c r="L12076">
        <v>0</v>
      </c>
      <c r="M12076">
        <v>2</v>
      </c>
      <c r="N12076">
        <v>0</v>
      </c>
      <c r="O12076">
        <v>3</v>
      </c>
    </row>
    <row r="12077" spans="1:19" x14ac:dyDescent="0.3">
      <c r="A12077">
        <v>11695</v>
      </c>
      <c r="B12077" t="s">
        <v>715</v>
      </c>
      <c r="C12077" t="s">
        <v>3311</v>
      </c>
      <c r="K12077">
        <v>1</v>
      </c>
      <c r="L12077">
        <v>0</v>
      </c>
      <c r="M12077">
        <v>1</v>
      </c>
      <c r="N12077">
        <v>0</v>
      </c>
      <c r="O12077">
        <v>1</v>
      </c>
    </row>
    <row r="12078" spans="1:19" x14ac:dyDescent="0.3">
      <c r="A12078">
        <v>11695</v>
      </c>
      <c r="B12078" t="s">
        <v>715</v>
      </c>
      <c r="C12078" t="s">
        <v>3065</v>
      </c>
      <c r="K12078">
        <v>1</v>
      </c>
      <c r="L12078">
        <v>0</v>
      </c>
      <c r="M12078">
        <v>0</v>
      </c>
      <c r="N12078">
        <v>0</v>
      </c>
      <c r="O12078">
        <v>-3</v>
      </c>
    </row>
    <row r="12079" spans="1:19" x14ac:dyDescent="0.3">
      <c r="A12079">
        <v>11695</v>
      </c>
      <c r="B12079" t="s">
        <v>1153</v>
      </c>
      <c r="C12079" t="s">
        <v>42</v>
      </c>
      <c r="P12079">
        <v>52</v>
      </c>
      <c r="Q12079">
        <v>1</v>
      </c>
      <c r="R12079">
        <v>148</v>
      </c>
      <c r="S12079">
        <v>6</v>
      </c>
    </row>
    <row r="12080" spans="1:19" x14ac:dyDescent="0.3">
      <c r="A12080">
        <v>11695</v>
      </c>
      <c r="B12080" t="s">
        <v>1153</v>
      </c>
      <c r="C12080" t="s">
        <v>202</v>
      </c>
      <c r="P12080">
        <v>40</v>
      </c>
      <c r="Q12080">
        <v>1</v>
      </c>
      <c r="R12080">
        <v>81</v>
      </c>
      <c r="S12080">
        <v>5</v>
      </c>
    </row>
    <row r="12081" spans="1:39" x14ac:dyDescent="0.3">
      <c r="A12081">
        <v>11695</v>
      </c>
      <c r="B12081" t="s">
        <v>1153</v>
      </c>
      <c r="C12081" t="s">
        <v>3308</v>
      </c>
      <c r="P12081">
        <v>18</v>
      </c>
      <c r="Q12081">
        <v>0</v>
      </c>
      <c r="R12081">
        <v>21</v>
      </c>
      <c r="S12081">
        <v>3</v>
      </c>
    </row>
    <row r="12082" spans="1:39" x14ac:dyDescent="0.3">
      <c r="A12082">
        <v>11695</v>
      </c>
      <c r="B12082" t="s">
        <v>1153</v>
      </c>
      <c r="C12082" t="s">
        <v>2962</v>
      </c>
      <c r="P12082">
        <v>11</v>
      </c>
      <c r="Q12082">
        <v>1</v>
      </c>
      <c r="R12082">
        <v>17</v>
      </c>
      <c r="S12082">
        <v>3</v>
      </c>
    </row>
    <row r="12083" spans="1:39" x14ac:dyDescent="0.3">
      <c r="A12083">
        <v>11695</v>
      </c>
      <c r="B12083" t="s">
        <v>1153</v>
      </c>
      <c r="C12083" t="s">
        <v>622</v>
      </c>
      <c r="P12083">
        <v>8</v>
      </c>
      <c r="Q12083">
        <v>0</v>
      </c>
      <c r="R12083">
        <v>15</v>
      </c>
      <c r="S12083">
        <v>2</v>
      </c>
    </row>
    <row r="12084" spans="1:39" x14ac:dyDescent="0.3">
      <c r="A12084">
        <v>11695</v>
      </c>
      <c r="B12084" t="s">
        <v>1153</v>
      </c>
      <c r="C12084" t="s">
        <v>3312</v>
      </c>
      <c r="P12084">
        <v>12</v>
      </c>
      <c r="Q12084">
        <v>0</v>
      </c>
      <c r="R12084">
        <v>12</v>
      </c>
      <c r="S12084">
        <v>1</v>
      </c>
    </row>
    <row r="12085" spans="1:39" x14ac:dyDescent="0.3">
      <c r="A12085">
        <v>11695</v>
      </c>
      <c r="B12085" t="s">
        <v>1153</v>
      </c>
      <c r="C12085" t="s">
        <v>3008</v>
      </c>
      <c r="P12085">
        <v>11</v>
      </c>
      <c r="Q12085">
        <v>0</v>
      </c>
      <c r="R12085">
        <v>11</v>
      </c>
      <c r="S12085">
        <v>1</v>
      </c>
    </row>
    <row r="12086" spans="1:39" x14ac:dyDescent="0.3">
      <c r="A12086">
        <v>11695</v>
      </c>
      <c r="B12086" t="s">
        <v>715</v>
      </c>
      <c r="C12086" t="s">
        <v>3066</v>
      </c>
      <c r="P12086">
        <v>23</v>
      </c>
      <c r="Q12086">
        <v>1</v>
      </c>
      <c r="R12086">
        <v>63</v>
      </c>
      <c r="S12086">
        <v>4</v>
      </c>
    </row>
    <row r="12087" spans="1:39" x14ac:dyDescent="0.3">
      <c r="A12087">
        <v>11695</v>
      </c>
      <c r="B12087" t="s">
        <v>715</v>
      </c>
      <c r="C12087" t="s">
        <v>215</v>
      </c>
      <c r="P12087">
        <v>17</v>
      </c>
      <c r="Q12087">
        <v>0</v>
      </c>
      <c r="R12087">
        <v>36</v>
      </c>
      <c r="S12087">
        <v>4</v>
      </c>
    </row>
    <row r="12088" spans="1:39" x14ac:dyDescent="0.3">
      <c r="A12088">
        <v>11695</v>
      </c>
      <c r="B12088" t="s">
        <v>715</v>
      </c>
      <c r="C12088" t="s">
        <v>1328</v>
      </c>
      <c r="P12088">
        <v>14</v>
      </c>
      <c r="Q12088">
        <v>0</v>
      </c>
      <c r="R12088">
        <v>14</v>
      </c>
      <c r="S12088">
        <v>1</v>
      </c>
    </row>
    <row r="12089" spans="1:39" x14ac:dyDescent="0.3">
      <c r="A12089">
        <v>11695</v>
      </c>
      <c r="B12089" t="s">
        <v>1153</v>
      </c>
      <c r="C12089" t="s">
        <v>2962</v>
      </c>
      <c r="T12089">
        <v>20</v>
      </c>
      <c r="U12089">
        <v>25</v>
      </c>
      <c r="V12089">
        <v>0</v>
      </c>
      <c r="W12089">
        <v>60</v>
      </c>
      <c r="X12089">
        <v>3</v>
      </c>
    </row>
    <row r="12090" spans="1:39" x14ac:dyDescent="0.3">
      <c r="A12090">
        <v>11695</v>
      </c>
      <c r="B12090" t="s">
        <v>1153</v>
      </c>
      <c r="C12090" t="s">
        <v>1935</v>
      </c>
      <c r="T12090">
        <v>19</v>
      </c>
      <c r="U12090">
        <v>19</v>
      </c>
      <c r="V12090">
        <v>0</v>
      </c>
      <c r="W12090">
        <v>19</v>
      </c>
      <c r="X12090">
        <v>1</v>
      </c>
    </row>
    <row r="12091" spans="1:39" x14ac:dyDescent="0.3">
      <c r="A12091">
        <v>11695</v>
      </c>
      <c r="B12091" t="s">
        <v>715</v>
      </c>
      <c r="C12091" t="s">
        <v>215</v>
      </c>
      <c r="T12091">
        <v>20</v>
      </c>
      <c r="U12091">
        <v>38</v>
      </c>
      <c r="V12091">
        <v>0</v>
      </c>
      <c r="W12091">
        <v>80</v>
      </c>
      <c r="X12091">
        <v>4</v>
      </c>
    </row>
    <row r="12092" spans="1:39" x14ac:dyDescent="0.3">
      <c r="A12092">
        <v>11695</v>
      </c>
      <c r="B12092" t="s">
        <v>715</v>
      </c>
      <c r="C12092" t="s">
        <v>2553</v>
      </c>
      <c r="T12092">
        <v>16.5</v>
      </c>
      <c r="U12092">
        <v>17</v>
      </c>
      <c r="V12092">
        <v>0</v>
      </c>
      <c r="W12092">
        <v>33</v>
      </c>
      <c r="X12092">
        <v>2</v>
      </c>
    </row>
    <row r="12093" spans="1:39" x14ac:dyDescent="0.3">
      <c r="A12093">
        <v>11695</v>
      </c>
      <c r="B12093" t="s">
        <v>1153</v>
      </c>
      <c r="C12093" t="s">
        <v>315</v>
      </c>
      <c r="AD12093">
        <v>0</v>
      </c>
      <c r="AE12093" t="s">
        <v>136</v>
      </c>
      <c r="AF12093">
        <v>0</v>
      </c>
      <c r="AG12093" t="s">
        <v>136</v>
      </c>
      <c r="AH12093">
        <v>6</v>
      </c>
      <c r="AI12093">
        <v>6</v>
      </c>
    </row>
    <row r="12094" spans="1:39" x14ac:dyDescent="0.3">
      <c r="A12094">
        <v>11695</v>
      </c>
      <c r="B12094" t="s">
        <v>715</v>
      </c>
      <c r="C12094" t="s">
        <v>2072</v>
      </c>
      <c r="AD12094">
        <v>3</v>
      </c>
      <c r="AE12094">
        <v>47</v>
      </c>
      <c r="AF12094">
        <v>3</v>
      </c>
      <c r="AG12094">
        <v>100</v>
      </c>
      <c r="AH12094">
        <v>12</v>
      </c>
      <c r="AI12094">
        <v>3</v>
      </c>
    </row>
    <row r="12095" spans="1:39" x14ac:dyDescent="0.3">
      <c r="A12095">
        <v>11695</v>
      </c>
      <c r="B12095" t="s">
        <v>1153</v>
      </c>
      <c r="C12095" t="s">
        <v>3313</v>
      </c>
      <c r="AJ12095">
        <v>43</v>
      </c>
      <c r="AK12095">
        <v>43</v>
      </c>
      <c r="AL12095">
        <v>43</v>
      </c>
      <c r="AM12095">
        <v>1</v>
      </c>
    </row>
    <row r="12096" spans="1:39" x14ac:dyDescent="0.3">
      <c r="A12096">
        <v>11695</v>
      </c>
      <c r="B12096" t="s">
        <v>715</v>
      </c>
      <c r="C12096" t="s">
        <v>2072</v>
      </c>
      <c r="AJ12096">
        <v>50</v>
      </c>
      <c r="AK12096">
        <v>125</v>
      </c>
      <c r="AL12096">
        <v>41.7</v>
      </c>
      <c r="AM12096">
        <v>3</v>
      </c>
    </row>
    <row r="12097" spans="1:15" x14ac:dyDescent="0.3">
      <c r="A12097">
        <v>11696</v>
      </c>
      <c r="B12097" t="s">
        <v>746</v>
      </c>
      <c r="C12097" t="s">
        <v>104</v>
      </c>
      <c r="D12097">
        <v>15</v>
      </c>
      <c r="E12097">
        <v>46.7</v>
      </c>
      <c r="F12097">
        <v>7</v>
      </c>
      <c r="G12097">
        <v>1</v>
      </c>
      <c r="H12097">
        <v>1</v>
      </c>
      <c r="I12097">
        <v>116</v>
      </c>
      <c r="J12097">
        <v>120.3</v>
      </c>
    </row>
    <row r="12098" spans="1:15" x14ac:dyDescent="0.3">
      <c r="A12098">
        <v>11696</v>
      </c>
      <c r="B12098" t="s">
        <v>746</v>
      </c>
      <c r="C12098" t="s">
        <v>1566</v>
      </c>
      <c r="D12098">
        <v>15</v>
      </c>
      <c r="E12098">
        <v>60</v>
      </c>
      <c r="F12098">
        <v>9</v>
      </c>
      <c r="G12098">
        <v>0</v>
      </c>
      <c r="H12098">
        <v>1</v>
      </c>
      <c r="I12098">
        <v>91</v>
      </c>
      <c r="J12098">
        <v>133</v>
      </c>
    </row>
    <row r="12099" spans="1:15" x14ac:dyDescent="0.3">
      <c r="A12099">
        <v>11696</v>
      </c>
      <c r="B12099" t="s">
        <v>746</v>
      </c>
      <c r="C12099" t="s">
        <v>2934</v>
      </c>
      <c r="D12099">
        <v>2</v>
      </c>
      <c r="E12099">
        <v>50</v>
      </c>
      <c r="F12099">
        <v>1</v>
      </c>
      <c r="G12099">
        <v>0</v>
      </c>
      <c r="H12099">
        <v>0</v>
      </c>
      <c r="I12099">
        <v>11</v>
      </c>
      <c r="J12099">
        <v>96.2</v>
      </c>
    </row>
    <row r="12100" spans="1:15" x14ac:dyDescent="0.3">
      <c r="A12100">
        <v>11696</v>
      </c>
      <c r="B12100" t="s">
        <v>1448</v>
      </c>
      <c r="C12100" t="s">
        <v>3314</v>
      </c>
      <c r="D12100">
        <v>30</v>
      </c>
      <c r="E12100">
        <v>76.7</v>
      </c>
      <c r="F12100">
        <v>23</v>
      </c>
      <c r="G12100">
        <v>0</v>
      </c>
      <c r="H12100">
        <v>1</v>
      </c>
      <c r="I12100">
        <v>285</v>
      </c>
      <c r="J12100">
        <v>167.5</v>
      </c>
    </row>
    <row r="12101" spans="1:15" x14ac:dyDescent="0.3">
      <c r="A12101">
        <v>11696</v>
      </c>
      <c r="B12101" t="s">
        <v>1448</v>
      </c>
      <c r="C12101" t="s">
        <v>107</v>
      </c>
      <c r="D12101">
        <v>1</v>
      </c>
      <c r="E12101">
        <v>0</v>
      </c>
      <c r="F12101">
        <v>0</v>
      </c>
      <c r="G12101">
        <v>0</v>
      </c>
      <c r="H12101">
        <v>0</v>
      </c>
      <c r="I12101">
        <v>0</v>
      </c>
      <c r="J12101">
        <v>0</v>
      </c>
    </row>
    <row r="12102" spans="1:15" x14ac:dyDescent="0.3">
      <c r="A12102">
        <v>11696</v>
      </c>
      <c r="B12102" t="s">
        <v>746</v>
      </c>
      <c r="C12102" t="s">
        <v>812</v>
      </c>
      <c r="K12102">
        <v>12</v>
      </c>
      <c r="L12102">
        <v>0</v>
      </c>
      <c r="M12102">
        <v>22</v>
      </c>
      <c r="N12102">
        <v>0</v>
      </c>
      <c r="O12102">
        <v>69</v>
      </c>
    </row>
    <row r="12103" spans="1:15" x14ac:dyDescent="0.3">
      <c r="A12103">
        <v>11696</v>
      </c>
      <c r="B12103" t="s">
        <v>746</v>
      </c>
      <c r="C12103" t="s">
        <v>2937</v>
      </c>
      <c r="K12103">
        <v>12</v>
      </c>
      <c r="L12103">
        <v>0</v>
      </c>
      <c r="M12103">
        <v>36</v>
      </c>
      <c r="N12103">
        <v>2</v>
      </c>
      <c r="O12103">
        <v>62</v>
      </c>
    </row>
    <row r="12104" spans="1:15" x14ac:dyDescent="0.3">
      <c r="A12104">
        <v>11696</v>
      </c>
      <c r="B12104" t="s">
        <v>746</v>
      </c>
      <c r="C12104" t="s">
        <v>2934</v>
      </c>
      <c r="K12104">
        <v>6</v>
      </c>
      <c r="L12104">
        <v>0</v>
      </c>
      <c r="M12104">
        <v>9</v>
      </c>
      <c r="N12104">
        <v>0</v>
      </c>
      <c r="O12104">
        <v>37</v>
      </c>
    </row>
    <row r="12105" spans="1:15" x14ac:dyDescent="0.3">
      <c r="A12105">
        <v>11696</v>
      </c>
      <c r="B12105" t="s">
        <v>746</v>
      </c>
      <c r="C12105" t="s">
        <v>133</v>
      </c>
      <c r="K12105">
        <v>2</v>
      </c>
      <c r="L12105">
        <v>0</v>
      </c>
      <c r="M12105">
        <v>8</v>
      </c>
      <c r="N12105">
        <v>0</v>
      </c>
      <c r="O12105">
        <v>7</v>
      </c>
    </row>
    <row r="12106" spans="1:15" x14ac:dyDescent="0.3">
      <c r="A12106">
        <v>11696</v>
      </c>
      <c r="B12106" t="s">
        <v>746</v>
      </c>
      <c r="C12106" t="s">
        <v>120</v>
      </c>
      <c r="K12106">
        <v>1</v>
      </c>
      <c r="L12106">
        <v>0</v>
      </c>
      <c r="M12106">
        <v>3</v>
      </c>
      <c r="N12106">
        <v>0</v>
      </c>
      <c r="O12106">
        <v>3</v>
      </c>
    </row>
    <row r="12107" spans="1:15" x14ac:dyDescent="0.3">
      <c r="A12107">
        <v>11696</v>
      </c>
      <c r="B12107" t="s">
        <v>746</v>
      </c>
      <c r="C12107" t="s">
        <v>104</v>
      </c>
      <c r="K12107">
        <v>3</v>
      </c>
      <c r="L12107">
        <v>0</v>
      </c>
      <c r="M12107">
        <v>1</v>
      </c>
      <c r="N12107">
        <v>0</v>
      </c>
      <c r="O12107">
        <v>-6</v>
      </c>
    </row>
    <row r="12108" spans="1:15" x14ac:dyDescent="0.3">
      <c r="A12108">
        <v>11696</v>
      </c>
      <c r="B12108" t="s">
        <v>746</v>
      </c>
      <c r="C12108" t="s">
        <v>1566</v>
      </c>
      <c r="K12108">
        <v>4</v>
      </c>
      <c r="L12108">
        <v>0</v>
      </c>
      <c r="M12108">
        <v>3</v>
      </c>
      <c r="N12108">
        <v>0</v>
      </c>
      <c r="O12108">
        <v>-11</v>
      </c>
    </row>
    <row r="12109" spans="1:15" x14ac:dyDescent="0.3">
      <c r="A12109">
        <v>11696</v>
      </c>
      <c r="B12109" t="s">
        <v>1448</v>
      </c>
      <c r="C12109" t="s">
        <v>107</v>
      </c>
      <c r="K12109">
        <v>18</v>
      </c>
      <c r="L12109">
        <v>0</v>
      </c>
      <c r="M12109">
        <v>43</v>
      </c>
      <c r="N12109">
        <v>2</v>
      </c>
      <c r="O12109">
        <v>152</v>
      </c>
    </row>
    <row r="12110" spans="1:15" x14ac:dyDescent="0.3">
      <c r="A12110">
        <v>11696</v>
      </c>
      <c r="B12110" t="s">
        <v>1448</v>
      </c>
      <c r="C12110" t="s">
        <v>1866</v>
      </c>
      <c r="K12110">
        <v>11</v>
      </c>
      <c r="L12110">
        <v>0</v>
      </c>
      <c r="M12110">
        <v>11</v>
      </c>
      <c r="N12110">
        <v>0</v>
      </c>
      <c r="O12110">
        <v>46</v>
      </c>
    </row>
    <row r="12111" spans="1:15" x14ac:dyDescent="0.3">
      <c r="A12111">
        <v>11696</v>
      </c>
      <c r="B12111" t="s">
        <v>1448</v>
      </c>
      <c r="C12111" t="s">
        <v>3314</v>
      </c>
      <c r="K12111">
        <v>3</v>
      </c>
      <c r="L12111">
        <v>0</v>
      </c>
      <c r="M12111">
        <v>24</v>
      </c>
      <c r="N12111">
        <v>1</v>
      </c>
      <c r="O12111">
        <v>40</v>
      </c>
    </row>
    <row r="12112" spans="1:15" x14ac:dyDescent="0.3">
      <c r="A12112">
        <v>11696</v>
      </c>
      <c r="B12112" t="s">
        <v>1448</v>
      </c>
      <c r="C12112" t="s">
        <v>199</v>
      </c>
      <c r="K12112">
        <v>7</v>
      </c>
      <c r="L12112">
        <v>0</v>
      </c>
      <c r="M12112">
        <v>8</v>
      </c>
      <c r="N12112">
        <v>0</v>
      </c>
      <c r="O12112">
        <v>38</v>
      </c>
    </row>
    <row r="12113" spans="1:24" x14ac:dyDescent="0.3">
      <c r="A12113">
        <v>11696</v>
      </c>
      <c r="B12113" t="s">
        <v>1448</v>
      </c>
      <c r="C12113" t="s">
        <v>121</v>
      </c>
      <c r="K12113">
        <v>2</v>
      </c>
      <c r="L12113">
        <v>1</v>
      </c>
      <c r="M12113">
        <v>6</v>
      </c>
      <c r="N12113">
        <v>1</v>
      </c>
      <c r="O12113">
        <v>11</v>
      </c>
    </row>
    <row r="12114" spans="1:24" x14ac:dyDescent="0.3">
      <c r="A12114">
        <v>11696</v>
      </c>
      <c r="B12114" t="s">
        <v>746</v>
      </c>
      <c r="C12114" t="s">
        <v>180</v>
      </c>
      <c r="P12114">
        <v>35</v>
      </c>
      <c r="Q12114">
        <v>1</v>
      </c>
      <c r="R12114">
        <v>69</v>
      </c>
      <c r="S12114">
        <v>4</v>
      </c>
    </row>
    <row r="12115" spans="1:24" x14ac:dyDescent="0.3">
      <c r="A12115">
        <v>11696</v>
      </c>
      <c r="B12115" t="s">
        <v>746</v>
      </c>
      <c r="C12115" t="s">
        <v>74</v>
      </c>
      <c r="P12115">
        <v>34</v>
      </c>
      <c r="Q12115">
        <v>0</v>
      </c>
      <c r="R12115">
        <v>61</v>
      </c>
      <c r="S12115">
        <v>4</v>
      </c>
    </row>
    <row r="12116" spans="1:24" x14ac:dyDescent="0.3">
      <c r="A12116">
        <v>11696</v>
      </c>
      <c r="B12116" t="s">
        <v>746</v>
      </c>
      <c r="C12116" t="s">
        <v>107</v>
      </c>
      <c r="P12116">
        <v>18</v>
      </c>
      <c r="Q12116">
        <v>0</v>
      </c>
      <c r="R12116">
        <v>45</v>
      </c>
      <c r="S12116">
        <v>3</v>
      </c>
    </row>
    <row r="12117" spans="1:24" x14ac:dyDescent="0.3">
      <c r="A12117">
        <v>11696</v>
      </c>
      <c r="B12117" t="s">
        <v>746</v>
      </c>
      <c r="C12117" t="s">
        <v>3315</v>
      </c>
      <c r="P12117">
        <v>20</v>
      </c>
      <c r="Q12117">
        <v>1</v>
      </c>
      <c r="R12117">
        <v>33</v>
      </c>
      <c r="S12117">
        <v>3</v>
      </c>
    </row>
    <row r="12118" spans="1:24" x14ac:dyDescent="0.3">
      <c r="A12118">
        <v>11696</v>
      </c>
      <c r="B12118" t="s">
        <v>746</v>
      </c>
      <c r="C12118" t="s">
        <v>812</v>
      </c>
      <c r="P12118">
        <v>5</v>
      </c>
      <c r="Q12118">
        <v>0</v>
      </c>
      <c r="R12118">
        <v>6</v>
      </c>
      <c r="S12118">
        <v>2</v>
      </c>
    </row>
    <row r="12119" spans="1:24" x14ac:dyDescent="0.3">
      <c r="A12119">
        <v>11696</v>
      </c>
      <c r="B12119" t="s">
        <v>746</v>
      </c>
      <c r="C12119" t="s">
        <v>120</v>
      </c>
      <c r="P12119">
        <v>4</v>
      </c>
      <c r="Q12119">
        <v>0</v>
      </c>
      <c r="R12119">
        <v>4</v>
      </c>
      <c r="S12119">
        <v>1</v>
      </c>
    </row>
    <row r="12120" spans="1:24" x14ac:dyDescent="0.3">
      <c r="A12120">
        <v>11696</v>
      </c>
      <c r="B12120" t="s">
        <v>1448</v>
      </c>
      <c r="C12120" t="s">
        <v>121</v>
      </c>
      <c r="P12120">
        <v>38</v>
      </c>
      <c r="Q12120">
        <v>0</v>
      </c>
      <c r="R12120">
        <v>80</v>
      </c>
      <c r="S12120">
        <v>7</v>
      </c>
    </row>
    <row r="12121" spans="1:24" x14ac:dyDescent="0.3">
      <c r="A12121">
        <v>11696</v>
      </c>
      <c r="B12121" t="s">
        <v>1448</v>
      </c>
      <c r="C12121" t="s">
        <v>3316</v>
      </c>
      <c r="P12121">
        <v>19</v>
      </c>
      <c r="Q12121">
        <v>0</v>
      </c>
      <c r="R12121">
        <v>72</v>
      </c>
      <c r="S12121">
        <v>6</v>
      </c>
    </row>
    <row r="12122" spans="1:24" x14ac:dyDescent="0.3">
      <c r="A12122">
        <v>11696</v>
      </c>
      <c r="B12122" t="s">
        <v>1448</v>
      </c>
      <c r="C12122" t="s">
        <v>107</v>
      </c>
      <c r="P12122">
        <v>36</v>
      </c>
      <c r="Q12122">
        <v>0</v>
      </c>
      <c r="R12122">
        <v>57</v>
      </c>
      <c r="S12122">
        <v>4</v>
      </c>
    </row>
    <row r="12123" spans="1:24" x14ac:dyDescent="0.3">
      <c r="A12123">
        <v>11696</v>
      </c>
      <c r="B12123" t="s">
        <v>1448</v>
      </c>
      <c r="C12123" t="s">
        <v>3317</v>
      </c>
      <c r="P12123">
        <v>29</v>
      </c>
      <c r="Q12123">
        <v>0</v>
      </c>
      <c r="R12123">
        <v>39</v>
      </c>
      <c r="S12123">
        <v>2</v>
      </c>
    </row>
    <row r="12124" spans="1:24" x14ac:dyDescent="0.3">
      <c r="A12124">
        <v>11696</v>
      </c>
      <c r="B12124" t="s">
        <v>1448</v>
      </c>
      <c r="C12124" t="s">
        <v>3318</v>
      </c>
      <c r="P12124">
        <v>15</v>
      </c>
      <c r="Q12124">
        <v>0</v>
      </c>
      <c r="R12124">
        <v>15</v>
      </c>
      <c r="S12124">
        <v>1</v>
      </c>
    </row>
    <row r="12125" spans="1:24" x14ac:dyDescent="0.3">
      <c r="A12125">
        <v>11696</v>
      </c>
      <c r="B12125" t="s">
        <v>1448</v>
      </c>
      <c r="C12125" t="s">
        <v>3319</v>
      </c>
      <c r="P12125">
        <v>10</v>
      </c>
      <c r="Q12125">
        <v>0</v>
      </c>
      <c r="R12125">
        <v>10</v>
      </c>
      <c r="S12125">
        <v>1</v>
      </c>
    </row>
    <row r="12126" spans="1:24" x14ac:dyDescent="0.3">
      <c r="A12126">
        <v>11696</v>
      </c>
      <c r="B12126" t="s">
        <v>1448</v>
      </c>
      <c r="C12126" t="s">
        <v>3320</v>
      </c>
      <c r="P12126">
        <v>9</v>
      </c>
      <c r="Q12126">
        <v>0</v>
      </c>
      <c r="R12126">
        <v>9</v>
      </c>
      <c r="S12126">
        <v>1</v>
      </c>
    </row>
    <row r="12127" spans="1:24" x14ac:dyDescent="0.3">
      <c r="A12127">
        <v>11696</v>
      </c>
      <c r="B12127" t="s">
        <v>1448</v>
      </c>
      <c r="C12127" t="s">
        <v>3321</v>
      </c>
      <c r="P12127">
        <v>3</v>
      </c>
      <c r="Q12127">
        <v>1</v>
      </c>
      <c r="R12127">
        <v>3</v>
      </c>
      <c r="S12127">
        <v>1</v>
      </c>
    </row>
    <row r="12128" spans="1:24" x14ac:dyDescent="0.3">
      <c r="A12128">
        <v>11696</v>
      </c>
      <c r="B12128" t="s">
        <v>746</v>
      </c>
      <c r="C12128" t="s">
        <v>133</v>
      </c>
      <c r="T12128">
        <v>9.1999999999999993</v>
      </c>
      <c r="U12128">
        <v>19</v>
      </c>
      <c r="V12128">
        <v>0</v>
      </c>
      <c r="W12128">
        <v>55</v>
      </c>
      <c r="X12128">
        <v>6</v>
      </c>
    </row>
    <row r="12129" spans="1:39" x14ac:dyDescent="0.3">
      <c r="A12129">
        <v>11696</v>
      </c>
      <c r="B12129" t="s">
        <v>746</v>
      </c>
      <c r="C12129" t="s">
        <v>2937</v>
      </c>
      <c r="T12129">
        <v>5</v>
      </c>
      <c r="U12129">
        <v>0</v>
      </c>
      <c r="V12129">
        <v>0</v>
      </c>
      <c r="W12129">
        <v>5</v>
      </c>
      <c r="X12129">
        <v>1</v>
      </c>
    </row>
    <row r="12130" spans="1:39" x14ac:dyDescent="0.3">
      <c r="A12130">
        <v>11696</v>
      </c>
      <c r="B12130" t="s">
        <v>1448</v>
      </c>
      <c r="C12130" t="s">
        <v>121</v>
      </c>
      <c r="T12130">
        <v>28.2</v>
      </c>
      <c r="U12130">
        <v>34</v>
      </c>
      <c r="V12130">
        <v>0</v>
      </c>
      <c r="W12130">
        <v>113</v>
      </c>
      <c r="X12130">
        <v>4</v>
      </c>
    </row>
    <row r="12131" spans="1:39" x14ac:dyDescent="0.3">
      <c r="A12131">
        <v>11696</v>
      </c>
      <c r="B12131" t="s">
        <v>1448</v>
      </c>
      <c r="C12131" t="s">
        <v>107</v>
      </c>
      <c r="T12131">
        <v>12</v>
      </c>
      <c r="U12131">
        <v>12</v>
      </c>
      <c r="V12131">
        <v>0</v>
      </c>
      <c r="W12131">
        <v>12</v>
      </c>
      <c r="X12131">
        <v>1</v>
      </c>
    </row>
    <row r="12132" spans="1:39" x14ac:dyDescent="0.3">
      <c r="A12132">
        <v>11696</v>
      </c>
      <c r="B12132" t="s">
        <v>746</v>
      </c>
      <c r="C12132" t="s">
        <v>3315</v>
      </c>
      <c r="Y12132">
        <v>10</v>
      </c>
      <c r="Z12132">
        <v>0</v>
      </c>
      <c r="AA12132">
        <v>0</v>
      </c>
      <c r="AB12132">
        <v>10</v>
      </c>
      <c r="AC12132">
        <v>1</v>
      </c>
    </row>
    <row r="12133" spans="1:39" x14ac:dyDescent="0.3">
      <c r="A12133">
        <v>11696</v>
      </c>
      <c r="B12133" t="s">
        <v>746</v>
      </c>
      <c r="C12133" t="s">
        <v>1377</v>
      </c>
      <c r="AD12133">
        <v>0</v>
      </c>
      <c r="AE12133" t="s">
        <v>136</v>
      </c>
      <c r="AF12133">
        <v>0</v>
      </c>
      <c r="AG12133" t="s">
        <v>136</v>
      </c>
      <c r="AH12133">
        <v>4</v>
      </c>
      <c r="AI12133">
        <v>4</v>
      </c>
    </row>
    <row r="12134" spans="1:39" x14ac:dyDescent="0.3">
      <c r="A12134">
        <v>11696</v>
      </c>
      <c r="B12134" t="s">
        <v>1448</v>
      </c>
      <c r="C12134" t="s">
        <v>3322</v>
      </c>
      <c r="AD12134">
        <v>2</v>
      </c>
      <c r="AE12134">
        <v>39</v>
      </c>
      <c r="AF12134">
        <v>2</v>
      </c>
      <c r="AG12134">
        <v>100</v>
      </c>
      <c r="AH12134">
        <v>10</v>
      </c>
      <c r="AI12134">
        <v>4</v>
      </c>
    </row>
    <row r="12135" spans="1:39" x14ac:dyDescent="0.3">
      <c r="A12135">
        <v>11696</v>
      </c>
      <c r="B12135" t="s">
        <v>746</v>
      </c>
      <c r="C12135" t="s">
        <v>459</v>
      </c>
      <c r="AJ12135">
        <v>41</v>
      </c>
      <c r="AK12135">
        <v>151</v>
      </c>
      <c r="AL12135">
        <v>37.799999999999997</v>
      </c>
      <c r="AM12135">
        <v>4</v>
      </c>
    </row>
    <row r="12136" spans="1:39" x14ac:dyDescent="0.3">
      <c r="A12136">
        <v>11696</v>
      </c>
      <c r="B12136" t="s">
        <v>1448</v>
      </c>
      <c r="C12136" t="s">
        <v>2475</v>
      </c>
      <c r="AJ12136">
        <v>0</v>
      </c>
      <c r="AK12136">
        <v>24</v>
      </c>
      <c r="AL12136">
        <v>24</v>
      </c>
      <c r="AM12136">
        <v>1</v>
      </c>
    </row>
    <row r="12137" spans="1:39" x14ac:dyDescent="0.3">
      <c r="A12137">
        <v>11697</v>
      </c>
      <c r="B12137" t="s">
        <v>591</v>
      </c>
      <c r="C12137" t="s">
        <v>3323</v>
      </c>
      <c r="D12137">
        <v>35</v>
      </c>
      <c r="E12137">
        <v>51.4</v>
      </c>
      <c r="F12137">
        <v>18</v>
      </c>
      <c r="G12137">
        <v>2</v>
      </c>
      <c r="H12137">
        <v>1</v>
      </c>
      <c r="I12137">
        <v>197</v>
      </c>
      <c r="J12137">
        <v>96.7</v>
      </c>
    </row>
    <row r="12138" spans="1:39" x14ac:dyDescent="0.3">
      <c r="A12138">
        <v>11697</v>
      </c>
      <c r="B12138" t="s">
        <v>591</v>
      </c>
      <c r="C12138" t="s">
        <v>1683</v>
      </c>
      <c r="D12138">
        <v>11</v>
      </c>
      <c r="E12138">
        <v>54.5</v>
      </c>
      <c r="F12138">
        <v>6</v>
      </c>
      <c r="G12138">
        <v>2</v>
      </c>
      <c r="H12138">
        <v>1</v>
      </c>
      <c r="I12138">
        <v>39</v>
      </c>
      <c r="J12138">
        <v>78</v>
      </c>
    </row>
    <row r="12139" spans="1:39" x14ac:dyDescent="0.3">
      <c r="A12139">
        <v>11697</v>
      </c>
      <c r="B12139" t="s">
        <v>591</v>
      </c>
      <c r="C12139" t="s">
        <v>3324</v>
      </c>
      <c r="D12139">
        <v>1</v>
      </c>
      <c r="E12139">
        <v>0</v>
      </c>
      <c r="F12139">
        <v>0</v>
      </c>
      <c r="G12139">
        <v>0</v>
      </c>
      <c r="H12139">
        <v>0</v>
      </c>
      <c r="I12139">
        <v>0</v>
      </c>
      <c r="J12139">
        <v>0</v>
      </c>
    </row>
    <row r="12140" spans="1:39" x14ac:dyDescent="0.3">
      <c r="A12140">
        <v>11697</v>
      </c>
      <c r="B12140" t="s">
        <v>1331</v>
      </c>
      <c r="C12140" t="s">
        <v>3325</v>
      </c>
      <c r="D12140">
        <v>30</v>
      </c>
      <c r="E12140">
        <v>56.7</v>
      </c>
      <c r="F12140">
        <v>17</v>
      </c>
      <c r="G12140">
        <v>0</v>
      </c>
      <c r="H12140">
        <v>4</v>
      </c>
      <c r="I12140">
        <v>180</v>
      </c>
      <c r="J12140">
        <v>151.1</v>
      </c>
    </row>
    <row r="12141" spans="1:39" x14ac:dyDescent="0.3">
      <c r="A12141">
        <v>11697</v>
      </c>
      <c r="B12141" t="s">
        <v>591</v>
      </c>
      <c r="C12141" t="s">
        <v>1683</v>
      </c>
      <c r="K12141">
        <v>4</v>
      </c>
      <c r="L12141">
        <v>0</v>
      </c>
      <c r="M12141">
        <v>22</v>
      </c>
      <c r="N12141">
        <v>0</v>
      </c>
      <c r="O12141">
        <v>42</v>
      </c>
    </row>
    <row r="12142" spans="1:39" x14ac:dyDescent="0.3">
      <c r="A12142">
        <v>11697</v>
      </c>
      <c r="B12142" t="s">
        <v>591</v>
      </c>
      <c r="C12142" t="s">
        <v>3323</v>
      </c>
      <c r="K12142">
        <v>14</v>
      </c>
      <c r="L12142">
        <v>0</v>
      </c>
      <c r="M12142">
        <v>22</v>
      </c>
      <c r="N12142">
        <v>0</v>
      </c>
      <c r="O12142">
        <v>40</v>
      </c>
    </row>
    <row r="12143" spans="1:39" x14ac:dyDescent="0.3">
      <c r="A12143">
        <v>11697</v>
      </c>
      <c r="B12143" t="s">
        <v>591</v>
      </c>
      <c r="C12143" t="s">
        <v>514</v>
      </c>
      <c r="K12143">
        <v>6</v>
      </c>
      <c r="L12143">
        <v>0</v>
      </c>
      <c r="M12143">
        <v>5</v>
      </c>
      <c r="N12143">
        <v>0</v>
      </c>
      <c r="O12143">
        <v>8</v>
      </c>
    </row>
    <row r="12144" spans="1:39" x14ac:dyDescent="0.3">
      <c r="A12144">
        <v>11697</v>
      </c>
      <c r="B12144" t="s">
        <v>591</v>
      </c>
      <c r="C12144" t="s">
        <v>53</v>
      </c>
      <c r="K12144">
        <v>1</v>
      </c>
      <c r="L12144">
        <v>0</v>
      </c>
      <c r="M12144">
        <v>7</v>
      </c>
      <c r="N12144">
        <v>0</v>
      </c>
      <c r="O12144">
        <v>7</v>
      </c>
    </row>
    <row r="12145" spans="1:19" x14ac:dyDescent="0.3">
      <c r="A12145">
        <v>11697</v>
      </c>
      <c r="B12145" t="s">
        <v>591</v>
      </c>
      <c r="C12145" t="s">
        <v>44</v>
      </c>
      <c r="K12145">
        <v>4</v>
      </c>
      <c r="L12145">
        <v>0</v>
      </c>
      <c r="M12145">
        <v>2</v>
      </c>
      <c r="N12145">
        <v>0</v>
      </c>
      <c r="O12145">
        <v>2</v>
      </c>
    </row>
    <row r="12146" spans="1:19" x14ac:dyDescent="0.3">
      <c r="A12146">
        <v>11697</v>
      </c>
      <c r="B12146" t="s">
        <v>591</v>
      </c>
      <c r="C12146" t="s">
        <v>74</v>
      </c>
      <c r="K12146">
        <v>1</v>
      </c>
      <c r="L12146">
        <v>1</v>
      </c>
      <c r="M12146">
        <v>0</v>
      </c>
      <c r="N12146">
        <v>0</v>
      </c>
      <c r="O12146">
        <v>2</v>
      </c>
    </row>
    <row r="12147" spans="1:19" x14ac:dyDescent="0.3">
      <c r="A12147">
        <v>11697</v>
      </c>
      <c r="B12147" t="s">
        <v>591</v>
      </c>
      <c r="C12147" t="s">
        <v>388</v>
      </c>
      <c r="K12147">
        <v>3</v>
      </c>
      <c r="L12147">
        <v>0</v>
      </c>
      <c r="M12147">
        <v>4</v>
      </c>
      <c r="N12147">
        <v>0</v>
      </c>
      <c r="O12147">
        <v>0</v>
      </c>
    </row>
    <row r="12148" spans="1:19" x14ac:dyDescent="0.3">
      <c r="A12148">
        <v>11697</v>
      </c>
      <c r="B12148" t="s">
        <v>1331</v>
      </c>
      <c r="C12148" t="s">
        <v>109</v>
      </c>
      <c r="K12148">
        <v>23</v>
      </c>
      <c r="L12148">
        <v>0</v>
      </c>
      <c r="M12148">
        <v>71</v>
      </c>
      <c r="N12148">
        <v>1</v>
      </c>
      <c r="O12148">
        <v>253</v>
      </c>
    </row>
    <row r="12149" spans="1:19" x14ac:dyDescent="0.3">
      <c r="A12149">
        <v>11697</v>
      </c>
      <c r="B12149" t="s">
        <v>1331</v>
      </c>
      <c r="C12149" t="s">
        <v>3041</v>
      </c>
      <c r="K12149">
        <v>8</v>
      </c>
      <c r="L12149">
        <v>0</v>
      </c>
      <c r="M12149">
        <v>27</v>
      </c>
      <c r="N12149">
        <v>0</v>
      </c>
      <c r="O12149">
        <v>52</v>
      </c>
    </row>
    <row r="12150" spans="1:19" x14ac:dyDescent="0.3">
      <c r="A12150">
        <v>11697</v>
      </c>
      <c r="B12150" t="s">
        <v>1331</v>
      </c>
      <c r="C12150" t="s">
        <v>3326</v>
      </c>
      <c r="K12150">
        <v>2</v>
      </c>
      <c r="L12150">
        <v>0</v>
      </c>
      <c r="M12150">
        <v>17</v>
      </c>
      <c r="N12150">
        <v>0</v>
      </c>
      <c r="O12150">
        <v>23</v>
      </c>
    </row>
    <row r="12151" spans="1:19" x14ac:dyDescent="0.3">
      <c r="A12151">
        <v>11697</v>
      </c>
      <c r="B12151" t="s">
        <v>1331</v>
      </c>
      <c r="C12151" t="s">
        <v>2750</v>
      </c>
      <c r="K12151">
        <v>1</v>
      </c>
      <c r="L12151">
        <v>1</v>
      </c>
      <c r="M12151">
        <v>18</v>
      </c>
      <c r="N12151">
        <v>0</v>
      </c>
      <c r="O12151">
        <v>20</v>
      </c>
    </row>
    <row r="12152" spans="1:19" x14ac:dyDescent="0.3">
      <c r="A12152">
        <v>11697</v>
      </c>
      <c r="B12152" t="s">
        <v>1331</v>
      </c>
      <c r="C12152" t="s">
        <v>3325</v>
      </c>
      <c r="K12152">
        <v>3</v>
      </c>
      <c r="L12152">
        <v>0</v>
      </c>
      <c r="M12152">
        <v>11</v>
      </c>
      <c r="N12152">
        <v>0</v>
      </c>
      <c r="O12152">
        <v>10</v>
      </c>
    </row>
    <row r="12153" spans="1:19" x14ac:dyDescent="0.3">
      <c r="A12153">
        <v>11697</v>
      </c>
      <c r="B12153" t="s">
        <v>1331</v>
      </c>
      <c r="C12153" t="s">
        <v>320</v>
      </c>
      <c r="K12153">
        <v>2</v>
      </c>
      <c r="L12153">
        <v>0</v>
      </c>
      <c r="M12153">
        <v>2</v>
      </c>
      <c r="N12153">
        <v>0</v>
      </c>
      <c r="O12153">
        <v>2</v>
      </c>
    </row>
    <row r="12154" spans="1:19" x14ac:dyDescent="0.3">
      <c r="A12154">
        <v>11697</v>
      </c>
      <c r="B12154" t="s">
        <v>1331</v>
      </c>
      <c r="C12154" t="s">
        <v>1202</v>
      </c>
      <c r="K12154">
        <v>2</v>
      </c>
      <c r="L12154">
        <v>0</v>
      </c>
      <c r="M12154">
        <v>1</v>
      </c>
      <c r="N12154">
        <v>0</v>
      </c>
      <c r="O12154">
        <v>0</v>
      </c>
    </row>
    <row r="12155" spans="1:19" x14ac:dyDescent="0.3">
      <c r="A12155">
        <v>11697</v>
      </c>
      <c r="B12155" t="s">
        <v>1331</v>
      </c>
      <c r="C12155" t="s">
        <v>2149</v>
      </c>
      <c r="K12155">
        <v>1</v>
      </c>
      <c r="L12155">
        <v>0</v>
      </c>
      <c r="M12155">
        <v>0</v>
      </c>
      <c r="N12155">
        <v>0</v>
      </c>
      <c r="O12155">
        <v>0</v>
      </c>
    </row>
    <row r="12156" spans="1:19" x14ac:dyDescent="0.3">
      <c r="A12156">
        <v>11697</v>
      </c>
      <c r="B12156" t="s">
        <v>591</v>
      </c>
      <c r="C12156" t="s">
        <v>74</v>
      </c>
      <c r="P12156">
        <v>21</v>
      </c>
      <c r="Q12156">
        <v>1</v>
      </c>
      <c r="R12156">
        <v>51</v>
      </c>
      <c r="S12156">
        <v>4</v>
      </c>
    </row>
    <row r="12157" spans="1:19" x14ac:dyDescent="0.3">
      <c r="A12157">
        <v>11697</v>
      </c>
      <c r="B12157" t="s">
        <v>591</v>
      </c>
      <c r="C12157" t="s">
        <v>2281</v>
      </c>
      <c r="P12157">
        <v>16</v>
      </c>
      <c r="Q12157">
        <v>0</v>
      </c>
      <c r="R12157">
        <v>41</v>
      </c>
      <c r="S12157">
        <v>4</v>
      </c>
    </row>
    <row r="12158" spans="1:19" x14ac:dyDescent="0.3">
      <c r="A12158">
        <v>11697</v>
      </c>
      <c r="B12158" t="s">
        <v>591</v>
      </c>
      <c r="C12158" t="s">
        <v>536</v>
      </c>
      <c r="P12158">
        <v>14</v>
      </c>
      <c r="Q12158">
        <v>0</v>
      </c>
      <c r="R12158">
        <v>30</v>
      </c>
      <c r="S12158">
        <v>3</v>
      </c>
    </row>
    <row r="12159" spans="1:19" x14ac:dyDescent="0.3">
      <c r="A12159">
        <v>11697</v>
      </c>
      <c r="B12159" t="s">
        <v>591</v>
      </c>
      <c r="C12159" t="s">
        <v>216</v>
      </c>
      <c r="P12159">
        <v>18</v>
      </c>
      <c r="Q12159">
        <v>0</v>
      </c>
      <c r="R12159">
        <v>28</v>
      </c>
      <c r="S12159">
        <v>3</v>
      </c>
    </row>
    <row r="12160" spans="1:19" x14ac:dyDescent="0.3">
      <c r="A12160">
        <v>11697</v>
      </c>
      <c r="B12160" t="s">
        <v>591</v>
      </c>
      <c r="C12160" t="s">
        <v>848</v>
      </c>
      <c r="P12160">
        <v>27</v>
      </c>
      <c r="Q12160">
        <v>0</v>
      </c>
      <c r="R12160">
        <v>27</v>
      </c>
      <c r="S12160">
        <v>1</v>
      </c>
    </row>
    <row r="12161" spans="1:24" x14ac:dyDescent="0.3">
      <c r="A12161">
        <v>11697</v>
      </c>
      <c r="B12161" t="s">
        <v>591</v>
      </c>
      <c r="C12161" t="s">
        <v>672</v>
      </c>
      <c r="P12161">
        <v>11</v>
      </c>
      <c r="Q12161">
        <v>1</v>
      </c>
      <c r="R12161">
        <v>23</v>
      </c>
      <c r="S12161">
        <v>3</v>
      </c>
    </row>
    <row r="12162" spans="1:24" x14ac:dyDescent="0.3">
      <c r="A12162">
        <v>11697</v>
      </c>
      <c r="B12162" t="s">
        <v>591</v>
      </c>
      <c r="C12162" t="s">
        <v>3327</v>
      </c>
      <c r="P12162">
        <v>19</v>
      </c>
      <c r="Q12162">
        <v>0</v>
      </c>
      <c r="R12162">
        <v>19</v>
      </c>
      <c r="S12162">
        <v>1</v>
      </c>
    </row>
    <row r="12163" spans="1:24" x14ac:dyDescent="0.3">
      <c r="A12163">
        <v>11697</v>
      </c>
      <c r="B12163" t="s">
        <v>591</v>
      </c>
      <c r="C12163" t="s">
        <v>202</v>
      </c>
      <c r="P12163">
        <v>9</v>
      </c>
      <c r="Q12163">
        <v>0</v>
      </c>
      <c r="R12163">
        <v>9</v>
      </c>
      <c r="S12163">
        <v>1</v>
      </c>
    </row>
    <row r="12164" spans="1:24" x14ac:dyDescent="0.3">
      <c r="A12164">
        <v>11697</v>
      </c>
      <c r="B12164" t="s">
        <v>591</v>
      </c>
      <c r="C12164" t="s">
        <v>3328</v>
      </c>
      <c r="P12164">
        <v>6</v>
      </c>
      <c r="Q12164">
        <v>0</v>
      </c>
      <c r="R12164">
        <v>6</v>
      </c>
      <c r="S12164">
        <v>1</v>
      </c>
    </row>
    <row r="12165" spans="1:24" x14ac:dyDescent="0.3">
      <c r="A12165">
        <v>11697</v>
      </c>
      <c r="B12165" t="s">
        <v>591</v>
      </c>
      <c r="C12165" t="s">
        <v>388</v>
      </c>
      <c r="P12165">
        <v>3</v>
      </c>
      <c r="Q12165">
        <v>0</v>
      </c>
      <c r="R12165">
        <v>3</v>
      </c>
      <c r="S12165">
        <v>1</v>
      </c>
    </row>
    <row r="12166" spans="1:24" x14ac:dyDescent="0.3">
      <c r="A12166">
        <v>11697</v>
      </c>
      <c r="B12166" t="s">
        <v>591</v>
      </c>
      <c r="C12166" t="s">
        <v>44</v>
      </c>
      <c r="P12166">
        <v>3</v>
      </c>
      <c r="Q12166">
        <v>0</v>
      </c>
      <c r="R12166">
        <v>-1</v>
      </c>
      <c r="S12166">
        <v>2</v>
      </c>
    </row>
    <row r="12167" spans="1:24" x14ac:dyDescent="0.3">
      <c r="A12167">
        <v>11697</v>
      </c>
      <c r="B12167" t="s">
        <v>1331</v>
      </c>
      <c r="C12167" t="s">
        <v>44</v>
      </c>
      <c r="P12167">
        <v>14</v>
      </c>
      <c r="Q12167">
        <v>1</v>
      </c>
      <c r="R12167">
        <v>40</v>
      </c>
      <c r="S12167">
        <v>4</v>
      </c>
    </row>
    <row r="12168" spans="1:24" x14ac:dyDescent="0.3">
      <c r="A12168">
        <v>11697</v>
      </c>
      <c r="B12168" t="s">
        <v>1331</v>
      </c>
      <c r="C12168" t="s">
        <v>1505</v>
      </c>
      <c r="P12168">
        <v>17</v>
      </c>
      <c r="Q12168">
        <v>1</v>
      </c>
      <c r="R12168">
        <v>36</v>
      </c>
      <c r="S12168">
        <v>3</v>
      </c>
    </row>
    <row r="12169" spans="1:24" x14ac:dyDescent="0.3">
      <c r="A12169">
        <v>11697</v>
      </c>
      <c r="B12169" t="s">
        <v>1331</v>
      </c>
      <c r="C12169" t="s">
        <v>109</v>
      </c>
      <c r="P12169">
        <v>21</v>
      </c>
      <c r="Q12169">
        <v>1</v>
      </c>
      <c r="R12169">
        <v>29</v>
      </c>
      <c r="S12169">
        <v>2</v>
      </c>
    </row>
    <row r="12170" spans="1:24" x14ac:dyDescent="0.3">
      <c r="A12170">
        <v>11697</v>
      </c>
      <c r="B12170" t="s">
        <v>1331</v>
      </c>
      <c r="C12170" t="s">
        <v>52</v>
      </c>
      <c r="P12170">
        <v>29</v>
      </c>
      <c r="Q12170">
        <v>0</v>
      </c>
      <c r="R12170">
        <v>29</v>
      </c>
      <c r="S12170">
        <v>1</v>
      </c>
    </row>
    <row r="12171" spans="1:24" x14ac:dyDescent="0.3">
      <c r="A12171">
        <v>11697</v>
      </c>
      <c r="B12171" t="s">
        <v>1331</v>
      </c>
      <c r="C12171" t="s">
        <v>2267</v>
      </c>
      <c r="P12171">
        <v>23</v>
      </c>
      <c r="Q12171">
        <v>0</v>
      </c>
      <c r="R12171">
        <v>23</v>
      </c>
      <c r="S12171">
        <v>1</v>
      </c>
    </row>
    <row r="12172" spans="1:24" x14ac:dyDescent="0.3">
      <c r="A12172">
        <v>11697</v>
      </c>
      <c r="B12172" t="s">
        <v>1331</v>
      </c>
      <c r="C12172" t="s">
        <v>2149</v>
      </c>
      <c r="P12172">
        <v>15</v>
      </c>
      <c r="Q12172">
        <v>1</v>
      </c>
      <c r="R12172">
        <v>16</v>
      </c>
      <c r="S12172">
        <v>2</v>
      </c>
    </row>
    <row r="12173" spans="1:24" x14ac:dyDescent="0.3">
      <c r="A12173">
        <v>11697</v>
      </c>
      <c r="B12173" t="s">
        <v>1331</v>
      </c>
      <c r="C12173" t="s">
        <v>3041</v>
      </c>
      <c r="P12173">
        <v>5</v>
      </c>
      <c r="Q12173">
        <v>0</v>
      </c>
      <c r="R12173">
        <v>5</v>
      </c>
      <c r="S12173">
        <v>1</v>
      </c>
    </row>
    <row r="12174" spans="1:24" x14ac:dyDescent="0.3">
      <c r="A12174">
        <v>11697</v>
      </c>
      <c r="B12174" t="s">
        <v>1331</v>
      </c>
      <c r="C12174" t="s">
        <v>2750</v>
      </c>
      <c r="P12174">
        <v>3</v>
      </c>
      <c r="Q12174">
        <v>0</v>
      </c>
      <c r="R12174">
        <v>2</v>
      </c>
      <c r="S12174">
        <v>3</v>
      </c>
    </row>
    <row r="12175" spans="1:24" x14ac:dyDescent="0.3">
      <c r="A12175">
        <v>11697</v>
      </c>
      <c r="B12175" t="s">
        <v>591</v>
      </c>
      <c r="C12175" t="s">
        <v>74</v>
      </c>
      <c r="T12175">
        <v>26.5</v>
      </c>
      <c r="U12175">
        <v>29</v>
      </c>
      <c r="V12175">
        <v>0</v>
      </c>
      <c r="W12175">
        <v>53</v>
      </c>
      <c r="X12175">
        <v>2</v>
      </c>
    </row>
    <row r="12176" spans="1:24" x14ac:dyDescent="0.3">
      <c r="A12176">
        <v>11697</v>
      </c>
      <c r="B12176" t="s">
        <v>1331</v>
      </c>
      <c r="C12176" t="s">
        <v>52</v>
      </c>
      <c r="T12176">
        <v>31</v>
      </c>
      <c r="U12176">
        <v>41</v>
      </c>
      <c r="V12176">
        <v>0</v>
      </c>
      <c r="W12176">
        <v>62</v>
      </c>
      <c r="X12176">
        <v>2</v>
      </c>
    </row>
    <row r="12177" spans="1:39" x14ac:dyDescent="0.3">
      <c r="A12177">
        <v>11697</v>
      </c>
      <c r="B12177" t="s">
        <v>1331</v>
      </c>
      <c r="C12177" t="s">
        <v>3329</v>
      </c>
      <c r="T12177">
        <v>27</v>
      </c>
      <c r="U12177">
        <v>27</v>
      </c>
      <c r="V12177">
        <v>0</v>
      </c>
      <c r="W12177">
        <v>27</v>
      </c>
      <c r="X12177">
        <v>1</v>
      </c>
    </row>
    <row r="12178" spans="1:39" x14ac:dyDescent="0.3">
      <c r="A12178">
        <v>11697</v>
      </c>
      <c r="B12178" t="s">
        <v>591</v>
      </c>
      <c r="C12178" t="s">
        <v>536</v>
      </c>
      <c r="Y12178">
        <v>12</v>
      </c>
      <c r="Z12178">
        <v>14</v>
      </c>
      <c r="AA12178">
        <v>0</v>
      </c>
      <c r="AB12178">
        <v>24</v>
      </c>
      <c r="AC12178">
        <v>2</v>
      </c>
    </row>
    <row r="12179" spans="1:39" x14ac:dyDescent="0.3">
      <c r="A12179">
        <v>11697</v>
      </c>
      <c r="B12179" t="s">
        <v>1331</v>
      </c>
      <c r="C12179" t="s">
        <v>701</v>
      </c>
      <c r="Y12179">
        <v>26</v>
      </c>
      <c r="Z12179">
        <v>26</v>
      </c>
      <c r="AA12179">
        <v>0</v>
      </c>
      <c r="AB12179">
        <v>26</v>
      </c>
      <c r="AC12179">
        <v>1</v>
      </c>
    </row>
    <row r="12180" spans="1:39" x14ac:dyDescent="0.3">
      <c r="A12180">
        <v>11697</v>
      </c>
      <c r="B12180" t="s">
        <v>591</v>
      </c>
      <c r="C12180" t="s">
        <v>2910</v>
      </c>
      <c r="AD12180">
        <v>2</v>
      </c>
      <c r="AE12180">
        <v>35</v>
      </c>
      <c r="AF12180">
        <v>2</v>
      </c>
      <c r="AG12180">
        <v>100</v>
      </c>
      <c r="AH12180">
        <v>7</v>
      </c>
      <c r="AI12180">
        <v>1</v>
      </c>
    </row>
    <row r="12181" spans="1:39" x14ac:dyDescent="0.3">
      <c r="A12181">
        <v>11697</v>
      </c>
      <c r="B12181" t="s">
        <v>1331</v>
      </c>
      <c r="C12181" t="s">
        <v>3330</v>
      </c>
      <c r="AD12181">
        <v>2</v>
      </c>
      <c r="AE12181">
        <v>39</v>
      </c>
      <c r="AF12181">
        <v>2</v>
      </c>
      <c r="AG12181">
        <v>100</v>
      </c>
      <c r="AH12181">
        <v>11</v>
      </c>
      <c r="AI12181">
        <v>5</v>
      </c>
    </row>
    <row r="12182" spans="1:39" x14ac:dyDescent="0.3">
      <c r="A12182">
        <v>11697</v>
      </c>
      <c r="B12182" t="s">
        <v>1331</v>
      </c>
      <c r="C12182" t="s">
        <v>3331</v>
      </c>
      <c r="AD12182">
        <v>0</v>
      </c>
      <c r="AE12182" t="s">
        <v>136</v>
      </c>
      <c r="AF12182">
        <v>0</v>
      </c>
      <c r="AG12182" t="s">
        <v>136</v>
      </c>
      <c r="AH12182">
        <v>1</v>
      </c>
      <c r="AI12182">
        <v>1</v>
      </c>
    </row>
    <row r="12183" spans="1:39" x14ac:dyDescent="0.3">
      <c r="A12183">
        <v>11697</v>
      </c>
      <c r="B12183" t="s">
        <v>591</v>
      </c>
      <c r="C12183" t="s">
        <v>2910</v>
      </c>
      <c r="AJ12183">
        <v>52</v>
      </c>
      <c r="AK12183">
        <v>265</v>
      </c>
      <c r="AL12183">
        <v>44.2</v>
      </c>
      <c r="AM12183">
        <v>6</v>
      </c>
    </row>
    <row r="12184" spans="1:39" x14ac:dyDescent="0.3">
      <c r="A12184">
        <v>11697</v>
      </c>
      <c r="B12184" t="s">
        <v>1331</v>
      </c>
      <c r="C12184" t="s">
        <v>3044</v>
      </c>
      <c r="AJ12184">
        <v>54</v>
      </c>
      <c r="AK12184">
        <v>190</v>
      </c>
      <c r="AL12184">
        <v>47.5</v>
      </c>
      <c r="AM12184">
        <v>4</v>
      </c>
    </row>
    <row r="12185" spans="1:39" x14ac:dyDescent="0.3">
      <c r="A12185">
        <v>11698</v>
      </c>
      <c r="B12185" t="s">
        <v>747</v>
      </c>
      <c r="C12185" t="s">
        <v>989</v>
      </c>
      <c r="D12185">
        <v>50</v>
      </c>
      <c r="E12185">
        <v>64</v>
      </c>
      <c r="F12185">
        <v>32</v>
      </c>
      <c r="G12185">
        <v>1</v>
      </c>
      <c r="H12185">
        <v>4</v>
      </c>
      <c r="I12185">
        <v>358</v>
      </c>
      <c r="J12185">
        <v>146.5</v>
      </c>
    </row>
    <row r="12186" spans="1:39" x14ac:dyDescent="0.3">
      <c r="A12186">
        <v>11698</v>
      </c>
      <c r="B12186" t="s">
        <v>730</v>
      </c>
      <c r="C12186" t="s">
        <v>2995</v>
      </c>
      <c r="D12186">
        <v>48</v>
      </c>
      <c r="E12186">
        <v>45.8</v>
      </c>
      <c r="F12186">
        <v>22</v>
      </c>
      <c r="G12186">
        <v>2</v>
      </c>
      <c r="H12186">
        <v>1</v>
      </c>
      <c r="I12186">
        <v>276</v>
      </c>
      <c r="J12186">
        <v>92.7</v>
      </c>
    </row>
    <row r="12187" spans="1:39" x14ac:dyDescent="0.3">
      <c r="A12187">
        <v>11698</v>
      </c>
      <c r="B12187" t="s">
        <v>747</v>
      </c>
      <c r="C12187" t="s">
        <v>2656</v>
      </c>
      <c r="K12187">
        <v>28</v>
      </c>
      <c r="L12187">
        <v>2</v>
      </c>
      <c r="M12187">
        <v>27</v>
      </c>
      <c r="N12187">
        <v>0</v>
      </c>
      <c r="O12187">
        <v>152</v>
      </c>
    </row>
    <row r="12188" spans="1:39" x14ac:dyDescent="0.3">
      <c r="A12188">
        <v>11698</v>
      </c>
      <c r="B12188" t="s">
        <v>747</v>
      </c>
      <c r="C12188" t="s">
        <v>970</v>
      </c>
      <c r="K12188">
        <v>4</v>
      </c>
      <c r="L12188">
        <v>0</v>
      </c>
      <c r="M12188">
        <v>4</v>
      </c>
      <c r="N12188">
        <v>1</v>
      </c>
      <c r="O12188">
        <v>17</v>
      </c>
    </row>
    <row r="12189" spans="1:39" x14ac:dyDescent="0.3">
      <c r="A12189">
        <v>11698</v>
      </c>
      <c r="B12189" t="s">
        <v>747</v>
      </c>
      <c r="C12189" t="s">
        <v>1545</v>
      </c>
      <c r="K12189">
        <v>0</v>
      </c>
      <c r="L12189">
        <v>1</v>
      </c>
      <c r="M12189">
        <v>0</v>
      </c>
      <c r="N12189">
        <v>0</v>
      </c>
      <c r="O12189">
        <v>0</v>
      </c>
    </row>
    <row r="12190" spans="1:39" x14ac:dyDescent="0.3">
      <c r="A12190">
        <v>11698</v>
      </c>
      <c r="B12190" t="s">
        <v>747</v>
      </c>
      <c r="C12190" t="s">
        <v>989</v>
      </c>
      <c r="K12190">
        <v>4</v>
      </c>
      <c r="L12190">
        <v>0</v>
      </c>
      <c r="M12190">
        <v>0</v>
      </c>
      <c r="N12190">
        <v>0</v>
      </c>
      <c r="O12190">
        <v>-26</v>
      </c>
    </row>
    <row r="12191" spans="1:39" x14ac:dyDescent="0.3">
      <c r="A12191">
        <v>11698</v>
      </c>
      <c r="B12191" t="s">
        <v>730</v>
      </c>
      <c r="C12191" t="s">
        <v>107</v>
      </c>
      <c r="K12191">
        <v>17</v>
      </c>
      <c r="L12191">
        <v>0</v>
      </c>
      <c r="M12191">
        <v>59</v>
      </c>
      <c r="N12191">
        <v>0</v>
      </c>
      <c r="O12191">
        <v>156</v>
      </c>
    </row>
    <row r="12192" spans="1:39" x14ac:dyDescent="0.3">
      <c r="A12192">
        <v>11698</v>
      </c>
      <c r="B12192" t="s">
        <v>730</v>
      </c>
      <c r="C12192" t="s">
        <v>2995</v>
      </c>
      <c r="K12192">
        <v>12</v>
      </c>
      <c r="L12192">
        <v>0</v>
      </c>
      <c r="M12192">
        <v>27</v>
      </c>
      <c r="N12192">
        <v>2</v>
      </c>
      <c r="O12192">
        <v>48</v>
      </c>
    </row>
    <row r="12193" spans="1:29" x14ac:dyDescent="0.3">
      <c r="A12193">
        <v>11698</v>
      </c>
      <c r="B12193" t="s">
        <v>730</v>
      </c>
      <c r="C12193" t="s">
        <v>358</v>
      </c>
      <c r="K12193">
        <v>1</v>
      </c>
      <c r="L12193">
        <v>0</v>
      </c>
      <c r="M12193">
        <v>0</v>
      </c>
      <c r="N12193">
        <v>0</v>
      </c>
      <c r="O12193">
        <v>0</v>
      </c>
    </row>
    <row r="12194" spans="1:29" x14ac:dyDescent="0.3">
      <c r="A12194">
        <v>11698</v>
      </c>
      <c r="B12194" t="s">
        <v>747</v>
      </c>
      <c r="C12194" t="s">
        <v>748</v>
      </c>
      <c r="P12194">
        <v>38</v>
      </c>
      <c r="Q12194">
        <v>2</v>
      </c>
      <c r="R12194">
        <v>124</v>
      </c>
      <c r="S12194">
        <v>7</v>
      </c>
    </row>
    <row r="12195" spans="1:29" x14ac:dyDescent="0.3">
      <c r="A12195">
        <v>11698</v>
      </c>
      <c r="B12195" t="s">
        <v>747</v>
      </c>
      <c r="C12195" t="s">
        <v>2390</v>
      </c>
      <c r="P12195">
        <v>35</v>
      </c>
      <c r="Q12195">
        <v>0</v>
      </c>
      <c r="R12195">
        <v>78</v>
      </c>
      <c r="S12195">
        <v>5</v>
      </c>
    </row>
    <row r="12196" spans="1:29" x14ac:dyDescent="0.3">
      <c r="A12196">
        <v>11698</v>
      </c>
      <c r="B12196" t="s">
        <v>747</v>
      </c>
      <c r="C12196" t="s">
        <v>584</v>
      </c>
      <c r="P12196">
        <v>15</v>
      </c>
      <c r="Q12196">
        <v>0</v>
      </c>
      <c r="R12196">
        <v>56</v>
      </c>
      <c r="S12196">
        <v>7</v>
      </c>
    </row>
    <row r="12197" spans="1:29" x14ac:dyDescent="0.3">
      <c r="A12197">
        <v>11698</v>
      </c>
      <c r="B12197" t="s">
        <v>747</v>
      </c>
      <c r="C12197" t="s">
        <v>2656</v>
      </c>
      <c r="P12197">
        <v>11</v>
      </c>
      <c r="Q12197">
        <v>1</v>
      </c>
      <c r="R12197">
        <v>50</v>
      </c>
      <c r="S12197">
        <v>8</v>
      </c>
    </row>
    <row r="12198" spans="1:29" x14ac:dyDescent="0.3">
      <c r="A12198">
        <v>11698</v>
      </c>
      <c r="B12198" t="s">
        <v>747</v>
      </c>
      <c r="C12198" t="s">
        <v>3332</v>
      </c>
      <c r="P12198">
        <v>14</v>
      </c>
      <c r="Q12198">
        <v>1</v>
      </c>
      <c r="R12198">
        <v>35</v>
      </c>
      <c r="S12198">
        <v>3</v>
      </c>
    </row>
    <row r="12199" spans="1:29" x14ac:dyDescent="0.3">
      <c r="A12199">
        <v>11698</v>
      </c>
      <c r="B12199" t="s">
        <v>747</v>
      </c>
      <c r="C12199" t="s">
        <v>970</v>
      </c>
      <c r="P12199">
        <v>8</v>
      </c>
      <c r="Q12199">
        <v>0</v>
      </c>
      <c r="R12199">
        <v>8</v>
      </c>
      <c r="S12199">
        <v>1</v>
      </c>
    </row>
    <row r="12200" spans="1:29" x14ac:dyDescent="0.3">
      <c r="A12200">
        <v>11698</v>
      </c>
      <c r="B12200" t="s">
        <v>747</v>
      </c>
      <c r="C12200" t="s">
        <v>2811</v>
      </c>
      <c r="P12200">
        <v>7</v>
      </c>
      <c r="Q12200">
        <v>0</v>
      </c>
      <c r="R12200">
        <v>7</v>
      </c>
      <c r="S12200">
        <v>1</v>
      </c>
    </row>
    <row r="12201" spans="1:29" x14ac:dyDescent="0.3">
      <c r="A12201">
        <v>11698</v>
      </c>
      <c r="B12201" t="s">
        <v>730</v>
      </c>
      <c r="C12201" t="s">
        <v>517</v>
      </c>
      <c r="P12201">
        <v>24</v>
      </c>
      <c r="Q12201">
        <v>1</v>
      </c>
      <c r="R12201">
        <v>99</v>
      </c>
      <c r="S12201">
        <v>6</v>
      </c>
    </row>
    <row r="12202" spans="1:29" x14ac:dyDescent="0.3">
      <c r="A12202">
        <v>11698</v>
      </c>
      <c r="B12202" t="s">
        <v>730</v>
      </c>
      <c r="C12202" t="s">
        <v>3333</v>
      </c>
      <c r="P12202">
        <v>15</v>
      </c>
      <c r="Q12202">
        <v>0</v>
      </c>
      <c r="R12202">
        <v>51</v>
      </c>
      <c r="S12202">
        <v>5</v>
      </c>
    </row>
    <row r="12203" spans="1:29" x14ac:dyDescent="0.3">
      <c r="A12203">
        <v>11698</v>
      </c>
      <c r="B12203" t="s">
        <v>730</v>
      </c>
      <c r="C12203" t="s">
        <v>107</v>
      </c>
      <c r="P12203">
        <v>11</v>
      </c>
      <c r="Q12203">
        <v>0</v>
      </c>
      <c r="R12203">
        <v>11</v>
      </c>
      <c r="S12203">
        <v>1</v>
      </c>
    </row>
    <row r="12204" spans="1:29" x14ac:dyDescent="0.3">
      <c r="A12204">
        <v>11698</v>
      </c>
      <c r="B12204" t="s">
        <v>730</v>
      </c>
      <c r="C12204" t="s">
        <v>48</v>
      </c>
      <c r="P12204">
        <v>5</v>
      </c>
      <c r="Q12204">
        <v>0</v>
      </c>
      <c r="R12204">
        <v>10</v>
      </c>
      <c r="S12204">
        <v>2</v>
      </c>
    </row>
    <row r="12205" spans="1:29" x14ac:dyDescent="0.3">
      <c r="A12205">
        <v>11698</v>
      </c>
      <c r="B12205" t="s">
        <v>747</v>
      </c>
      <c r="C12205" t="s">
        <v>2390</v>
      </c>
      <c r="T12205">
        <v>20</v>
      </c>
      <c r="U12205">
        <v>23</v>
      </c>
      <c r="V12205">
        <v>0</v>
      </c>
      <c r="W12205">
        <v>40</v>
      </c>
      <c r="X12205">
        <v>2</v>
      </c>
    </row>
    <row r="12206" spans="1:29" x14ac:dyDescent="0.3">
      <c r="A12206">
        <v>11698</v>
      </c>
      <c r="B12206" t="s">
        <v>747</v>
      </c>
      <c r="C12206" t="s">
        <v>970</v>
      </c>
      <c r="T12206">
        <v>17</v>
      </c>
      <c r="U12206">
        <v>17</v>
      </c>
      <c r="V12206">
        <v>0</v>
      </c>
      <c r="W12206">
        <v>17</v>
      </c>
      <c r="X12206">
        <v>1</v>
      </c>
    </row>
    <row r="12207" spans="1:29" x14ac:dyDescent="0.3">
      <c r="A12207">
        <v>11698</v>
      </c>
      <c r="B12207" t="s">
        <v>747</v>
      </c>
      <c r="C12207" t="s">
        <v>44</v>
      </c>
      <c r="Y12207">
        <v>23</v>
      </c>
      <c r="Z12207">
        <v>0</v>
      </c>
      <c r="AA12207">
        <v>0</v>
      </c>
      <c r="AB12207">
        <v>23</v>
      </c>
      <c r="AC12207">
        <v>1</v>
      </c>
    </row>
    <row r="12208" spans="1:29" x14ac:dyDescent="0.3">
      <c r="A12208">
        <v>11698</v>
      </c>
      <c r="B12208" t="s">
        <v>747</v>
      </c>
      <c r="C12208" t="s">
        <v>2656</v>
      </c>
      <c r="Y12208">
        <v>10</v>
      </c>
      <c r="Z12208">
        <v>10</v>
      </c>
      <c r="AA12208">
        <v>0</v>
      </c>
      <c r="AB12208">
        <v>10</v>
      </c>
      <c r="AC12208">
        <v>1</v>
      </c>
    </row>
    <row r="12209" spans="1:39" x14ac:dyDescent="0.3">
      <c r="A12209">
        <v>11698</v>
      </c>
      <c r="B12209" t="s">
        <v>747</v>
      </c>
      <c r="C12209" t="s">
        <v>2812</v>
      </c>
      <c r="AD12209">
        <v>2</v>
      </c>
      <c r="AE12209" t="s">
        <v>136</v>
      </c>
      <c r="AF12209">
        <v>0</v>
      </c>
      <c r="AG12209">
        <v>0</v>
      </c>
      <c r="AH12209">
        <v>5</v>
      </c>
      <c r="AI12209">
        <v>5</v>
      </c>
    </row>
    <row r="12210" spans="1:39" x14ac:dyDescent="0.3">
      <c r="A12210">
        <v>11698</v>
      </c>
      <c r="B12210" t="s">
        <v>730</v>
      </c>
      <c r="C12210" t="s">
        <v>3334</v>
      </c>
      <c r="AD12210">
        <v>1</v>
      </c>
      <c r="AE12210" t="s">
        <v>136</v>
      </c>
      <c r="AF12210">
        <v>0</v>
      </c>
      <c r="AG12210">
        <v>0</v>
      </c>
      <c r="AH12210">
        <v>4</v>
      </c>
      <c r="AI12210">
        <v>4</v>
      </c>
    </row>
    <row r="12211" spans="1:39" x14ac:dyDescent="0.3">
      <c r="A12211">
        <v>11698</v>
      </c>
      <c r="B12211" t="s">
        <v>747</v>
      </c>
      <c r="C12211" t="s">
        <v>3142</v>
      </c>
      <c r="AJ12211">
        <v>45</v>
      </c>
      <c r="AK12211">
        <v>199</v>
      </c>
      <c r="AL12211">
        <v>39.799999999999997</v>
      </c>
      <c r="AM12211">
        <v>5</v>
      </c>
    </row>
    <row r="12212" spans="1:39" x14ac:dyDescent="0.3">
      <c r="A12212">
        <v>11698</v>
      </c>
      <c r="B12212" t="s">
        <v>730</v>
      </c>
      <c r="C12212" t="s">
        <v>3003</v>
      </c>
      <c r="AJ12212">
        <v>63</v>
      </c>
      <c r="AK12212">
        <v>171</v>
      </c>
      <c r="AL12212">
        <v>57</v>
      </c>
      <c r="AM12212">
        <v>3</v>
      </c>
    </row>
    <row r="12213" spans="1:39" x14ac:dyDescent="0.3">
      <c r="A12213">
        <v>11698</v>
      </c>
      <c r="B12213" t="s">
        <v>730</v>
      </c>
      <c r="C12213" t="s">
        <v>2899</v>
      </c>
      <c r="AJ12213">
        <v>49</v>
      </c>
      <c r="AK12213">
        <v>79</v>
      </c>
      <c r="AL12213">
        <v>39.5</v>
      </c>
      <c r="AM12213">
        <v>2</v>
      </c>
    </row>
    <row r="12214" spans="1:39" x14ac:dyDescent="0.3">
      <c r="A12214">
        <v>11699</v>
      </c>
      <c r="B12214" t="s">
        <v>551</v>
      </c>
      <c r="C12214" t="s">
        <v>3335</v>
      </c>
      <c r="D12214">
        <v>1</v>
      </c>
      <c r="E12214">
        <v>100</v>
      </c>
      <c r="F12214">
        <v>1</v>
      </c>
      <c r="G12214">
        <v>0</v>
      </c>
      <c r="H12214">
        <v>0</v>
      </c>
      <c r="I12214">
        <v>16</v>
      </c>
      <c r="J12214">
        <v>234.4</v>
      </c>
    </row>
    <row r="12215" spans="1:39" x14ac:dyDescent="0.3">
      <c r="A12215">
        <v>11699</v>
      </c>
      <c r="B12215" t="s">
        <v>626</v>
      </c>
      <c r="C12215" t="s">
        <v>870</v>
      </c>
      <c r="D12215">
        <v>34</v>
      </c>
      <c r="E12215">
        <v>70.599999999999994</v>
      </c>
      <c r="F12215">
        <v>24</v>
      </c>
      <c r="G12215">
        <v>1</v>
      </c>
      <c r="H12215">
        <v>3</v>
      </c>
      <c r="I12215">
        <v>302</v>
      </c>
      <c r="J12215">
        <v>168.4</v>
      </c>
    </row>
    <row r="12216" spans="1:39" x14ac:dyDescent="0.3">
      <c r="A12216">
        <v>11699</v>
      </c>
      <c r="B12216" t="s">
        <v>551</v>
      </c>
      <c r="C12216" t="s">
        <v>1879</v>
      </c>
      <c r="K12216">
        <v>11</v>
      </c>
      <c r="L12216">
        <v>0</v>
      </c>
      <c r="M12216">
        <v>30</v>
      </c>
      <c r="N12216">
        <v>0</v>
      </c>
      <c r="O12216">
        <v>56</v>
      </c>
    </row>
    <row r="12217" spans="1:39" x14ac:dyDescent="0.3">
      <c r="A12217">
        <v>11699</v>
      </c>
      <c r="B12217" t="s">
        <v>551</v>
      </c>
      <c r="C12217" t="s">
        <v>101</v>
      </c>
      <c r="K12217">
        <v>8</v>
      </c>
      <c r="L12217">
        <v>0</v>
      </c>
      <c r="M12217">
        <v>14</v>
      </c>
      <c r="N12217">
        <v>0</v>
      </c>
      <c r="O12217">
        <v>43</v>
      </c>
    </row>
    <row r="12218" spans="1:39" x14ac:dyDescent="0.3">
      <c r="A12218">
        <v>11699</v>
      </c>
      <c r="B12218" t="s">
        <v>551</v>
      </c>
      <c r="C12218" t="s">
        <v>2352</v>
      </c>
      <c r="K12218">
        <v>1</v>
      </c>
      <c r="L12218">
        <v>0</v>
      </c>
      <c r="M12218">
        <v>5</v>
      </c>
      <c r="N12218">
        <v>1</v>
      </c>
      <c r="O12218">
        <v>5</v>
      </c>
    </row>
    <row r="12219" spans="1:39" x14ac:dyDescent="0.3">
      <c r="A12219">
        <v>11699</v>
      </c>
      <c r="B12219" t="s">
        <v>551</v>
      </c>
      <c r="C12219" t="s">
        <v>2107</v>
      </c>
      <c r="K12219">
        <v>2</v>
      </c>
      <c r="L12219">
        <v>0</v>
      </c>
      <c r="M12219">
        <v>2</v>
      </c>
      <c r="N12219">
        <v>0</v>
      </c>
      <c r="O12219">
        <v>-6</v>
      </c>
    </row>
    <row r="12220" spans="1:39" x14ac:dyDescent="0.3">
      <c r="A12220">
        <v>11699</v>
      </c>
      <c r="B12220" t="s">
        <v>626</v>
      </c>
      <c r="C12220" t="s">
        <v>1760</v>
      </c>
      <c r="K12220">
        <v>23</v>
      </c>
      <c r="L12220">
        <v>0</v>
      </c>
      <c r="M12220">
        <v>14</v>
      </c>
      <c r="N12220">
        <v>1</v>
      </c>
      <c r="O12220">
        <v>100</v>
      </c>
    </row>
    <row r="12221" spans="1:39" x14ac:dyDescent="0.3">
      <c r="A12221">
        <v>11699</v>
      </c>
      <c r="B12221" t="s">
        <v>626</v>
      </c>
      <c r="C12221" t="s">
        <v>870</v>
      </c>
      <c r="K12221">
        <v>15</v>
      </c>
      <c r="L12221">
        <v>0</v>
      </c>
      <c r="M12221">
        <v>14</v>
      </c>
      <c r="N12221">
        <v>2</v>
      </c>
      <c r="O12221">
        <v>70</v>
      </c>
    </row>
    <row r="12222" spans="1:39" x14ac:dyDescent="0.3">
      <c r="A12222">
        <v>11699</v>
      </c>
      <c r="B12222" t="s">
        <v>626</v>
      </c>
      <c r="C12222" t="s">
        <v>2325</v>
      </c>
      <c r="K12222">
        <v>8</v>
      </c>
      <c r="L12222">
        <v>0</v>
      </c>
      <c r="M12222">
        <v>9</v>
      </c>
      <c r="N12222">
        <v>0</v>
      </c>
      <c r="O12222">
        <v>33</v>
      </c>
    </row>
    <row r="12223" spans="1:39" x14ac:dyDescent="0.3">
      <c r="A12223">
        <v>11699</v>
      </c>
      <c r="B12223" t="s">
        <v>626</v>
      </c>
      <c r="C12223" t="s">
        <v>443</v>
      </c>
      <c r="K12223">
        <v>1</v>
      </c>
      <c r="L12223">
        <v>0</v>
      </c>
      <c r="M12223">
        <v>2</v>
      </c>
      <c r="N12223">
        <v>0</v>
      </c>
      <c r="O12223">
        <v>7</v>
      </c>
    </row>
    <row r="12224" spans="1:39" x14ac:dyDescent="0.3">
      <c r="A12224">
        <v>11699</v>
      </c>
      <c r="B12224" t="s">
        <v>626</v>
      </c>
      <c r="C12224" t="s">
        <v>3336</v>
      </c>
      <c r="K12224">
        <v>2</v>
      </c>
      <c r="L12224">
        <v>0</v>
      </c>
      <c r="M12224">
        <v>1</v>
      </c>
      <c r="N12224">
        <v>1</v>
      </c>
      <c r="O12224">
        <v>1</v>
      </c>
    </row>
    <row r="12225" spans="1:24" x14ac:dyDescent="0.3">
      <c r="A12225">
        <v>11699</v>
      </c>
      <c r="B12225" t="s">
        <v>626</v>
      </c>
      <c r="C12225" t="s">
        <v>2573</v>
      </c>
      <c r="K12225">
        <v>0</v>
      </c>
      <c r="L12225">
        <v>1</v>
      </c>
      <c r="M12225">
        <v>0</v>
      </c>
      <c r="N12225">
        <v>0</v>
      </c>
      <c r="O12225">
        <v>0</v>
      </c>
    </row>
    <row r="12226" spans="1:24" x14ac:dyDescent="0.3">
      <c r="A12226">
        <v>11699</v>
      </c>
      <c r="B12226" t="s">
        <v>551</v>
      </c>
      <c r="C12226" t="s">
        <v>306</v>
      </c>
      <c r="P12226">
        <v>17</v>
      </c>
      <c r="Q12226">
        <v>0</v>
      </c>
      <c r="R12226">
        <v>50</v>
      </c>
      <c r="S12226">
        <v>5</v>
      </c>
    </row>
    <row r="12227" spans="1:24" x14ac:dyDescent="0.3">
      <c r="A12227">
        <v>11699</v>
      </c>
      <c r="B12227" t="s">
        <v>551</v>
      </c>
      <c r="C12227" t="s">
        <v>3335</v>
      </c>
      <c r="P12227">
        <v>16</v>
      </c>
      <c r="Q12227">
        <v>0</v>
      </c>
      <c r="R12227">
        <v>41</v>
      </c>
      <c r="S12227">
        <v>5</v>
      </c>
    </row>
    <row r="12228" spans="1:24" x14ac:dyDescent="0.3">
      <c r="A12228">
        <v>11699</v>
      </c>
      <c r="B12228" t="s">
        <v>551</v>
      </c>
      <c r="C12228" t="s">
        <v>2107</v>
      </c>
      <c r="P12228">
        <v>13</v>
      </c>
      <c r="Q12228">
        <v>0</v>
      </c>
      <c r="R12228">
        <v>20</v>
      </c>
      <c r="S12228">
        <v>3</v>
      </c>
    </row>
    <row r="12229" spans="1:24" x14ac:dyDescent="0.3">
      <c r="A12229">
        <v>11699</v>
      </c>
      <c r="B12229" t="s">
        <v>551</v>
      </c>
      <c r="C12229" t="s">
        <v>3337</v>
      </c>
      <c r="P12229">
        <v>9</v>
      </c>
      <c r="Q12229">
        <v>0</v>
      </c>
      <c r="R12229">
        <v>9</v>
      </c>
      <c r="S12229">
        <v>1</v>
      </c>
    </row>
    <row r="12230" spans="1:24" x14ac:dyDescent="0.3">
      <c r="A12230">
        <v>11699</v>
      </c>
      <c r="B12230" t="s">
        <v>551</v>
      </c>
      <c r="C12230" t="s">
        <v>1669</v>
      </c>
      <c r="P12230">
        <v>7</v>
      </c>
      <c r="Q12230">
        <v>0</v>
      </c>
      <c r="R12230">
        <v>7</v>
      </c>
      <c r="S12230">
        <v>1</v>
      </c>
    </row>
    <row r="12231" spans="1:24" x14ac:dyDescent="0.3">
      <c r="A12231">
        <v>11699</v>
      </c>
      <c r="B12231" t="s">
        <v>551</v>
      </c>
      <c r="C12231" t="s">
        <v>1879</v>
      </c>
      <c r="P12231">
        <v>4</v>
      </c>
      <c r="Q12231">
        <v>1</v>
      </c>
      <c r="R12231">
        <v>4</v>
      </c>
      <c r="S12231">
        <v>2</v>
      </c>
    </row>
    <row r="12232" spans="1:24" x14ac:dyDescent="0.3">
      <c r="A12232">
        <v>11699</v>
      </c>
      <c r="B12232" t="s">
        <v>551</v>
      </c>
      <c r="C12232" t="s">
        <v>101</v>
      </c>
      <c r="P12232">
        <v>6</v>
      </c>
      <c r="Q12232">
        <v>0</v>
      </c>
      <c r="R12232">
        <v>3</v>
      </c>
      <c r="S12232">
        <v>2</v>
      </c>
    </row>
    <row r="12233" spans="1:24" x14ac:dyDescent="0.3">
      <c r="A12233">
        <v>11699</v>
      </c>
      <c r="B12233" t="s">
        <v>626</v>
      </c>
      <c r="C12233" t="s">
        <v>443</v>
      </c>
      <c r="P12233">
        <v>30</v>
      </c>
      <c r="Q12233">
        <v>2</v>
      </c>
      <c r="R12233">
        <v>117</v>
      </c>
      <c r="S12233">
        <v>9</v>
      </c>
    </row>
    <row r="12234" spans="1:24" x14ac:dyDescent="0.3">
      <c r="A12234">
        <v>11699</v>
      </c>
      <c r="B12234" t="s">
        <v>626</v>
      </c>
      <c r="C12234" t="s">
        <v>2573</v>
      </c>
      <c r="P12234">
        <v>39</v>
      </c>
      <c r="Q12234">
        <v>1</v>
      </c>
      <c r="R12234">
        <v>74</v>
      </c>
      <c r="S12234">
        <v>6</v>
      </c>
    </row>
    <row r="12235" spans="1:24" x14ac:dyDescent="0.3">
      <c r="A12235">
        <v>11699</v>
      </c>
      <c r="B12235" t="s">
        <v>626</v>
      </c>
      <c r="C12235" t="s">
        <v>2038</v>
      </c>
      <c r="P12235">
        <v>19</v>
      </c>
      <c r="Q12235">
        <v>0</v>
      </c>
      <c r="R12235">
        <v>39</v>
      </c>
      <c r="S12235">
        <v>3</v>
      </c>
    </row>
    <row r="12236" spans="1:24" x14ac:dyDescent="0.3">
      <c r="A12236">
        <v>11699</v>
      </c>
      <c r="B12236" t="s">
        <v>626</v>
      </c>
      <c r="C12236" t="s">
        <v>2733</v>
      </c>
      <c r="P12236">
        <v>14</v>
      </c>
      <c r="Q12236">
        <v>0</v>
      </c>
      <c r="R12236">
        <v>24</v>
      </c>
      <c r="S12236">
        <v>2</v>
      </c>
    </row>
    <row r="12237" spans="1:24" x14ac:dyDescent="0.3">
      <c r="A12237">
        <v>11699</v>
      </c>
      <c r="B12237" t="s">
        <v>626</v>
      </c>
      <c r="C12237" t="s">
        <v>2325</v>
      </c>
      <c r="P12237">
        <v>24</v>
      </c>
      <c r="Q12237">
        <v>0</v>
      </c>
      <c r="R12237">
        <v>24</v>
      </c>
      <c r="S12237">
        <v>1</v>
      </c>
    </row>
    <row r="12238" spans="1:24" x14ac:dyDescent="0.3">
      <c r="A12238">
        <v>11699</v>
      </c>
      <c r="B12238" t="s">
        <v>626</v>
      </c>
      <c r="C12238" t="s">
        <v>1452</v>
      </c>
      <c r="P12238">
        <v>23</v>
      </c>
      <c r="Q12238">
        <v>0</v>
      </c>
      <c r="R12238">
        <v>23</v>
      </c>
      <c r="S12238">
        <v>1</v>
      </c>
    </row>
    <row r="12239" spans="1:24" x14ac:dyDescent="0.3">
      <c r="A12239">
        <v>11699</v>
      </c>
      <c r="B12239" t="s">
        <v>626</v>
      </c>
      <c r="C12239" t="s">
        <v>1760</v>
      </c>
      <c r="P12239">
        <v>2</v>
      </c>
      <c r="Q12239">
        <v>0</v>
      </c>
      <c r="R12239">
        <v>1</v>
      </c>
      <c r="S12239">
        <v>2</v>
      </c>
    </row>
    <row r="12240" spans="1:24" x14ac:dyDescent="0.3">
      <c r="A12240">
        <v>11699</v>
      </c>
      <c r="B12240" t="s">
        <v>551</v>
      </c>
      <c r="C12240" t="s">
        <v>1879</v>
      </c>
      <c r="T12240">
        <v>18</v>
      </c>
      <c r="U12240">
        <v>20</v>
      </c>
      <c r="V12240">
        <v>0</v>
      </c>
      <c r="W12240">
        <v>36</v>
      </c>
      <c r="X12240">
        <v>2</v>
      </c>
    </row>
    <row r="12241" spans="1:39" x14ac:dyDescent="0.3">
      <c r="A12241">
        <v>11699</v>
      </c>
      <c r="B12241" t="s">
        <v>551</v>
      </c>
      <c r="C12241" t="s">
        <v>103</v>
      </c>
      <c r="T12241">
        <v>26</v>
      </c>
      <c r="U12241">
        <v>26</v>
      </c>
      <c r="V12241">
        <v>0</v>
      </c>
      <c r="W12241">
        <v>26</v>
      </c>
      <c r="X12241">
        <v>1</v>
      </c>
    </row>
    <row r="12242" spans="1:39" x14ac:dyDescent="0.3">
      <c r="A12242">
        <v>11699</v>
      </c>
      <c r="B12242" t="s">
        <v>551</v>
      </c>
      <c r="C12242" t="s">
        <v>3338</v>
      </c>
      <c r="T12242">
        <v>19</v>
      </c>
      <c r="U12242">
        <v>19</v>
      </c>
      <c r="V12242">
        <v>0</v>
      </c>
      <c r="W12242">
        <v>19</v>
      </c>
      <c r="X12242">
        <v>1</v>
      </c>
    </row>
    <row r="12243" spans="1:39" x14ac:dyDescent="0.3">
      <c r="A12243">
        <v>11699</v>
      </c>
      <c r="B12243" t="s">
        <v>626</v>
      </c>
      <c r="C12243" t="s">
        <v>130</v>
      </c>
      <c r="T12243">
        <v>23</v>
      </c>
      <c r="U12243">
        <v>27</v>
      </c>
      <c r="V12243">
        <v>0</v>
      </c>
      <c r="W12243">
        <v>69</v>
      </c>
      <c r="X12243">
        <v>3</v>
      </c>
    </row>
    <row r="12244" spans="1:39" x14ac:dyDescent="0.3">
      <c r="A12244">
        <v>11699</v>
      </c>
      <c r="B12244" t="s">
        <v>626</v>
      </c>
      <c r="C12244" t="s">
        <v>120</v>
      </c>
      <c r="T12244">
        <v>11.3</v>
      </c>
      <c r="U12244">
        <v>20</v>
      </c>
      <c r="V12244">
        <v>0</v>
      </c>
      <c r="W12244">
        <v>34</v>
      </c>
      <c r="X12244">
        <v>3</v>
      </c>
    </row>
    <row r="12245" spans="1:39" x14ac:dyDescent="0.3">
      <c r="A12245">
        <v>11699</v>
      </c>
      <c r="B12245" t="s">
        <v>626</v>
      </c>
      <c r="C12245" t="s">
        <v>443</v>
      </c>
      <c r="Y12245">
        <v>7.5</v>
      </c>
      <c r="Z12245">
        <v>9</v>
      </c>
      <c r="AA12245">
        <v>0</v>
      </c>
      <c r="AB12245">
        <v>15</v>
      </c>
      <c r="AC12245">
        <v>2</v>
      </c>
    </row>
    <row r="12246" spans="1:39" x14ac:dyDescent="0.3">
      <c r="A12246">
        <v>11699</v>
      </c>
      <c r="B12246" t="s">
        <v>551</v>
      </c>
      <c r="C12246" t="s">
        <v>3337</v>
      </c>
      <c r="AD12246">
        <v>2</v>
      </c>
      <c r="AE12246">
        <v>43</v>
      </c>
      <c r="AF12246">
        <v>2</v>
      </c>
      <c r="AG12246">
        <v>100</v>
      </c>
      <c r="AH12246">
        <v>9</v>
      </c>
      <c r="AI12246">
        <v>3</v>
      </c>
    </row>
    <row r="12247" spans="1:39" x14ac:dyDescent="0.3">
      <c r="A12247">
        <v>11699</v>
      </c>
      <c r="B12247" t="s">
        <v>626</v>
      </c>
      <c r="C12247" t="s">
        <v>688</v>
      </c>
      <c r="AD12247">
        <v>0</v>
      </c>
      <c r="AE12247" t="s">
        <v>136</v>
      </c>
      <c r="AF12247">
        <v>0</v>
      </c>
      <c r="AG12247" t="s">
        <v>136</v>
      </c>
      <c r="AH12247">
        <v>7</v>
      </c>
      <c r="AI12247">
        <v>7</v>
      </c>
    </row>
    <row r="12248" spans="1:39" x14ac:dyDescent="0.3">
      <c r="A12248">
        <v>11699</v>
      </c>
      <c r="B12248" t="s">
        <v>551</v>
      </c>
      <c r="C12248" t="s">
        <v>389</v>
      </c>
      <c r="AJ12248">
        <v>42</v>
      </c>
      <c r="AK12248">
        <v>182</v>
      </c>
      <c r="AL12248">
        <v>36.4</v>
      </c>
      <c r="AM12248">
        <v>5</v>
      </c>
    </row>
    <row r="12249" spans="1:39" x14ac:dyDescent="0.3">
      <c r="A12249">
        <v>11699</v>
      </c>
      <c r="B12249" t="s">
        <v>626</v>
      </c>
      <c r="C12249" t="s">
        <v>3043</v>
      </c>
      <c r="AJ12249">
        <v>52</v>
      </c>
      <c r="AK12249">
        <v>106</v>
      </c>
      <c r="AL12249">
        <v>35.299999999999997</v>
      </c>
      <c r="AM12249">
        <v>3</v>
      </c>
    </row>
    <row r="12250" spans="1:39" x14ac:dyDescent="0.3">
      <c r="A12250">
        <v>11700</v>
      </c>
      <c r="B12250" t="s">
        <v>808</v>
      </c>
      <c r="C12250" t="s">
        <v>278</v>
      </c>
      <c r="D12250">
        <v>33</v>
      </c>
      <c r="E12250">
        <v>42.4</v>
      </c>
      <c r="F12250">
        <v>14</v>
      </c>
      <c r="G12250">
        <v>0</v>
      </c>
      <c r="H12250">
        <v>0</v>
      </c>
      <c r="I12250">
        <v>104</v>
      </c>
      <c r="J12250">
        <v>68.900000000000006</v>
      </c>
    </row>
    <row r="12251" spans="1:39" x14ac:dyDescent="0.3">
      <c r="A12251">
        <v>11700</v>
      </c>
      <c r="B12251" t="s">
        <v>882</v>
      </c>
      <c r="C12251" t="s">
        <v>120</v>
      </c>
      <c r="D12251">
        <v>39</v>
      </c>
      <c r="E12251">
        <v>64.099999999999994</v>
      </c>
      <c r="F12251">
        <v>25</v>
      </c>
      <c r="G12251">
        <v>1</v>
      </c>
      <c r="H12251">
        <v>0</v>
      </c>
      <c r="I12251">
        <v>211</v>
      </c>
      <c r="J12251">
        <v>104.4</v>
      </c>
    </row>
    <row r="12252" spans="1:39" x14ac:dyDescent="0.3">
      <c r="A12252">
        <v>11700</v>
      </c>
      <c r="B12252" t="s">
        <v>882</v>
      </c>
      <c r="C12252" t="s">
        <v>126</v>
      </c>
      <c r="D12252">
        <v>4</v>
      </c>
      <c r="E12252">
        <v>25</v>
      </c>
      <c r="F12252">
        <v>1</v>
      </c>
      <c r="G12252">
        <v>0</v>
      </c>
      <c r="H12252">
        <v>1</v>
      </c>
      <c r="I12252">
        <v>22</v>
      </c>
      <c r="J12252">
        <v>153.69999999999999</v>
      </c>
    </row>
    <row r="12253" spans="1:39" x14ac:dyDescent="0.3">
      <c r="A12253">
        <v>11700</v>
      </c>
      <c r="B12253" t="s">
        <v>808</v>
      </c>
      <c r="C12253" t="s">
        <v>2810</v>
      </c>
      <c r="K12253">
        <v>8</v>
      </c>
      <c r="L12253">
        <v>0</v>
      </c>
      <c r="M12253">
        <v>83</v>
      </c>
      <c r="N12253">
        <v>1</v>
      </c>
      <c r="O12253">
        <v>112</v>
      </c>
    </row>
    <row r="12254" spans="1:39" x14ac:dyDescent="0.3">
      <c r="A12254">
        <v>11700</v>
      </c>
      <c r="B12254" t="s">
        <v>808</v>
      </c>
      <c r="C12254" t="s">
        <v>56</v>
      </c>
      <c r="K12254">
        <v>23</v>
      </c>
      <c r="L12254">
        <v>0</v>
      </c>
      <c r="M12254">
        <v>13</v>
      </c>
      <c r="N12254">
        <v>1</v>
      </c>
      <c r="O12254">
        <v>72</v>
      </c>
    </row>
    <row r="12255" spans="1:39" x14ac:dyDescent="0.3">
      <c r="A12255">
        <v>11700</v>
      </c>
      <c r="B12255" t="s">
        <v>808</v>
      </c>
      <c r="C12255" t="s">
        <v>3115</v>
      </c>
      <c r="K12255">
        <v>1</v>
      </c>
      <c r="L12255">
        <v>0</v>
      </c>
      <c r="M12255">
        <v>8</v>
      </c>
      <c r="N12255">
        <v>0</v>
      </c>
      <c r="O12255">
        <v>8</v>
      </c>
    </row>
    <row r="12256" spans="1:39" x14ac:dyDescent="0.3">
      <c r="A12256">
        <v>11700</v>
      </c>
      <c r="B12256" t="s">
        <v>808</v>
      </c>
      <c r="C12256" t="s">
        <v>278</v>
      </c>
      <c r="K12256">
        <v>8</v>
      </c>
      <c r="L12256">
        <v>0</v>
      </c>
      <c r="M12256">
        <v>13</v>
      </c>
      <c r="N12256">
        <v>0</v>
      </c>
      <c r="O12256">
        <v>-3</v>
      </c>
    </row>
    <row r="12257" spans="1:19" x14ac:dyDescent="0.3">
      <c r="A12257">
        <v>11700</v>
      </c>
      <c r="B12257" t="s">
        <v>882</v>
      </c>
      <c r="C12257" t="s">
        <v>126</v>
      </c>
      <c r="K12257">
        <v>13</v>
      </c>
      <c r="L12257">
        <v>0</v>
      </c>
      <c r="M12257">
        <v>15</v>
      </c>
      <c r="N12257">
        <v>1</v>
      </c>
      <c r="O12257">
        <v>69</v>
      </c>
    </row>
    <row r="12258" spans="1:19" x14ac:dyDescent="0.3">
      <c r="A12258">
        <v>11700</v>
      </c>
      <c r="B12258" t="s">
        <v>882</v>
      </c>
      <c r="C12258" t="s">
        <v>3339</v>
      </c>
      <c r="K12258">
        <v>14</v>
      </c>
      <c r="L12258">
        <v>0</v>
      </c>
      <c r="M12258">
        <v>30</v>
      </c>
      <c r="N12258">
        <v>0</v>
      </c>
      <c r="O12258">
        <v>57</v>
      </c>
    </row>
    <row r="12259" spans="1:19" x14ac:dyDescent="0.3">
      <c r="A12259">
        <v>11700</v>
      </c>
      <c r="B12259" t="s">
        <v>882</v>
      </c>
      <c r="C12259" t="s">
        <v>1049</v>
      </c>
      <c r="K12259">
        <v>14</v>
      </c>
      <c r="L12259">
        <v>0</v>
      </c>
      <c r="M12259">
        <v>9</v>
      </c>
      <c r="N12259">
        <v>1</v>
      </c>
      <c r="O12259">
        <v>47</v>
      </c>
    </row>
    <row r="12260" spans="1:19" x14ac:dyDescent="0.3">
      <c r="A12260">
        <v>11700</v>
      </c>
      <c r="B12260" t="s">
        <v>882</v>
      </c>
      <c r="C12260" t="s">
        <v>2753</v>
      </c>
      <c r="K12260">
        <v>3</v>
      </c>
      <c r="L12260">
        <v>0</v>
      </c>
      <c r="M12260">
        <v>16</v>
      </c>
      <c r="N12260">
        <v>0</v>
      </c>
      <c r="O12260">
        <v>18</v>
      </c>
    </row>
    <row r="12261" spans="1:19" x14ac:dyDescent="0.3">
      <c r="A12261">
        <v>11700</v>
      </c>
      <c r="B12261" t="s">
        <v>882</v>
      </c>
      <c r="C12261" t="s">
        <v>120</v>
      </c>
      <c r="K12261">
        <v>3</v>
      </c>
      <c r="L12261">
        <v>0</v>
      </c>
      <c r="M12261">
        <v>7</v>
      </c>
      <c r="N12261">
        <v>0</v>
      </c>
      <c r="O12261">
        <v>-1</v>
      </c>
    </row>
    <row r="12262" spans="1:19" x14ac:dyDescent="0.3">
      <c r="A12262">
        <v>11700</v>
      </c>
      <c r="B12262" t="s">
        <v>808</v>
      </c>
      <c r="C12262" t="s">
        <v>699</v>
      </c>
      <c r="P12262">
        <v>27</v>
      </c>
      <c r="Q12262">
        <v>0</v>
      </c>
      <c r="R12262">
        <v>36</v>
      </c>
      <c r="S12262">
        <v>4</v>
      </c>
    </row>
    <row r="12263" spans="1:19" x14ac:dyDescent="0.3">
      <c r="A12263">
        <v>11700</v>
      </c>
      <c r="B12263" t="s">
        <v>808</v>
      </c>
      <c r="C12263" t="s">
        <v>53</v>
      </c>
      <c r="P12263">
        <v>14</v>
      </c>
      <c r="Q12263">
        <v>0</v>
      </c>
      <c r="R12263">
        <v>32</v>
      </c>
      <c r="S12263">
        <v>3</v>
      </c>
    </row>
    <row r="12264" spans="1:19" x14ac:dyDescent="0.3">
      <c r="A12264">
        <v>11700</v>
      </c>
      <c r="B12264" t="s">
        <v>808</v>
      </c>
      <c r="C12264" t="s">
        <v>3115</v>
      </c>
      <c r="P12264">
        <v>20</v>
      </c>
      <c r="Q12264">
        <v>0</v>
      </c>
      <c r="R12264">
        <v>24</v>
      </c>
      <c r="S12264">
        <v>2</v>
      </c>
    </row>
    <row r="12265" spans="1:19" x14ac:dyDescent="0.3">
      <c r="A12265">
        <v>11700</v>
      </c>
      <c r="B12265" t="s">
        <v>808</v>
      </c>
      <c r="C12265" t="s">
        <v>326</v>
      </c>
      <c r="P12265">
        <v>7</v>
      </c>
      <c r="Q12265">
        <v>0</v>
      </c>
      <c r="R12265">
        <v>12</v>
      </c>
      <c r="S12265">
        <v>2</v>
      </c>
    </row>
    <row r="12266" spans="1:19" x14ac:dyDescent="0.3">
      <c r="A12266">
        <v>11700</v>
      </c>
      <c r="B12266" t="s">
        <v>808</v>
      </c>
      <c r="C12266" t="s">
        <v>2122</v>
      </c>
      <c r="P12266">
        <v>5</v>
      </c>
      <c r="Q12266">
        <v>0</v>
      </c>
      <c r="R12266">
        <v>5</v>
      </c>
      <c r="S12266">
        <v>1</v>
      </c>
    </row>
    <row r="12267" spans="1:19" x14ac:dyDescent="0.3">
      <c r="A12267">
        <v>11700</v>
      </c>
      <c r="B12267" t="s">
        <v>808</v>
      </c>
      <c r="C12267" t="s">
        <v>2810</v>
      </c>
      <c r="P12267">
        <v>5</v>
      </c>
      <c r="Q12267">
        <v>0</v>
      </c>
      <c r="R12267">
        <v>-5</v>
      </c>
      <c r="S12267">
        <v>2</v>
      </c>
    </row>
    <row r="12268" spans="1:19" x14ac:dyDescent="0.3">
      <c r="A12268">
        <v>11700</v>
      </c>
      <c r="B12268" t="s">
        <v>882</v>
      </c>
      <c r="C12268" t="s">
        <v>2753</v>
      </c>
      <c r="P12268">
        <v>22</v>
      </c>
      <c r="Q12268">
        <v>1</v>
      </c>
      <c r="R12268">
        <v>53</v>
      </c>
      <c r="S12268">
        <v>5</v>
      </c>
    </row>
    <row r="12269" spans="1:19" x14ac:dyDescent="0.3">
      <c r="A12269">
        <v>11700</v>
      </c>
      <c r="B12269" t="s">
        <v>882</v>
      </c>
      <c r="C12269" t="s">
        <v>107</v>
      </c>
      <c r="P12269">
        <v>28</v>
      </c>
      <c r="Q12269">
        <v>0</v>
      </c>
      <c r="R12269">
        <v>45</v>
      </c>
      <c r="S12269">
        <v>4</v>
      </c>
    </row>
    <row r="12270" spans="1:19" x14ac:dyDescent="0.3">
      <c r="A12270">
        <v>11700</v>
      </c>
      <c r="B12270" t="s">
        <v>882</v>
      </c>
      <c r="C12270" t="s">
        <v>2074</v>
      </c>
      <c r="P12270">
        <v>18</v>
      </c>
      <c r="Q12270">
        <v>0</v>
      </c>
      <c r="R12270">
        <v>39</v>
      </c>
      <c r="S12270">
        <v>5</v>
      </c>
    </row>
    <row r="12271" spans="1:19" x14ac:dyDescent="0.3">
      <c r="A12271">
        <v>11700</v>
      </c>
      <c r="B12271" t="s">
        <v>882</v>
      </c>
      <c r="C12271" t="s">
        <v>3339</v>
      </c>
      <c r="P12271">
        <v>13</v>
      </c>
      <c r="Q12271">
        <v>0</v>
      </c>
      <c r="R12271">
        <v>24</v>
      </c>
      <c r="S12271">
        <v>3</v>
      </c>
    </row>
    <row r="12272" spans="1:19" x14ac:dyDescent="0.3">
      <c r="A12272">
        <v>11700</v>
      </c>
      <c r="B12272" t="s">
        <v>882</v>
      </c>
      <c r="C12272" t="s">
        <v>1049</v>
      </c>
      <c r="P12272">
        <v>8</v>
      </c>
      <c r="Q12272">
        <v>0</v>
      </c>
      <c r="R12272">
        <v>19</v>
      </c>
      <c r="S12272">
        <v>3</v>
      </c>
    </row>
    <row r="12273" spans="1:39" x14ac:dyDescent="0.3">
      <c r="A12273">
        <v>11700</v>
      </c>
      <c r="B12273" t="s">
        <v>882</v>
      </c>
      <c r="C12273" t="s">
        <v>1566</v>
      </c>
      <c r="P12273">
        <v>9</v>
      </c>
      <c r="Q12273">
        <v>0</v>
      </c>
      <c r="R12273">
        <v>16</v>
      </c>
      <c r="S12273">
        <v>2</v>
      </c>
    </row>
    <row r="12274" spans="1:39" x14ac:dyDescent="0.3">
      <c r="A12274">
        <v>11700</v>
      </c>
      <c r="B12274" t="s">
        <v>882</v>
      </c>
      <c r="C12274" t="s">
        <v>3340</v>
      </c>
      <c r="P12274">
        <v>13</v>
      </c>
      <c r="Q12274">
        <v>0</v>
      </c>
      <c r="R12274">
        <v>13</v>
      </c>
      <c r="S12274">
        <v>1</v>
      </c>
    </row>
    <row r="12275" spans="1:39" x14ac:dyDescent="0.3">
      <c r="A12275">
        <v>11700</v>
      </c>
      <c r="B12275" t="s">
        <v>882</v>
      </c>
      <c r="C12275" t="s">
        <v>486</v>
      </c>
      <c r="P12275">
        <v>12</v>
      </c>
      <c r="Q12275">
        <v>0</v>
      </c>
      <c r="R12275">
        <v>12</v>
      </c>
      <c r="S12275">
        <v>1</v>
      </c>
    </row>
    <row r="12276" spans="1:39" x14ac:dyDescent="0.3">
      <c r="A12276">
        <v>11700</v>
      </c>
      <c r="B12276" t="s">
        <v>882</v>
      </c>
      <c r="C12276" t="s">
        <v>997</v>
      </c>
      <c r="P12276">
        <v>8</v>
      </c>
      <c r="Q12276">
        <v>0</v>
      </c>
      <c r="R12276">
        <v>8</v>
      </c>
      <c r="S12276">
        <v>1</v>
      </c>
    </row>
    <row r="12277" spans="1:39" x14ac:dyDescent="0.3">
      <c r="A12277">
        <v>11700</v>
      </c>
      <c r="B12277" t="s">
        <v>882</v>
      </c>
      <c r="C12277" t="s">
        <v>3341</v>
      </c>
      <c r="P12277">
        <v>4</v>
      </c>
      <c r="Q12277">
        <v>0</v>
      </c>
      <c r="R12277">
        <v>4</v>
      </c>
      <c r="S12277">
        <v>1</v>
      </c>
    </row>
    <row r="12278" spans="1:39" x14ac:dyDescent="0.3">
      <c r="A12278">
        <v>11700</v>
      </c>
      <c r="B12278" t="s">
        <v>808</v>
      </c>
      <c r="C12278" t="s">
        <v>2810</v>
      </c>
      <c r="T12278">
        <v>25.8</v>
      </c>
      <c r="U12278">
        <v>32</v>
      </c>
      <c r="V12278">
        <v>0</v>
      </c>
      <c r="W12278">
        <v>103</v>
      </c>
      <c r="X12278">
        <v>4</v>
      </c>
    </row>
    <row r="12279" spans="1:39" x14ac:dyDescent="0.3">
      <c r="A12279">
        <v>11700</v>
      </c>
      <c r="B12279" t="s">
        <v>882</v>
      </c>
      <c r="C12279" t="s">
        <v>328</v>
      </c>
      <c r="T12279">
        <v>44</v>
      </c>
      <c r="U12279">
        <v>36</v>
      </c>
      <c r="V12279">
        <v>0</v>
      </c>
      <c r="W12279">
        <v>88</v>
      </c>
      <c r="X12279">
        <v>2</v>
      </c>
    </row>
    <row r="12280" spans="1:39" x14ac:dyDescent="0.3">
      <c r="A12280">
        <v>11700</v>
      </c>
      <c r="B12280" t="s">
        <v>882</v>
      </c>
      <c r="C12280" t="s">
        <v>56</v>
      </c>
      <c r="T12280">
        <v>4</v>
      </c>
      <c r="U12280">
        <v>4</v>
      </c>
      <c r="V12280">
        <v>0</v>
      </c>
      <c r="W12280">
        <v>4</v>
      </c>
      <c r="X12280">
        <v>1</v>
      </c>
    </row>
    <row r="12281" spans="1:39" x14ac:dyDescent="0.3">
      <c r="A12281">
        <v>11700</v>
      </c>
      <c r="B12281" t="s">
        <v>808</v>
      </c>
      <c r="C12281" t="s">
        <v>2810</v>
      </c>
      <c r="Y12281">
        <v>8</v>
      </c>
      <c r="Z12281">
        <v>8</v>
      </c>
      <c r="AA12281">
        <v>0</v>
      </c>
      <c r="AB12281">
        <v>8</v>
      </c>
      <c r="AC12281">
        <v>1</v>
      </c>
    </row>
    <row r="12282" spans="1:39" x14ac:dyDescent="0.3">
      <c r="A12282">
        <v>11700</v>
      </c>
      <c r="B12282" t="s">
        <v>882</v>
      </c>
      <c r="C12282" t="s">
        <v>2074</v>
      </c>
      <c r="Y12282">
        <v>8.3000000000000007</v>
      </c>
      <c r="Z12282">
        <v>16</v>
      </c>
      <c r="AA12282">
        <v>0</v>
      </c>
      <c r="AB12282">
        <v>25</v>
      </c>
      <c r="AC12282">
        <v>3</v>
      </c>
    </row>
    <row r="12283" spans="1:39" x14ac:dyDescent="0.3">
      <c r="A12283">
        <v>11700</v>
      </c>
      <c r="B12283" t="s">
        <v>808</v>
      </c>
      <c r="C12283" t="s">
        <v>3117</v>
      </c>
      <c r="AD12283">
        <v>4</v>
      </c>
      <c r="AE12283">
        <v>25</v>
      </c>
      <c r="AF12283">
        <v>2</v>
      </c>
      <c r="AG12283">
        <v>50</v>
      </c>
      <c r="AH12283">
        <v>8</v>
      </c>
      <c r="AI12283">
        <v>2</v>
      </c>
    </row>
    <row r="12284" spans="1:39" x14ac:dyDescent="0.3">
      <c r="A12284">
        <v>11700</v>
      </c>
      <c r="B12284" t="s">
        <v>882</v>
      </c>
      <c r="C12284" t="s">
        <v>2755</v>
      </c>
      <c r="AD12284">
        <v>2</v>
      </c>
      <c r="AE12284">
        <v>36</v>
      </c>
      <c r="AF12284">
        <v>1</v>
      </c>
      <c r="AG12284">
        <v>50</v>
      </c>
      <c r="AH12284">
        <v>5</v>
      </c>
      <c r="AI12284">
        <v>2</v>
      </c>
    </row>
    <row r="12285" spans="1:39" x14ac:dyDescent="0.3">
      <c r="A12285">
        <v>11700</v>
      </c>
      <c r="B12285" t="s">
        <v>808</v>
      </c>
      <c r="C12285" t="s">
        <v>3119</v>
      </c>
      <c r="AJ12285">
        <v>59</v>
      </c>
      <c r="AK12285">
        <v>345</v>
      </c>
      <c r="AL12285">
        <v>43.1</v>
      </c>
      <c r="AM12285">
        <v>8</v>
      </c>
    </row>
    <row r="12286" spans="1:39" x14ac:dyDescent="0.3">
      <c r="A12286">
        <v>11700</v>
      </c>
      <c r="B12286" t="s">
        <v>882</v>
      </c>
      <c r="C12286" t="s">
        <v>2271</v>
      </c>
      <c r="AJ12286">
        <v>53</v>
      </c>
      <c r="AK12286">
        <v>309</v>
      </c>
      <c r="AL12286">
        <v>38.6</v>
      </c>
      <c r="AM12286">
        <v>8</v>
      </c>
    </row>
    <row r="12287" spans="1:39" x14ac:dyDescent="0.3">
      <c r="A12287">
        <v>11701</v>
      </c>
      <c r="B12287" t="s">
        <v>692</v>
      </c>
      <c r="C12287" t="s">
        <v>3342</v>
      </c>
      <c r="D12287">
        <v>43</v>
      </c>
      <c r="E12287">
        <v>58.1</v>
      </c>
      <c r="F12287">
        <v>25</v>
      </c>
      <c r="G12287">
        <v>0</v>
      </c>
      <c r="H12287">
        <v>2</v>
      </c>
      <c r="I12287">
        <v>365</v>
      </c>
      <c r="J12287">
        <v>144.80000000000001</v>
      </c>
    </row>
    <row r="12288" spans="1:39" x14ac:dyDescent="0.3">
      <c r="A12288">
        <v>11701</v>
      </c>
      <c r="B12288" t="s">
        <v>846</v>
      </c>
      <c r="C12288" t="s">
        <v>3343</v>
      </c>
      <c r="D12288">
        <v>24</v>
      </c>
      <c r="E12288">
        <v>58.3</v>
      </c>
      <c r="F12288">
        <v>14</v>
      </c>
      <c r="G12288">
        <v>1</v>
      </c>
      <c r="H12288">
        <v>1</v>
      </c>
      <c r="I12288">
        <v>155</v>
      </c>
      <c r="J12288">
        <v>118</v>
      </c>
    </row>
    <row r="12289" spans="1:19" x14ac:dyDescent="0.3">
      <c r="A12289">
        <v>11701</v>
      </c>
      <c r="B12289" t="s">
        <v>846</v>
      </c>
      <c r="C12289" t="s">
        <v>3344</v>
      </c>
      <c r="D12289">
        <v>1</v>
      </c>
      <c r="E12289">
        <v>0</v>
      </c>
      <c r="F12289">
        <v>0</v>
      </c>
      <c r="G12289">
        <v>0</v>
      </c>
      <c r="H12289">
        <v>0</v>
      </c>
      <c r="I12289">
        <v>0</v>
      </c>
      <c r="J12289">
        <v>0</v>
      </c>
    </row>
    <row r="12290" spans="1:19" x14ac:dyDescent="0.3">
      <c r="A12290">
        <v>11701</v>
      </c>
      <c r="B12290" t="s">
        <v>692</v>
      </c>
      <c r="C12290" t="s">
        <v>2872</v>
      </c>
      <c r="K12290">
        <v>7</v>
      </c>
      <c r="L12290">
        <v>0</v>
      </c>
      <c r="M12290">
        <v>26</v>
      </c>
      <c r="N12290">
        <v>0</v>
      </c>
      <c r="O12290">
        <v>35</v>
      </c>
    </row>
    <row r="12291" spans="1:19" x14ac:dyDescent="0.3">
      <c r="A12291">
        <v>11701</v>
      </c>
      <c r="B12291" t="s">
        <v>692</v>
      </c>
      <c r="C12291" t="s">
        <v>1083</v>
      </c>
      <c r="K12291">
        <v>16</v>
      </c>
      <c r="L12291">
        <v>0</v>
      </c>
      <c r="M12291">
        <v>13</v>
      </c>
      <c r="N12291">
        <v>0</v>
      </c>
      <c r="O12291">
        <v>31</v>
      </c>
    </row>
    <row r="12292" spans="1:19" x14ac:dyDescent="0.3">
      <c r="A12292">
        <v>11701</v>
      </c>
      <c r="B12292" t="s">
        <v>692</v>
      </c>
      <c r="C12292" t="s">
        <v>3342</v>
      </c>
      <c r="K12292">
        <v>1</v>
      </c>
      <c r="L12292">
        <v>0</v>
      </c>
      <c r="M12292">
        <v>2</v>
      </c>
      <c r="N12292">
        <v>0</v>
      </c>
      <c r="O12292">
        <v>2</v>
      </c>
    </row>
    <row r="12293" spans="1:19" x14ac:dyDescent="0.3">
      <c r="A12293">
        <v>11701</v>
      </c>
      <c r="B12293" t="s">
        <v>692</v>
      </c>
      <c r="C12293" t="s">
        <v>52</v>
      </c>
      <c r="K12293">
        <v>3</v>
      </c>
      <c r="L12293">
        <v>0</v>
      </c>
      <c r="M12293">
        <v>3</v>
      </c>
      <c r="N12293">
        <v>1</v>
      </c>
      <c r="O12293">
        <v>1</v>
      </c>
    </row>
    <row r="12294" spans="1:19" x14ac:dyDescent="0.3">
      <c r="A12294">
        <v>11701</v>
      </c>
      <c r="B12294" t="s">
        <v>692</v>
      </c>
      <c r="C12294" t="s">
        <v>3092</v>
      </c>
      <c r="K12294">
        <v>0</v>
      </c>
      <c r="L12294">
        <v>0</v>
      </c>
      <c r="M12294">
        <v>0</v>
      </c>
      <c r="N12294">
        <v>0</v>
      </c>
      <c r="O12294">
        <v>0</v>
      </c>
    </row>
    <row r="12295" spans="1:19" x14ac:dyDescent="0.3">
      <c r="A12295">
        <v>11701</v>
      </c>
      <c r="B12295" t="s">
        <v>692</v>
      </c>
      <c r="C12295" t="s">
        <v>3345</v>
      </c>
      <c r="K12295">
        <v>1</v>
      </c>
      <c r="L12295">
        <v>1</v>
      </c>
      <c r="M12295">
        <v>0</v>
      </c>
      <c r="N12295">
        <v>0</v>
      </c>
      <c r="O12295">
        <v>-2</v>
      </c>
    </row>
    <row r="12296" spans="1:19" x14ac:dyDescent="0.3">
      <c r="A12296">
        <v>11701</v>
      </c>
      <c r="B12296" t="s">
        <v>846</v>
      </c>
      <c r="C12296" t="s">
        <v>216</v>
      </c>
      <c r="K12296">
        <v>16</v>
      </c>
      <c r="L12296">
        <v>0</v>
      </c>
      <c r="M12296">
        <v>50</v>
      </c>
      <c r="N12296">
        <v>0</v>
      </c>
      <c r="O12296">
        <v>132</v>
      </c>
    </row>
    <row r="12297" spans="1:19" x14ac:dyDescent="0.3">
      <c r="A12297">
        <v>11701</v>
      </c>
      <c r="B12297" t="s">
        <v>846</v>
      </c>
      <c r="C12297" t="s">
        <v>320</v>
      </c>
      <c r="K12297">
        <v>8</v>
      </c>
      <c r="L12297">
        <v>0</v>
      </c>
      <c r="M12297">
        <v>9</v>
      </c>
      <c r="N12297">
        <v>0</v>
      </c>
      <c r="O12297">
        <v>29</v>
      </c>
    </row>
    <row r="12298" spans="1:19" x14ac:dyDescent="0.3">
      <c r="A12298">
        <v>11701</v>
      </c>
      <c r="B12298" t="s">
        <v>846</v>
      </c>
      <c r="C12298" t="s">
        <v>107</v>
      </c>
      <c r="K12298">
        <v>6</v>
      </c>
      <c r="L12298">
        <v>0</v>
      </c>
      <c r="M12298">
        <v>11</v>
      </c>
      <c r="N12298">
        <v>0</v>
      </c>
      <c r="O12298">
        <v>23</v>
      </c>
    </row>
    <row r="12299" spans="1:19" x14ac:dyDescent="0.3">
      <c r="A12299">
        <v>11701</v>
      </c>
      <c r="B12299" t="s">
        <v>846</v>
      </c>
      <c r="C12299" t="s">
        <v>3343</v>
      </c>
      <c r="K12299">
        <v>9</v>
      </c>
      <c r="L12299">
        <v>0</v>
      </c>
      <c r="M12299">
        <v>8</v>
      </c>
      <c r="N12299">
        <v>1</v>
      </c>
      <c r="O12299">
        <v>18</v>
      </c>
    </row>
    <row r="12300" spans="1:19" x14ac:dyDescent="0.3">
      <c r="A12300">
        <v>11701</v>
      </c>
      <c r="B12300" t="s">
        <v>846</v>
      </c>
      <c r="C12300" t="s">
        <v>3346</v>
      </c>
      <c r="K12300">
        <v>0</v>
      </c>
      <c r="L12300">
        <v>1</v>
      </c>
      <c r="M12300">
        <v>0</v>
      </c>
      <c r="N12300">
        <v>0</v>
      </c>
      <c r="O12300">
        <v>0</v>
      </c>
    </row>
    <row r="12301" spans="1:19" x14ac:dyDescent="0.3">
      <c r="A12301">
        <v>11701</v>
      </c>
      <c r="B12301" t="s">
        <v>846</v>
      </c>
      <c r="C12301" t="s">
        <v>2689</v>
      </c>
      <c r="K12301">
        <v>1</v>
      </c>
      <c r="L12301">
        <v>0</v>
      </c>
      <c r="M12301">
        <v>0</v>
      </c>
      <c r="N12301">
        <v>0</v>
      </c>
      <c r="O12301">
        <v>-9</v>
      </c>
    </row>
    <row r="12302" spans="1:19" x14ac:dyDescent="0.3">
      <c r="A12302">
        <v>11701</v>
      </c>
      <c r="B12302" t="s">
        <v>692</v>
      </c>
      <c r="C12302" t="s">
        <v>3092</v>
      </c>
      <c r="P12302">
        <v>29</v>
      </c>
      <c r="Q12302">
        <v>1</v>
      </c>
      <c r="R12302">
        <v>101</v>
      </c>
      <c r="S12302">
        <v>7</v>
      </c>
    </row>
    <row r="12303" spans="1:19" x14ac:dyDescent="0.3">
      <c r="A12303">
        <v>11701</v>
      </c>
      <c r="B12303" t="s">
        <v>692</v>
      </c>
      <c r="C12303" t="s">
        <v>121</v>
      </c>
      <c r="P12303">
        <v>40</v>
      </c>
      <c r="Q12303">
        <v>0</v>
      </c>
      <c r="R12303">
        <v>86</v>
      </c>
      <c r="S12303">
        <v>4</v>
      </c>
    </row>
    <row r="12304" spans="1:19" x14ac:dyDescent="0.3">
      <c r="A12304">
        <v>11701</v>
      </c>
      <c r="B12304" t="s">
        <v>692</v>
      </c>
      <c r="C12304" t="s">
        <v>618</v>
      </c>
      <c r="P12304">
        <v>20</v>
      </c>
      <c r="Q12304">
        <v>0</v>
      </c>
      <c r="R12304">
        <v>37</v>
      </c>
      <c r="S12304">
        <v>3</v>
      </c>
    </row>
    <row r="12305" spans="1:29" x14ac:dyDescent="0.3">
      <c r="A12305">
        <v>11701</v>
      </c>
      <c r="B12305" t="s">
        <v>692</v>
      </c>
      <c r="C12305" t="s">
        <v>52</v>
      </c>
      <c r="P12305">
        <v>19</v>
      </c>
      <c r="Q12305">
        <v>0</v>
      </c>
      <c r="R12305">
        <v>34</v>
      </c>
      <c r="S12305">
        <v>3</v>
      </c>
    </row>
    <row r="12306" spans="1:29" x14ac:dyDescent="0.3">
      <c r="A12306">
        <v>11701</v>
      </c>
      <c r="B12306" t="s">
        <v>692</v>
      </c>
      <c r="C12306" t="s">
        <v>3347</v>
      </c>
      <c r="P12306">
        <v>31</v>
      </c>
      <c r="Q12306">
        <v>1</v>
      </c>
      <c r="R12306">
        <v>31</v>
      </c>
      <c r="S12306">
        <v>1</v>
      </c>
    </row>
    <row r="12307" spans="1:29" x14ac:dyDescent="0.3">
      <c r="A12307">
        <v>11701</v>
      </c>
      <c r="B12307" t="s">
        <v>692</v>
      </c>
      <c r="C12307" t="s">
        <v>1083</v>
      </c>
      <c r="P12307">
        <v>15</v>
      </c>
      <c r="Q12307">
        <v>0</v>
      </c>
      <c r="R12307">
        <v>26</v>
      </c>
      <c r="S12307">
        <v>4</v>
      </c>
    </row>
    <row r="12308" spans="1:29" x14ac:dyDescent="0.3">
      <c r="A12308">
        <v>11701</v>
      </c>
      <c r="B12308" t="s">
        <v>692</v>
      </c>
      <c r="C12308" t="s">
        <v>2873</v>
      </c>
      <c r="P12308">
        <v>25</v>
      </c>
      <c r="Q12308">
        <v>0</v>
      </c>
      <c r="R12308">
        <v>25</v>
      </c>
      <c r="S12308">
        <v>1</v>
      </c>
    </row>
    <row r="12309" spans="1:29" x14ac:dyDescent="0.3">
      <c r="A12309">
        <v>11701</v>
      </c>
      <c r="B12309" t="s">
        <v>692</v>
      </c>
      <c r="C12309" t="s">
        <v>2872</v>
      </c>
      <c r="P12309">
        <v>21</v>
      </c>
      <c r="Q12309">
        <v>0</v>
      </c>
      <c r="R12309">
        <v>21</v>
      </c>
      <c r="S12309">
        <v>1</v>
      </c>
    </row>
    <row r="12310" spans="1:29" x14ac:dyDescent="0.3">
      <c r="A12310">
        <v>11701</v>
      </c>
      <c r="B12310" t="s">
        <v>692</v>
      </c>
      <c r="C12310" t="s">
        <v>320</v>
      </c>
      <c r="P12310">
        <v>4</v>
      </c>
      <c r="Q12310">
        <v>0</v>
      </c>
      <c r="R12310">
        <v>4</v>
      </c>
      <c r="S12310">
        <v>1</v>
      </c>
    </row>
    <row r="12311" spans="1:29" x14ac:dyDescent="0.3">
      <c r="A12311">
        <v>11701</v>
      </c>
      <c r="B12311" t="s">
        <v>846</v>
      </c>
      <c r="C12311" t="s">
        <v>646</v>
      </c>
      <c r="P12311">
        <v>21</v>
      </c>
      <c r="Q12311">
        <v>0</v>
      </c>
      <c r="R12311">
        <v>75</v>
      </c>
      <c r="S12311">
        <v>7</v>
      </c>
    </row>
    <row r="12312" spans="1:29" x14ac:dyDescent="0.3">
      <c r="A12312">
        <v>11701</v>
      </c>
      <c r="B12312" t="s">
        <v>846</v>
      </c>
      <c r="C12312" t="s">
        <v>1165</v>
      </c>
      <c r="P12312">
        <v>16</v>
      </c>
      <c r="Q12312">
        <v>0</v>
      </c>
      <c r="R12312">
        <v>27</v>
      </c>
      <c r="S12312">
        <v>3</v>
      </c>
    </row>
    <row r="12313" spans="1:29" x14ac:dyDescent="0.3">
      <c r="A12313">
        <v>11701</v>
      </c>
      <c r="B12313" t="s">
        <v>846</v>
      </c>
      <c r="C12313" t="s">
        <v>3346</v>
      </c>
      <c r="P12313">
        <v>27</v>
      </c>
      <c r="Q12313">
        <v>0</v>
      </c>
      <c r="R12313">
        <v>27</v>
      </c>
      <c r="S12313">
        <v>1</v>
      </c>
    </row>
    <row r="12314" spans="1:29" x14ac:dyDescent="0.3">
      <c r="A12314">
        <v>11701</v>
      </c>
      <c r="B12314" t="s">
        <v>846</v>
      </c>
      <c r="C12314" t="s">
        <v>3348</v>
      </c>
      <c r="P12314">
        <v>13</v>
      </c>
      <c r="Q12314">
        <v>0</v>
      </c>
      <c r="R12314">
        <v>22</v>
      </c>
      <c r="S12314">
        <v>2</v>
      </c>
    </row>
    <row r="12315" spans="1:29" x14ac:dyDescent="0.3">
      <c r="A12315">
        <v>11701</v>
      </c>
      <c r="B12315" t="s">
        <v>846</v>
      </c>
      <c r="C12315" t="s">
        <v>3349</v>
      </c>
      <c r="P12315">
        <v>4</v>
      </c>
      <c r="Q12315">
        <v>1</v>
      </c>
      <c r="R12315">
        <v>4</v>
      </c>
      <c r="S12315">
        <v>1</v>
      </c>
    </row>
    <row r="12316" spans="1:29" x14ac:dyDescent="0.3">
      <c r="A12316">
        <v>11701</v>
      </c>
      <c r="B12316" t="s">
        <v>692</v>
      </c>
      <c r="C12316" t="s">
        <v>3350</v>
      </c>
      <c r="T12316">
        <v>25</v>
      </c>
      <c r="U12316">
        <v>29</v>
      </c>
      <c r="V12316">
        <v>0</v>
      </c>
      <c r="W12316">
        <v>50</v>
      </c>
      <c r="X12316">
        <v>2</v>
      </c>
    </row>
    <row r="12317" spans="1:29" x14ac:dyDescent="0.3">
      <c r="A12317">
        <v>11701</v>
      </c>
      <c r="B12317" t="s">
        <v>846</v>
      </c>
      <c r="C12317" t="s">
        <v>2689</v>
      </c>
      <c r="T12317">
        <v>30.7</v>
      </c>
      <c r="U12317">
        <v>60</v>
      </c>
      <c r="V12317">
        <v>0</v>
      </c>
      <c r="W12317">
        <v>92</v>
      </c>
      <c r="X12317">
        <v>3</v>
      </c>
    </row>
    <row r="12318" spans="1:29" x14ac:dyDescent="0.3">
      <c r="A12318">
        <v>11701</v>
      </c>
      <c r="B12318" t="s">
        <v>846</v>
      </c>
      <c r="C12318" t="s">
        <v>3349</v>
      </c>
      <c r="T12318">
        <v>11</v>
      </c>
      <c r="U12318">
        <v>11</v>
      </c>
      <c r="V12318">
        <v>0</v>
      </c>
      <c r="W12318">
        <v>11</v>
      </c>
      <c r="X12318">
        <v>1</v>
      </c>
    </row>
    <row r="12319" spans="1:29" x14ac:dyDescent="0.3">
      <c r="A12319">
        <v>11701</v>
      </c>
      <c r="B12319" t="s">
        <v>692</v>
      </c>
      <c r="C12319" t="s">
        <v>3350</v>
      </c>
      <c r="Y12319">
        <v>6.5</v>
      </c>
      <c r="Z12319">
        <v>11</v>
      </c>
      <c r="AA12319">
        <v>0</v>
      </c>
      <c r="AB12319">
        <v>26</v>
      </c>
      <c r="AC12319">
        <v>4</v>
      </c>
    </row>
    <row r="12320" spans="1:29" x14ac:dyDescent="0.3">
      <c r="A12320">
        <v>11701</v>
      </c>
      <c r="B12320" t="s">
        <v>846</v>
      </c>
      <c r="C12320" t="s">
        <v>2689</v>
      </c>
      <c r="Y12320">
        <v>7</v>
      </c>
      <c r="Z12320">
        <v>25</v>
      </c>
      <c r="AA12320">
        <v>0</v>
      </c>
      <c r="AB12320">
        <v>21</v>
      </c>
      <c r="AC12320">
        <v>3</v>
      </c>
    </row>
    <row r="12321" spans="1:39" x14ac:dyDescent="0.3">
      <c r="A12321">
        <v>11701</v>
      </c>
      <c r="B12321" t="s">
        <v>692</v>
      </c>
      <c r="C12321" t="s">
        <v>2620</v>
      </c>
      <c r="AD12321">
        <v>1</v>
      </c>
      <c r="AE12321" t="s">
        <v>136</v>
      </c>
      <c r="AF12321">
        <v>0</v>
      </c>
      <c r="AG12321">
        <v>0</v>
      </c>
      <c r="AH12321">
        <v>3</v>
      </c>
      <c r="AI12321">
        <v>3</v>
      </c>
    </row>
    <row r="12322" spans="1:39" x14ac:dyDescent="0.3">
      <c r="A12322">
        <v>11701</v>
      </c>
      <c r="B12322" t="s">
        <v>846</v>
      </c>
      <c r="C12322" t="s">
        <v>3351</v>
      </c>
      <c r="AD12322">
        <v>1</v>
      </c>
      <c r="AE12322">
        <v>27</v>
      </c>
      <c r="AF12322">
        <v>1</v>
      </c>
      <c r="AG12322">
        <v>100</v>
      </c>
      <c r="AH12322">
        <v>5</v>
      </c>
      <c r="AI12322">
        <v>2</v>
      </c>
    </row>
    <row r="12323" spans="1:39" x14ac:dyDescent="0.3">
      <c r="A12323">
        <v>11701</v>
      </c>
      <c r="B12323" t="s">
        <v>692</v>
      </c>
      <c r="C12323" t="s">
        <v>3352</v>
      </c>
      <c r="AJ12323">
        <v>55</v>
      </c>
      <c r="AK12323">
        <v>295</v>
      </c>
      <c r="AL12323">
        <v>42.1</v>
      </c>
      <c r="AM12323">
        <v>7</v>
      </c>
    </row>
    <row r="12324" spans="1:39" x14ac:dyDescent="0.3">
      <c r="A12324">
        <v>11701</v>
      </c>
      <c r="B12324" t="s">
        <v>846</v>
      </c>
      <c r="C12324" t="s">
        <v>3353</v>
      </c>
      <c r="AJ12324">
        <v>54</v>
      </c>
      <c r="AK12324">
        <v>268</v>
      </c>
      <c r="AL12324">
        <v>44.7</v>
      </c>
      <c r="AM12324">
        <v>6</v>
      </c>
    </row>
    <row r="12325" spans="1:39" x14ac:dyDescent="0.3">
      <c r="A12325">
        <v>11702</v>
      </c>
      <c r="B12325" t="s">
        <v>1625</v>
      </c>
      <c r="C12325" t="s">
        <v>712</v>
      </c>
      <c r="D12325">
        <v>29</v>
      </c>
      <c r="E12325">
        <v>41.4</v>
      </c>
      <c r="F12325">
        <v>12</v>
      </c>
      <c r="G12325">
        <v>1</v>
      </c>
      <c r="H12325">
        <v>0</v>
      </c>
      <c r="I12325">
        <v>136</v>
      </c>
      <c r="J12325">
        <v>73.900000000000006</v>
      </c>
    </row>
    <row r="12326" spans="1:39" x14ac:dyDescent="0.3">
      <c r="A12326">
        <v>11702</v>
      </c>
      <c r="B12326" t="s">
        <v>610</v>
      </c>
      <c r="C12326" t="s">
        <v>3354</v>
      </c>
      <c r="D12326">
        <v>32</v>
      </c>
      <c r="E12326">
        <v>59.4</v>
      </c>
      <c r="F12326">
        <v>19</v>
      </c>
      <c r="G12326">
        <v>1</v>
      </c>
      <c r="H12326">
        <v>0</v>
      </c>
      <c r="I12326">
        <v>197</v>
      </c>
      <c r="J12326">
        <v>104.8</v>
      </c>
    </row>
    <row r="12327" spans="1:39" x14ac:dyDescent="0.3">
      <c r="A12327">
        <v>11702</v>
      </c>
      <c r="B12327" t="s">
        <v>610</v>
      </c>
      <c r="C12327" t="s">
        <v>3355</v>
      </c>
      <c r="D12327">
        <v>1</v>
      </c>
      <c r="E12327">
        <v>0</v>
      </c>
      <c r="F12327">
        <v>0</v>
      </c>
      <c r="G12327">
        <v>0</v>
      </c>
      <c r="H12327">
        <v>0</v>
      </c>
      <c r="I12327">
        <v>0</v>
      </c>
      <c r="J12327">
        <v>0</v>
      </c>
    </row>
    <row r="12328" spans="1:39" x14ac:dyDescent="0.3">
      <c r="A12328">
        <v>11702</v>
      </c>
      <c r="B12328" t="s">
        <v>1625</v>
      </c>
      <c r="C12328" t="s">
        <v>3356</v>
      </c>
      <c r="K12328">
        <v>24</v>
      </c>
      <c r="L12328">
        <v>1</v>
      </c>
      <c r="M12328">
        <v>41</v>
      </c>
      <c r="N12328">
        <v>4</v>
      </c>
      <c r="O12328">
        <v>281</v>
      </c>
    </row>
    <row r="12329" spans="1:39" x14ac:dyDescent="0.3">
      <c r="A12329">
        <v>11702</v>
      </c>
      <c r="B12329" t="s">
        <v>1625</v>
      </c>
      <c r="C12329" t="s">
        <v>202</v>
      </c>
      <c r="K12329">
        <v>5</v>
      </c>
      <c r="L12329">
        <v>0</v>
      </c>
      <c r="M12329">
        <v>10</v>
      </c>
      <c r="N12329">
        <v>0</v>
      </c>
      <c r="O12329">
        <v>39</v>
      </c>
    </row>
    <row r="12330" spans="1:39" x14ac:dyDescent="0.3">
      <c r="A12330">
        <v>11702</v>
      </c>
      <c r="B12330" t="s">
        <v>1625</v>
      </c>
      <c r="C12330" t="s">
        <v>3029</v>
      </c>
      <c r="K12330">
        <v>5</v>
      </c>
      <c r="L12330">
        <v>0</v>
      </c>
      <c r="M12330">
        <v>11</v>
      </c>
      <c r="N12330">
        <v>0</v>
      </c>
      <c r="O12330">
        <v>26</v>
      </c>
    </row>
    <row r="12331" spans="1:39" x14ac:dyDescent="0.3">
      <c r="A12331">
        <v>11702</v>
      </c>
      <c r="B12331" t="s">
        <v>1625</v>
      </c>
      <c r="C12331" t="s">
        <v>1751</v>
      </c>
      <c r="K12331">
        <v>2</v>
      </c>
      <c r="L12331">
        <v>0</v>
      </c>
      <c r="M12331">
        <v>6</v>
      </c>
      <c r="N12331">
        <v>0</v>
      </c>
      <c r="O12331">
        <v>11</v>
      </c>
    </row>
    <row r="12332" spans="1:39" x14ac:dyDescent="0.3">
      <c r="A12332">
        <v>11702</v>
      </c>
      <c r="B12332" t="s">
        <v>1625</v>
      </c>
      <c r="C12332" t="s">
        <v>712</v>
      </c>
      <c r="K12332">
        <v>5</v>
      </c>
      <c r="L12332">
        <v>0</v>
      </c>
      <c r="M12332">
        <v>7</v>
      </c>
      <c r="N12332">
        <v>0</v>
      </c>
      <c r="O12332">
        <v>-31</v>
      </c>
    </row>
    <row r="12333" spans="1:39" x14ac:dyDescent="0.3">
      <c r="A12333">
        <v>11702</v>
      </c>
      <c r="B12333" t="s">
        <v>610</v>
      </c>
      <c r="C12333" t="s">
        <v>3357</v>
      </c>
      <c r="K12333">
        <v>21</v>
      </c>
      <c r="L12333">
        <v>0</v>
      </c>
      <c r="M12333">
        <v>19</v>
      </c>
      <c r="N12333">
        <v>1</v>
      </c>
      <c r="O12333">
        <v>105</v>
      </c>
    </row>
    <row r="12334" spans="1:39" x14ac:dyDescent="0.3">
      <c r="A12334">
        <v>11702</v>
      </c>
      <c r="B12334" t="s">
        <v>610</v>
      </c>
      <c r="C12334" t="s">
        <v>52</v>
      </c>
      <c r="K12334">
        <v>10</v>
      </c>
      <c r="L12334">
        <v>1</v>
      </c>
      <c r="M12334">
        <v>23</v>
      </c>
      <c r="N12334">
        <v>0</v>
      </c>
      <c r="O12334">
        <v>45</v>
      </c>
    </row>
    <row r="12335" spans="1:39" x14ac:dyDescent="0.3">
      <c r="A12335">
        <v>11702</v>
      </c>
      <c r="B12335" t="s">
        <v>610</v>
      </c>
      <c r="C12335" t="s">
        <v>3355</v>
      </c>
      <c r="K12335">
        <v>5</v>
      </c>
      <c r="L12335">
        <v>1</v>
      </c>
      <c r="M12335">
        <v>13</v>
      </c>
      <c r="N12335">
        <v>0</v>
      </c>
      <c r="O12335">
        <v>20</v>
      </c>
    </row>
    <row r="12336" spans="1:39" x14ac:dyDescent="0.3">
      <c r="A12336">
        <v>11702</v>
      </c>
      <c r="B12336" t="s">
        <v>610</v>
      </c>
      <c r="C12336" t="s">
        <v>107</v>
      </c>
      <c r="K12336">
        <v>7</v>
      </c>
      <c r="L12336">
        <v>0</v>
      </c>
      <c r="M12336">
        <v>5</v>
      </c>
      <c r="N12336">
        <v>0</v>
      </c>
      <c r="O12336">
        <v>12</v>
      </c>
    </row>
    <row r="12337" spans="1:24" x14ac:dyDescent="0.3">
      <c r="A12337">
        <v>11702</v>
      </c>
      <c r="B12337" t="s">
        <v>610</v>
      </c>
      <c r="C12337" t="s">
        <v>202</v>
      </c>
      <c r="K12337">
        <v>4</v>
      </c>
      <c r="L12337">
        <v>0</v>
      </c>
      <c r="M12337">
        <v>5</v>
      </c>
      <c r="N12337">
        <v>0</v>
      </c>
      <c r="O12337">
        <v>8</v>
      </c>
    </row>
    <row r="12338" spans="1:24" x14ac:dyDescent="0.3">
      <c r="A12338">
        <v>11702</v>
      </c>
      <c r="B12338" t="s">
        <v>610</v>
      </c>
      <c r="C12338" t="s">
        <v>1327</v>
      </c>
      <c r="K12338">
        <v>0</v>
      </c>
      <c r="L12338">
        <v>1</v>
      </c>
      <c r="M12338">
        <v>0</v>
      </c>
      <c r="N12338">
        <v>0</v>
      </c>
      <c r="O12338">
        <v>0</v>
      </c>
    </row>
    <row r="12339" spans="1:24" x14ac:dyDescent="0.3">
      <c r="A12339">
        <v>11702</v>
      </c>
      <c r="B12339" t="s">
        <v>610</v>
      </c>
      <c r="C12339" t="s">
        <v>1784</v>
      </c>
      <c r="K12339">
        <v>0</v>
      </c>
      <c r="L12339">
        <v>1</v>
      </c>
      <c r="M12339">
        <v>0</v>
      </c>
      <c r="N12339">
        <v>0</v>
      </c>
      <c r="O12339">
        <v>0</v>
      </c>
    </row>
    <row r="12340" spans="1:24" x14ac:dyDescent="0.3">
      <c r="A12340">
        <v>11702</v>
      </c>
      <c r="B12340" t="s">
        <v>610</v>
      </c>
      <c r="C12340" t="s">
        <v>3354</v>
      </c>
      <c r="K12340">
        <v>3</v>
      </c>
      <c r="L12340">
        <v>0</v>
      </c>
      <c r="M12340">
        <v>0</v>
      </c>
      <c r="N12340">
        <v>0</v>
      </c>
      <c r="O12340">
        <v>-26</v>
      </c>
    </row>
    <row r="12341" spans="1:24" x14ac:dyDescent="0.3">
      <c r="A12341">
        <v>11702</v>
      </c>
      <c r="B12341" t="s">
        <v>1625</v>
      </c>
      <c r="C12341" t="s">
        <v>849</v>
      </c>
      <c r="P12341">
        <v>22</v>
      </c>
      <c r="Q12341">
        <v>0</v>
      </c>
      <c r="R12341">
        <v>77</v>
      </c>
      <c r="S12341">
        <v>5</v>
      </c>
    </row>
    <row r="12342" spans="1:24" x14ac:dyDescent="0.3">
      <c r="A12342">
        <v>11702</v>
      </c>
      <c r="B12342" t="s">
        <v>1625</v>
      </c>
      <c r="C12342" t="s">
        <v>3029</v>
      </c>
      <c r="P12342">
        <v>15</v>
      </c>
      <c r="Q12342">
        <v>0</v>
      </c>
      <c r="R12342">
        <v>32</v>
      </c>
      <c r="S12342">
        <v>3</v>
      </c>
    </row>
    <row r="12343" spans="1:24" x14ac:dyDescent="0.3">
      <c r="A12343">
        <v>11702</v>
      </c>
      <c r="B12343" t="s">
        <v>1625</v>
      </c>
      <c r="C12343" t="s">
        <v>3358</v>
      </c>
      <c r="P12343">
        <v>11</v>
      </c>
      <c r="Q12343">
        <v>0</v>
      </c>
      <c r="R12343">
        <v>19</v>
      </c>
      <c r="S12343">
        <v>3</v>
      </c>
    </row>
    <row r="12344" spans="1:24" x14ac:dyDescent="0.3">
      <c r="A12344">
        <v>11702</v>
      </c>
      <c r="B12344" t="s">
        <v>1625</v>
      </c>
      <c r="C12344" t="s">
        <v>1701</v>
      </c>
      <c r="P12344">
        <v>8</v>
      </c>
      <c r="Q12344">
        <v>0</v>
      </c>
      <c r="R12344">
        <v>8</v>
      </c>
      <c r="S12344">
        <v>1</v>
      </c>
    </row>
    <row r="12345" spans="1:24" x14ac:dyDescent="0.3">
      <c r="A12345">
        <v>11702</v>
      </c>
      <c r="B12345" t="s">
        <v>610</v>
      </c>
      <c r="C12345" t="s">
        <v>52</v>
      </c>
      <c r="P12345">
        <v>41</v>
      </c>
      <c r="Q12345">
        <v>0</v>
      </c>
      <c r="R12345">
        <v>65</v>
      </c>
      <c r="S12345">
        <v>3</v>
      </c>
    </row>
    <row r="12346" spans="1:24" x14ac:dyDescent="0.3">
      <c r="A12346">
        <v>11702</v>
      </c>
      <c r="B12346" t="s">
        <v>610</v>
      </c>
      <c r="C12346" t="s">
        <v>3355</v>
      </c>
      <c r="P12346">
        <v>20</v>
      </c>
      <c r="Q12346">
        <v>0</v>
      </c>
      <c r="R12346">
        <v>52</v>
      </c>
      <c r="S12346">
        <v>5</v>
      </c>
    </row>
    <row r="12347" spans="1:24" x14ac:dyDescent="0.3">
      <c r="A12347">
        <v>11702</v>
      </c>
      <c r="B12347" t="s">
        <v>610</v>
      </c>
      <c r="C12347" t="s">
        <v>2347</v>
      </c>
      <c r="P12347">
        <v>9</v>
      </c>
      <c r="Q12347">
        <v>0</v>
      </c>
      <c r="R12347">
        <v>28</v>
      </c>
      <c r="S12347">
        <v>4</v>
      </c>
    </row>
    <row r="12348" spans="1:24" x14ac:dyDescent="0.3">
      <c r="A12348">
        <v>11702</v>
      </c>
      <c r="B12348" t="s">
        <v>610</v>
      </c>
      <c r="C12348" t="s">
        <v>199</v>
      </c>
      <c r="P12348">
        <v>17</v>
      </c>
      <c r="Q12348">
        <v>0</v>
      </c>
      <c r="R12348">
        <v>19</v>
      </c>
      <c r="S12348">
        <v>2</v>
      </c>
    </row>
    <row r="12349" spans="1:24" x14ac:dyDescent="0.3">
      <c r="A12349">
        <v>11702</v>
      </c>
      <c r="B12349" t="s">
        <v>610</v>
      </c>
      <c r="C12349" t="s">
        <v>3359</v>
      </c>
      <c r="P12349">
        <v>8</v>
      </c>
      <c r="Q12349">
        <v>0</v>
      </c>
      <c r="R12349">
        <v>18</v>
      </c>
      <c r="S12349">
        <v>3</v>
      </c>
    </row>
    <row r="12350" spans="1:24" x14ac:dyDescent="0.3">
      <c r="A12350">
        <v>11702</v>
      </c>
      <c r="B12350" t="s">
        <v>610</v>
      </c>
      <c r="C12350" t="s">
        <v>3360</v>
      </c>
      <c r="P12350">
        <v>8</v>
      </c>
      <c r="Q12350">
        <v>0</v>
      </c>
      <c r="R12350">
        <v>8</v>
      </c>
      <c r="S12350">
        <v>1</v>
      </c>
    </row>
    <row r="12351" spans="1:24" x14ac:dyDescent="0.3">
      <c r="A12351">
        <v>11702</v>
      </c>
      <c r="B12351" t="s">
        <v>610</v>
      </c>
      <c r="C12351" t="s">
        <v>202</v>
      </c>
      <c r="P12351">
        <v>7</v>
      </c>
      <c r="Q12351">
        <v>0</v>
      </c>
      <c r="R12351">
        <v>7</v>
      </c>
      <c r="S12351">
        <v>1</v>
      </c>
    </row>
    <row r="12352" spans="1:24" x14ac:dyDescent="0.3">
      <c r="A12352">
        <v>11702</v>
      </c>
      <c r="B12352" t="s">
        <v>610</v>
      </c>
      <c r="C12352" t="s">
        <v>52</v>
      </c>
      <c r="T12352">
        <v>22</v>
      </c>
      <c r="U12352">
        <v>46</v>
      </c>
      <c r="V12352">
        <v>0</v>
      </c>
      <c r="W12352">
        <v>88</v>
      </c>
      <c r="X12352">
        <v>4</v>
      </c>
    </row>
    <row r="12353" spans="1:39" x14ac:dyDescent="0.3">
      <c r="A12353">
        <v>11702</v>
      </c>
      <c r="B12353" t="s">
        <v>610</v>
      </c>
      <c r="C12353" t="s">
        <v>107</v>
      </c>
      <c r="T12353">
        <v>23.5</v>
      </c>
      <c r="U12353">
        <v>26</v>
      </c>
      <c r="V12353">
        <v>0</v>
      </c>
      <c r="W12353">
        <v>47</v>
      </c>
      <c r="X12353">
        <v>2</v>
      </c>
    </row>
    <row r="12354" spans="1:39" x14ac:dyDescent="0.3">
      <c r="A12354">
        <v>11702</v>
      </c>
      <c r="B12354" t="s">
        <v>610</v>
      </c>
      <c r="C12354" t="s">
        <v>3357</v>
      </c>
      <c r="T12354">
        <v>33</v>
      </c>
      <c r="U12354">
        <v>33</v>
      </c>
      <c r="V12354">
        <v>0</v>
      </c>
      <c r="W12354">
        <v>33</v>
      </c>
      <c r="X12354">
        <v>1</v>
      </c>
    </row>
    <row r="12355" spans="1:39" x14ac:dyDescent="0.3">
      <c r="A12355">
        <v>11702</v>
      </c>
      <c r="B12355" t="s">
        <v>1625</v>
      </c>
      <c r="C12355" t="s">
        <v>3029</v>
      </c>
      <c r="Y12355">
        <v>2.5</v>
      </c>
      <c r="Z12355">
        <v>6</v>
      </c>
      <c r="AA12355">
        <v>0</v>
      </c>
      <c r="AB12355">
        <v>5</v>
      </c>
      <c r="AC12355">
        <v>2</v>
      </c>
    </row>
    <row r="12356" spans="1:39" x14ac:dyDescent="0.3">
      <c r="A12356">
        <v>11702</v>
      </c>
      <c r="B12356" t="s">
        <v>610</v>
      </c>
      <c r="C12356" t="s">
        <v>3360</v>
      </c>
      <c r="Y12356">
        <v>1</v>
      </c>
      <c r="Z12356">
        <v>4</v>
      </c>
      <c r="AA12356">
        <v>0</v>
      </c>
      <c r="AB12356">
        <v>2</v>
      </c>
      <c r="AC12356">
        <v>2</v>
      </c>
    </row>
    <row r="12357" spans="1:39" x14ac:dyDescent="0.3">
      <c r="A12357">
        <v>11702</v>
      </c>
      <c r="B12357" t="s">
        <v>610</v>
      </c>
      <c r="C12357" t="s">
        <v>1784</v>
      </c>
      <c r="Y12357">
        <v>0</v>
      </c>
      <c r="Z12357">
        <v>0</v>
      </c>
      <c r="AA12357">
        <v>0</v>
      </c>
      <c r="AB12357">
        <v>0</v>
      </c>
      <c r="AC12357">
        <v>1</v>
      </c>
    </row>
    <row r="12358" spans="1:39" x14ac:dyDescent="0.3">
      <c r="A12358">
        <v>11702</v>
      </c>
      <c r="B12358" t="s">
        <v>1625</v>
      </c>
      <c r="C12358" t="s">
        <v>3032</v>
      </c>
      <c r="AD12358">
        <v>1</v>
      </c>
      <c r="AE12358">
        <v>32</v>
      </c>
      <c r="AF12358">
        <v>1</v>
      </c>
      <c r="AG12358">
        <v>100</v>
      </c>
      <c r="AH12358">
        <v>8</v>
      </c>
      <c r="AI12358">
        <v>5</v>
      </c>
    </row>
    <row r="12359" spans="1:39" x14ac:dyDescent="0.3">
      <c r="A12359">
        <v>11702</v>
      </c>
      <c r="B12359" t="s">
        <v>610</v>
      </c>
      <c r="C12359" t="s">
        <v>2925</v>
      </c>
      <c r="AD12359">
        <v>2</v>
      </c>
      <c r="AE12359" t="s">
        <v>136</v>
      </c>
      <c r="AF12359">
        <v>0</v>
      </c>
      <c r="AG12359">
        <v>0</v>
      </c>
      <c r="AH12359">
        <v>1</v>
      </c>
      <c r="AI12359">
        <v>1</v>
      </c>
    </row>
    <row r="12360" spans="1:39" x14ac:dyDescent="0.3">
      <c r="A12360">
        <v>11702</v>
      </c>
      <c r="B12360" t="s">
        <v>1625</v>
      </c>
      <c r="C12360" t="s">
        <v>3361</v>
      </c>
      <c r="AJ12360">
        <v>43</v>
      </c>
      <c r="AK12360">
        <v>220</v>
      </c>
      <c r="AL12360">
        <v>36.700000000000003</v>
      </c>
      <c r="AM12360">
        <v>6</v>
      </c>
    </row>
    <row r="12361" spans="1:39" x14ac:dyDescent="0.3">
      <c r="A12361">
        <v>11702</v>
      </c>
      <c r="B12361" t="s">
        <v>610</v>
      </c>
      <c r="C12361" t="s">
        <v>1855</v>
      </c>
      <c r="AJ12361">
        <v>52</v>
      </c>
      <c r="AK12361">
        <v>194</v>
      </c>
      <c r="AL12361">
        <v>38.799999999999997</v>
      </c>
      <c r="AM12361">
        <v>5</v>
      </c>
    </row>
    <row r="12362" spans="1:39" x14ac:dyDescent="0.3">
      <c r="A12362">
        <v>11703</v>
      </c>
      <c r="B12362" t="s">
        <v>728</v>
      </c>
      <c r="C12362" t="s">
        <v>3362</v>
      </c>
      <c r="D12362">
        <v>39</v>
      </c>
      <c r="E12362">
        <v>64.099999999999994</v>
      </c>
      <c r="F12362">
        <v>25</v>
      </c>
      <c r="G12362">
        <v>2</v>
      </c>
      <c r="H12362">
        <v>3</v>
      </c>
      <c r="I12362">
        <v>373</v>
      </c>
      <c r="J12362">
        <v>159.6</v>
      </c>
    </row>
    <row r="12363" spans="1:39" x14ac:dyDescent="0.3">
      <c r="A12363">
        <v>11703</v>
      </c>
      <c r="B12363" t="s">
        <v>826</v>
      </c>
      <c r="C12363" t="s">
        <v>2897</v>
      </c>
      <c r="D12363">
        <v>33</v>
      </c>
      <c r="E12363">
        <v>51.5</v>
      </c>
      <c r="F12363">
        <v>17</v>
      </c>
      <c r="G12363">
        <v>0</v>
      </c>
      <c r="H12363">
        <v>3</v>
      </c>
      <c r="I12363">
        <v>154</v>
      </c>
      <c r="J12363">
        <v>120.7</v>
      </c>
    </row>
    <row r="12364" spans="1:39" x14ac:dyDescent="0.3">
      <c r="A12364">
        <v>11703</v>
      </c>
      <c r="B12364" t="s">
        <v>826</v>
      </c>
      <c r="C12364" t="s">
        <v>856</v>
      </c>
      <c r="D12364">
        <v>1</v>
      </c>
      <c r="E12364">
        <v>100</v>
      </c>
      <c r="F12364">
        <v>1</v>
      </c>
      <c r="G12364">
        <v>0</v>
      </c>
      <c r="H12364">
        <v>0</v>
      </c>
      <c r="I12364">
        <v>15</v>
      </c>
      <c r="J12364">
        <v>226</v>
      </c>
    </row>
    <row r="12365" spans="1:39" x14ac:dyDescent="0.3">
      <c r="A12365">
        <v>11703</v>
      </c>
      <c r="B12365" t="s">
        <v>728</v>
      </c>
      <c r="C12365" t="s">
        <v>957</v>
      </c>
      <c r="K12365">
        <v>32</v>
      </c>
      <c r="L12365">
        <v>2</v>
      </c>
      <c r="M12365">
        <v>23</v>
      </c>
      <c r="N12365">
        <v>2</v>
      </c>
      <c r="O12365">
        <v>129</v>
      </c>
    </row>
    <row r="12366" spans="1:39" x14ac:dyDescent="0.3">
      <c r="A12366">
        <v>11703</v>
      </c>
      <c r="B12366" t="s">
        <v>728</v>
      </c>
      <c r="C12366" t="s">
        <v>3363</v>
      </c>
      <c r="K12366">
        <v>7</v>
      </c>
      <c r="L12366">
        <v>0</v>
      </c>
      <c r="M12366">
        <v>23</v>
      </c>
      <c r="N12366">
        <v>0</v>
      </c>
      <c r="O12366">
        <v>53</v>
      </c>
    </row>
    <row r="12367" spans="1:39" x14ac:dyDescent="0.3">
      <c r="A12367">
        <v>11703</v>
      </c>
      <c r="B12367" t="s">
        <v>728</v>
      </c>
      <c r="C12367" t="s">
        <v>3364</v>
      </c>
      <c r="K12367">
        <v>1</v>
      </c>
      <c r="L12367">
        <v>0</v>
      </c>
      <c r="M12367">
        <v>0</v>
      </c>
      <c r="N12367">
        <v>0</v>
      </c>
      <c r="O12367">
        <v>-2</v>
      </c>
    </row>
    <row r="12368" spans="1:39" x14ac:dyDescent="0.3">
      <c r="A12368">
        <v>11703</v>
      </c>
      <c r="B12368" t="s">
        <v>728</v>
      </c>
      <c r="C12368" t="s">
        <v>3362</v>
      </c>
      <c r="K12368">
        <v>4</v>
      </c>
      <c r="L12368">
        <v>0</v>
      </c>
      <c r="M12368">
        <v>0</v>
      </c>
      <c r="N12368">
        <v>0</v>
      </c>
      <c r="O12368">
        <v>-24</v>
      </c>
    </row>
    <row r="12369" spans="1:19" x14ac:dyDescent="0.3">
      <c r="A12369">
        <v>11703</v>
      </c>
      <c r="B12369" t="s">
        <v>826</v>
      </c>
      <c r="C12369" t="s">
        <v>3182</v>
      </c>
      <c r="K12369">
        <v>13</v>
      </c>
      <c r="L12369">
        <v>0</v>
      </c>
      <c r="M12369">
        <v>66</v>
      </c>
      <c r="N12369">
        <v>1</v>
      </c>
      <c r="O12369">
        <v>165</v>
      </c>
    </row>
    <row r="12370" spans="1:19" x14ac:dyDescent="0.3">
      <c r="A12370">
        <v>11703</v>
      </c>
      <c r="B12370" t="s">
        <v>826</v>
      </c>
      <c r="C12370" t="s">
        <v>2897</v>
      </c>
      <c r="K12370">
        <v>16</v>
      </c>
      <c r="L12370">
        <v>0</v>
      </c>
      <c r="M12370">
        <v>19</v>
      </c>
      <c r="N12370">
        <v>1</v>
      </c>
      <c r="O12370">
        <v>57</v>
      </c>
    </row>
    <row r="12371" spans="1:19" x14ac:dyDescent="0.3">
      <c r="A12371">
        <v>11703</v>
      </c>
      <c r="B12371" t="s">
        <v>826</v>
      </c>
      <c r="C12371" t="s">
        <v>121</v>
      </c>
      <c r="K12371">
        <v>2</v>
      </c>
      <c r="L12371">
        <v>0</v>
      </c>
      <c r="M12371">
        <v>7</v>
      </c>
      <c r="N12371">
        <v>0</v>
      </c>
      <c r="O12371">
        <v>9</v>
      </c>
    </row>
    <row r="12372" spans="1:19" x14ac:dyDescent="0.3">
      <c r="A12372">
        <v>11703</v>
      </c>
      <c r="B12372" t="s">
        <v>826</v>
      </c>
      <c r="C12372" t="s">
        <v>609</v>
      </c>
      <c r="K12372">
        <v>0</v>
      </c>
      <c r="L12372">
        <v>0</v>
      </c>
      <c r="M12372">
        <v>0</v>
      </c>
      <c r="N12372">
        <v>0</v>
      </c>
      <c r="O12372">
        <v>0</v>
      </c>
    </row>
    <row r="12373" spans="1:19" x14ac:dyDescent="0.3">
      <c r="A12373">
        <v>11703</v>
      </c>
      <c r="B12373" t="s">
        <v>728</v>
      </c>
      <c r="C12373" t="s">
        <v>2576</v>
      </c>
      <c r="P12373">
        <v>37</v>
      </c>
      <c r="Q12373">
        <v>2</v>
      </c>
      <c r="R12373">
        <v>153</v>
      </c>
      <c r="S12373">
        <v>9</v>
      </c>
    </row>
    <row r="12374" spans="1:19" x14ac:dyDescent="0.3">
      <c r="A12374">
        <v>11703</v>
      </c>
      <c r="B12374" t="s">
        <v>728</v>
      </c>
      <c r="C12374" t="s">
        <v>3363</v>
      </c>
      <c r="P12374">
        <v>24</v>
      </c>
      <c r="Q12374">
        <v>1</v>
      </c>
      <c r="R12374">
        <v>78</v>
      </c>
      <c r="S12374">
        <v>5</v>
      </c>
    </row>
    <row r="12375" spans="1:19" x14ac:dyDescent="0.3">
      <c r="A12375">
        <v>11703</v>
      </c>
      <c r="B12375" t="s">
        <v>728</v>
      </c>
      <c r="C12375" t="s">
        <v>337</v>
      </c>
      <c r="P12375">
        <v>65</v>
      </c>
      <c r="Q12375">
        <v>0</v>
      </c>
      <c r="R12375">
        <v>65</v>
      </c>
      <c r="S12375">
        <v>1</v>
      </c>
    </row>
    <row r="12376" spans="1:19" x14ac:dyDescent="0.3">
      <c r="A12376">
        <v>11703</v>
      </c>
      <c r="B12376" t="s">
        <v>728</v>
      </c>
      <c r="C12376" t="s">
        <v>515</v>
      </c>
      <c r="P12376">
        <v>18</v>
      </c>
      <c r="Q12376">
        <v>0</v>
      </c>
      <c r="R12376">
        <v>62</v>
      </c>
      <c r="S12376">
        <v>7</v>
      </c>
    </row>
    <row r="12377" spans="1:19" x14ac:dyDescent="0.3">
      <c r="A12377">
        <v>11703</v>
      </c>
      <c r="B12377" t="s">
        <v>728</v>
      </c>
      <c r="C12377" t="s">
        <v>957</v>
      </c>
      <c r="P12377">
        <v>7</v>
      </c>
      <c r="Q12377">
        <v>0</v>
      </c>
      <c r="R12377">
        <v>7</v>
      </c>
      <c r="S12377">
        <v>1</v>
      </c>
    </row>
    <row r="12378" spans="1:19" x14ac:dyDescent="0.3">
      <c r="A12378">
        <v>11703</v>
      </c>
      <c r="B12378" t="s">
        <v>728</v>
      </c>
      <c r="C12378" t="s">
        <v>2466</v>
      </c>
      <c r="P12378">
        <v>4</v>
      </c>
      <c r="Q12378">
        <v>0</v>
      </c>
      <c r="R12378">
        <v>4</v>
      </c>
      <c r="S12378">
        <v>1</v>
      </c>
    </row>
    <row r="12379" spans="1:19" x14ac:dyDescent="0.3">
      <c r="A12379">
        <v>11703</v>
      </c>
      <c r="B12379" t="s">
        <v>728</v>
      </c>
      <c r="C12379" t="s">
        <v>3365</v>
      </c>
      <c r="P12379">
        <v>4</v>
      </c>
      <c r="Q12379">
        <v>0</v>
      </c>
      <c r="R12379">
        <v>4</v>
      </c>
      <c r="S12379">
        <v>1</v>
      </c>
    </row>
    <row r="12380" spans="1:19" x14ac:dyDescent="0.3">
      <c r="A12380">
        <v>11703</v>
      </c>
      <c r="B12380" t="s">
        <v>826</v>
      </c>
      <c r="C12380" t="s">
        <v>3182</v>
      </c>
      <c r="P12380">
        <v>20</v>
      </c>
      <c r="Q12380">
        <v>1</v>
      </c>
      <c r="R12380">
        <v>77</v>
      </c>
      <c r="S12380">
        <v>9</v>
      </c>
    </row>
    <row r="12381" spans="1:19" x14ac:dyDescent="0.3">
      <c r="A12381">
        <v>11703</v>
      </c>
      <c r="B12381" t="s">
        <v>826</v>
      </c>
      <c r="C12381" t="s">
        <v>1694</v>
      </c>
      <c r="P12381">
        <v>18</v>
      </c>
      <c r="Q12381">
        <v>2</v>
      </c>
      <c r="R12381">
        <v>40</v>
      </c>
      <c r="S12381">
        <v>4</v>
      </c>
    </row>
    <row r="12382" spans="1:19" x14ac:dyDescent="0.3">
      <c r="A12382">
        <v>11703</v>
      </c>
      <c r="B12382" t="s">
        <v>826</v>
      </c>
      <c r="C12382" t="s">
        <v>609</v>
      </c>
      <c r="P12382">
        <v>15</v>
      </c>
      <c r="Q12382">
        <v>0</v>
      </c>
      <c r="R12382">
        <v>31</v>
      </c>
      <c r="S12382">
        <v>3</v>
      </c>
    </row>
    <row r="12383" spans="1:19" x14ac:dyDescent="0.3">
      <c r="A12383">
        <v>11703</v>
      </c>
      <c r="B12383" t="s">
        <v>826</v>
      </c>
      <c r="C12383" t="s">
        <v>2671</v>
      </c>
      <c r="P12383">
        <v>17</v>
      </c>
      <c r="Q12383">
        <v>0</v>
      </c>
      <c r="R12383">
        <v>17</v>
      </c>
      <c r="S12383">
        <v>1</v>
      </c>
    </row>
    <row r="12384" spans="1:19" x14ac:dyDescent="0.3">
      <c r="A12384">
        <v>11703</v>
      </c>
      <c r="B12384" t="s">
        <v>826</v>
      </c>
      <c r="C12384" t="s">
        <v>3183</v>
      </c>
      <c r="P12384">
        <v>4</v>
      </c>
      <c r="Q12384">
        <v>0</v>
      </c>
      <c r="R12384">
        <v>4</v>
      </c>
      <c r="S12384">
        <v>1</v>
      </c>
    </row>
    <row r="12385" spans="1:39" x14ac:dyDescent="0.3">
      <c r="A12385">
        <v>11703</v>
      </c>
      <c r="B12385" t="s">
        <v>728</v>
      </c>
      <c r="C12385" t="s">
        <v>3364</v>
      </c>
      <c r="T12385">
        <v>19.600000000000001</v>
      </c>
      <c r="U12385">
        <v>29</v>
      </c>
      <c r="V12385">
        <v>0</v>
      </c>
      <c r="W12385">
        <v>98</v>
      </c>
      <c r="X12385">
        <v>5</v>
      </c>
    </row>
    <row r="12386" spans="1:39" x14ac:dyDescent="0.3">
      <c r="A12386">
        <v>11703</v>
      </c>
      <c r="B12386" t="s">
        <v>728</v>
      </c>
      <c r="C12386" t="s">
        <v>3366</v>
      </c>
      <c r="T12386">
        <v>20</v>
      </c>
      <c r="U12386">
        <v>20</v>
      </c>
      <c r="V12386">
        <v>0</v>
      </c>
      <c r="W12386">
        <v>20</v>
      </c>
      <c r="X12386">
        <v>1</v>
      </c>
    </row>
    <row r="12387" spans="1:39" x14ac:dyDescent="0.3">
      <c r="A12387">
        <v>11703</v>
      </c>
      <c r="B12387" t="s">
        <v>826</v>
      </c>
      <c r="C12387" t="s">
        <v>323</v>
      </c>
      <c r="T12387">
        <v>23</v>
      </c>
      <c r="U12387">
        <v>23</v>
      </c>
      <c r="V12387">
        <v>0</v>
      </c>
      <c r="W12387">
        <v>23</v>
      </c>
      <c r="X12387">
        <v>1</v>
      </c>
    </row>
    <row r="12388" spans="1:39" x14ac:dyDescent="0.3">
      <c r="A12388">
        <v>11703</v>
      </c>
      <c r="B12388" t="s">
        <v>826</v>
      </c>
      <c r="C12388" t="s">
        <v>121</v>
      </c>
      <c r="T12388">
        <v>15</v>
      </c>
      <c r="U12388">
        <v>15</v>
      </c>
      <c r="V12388">
        <v>0</v>
      </c>
      <c r="W12388">
        <v>15</v>
      </c>
      <c r="X12388">
        <v>1</v>
      </c>
    </row>
    <row r="12389" spans="1:39" x14ac:dyDescent="0.3">
      <c r="A12389">
        <v>11703</v>
      </c>
      <c r="B12389" t="s">
        <v>826</v>
      </c>
      <c r="C12389" t="s">
        <v>3367</v>
      </c>
      <c r="T12389">
        <v>8</v>
      </c>
      <c r="U12389">
        <v>8</v>
      </c>
      <c r="V12389">
        <v>0</v>
      </c>
      <c r="W12389">
        <v>8</v>
      </c>
      <c r="X12389">
        <v>1</v>
      </c>
    </row>
    <row r="12390" spans="1:39" x14ac:dyDescent="0.3">
      <c r="A12390">
        <v>11703</v>
      </c>
      <c r="B12390" t="s">
        <v>826</v>
      </c>
      <c r="C12390" t="s">
        <v>1530</v>
      </c>
      <c r="T12390">
        <v>7</v>
      </c>
      <c r="U12390">
        <v>7</v>
      </c>
      <c r="V12390">
        <v>0</v>
      </c>
      <c r="W12390">
        <v>7</v>
      </c>
      <c r="X12390">
        <v>1</v>
      </c>
    </row>
    <row r="12391" spans="1:39" x14ac:dyDescent="0.3">
      <c r="A12391">
        <v>11703</v>
      </c>
      <c r="B12391" t="s">
        <v>826</v>
      </c>
      <c r="C12391" t="s">
        <v>609</v>
      </c>
      <c r="T12391">
        <v>-1</v>
      </c>
      <c r="U12391">
        <v>0</v>
      </c>
      <c r="V12391">
        <v>0</v>
      </c>
      <c r="W12391">
        <v>-1</v>
      </c>
      <c r="X12391">
        <v>1</v>
      </c>
    </row>
    <row r="12392" spans="1:39" x14ac:dyDescent="0.3">
      <c r="A12392">
        <v>11703</v>
      </c>
      <c r="B12392" t="s">
        <v>826</v>
      </c>
      <c r="C12392" t="s">
        <v>323</v>
      </c>
      <c r="Y12392">
        <v>20.5</v>
      </c>
      <c r="Z12392">
        <v>23</v>
      </c>
      <c r="AA12392">
        <v>0</v>
      </c>
      <c r="AB12392">
        <v>41</v>
      </c>
      <c r="AC12392">
        <v>2</v>
      </c>
    </row>
    <row r="12393" spans="1:39" x14ac:dyDescent="0.3">
      <c r="A12393">
        <v>11703</v>
      </c>
      <c r="B12393" t="s">
        <v>728</v>
      </c>
      <c r="C12393" t="s">
        <v>3368</v>
      </c>
      <c r="AD12393">
        <v>2</v>
      </c>
      <c r="AE12393">
        <v>41</v>
      </c>
      <c r="AF12393">
        <v>2</v>
      </c>
      <c r="AG12393">
        <v>100</v>
      </c>
      <c r="AH12393">
        <v>11</v>
      </c>
      <c r="AI12393">
        <v>5</v>
      </c>
    </row>
    <row r="12394" spans="1:39" x14ac:dyDescent="0.3">
      <c r="A12394">
        <v>11703</v>
      </c>
      <c r="B12394" t="s">
        <v>826</v>
      </c>
      <c r="C12394" t="s">
        <v>3369</v>
      </c>
      <c r="AD12394">
        <v>2</v>
      </c>
      <c r="AE12394" t="s">
        <v>136</v>
      </c>
      <c r="AF12394">
        <v>0</v>
      </c>
      <c r="AG12394">
        <v>0</v>
      </c>
      <c r="AH12394">
        <v>5</v>
      </c>
      <c r="AI12394">
        <v>5</v>
      </c>
    </row>
    <row r="12395" spans="1:39" x14ac:dyDescent="0.3">
      <c r="A12395">
        <v>11703</v>
      </c>
      <c r="B12395" t="s">
        <v>728</v>
      </c>
      <c r="C12395" t="s">
        <v>3370</v>
      </c>
      <c r="AJ12395">
        <v>45</v>
      </c>
      <c r="AK12395">
        <v>89</v>
      </c>
      <c r="AL12395">
        <v>44.5</v>
      </c>
      <c r="AM12395">
        <v>2</v>
      </c>
    </row>
    <row r="12396" spans="1:39" x14ac:dyDescent="0.3">
      <c r="A12396">
        <v>11703</v>
      </c>
      <c r="B12396" t="s">
        <v>826</v>
      </c>
      <c r="C12396" t="s">
        <v>856</v>
      </c>
      <c r="AJ12396">
        <v>41</v>
      </c>
      <c r="AK12396">
        <v>118</v>
      </c>
      <c r="AL12396">
        <v>39.299999999999997</v>
      </c>
      <c r="AM12396">
        <v>3</v>
      </c>
    </row>
    <row r="12397" spans="1:39" x14ac:dyDescent="0.3">
      <c r="A12397">
        <v>11704</v>
      </c>
      <c r="B12397" t="s">
        <v>1181</v>
      </c>
      <c r="C12397" t="s">
        <v>3132</v>
      </c>
      <c r="D12397">
        <v>69</v>
      </c>
      <c r="E12397">
        <v>63.8</v>
      </c>
      <c r="F12397">
        <v>44</v>
      </c>
      <c r="G12397">
        <v>0</v>
      </c>
      <c r="H12397">
        <v>3</v>
      </c>
      <c r="I12397">
        <v>407</v>
      </c>
      <c r="J12397">
        <v>127.7</v>
      </c>
    </row>
    <row r="12398" spans="1:39" x14ac:dyDescent="0.3">
      <c r="A12398">
        <v>11704</v>
      </c>
      <c r="B12398" t="s">
        <v>2411</v>
      </c>
      <c r="C12398" t="s">
        <v>3371</v>
      </c>
      <c r="D12398">
        <v>23</v>
      </c>
      <c r="E12398">
        <v>60.9</v>
      </c>
      <c r="F12398">
        <v>14</v>
      </c>
      <c r="G12398">
        <v>0</v>
      </c>
      <c r="H12398">
        <v>1</v>
      </c>
      <c r="I12398">
        <v>78</v>
      </c>
      <c r="J12398">
        <v>103.7</v>
      </c>
    </row>
    <row r="12399" spans="1:39" x14ac:dyDescent="0.3">
      <c r="A12399">
        <v>11704</v>
      </c>
      <c r="B12399" t="s">
        <v>1181</v>
      </c>
      <c r="C12399" t="s">
        <v>3372</v>
      </c>
      <c r="K12399">
        <v>8</v>
      </c>
      <c r="L12399">
        <v>0</v>
      </c>
      <c r="M12399">
        <v>10</v>
      </c>
      <c r="N12399">
        <v>0</v>
      </c>
      <c r="O12399">
        <v>33</v>
      </c>
    </row>
    <row r="12400" spans="1:39" x14ac:dyDescent="0.3">
      <c r="A12400">
        <v>11704</v>
      </c>
      <c r="B12400" t="s">
        <v>1181</v>
      </c>
      <c r="C12400" t="s">
        <v>1812</v>
      </c>
      <c r="K12400">
        <v>8</v>
      </c>
      <c r="L12400">
        <v>0</v>
      </c>
      <c r="M12400">
        <v>8</v>
      </c>
      <c r="N12400">
        <v>1</v>
      </c>
      <c r="O12400">
        <v>29</v>
      </c>
    </row>
    <row r="12401" spans="1:19" x14ac:dyDescent="0.3">
      <c r="A12401">
        <v>11704</v>
      </c>
      <c r="B12401" t="s">
        <v>1181</v>
      </c>
      <c r="C12401" t="s">
        <v>291</v>
      </c>
      <c r="K12401">
        <v>0</v>
      </c>
      <c r="L12401">
        <v>1</v>
      </c>
      <c r="M12401">
        <v>0</v>
      </c>
      <c r="N12401">
        <v>0</v>
      </c>
      <c r="O12401">
        <v>0</v>
      </c>
    </row>
    <row r="12402" spans="1:19" x14ac:dyDescent="0.3">
      <c r="A12402">
        <v>11704</v>
      </c>
      <c r="B12402" t="s">
        <v>1181</v>
      </c>
      <c r="C12402" t="s">
        <v>3132</v>
      </c>
      <c r="K12402">
        <v>4</v>
      </c>
      <c r="L12402">
        <v>0</v>
      </c>
      <c r="M12402">
        <v>1</v>
      </c>
      <c r="N12402">
        <v>0</v>
      </c>
      <c r="O12402">
        <v>-28</v>
      </c>
    </row>
    <row r="12403" spans="1:19" x14ac:dyDescent="0.3">
      <c r="A12403">
        <v>11704</v>
      </c>
      <c r="B12403" t="s">
        <v>2411</v>
      </c>
      <c r="C12403" t="s">
        <v>3373</v>
      </c>
      <c r="K12403">
        <v>20</v>
      </c>
      <c r="L12403">
        <v>0</v>
      </c>
      <c r="M12403">
        <v>96</v>
      </c>
      <c r="N12403">
        <v>1</v>
      </c>
      <c r="O12403">
        <v>170</v>
      </c>
    </row>
    <row r="12404" spans="1:19" x14ac:dyDescent="0.3">
      <c r="A12404">
        <v>11704</v>
      </c>
      <c r="B12404" t="s">
        <v>2411</v>
      </c>
      <c r="C12404" t="s">
        <v>202</v>
      </c>
      <c r="K12404">
        <v>14</v>
      </c>
      <c r="L12404">
        <v>0</v>
      </c>
      <c r="M12404">
        <v>12</v>
      </c>
      <c r="N12404">
        <v>0</v>
      </c>
      <c r="O12404">
        <v>52</v>
      </c>
    </row>
    <row r="12405" spans="1:19" x14ac:dyDescent="0.3">
      <c r="A12405">
        <v>11704</v>
      </c>
      <c r="B12405" t="s">
        <v>2411</v>
      </c>
      <c r="C12405" t="s">
        <v>3371</v>
      </c>
      <c r="K12405">
        <v>11</v>
      </c>
      <c r="L12405">
        <v>0</v>
      </c>
      <c r="M12405">
        <v>13</v>
      </c>
      <c r="N12405">
        <v>0</v>
      </c>
      <c r="O12405">
        <v>38</v>
      </c>
    </row>
    <row r="12406" spans="1:19" x14ac:dyDescent="0.3">
      <c r="A12406">
        <v>11704</v>
      </c>
      <c r="B12406" t="s">
        <v>2411</v>
      </c>
      <c r="C12406" t="s">
        <v>3374</v>
      </c>
      <c r="K12406">
        <v>1</v>
      </c>
      <c r="L12406">
        <v>0</v>
      </c>
      <c r="M12406">
        <v>2</v>
      </c>
      <c r="N12406">
        <v>0</v>
      </c>
      <c r="O12406">
        <v>2</v>
      </c>
    </row>
    <row r="12407" spans="1:19" x14ac:dyDescent="0.3">
      <c r="A12407">
        <v>11704</v>
      </c>
      <c r="B12407" t="s">
        <v>1181</v>
      </c>
      <c r="C12407" t="s">
        <v>3133</v>
      </c>
      <c r="P12407">
        <v>29</v>
      </c>
      <c r="Q12407">
        <v>1</v>
      </c>
      <c r="R12407">
        <v>101</v>
      </c>
      <c r="S12407">
        <v>9</v>
      </c>
    </row>
    <row r="12408" spans="1:19" x14ac:dyDescent="0.3">
      <c r="A12408">
        <v>11704</v>
      </c>
      <c r="B12408" t="s">
        <v>1181</v>
      </c>
      <c r="C12408" t="s">
        <v>410</v>
      </c>
      <c r="P12408">
        <v>19</v>
      </c>
      <c r="Q12408">
        <v>0</v>
      </c>
      <c r="R12408">
        <v>77</v>
      </c>
      <c r="S12408">
        <v>9</v>
      </c>
    </row>
    <row r="12409" spans="1:19" x14ac:dyDescent="0.3">
      <c r="A12409">
        <v>11704</v>
      </c>
      <c r="B12409" t="s">
        <v>1181</v>
      </c>
      <c r="C12409" t="s">
        <v>3375</v>
      </c>
      <c r="P12409">
        <v>16</v>
      </c>
      <c r="Q12409">
        <v>1</v>
      </c>
      <c r="R12409">
        <v>68</v>
      </c>
      <c r="S12409">
        <v>6</v>
      </c>
    </row>
    <row r="12410" spans="1:19" x14ac:dyDescent="0.3">
      <c r="A12410">
        <v>11704</v>
      </c>
      <c r="B12410" t="s">
        <v>1181</v>
      </c>
      <c r="C12410" t="s">
        <v>2930</v>
      </c>
      <c r="P12410">
        <v>17</v>
      </c>
      <c r="Q12410">
        <v>0</v>
      </c>
      <c r="R12410">
        <v>48</v>
      </c>
      <c r="S12410">
        <v>5</v>
      </c>
    </row>
    <row r="12411" spans="1:19" x14ac:dyDescent="0.3">
      <c r="A12411">
        <v>11704</v>
      </c>
      <c r="B12411" t="s">
        <v>1181</v>
      </c>
      <c r="C12411" t="s">
        <v>291</v>
      </c>
      <c r="P12411">
        <v>32</v>
      </c>
      <c r="Q12411">
        <v>0</v>
      </c>
      <c r="R12411">
        <v>44</v>
      </c>
      <c r="S12411">
        <v>2</v>
      </c>
    </row>
    <row r="12412" spans="1:19" x14ac:dyDescent="0.3">
      <c r="A12412">
        <v>11704</v>
      </c>
      <c r="B12412" t="s">
        <v>1181</v>
      </c>
      <c r="C12412" t="s">
        <v>1812</v>
      </c>
      <c r="P12412">
        <v>7</v>
      </c>
      <c r="Q12412">
        <v>0</v>
      </c>
      <c r="R12412">
        <v>28</v>
      </c>
      <c r="S12412">
        <v>8</v>
      </c>
    </row>
    <row r="12413" spans="1:19" x14ac:dyDescent="0.3">
      <c r="A12413">
        <v>11704</v>
      </c>
      <c r="B12413" t="s">
        <v>1181</v>
      </c>
      <c r="C12413" t="s">
        <v>3376</v>
      </c>
      <c r="P12413">
        <v>10</v>
      </c>
      <c r="Q12413">
        <v>1</v>
      </c>
      <c r="R12413">
        <v>19</v>
      </c>
      <c r="S12413">
        <v>2</v>
      </c>
    </row>
    <row r="12414" spans="1:19" x14ac:dyDescent="0.3">
      <c r="A12414">
        <v>11704</v>
      </c>
      <c r="B12414" t="s">
        <v>1181</v>
      </c>
      <c r="C12414" t="s">
        <v>3372</v>
      </c>
      <c r="P12414">
        <v>10</v>
      </c>
      <c r="Q12414">
        <v>0</v>
      </c>
      <c r="R12414">
        <v>11</v>
      </c>
      <c r="S12414">
        <v>2</v>
      </c>
    </row>
    <row r="12415" spans="1:19" x14ac:dyDescent="0.3">
      <c r="A12415">
        <v>11704</v>
      </c>
      <c r="B12415" t="s">
        <v>1181</v>
      </c>
      <c r="C12415" t="s">
        <v>2664</v>
      </c>
      <c r="P12415">
        <v>11</v>
      </c>
      <c r="Q12415">
        <v>0</v>
      </c>
      <c r="R12415">
        <v>11</v>
      </c>
      <c r="S12415">
        <v>1</v>
      </c>
    </row>
    <row r="12416" spans="1:19" x14ac:dyDescent="0.3">
      <c r="A12416">
        <v>11704</v>
      </c>
      <c r="B12416" t="s">
        <v>2411</v>
      </c>
      <c r="C12416" t="s">
        <v>3373</v>
      </c>
      <c r="P12416">
        <v>12</v>
      </c>
      <c r="Q12416">
        <v>1</v>
      </c>
      <c r="R12416">
        <v>36</v>
      </c>
      <c r="S12416">
        <v>5</v>
      </c>
    </row>
    <row r="12417" spans="1:35" x14ac:dyDescent="0.3">
      <c r="A12417">
        <v>11704</v>
      </c>
      <c r="B12417" t="s">
        <v>2411</v>
      </c>
      <c r="C12417" t="s">
        <v>3377</v>
      </c>
      <c r="P12417">
        <v>8</v>
      </c>
      <c r="Q12417">
        <v>0</v>
      </c>
      <c r="R12417">
        <v>16</v>
      </c>
      <c r="S12417">
        <v>3</v>
      </c>
    </row>
    <row r="12418" spans="1:35" x14ac:dyDescent="0.3">
      <c r="A12418">
        <v>11704</v>
      </c>
      <c r="B12418" t="s">
        <v>2411</v>
      </c>
      <c r="C12418" t="s">
        <v>3378</v>
      </c>
      <c r="P12418">
        <v>7</v>
      </c>
      <c r="Q12418">
        <v>1</v>
      </c>
      <c r="R12418">
        <v>15</v>
      </c>
      <c r="S12418">
        <v>3</v>
      </c>
    </row>
    <row r="12419" spans="1:35" x14ac:dyDescent="0.3">
      <c r="A12419">
        <v>11704</v>
      </c>
      <c r="B12419" t="s">
        <v>2411</v>
      </c>
      <c r="C12419" t="s">
        <v>3379</v>
      </c>
      <c r="P12419">
        <v>6</v>
      </c>
      <c r="Q12419">
        <v>0</v>
      </c>
      <c r="R12419">
        <v>11</v>
      </c>
      <c r="S12419">
        <v>2</v>
      </c>
    </row>
    <row r="12420" spans="1:35" x14ac:dyDescent="0.3">
      <c r="A12420">
        <v>11704</v>
      </c>
      <c r="B12420" t="s">
        <v>2411</v>
      </c>
      <c r="C12420" t="s">
        <v>1881</v>
      </c>
      <c r="P12420">
        <v>11</v>
      </c>
      <c r="Q12420">
        <v>0</v>
      </c>
      <c r="R12420">
        <v>11</v>
      </c>
      <c r="S12420">
        <v>1</v>
      </c>
    </row>
    <row r="12421" spans="1:35" x14ac:dyDescent="0.3">
      <c r="A12421">
        <v>11704</v>
      </c>
      <c r="B12421" t="s">
        <v>2411</v>
      </c>
      <c r="C12421" t="s">
        <v>3380</v>
      </c>
      <c r="P12421">
        <v>8</v>
      </c>
      <c r="Q12421">
        <v>0</v>
      </c>
      <c r="R12421">
        <v>7</v>
      </c>
      <c r="S12421">
        <v>2</v>
      </c>
    </row>
    <row r="12422" spans="1:35" x14ac:dyDescent="0.3">
      <c r="A12422">
        <v>11704</v>
      </c>
      <c r="B12422" t="s">
        <v>2411</v>
      </c>
      <c r="C12422" t="s">
        <v>202</v>
      </c>
      <c r="P12422">
        <v>0</v>
      </c>
      <c r="Q12422">
        <v>0</v>
      </c>
      <c r="R12422">
        <v>0</v>
      </c>
      <c r="S12422">
        <v>1</v>
      </c>
    </row>
    <row r="12423" spans="1:35" x14ac:dyDescent="0.3">
      <c r="A12423">
        <v>11704</v>
      </c>
      <c r="B12423" t="s">
        <v>1181</v>
      </c>
      <c r="C12423" t="s">
        <v>2930</v>
      </c>
      <c r="T12423">
        <v>25.5</v>
      </c>
      <c r="U12423">
        <v>27</v>
      </c>
      <c r="V12423">
        <v>0</v>
      </c>
      <c r="W12423">
        <v>51</v>
      </c>
      <c r="X12423">
        <v>2</v>
      </c>
    </row>
    <row r="12424" spans="1:35" x14ac:dyDescent="0.3">
      <c r="A12424">
        <v>11704</v>
      </c>
      <c r="B12424" t="s">
        <v>1181</v>
      </c>
      <c r="C12424" t="s">
        <v>3376</v>
      </c>
      <c r="T12424">
        <v>29</v>
      </c>
      <c r="U12424">
        <v>29</v>
      </c>
      <c r="V12424">
        <v>0</v>
      </c>
      <c r="W12424">
        <v>29</v>
      </c>
      <c r="X12424">
        <v>1</v>
      </c>
    </row>
    <row r="12425" spans="1:35" x14ac:dyDescent="0.3">
      <c r="A12425">
        <v>11704</v>
      </c>
      <c r="B12425" t="s">
        <v>2411</v>
      </c>
      <c r="C12425" t="s">
        <v>3373</v>
      </c>
      <c r="T12425">
        <v>20.5</v>
      </c>
      <c r="U12425">
        <v>23</v>
      </c>
      <c r="V12425">
        <v>0</v>
      </c>
      <c r="W12425">
        <v>41</v>
      </c>
      <c r="X12425">
        <v>2</v>
      </c>
    </row>
    <row r="12426" spans="1:35" x14ac:dyDescent="0.3">
      <c r="A12426">
        <v>11704</v>
      </c>
      <c r="B12426" t="s">
        <v>2411</v>
      </c>
      <c r="C12426" t="s">
        <v>3381</v>
      </c>
      <c r="T12426">
        <v>20</v>
      </c>
      <c r="U12426">
        <v>20</v>
      </c>
      <c r="V12426">
        <v>0</v>
      </c>
      <c r="W12426">
        <v>20</v>
      </c>
      <c r="X12426">
        <v>1</v>
      </c>
    </row>
    <row r="12427" spans="1:35" x14ac:dyDescent="0.3">
      <c r="A12427">
        <v>11704</v>
      </c>
      <c r="B12427" t="s">
        <v>2411</v>
      </c>
      <c r="C12427" t="s">
        <v>215</v>
      </c>
      <c r="T12427">
        <v>14</v>
      </c>
      <c r="U12427">
        <v>14</v>
      </c>
      <c r="V12427">
        <v>0</v>
      </c>
      <c r="W12427">
        <v>14</v>
      </c>
      <c r="X12427">
        <v>1</v>
      </c>
    </row>
    <row r="12428" spans="1:35" x14ac:dyDescent="0.3">
      <c r="A12428">
        <v>11704</v>
      </c>
      <c r="B12428" t="s">
        <v>2411</v>
      </c>
      <c r="C12428" t="s">
        <v>177</v>
      </c>
      <c r="T12428">
        <v>0</v>
      </c>
      <c r="U12428">
        <v>0</v>
      </c>
      <c r="V12428">
        <v>0</v>
      </c>
      <c r="W12428">
        <v>0</v>
      </c>
      <c r="X12428">
        <v>1</v>
      </c>
    </row>
    <row r="12429" spans="1:35" x14ac:dyDescent="0.3">
      <c r="A12429">
        <v>11704</v>
      </c>
      <c r="B12429" t="s">
        <v>1181</v>
      </c>
      <c r="C12429" t="s">
        <v>410</v>
      </c>
      <c r="Y12429">
        <v>6.3</v>
      </c>
      <c r="Z12429">
        <v>10</v>
      </c>
      <c r="AA12429">
        <v>0</v>
      </c>
      <c r="AB12429">
        <v>19</v>
      </c>
      <c r="AC12429">
        <v>3</v>
      </c>
    </row>
    <row r="12430" spans="1:35" x14ac:dyDescent="0.3">
      <c r="A12430">
        <v>11704</v>
      </c>
      <c r="B12430" t="s">
        <v>1181</v>
      </c>
      <c r="C12430" t="s">
        <v>3375</v>
      </c>
      <c r="Y12430">
        <v>5</v>
      </c>
      <c r="Z12430">
        <v>5</v>
      </c>
      <c r="AA12430">
        <v>0</v>
      </c>
      <c r="AB12430">
        <v>5</v>
      </c>
      <c r="AC12430">
        <v>1</v>
      </c>
    </row>
    <row r="12431" spans="1:35" x14ac:dyDescent="0.3">
      <c r="A12431">
        <v>11704</v>
      </c>
      <c r="B12431" t="s">
        <v>1181</v>
      </c>
      <c r="C12431" t="s">
        <v>3382</v>
      </c>
      <c r="AD12431">
        <v>1</v>
      </c>
      <c r="AE12431">
        <v>41</v>
      </c>
      <c r="AF12431">
        <v>1</v>
      </c>
      <c r="AG12431">
        <v>100</v>
      </c>
      <c r="AH12431">
        <v>7</v>
      </c>
      <c r="AI12431">
        <v>4</v>
      </c>
    </row>
    <row r="12432" spans="1:35" x14ac:dyDescent="0.3">
      <c r="A12432">
        <v>11704</v>
      </c>
      <c r="B12432" t="s">
        <v>2411</v>
      </c>
      <c r="C12432" t="s">
        <v>3383</v>
      </c>
      <c r="AD12432">
        <v>1</v>
      </c>
      <c r="AE12432">
        <v>23</v>
      </c>
      <c r="AF12432">
        <v>1</v>
      </c>
      <c r="AG12432">
        <v>100</v>
      </c>
      <c r="AH12432">
        <v>6</v>
      </c>
      <c r="AI12432">
        <v>3</v>
      </c>
    </row>
    <row r="12433" spans="1:39" x14ac:dyDescent="0.3">
      <c r="A12433">
        <v>11704</v>
      </c>
      <c r="B12433" t="s">
        <v>1181</v>
      </c>
      <c r="C12433" t="s">
        <v>2668</v>
      </c>
      <c r="AJ12433">
        <v>47</v>
      </c>
      <c r="AK12433">
        <v>121</v>
      </c>
      <c r="AL12433">
        <v>30.2</v>
      </c>
      <c r="AM12433">
        <v>4</v>
      </c>
    </row>
    <row r="12434" spans="1:39" x14ac:dyDescent="0.3">
      <c r="A12434">
        <v>11704</v>
      </c>
      <c r="B12434" t="s">
        <v>2411</v>
      </c>
      <c r="C12434" t="s">
        <v>3383</v>
      </c>
      <c r="AJ12434">
        <v>42</v>
      </c>
      <c r="AK12434">
        <v>179</v>
      </c>
      <c r="AL12434">
        <v>35.799999999999997</v>
      </c>
      <c r="AM12434">
        <v>5</v>
      </c>
    </row>
    <row r="12435" spans="1:39" x14ac:dyDescent="0.3">
      <c r="A12435">
        <v>11704</v>
      </c>
      <c r="B12435" t="s">
        <v>2411</v>
      </c>
      <c r="C12435" t="s">
        <v>3384</v>
      </c>
      <c r="AJ12435">
        <v>52</v>
      </c>
      <c r="AK12435">
        <v>121</v>
      </c>
      <c r="AL12435">
        <v>40.299999999999997</v>
      </c>
      <c r="AM12435">
        <v>3</v>
      </c>
    </row>
    <row r="12436" spans="1:39" x14ac:dyDescent="0.3">
      <c r="A12436">
        <v>11705</v>
      </c>
      <c r="B12436" t="s">
        <v>1462</v>
      </c>
      <c r="C12436" t="s">
        <v>44</v>
      </c>
      <c r="D12436">
        <v>35</v>
      </c>
      <c r="E12436">
        <v>60</v>
      </c>
      <c r="F12436">
        <v>21</v>
      </c>
      <c r="G12436">
        <v>2</v>
      </c>
      <c r="H12436">
        <v>0</v>
      </c>
      <c r="I12436">
        <v>245</v>
      </c>
      <c r="J12436">
        <v>107.4</v>
      </c>
    </row>
    <row r="12437" spans="1:39" x14ac:dyDescent="0.3">
      <c r="A12437">
        <v>11705</v>
      </c>
      <c r="B12437" t="s">
        <v>1462</v>
      </c>
      <c r="C12437" t="s">
        <v>3076</v>
      </c>
      <c r="D12437">
        <v>1</v>
      </c>
      <c r="E12437">
        <v>100</v>
      </c>
      <c r="F12437">
        <v>1</v>
      </c>
      <c r="G12437">
        <v>0</v>
      </c>
      <c r="H12437">
        <v>1</v>
      </c>
      <c r="I12437">
        <v>56</v>
      </c>
      <c r="J12437">
        <v>900.4</v>
      </c>
    </row>
    <row r="12438" spans="1:39" x14ac:dyDescent="0.3">
      <c r="A12438">
        <v>11705</v>
      </c>
      <c r="B12438" t="s">
        <v>863</v>
      </c>
      <c r="C12438" t="s">
        <v>3385</v>
      </c>
      <c r="D12438">
        <v>37</v>
      </c>
      <c r="E12438">
        <v>67.599999999999994</v>
      </c>
      <c r="F12438">
        <v>25</v>
      </c>
      <c r="G12438">
        <v>1</v>
      </c>
      <c r="H12438">
        <v>3</v>
      </c>
      <c r="I12438">
        <v>255</v>
      </c>
      <c r="J12438">
        <v>146.80000000000001</v>
      </c>
    </row>
    <row r="12439" spans="1:39" x14ac:dyDescent="0.3">
      <c r="A12439">
        <v>11705</v>
      </c>
      <c r="B12439" t="s">
        <v>863</v>
      </c>
      <c r="C12439" t="s">
        <v>751</v>
      </c>
      <c r="D12439">
        <v>1</v>
      </c>
      <c r="E12439">
        <v>100</v>
      </c>
      <c r="F12439">
        <v>1</v>
      </c>
      <c r="G12439">
        <v>0</v>
      </c>
      <c r="H12439">
        <v>1</v>
      </c>
      <c r="I12439">
        <v>34</v>
      </c>
      <c r="J12439">
        <v>715.6</v>
      </c>
    </row>
    <row r="12440" spans="1:39" x14ac:dyDescent="0.3">
      <c r="A12440">
        <v>11705</v>
      </c>
      <c r="B12440" t="s">
        <v>1462</v>
      </c>
      <c r="C12440" t="s">
        <v>3386</v>
      </c>
      <c r="K12440">
        <v>17</v>
      </c>
      <c r="L12440">
        <v>0</v>
      </c>
      <c r="M12440">
        <v>79</v>
      </c>
      <c r="N12440">
        <v>1</v>
      </c>
      <c r="O12440">
        <v>155</v>
      </c>
    </row>
    <row r="12441" spans="1:39" x14ac:dyDescent="0.3">
      <c r="A12441">
        <v>11705</v>
      </c>
      <c r="B12441" t="s">
        <v>1462</v>
      </c>
      <c r="C12441" t="s">
        <v>3076</v>
      </c>
      <c r="K12441">
        <v>2</v>
      </c>
      <c r="L12441">
        <v>0</v>
      </c>
      <c r="M12441">
        <v>8</v>
      </c>
      <c r="N12441">
        <v>0</v>
      </c>
      <c r="O12441">
        <v>7</v>
      </c>
    </row>
    <row r="12442" spans="1:39" x14ac:dyDescent="0.3">
      <c r="A12442">
        <v>11705</v>
      </c>
      <c r="B12442" t="s">
        <v>1462</v>
      </c>
      <c r="C12442" t="s">
        <v>3387</v>
      </c>
      <c r="K12442">
        <v>2</v>
      </c>
      <c r="L12442">
        <v>0</v>
      </c>
      <c r="M12442">
        <v>2</v>
      </c>
      <c r="N12442">
        <v>0</v>
      </c>
      <c r="O12442">
        <v>1</v>
      </c>
    </row>
    <row r="12443" spans="1:39" x14ac:dyDescent="0.3">
      <c r="A12443">
        <v>11705</v>
      </c>
      <c r="B12443" t="s">
        <v>1462</v>
      </c>
      <c r="C12443" t="s">
        <v>3388</v>
      </c>
      <c r="K12443">
        <v>1</v>
      </c>
      <c r="L12443">
        <v>0</v>
      </c>
      <c r="M12443">
        <v>0</v>
      </c>
      <c r="N12443">
        <v>0</v>
      </c>
      <c r="O12443">
        <v>0</v>
      </c>
    </row>
    <row r="12444" spans="1:39" x14ac:dyDescent="0.3">
      <c r="A12444">
        <v>11705</v>
      </c>
      <c r="B12444" t="s">
        <v>1462</v>
      </c>
      <c r="C12444" t="s">
        <v>3389</v>
      </c>
      <c r="K12444">
        <v>0</v>
      </c>
      <c r="L12444">
        <v>1</v>
      </c>
      <c r="M12444">
        <v>0</v>
      </c>
      <c r="N12444">
        <v>0</v>
      </c>
      <c r="O12444">
        <v>0</v>
      </c>
    </row>
    <row r="12445" spans="1:39" x14ac:dyDescent="0.3">
      <c r="A12445">
        <v>11705</v>
      </c>
      <c r="B12445" t="s">
        <v>1462</v>
      </c>
      <c r="C12445" t="s">
        <v>172</v>
      </c>
      <c r="K12445">
        <v>0</v>
      </c>
      <c r="L12445">
        <v>1</v>
      </c>
      <c r="M12445">
        <v>0</v>
      </c>
      <c r="N12445">
        <v>0</v>
      </c>
      <c r="O12445">
        <v>0</v>
      </c>
    </row>
    <row r="12446" spans="1:39" x14ac:dyDescent="0.3">
      <c r="A12446">
        <v>11705</v>
      </c>
      <c r="B12446" t="s">
        <v>1462</v>
      </c>
      <c r="C12446" t="s">
        <v>44</v>
      </c>
      <c r="K12446">
        <v>15</v>
      </c>
      <c r="L12446">
        <v>0</v>
      </c>
      <c r="M12446">
        <v>7</v>
      </c>
      <c r="N12446">
        <v>0</v>
      </c>
      <c r="O12446">
        <v>-19</v>
      </c>
    </row>
    <row r="12447" spans="1:39" x14ac:dyDescent="0.3">
      <c r="A12447">
        <v>11705</v>
      </c>
      <c r="B12447" t="s">
        <v>863</v>
      </c>
      <c r="C12447" t="s">
        <v>2861</v>
      </c>
      <c r="K12447">
        <v>10</v>
      </c>
      <c r="L12447">
        <v>0</v>
      </c>
      <c r="M12447">
        <v>65</v>
      </c>
      <c r="N12447">
        <v>1</v>
      </c>
      <c r="O12447">
        <v>125</v>
      </c>
    </row>
    <row r="12448" spans="1:39" x14ac:dyDescent="0.3">
      <c r="A12448">
        <v>11705</v>
      </c>
      <c r="B12448" t="s">
        <v>863</v>
      </c>
      <c r="C12448" t="s">
        <v>748</v>
      </c>
      <c r="K12448">
        <v>9</v>
      </c>
      <c r="L12448">
        <v>0</v>
      </c>
      <c r="M12448">
        <v>63</v>
      </c>
      <c r="N12448">
        <v>0</v>
      </c>
      <c r="O12448">
        <v>104</v>
      </c>
    </row>
    <row r="12449" spans="1:19" x14ac:dyDescent="0.3">
      <c r="A12449">
        <v>11705</v>
      </c>
      <c r="B12449" t="s">
        <v>863</v>
      </c>
      <c r="C12449" t="s">
        <v>71</v>
      </c>
      <c r="K12449">
        <v>12</v>
      </c>
      <c r="L12449">
        <v>0</v>
      </c>
      <c r="M12449">
        <v>18</v>
      </c>
      <c r="N12449">
        <v>1</v>
      </c>
      <c r="O12449">
        <v>75</v>
      </c>
    </row>
    <row r="12450" spans="1:19" x14ac:dyDescent="0.3">
      <c r="A12450">
        <v>11705</v>
      </c>
      <c r="B12450" t="s">
        <v>863</v>
      </c>
      <c r="C12450" t="s">
        <v>1842</v>
      </c>
      <c r="K12450">
        <v>6</v>
      </c>
      <c r="L12450">
        <v>0</v>
      </c>
      <c r="M12450">
        <v>15</v>
      </c>
      <c r="N12450">
        <v>1</v>
      </c>
      <c r="O12450">
        <v>30</v>
      </c>
    </row>
    <row r="12451" spans="1:19" x14ac:dyDescent="0.3">
      <c r="A12451">
        <v>11705</v>
      </c>
      <c r="B12451" t="s">
        <v>863</v>
      </c>
      <c r="C12451" t="s">
        <v>3390</v>
      </c>
      <c r="K12451">
        <v>1</v>
      </c>
      <c r="L12451">
        <v>0</v>
      </c>
      <c r="M12451">
        <v>17</v>
      </c>
      <c r="N12451">
        <v>0</v>
      </c>
      <c r="O12451">
        <v>17</v>
      </c>
    </row>
    <row r="12452" spans="1:19" x14ac:dyDescent="0.3">
      <c r="A12452">
        <v>11705</v>
      </c>
      <c r="B12452" t="s">
        <v>863</v>
      </c>
      <c r="C12452" t="s">
        <v>905</v>
      </c>
      <c r="K12452">
        <v>1</v>
      </c>
      <c r="L12452">
        <v>0</v>
      </c>
      <c r="M12452">
        <v>5</v>
      </c>
      <c r="N12452">
        <v>0</v>
      </c>
      <c r="O12452">
        <v>5</v>
      </c>
    </row>
    <row r="12453" spans="1:19" x14ac:dyDescent="0.3">
      <c r="A12453">
        <v>11705</v>
      </c>
      <c r="B12453" t="s">
        <v>863</v>
      </c>
      <c r="C12453" t="s">
        <v>2801</v>
      </c>
      <c r="K12453">
        <v>1</v>
      </c>
      <c r="L12453">
        <v>0</v>
      </c>
      <c r="M12453">
        <v>5</v>
      </c>
      <c r="N12453">
        <v>0</v>
      </c>
      <c r="O12453">
        <v>5</v>
      </c>
    </row>
    <row r="12454" spans="1:19" x14ac:dyDescent="0.3">
      <c r="A12454">
        <v>11705</v>
      </c>
      <c r="B12454" t="s">
        <v>863</v>
      </c>
      <c r="C12454" t="s">
        <v>3385</v>
      </c>
      <c r="K12454">
        <v>3</v>
      </c>
      <c r="L12454">
        <v>0</v>
      </c>
      <c r="M12454">
        <v>3</v>
      </c>
      <c r="N12454">
        <v>0</v>
      </c>
      <c r="O12454">
        <v>-17</v>
      </c>
    </row>
    <row r="12455" spans="1:19" x14ac:dyDescent="0.3">
      <c r="A12455">
        <v>11705</v>
      </c>
      <c r="B12455" t="s">
        <v>1462</v>
      </c>
      <c r="C12455" t="s">
        <v>3391</v>
      </c>
      <c r="P12455">
        <v>56</v>
      </c>
      <c r="Q12455">
        <v>1</v>
      </c>
      <c r="R12455">
        <v>80</v>
      </c>
      <c r="S12455">
        <v>5</v>
      </c>
    </row>
    <row r="12456" spans="1:19" x14ac:dyDescent="0.3">
      <c r="A12456">
        <v>11705</v>
      </c>
      <c r="B12456" t="s">
        <v>1462</v>
      </c>
      <c r="C12456" t="s">
        <v>172</v>
      </c>
      <c r="P12456">
        <v>35</v>
      </c>
      <c r="Q12456">
        <v>0</v>
      </c>
      <c r="R12456">
        <v>74</v>
      </c>
      <c r="S12456">
        <v>4</v>
      </c>
    </row>
    <row r="12457" spans="1:19" x14ac:dyDescent="0.3">
      <c r="A12457">
        <v>11705</v>
      </c>
      <c r="B12457" t="s">
        <v>1462</v>
      </c>
      <c r="C12457" t="s">
        <v>3386</v>
      </c>
      <c r="P12457">
        <v>55</v>
      </c>
      <c r="Q12457">
        <v>0</v>
      </c>
      <c r="R12457">
        <v>59</v>
      </c>
      <c r="S12457">
        <v>5</v>
      </c>
    </row>
    <row r="12458" spans="1:19" x14ac:dyDescent="0.3">
      <c r="A12458">
        <v>11705</v>
      </c>
      <c r="B12458" t="s">
        <v>1462</v>
      </c>
      <c r="C12458" t="s">
        <v>3389</v>
      </c>
      <c r="P12458">
        <v>15</v>
      </c>
      <c r="Q12458">
        <v>0</v>
      </c>
      <c r="R12458">
        <v>37</v>
      </c>
      <c r="S12458">
        <v>3</v>
      </c>
    </row>
    <row r="12459" spans="1:19" x14ac:dyDescent="0.3">
      <c r="A12459">
        <v>11705</v>
      </c>
      <c r="B12459" t="s">
        <v>1462</v>
      </c>
      <c r="C12459" t="s">
        <v>3392</v>
      </c>
      <c r="P12459">
        <v>20</v>
      </c>
      <c r="Q12459">
        <v>0</v>
      </c>
      <c r="R12459">
        <v>26</v>
      </c>
      <c r="S12459">
        <v>2</v>
      </c>
    </row>
    <row r="12460" spans="1:19" x14ac:dyDescent="0.3">
      <c r="A12460">
        <v>11705</v>
      </c>
      <c r="B12460" t="s">
        <v>1462</v>
      </c>
      <c r="C12460" t="s">
        <v>1006</v>
      </c>
      <c r="P12460">
        <v>12</v>
      </c>
      <c r="Q12460">
        <v>0</v>
      </c>
      <c r="R12460">
        <v>25</v>
      </c>
      <c r="S12460">
        <v>3</v>
      </c>
    </row>
    <row r="12461" spans="1:19" x14ac:dyDescent="0.3">
      <c r="A12461">
        <v>11705</v>
      </c>
      <c r="B12461" t="s">
        <v>863</v>
      </c>
      <c r="C12461" t="s">
        <v>56</v>
      </c>
      <c r="P12461">
        <v>21</v>
      </c>
      <c r="Q12461">
        <v>1</v>
      </c>
      <c r="R12461">
        <v>87</v>
      </c>
      <c r="S12461">
        <v>7</v>
      </c>
    </row>
    <row r="12462" spans="1:19" x14ac:dyDescent="0.3">
      <c r="A12462">
        <v>11705</v>
      </c>
      <c r="B12462" t="s">
        <v>863</v>
      </c>
      <c r="C12462" t="s">
        <v>2801</v>
      </c>
      <c r="P12462">
        <v>35</v>
      </c>
      <c r="Q12462">
        <v>0</v>
      </c>
      <c r="R12462">
        <v>63</v>
      </c>
      <c r="S12462">
        <v>4</v>
      </c>
    </row>
    <row r="12463" spans="1:19" x14ac:dyDescent="0.3">
      <c r="A12463">
        <v>11705</v>
      </c>
      <c r="B12463" t="s">
        <v>863</v>
      </c>
      <c r="C12463" t="s">
        <v>2861</v>
      </c>
      <c r="P12463">
        <v>20</v>
      </c>
      <c r="Q12463">
        <v>0</v>
      </c>
      <c r="R12463">
        <v>45</v>
      </c>
      <c r="S12463">
        <v>6</v>
      </c>
    </row>
    <row r="12464" spans="1:19" x14ac:dyDescent="0.3">
      <c r="A12464">
        <v>11705</v>
      </c>
      <c r="B12464" t="s">
        <v>863</v>
      </c>
      <c r="C12464" t="s">
        <v>586</v>
      </c>
      <c r="P12464">
        <v>34</v>
      </c>
      <c r="Q12464">
        <v>1</v>
      </c>
      <c r="R12464">
        <v>34</v>
      </c>
      <c r="S12464">
        <v>1</v>
      </c>
    </row>
    <row r="12465" spans="1:39" x14ac:dyDescent="0.3">
      <c r="A12465">
        <v>11705</v>
      </c>
      <c r="B12465" t="s">
        <v>863</v>
      </c>
      <c r="C12465" t="s">
        <v>2805</v>
      </c>
      <c r="P12465">
        <v>15</v>
      </c>
      <c r="Q12465">
        <v>1</v>
      </c>
      <c r="R12465">
        <v>28</v>
      </c>
      <c r="S12465">
        <v>2</v>
      </c>
    </row>
    <row r="12466" spans="1:39" x14ac:dyDescent="0.3">
      <c r="A12466">
        <v>11705</v>
      </c>
      <c r="B12466" t="s">
        <v>863</v>
      </c>
      <c r="C12466" t="s">
        <v>1604</v>
      </c>
      <c r="P12466">
        <v>15</v>
      </c>
      <c r="Q12466">
        <v>0</v>
      </c>
      <c r="R12466">
        <v>15</v>
      </c>
      <c r="S12466">
        <v>2</v>
      </c>
    </row>
    <row r="12467" spans="1:39" x14ac:dyDescent="0.3">
      <c r="A12467">
        <v>11705</v>
      </c>
      <c r="B12467" t="s">
        <v>863</v>
      </c>
      <c r="C12467" t="s">
        <v>71</v>
      </c>
      <c r="P12467">
        <v>8</v>
      </c>
      <c r="Q12467">
        <v>1</v>
      </c>
      <c r="R12467">
        <v>12</v>
      </c>
      <c r="S12467">
        <v>3</v>
      </c>
    </row>
    <row r="12468" spans="1:39" x14ac:dyDescent="0.3">
      <c r="A12468">
        <v>11705</v>
      </c>
      <c r="B12468" t="s">
        <v>863</v>
      </c>
      <c r="C12468" t="s">
        <v>3393</v>
      </c>
      <c r="P12468">
        <v>5</v>
      </c>
      <c r="Q12468">
        <v>0</v>
      </c>
      <c r="R12468">
        <v>5</v>
      </c>
      <c r="S12468">
        <v>1</v>
      </c>
    </row>
    <row r="12469" spans="1:39" x14ac:dyDescent="0.3">
      <c r="A12469">
        <v>11705</v>
      </c>
      <c r="B12469" t="s">
        <v>1462</v>
      </c>
      <c r="C12469" t="s">
        <v>3391</v>
      </c>
      <c r="T12469">
        <v>22.5</v>
      </c>
      <c r="U12469">
        <v>23</v>
      </c>
      <c r="V12469">
        <v>0</v>
      </c>
      <c r="W12469">
        <v>45</v>
      </c>
      <c r="X12469">
        <v>2</v>
      </c>
    </row>
    <row r="12470" spans="1:39" x14ac:dyDescent="0.3">
      <c r="A12470">
        <v>11705</v>
      </c>
      <c r="B12470" t="s">
        <v>1462</v>
      </c>
      <c r="C12470" t="s">
        <v>172</v>
      </c>
      <c r="T12470">
        <v>23</v>
      </c>
      <c r="U12470">
        <v>23</v>
      </c>
      <c r="V12470">
        <v>0</v>
      </c>
      <c r="W12470">
        <v>23</v>
      </c>
      <c r="X12470">
        <v>1</v>
      </c>
    </row>
    <row r="12471" spans="1:39" x14ac:dyDescent="0.3">
      <c r="A12471">
        <v>11705</v>
      </c>
      <c r="B12471" t="s">
        <v>863</v>
      </c>
      <c r="C12471" t="s">
        <v>1604</v>
      </c>
      <c r="T12471">
        <v>17</v>
      </c>
      <c r="U12471">
        <v>18</v>
      </c>
      <c r="V12471">
        <v>0</v>
      </c>
      <c r="W12471">
        <v>34</v>
      </c>
      <c r="X12471">
        <v>2</v>
      </c>
    </row>
    <row r="12472" spans="1:39" x14ac:dyDescent="0.3">
      <c r="A12472">
        <v>11705</v>
      </c>
      <c r="B12472" t="s">
        <v>863</v>
      </c>
      <c r="C12472" t="s">
        <v>586</v>
      </c>
      <c r="T12472">
        <v>13</v>
      </c>
      <c r="U12472">
        <v>13</v>
      </c>
      <c r="V12472">
        <v>0</v>
      </c>
      <c r="W12472">
        <v>13</v>
      </c>
      <c r="X12472">
        <v>1</v>
      </c>
    </row>
    <row r="12473" spans="1:39" x14ac:dyDescent="0.3">
      <c r="A12473">
        <v>11705</v>
      </c>
      <c r="B12473" t="s">
        <v>1462</v>
      </c>
      <c r="C12473" t="s">
        <v>1006</v>
      </c>
      <c r="Y12473">
        <v>4</v>
      </c>
      <c r="Z12473">
        <v>4</v>
      </c>
      <c r="AA12473">
        <v>0</v>
      </c>
      <c r="AB12473">
        <v>4</v>
      </c>
      <c r="AC12473">
        <v>1</v>
      </c>
    </row>
    <row r="12474" spans="1:39" x14ac:dyDescent="0.3">
      <c r="A12474">
        <v>11705</v>
      </c>
      <c r="B12474" t="s">
        <v>863</v>
      </c>
      <c r="C12474" t="s">
        <v>2861</v>
      </c>
      <c r="Y12474">
        <v>12</v>
      </c>
      <c r="Z12474">
        <v>28</v>
      </c>
      <c r="AA12474">
        <v>0</v>
      </c>
      <c r="AB12474">
        <v>36</v>
      </c>
      <c r="AC12474">
        <v>3</v>
      </c>
    </row>
    <row r="12475" spans="1:39" x14ac:dyDescent="0.3">
      <c r="A12475">
        <v>11705</v>
      </c>
      <c r="B12475" t="s">
        <v>863</v>
      </c>
      <c r="C12475" t="s">
        <v>586</v>
      </c>
      <c r="Y12475">
        <v>5</v>
      </c>
      <c r="Z12475">
        <v>5</v>
      </c>
      <c r="AA12475">
        <v>0</v>
      </c>
      <c r="AB12475">
        <v>5</v>
      </c>
      <c r="AC12475">
        <v>1</v>
      </c>
    </row>
    <row r="12476" spans="1:39" x14ac:dyDescent="0.3">
      <c r="A12476">
        <v>11705</v>
      </c>
      <c r="B12476" t="s">
        <v>1462</v>
      </c>
      <c r="C12476" t="s">
        <v>3394</v>
      </c>
      <c r="AD12476">
        <v>2</v>
      </c>
      <c r="AE12476">
        <v>28</v>
      </c>
      <c r="AF12476">
        <v>1</v>
      </c>
      <c r="AG12476">
        <v>50</v>
      </c>
      <c r="AH12476">
        <v>5</v>
      </c>
      <c r="AI12476">
        <v>2</v>
      </c>
    </row>
    <row r="12477" spans="1:39" x14ac:dyDescent="0.3">
      <c r="A12477">
        <v>11705</v>
      </c>
      <c r="B12477" t="s">
        <v>863</v>
      </c>
      <c r="C12477" t="s">
        <v>3129</v>
      </c>
      <c r="AD12477">
        <v>0</v>
      </c>
      <c r="AE12477" t="s">
        <v>136</v>
      </c>
      <c r="AF12477">
        <v>0</v>
      </c>
      <c r="AG12477" t="s">
        <v>136</v>
      </c>
      <c r="AH12477">
        <v>7</v>
      </c>
      <c r="AI12477">
        <v>7</v>
      </c>
    </row>
    <row r="12478" spans="1:39" x14ac:dyDescent="0.3">
      <c r="A12478">
        <v>11705</v>
      </c>
      <c r="B12478" t="s">
        <v>1462</v>
      </c>
      <c r="C12478" t="s">
        <v>2587</v>
      </c>
      <c r="AJ12478">
        <v>47</v>
      </c>
      <c r="AK12478">
        <v>268</v>
      </c>
      <c r="AL12478">
        <v>44.7</v>
      </c>
      <c r="AM12478">
        <v>6</v>
      </c>
    </row>
    <row r="12479" spans="1:39" x14ac:dyDescent="0.3">
      <c r="A12479">
        <v>11705</v>
      </c>
      <c r="B12479" t="s">
        <v>863</v>
      </c>
      <c r="C12479" t="s">
        <v>3130</v>
      </c>
      <c r="AJ12479">
        <v>48</v>
      </c>
      <c r="AK12479">
        <v>217</v>
      </c>
      <c r="AL12479">
        <v>36.200000000000003</v>
      </c>
      <c r="AM12479">
        <v>6</v>
      </c>
    </row>
    <row r="12480" spans="1:39" x14ac:dyDescent="0.3">
      <c r="A12480">
        <v>11706</v>
      </c>
      <c r="B12480" t="s">
        <v>2526</v>
      </c>
      <c r="C12480" t="s">
        <v>3395</v>
      </c>
      <c r="D12480">
        <v>38</v>
      </c>
      <c r="E12480">
        <v>57.9</v>
      </c>
      <c r="F12480">
        <v>22</v>
      </c>
      <c r="G12480">
        <v>3</v>
      </c>
      <c r="H12480">
        <v>0</v>
      </c>
      <c r="I12480">
        <v>169</v>
      </c>
      <c r="J12480">
        <v>79.5</v>
      </c>
    </row>
    <row r="12481" spans="1:19" x14ac:dyDescent="0.3">
      <c r="A12481">
        <v>11706</v>
      </c>
      <c r="B12481" t="s">
        <v>2526</v>
      </c>
      <c r="C12481" t="s">
        <v>3396</v>
      </c>
      <c r="D12481">
        <v>19</v>
      </c>
      <c r="E12481">
        <v>68.400000000000006</v>
      </c>
      <c r="F12481">
        <v>13</v>
      </c>
      <c r="G12481">
        <v>1</v>
      </c>
      <c r="H12481">
        <v>1</v>
      </c>
      <c r="I12481">
        <v>142</v>
      </c>
      <c r="J12481">
        <v>138</v>
      </c>
    </row>
    <row r="12482" spans="1:19" x14ac:dyDescent="0.3">
      <c r="A12482">
        <v>11706</v>
      </c>
      <c r="B12482" t="s">
        <v>648</v>
      </c>
      <c r="C12482" t="s">
        <v>2326</v>
      </c>
      <c r="D12482">
        <v>23</v>
      </c>
      <c r="E12482">
        <v>60.9</v>
      </c>
      <c r="F12482">
        <v>14</v>
      </c>
      <c r="G12482">
        <v>1</v>
      </c>
      <c r="H12482">
        <v>1</v>
      </c>
      <c r="I12482">
        <v>175</v>
      </c>
      <c r="J12482">
        <v>130.4</v>
      </c>
    </row>
    <row r="12483" spans="1:19" x14ac:dyDescent="0.3">
      <c r="A12483">
        <v>11706</v>
      </c>
      <c r="B12483" t="s">
        <v>648</v>
      </c>
      <c r="C12483" t="s">
        <v>120</v>
      </c>
      <c r="D12483">
        <v>4</v>
      </c>
      <c r="E12483">
        <v>0</v>
      </c>
      <c r="F12483">
        <v>0</v>
      </c>
      <c r="G12483">
        <v>0</v>
      </c>
      <c r="H12483">
        <v>0</v>
      </c>
      <c r="I12483">
        <v>0</v>
      </c>
      <c r="J12483">
        <v>0</v>
      </c>
    </row>
    <row r="12484" spans="1:19" x14ac:dyDescent="0.3">
      <c r="A12484">
        <v>11706</v>
      </c>
      <c r="B12484" t="s">
        <v>2526</v>
      </c>
      <c r="C12484" t="s">
        <v>2537</v>
      </c>
      <c r="K12484">
        <v>7</v>
      </c>
      <c r="L12484">
        <v>0</v>
      </c>
      <c r="M12484">
        <v>11</v>
      </c>
      <c r="N12484">
        <v>0</v>
      </c>
      <c r="O12484">
        <v>26</v>
      </c>
    </row>
    <row r="12485" spans="1:19" x14ac:dyDescent="0.3">
      <c r="A12485">
        <v>11706</v>
      </c>
      <c r="B12485" t="s">
        <v>2526</v>
      </c>
      <c r="C12485" t="s">
        <v>2969</v>
      </c>
      <c r="K12485">
        <v>1</v>
      </c>
      <c r="L12485">
        <v>0</v>
      </c>
      <c r="M12485">
        <v>7</v>
      </c>
      <c r="N12485">
        <v>0</v>
      </c>
      <c r="O12485">
        <v>7</v>
      </c>
    </row>
    <row r="12486" spans="1:19" x14ac:dyDescent="0.3">
      <c r="A12486">
        <v>11706</v>
      </c>
      <c r="B12486" t="s">
        <v>2526</v>
      </c>
      <c r="C12486" t="s">
        <v>1523</v>
      </c>
      <c r="K12486">
        <v>1</v>
      </c>
      <c r="L12486">
        <v>0</v>
      </c>
      <c r="M12486">
        <v>0</v>
      </c>
      <c r="N12486">
        <v>0</v>
      </c>
      <c r="O12486">
        <v>0</v>
      </c>
    </row>
    <row r="12487" spans="1:19" x14ac:dyDescent="0.3">
      <c r="A12487">
        <v>11706</v>
      </c>
      <c r="B12487" t="s">
        <v>2526</v>
      </c>
      <c r="C12487" t="s">
        <v>3395</v>
      </c>
      <c r="K12487">
        <v>9</v>
      </c>
      <c r="L12487">
        <v>2</v>
      </c>
      <c r="M12487">
        <v>7</v>
      </c>
      <c r="N12487">
        <v>0</v>
      </c>
      <c r="O12487">
        <v>-38</v>
      </c>
    </row>
    <row r="12488" spans="1:19" x14ac:dyDescent="0.3">
      <c r="A12488">
        <v>11706</v>
      </c>
      <c r="B12488" t="s">
        <v>648</v>
      </c>
      <c r="C12488" t="s">
        <v>3397</v>
      </c>
      <c r="K12488">
        <v>19</v>
      </c>
      <c r="L12488">
        <v>0</v>
      </c>
      <c r="M12488">
        <v>20</v>
      </c>
      <c r="N12488">
        <v>1</v>
      </c>
      <c r="O12488">
        <v>73</v>
      </c>
    </row>
    <row r="12489" spans="1:19" x14ac:dyDescent="0.3">
      <c r="A12489">
        <v>11706</v>
      </c>
      <c r="B12489" t="s">
        <v>648</v>
      </c>
      <c r="C12489" t="s">
        <v>3121</v>
      </c>
      <c r="K12489">
        <v>9</v>
      </c>
      <c r="L12489">
        <v>0</v>
      </c>
      <c r="M12489">
        <v>17</v>
      </c>
      <c r="N12489">
        <v>2</v>
      </c>
      <c r="O12489">
        <v>61</v>
      </c>
    </row>
    <row r="12490" spans="1:19" x14ac:dyDescent="0.3">
      <c r="A12490">
        <v>11706</v>
      </c>
      <c r="B12490" t="s">
        <v>648</v>
      </c>
      <c r="C12490" t="s">
        <v>443</v>
      </c>
      <c r="K12490">
        <v>1</v>
      </c>
      <c r="L12490">
        <v>0</v>
      </c>
      <c r="M12490">
        <v>20</v>
      </c>
      <c r="N12490">
        <v>0</v>
      </c>
      <c r="O12490">
        <v>20</v>
      </c>
    </row>
    <row r="12491" spans="1:19" x14ac:dyDescent="0.3">
      <c r="A12491">
        <v>11706</v>
      </c>
      <c r="B12491" t="s">
        <v>648</v>
      </c>
      <c r="C12491" t="s">
        <v>3062</v>
      </c>
      <c r="K12491">
        <v>3</v>
      </c>
      <c r="L12491">
        <v>0</v>
      </c>
      <c r="M12491">
        <v>4</v>
      </c>
      <c r="N12491">
        <v>0</v>
      </c>
      <c r="O12491">
        <v>7</v>
      </c>
    </row>
    <row r="12492" spans="1:19" x14ac:dyDescent="0.3">
      <c r="A12492">
        <v>11706</v>
      </c>
      <c r="B12492" t="s">
        <v>648</v>
      </c>
      <c r="C12492" t="s">
        <v>3398</v>
      </c>
      <c r="K12492">
        <v>3</v>
      </c>
      <c r="L12492">
        <v>0</v>
      </c>
      <c r="M12492">
        <v>2</v>
      </c>
      <c r="N12492">
        <v>0</v>
      </c>
      <c r="O12492">
        <v>4</v>
      </c>
    </row>
    <row r="12493" spans="1:19" x14ac:dyDescent="0.3">
      <c r="A12493">
        <v>11706</v>
      </c>
      <c r="B12493" t="s">
        <v>648</v>
      </c>
      <c r="C12493" t="s">
        <v>2326</v>
      </c>
      <c r="K12493">
        <v>2</v>
      </c>
      <c r="L12493">
        <v>0</v>
      </c>
      <c r="M12493">
        <v>0</v>
      </c>
      <c r="N12493">
        <v>0</v>
      </c>
      <c r="O12493">
        <v>0</v>
      </c>
    </row>
    <row r="12494" spans="1:19" x14ac:dyDescent="0.3">
      <c r="A12494">
        <v>11706</v>
      </c>
      <c r="B12494" t="s">
        <v>648</v>
      </c>
      <c r="C12494" t="s">
        <v>2221</v>
      </c>
      <c r="K12494">
        <v>0</v>
      </c>
      <c r="L12494">
        <v>0</v>
      </c>
      <c r="M12494">
        <v>0</v>
      </c>
      <c r="N12494">
        <v>0</v>
      </c>
      <c r="O12494">
        <v>0</v>
      </c>
    </row>
    <row r="12495" spans="1:19" x14ac:dyDescent="0.3">
      <c r="A12495">
        <v>11706</v>
      </c>
      <c r="B12495" t="s">
        <v>2526</v>
      </c>
      <c r="C12495" t="s">
        <v>3399</v>
      </c>
      <c r="P12495">
        <v>21</v>
      </c>
      <c r="Q12495">
        <v>0</v>
      </c>
      <c r="R12495">
        <v>105</v>
      </c>
      <c r="S12495">
        <v>10</v>
      </c>
    </row>
    <row r="12496" spans="1:19" x14ac:dyDescent="0.3">
      <c r="A12496">
        <v>11706</v>
      </c>
      <c r="B12496" t="s">
        <v>2526</v>
      </c>
      <c r="C12496" t="s">
        <v>486</v>
      </c>
      <c r="P12496">
        <v>38</v>
      </c>
      <c r="Q12496">
        <v>0</v>
      </c>
      <c r="R12496">
        <v>73</v>
      </c>
      <c r="S12496">
        <v>4</v>
      </c>
    </row>
    <row r="12497" spans="1:24" x14ac:dyDescent="0.3">
      <c r="A12497">
        <v>11706</v>
      </c>
      <c r="B12497" t="s">
        <v>2526</v>
      </c>
      <c r="C12497" t="s">
        <v>3400</v>
      </c>
      <c r="P12497">
        <v>12</v>
      </c>
      <c r="Q12497">
        <v>0</v>
      </c>
      <c r="R12497">
        <v>53</v>
      </c>
      <c r="S12497">
        <v>7</v>
      </c>
    </row>
    <row r="12498" spans="1:24" x14ac:dyDescent="0.3">
      <c r="A12498">
        <v>11706</v>
      </c>
      <c r="B12498" t="s">
        <v>2526</v>
      </c>
      <c r="C12498" t="s">
        <v>3401</v>
      </c>
      <c r="P12498">
        <v>16</v>
      </c>
      <c r="Q12498">
        <v>1</v>
      </c>
      <c r="R12498">
        <v>37</v>
      </c>
      <c r="S12498">
        <v>6</v>
      </c>
    </row>
    <row r="12499" spans="1:24" x14ac:dyDescent="0.3">
      <c r="A12499">
        <v>11706</v>
      </c>
      <c r="B12499" t="s">
        <v>2526</v>
      </c>
      <c r="C12499" t="s">
        <v>1523</v>
      </c>
      <c r="P12499">
        <v>12</v>
      </c>
      <c r="Q12499">
        <v>0</v>
      </c>
      <c r="R12499">
        <v>17</v>
      </c>
      <c r="S12499">
        <v>2</v>
      </c>
    </row>
    <row r="12500" spans="1:24" x14ac:dyDescent="0.3">
      <c r="A12500">
        <v>11706</v>
      </c>
      <c r="B12500" t="s">
        <v>2526</v>
      </c>
      <c r="C12500" t="s">
        <v>2969</v>
      </c>
      <c r="P12500">
        <v>8</v>
      </c>
      <c r="Q12500">
        <v>0</v>
      </c>
      <c r="R12500">
        <v>15</v>
      </c>
      <c r="S12500">
        <v>3</v>
      </c>
    </row>
    <row r="12501" spans="1:24" x14ac:dyDescent="0.3">
      <c r="A12501">
        <v>11706</v>
      </c>
      <c r="B12501" t="s">
        <v>2526</v>
      </c>
      <c r="C12501" t="s">
        <v>2537</v>
      </c>
      <c r="P12501">
        <v>5</v>
      </c>
      <c r="Q12501">
        <v>0</v>
      </c>
      <c r="R12501">
        <v>8</v>
      </c>
      <c r="S12501">
        <v>2</v>
      </c>
    </row>
    <row r="12502" spans="1:24" x14ac:dyDescent="0.3">
      <c r="A12502">
        <v>11706</v>
      </c>
      <c r="B12502" t="s">
        <v>2526</v>
      </c>
      <c r="C12502" t="s">
        <v>3402</v>
      </c>
      <c r="P12502">
        <v>3</v>
      </c>
      <c r="Q12502">
        <v>0</v>
      </c>
      <c r="R12502">
        <v>3</v>
      </c>
      <c r="S12502">
        <v>1</v>
      </c>
    </row>
    <row r="12503" spans="1:24" x14ac:dyDescent="0.3">
      <c r="A12503">
        <v>11706</v>
      </c>
      <c r="B12503" t="s">
        <v>648</v>
      </c>
      <c r="C12503" t="s">
        <v>3124</v>
      </c>
      <c r="P12503">
        <v>16</v>
      </c>
      <c r="Q12503">
        <v>0</v>
      </c>
      <c r="R12503">
        <v>54</v>
      </c>
      <c r="S12503">
        <v>5</v>
      </c>
    </row>
    <row r="12504" spans="1:24" x14ac:dyDescent="0.3">
      <c r="A12504">
        <v>11706</v>
      </c>
      <c r="B12504" t="s">
        <v>648</v>
      </c>
      <c r="C12504" t="s">
        <v>2221</v>
      </c>
      <c r="P12504">
        <v>28</v>
      </c>
      <c r="Q12504">
        <v>0</v>
      </c>
      <c r="R12504">
        <v>48</v>
      </c>
      <c r="S12504">
        <v>3</v>
      </c>
    </row>
    <row r="12505" spans="1:24" x14ac:dyDescent="0.3">
      <c r="A12505">
        <v>11706</v>
      </c>
      <c r="B12505" t="s">
        <v>648</v>
      </c>
      <c r="C12505" t="s">
        <v>3121</v>
      </c>
      <c r="P12505">
        <v>13</v>
      </c>
      <c r="Q12505">
        <v>0</v>
      </c>
      <c r="R12505">
        <v>26</v>
      </c>
      <c r="S12505">
        <v>2</v>
      </c>
    </row>
    <row r="12506" spans="1:24" x14ac:dyDescent="0.3">
      <c r="A12506">
        <v>11706</v>
      </c>
      <c r="B12506" t="s">
        <v>648</v>
      </c>
      <c r="C12506" t="s">
        <v>688</v>
      </c>
      <c r="P12506">
        <v>11</v>
      </c>
      <c r="Q12506">
        <v>1</v>
      </c>
      <c r="R12506">
        <v>18</v>
      </c>
      <c r="S12506">
        <v>2</v>
      </c>
    </row>
    <row r="12507" spans="1:24" x14ac:dyDescent="0.3">
      <c r="A12507">
        <v>11706</v>
      </c>
      <c r="B12507" t="s">
        <v>648</v>
      </c>
      <c r="C12507" t="s">
        <v>121</v>
      </c>
      <c r="P12507">
        <v>17</v>
      </c>
      <c r="Q12507">
        <v>0</v>
      </c>
      <c r="R12507">
        <v>17</v>
      </c>
      <c r="S12507">
        <v>1</v>
      </c>
    </row>
    <row r="12508" spans="1:24" x14ac:dyDescent="0.3">
      <c r="A12508">
        <v>11706</v>
      </c>
      <c r="B12508" t="s">
        <v>648</v>
      </c>
      <c r="C12508" t="s">
        <v>439</v>
      </c>
      <c r="P12508">
        <v>12</v>
      </c>
      <c r="Q12508">
        <v>0</v>
      </c>
      <c r="R12508">
        <v>12</v>
      </c>
      <c r="S12508">
        <v>1</v>
      </c>
    </row>
    <row r="12509" spans="1:24" x14ac:dyDescent="0.3">
      <c r="A12509">
        <v>11706</v>
      </c>
      <c r="B12509" t="s">
        <v>2526</v>
      </c>
      <c r="C12509" t="s">
        <v>1000</v>
      </c>
      <c r="T12509">
        <v>23.2</v>
      </c>
      <c r="U12509">
        <v>36</v>
      </c>
      <c r="V12509">
        <v>0</v>
      </c>
      <c r="W12509">
        <v>93</v>
      </c>
      <c r="X12509">
        <v>4</v>
      </c>
    </row>
    <row r="12510" spans="1:24" x14ac:dyDescent="0.3">
      <c r="A12510">
        <v>11706</v>
      </c>
      <c r="B12510" t="s">
        <v>2526</v>
      </c>
      <c r="C12510" t="s">
        <v>3366</v>
      </c>
      <c r="T12510">
        <v>27.3</v>
      </c>
      <c r="U12510">
        <v>52</v>
      </c>
      <c r="V12510">
        <v>0</v>
      </c>
      <c r="W12510">
        <v>82</v>
      </c>
      <c r="X12510">
        <v>3</v>
      </c>
    </row>
    <row r="12511" spans="1:24" x14ac:dyDescent="0.3">
      <c r="A12511">
        <v>11706</v>
      </c>
      <c r="B12511" t="s">
        <v>648</v>
      </c>
      <c r="C12511" t="s">
        <v>3403</v>
      </c>
      <c r="T12511">
        <v>90</v>
      </c>
      <c r="U12511">
        <v>90</v>
      </c>
      <c r="V12511">
        <v>0</v>
      </c>
      <c r="W12511">
        <v>90</v>
      </c>
      <c r="X12511">
        <v>1</v>
      </c>
    </row>
    <row r="12512" spans="1:24" x14ac:dyDescent="0.3">
      <c r="A12512">
        <v>11706</v>
      </c>
      <c r="B12512" t="s">
        <v>648</v>
      </c>
      <c r="C12512" t="s">
        <v>153</v>
      </c>
      <c r="T12512">
        <v>31</v>
      </c>
      <c r="U12512">
        <v>31</v>
      </c>
      <c r="V12512">
        <v>0</v>
      </c>
      <c r="W12512">
        <v>31</v>
      </c>
      <c r="X12512">
        <v>1</v>
      </c>
    </row>
    <row r="12513" spans="1:39" x14ac:dyDescent="0.3">
      <c r="A12513">
        <v>11706</v>
      </c>
      <c r="B12513" t="s">
        <v>648</v>
      </c>
      <c r="C12513" t="s">
        <v>3062</v>
      </c>
      <c r="T12513">
        <v>7</v>
      </c>
      <c r="U12513">
        <v>7</v>
      </c>
      <c r="V12513">
        <v>0</v>
      </c>
      <c r="W12513">
        <v>7</v>
      </c>
      <c r="X12513">
        <v>1</v>
      </c>
    </row>
    <row r="12514" spans="1:39" x14ac:dyDescent="0.3">
      <c r="A12514">
        <v>11706</v>
      </c>
      <c r="B12514" t="s">
        <v>2526</v>
      </c>
      <c r="C12514" t="s">
        <v>3400</v>
      </c>
      <c r="Y12514">
        <v>3</v>
      </c>
      <c r="Z12514">
        <v>3</v>
      </c>
      <c r="AA12514">
        <v>0</v>
      </c>
      <c r="AB12514">
        <v>6</v>
      </c>
      <c r="AC12514">
        <v>2</v>
      </c>
    </row>
    <row r="12515" spans="1:39" x14ac:dyDescent="0.3">
      <c r="A12515">
        <v>11706</v>
      </c>
      <c r="B12515" t="s">
        <v>2526</v>
      </c>
      <c r="C12515" t="s">
        <v>71</v>
      </c>
      <c r="Y12515">
        <v>2</v>
      </c>
      <c r="Z12515">
        <v>2</v>
      </c>
      <c r="AA12515">
        <v>0</v>
      </c>
      <c r="AB12515">
        <v>2</v>
      </c>
      <c r="AC12515">
        <v>1</v>
      </c>
    </row>
    <row r="12516" spans="1:39" x14ac:dyDescent="0.3">
      <c r="A12516">
        <v>11706</v>
      </c>
      <c r="B12516" t="s">
        <v>2526</v>
      </c>
      <c r="C12516" t="s">
        <v>699</v>
      </c>
      <c r="AD12516">
        <v>1</v>
      </c>
      <c r="AE12516">
        <v>41</v>
      </c>
      <c r="AF12516">
        <v>1</v>
      </c>
      <c r="AG12516">
        <v>100</v>
      </c>
      <c r="AH12516">
        <v>4</v>
      </c>
      <c r="AI12516">
        <v>1</v>
      </c>
    </row>
    <row r="12517" spans="1:39" x14ac:dyDescent="0.3">
      <c r="A12517">
        <v>11706</v>
      </c>
      <c r="B12517" t="s">
        <v>648</v>
      </c>
      <c r="C12517" t="s">
        <v>3404</v>
      </c>
      <c r="AD12517">
        <v>2</v>
      </c>
      <c r="AE12517">
        <v>52</v>
      </c>
      <c r="AF12517">
        <v>2</v>
      </c>
      <c r="AG12517">
        <v>100</v>
      </c>
      <c r="AH12517">
        <v>11</v>
      </c>
      <c r="AI12517">
        <v>5</v>
      </c>
    </row>
    <row r="12518" spans="1:39" x14ac:dyDescent="0.3">
      <c r="A12518">
        <v>11706</v>
      </c>
      <c r="B12518" t="s">
        <v>2526</v>
      </c>
      <c r="C12518" t="s">
        <v>2976</v>
      </c>
      <c r="AJ12518">
        <v>38</v>
      </c>
      <c r="AK12518">
        <v>102</v>
      </c>
      <c r="AL12518">
        <v>34</v>
      </c>
      <c r="AM12518">
        <v>3</v>
      </c>
    </row>
    <row r="12519" spans="1:39" x14ac:dyDescent="0.3">
      <c r="A12519">
        <v>11706</v>
      </c>
      <c r="B12519" t="s">
        <v>648</v>
      </c>
      <c r="C12519" t="s">
        <v>3122</v>
      </c>
      <c r="AJ12519">
        <v>52</v>
      </c>
      <c r="AK12519">
        <v>145</v>
      </c>
      <c r="AL12519">
        <v>48.3</v>
      </c>
      <c r="AM12519">
        <v>3</v>
      </c>
    </row>
    <row r="12520" spans="1:39" x14ac:dyDescent="0.3">
      <c r="A12520">
        <v>11707</v>
      </c>
      <c r="B12520" t="s">
        <v>527</v>
      </c>
      <c r="C12520" t="s">
        <v>93</v>
      </c>
      <c r="D12520">
        <v>19</v>
      </c>
      <c r="E12520">
        <v>52.6</v>
      </c>
      <c r="F12520">
        <v>10</v>
      </c>
      <c r="G12520">
        <v>0</v>
      </c>
      <c r="H12520">
        <v>2</v>
      </c>
      <c r="I12520">
        <v>176</v>
      </c>
      <c r="J12520">
        <v>165.2</v>
      </c>
    </row>
    <row r="12521" spans="1:39" x14ac:dyDescent="0.3">
      <c r="A12521">
        <v>11707</v>
      </c>
      <c r="B12521" t="s">
        <v>886</v>
      </c>
      <c r="C12521" t="s">
        <v>905</v>
      </c>
      <c r="D12521">
        <v>33</v>
      </c>
      <c r="E12521">
        <v>63.6</v>
      </c>
      <c r="F12521">
        <v>21</v>
      </c>
      <c r="G12521">
        <v>1</v>
      </c>
      <c r="H12521">
        <v>2</v>
      </c>
      <c r="I12521">
        <v>242</v>
      </c>
      <c r="J12521">
        <v>139.19999999999999</v>
      </c>
    </row>
    <row r="12522" spans="1:39" x14ac:dyDescent="0.3">
      <c r="A12522">
        <v>11707</v>
      </c>
      <c r="B12522" t="s">
        <v>527</v>
      </c>
      <c r="C12522" t="s">
        <v>93</v>
      </c>
      <c r="K12522">
        <v>20</v>
      </c>
      <c r="L12522">
        <v>0</v>
      </c>
      <c r="M12522">
        <v>42</v>
      </c>
      <c r="N12522">
        <v>0</v>
      </c>
      <c r="O12522">
        <v>150</v>
      </c>
    </row>
    <row r="12523" spans="1:39" x14ac:dyDescent="0.3">
      <c r="A12523">
        <v>11707</v>
      </c>
      <c r="B12523" t="s">
        <v>527</v>
      </c>
      <c r="C12523" t="s">
        <v>2556</v>
      </c>
      <c r="K12523">
        <v>13</v>
      </c>
      <c r="L12523">
        <v>0</v>
      </c>
      <c r="M12523">
        <v>65</v>
      </c>
      <c r="N12523">
        <v>2</v>
      </c>
      <c r="O12523">
        <v>108</v>
      </c>
    </row>
    <row r="12524" spans="1:39" x14ac:dyDescent="0.3">
      <c r="A12524">
        <v>11707</v>
      </c>
      <c r="B12524" t="s">
        <v>527</v>
      </c>
      <c r="C12524" t="s">
        <v>3405</v>
      </c>
      <c r="K12524">
        <v>3</v>
      </c>
      <c r="L12524">
        <v>0</v>
      </c>
      <c r="M12524">
        <v>57</v>
      </c>
      <c r="N12524">
        <v>1</v>
      </c>
      <c r="O12524">
        <v>64</v>
      </c>
    </row>
    <row r="12525" spans="1:39" x14ac:dyDescent="0.3">
      <c r="A12525">
        <v>11707</v>
      </c>
      <c r="B12525" t="s">
        <v>527</v>
      </c>
      <c r="C12525" t="s">
        <v>3406</v>
      </c>
      <c r="K12525">
        <v>1</v>
      </c>
      <c r="L12525">
        <v>0</v>
      </c>
      <c r="M12525">
        <v>30</v>
      </c>
      <c r="N12525">
        <v>1</v>
      </c>
      <c r="O12525">
        <v>30</v>
      </c>
    </row>
    <row r="12526" spans="1:39" x14ac:dyDescent="0.3">
      <c r="A12526">
        <v>11707</v>
      </c>
      <c r="B12526" t="s">
        <v>527</v>
      </c>
      <c r="C12526" t="s">
        <v>59</v>
      </c>
      <c r="K12526">
        <v>1</v>
      </c>
      <c r="L12526">
        <v>0</v>
      </c>
      <c r="M12526">
        <v>0</v>
      </c>
      <c r="N12526">
        <v>0</v>
      </c>
      <c r="O12526">
        <v>-1</v>
      </c>
    </row>
    <row r="12527" spans="1:39" x14ac:dyDescent="0.3">
      <c r="A12527">
        <v>11707</v>
      </c>
      <c r="B12527" t="s">
        <v>527</v>
      </c>
      <c r="C12527" t="s">
        <v>3407</v>
      </c>
      <c r="K12527">
        <v>1</v>
      </c>
      <c r="L12527">
        <v>0</v>
      </c>
      <c r="M12527">
        <v>0</v>
      </c>
      <c r="N12527">
        <v>0</v>
      </c>
      <c r="O12527">
        <v>-2</v>
      </c>
    </row>
    <row r="12528" spans="1:39" x14ac:dyDescent="0.3">
      <c r="A12528">
        <v>11707</v>
      </c>
      <c r="B12528" t="s">
        <v>886</v>
      </c>
      <c r="C12528" t="s">
        <v>564</v>
      </c>
      <c r="K12528">
        <v>14</v>
      </c>
      <c r="L12528">
        <v>0</v>
      </c>
      <c r="M12528">
        <v>38</v>
      </c>
      <c r="N12528">
        <v>0</v>
      </c>
      <c r="O12528">
        <v>82</v>
      </c>
    </row>
    <row r="12529" spans="1:24" x14ac:dyDescent="0.3">
      <c r="A12529">
        <v>11707</v>
      </c>
      <c r="B12529" t="s">
        <v>886</v>
      </c>
      <c r="C12529" t="s">
        <v>320</v>
      </c>
      <c r="K12529">
        <v>16</v>
      </c>
      <c r="L12529">
        <v>0</v>
      </c>
      <c r="M12529">
        <v>13</v>
      </c>
      <c r="N12529">
        <v>1</v>
      </c>
      <c r="O12529">
        <v>50</v>
      </c>
    </row>
    <row r="12530" spans="1:24" x14ac:dyDescent="0.3">
      <c r="A12530">
        <v>11707</v>
      </c>
      <c r="B12530" t="s">
        <v>886</v>
      </c>
      <c r="C12530" t="s">
        <v>2694</v>
      </c>
      <c r="K12530">
        <v>5</v>
      </c>
      <c r="L12530">
        <v>0</v>
      </c>
      <c r="M12530">
        <v>13</v>
      </c>
      <c r="N12530">
        <v>0</v>
      </c>
      <c r="O12530">
        <v>43</v>
      </c>
    </row>
    <row r="12531" spans="1:24" x14ac:dyDescent="0.3">
      <c r="A12531">
        <v>11707</v>
      </c>
      <c r="B12531" t="s">
        <v>886</v>
      </c>
      <c r="C12531" t="s">
        <v>3408</v>
      </c>
      <c r="K12531">
        <v>1</v>
      </c>
      <c r="L12531">
        <v>0</v>
      </c>
      <c r="M12531">
        <v>3</v>
      </c>
      <c r="N12531">
        <v>0</v>
      </c>
      <c r="O12531">
        <v>3</v>
      </c>
    </row>
    <row r="12532" spans="1:24" x14ac:dyDescent="0.3">
      <c r="A12532">
        <v>11707</v>
      </c>
      <c r="B12532" t="s">
        <v>886</v>
      </c>
      <c r="C12532" t="s">
        <v>905</v>
      </c>
      <c r="K12532">
        <v>7</v>
      </c>
      <c r="L12532">
        <v>0</v>
      </c>
      <c r="M12532">
        <v>9</v>
      </c>
      <c r="N12532">
        <v>0</v>
      </c>
      <c r="O12532">
        <v>-1</v>
      </c>
    </row>
    <row r="12533" spans="1:24" x14ac:dyDescent="0.3">
      <c r="A12533">
        <v>11707</v>
      </c>
      <c r="B12533" t="s">
        <v>527</v>
      </c>
      <c r="C12533" t="s">
        <v>3409</v>
      </c>
      <c r="P12533">
        <v>79</v>
      </c>
      <c r="Q12533">
        <v>1</v>
      </c>
      <c r="R12533">
        <v>79</v>
      </c>
      <c r="S12533">
        <v>1</v>
      </c>
    </row>
    <row r="12534" spans="1:24" x14ac:dyDescent="0.3">
      <c r="A12534">
        <v>11707</v>
      </c>
      <c r="B12534" t="s">
        <v>527</v>
      </c>
      <c r="C12534" t="s">
        <v>2556</v>
      </c>
      <c r="P12534">
        <v>34</v>
      </c>
      <c r="Q12534">
        <v>0</v>
      </c>
      <c r="R12534">
        <v>47</v>
      </c>
      <c r="S12534">
        <v>2</v>
      </c>
    </row>
    <row r="12535" spans="1:24" x14ac:dyDescent="0.3">
      <c r="A12535">
        <v>11707</v>
      </c>
      <c r="B12535" t="s">
        <v>527</v>
      </c>
      <c r="C12535" t="s">
        <v>3406</v>
      </c>
      <c r="P12535">
        <v>21</v>
      </c>
      <c r="Q12535">
        <v>1</v>
      </c>
      <c r="R12535">
        <v>42</v>
      </c>
      <c r="S12535">
        <v>5</v>
      </c>
    </row>
    <row r="12536" spans="1:24" x14ac:dyDescent="0.3">
      <c r="A12536">
        <v>11707</v>
      </c>
      <c r="B12536" t="s">
        <v>527</v>
      </c>
      <c r="C12536" t="s">
        <v>59</v>
      </c>
      <c r="P12536">
        <v>6</v>
      </c>
      <c r="Q12536">
        <v>0</v>
      </c>
      <c r="R12536">
        <v>6</v>
      </c>
      <c r="S12536">
        <v>1</v>
      </c>
    </row>
    <row r="12537" spans="1:24" x14ac:dyDescent="0.3">
      <c r="A12537">
        <v>11707</v>
      </c>
      <c r="B12537" t="s">
        <v>527</v>
      </c>
      <c r="C12537" t="s">
        <v>3407</v>
      </c>
      <c r="P12537">
        <v>2</v>
      </c>
      <c r="Q12537">
        <v>0</v>
      </c>
      <c r="R12537">
        <v>2</v>
      </c>
      <c r="S12537">
        <v>1</v>
      </c>
    </row>
    <row r="12538" spans="1:24" x14ac:dyDescent="0.3">
      <c r="A12538">
        <v>11707</v>
      </c>
      <c r="B12538" t="s">
        <v>886</v>
      </c>
      <c r="C12538" t="s">
        <v>2566</v>
      </c>
      <c r="P12538">
        <v>45</v>
      </c>
      <c r="Q12538">
        <v>1</v>
      </c>
      <c r="R12538">
        <v>129</v>
      </c>
      <c r="S12538">
        <v>4</v>
      </c>
    </row>
    <row r="12539" spans="1:24" x14ac:dyDescent="0.3">
      <c r="A12539">
        <v>11707</v>
      </c>
      <c r="B12539" t="s">
        <v>886</v>
      </c>
      <c r="C12539" t="s">
        <v>3185</v>
      </c>
      <c r="P12539">
        <v>15</v>
      </c>
      <c r="Q12539">
        <v>1</v>
      </c>
      <c r="R12539">
        <v>53</v>
      </c>
      <c r="S12539">
        <v>8</v>
      </c>
    </row>
    <row r="12540" spans="1:24" x14ac:dyDescent="0.3">
      <c r="A12540">
        <v>11707</v>
      </c>
      <c r="B12540" t="s">
        <v>886</v>
      </c>
      <c r="C12540" t="s">
        <v>3184</v>
      </c>
      <c r="P12540">
        <v>14</v>
      </c>
      <c r="Q12540">
        <v>0</v>
      </c>
      <c r="R12540">
        <v>34</v>
      </c>
      <c r="S12540">
        <v>3</v>
      </c>
    </row>
    <row r="12541" spans="1:24" x14ac:dyDescent="0.3">
      <c r="A12541">
        <v>11707</v>
      </c>
      <c r="B12541" t="s">
        <v>886</v>
      </c>
      <c r="C12541" t="s">
        <v>74</v>
      </c>
      <c r="P12541">
        <v>9</v>
      </c>
      <c r="Q12541">
        <v>0</v>
      </c>
      <c r="R12541">
        <v>25</v>
      </c>
      <c r="S12541">
        <v>4</v>
      </c>
    </row>
    <row r="12542" spans="1:24" x14ac:dyDescent="0.3">
      <c r="A12542">
        <v>11707</v>
      </c>
      <c r="B12542" t="s">
        <v>886</v>
      </c>
      <c r="C12542" t="s">
        <v>381</v>
      </c>
      <c r="P12542">
        <v>4</v>
      </c>
      <c r="Q12542">
        <v>0</v>
      </c>
      <c r="R12542">
        <v>4</v>
      </c>
      <c r="S12542">
        <v>1</v>
      </c>
    </row>
    <row r="12543" spans="1:24" x14ac:dyDescent="0.3">
      <c r="A12543">
        <v>11707</v>
      </c>
      <c r="B12543" t="s">
        <v>886</v>
      </c>
      <c r="C12543" t="s">
        <v>564</v>
      </c>
      <c r="P12543">
        <v>0</v>
      </c>
      <c r="Q12543">
        <v>0</v>
      </c>
      <c r="R12543">
        <v>-3</v>
      </c>
      <c r="S12543">
        <v>1</v>
      </c>
    </row>
    <row r="12544" spans="1:24" x14ac:dyDescent="0.3">
      <c r="A12544">
        <v>11707</v>
      </c>
      <c r="B12544" t="s">
        <v>527</v>
      </c>
      <c r="C12544" t="s">
        <v>2556</v>
      </c>
      <c r="T12544">
        <v>22</v>
      </c>
      <c r="U12544">
        <v>23</v>
      </c>
      <c r="V12544">
        <v>0</v>
      </c>
      <c r="W12544">
        <v>88</v>
      </c>
      <c r="X12544">
        <v>4</v>
      </c>
    </row>
    <row r="12545" spans="1:39" x14ac:dyDescent="0.3">
      <c r="A12545">
        <v>11707</v>
      </c>
      <c r="B12545" t="s">
        <v>527</v>
      </c>
      <c r="C12545" t="s">
        <v>3399</v>
      </c>
      <c r="T12545">
        <v>19.5</v>
      </c>
      <c r="U12545">
        <v>20</v>
      </c>
      <c r="V12545">
        <v>0</v>
      </c>
      <c r="W12545">
        <v>39</v>
      </c>
      <c r="X12545">
        <v>2</v>
      </c>
    </row>
    <row r="12546" spans="1:39" x14ac:dyDescent="0.3">
      <c r="A12546">
        <v>11707</v>
      </c>
      <c r="B12546" t="s">
        <v>886</v>
      </c>
      <c r="C12546" t="s">
        <v>3185</v>
      </c>
      <c r="T12546">
        <v>27.9</v>
      </c>
      <c r="U12546">
        <v>41</v>
      </c>
      <c r="V12546">
        <v>0</v>
      </c>
      <c r="W12546">
        <v>195</v>
      </c>
      <c r="X12546">
        <v>7</v>
      </c>
    </row>
    <row r="12547" spans="1:39" x14ac:dyDescent="0.3">
      <c r="A12547">
        <v>11707</v>
      </c>
      <c r="B12547" t="s">
        <v>886</v>
      </c>
      <c r="C12547" t="s">
        <v>564</v>
      </c>
      <c r="T12547">
        <v>73</v>
      </c>
      <c r="U12547">
        <v>73</v>
      </c>
      <c r="V12547">
        <v>0</v>
      </c>
      <c r="W12547">
        <v>73</v>
      </c>
      <c r="X12547">
        <v>1</v>
      </c>
    </row>
    <row r="12548" spans="1:39" x14ac:dyDescent="0.3">
      <c r="A12548">
        <v>11707</v>
      </c>
      <c r="B12548" t="s">
        <v>886</v>
      </c>
      <c r="C12548" t="s">
        <v>381</v>
      </c>
      <c r="T12548">
        <v>16</v>
      </c>
      <c r="U12548">
        <v>16</v>
      </c>
      <c r="V12548">
        <v>0</v>
      </c>
      <c r="W12548">
        <v>16</v>
      </c>
      <c r="X12548">
        <v>1</v>
      </c>
    </row>
    <row r="12549" spans="1:39" x14ac:dyDescent="0.3">
      <c r="A12549">
        <v>11707</v>
      </c>
      <c r="B12549" t="s">
        <v>527</v>
      </c>
      <c r="C12549" t="s">
        <v>3399</v>
      </c>
      <c r="Y12549">
        <v>28.5</v>
      </c>
      <c r="Z12549">
        <v>51</v>
      </c>
      <c r="AA12549">
        <v>0</v>
      </c>
      <c r="AB12549">
        <v>57</v>
      </c>
      <c r="AC12549">
        <v>2</v>
      </c>
    </row>
    <row r="12550" spans="1:39" x14ac:dyDescent="0.3">
      <c r="A12550">
        <v>11707</v>
      </c>
      <c r="B12550" t="s">
        <v>886</v>
      </c>
      <c r="C12550" t="s">
        <v>3185</v>
      </c>
      <c r="Y12550">
        <v>4.3</v>
      </c>
      <c r="Z12550">
        <v>9</v>
      </c>
      <c r="AA12550">
        <v>0</v>
      </c>
      <c r="AB12550">
        <v>13</v>
      </c>
      <c r="AC12550">
        <v>3</v>
      </c>
    </row>
    <row r="12551" spans="1:39" x14ac:dyDescent="0.3">
      <c r="A12551">
        <v>11707</v>
      </c>
      <c r="B12551" t="s">
        <v>527</v>
      </c>
      <c r="C12551" t="s">
        <v>2993</v>
      </c>
      <c r="AD12551">
        <v>4</v>
      </c>
      <c r="AE12551">
        <v>42</v>
      </c>
      <c r="AF12551">
        <v>2</v>
      </c>
      <c r="AG12551">
        <v>50</v>
      </c>
      <c r="AH12551">
        <v>12</v>
      </c>
      <c r="AI12551">
        <v>6</v>
      </c>
    </row>
    <row r="12552" spans="1:39" x14ac:dyDescent="0.3">
      <c r="A12552">
        <v>11707</v>
      </c>
      <c r="B12552" t="s">
        <v>886</v>
      </c>
      <c r="C12552" t="s">
        <v>3410</v>
      </c>
      <c r="AD12552">
        <v>3</v>
      </c>
      <c r="AE12552">
        <v>42</v>
      </c>
      <c r="AF12552">
        <v>3</v>
      </c>
      <c r="AG12552">
        <v>100</v>
      </c>
      <c r="AH12552">
        <v>10</v>
      </c>
      <c r="AI12552">
        <v>1</v>
      </c>
    </row>
    <row r="12553" spans="1:39" x14ac:dyDescent="0.3">
      <c r="A12553">
        <v>11707</v>
      </c>
      <c r="B12553" t="s">
        <v>527</v>
      </c>
      <c r="C12553" t="s">
        <v>2993</v>
      </c>
      <c r="AJ12553">
        <v>66</v>
      </c>
      <c r="AK12553">
        <v>234</v>
      </c>
      <c r="AL12553">
        <v>58.5</v>
      </c>
      <c r="AM12553">
        <v>4</v>
      </c>
    </row>
    <row r="12554" spans="1:39" x14ac:dyDescent="0.3">
      <c r="A12554">
        <v>11707</v>
      </c>
      <c r="B12554" t="s">
        <v>886</v>
      </c>
      <c r="C12554" t="s">
        <v>3186</v>
      </c>
      <c r="AJ12554">
        <v>51</v>
      </c>
      <c r="AK12554">
        <v>188</v>
      </c>
      <c r="AL12554">
        <v>47</v>
      </c>
      <c r="AM12554">
        <v>4</v>
      </c>
    </row>
    <row r="12555" spans="1:39" x14ac:dyDescent="0.3">
      <c r="A12555">
        <v>11708</v>
      </c>
      <c r="B12555" t="s">
        <v>3087</v>
      </c>
      <c r="C12555" t="s">
        <v>3088</v>
      </c>
      <c r="D12555">
        <v>37</v>
      </c>
      <c r="E12555">
        <v>54.1</v>
      </c>
      <c r="F12555">
        <v>20</v>
      </c>
      <c r="G12555">
        <v>1</v>
      </c>
      <c r="H12555">
        <v>1</v>
      </c>
      <c r="I12555">
        <v>227</v>
      </c>
      <c r="J12555">
        <v>109.1</v>
      </c>
    </row>
    <row r="12556" spans="1:39" x14ac:dyDescent="0.3">
      <c r="A12556">
        <v>11708</v>
      </c>
      <c r="B12556" t="s">
        <v>3087</v>
      </c>
      <c r="C12556" t="s">
        <v>3411</v>
      </c>
      <c r="D12556">
        <v>1</v>
      </c>
      <c r="E12556">
        <v>100</v>
      </c>
      <c r="F12556">
        <v>1</v>
      </c>
      <c r="G12556">
        <v>0</v>
      </c>
      <c r="H12556">
        <v>0</v>
      </c>
      <c r="I12556">
        <v>22</v>
      </c>
      <c r="J12556">
        <v>284.8</v>
      </c>
    </row>
    <row r="12557" spans="1:39" x14ac:dyDescent="0.3">
      <c r="A12557">
        <v>11708</v>
      </c>
      <c r="B12557" t="s">
        <v>611</v>
      </c>
      <c r="C12557" t="s">
        <v>2118</v>
      </c>
      <c r="D12557">
        <v>28</v>
      </c>
      <c r="E12557">
        <v>46.4</v>
      </c>
      <c r="F12557">
        <v>13</v>
      </c>
      <c r="G12557">
        <v>2</v>
      </c>
      <c r="H12557">
        <v>1</v>
      </c>
      <c r="I12557">
        <v>160</v>
      </c>
      <c r="J12557">
        <v>91.9</v>
      </c>
    </row>
    <row r="12558" spans="1:39" x14ac:dyDescent="0.3">
      <c r="A12558">
        <v>11708</v>
      </c>
      <c r="B12558" t="s">
        <v>611</v>
      </c>
      <c r="C12558" t="s">
        <v>53</v>
      </c>
      <c r="D12558">
        <v>3</v>
      </c>
      <c r="E12558">
        <v>33.299999999999997</v>
      </c>
      <c r="F12558">
        <v>1</v>
      </c>
      <c r="G12558">
        <v>1</v>
      </c>
      <c r="H12558">
        <v>0</v>
      </c>
      <c r="I12558">
        <v>11</v>
      </c>
      <c r="J12558">
        <v>-2.5</v>
      </c>
    </row>
    <row r="12559" spans="1:39" x14ac:dyDescent="0.3">
      <c r="A12559">
        <v>11708</v>
      </c>
      <c r="B12559" t="s">
        <v>3087</v>
      </c>
      <c r="C12559" t="s">
        <v>3411</v>
      </c>
      <c r="K12559">
        <v>15</v>
      </c>
      <c r="L12559">
        <v>0</v>
      </c>
      <c r="M12559">
        <v>28</v>
      </c>
      <c r="N12559">
        <v>0</v>
      </c>
      <c r="O12559">
        <v>75</v>
      </c>
    </row>
    <row r="12560" spans="1:39" x14ac:dyDescent="0.3">
      <c r="A12560">
        <v>11708</v>
      </c>
      <c r="B12560" t="s">
        <v>3087</v>
      </c>
      <c r="C12560" t="s">
        <v>1001</v>
      </c>
      <c r="K12560">
        <v>9</v>
      </c>
      <c r="L12560">
        <v>0</v>
      </c>
      <c r="M12560">
        <v>9</v>
      </c>
      <c r="N12560">
        <v>0</v>
      </c>
      <c r="O12560">
        <v>33</v>
      </c>
    </row>
    <row r="12561" spans="1:19" x14ac:dyDescent="0.3">
      <c r="A12561">
        <v>11708</v>
      </c>
      <c r="B12561" t="s">
        <v>3087</v>
      </c>
      <c r="C12561" t="s">
        <v>3088</v>
      </c>
      <c r="K12561">
        <v>10</v>
      </c>
      <c r="L12561">
        <v>0</v>
      </c>
      <c r="M12561">
        <v>8</v>
      </c>
      <c r="N12561">
        <v>1</v>
      </c>
      <c r="O12561">
        <v>-6</v>
      </c>
    </row>
    <row r="12562" spans="1:19" x14ac:dyDescent="0.3">
      <c r="A12562">
        <v>11708</v>
      </c>
      <c r="B12562" t="s">
        <v>3087</v>
      </c>
      <c r="C12562" t="s">
        <v>3412</v>
      </c>
      <c r="K12562">
        <v>1</v>
      </c>
      <c r="L12562">
        <v>0</v>
      </c>
      <c r="M12562">
        <v>0</v>
      </c>
      <c r="N12562">
        <v>0</v>
      </c>
      <c r="O12562">
        <v>-6</v>
      </c>
    </row>
    <row r="12563" spans="1:19" x14ac:dyDescent="0.3">
      <c r="A12563">
        <v>11708</v>
      </c>
      <c r="B12563" t="s">
        <v>611</v>
      </c>
      <c r="C12563" t="s">
        <v>122</v>
      </c>
      <c r="K12563">
        <v>4</v>
      </c>
      <c r="L12563">
        <v>0</v>
      </c>
      <c r="M12563">
        <v>9</v>
      </c>
      <c r="N12563">
        <v>0</v>
      </c>
      <c r="O12563">
        <v>22</v>
      </c>
    </row>
    <row r="12564" spans="1:19" x14ac:dyDescent="0.3">
      <c r="A12564">
        <v>11708</v>
      </c>
      <c r="B12564" t="s">
        <v>611</v>
      </c>
      <c r="C12564" t="s">
        <v>369</v>
      </c>
      <c r="K12564">
        <v>1</v>
      </c>
      <c r="L12564">
        <v>0</v>
      </c>
      <c r="M12564">
        <v>3</v>
      </c>
      <c r="N12564">
        <v>0</v>
      </c>
      <c r="O12564">
        <v>3</v>
      </c>
    </row>
    <row r="12565" spans="1:19" x14ac:dyDescent="0.3">
      <c r="A12565">
        <v>11708</v>
      </c>
      <c r="B12565" t="s">
        <v>611</v>
      </c>
      <c r="C12565" t="s">
        <v>3413</v>
      </c>
      <c r="K12565">
        <v>1</v>
      </c>
      <c r="L12565">
        <v>0</v>
      </c>
      <c r="M12565">
        <v>1</v>
      </c>
      <c r="N12565">
        <v>0</v>
      </c>
      <c r="O12565">
        <v>1</v>
      </c>
    </row>
    <row r="12566" spans="1:19" x14ac:dyDescent="0.3">
      <c r="A12566">
        <v>11708</v>
      </c>
      <c r="B12566" t="s">
        <v>611</v>
      </c>
      <c r="C12566" t="s">
        <v>3414</v>
      </c>
      <c r="K12566">
        <v>1</v>
      </c>
      <c r="L12566">
        <v>0</v>
      </c>
      <c r="M12566">
        <v>1</v>
      </c>
      <c r="N12566">
        <v>0</v>
      </c>
      <c r="O12566">
        <v>1</v>
      </c>
    </row>
    <row r="12567" spans="1:19" x14ac:dyDescent="0.3">
      <c r="A12567">
        <v>11708</v>
      </c>
      <c r="B12567" t="s">
        <v>611</v>
      </c>
      <c r="C12567" t="s">
        <v>53</v>
      </c>
      <c r="K12567">
        <v>5</v>
      </c>
      <c r="L12567">
        <v>0</v>
      </c>
      <c r="M12567">
        <v>7</v>
      </c>
      <c r="N12567">
        <v>0</v>
      </c>
      <c r="O12567">
        <v>-2</v>
      </c>
    </row>
    <row r="12568" spans="1:19" x14ac:dyDescent="0.3">
      <c r="A12568">
        <v>11708</v>
      </c>
      <c r="B12568" t="s">
        <v>611</v>
      </c>
      <c r="C12568" t="s">
        <v>2118</v>
      </c>
      <c r="K12568">
        <v>7</v>
      </c>
      <c r="L12568">
        <v>0</v>
      </c>
      <c r="M12568">
        <v>4</v>
      </c>
      <c r="N12568">
        <v>0</v>
      </c>
      <c r="O12568">
        <v>-6</v>
      </c>
    </row>
    <row r="12569" spans="1:19" x14ac:dyDescent="0.3">
      <c r="A12569">
        <v>11708</v>
      </c>
      <c r="B12569" t="s">
        <v>3087</v>
      </c>
      <c r="C12569" t="s">
        <v>642</v>
      </c>
      <c r="P12569">
        <v>37</v>
      </c>
      <c r="Q12569">
        <v>0</v>
      </c>
      <c r="R12569">
        <v>101</v>
      </c>
      <c r="S12569">
        <v>7</v>
      </c>
    </row>
    <row r="12570" spans="1:19" x14ac:dyDescent="0.3">
      <c r="A12570">
        <v>11708</v>
      </c>
      <c r="B12570" t="s">
        <v>3087</v>
      </c>
      <c r="C12570" t="s">
        <v>1001</v>
      </c>
      <c r="P12570">
        <v>18</v>
      </c>
      <c r="Q12570">
        <v>0</v>
      </c>
      <c r="R12570">
        <v>30</v>
      </c>
      <c r="S12570">
        <v>4</v>
      </c>
    </row>
    <row r="12571" spans="1:19" x14ac:dyDescent="0.3">
      <c r="A12571">
        <v>11708</v>
      </c>
      <c r="B12571" t="s">
        <v>3087</v>
      </c>
      <c r="C12571" t="s">
        <v>3089</v>
      </c>
      <c r="P12571">
        <v>15</v>
      </c>
      <c r="Q12571">
        <v>0</v>
      </c>
      <c r="R12571">
        <v>24</v>
      </c>
      <c r="S12571">
        <v>2</v>
      </c>
    </row>
    <row r="12572" spans="1:19" x14ac:dyDescent="0.3">
      <c r="A12572">
        <v>11708</v>
      </c>
      <c r="B12572" t="s">
        <v>3087</v>
      </c>
      <c r="C12572" t="s">
        <v>320</v>
      </c>
      <c r="P12572">
        <v>22</v>
      </c>
      <c r="Q12572">
        <v>0</v>
      </c>
      <c r="R12572">
        <v>22</v>
      </c>
      <c r="S12572">
        <v>1</v>
      </c>
    </row>
    <row r="12573" spans="1:19" x14ac:dyDescent="0.3">
      <c r="A12573">
        <v>11708</v>
      </c>
      <c r="B12573" t="s">
        <v>3087</v>
      </c>
      <c r="C12573" t="s">
        <v>3092</v>
      </c>
      <c r="P12573">
        <v>14</v>
      </c>
      <c r="Q12573">
        <v>0</v>
      </c>
      <c r="R12573">
        <v>20</v>
      </c>
      <c r="S12573">
        <v>2</v>
      </c>
    </row>
    <row r="12574" spans="1:19" x14ac:dyDescent="0.3">
      <c r="A12574">
        <v>11708</v>
      </c>
      <c r="B12574" t="s">
        <v>3087</v>
      </c>
      <c r="C12574" t="s">
        <v>856</v>
      </c>
      <c r="P12574">
        <v>13</v>
      </c>
      <c r="Q12574">
        <v>1</v>
      </c>
      <c r="R12574">
        <v>20</v>
      </c>
      <c r="S12574">
        <v>2</v>
      </c>
    </row>
    <row r="12575" spans="1:19" x14ac:dyDescent="0.3">
      <c r="A12575">
        <v>11708</v>
      </c>
      <c r="B12575" t="s">
        <v>3087</v>
      </c>
      <c r="C12575" t="s">
        <v>3411</v>
      </c>
      <c r="P12575">
        <v>18</v>
      </c>
      <c r="Q12575">
        <v>0</v>
      </c>
      <c r="R12575">
        <v>18</v>
      </c>
      <c r="S12575">
        <v>1</v>
      </c>
    </row>
    <row r="12576" spans="1:19" x14ac:dyDescent="0.3">
      <c r="A12576">
        <v>11708</v>
      </c>
      <c r="B12576" t="s">
        <v>3087</v>
      </c>
      <c r="C12576" t="s">
        <v>3415</v>
      </c>
      <c r="P12576">
        <v>9</v>
      </c>
      <c r="Q12576">
        <v>0</v>
      </c>
      <c r="R12576">
        <v>14</v>
      </c>
      <c r="S12576">
        <v>2</v>
      </c>
    </row>
    <row r="12577" spans="1:39" x14ac:dyDescent="0.3">
      <c r="A12577">
        <v>11708</v>
      </c>
      <c r="B12577" t="s">
        <v>611</v>
      </c>
      <c r="C12577" t="s">
        <v>278</v>
      </c>
      <c r="P12577">
        <v>24</v>
      </c>
      <c r="Q12577">
        <v>1</v>
      </c>
      <c r="R12577">
        <v>64</v>
      </c>
      <c r="S12577">
        <v>4</v>
      </c>
    </row>
    <row r="12578" spans="1:39" x14ac:dyDescent="0.3">
      <c r="A12578">
        <v>11708</v>
      </c>
      <c r="B12578" t="s">
        <v>611</v>
      </c>
      <c r="C12578" t="s">
        <v>1067</v>
      </c>
      <c r="P12578">
        <v>37</v>
      </c>
      <c r="Q12578">
        <v>0</v>
      </c>
      <c r="R12578">
        <v>44</v>
      </c>
      <c r="S12578">
        <v>2</v>
      </c>
    </row>
    <row r="12579" spans="1:39" x14ac:dyDescent="0.3">
      <c r="A12579">
        <v>11708</v>
      </c>
      <c r="B12579" t="s">
        <v>611</v>
      </c>
      <c r="C12579" t="s">
        <v>369</v>
      </c>
      <c r="P12579">
        <v>13</v>
      </c>
      <c r="Q12579">
        <v>0</v>
      </c>
      <c r="R12579">
        <v>30</v>
      </c>
      <c r="S12579">
        <v>3</v>
      </c>
    </row>
    <row r="12580" spans="1:39" x14ac:dyDescent="0.3">
      <c r="A12580">
        <v>11708</v>
      </c>
      <c r="B12580" t="s">
        <v>611</v>
      </c>
      <c r="C12580" t="s">
        <v>3413</v>
      </c>
      <c r="P12580">
        <v>11</v>
      </c>
      <c r="Q12580">
        <v>0</v>
      </c>
      <c r="R12580">
        <v>11</v>
      </c>
      <c r="S12580">
        <v>1</v>
      </c>
    </row>
    <row r="12581" spans="1:39" x14ac:dyDescent="0.3">
      <c r="A12581">
        <v>11708</v>
      </c>
      <c r="B12581" t="s">
        <v>611</v>
      </c>
      <c r="C12581" t="s">
        <v>122</v>
      </c>
      <c r="P12581">
        <v>7</v>
      </c>
      <c r="Q12581">
        <v>0</v>
      </c>
      <c r="R12581">
        <v>7</v>
      </c>
      <c r="S12581">
        <v>1</v>
      </c>
    </row>
    <row r="12582" spans="1:39" x14ac:dyDescent="0.3">
      <c r="A12582">
        <v>11708</v>
      </c>
      <c r="B12582" t="s">
        <v>611</v>
      </c>
      <c r="C12582" t="s">
        <v>3416</v>
      </c>
      <c r="P12582">
        <v>4</v>
      </c>
      <c r="Q12582">
        <v>0</v>
      </c>
      <c r="R12582">
        <v>4</v>
      </c>
      <c r="S12582">
        <v>1</v>
      </c>
    </row>
    <row r="12583" spans="1:39" x14ac:dyDescent="0.3">
      <c r="A12583">
        <v>11708</v>
      </c>
      <c r="B12583" t="s">
        <v>611</v>
      </c>
      <c r="C12583" t="s">
        <v>2995</v>
      </c>
      <c r="P12583">
        <v>2</v>
      </c>
      <c r="Q12583">
        <v>0</v>
      </c>
      <c r="R12583">
        <v>2</v>
      </c>
      <c r="S12583">
        <v>1</v>
      </c>
    </row>
    <row r="12584" spans="1:39" x14ac:dyDescent="0.3">
      <c r="A12584">
        <v>11708</v>
      </c>
      <c r="B12584" t="s">
        <v>3087</v>
      </c>
      <c r="C12584" t="s">
        <v>3417</v>
      </c>
      <c r="T12584">
        <v>15.7</v>
      </c>
      <c r="U12584">
        <v>20</v>
      </c>
      <c r="V12584">
        <v>0</v>
      </c>
      <c r="W12584">
        <v>47</v>
      </c>
      <c r="X12584">
        <v>3</v>
      </c>
    </row>
    <row r="12585" spans="1:39" x14ac:dyDescent="0.3">
      <c r="A12585">
        <v>11708</v>
      </c>
      <c r="B12585" t="s">
        <v>611</v>
      </c>
      <c r="C12585" t="s">
        <v>369</v>
      </c>
      <c r="T12585">
        <v>16.3</v>
      </c>
      <c r="U12585">
        <v>29</v>
      </c>
      <c r="V12585">
        <v>0</v>
      </c>
      <c r="W12585">
        <v>49</v>
      </c>
      <c r="X12585">
        <v>3</v>
      </c>
    </row>
    <row r="12586" spans="1:39" x14ac:dyDescent="0.3">
      <c r="A12586">
        <v>11708</v>
      </c>
      <c r="B12586" t="s">
        <v>611</v>
      </c>
      <c r="C12586" t="s">
        <v>3413</v>
      </c>
      <c r="T12586">
        <v>44</v>
      </c>
      <c r="U12586">
        <v>59</v>
      </c>
      <c r="V12586">
        <v>0</v>
      </c>
      <c r="W12586">
        <v>88</v>
      </c>
      <c r="X12586">
        <v>2</v>
      </c>
    </row>
    <row r="12587" spans="1:39" x14ac:dyDescent="0.3">
      <c r="A12587">
        <v>11708</v>
      </c>
      <c r="B12587" t="s">
        <v>3087</v>
      </c>
      <c r="C12587" t="s">
        <v>3412</v>
      </c>
      <c r="Y12587">
        <v>17</v>
      </c>
      <c r="Z12587">
        <v>17</v>
      </c>
      <c r="AA12587">
        <v>0</v>
      </c>
      <c r="AB12587">
        <v>17</v>
      </c>
      <c r="AC12587">
        <v>1</v>
      </c>
    </row>
    <row r="12588" spans="1:39" x14ac:dyDescent="0.3">
      <c r="A12588">
        <v>11708</v>
      </c>
      <c r="B12588" t="s">
        <v>611</v>
      </c>
      <c r="C12588" t="s">
        <v>278</v>
      </c>
      <c r="Y12588">
        <v>84</v>
      </c>
      <c r="Z12588">
        <v>84</v>
      </c>
      <c r="AA12588">
        <v>1</v>
      </c>
      <c r="AB12588">
        <v>84</v>
      </c>
      <c r="AC12588">
        <v>1</v>
      </c>
    </row>
    <row r="12589" spans="1:39" x14ac:dyDescent="0.3">
      <c r="A12589">
        <v>11708</v>
      </c>
      <c r="B12589" t="s">
        <v>611</v>
      </c>
      <c r="C12589" t="s">
        <v>3413</v>
      </c>
      <c r="Y12589">
        <v>1</v>
      </c>
      <c r="Z12589">
        <v>1</v>
      </c>
      <c r="AA12589">
        <v>0</v>
      </c>
      <c r="AB12589">
        <v>1</v>
      </c>
      <c r="AC12589">
        <v>1</v>
      </c>
    </row>
    <row r="12590" spans="1:39" x14ac:dyDescent="0.3">
      <c r="A12590">
        <v>11708</v>
      </c>
      <c r="B12590" t="s">
        <v>3087</v>
      </c>
      <c r="C12590" t="s">
        <v>392</v>
      </c>
      <c r="AD12590">
        <v>2</v>
      </c>
      <c r="AE12590">
        <v>32</v>
      </c>
      <c r="AF12590">
        <v>1</v>
      </c>
      <c r="AG12590">
        <v>50</v>
      </c>
      <c r="AH12590">
        <v>6</v>
      </c>
      <c r="AI12590">
        <v>3</v>
      </c>
    </row>
    <row r="12591" spans="1:39" x14ac:dyDescent="0.3">
      <c r="A12591">
        <v>11708</v>
      </c>
      <c r="B12591" t="s">
        <v>611</v>
      </c>
      <c r="C12591" t="s">
        <v>3418</v>
      </c>
      <c r="AD12591">
        <v>2</v>
      </c>
      <c r="AE12591" t="s">
        <v>136</v>
      </c>
      <c r="AF12591">
        <v>0</v>
      </c>
      <c r="AG12591">
        <v>0</v>
      </c>
      <c r="AH12591">
        <v>3</v>
      </c>
      <c r="AI12591">
        <v>3</v>
      </c>
    </row>
    <row r="12592" spans="1:39" x14ac:dyDescent="0.3">
      <c r="A12592">
        <v>11708</v>
      </c>
      <c r="B12592" t="s">
        <v>3087</v>
      </c>
      <c r="C12592" t="s">
        <v>419</v>
      </c>
      <c r="AJ12592">
        <v>62</v>
      </c>
      <c r="AK12592">
        <v>250</v>
      </c>
      <c r="AL12592">
        <v>50</v>
      </c>
      <c r="AM12592">
        <v>5</v>
      </c>
    </row>
    <row r="12593" spans="1:39" x14ac:dyDescent="0.3">
      <c r="A12593">
        <v>11708</v>
      </c>
      <c r="B12593" t="s">
        <v>611</v>
      </c>
      <c r="C12593" t="s">
        <v>2875</v>
      </c>
      <c r="AJ12593">
        <v>44</v>
      </c>
      <c r="AK12593">
        <v>193</v>
      </c>
      <c r="AL12593">
        <v>38.6</v>
      </c>
      <c r="AM12593">
        <v>5</v>
      </c>
    </row>
    <row r="12594" spans="1:39" x14ac:dyDescent="0.3">
      <c r="A12594">
        <v>11709</v>
      </c>
      <c r="B12594" t="s">
        <v>1473</v>
      </c>
      <c r="C12594" t="s">
        <v>3020</v>
      </c>
      <c r="D12594">
        <v>25</v>
      </c>
      <c r="E12594">
        <v>64</v>
      </c>
      <c r="F12594">
        <v>16</v>
      </c>
      <c r="G12594">
        <v>1</v>
      </c>
      <c r="H12594">
        <v>3</v>
      </c>
      <c r="I12594">
        <v>303</v>
      </c>
      <c r="J12594">
        <v>197.4</v>
      </c>
    </row>
    <row r="12595" spans="1:39" x14ac:dyDescent="0.3">
      <c r="A12595">
        <v>11709</v>
      </c>
      <c r="B12595" t="s">
        <v>1473</v>
      </c>
      <c r="C12595" t="s">
        <v>870</v>
      </c>
      <c r="D12595">
        <v>1</v>
      </c>
      <c r="E12595">
        <v>0</v>
      </c>
      <c r="F12595">
        <v>0</v>
      </c>
      <c r="G12595">
        <v>0</v>
      </c>
      <c r="H12595">
        <v>0</v>
      </c>
      <c r="I12595">
        <v>0</v>
      </c>
      <c r="J12595">
        <v>0</v>
      </c>
    </row>
    <row r="12596" spans="1:39" x14ac:dyDescent="0.3">
      <c r="A12596">
        <v>11709</v>
      </c>
      <c r="B12596" t="s">
        <v>1966</v>
      </c>
      <c r="C12596" t="s">
        <v>56</v>
      </c>
      <c r="D12596">
        <v>49</v>
      </c>
      <c r="E12596">
        <v>51</v>
      </c>
      <c r="F12596">
        <v>25</v>
      </c>
      <c r="G12596">
        <v>0</v>
      </c>
      <c r="H12596">
        <v>3</v>
      </c>
      <c r="I12596">
        <v>291</v>
      </c>
      <c r="J12596">
        <v>121.1</v>
      </c>
    </row>
    <row r="12597" spans="1:39" x14ac:dyDescent="0.3">
      <c r="A12597">
        <v>11709</v>
      </c>
      <c r="B12597" t="s">
        <v>1473</v>
      </c>
      <c r="C12597" t="s">
        <v>174</v>
      </c>
      <c r="K12597">
        <v>35</v>
      </c>
      <c r="L12597">
        <v>0</v>
      </c>
      <c r="M12597">
        <v>90</v>
      </c>
      <c r="N12597">
        <v>4</v>
      </c>
      <c r="O12597">
        <v>280</v>
      </c>
    </row>
    <row r="12598" spans="1:39" x14ac:dyDescent="0.3">
      <c r="A12598">
        <v>11709</v>
      </c>
      <c r="B12598" t="s">
        <v>1473</v>
      </c>
      <c r="C12598" t="s">
        <v>870</v>
      </c>
      <c r="K12598">
        <v>4</v>
      </c>
      <c r="L12598">
        <v>0</v>
      </c>
      <c r="M12598">
        <v>8</v>
      </c>
      <c r="N12598">
        <v>0</v>
      </c>
      <c r="O12598">
        <v>14</v>
      </c>
    </row>
    <row r="12599" spans="1:39" x14ac:dyDescent="0.3">
      <c r="A12599">
        <v>11709</v>
      </c>
      <c r="B12599" t="s">
        <v>1473</v>
      </c>
      <c r="C12599" t="s">
        <v>320</v>
      </c>
      <c r="K12599">
        <v>1</v>
      </c>
      <c r="L12599">
        <v>0</v>
      </c>
      <c r="M12599">
        <v>10</v>
      </c>
      <c r="N12599">
        <v>0</v>
      </c>
      <c r="O12599">
        <v>10</v>
      </c>
    </row>
    <row r="12600" spans="1:39" x14ac:dyDescent="0.3">
      <c r="A12600">
        <v>11709</v>
      </c>
      <c r="B12600" t="s">
        <v>1473</v>
      </c>
      <c r="C12600" t="s">
        <v>3020</v>
      </c>
      <c r="K12600">
        <v>1</v>
      </c>
      <c r="L12600">
        <v>0</v>
      </c>
      <c r="M12600">
        <v>0</v>
      </c>
      <c r="N12600">
        <v>0</v>
      </c>
      <c r="O12600">
        <v>-12</v>
      </c>
    </row>
    <row r="12601" spans="1:39" x14ac:dyDescent="0.3">
      <c r="A12601">
        <v>11709</v>
      </c>
      <c r="B12601" t="s">
        <v>1966</v>
      </c>
      <c r="C12601" t="s">
        <v>3419</v>
      </c>
      <c r="K12601">
        <v>12</v>
      </c>
      <c r="L12601">
        <v>0</v>
      </c>
      <c r="M12601">
        <v>36</v>
      </c>
      <c r="N12601">
        <v>0</v>
      </c>
      <c r="O12601">
        <v>98</v>
      </c>
    </row>
    <row r="12602" spans="1:39" x14ac:dyDescent="0.3">
      <c r="A12602">
        <v>11709</v>
      </c>
      <c r="B12602" t="s">
        <v>1966</v>
      </c>
      <c r="C12602" t="s">
        <v>56</v>
      </c>
      <c r="K12602">
        <v>13</v>
      </c>
      <c r="L12602">
        <v>1</v>
      </c>
      <c r="M12602">
        <v>23</v>
      </c>
      <c r="N12602">
        <v>0</v>
      </c>
      <c r="O12602">
        <v>38</v>
      </c>
    </row>
    <row r="12603" spans="1:39" x14ac:dyDescent="0.3">
      <c r="A12603">
        <v>11709</v>
      </c>
      <c r="B12603" t="s">
        <v>1966</v>
      </c>
      <c r="C12603" t="s">
        <v>672</v>
      </c>
      <c r="K12603">
        <v>4</v>
      </c>
      <c r="L12603">
        <v>0</v>
      </c>
      <c r="M12603">
        <v>12</v>
      </c>
      <c r="N12603">
        <v>0</v>
      </c>
      <c r="O12603">
        <v>28</v>
      </c>
    </row>
    <row r="12604" spans="1:39" x14ac:dyDescent="0.3">
      <c r="A12604">
        <v>11709</v>
      </c>
      <c r="B12604" t="s">
        <v>1966</v>
      </c>
      <c r="C12604" t="s">
        <v>3420</v>
      </c>
      <c r="K12604">
        <v>2</v>
      </c>
      <c r="L12604">
        <v>0</v>
      </c>
      <c r="M12604">
        <v>5</v>
      </c>
      <c r="N12604">
        <v>0</v>
      </c>
      <c r="O12604">
        <v>5</v>
      </c>
    </row>
    <row r="12605" spans="1:39" x14ac:dyDescent="0.3">
      <c r="A12605">
        <v>11709</v>
      </c>
      <c r="B12605" t="s">
        <v>1473</v>
      </c>
      <c r="C12605" t="s">
        <v>3022</v>
      </c>
      <c r="P12605">
        <v>47</v>
      </c>
      <c r="Q12605">
        <v>1</v>
      </c>
      <c r="R12605">
        <v>125</v>
      </c>
      <c r="S12605">
        <v>6</v>
      </c>
    </row>
    <row r="12606" spans="1:39" x14ac:dyDescent="0.3">
      <c r="A12606">
        <v>11709</v>
      </c>
      <c r="B12606" t="s">
        <v>1473</v>
      </c>
      <c r="C12606" t="s">
        <v>1484</v>
      </c>
      <c r="P12606">
        <v>35</v>
      </c>
      <c r="Q12606">
        <v>1</v>
      </c>
      <c r="R12606">
        <v>72</v>
      </c>
      <c r="S12606">
        <v>3</v>
      </c>
    </row>
    <row r="12607" spans="1:39" x14ac:dyDescent="0.3">
      <c r="A12607">
        <v>11709</v>
      </c>
      <c r="B12607" t="s">
        <v>1473</v>
      </c>
      <c r="C12607" t="s">
        <v>320</v>
      </c>
      <c r="P12607">
        <v>36</v>
      </c>
      <c r="Q12607">
        <v>1</v>
      </c>
      <c r="R12607">
        <v>57</v>
      </c>
      <c r="S12607">
        <v>2</v>
      </c>
    </row>
    <row r="12608" spans="1:39" x14ac:dyDescent="0.3">
      <c r="A12608">
        <v>11709</v>
      </c>
      <c r="B12608" t="s">
        <v>1473</v>
      </c>
      <c r="C12608" t="s">
        <v>1368</v>
      </c>
      <c r="P12608">
        <v>11</v>
      </c>
      <c r="Q12608">
        <v>0</v>
      </c>
      <c r="R12608">
        <v>20</v>
      </c>
      <c r="S12608">
        <v>2</v>
      </c>
    </row>
    <row r="12609" spans="1:39" x14ac:dyDescent="0.3">
      <c r="A12609">
        <v>11709</v>
      </c>
      <c r="B12609" t="s">
        <v>1473</v>
      </c>
      <c r="C12609" t="s">
        <v>174</v>
      </c>
      <c r="P12609">
        <v>8</v>
      </c>
      <c r="Q12609">
        <v>0</v>
      </c>
      <c r="R12609">
        <v>15</v>
      </c>
      <c r="S12609">
        <v>2</v>
      </c>
    </row>
    <row r="12610" spans="1:39" x14ac:dyDescent="0.3">
      <c r="A12610">
        <v>11709</v>
      </c>
      <c r="B12610" t="s">
        <v>1473</v>
      </c>
      <c r="C12610" t="s">
        <v>3024</v>
      </c>
      <c r="P12610">
        <v>14</v>
      </c>
      <c r="Q12610">
        <v>0</v>
      </c>
      <c r="R12610">
        <v>14</v>
      </c>
      <c r="S12610">
        <v>1</v>
      </c>
    </row>
    <row r="12611" spans="1:39" x14ac:dyDescent="0.3">
      <c r="A12611">
        <v>11709</v>
      </c>
      <c r="B12611" t="s">
        <v>1966</v>
      </c>
      <c r="C12611" t="s">
        <v>672</v>
      </c>
      <c r="P12611">
        <v>34</v>
      </c>
      <c r="Q12611">
        <v>1</v>
      </c>
      <c r="R12611">
        <v>169</v>
      </c>
      <c r="S12611">
        <v>13</v>
      </c>
    </row>
    <row r="12612" spans="1:39" x14ac:dyDescent="0.3">
      <c r="A12612">
        <v>11709</v>
      </c>
      <c r="B12612" t="s">
        <v>1966</v>
      </c>
      <c r="C12612" t="s">
        <v>3175</v>
      </c>
      <c r="P12612">
        <v>22</v>
      </c>
      <c r="Q12612">
        <v>2</v>
      </c>
      <c r="R12612">
        <v>89</v>
      </c>
      <c r="S12612">
        <v>9</v>
      </c>
    </row>
    <row r="12613" spans="1:39" x14ac:dyDescent="0.3">
      <c r="A12613">
        <v>11709</v>
      </c>
      <c r="B12613" t="s">
        <v>1966</v>
      </c>
      <c r="C12613" t="s">
        <v>3421</v>
      </c>
      <c r="P12613">
        <v>14</v>
      </c>
      <c r="Q12613">
        <v>0</v>
      </c>
      <c r="R12613">
        <v>20</v>
      </c>
      <c r="S12613">
        <v>2</v>
      </c>
    </row>
    <row r="12614" spans="1:39" x14ac:dyDescent="0.3">
      <c r="A12614">
        <v>11709</v>
      </c>
      <c r="B12614" t="s">
        <v>1966</v>
      </c>
      <c r="C12614" t="s">
        <v>915</v>
      </c>
      <c r="P12614">
        <v>13</v>
      </c>
      <c r="Q12614">
        <v>0</v>
      </c>
      <c r="R12614">
        <v>13</v>
      </c>
      <c r="S12614">
        <v>1</v>
      </c>
    </row>
    <row r="12615" spans="1:39" x14ac:dyDescent="0.3">
      <c r="A12615">
        <v>11709</v>
      </c>
      <c r="B12615" t="s">
        <v>1473</v>
      </c>
      <c r="C12615" t="s">
        <v>870</v>
      </c>
      <c r="T12615">
        <v>16</v>
      </c>
      <c r="U12615">
        <v>29</v>
      </c>
      <c r="V12615">
        <v>0</v>
      </c>
      <c r="W12615">
        <v>64</v>
      </c>
      <c r="X12615">
        <v>4</v>
      </c>
    </row>
    <row r="12616" spans="1:39" x14ac:dyDescent="0.3">
      <c r="A12616">
        <v>11709</v>
      </c>
      <c r="B12616" t="s">
        <v>1473</v>
      </c>
      <c r="C12616" t="s">
        <v>3422</v>
      </c>
      <c r="T12616">
        <v>1</v>
      </c>
      <c r="U12616">
        <v>1</v>
      </c>
      <c r="V12616">
        <v>0</v>
      </c>
      <c r="W12616">
        <v>1</v>
      </c>
      <c r="X12616">
        <v>1</v>
      </c>
    </row>
    <row r="12617" spans="1:39" x14ac:dyDescent="0.3">
      <c r="A12617">
        <v>11709</v>
      </c>
      <c r="B12617" t="s">
        <v>1966</v>
      </c>
      <c r="C12617" t="s">
        <v>672</v>
      </c>
      <c r="T12617">
        <v>18.3</v>
      </c>
      <c r="U12617">
        <v>33</v>
      </c>
      <c r="V12617">
        <v>0</v>
      </c>
      <c r="W12617">
        <v>128</v>
      </c>
      <c r="X12617">
        <v>7</v>
      </c>
    </row>
    <row r="12618" spans="1:39" x14ac:dyDescent="0.3">
      <c r="A12618">
        <v>11709</v>
      </c>
      <c r="B12618" t="s">
        <v>1473</v>
      </c>
      <c r="C12618" t="s">
        <v>870</v>
      </c>
      <c r="Y12618">
        <v>0</v>
      </c>
      <c r="Z12618">
        <v>0</v>
      </c>
      <c r="AA12618">
        <v>0</v>
      </c>
      <c r="AB12618">
        <v>0</v>
      </c>
      <c r="AC12618">
        <v>1</v>
      </c>
    </row>
    <row r="12619" spans="1:39" x14ac:dyDescent="0.3">
      <c r="A12619">
        <v>11709</v>
      </c>
      <c r="B12619" t="s">
        <v>1966</v>
      </c>
      <c r="C12619" t="s">
        <v>3178</v>
      </c>
      <c r="Y12619">
        <v>10.5</v>
      </c>
      <c r="Z12619">
        <v>19</v>
      </c>
      <c r="AA12619">
        <v>0</v>
      </c>
      <c r="AB12619">
        <v>21</v>
      </c>
      <c r="AC12619">
        <v>2</v>
      </c>
    </row>
    <row r="12620" spans="1:39" x14ac:dyDescent="0.3">
      <c r="A12620">
        <v>11709</v>
      </c>
      <c r="B12620" t="s">
        <v>1473</v>
      </c>
      <c r="C12620" t="s">
        <v>3423</v>
      </c>
      <c r="AD12620">
        <v>1</v>
      </c>
      <c r="AE12620">
        <v>53</v>
      </c>
      <c r="AF12620">
        <v>1</v>
      </c>
      <c r="AG12620">
        <v>100</v>
      </c>
      <c r="AH12620">
        <v>10</v>
      </c>
      <c r="AI12620">
        <v>7</v>
      </c>
    </row>
    <row r="12621" spans="1:39" x14ac:dyDescent="0.3">
      <c r="A12621">
        <v>11709</v>
      </c>
      <c r="B12621" t="s">
        <v>1966</v>
      </c>
      <c r="C12621" t="s">
        <v>3180</v>
      </c>
      <c r="AD12621">
        <v>3</v>
      </c>
      <c r="AE12621">
        <v>47</v>
      </c>
      <c r="AF12621">
        <v>3</v>
      </c>
      <c r="AG12621">
        <v>100</v>
      </c>
      <c r="AH12621">
        <v>12</v>
      </c>
      <c r="AI12621">
        <v>3</v>
      </c>
    </row>
    <row r="12622" spans="1:39" x14ac:dyDescent="0.3">
      <c r="A12622">
        <v>11709</v>
      </c>
      <c r="B12622" t="s">
        <v>1473</v>
      </c>
      <c r="C12622" t="s">
        <v>3423</v>
      </c>
      <c r="AJ12622">
        <v>38</v>
      </c>
      <c r="AK12622">
        <v>106</v>
      </c>
      <c r="AL12622">
        <v>35.299999999999997</v>
      </c>
      <c r="AM12622">
        <v>3</v>
      </c>
    </row>
    <row r="12623" spans="1:39" x14ac:dyDescent="0.3">
      <c r="A12623">
        <v>11709</v>
      </c>
      <c r="B12623" t="s">
        <v>1966</v>
      </c>
      <c r="C12623" t="s">
        <v>199</v>
      </c>
      <c r="AJ12623">
        <v>50</v>
      </c>
      <c r="AK12623">
        <v>206</v>
      </c>
      <c r="AL12623">
        <v>41.2</v>
      </c>
      <c r="AM12623">
        <v>5</v>
      </c>
    </row>
    <row r="12624" spans="1:39" x14ac:dyDescent="0.3">
      <c r="A12624">
        <v>11710</v>
      </c>
      <c r="B12624" t="s">
        <v>1035</v>
      </c>
      <c r="C12624" t="s">
        <v>2826</v>
      </c>
      <c r="D12624">
        <v>19</v>
      </c>
      <c r="E12624">
        <v>73.7</v>
      </c>
      <c r="F12624">
        <v>14</v>
      </c>
      <c r="G12624">
        <v>0</v>
      </c>
      <c r="H12624">
        <v>0</v>
      </c>
      <c r="I12624">
        <v>141</v>
      </c>
      <c r="J12624">
        <v>136</v>
      </c>
    </row>
    <row r="12625" spans="1:15" x14ac:dyDescent="0.3">
      <c r="A12625">
        <v>11710</v>
      </c>
      <c r="B12625" t="s">
        <v>1035</v>
      </c>
      <c r="C12625" t="s">
        <v>3424</v>
      </c>
      <c r="D12625">
        <v>8</v>
      </c>
      <c r="E12625">
        <v>75</v>
      </c>
      <c r="F12625">
        <v>6</v>
      </c>
      <c r="G12625">
        <v>0</v>
      </c>
      <c r="H12625">
        <v>0</v>
      </c>
      <c r="I12625">
        <v>42</v>
      </c>
      <c r="J12625">
        <v>119.1</v>
      </c>
    </row>
    <row r="12626" spans="1:15" x14ac:dyDescent="0.3">
      <c r="A12626">
        <v>11710</v>
      </c>
      <c r="B12626" t="s">
        <v>165</v>
      </c>
      <c r="C12626" t="s">
        <v>107</v>
      </c>
      <c r="D12626">
        <v>45</v>
      </c>
      <c r="E12626">
        <v>60</v>
      </c>
      <c r="F12626">
        <v>27</v>
      </c>
      <c r="G12626">
        <v>0</v>
      </c>
      <c r="H12626">
        <v>5</v>
      </c>
      <c r="I12626">
        <v>312</v>
      </c>
      <c r="J12626">
        <v>154.9</v>
      </c>
    </row>
    <row r="12627" spans="1:15" x14ac:dyDescent="0.3">
      <c r="A12627">
        <v>11710</v>
      </c>
      <c r="B12627" t="s">
        <v>165</v>
      </c>
      <c r="C12627" t="s">
        <v>3425</v>
      </c>
      <c r="D12627">
        <v>1</v>
      </c>
      <c r="E12627">
        <v>100</v>
      </c>
      <c r="F12627">
        <v>1</v>
      </c>
      <c r="G12627">
        <v>0</v>
      </c>
      <c r="H12627">
        <v>0</v>
      </c>
      <c r="I12627">
        <v>8</v>
      </c>
      <c r="J12627">
        <v>167.2</v>
      </c>
    </row>
    <row r="12628" spans="1:15" x14ac:dyDescent="0.3">
      <c r="A12628">
        <v>11710</v>
      </c>
      <c r="B12628" t="s">
        <v>165</v>
      </c>
      <c r="C12628" t="s">
        <v>595</v>
      </c>
      <c r="D12628">
        <v>1</v>
      </c>
      <c r="E12628">
        <v>100</v>
      </c>
      <c r="F12628">
        <v>1</v>
      </c>
      <c r="G12628">
        <v>0</v>
      </c>
      <c r="H12628">
        <v>1</v>
      </c>
      <c r="I12628">
        <v>4</v>
      </c>
      <c r="J12628">
        <v>463.6</v>
      </c>
    </row>
    <row r="12629" spans="1:15" x14ac:dyDescent="0.3">
      <c r="A12629">
        <v>11710</v>
      </c>
      <c r="B12629" t="s">
        <v>1035</v>
      </c>
      <c r="C12629" t="s">
        <v>2826</v>
      </c>
      <c r="K12629">
        <v>7</v>
      </c>
      <c r="L12629">
        <v>1</v>
      </c>
      <c r="M12629">
        <v>23</v>
      </c>
      <c r="N12629">
        <v>0</v>
      </c>
      <c r="O12629">
        <v>21</v>
      </c>
    </row>
    <row r="12630" spans="1:15" x14ac:dyDescent="0.3">
      <c r="A12630">
        <v>11710</v>
      </c>
      <c r="B12630" t="s">
        <v>1035</v>
      </c>
      <c r="C12630" t="s">
        <v>266</v>
      </c>
      <c r="K12630">
        <v>5</v>
      </c>
      <c r="L12630">
        <v>1</v>
      </c>
      <c r="M12630">
        <v>7</v>
      </c>
      <c r="N12630">
        <v>0</v>
      </c>
      <c r="O12630">
        <v>18</v>
      </c>
    </row>
    <row r="12631" spans="1:15" x14ac:dyDescent="0.3">
      <c r="A12631">
        <v>11710</v>
      </c>
      <c r="B12631" t="s">
        <v>1035</v>
      </c>
      <c r="C12631" t="s">
        <v>3424</v>
      </c>
      <c r="K12631">
        <v>12</v>
      </c>
      <c r="L12631">
        <v>0</v>
      </c>
      <c r="M12631">
        <v>13</v>
      </c>
      <c r="N12631">
        <v>0</v>
      </c>
      <c r="O12631">
        <v>6</v>
      </c>
    </row>
    <row r="12632" spans="1:15" x14ac:dyDescent="0.3">
      <c r="A12632">
        <v>11710</v>
      </c>
      <c r="B12632" t="s">
        <v>1035</v>
      </c>
      <c r="C12632" t="s">
        <v>2828</v>
      </c>
      <c r="K12632">
        <v>5</v>
      </c>
      <c r="L12632">
        <v>0</v>
      </c>
      <c r="M12632">
        <v>5</v>
      </c>
      <c r="N12632">
        <v>0</v>
      </c>
      <c r="O12632">
        <v>6</v>
      </c>
    </row>
    <row r="12633" spans="1:15" x14ac:dyDescent="0.3">
      <c r="A12633">
        <v>11710</v>
      </c>
      <c r="B12633" t="s">
        <v>1035</v>
      </c>
      <c r="C12633" t="s">
        <v>3426</v>
      </c>
      <c r="K12633">
        <v>3</v>
      </c>
      <c r="L12633">
        <v>0</v>
      </c>
      <c r="M12633">
        <v>4</v>
      </c>
      <c r="N12633">
        <v>0</v>
      </c>
      <c r="O12633">
        <v>0</v>
      </c>
    </row>
    <row r="12634" spans="1:15" x14ac:dyDescent="0.3">
      <c r="A12634">
        <v>11710</v>
      </c>
      <c r="B12634" t="s">
        <v>1035</v>
      </c>
      <c r="C12634" t="s">
        <v>107</v>
      </c>
      <c r="K12634">
        <v>0</v>
      </c>
      <c r="L12634">
        <v>1</v>
      </c>
      <c r="M12634">
        <v>0</v>
      </c>
      <c r="N12634">
        <v>0</v>
      </c>
      <c r="O12634">
        <v>0</v>
      </c>
    </row>
    <row r="12635" spans="1:15" x14ac:dyDescent="0.3">
      <c r="A12635">
        <v>11710</v>
      </c>
      <c r="B12635" t="s">
        <v>1035</v>
      </c>
      <c r="C12635" t="s">
        <v>154</v>
      </c>
      <c r="K12635">
        <v>0</v>
      </c>
      <c r="L12635">
        <v>1</v>
      </c>
      <c r="M12635">
        <v>0</v>
      </c>
      <c r="N12635">
        <v>0</v>
      </c>
      <c r="O12635">
        <v>0</v>
      </c>
    </row>
    <row r="12636" spans="1:15" x14ac:dyDescent="0.3">
      <c r="A12636">
        <v>11710</v>
      </c>
      <c r="B12636" t="s">
        <v>1035</v>
      </c>
      <c r="C12636" t="s">
        <v>1926</v>
      </c>
      <c r="K12636">
        <v>1</v>
      </c>
      <c r="L12636">
        <v>0</v>
      </c>
      <c r="M12636">
        <v>0</v>
      </c>
      <c r="N12636">
        <v>0</v>
      </c>
      <c r="O12636">
        <v>-4</v>
      </c>
    </row>
    <row r="12637" spans="1:15" x14ac:dyDescent="0.3">
      <c r="A12637">
        <v>11710</v>
      </c>
      <c r="B12637" t="s">
        <v>165</v>
      </c>
      <c r="C12637" t="s">
        <v>595</v>
      </c>
      <c r="K12637">
        <v>17</v>
      </c>
      <c r="L12637">
        <v>0</v>
      </c>
      <c r="M12637">
        <v>15</v>
      </c>
      <c r="N12637">
        <v>1</v>
      </c>
      <c r="O12637">
        <v>112</v>
      </c>
    </row>
    <row r="12638" spans="1:15" x14ac:dyDescent="0.3">
      <c r="A12638">
        <v>11710</v>
      </c>
      <c r="B12638" t="s">
        <v>165</v>
      </c>
      <c r="C12638" t="s">
        <v>1389</v>
      </c>
      <c r="K12638">
        <v>8</v>
      </c>
      <c r="L12638">
        <v>0</v>
      </c>
      <c r="M12638">
        <v>19</v>
      </c>
      <c r="N12638">
        <v>0</v>
      </c>
      <c r="O12638">
        <v>49</v>
      </c>
    </row>
    <row r="12639" spans="1:15" x14ac:dyDescent="0.3">
      <c r="A12639">
        <v>11710</v>
      </c>
      <c r="B12639" t="s">
        <v>165</v>
      </c>
      <c r="C12639" t="s">
        <v>107</v>
      </c>
      <c r="K12639">
        <v>9</v>
      </c>
      <c r="L12639">
        <v>0</v>
      </c>
      <c r="M12639">
        <v>15</v>
      </c>
      <c r="N12639">
        <v>1</v>
      </c>
      <c r="O12639">
        <v>46</v>
      </c>
    </row>
    <row r="12640" spans="1:15" x14ac:dyDescent="0.3">
      <c r="A12640">
        <v>11710</v>
      </c>
      <c r="B12640" t="s">
        <v>165</v>
      </c>
      <c r="C12640" t="s">
        <v>3173</v>
      </c>
      <c r="K12640">
        <v>1</v>
      </c>
      <c r="L12640">
        <v>0</v>
      </c>
      <c r="M12640">
        <v>19</v>
      </c>
      <c r="N12640">
        <v>1</v>
      </c>
      <c r="O12640">
        <v>19</v>
      </c>
    </row>
    <row r="12641" spans="1:19" x14ac:dyDescent="0.3">
      <c r="A12641">
        <v>11710</v>
      </c>
      <c r="B12641" t="s">
        <v>165</v>
      </c>
      <c r="C12641" t="s">
        <v>3427</v>
      </c>
      <c r="K12641">
        <v>2</v>
      </c>
      <c r="L12641">
        <v>0</v>
      </c>
      <c r="M12641">
        <v>3</v>
      </c>
      <c r="N12641">
        <v>0</v>
      </c>
      <c r="O12641">
        <v>6</v>
      </c>
    </row>
    <row r="12642" spans="1:19" x14ac:dyDescent="0.3">
      <c r="A12642">
        <v>11710</v>
      </c>
      <c r="B12642" t="s">
        <v>165</v>
      </c>
      <c r="C12642" t="s">
        <v>44</v>
      </c>
      <c r="K12642">
        <v>2</v>
      </c>
      <c r="L12642">
        <v>0</v>
      </c>
      <c r="M12642">
        <v>3</v>
      </c>
      <c r="N12642">
        <v>0</v>
      </c>
      <c r="O12642">
        <v>6</v>
      </c>
    </row>
    <row r="12643" spans="1:19" x14ac:dyDescent="0.3">
      <c r="A12643">
        <v>11710</v>
      </c>
      <c r="B12643" t="s">
        <v>1035</v>
      </c>
      <c r="C12643" t="s">
        <v>154</v>
      </c>
      <c r="P12643">
        <v>32</v>
      </c>
      <c r="Q12643">
        <v>0</v>
      </c>
      <c r="R12643">
        <v>71</v>
      </c>
      <c r="S12643">
        <v>5</v>
      </c>
    </row>
    <row r="12644" spans="1:19" x14ac:dyDescent="0.3">
      <c r="A12644">
        <v>11710</v>
      </c>
      <c r="B12644" t="s">
        <v>1035</v>
      </c>
      <c r="C12644" t="s">
        <v>266</v>
      </c>
      <c r="P12644">
        <v>14</v>
      </c>
      <c r="Q12644">
        <v>0</v>
      </c>
      <c r="R12644">
        <v>33</v>
      </c>
      <c r="S12644">
        <v>6</v>
      </c>
    </row>
    <row r="12645" spans="1:19" x14ac:dyDescent="0.3">
      <c r="A12645">
        <v>11710</v>
      </c>
      <c r="B12645" t="s">
        <v>1035</v>
      </c>
      <c r="C12645" t="s">
        <v>3428</v>
      </c>
      <c r="P12645">
        <v>11</v>
      </c>
      <c r="Q12645">
        <v>0</v>
      </c>
      <c r="R12645">
        <v>22</v>
      </c>
      <c r="S12645">
        <v>3</v>
      </c>
    </row>
    <row r="12646" spans="1:19" x14ac:dyDescent="0.3">
      <c r="A12646">
        <v>11710</v>
      </c>
      <c r="B12646" t="s">
        <v>1035</v>
      </c>
      <c r="C12646" t="s">
        <v>3429</v>
      </c>
      <c r="P12646">
        <v>20</v>
      </c>
      <c r="Q12646">
        <v>0</v>
      </c>
      <c r="R12646">
        <v>20</v>
      </c>
      <c r="S12646">
        <v>1</v>
      </c>
    </row>
    <row r="12647" spans="1:19" x14ac:dyDescent="0.3">
      <c r="A12647">
        <v>11710</v>
      </c>
      <c r="B12647" t="s">
        <v>1035</v>
      </c>
      <c r="C12647" t="s">
        <v>3426</v>
      </c>
      <c r="P12647">
        <v>14</v>
      </c>
      <c r="Q12647">
        <v>0</v>
      </c>
      <c r="R12647">
        <v>14</v>
      </c>
      <c r="S12647">
        <v>1</v>
      </c>
    </row>
    <row r="12648" spans="1:19" x14ac:dyDescent="0.3">
      <c r="A12648">
        <v>11710</v>
      </c>
      <c r="B12648" t="s">
        <v>1035</v>
      </c>
      <c r="C12648" t="s">
        <v>1733</v>
      </c>
      <c r="P12648">
        <v>9</v>
      </c>
      <c r="Q12648">
        <v>0</v>
      </c>
      <c r="R12648">
        <v>9</v>
      </c>
      <c r="S12648">
        <v>1</v>
      </c>
    </row>
    <row r="12649" spans="1:19" x14ac:dyDescent="0.3">
      <c r="A12649">
        <v>11710</v>
      </c>
      <c r="B12649" t="s">
        <v>1035</v>
      </c>
      <c r="C12649" t="s">
        <v>3430</v>
      </c>
      <c r="P12649">
        <v>10</v>
      </c>
      <c r="Q12649">
        <v>0</v>
      </c>
      <c r="R12649">
        <v>8</v>
      </c>
      <c r="S12649">
        <v>2</v>
      </c>
    </row>
    <row r="12650" spans="1:19" x14ac:dyDescent="0.3">
      <c r="A12650">
        <v>11710</v>
      </c>
      <c r="B12650" t="s">
        <v>1035</v>
      </c>
      <c r="C12650" t="s">
        <v>113</v>
      </c>
      <c r="P12650">
        <v>6</v>
      </c>
      <c r="Q12650">
        <v>0</v>
      </c>
      <c r="R12650">
        <v>6</v>
      </c>
      <c r="S12650">
        <v>1</v>
      </c>
    </row>
    <row r="12651" spans="1:19" x14ac:dyDescent="0.3">
      <c r="A12651">
        <v>11710</v>
      </c>
      <c r="B12651" t="s">
        <v>165</v>
      </c>
      <c r="C12651" t="s">
        <v>1227</v>
      </c>
      <c r="P12651">
        <v>26</v>
      </c>
      <c r="Q12651">
        <v>0</v>
      </c>
      <c r="R12651">
        <v>97</v>
      </c>
      <c r="S12651">
        <v>5</v>
      </c>
    </row>
    <row r="12652" spans="1:19" x14ac:dyDescent="0.3">
      <c r="A12652">
        <v>11710</v>
      </c>
      <c r="B12652" t="s">
        <v>165</v>
      </c>
      <c r="C12652" t="s">
        <v>1389</v>
      </c>
      <c r="P12652">
        <v>13</v>
      </c>
      <c r="Q12652">
        <v>1</v>
      </c>
      <c r="R12652">
        <v>69</v>
      </c>
      <c r="S12652">
        <v>11</v>
      </c>
    </row>
    <row r="12653" spans="1:19" x14ac:dyDescent="0.3">
      <c r="A12653">
        <v>11710</v>
      </c>
      <c r="B12653" t="s">
        <v>165</v>
      </c>
      <c r="C12653" t="s">
        <v>595</v>
      </c>
      <c r="P12653">
        <v>28</v>
      </c>
      <c r="Q12653">
        <v>1</v>
      </c>
      <c r="R12653">
        <v>57</v>
      </c>
      <c r="S12653">
        <v>4</v>
      </c>
    </row>
    <row r="12654" spans="1:19" x14ac:dyDescent="0.3">
      <c r="A12654">
        <v>11710</v>
      </c>
      <c r="B12654" t="s">
        <v>165</v>
      </c>
      <c r="C12654" t="s">
        <v>2536</v>
      </c>
      <c r="P12654">
        <v>22</v>
      </c>
      <c r="Q12654">
        <v>2</v>
      </c>
      <c r="R12654">
        <v>49</v>
      </c>
      <c r="S12654">
        <v>3</v>
      </c>
    </row>
    <row r="12655" spans="1:19" x14ac:dyDescent="0.3">
      <c r="A12655">
        <v>11710</v>
      </c>
      <c r="B12655" t="s">
        <v>165</v>
      </c>
      <c r="C12655" t="s">
        <v>3431</v>
      </c>
      <c r="P12655">
        <v>13</v>
      </c>
      <c r="Q12655">
        <v>0</v>
      </c>
      <c r="R12655">
        <v>17</v>
      </c>
      <c r="S12655">
        <v>2</v>
      </c>
    </row>
    <row r="12656" spans="1:19" x14ac:dyDescent="0.3">
      <c r="A12656">
        <v>11710</v>
      </c>
      <c r="B12656" t="s">
        <v>165</v>
      </c>
      <c r="C12656" t="s">
        <v>44</v>
      </c>
      <c r="P12656">
        <v>17</v>
      </c>
      <c r="Q12656">
        <v>0</v>
      </c>
      <c r="R12656">
        <v>17</v>
      </c>
      <c r="S12656">
        <v>1</v>
      </c>
    </row>
    <row r="12657" spans="1:39" x14ac:dyDescent="0.3">
      <c r="A12657">
        <v>11710</v>
      </c>
      <c r="B12657" t="s">
        <v>165</v>
      </c>
      <c r="C12657" t="s">
        <v>3432</v>
      </c>
      <c r="P12657">
        <v>8</v>
      </c>
      <c r="Q12657">
        <v>0</v>
      </c>
      <c r="R12657">
        <v>8</v>
      </c>
      <c r="S12657">
        <v>1</v>
      </c>
    </row>
    <row r="12658" spans="1:39" x14ac:dyDescent="0.3">
      <c r="A12658">
        <v>11710</v>
      </c>
      <c r="B12658" t="s">
        <v>165</v>
      </c>
      <c r="C12658" t="s">
        <v>3173</v>
      </c>
      <c r="P12658">
        <v>6</v>
      </c>
      <c r="Q12658">
        <v>1</v>
      </c>
      <c r="R12658">
        <v>6</v>
      </c>
      <c r="S12658">
        <v>1</v>
      </c>
    </row>
    <row r="12659" spans="1:39" x14ac:dyDescent="0.3">
      <c r="A12659">
        <v>11710</v>
      </c>
      <c r="B12659" t="s">
        <v>165</v>
      </c>
      <c r="C12659" t="s">
        <v>3433</v>
      </c>
      <c r="P12659">
        <v>4</v>
      </c>
      <c r="Q12659">
        <v>1</v>
      </c>
      <c r="R12659">
        <v>4</v>
      </c>
      <c r="S12659">
        <v>1</v>
      </c>
    </row>
    <row r="12660" spans="1:39" x14ac:dyDescent="0.3">
      <c r="A12660">
        <v>11710</v>
      </c>
      <c r="B12660" t="s">
        <v>1035</v>
      </c>
      <c r="C12660" t="s">
        <v>44</v>
      </c>
      <c r="T12660">
        <v>33.799999999999997</v>
      </c>
      <c r="U12660">
        <v>78</v>
      </c>
      <c r="V12660">
        <v>1</v>
      </c>
      <c r="W12660">
        <v>135</v>
      </c>
      <c r="X12660">
        <v>4</v>
      </c>
    </row>
    <row r="12661" spans="1:39" x14ac:dyDescent="0.3">
      <c r="A12661">
        <v>11710</v>
      </c>
      <c r="B12661" t="s">
        <v>1035</v>
      </c>
      <c r="C12661" t="s">
        <v>3372</v>
      </c>
      <c r="T12661">
        <v>15.3</v>
      </c>
      <c r="U12661">
        <v>29</v>
      </c>
      <c r="V12661">
        <v>0</v>
      </c>
      <c r="W12661">
        <v>46</v>
      </c>
      <c r="X12661">
        <v>3</v>
      </c>
    </row>
    <row r="12662" spans="1:39" x14ac:dyDescent="0.3">
      <c r="A12662">
        <v>11710</v>
      </c>
      <c r="B12662" t="s">
        <v>1035</v>
      </c>
      <c r="C12662" t="s">
        <v>3434</v>
      </c>
      <c r="T12662">
        <v>18</v>
      </c>
      <c r="U12662">
        <v>18</v>
      </c>
      <c r="V12662">
        <v>0</v>
      </c>
      <c r="W12662">
        <v>18</v>
      </c>
      <c r="X12662">
        <v>1</v>
      </c>
    </row>
    <row r="12663" spans="1:39" x14ac:dyDescent="0.3">
      <c r="A12663">
        <v>11710</v>
      </c>
      <c r="B12663" t="s">
        <v>1035</v>
      </c>
      <c r="C12663" t="s">
        <v>154</v>
      </c>
      <c r="T12663">
        <v>15</v>
      </c>
      <c r="U12663">
        <v>15</v>
      </c>
      <c r="V12663">
        <v>0</v>
      </c>
      <c r="W12663">
        <v>15</v>
      </c>
      <c r="X12663">
        <v>1</v>
      </c>
    </row>
    <row r="12664" spans="1:39" x14ac:dyDescent="0.3">
      <c r="A12664">
        <v>11710</v>
      </c>
      <c r="B12664" t="s">
        <v>1035</v>
      </c>
      <c r="C12664" t="s">
        <v>3430</v>
      </c>
      <c r="T12664">
        <v>7</v>
      </c>
      <c r="U12664">
        <v>7</v>
      </c>
      <c r="V12664">
        <v>0</v>
      </c>
      <c r="W12664">
        <v>7</v>
      </c>
      <c r="X12664">
        <v>1</v>
      </c>
    </row>
    <row r="12665" spans="1:39" x14ac:dyDescent="0.3">
      <c r="A12665">
        <v>11710</v>
      </c>
      <c r="B12665" t="s">
        <v>165</v>
      </c>
      <c r="C12665" t="s">
        <v>131</v>
      </c>
      <c r="T12665">
        <v>23</v>
      </c>
      <c r="U12665">
        <v>26</v>
      </c>
      <c r="V12665">
        <v>0</v>
      </c>
      <c r="W12665">
        <v>46</v>
      </c>
      <c r="X12665">
        <v>2</v>
      </c>
    </row>
    <row r="12666" spans="1:39" x14ac:dyDescent="0.3">
      <c r="A12666">
        <v>11710</v>
      </c>
      <c r="B12666" t="s">
        <v>1035</v>
      </c>
      <c r="C12666" t="s">
        <v>107</v>
      </c>
      <c r="Y12666">
        <v>0</v>
      </c>
      <c r="Z12666">
        <v>0</v>
      </c>
      <c r="AA12666">
        <v>0</v>
      </c>
      <c r="AB12666">
        <v>0</v>
      </c>
      <c r="AC12666">
        <v>2</v>
      </c>
    </row>
    <row r="12667" spans="1:39" x14ac:dyDescent="0.3">
      <c r="A12667">
        <v>11710</v>
      </c>
      <c r="B12667" t="s">
        <v>1035</v>
      </c>
      <c r="C12667" t="s">
        <v>3435</v>
      </c>
      <c r="AD12667">
        <v>0</v>
      </c>
      <c r="AE12667" t="s">
        <v>136</v>
      </c>
      <c r="AF12667">
        <v>0</v>
      </c>
      <c r="AG12667" t="s">
        <v>136</v>
      </c>
      <c r="AH12667">
        <v>1</v>
      </c>
      <c r="AI12667">
        <v>1</v>
      </c>
    </row>
    <row r="12668" spans="1:39" x14ac:dyDescent="0.3">
      <c r="A12668">
        <v>11710</v>
      </c>
      <c r="B12668" t="s">
        <v>165</v>
      </c>
      <c r="C12668" t="s">
        <v>3181</v>
      </c>
      <c r="AD12668">
        <v>0</v>
      </c>
      <c r="AE12668" t="s">
        <v>136</v>
      </c>
      <c r="AF12668">
        <v>0</v>
      </c>
      <c r="AG12668" t="s">
        <v>136</v>
      </c>
      <c r="AH12668">
        <v>9</v>
      </c>
      <c r="AI12668">
        <v>9</v>
      </c>
    </row>
    <row r="12669" spans="1:39" x14ac:dyDescent="0.3">
      <c r="A12669">
        <v>11710</v>
      </c>
      <c r="B12669" t="s">
        <v>1035</v>
      </c>
      <c r="C12669" t="s">
        <v>2840</v>
      </c>
      <c r="AJ12669">
        <v>54</v>
      </c>
      <c r="AK12669">
        <v>193</v>
      </c>
      <c r="AL12669">
        <v>38.6</v>
      </c>
      <c r="AM12669">
        <v>5</v>
      </c>
    </row>
    <row r="12670" spans="1:39" x14ac:dyDescent="0.3">
      <c r="A12670">
        <v>11710</v>
      </c>
      <c r="B12670" t="s">
        <v>165</v>
      </c>
      <c r="C12670" t="s">
        <v>2540</v>
      </c>
      <c r="AJ12670">
        <v>42</v>
      </c>
      <c r="AK12670">
        <v>156</v>
      </c>
      <c r="AL12670">
        <v>39</v>
      </c>
      <c r="AM12670">
        <v>4</v>
      </c>
    </row>
    <row r="12671" spans="1:39" x14ac:dyDescent="0.3">
      <c r="A12671">
        <v>11710</v>
      </c>
      <c r="B12671" t="s">
        <v>165</v>
      </c>
      <c r="C12671" t="s">
        <v>107</v>
      </c>
      <c r="AJ12671">
        <v>54</v>
      </c>
      <c r="AK12671">
        <v>54</v>
      </c>
      <c r="AL12671">
        <v>54</v>
      </c>
      <c r="AM12671">
        <v>1</v>
      </c>
    </row>
    <row r="12672" spans="1:39" x14ac:dyDescent="0.3">
      <c r="A12672">
        <v>11711</v>
      </c>
      <c r="B12672" t="s">
        <v>767</v>
      </c>
      <c r="C12672" t="s">
        <v>3436</v>
      </c>
      <c r="D12672">
        <v>27</v>
      </c>
      <c r="E12672">
        <v>70.400000000000006</v>
      </c>
      <c r="F12672">
        <v>19</v>
      </c>
      <c r="G12672">
        <v>1</v>
      </c>
      <c r="H12672">
        <v>4</v>
      </c>
      <c r="I12672">
        <v>174</v>
      </c>
      <c r="J12672">
        <v>166</v>
      </c>
    </row>
    <row r="12673" spans="1:19" x14ac:dyDescent="0.3">
      <c r="A12673">
        <v>11711</v>
      </c>
      <c r="B12673" t="s">
        <v>806</v>
      </c>
      <c r="C12673" t="s">
        <v>3156</v>
      </c>
      <c r="D12673">
        <v>26</v>
      </c>
      <c r="E12673">
        <v>57.7</v>
      </c>
      <c r="F12673">
        <v>15</v>
      </c>
      <c r="G12673">
        <v>2</v>
      </c>
      <c r="H12673">
        <v>2</v>
      </c>
      <c r="I12673">
        <v>208</v>
      </c>
      <c r="J12673">
        <v>134.9</v>
      </c>
    </row>
    <row r="12674" spans="1:19" x14ac:dyDescent="0.3">
      <c r="A12674">
        <v>11711</v>
      </c>
      <c r="B12674" t="s">
        <v>767</v>
      </c>
      <c r="C12674" t="s">
        <v>2281</v>
      </c>
      <c r="K12674">
        <v>21</v>
      </c>
      <c r="L12674">
        <v>0</v>
      </c>
      <c r="M12674">
        <v>20</v>
      </c>
      <c r="N12674">
        <v>1</v>
      </c>
      <c r="O12674">
        <v>86</v>
      </c>
    </row>
    <row r="12675" spans="1:19" x14ac:dyDescent="0.3">
      <c r="A12675">
        <v>11711</v>
      </c>
      <c r="B12675" t="s">
        <v>767</v>
      </c>
      <c r="C12675" t="s">
        <v>352</v>
      </c>
      <c r="K12675">
        <v>2</v>
      </c>
      <c r="L12675">
        <v>0</v>
      </c>
      <c r="M12675">
        <v>24</v>
      </c>
      <c r="N12675">
        <v>0</v>
      </c>
      <c r="O12675">
        <v>33</v>
      </c>
    </row>
    <row r="12676" spans="1:19" x14ac:dyDescent="0.3">
      <c r="A12676">
        <v>11711</v>
      </c>
      <c r="B12676" t="s">
        <v>767</v>
      </c>
      <c r="C12676" t="s">
        <v>44</v>
      </c>
      <c r="K12676">
        <v>2</v>
      </c>
      <c r="L12676">
        <v>0</v>
      </c>
      <c r="M12676">
        <v>10</v>
      </c>
      <c r="N12676">
        <v>0</v>
      </c>
      <c r="O12676">
        <v>20</v>
      </c>
    </row>
    <row r="12677" spans="1:19" x14ac:dyDescent="0.3">
      <c r="A12677">
        <v>11711</v>
      </c>
      <c r="B12677" t="s">
        <v>767</v>
      </c>
      <c r="C12677" t="s">
        <v>2889</v>
      </c>
      <c r="K12677">
        <v>3</v>
      </c>
      <c r="L12677">
        <v>0</v>
      </c>
      <c r="M12677">
        <v>9</v>
      </c>
      <c r="N12677">
        <v>0</v>
      </c>
      <c r="O12677">
        <v>13</v>
      </c>
    </row>
    <row r="12678" spans="1:19" x14ac:dyDescent="0.3">
      <c r="A12678">
        <v>11711</v>
      </c>
      <c r="B12678" t="s">
        <v>767</v>
      </c>
      <c r="C12678" t="s">
        <v>3436</v>
      </c>
      <c r="K12678">
        <v>12</v>
      </c>
      <c r="L12678">
        <v>0</v>
      </c>
      <c r="M12678">
        <v>9</v>
      </c>
      <c r="N12678">
        <v>0</v>
      </c>
      <c r="O12678">
        <v>8</v>
      </c>
    </row>
    <row r="12679" spans="1:19" x14ac:dyDescent="0.3">
      <c r="A12679">
        <v>11711</v>
      </c>
      <c r="B12679" t="s">
        <v>767</v>
      </c>
      <c r="C12679" t="s">
        <v>3437</v>
      </c>
      <c r="K12679">
        <v>2</v>
      </c>
      <c r="L12679">
        <v>0</v>
      </c>
      <c r="M12679">
        <v>4</v>
      </c>
      <c r="N12679">
        <v>0</v>
      </c>
      <c r="O12679">
        <v>7</v>
      </c>
    </row>
    <row r="12680" spans="1:19" x14ac:dyDescent="0.3">
      <c r="A12680">
        <v>11711</v>
      </c>
      <c r="B12680" t="s">
        <v>767</v>
      </c>
      <c r="C12680" t="s">
        <v>399</v>
      </c>
      <c r="K12680">
        <v>2</v>
      </c>
      <c r="L12680">
        <v>0</v>
      </c>
      <c r="M12680">
        <v>5</v>
      </c>
      <c r="N12680">
        <v>0</v>
      </c>
      <c r="O12680">
        <v>6</v>
      </c>
    </row>
    <row r="12681" spans="1:19" x14ac:dyDescent="0.3">
      <c r="A12681">
        <v>11711</v>
      </c>
      <c r="B12681" t="s">
        <v>767</v>
      </c>
      <c r="C12681" t="s">
        <v>3438</v>
      </c>
      <c r="K12681">
        <v>1</v>
      </c>
      <c r="L12681">
        <v>0</v>
      </c>
      <c r="M12681">
        <v>4</v>
      </c>
      <c r="N12681">
        <v>0</v>
      </c>
      <c r="O12681">
        <v>4</v>
      </c>
    </row>
    <row r="12682" spans="1:19" x14ac:dyDescent="0.3">
      <c r="A12682">
        <v>11711</v>
      </c>
      <c r="B12682" t="s">
        <v>767</v>
      </c>
      <c r="C12682" t="s">
        <v>52</v>
      </c>
      <c r="K12682">
        <v>0</v>
      </c>
      <c r="L12682">
        <v>0</v>
      </c>
      <c r="M12682">
        <v>0</v>
      </c>
      <c r="N12682">
        <v>0</v>
      </c>
      <c r="O12682">
        <v>0</v>
      </c>
    </row>
    <row r="12683" spans="1:19" x14ac:dyDescent="0.3">
      <c r="A12683">
        <v>11711</v>
      </c>
      <c r="B12683" t="s">
        <v>806</v>
      </c>
      <c r="C12683" t="s">
        <v>3157</v>
      </c>
      <c r="K12683">
        <v>20</v>
      </c>
      <c r="L12683">
        <v>0</v>
      </c>
      <c r="M12683">
        <v>65</v>
      </c>
      <c r="N12683">
        <v>1</v>
      </c>
      <c r="O12683">
        <v>146</v>
      </c>
    </row>
    <row r="12684" spans="1:19" x14ac:dyDescent="0.3">
      <c r="A12684">
        <v>11711</v>
      </c>
      <c r="B12684" t="s">
        <v>806</v>
      </c>
      <c r="C12684" t="s">
        <v>3136</v>
      </c>
      <c r="K12684">
        <v>1</v>
      </c>
      <c r="L12684">
        <v>0</v>
      </c>
      <c r="M12684">
        <v>6</v>
      </c>
      <c r="N12684">
        <v>0</v>
      </c>
      <c r="O12684">
        <v>6</v>
      </c>
    </row>
    <row r="12685" spans="1:19" x14ac:dyDescent="0.3">
      <c r="A12685">
        <v>11711</v>
      </c>
      <c r="B12685" t="s">
        <v>806</v>
      </c>
      <c r="C12685" t="s">
        <v>3156</v>
      </c>
      <c r="K12685">
        <v>9</v>
      </c>
      <c r="L12685">
        <v>1</v>
      </c>
      <c r="M12685">
        <v>21</v>
      </c>
      <c r="N12685">
        <v>0</v>
      </c>
      <c r="O12685">
        <v>-7</v>
      </c>
    </row>
    <row r="12686" spans="1:19" x14ac:dyDescent="0.3">
      <c r="A12686">
        <v>11711</v>
      </c>
      <c r="B12686" t="s">
        <v>767</v>
      </c>
      <c r="C12686" t="s">
        <v>3437</v>
      </c>
      <c r="P12686">
        <v>16</v>
      </c>
      <c r="Q12686">
        <v>1</v>
      </c>
      <c r="R12686">
        <v>51</v>
      </c>
      <c r="S12686">
        <v>7</v>
      </c>
    </row>
    <row r="12687" spans="1:19" x14ac:dyDescent="0.3">
      <c r="A12687">
        <v>11711</v>
      </c>
      <c r="B12687" t="s">
        <v>767</v>
      </c>
      <c r="C12687" t="s">
        <v>2149</v>
      </c>
      <c r="P12687">
        <v>15</v>
      </c>
      <c r="Q12687">
        <v>2</v>
      </c>
      <c r="R12687">
        <v>44</v>
      </c>
      <c r="S12687">
        <v>4</v>
      </c>
    </row>
    <row r="12688" spans="1:19" x14ac:dyDescent="0.3">
      <c r="A12688">
        <v>11711</v>
      </c>
      <c r="B12688" t="s">
        <v>767</v>
      </c>
      <c r="C12688" t="s">
        <v>701</v>
      </c>
      <c r="P12688">
        <v>20</v>
      </c>
      <c r="Q12688">
        <v>0</v>
      </c>
      <c r="R12688">
        <v>28</v>
      </c>
      <c r="S12688">
        <v>2</v>
      </c>
    </row>
    <row r="12689" spans="1:29" x14ac:dyDescent="0.3">
      <c r="A12689">
        <v>11711</v>
      </c>
      <c r="B12689" t="s">
        <v>767</v>
      </c>
      <c r="C12689" t="s">
        <v>3439</v>
      </c>
      <c r="P12689">
        <v>18</v>
      </c>
      <c r="Q12689">
        <v>0</v>
      </c>
      <c r="R12689">
        <v>18</v>
      </c>
      <c r="S12689">
        <v>1</v>
      </c>
    </row>
    <row r="12690" spans="1:29" x14ac:dyDescent="0.3">
      <c r="A12690">
        <v>11711</v>
      </c>
      <c r="B12690" t="s">
        <v>767</v>
      </c>
      <c r="C12690" t="s">
        <v>399</v>
      </c>
      <c r="P12690">
        <v>16</v>
      </c>
      <c r="Q12690">
        <v>0</v>
      </c>
      <c r="R12690">
        <v>16</v>
      </c>
      <c r="S12690">
        <v>1</v>
      </c>
    </row>
    <row r="12691" spans="1:29" x14ac:dyDescent="0.3">
      <c r="A12691">
        <v>11711</v>
      </c>
      <c r="B12691" t="s">
        <v>767</v>
      </c>
      <c r="C12691" t="s">
        <v>2890</v>
      </c>
      <c r="P12691">
        <v>10</v>
      </c>
      <c r="Q12691">
        <v>1</v>
      </c>
      <c r="R12691">
        <v>15</v>
      </c>
      <c r="S12691">
        <v>2</v>
      </c>
    </row>
    <row r="12692" spans="1:29" x14ac:dyDescent="0.3">
      <c r="A12692">
        <v>11711</v>
      </c>
      <c r="B12692" t="s">
        <v>767</v>
      </c>
      <c r="C12692" t="s">
        <v>74</v>
      </c>
      <c r="P12692">
        <v>3</v>
      </c>
      <c r="Q12692">
        <v>0</v>
      </c>
      <c r="R12692">
        <v>3</v>
      </c>
      <c r="S12692">
        <v>1</v>
      </c>
    </row>
    <row r="12693" spans="1:29" x14ac:dyDescent="0.3">
      <c r="A12693">
        <v>11711</v>
      </c>
      <c r="B12693" t="s">
        <v>767</v>
      </c>
      <c r="C12693" t="s">
        <v>44</v>
      </c>
      <c r="P12693">
        <v>0</v>
      </c>
      <c r="Q12693">
        <v>0</v>
      </c>
      <c r="R12693">
        <v>-1</v>
      </c>
      <c r="S12693">
        <v>1</v>
      </c>
    </row>
    <row r="12694" spans="1:29" x14ac:dyDescent="0.3">
      <c r="A12694">
        <v>11711</v>
      </c>
      <c r="B12694" t="s">
        <v>806</v>
      </c>
      <c r="C12694" t="s">
        <v>3136</v>
      </c>
      <c r="P12694">
        <v>17</v>
      </c>
      <c r="Q12694">
        <v>1</v>
      </c>
      <c r="R12694">
        <v>75</v>
      </c>
      <c r="S12694">
        <v>6</v>
      </c>
    </row>
    <row r="12695" spans="1:29" x14ac:dyDescent="0.3">
      <c r="A12695">
        <v>11711</v>
      </c>
      <c r="B12695" t="s">
        <v>806</v>
      </c>
      <c r="C12695" t="s">
        <v>2708</v>
      </c>
      <c r="P12695">
        <v>44</v>
      </c>
      <c r="Q12695">
        <v>0</v>
      </c>
      <c r="R12695">
        <v>69</v>
      </c>
      <c r="S12695">
        <v>3</v>
      </c>
    </row>
    <row r="12696" spans="1:29" x14ac:dyDescent="0.3">
      <c r="A12696">
        <v>11711</v>
      </c>
      <c r="B12696" t="s">
        <v>806</v>
      </c>
      <c r="C12696" t="s">
        <v>3161</v>
      </c>
      <c r="P12696">
        <v>19</v>
      </c>
      <c r="Q12696">
        <v>1</v>
      </c>
      <c r="R12696">
        <v>50</v>
      </c>
      <c r="S12696">
        <v>5</v>
      </c>
    </row>
    <row r="12697" spans="1:29" x14ac:dyDescent="0.3">
      <c r="A12697">
        <v>11711</v>
      </c>
      <c r="B12697" t="s">
        <v>806</v>
      </c>
      <c r="C12697" t="s">
        <v>3165</v>
      </c>
      <c r="P12697">
        <v>14</v>
      </c>
      <c r="Q12697">
        <v>0</v>
      </c>
      <c r="R12697">
        <v>14</v>
      </c>
      <c r="S12697">
        <v>1</v>
      </c>
    </row>
    <row r="12698" spans="1:29" x14ac:dyDescent="0.3">
      <c r="A12698">
        <v>11711</v>
      </c>
      <c r="B12698" t="s">
        <v>767</v>
      </c>
      <c r="C12698" t="s">
        <v>2889</v>
      </c>
      <c r="T12698">
        <v>30</v>
      </c>
      <c r="U12698">
        <v>30</v>
      </c>
      <c r="V12698">
        <v>0</v>
      </c>
      <c r="W12698">
        <v>30</v>
      </c>
      <c r="X12698">
        <v>1</v>
      </c>
    </row>
    <row r="12699" spans="1:29" x14ac:dyDescent="0.3">
      <c r="A12699">
        <v>11711</v>
      </c>
      <c r="B12699" t="s">
        <v>767</v>
      </c>
      <c r="C12699" t="s">
        <v>399</v>
      </c>
      <c r="T12699">
        <v>-8</v>
      </c>
      <c r="U12699">
        <v>0</v>
      </c>
      <c r="V12699">
        <v>0</v>
      </c>
      <c r="W12699">
        <v>-8</v>
      </c>
      <c r="X12699">
        <v>1</v>
      </c>
    </row>
    <row r="12700" spans="1:29" x14ac:dyDescent="0.3">
      <c r="A12700">
        <v>11711</v>
      </c>
      <c r="B12700" t="s">
        <v>806</v>
      </c>
      <c r="C12700" t="s">
        <v>3165</v>
      </c>
      <c r="T12700">
        <v>19</v>
      </c>
      <c r="U12700">
        <v>35</v>
      </c>
      <c r="V12700">
        <v>0</v>
      </c>
      <c r="W12700">
        <v>95</v>
      </c>
      <c r="X12700">
        <v>5</v>
      </c>
    </row>
    <row r="12701" spans="1:29" x14ac:dyDescent="0.3">
      <c r="A12701">
        <v>11711</v>
      </c>
      <c r="B12701" t="s">
        <v>806</v>
      </c>
      <c r="C12701" t="s">
        <v>3158</v>
      </c>
      <c r="T12701">
        <v>19</v>
      </c>
      <c r="U12701">
        <v>19</v>
      </c>
      <c r="V12701">
        <v>0</v>
      </c>
      <c r="W12701">
        <v>19</v>
      </c>
      <c r="X12701">
        <v>1</v>
      </c>
    </row>
    <row r="12702" spans="1:29" x14ac:dyDescent="0.3">
      <c r="A12702">
        <v>11711</v>
      </c>
      <c r="B12702" t="s">
        <v>806</v>
      </c>
      <c r="C12702" t="s">
        <v>3440</v>
      </c>
      <c r="T12702">
        <v>10</v>
      </c>
      <c r="U12702">
        <v>10</v>
      </c>
      <c r="V12702">
        <v>0</v>
      </c>
      <c r="W12702">
        <v>10</v>
      </c>
      <c r="X12702">
        <v>1</v>
      </c>
    </row>
    <row r="12703" spans="1:29" x14ac:dyDescent="0.3">
      <c r="A12703">
        <v>11711</v>
      </c>
      <c r="B12703" t="s">
        <v>767</v>
      </c>
      <c r="C12703" t="s">
        <v>52</v>
      </c>
      <c r="Y12703">
        <v>8</v>
      </c>
      <c r="Z12703">
        <v>8</v>
      </c>
      <c r="AA12703">
        <v>0</v>
      </c>
      <c r="AB12703">
        <v>8</v>
      </c>
      <c r="AC12703">
        <v>1</v>
      </c>
    </row>
    <row r="12704" spans="1:29" x14ac:dyDescent="0.3">
      <c r="A12704">
        <v>11711</v>
      </c>
      <c r="B12704" t="s">
        <v>806</v>
      </c>
      <c r="C12704" t="s">
        <v>3136</v>
      </c>
      <c r="Y12704">
        <v>9</v>
      </c>
      <c r="Z12704">
        <v>9</v>
      </c>
      <c r="AA12704">
        <v>0</v>
      </c>
      <c r="AB12704">
        <v>9</v>
      </c>
      <c r="AC12704">
        <v>1</v>
      </c>
    </row>
    <row r="12705" spans="1:39" x14ac:dyDescent="0.3">
      <c r="A12705">
        <v>11711</v>
      </c>
      <c r="B12705" t="s">
        <v>767</v>
      </c>
      <c r="C12705" t="s">
        <v>3099</v>
      </c>
      <c r="AD12705">
        <v>1</v>
      </c>
      <c r="AE12705">
        <v>32</v>
      </c>
      <c r="AF12705">
        <v>1</v>
      </c>
      <c r="AG12705">
        <v>100</v>
      </c>
      <c r="AH12705">
        <v>8</v>
      </c>
      <c r="AI12705">
        <v>5</v>
      </c>
    </row>
    <row r="12706" spans="1:39" x14ac:dyDescent="0.3">
      <c r="A12706">
        <v>11711</v>
      </c>
      <c r="B12706" t="s">
        <v>806</v>
      </c>
      <c r="C12706" t="s">
        <v>3166</v>
      </c>
      <c r="AD12706">
        <v>2</v>
      </c>
      <c r="AE12706">
        <v>25</v>
      </c>
      <c r="AF12706">
        <v>1</v>
      </c>
      <c r="AG12706">
        <v>50</v>
      </c>
      <c r="AH12706">
        <v>6</v>
      </c>
      <c r="AI12706">
        <v>3</v>
      </c>
    </row>
    <row r="12707" spans="1:39" x14ac:dyDescent="0.3">
      <c r="A12707">
        <v>11711</v>
      </c>
      <c r="B12707" t="s">
        <v>767</v>
      </c>
      <c r="C12707" t="s">
        <v>2107</v>
      </c>
      <c r="AJ12707">
        <v>62</v>
      </c>
      <c r="AK12707">
        <v>170</v>
      </c>
      <c r="AL12707">
        <v>56.7</v>
      </c>
      <c r="AM12707">
        <v>3</v>
      </c>
    </row>
    <row r="12708" spans="1:39" x14ac:dyDescent="0.3">
      <c r="A12708">
        <v>11711</v>
      </c>
      <c r="B12708" t="s">
        <v>806</v>
      </c>
      <c r="C12708" t="s">
        <v>3167</v>
      </c>
      <c r="AJ12708">
        <v>63</v>
      </c>
      <c r="AK12708">
        <v>150</v>
      </c>
      <c r="AL12708">
        <v>50</v>
      </c>
      <c r="AM12708">
        <v>3</v>
      </c>
    </row>
    <row r="12709" spans="1:39" x14ac:dyDescent="0.3">
      <c r="A12709">
        <v>10194</v>
      </c>
      <c r="B12709" t="s">
        <v>1021</v>
      </c>
      <c r="C12709" t="s">
        <v>495</v>
      </c>
      <c r="D12709">
        <v>18</v>
      </c>
      <c r="E12709">
        <v>33.299999999999997</v>
      </c>
      <c r="F12709">
        <v>6</v>
      </c>
      <c r="G12709">
        <v>1</v>
      </c>
      <c r="H12709">
        <v>0</v>
      </c>
      <c r="I12709">
        <v>80</v>
      </c>
      <c r="J12709">
        <v>59.6</v>
      </c>
    </row>
    <row r="12710" spans="1:39" x14ac:dyDescent="0.3">
      <c r="A12710">
        <v>10194</v>
      </c>
      <c r="B12710" t="s">
        <v>1021</v>
      </c>
      <c r="C12710" t="s">
        <v>410</v>
      </c>
      <c r="D12710">
        <v>1</v>
      </c>
      <c r="E12710">
        <v>0</v>
      </c>
      <c r="F12710">
        <v>0</v>
      </c>
      <c r="G12710">
        <v>0</v>
      </c>
      <c r="H12710">
        <v>0</v>
      </c>
      <c r="I12710">
        <v>0</v>
      </c>
      <c r="J12710">
        <v>0</v>
      </c>
    </row>
    <row r="12711" spans="1:39" x14ac:dyDescent="0.3">
      <c r="A12711">
        <v>10194</v>
      </c>
      <c r="B12711" t="s">
        <v>650</v>
      </c>
      <c r="C12711" t="s">
        <v>2369</v>
      </c>
      <c r="D12711">
        <v>29</v>
      </c>
      <c r="E12711">
        <v>65.5</v>
      </c>
      <c r="F12711">
        <v>19</v>
      </c>
      <c r="G12711">
        <v>0</v>
      </c>
      <c r="H12711">
        <v>1</v>
      </c>
      <c r="I12711">
        <v>258</v>
      </c>
      <c r="J12711">
        <v>151.6</v>
      </c>
    </row>
    <row r="12712" spans="1:39" x14ac:dyDescent="0.3">
      <c r="A12712">
        <v>10194</v>
      </c>
      <c r="B12712" t="s">
        <v>1021</v>
      </c>
      <c r="C12712" t="s">
        <v>2348</v>
      </c>
      <c r="K12712">
        <v>20</v>
      </c>
      <c r="L12712">
        <v>0</v>
      </c>
      <c r="M12712">
        <v>7</v>
      </c>
      <c r="N12712">
        <v>0</v>
      </c>
      <c r="O12712">
        <v>28</v>
      </c>
    </row>
    <row r="12713" spans="1:39" x14ac:dyDescent="0.3">
      <c r="A12713">
        <v>10194</v>
      </c>
      <c r="B12713" t="s">
        <v>1021</v>
      </c>
      <c r="C12713" t="s">
        <v>183</v>
      </c>
      <c r="K12713">
        <v>3</v>
      </c>
      <c r="L12713">
        <v>0</v>
      </c>
      <c r="M12713">
        <v>3</v>
      </c>
      <c r="N12713">
        <v>0</v>
      </c>
      <c r="O12713">
        <v>4</v>
      </c>
    </row>
    <row r="12714" spans="1:39" x14ac:dyDescent="0.3">
      <c r="A12714">
        <v>10194</v>
      </c>
      <c r="B12714" t="s">
        <v>1021</v>
      </c>
      <c r="C12714" t="s">
        <v>2523</v>
      </c>
      <c r="K12714">
        <v>0</v>
      </c>
      <c r="L12714">
        <v>0</v>
      </c>
      <c r="M12714">
        <v>0</v>
      </c>
      <c r="N12714">
        <v>0</v>
      </c>
      <c r="O12714">
        <v>0</v>
      </c>
    </row>
    <row r="12715" spans="1:39" x14ac:dyDescent="0.3">
      <c r="A12715">
        <v>10194</v>
      </c>
      <c r="B12715" t="s">
        <v>1021</v>
      </c>
      <c r="C12715" t="s">
        <v>3441</v>
      </c>
      <c r="K12715">
        <v>1</v>
      </c>
      <c r="L12715">
        <v>0</v>
      </c>
      <c r="M12715">
        <v>0</v>
      </c>
      <c r="N12715">
        <v>0</v>
      </c>
      <c r="O12715">
        <v>-4</v>
      </c>
    </row>
    <row r="12716" spans="1:39" x14ac:dyDescent="0.3">
      <c r="A12716">
        <v>10194</v>
      </c>
      <c r="B12716" t="s">
        <v>1021</v>
      </c>
      <c r="C12716" t="s">
        <v>495</v>
      </c>
      <c r="K12716">
        <v>5</v>
      </c>
      <c r="L12716">
        <v>0</v>
      </c>
      <c r="M12716">
        <v>0</v>
      </c>
      <c r="N12716">
        <v>0</v>
      </c>
      <c r="O12716">
        <v>-48</v>
      </c>
    </row>
    <row r="12717" spans="1:39" x14ac:dyDescent="0.3">
      <c r="A12717">
        <v>10194</v>
      </c>
      <c r="B12717" t="s">
        <v>650</v>
      </c>
      <c r="C12717" t="s">
        <v>176</v>
      </c>
      <c r="K12717">
        <v>18</v>
      </c>
      <c r="L12717">
        <v>0</v>
      </c>
      <c r="M12717">
        <v>16</v>
      </c>
      <c r="N12717">
        <v>1</v>
      </c>
      <c r="O12717">
        <v>109</v>
      </c>
    </row>
    <row r="12718" spans="1:39" x14ac:dyDescent="0.3">
      <c r="A12718">
        <v>10194</v>
      </c>
      <c r="B12718" t="s">
        <v>650</v>
      </c>
      <c r="C12718" t="s">
        <v>320</v>
      </c>
      <c r="K12718">
        <v>14</v>
      </c>
      <c r="L12718">
        <v>0</v>
      </c>
      <c r="M12718">
        <v>12</v>
      </c>
      <c r="N12718">
        <v>0</v>
      </c>
      <c r="O12718">
        <v>52</v>
      </c>
    </row>
    <row r="12719" spans="1:39" x14ac:dyDescent="0.3">
      <c r="A12719">
        <v>10194</v>
      </c>
      <c r="B12719" t="s">
        <v>650</v>
      </c>
      <c r="C12719" t="s">
        <v>2369</v>
      </c>
      <c r="K12719">
        <v>11</v>
      </c>
      <c r="L12719">
        <v>0</v>
      </c>
      <c r="M12719">
        <v>10</v>
      </c>
      <c r="N12719">
        <v>3</v>
      </c>
      <c r="O12719">
        <v>19</v>
      </c>
    </row>
    <row r="12720" spans="1:39" x14ac:dyDescent="0.3">
      <c r="A12720">
        <v>10194</v>
      </c>
      <c r="B12720" t="s">
        <v>650</v>
      </c>
      <c r="C12720" t="s">
        <v>3442</v>
      </c>
      <c r="K12720">
        <v>3</v>
      </c>
      <c r="L12720">
        <v>0</v>
      </c>
      <c r="M12720">
        <v>11</v>
      </c>
      <c r="N12720">
        <v>0</v>
      </c>
      <c r="O12720">
        <v>18</v>
      </c>
    </row>
    <row r="12721" spans="1:24" x14ac:dyDescent="0.3">
      <c r="A12721">
        <v>10194</v>
      </c>
      <c r="B12721" t="s">
        <v>650</v>
      </c>
      <c r="C12721" t="s">
        <v>73</v>
      </c>
      <c r="K12721">
        <v>0</v>
      </c>
      <c r="L12721">
        <v>0</v>
      </c>
      <c r="M12721">
        <v>0</v>
      </c>
      <c r="N12721">
        <v>0</v>
      </c>
      <c r="O12721">
        <v>0</v>
      </c>
    </row>
    <row r="12722" spans="1:24" x14ac:dyDescent="0.3">
      <c r="A12722">
        <v>10194</v>
      </c>
      <c r="B12722" t="s">
        <v>1021</v>
      </c>
      <c r="C12722" t="s">
        <v>3010</v>
      </c>
      <c r="P12722">
        <v>62</v>
      </c>
      <c r="Q12722">
        <v>0</v>
      </c>
      <c r="R12722">
        <v>62</v>
      </c>
      <c r="S12722">
        <v>1</v>
      </c>
    </row>
    <row r="12723" spans="1:24" x14ac:dyDescent="0.3">
      <c r="A12723">
        <v>10194</v>
      </c>
      <c r="B12723" t="s">
        <v>1021</v>
      </c>
      <c r="C12723" t="s">
        <v>177</v>
      </c>
      <c r="P12723">
        <v>10</v>
      </c>
      <c r="Q12723">
        <v>0</v>
      </c>
      <c r="R12723">
        <v>14</v>
      </c>
      <c r="S12723">
        <v>2</v>
      </c>
    </row>
    <row r="12724" spans="1:24" x14ac:dyDescent="0.3">
      <c r="A12724">
        <v>10194</v>
      </c>
      <c r="B12724" t="s">
        <v>1021</v>
      </c>
      <c r="C12724" t="s">
        <v>2348</v>
      </c>
      <c r="P12724">
        <v>3</v>
      </c>
      <c r="Q12724">
        <v>0</v>
      </c>
      <c r="R12724">
        <v>2</v>
      </c>
      <c r="S12724">
        <v>2</v>
      </c>
    </row>
    <row r="12725" spans="1:24" x14ac:dyDescent="0.3">
      <c r="A12725">
        <v>10194</v>
      </c>
      <c r="B12725" t="s">
        <v>1021</v>
      </c>
      <c r="C12725" t="s">
        <v>3443</v>
      </c>
      <c r="P12725">
        <v>2</v>
      </c>
      <c r="Q12725">
        <v>0</v>
      </c>
      <c r="R12725">
        <v>2</v>
      </c>
      <c r="S12725">
        <v>1</v>
      </c>
    </row>
    <row r="12726" spans="1:24" x14ac:dyDescent="0.3">
      <c r="A12726">
        <v>10194</v>
      </c>
      <c r="B12726" t="s">
        <v>650</v>
      </c>
      <c r="C12726" t="s">
        <v>398</v>
      </c>
      <c r="P12726">
        <v>38</v>
      </c>
      <c r="Q12726">
        <v>0</v>
      </c>
      <c r="R12726">
        <v>94</v>
      </c>
      <c r="S12726">
        <v>6</v>
      </c>
    </row>
    <row r="12727" spans="1:24" x14ac:dyDescent="0.3">
      <c r="A12727">
        <v>10194</v>
      </c>
      <c r="B12727" t="s">
        <v>650</v>
      </c>
      <c r="C12727" t="s">
        <v>176</v>
      </c>
      <c r="P12727">
        <v>32</v>
      </c>
      <c r="Q12727">
        <v>0</v>
      </c>
      <c r="R12727">
        <v>61</v>
      </c>
      <c r="S12727">
        <v>3</v>
      </c>
    </row>
    <row r="12728" spans="1:24" x14ac:dyDescent="0.3">
      <c r="A12728">
        <v>10194</v>
      </c>
      <c r="B12728" t="s">
        <v>650</v>
      </c>
      <c r="C12728" t="s">
        <v>121</v>
      </c>
      <c r="P12728">
        <v>18</v>
      </c>
      <c r="Q12728">
        <v>0</v>
      </c>
      <c r="R12728">
        <v>26</v>
      </c>
      <c r="S12728">
        <v>2</v>
      </c>
    </row>
    <row r="12729" spans="1:24" x14ac:dyDescent="0.3">
      <c r="A12729">
        <v>10194</v>
      </c>
      <c r="B12729" t="s">
        <v>650</v>
      </c>
      <c r="C12729" t="s">
        <v>2965</v>
      </c>
      <c r="P12729">
        <v>12</v>
      </c>
      <c r="Q12729">
        <v>0</v>
      </c>
      <c r="R12729">
        <v>23</v>
      </c>
      <c r="S12729">
        <v>2</v>
      </c>
    </row>
    <row r="12730" spans="1:24" x14ac:dyDescent="0.3">
      <c r="A12730">
        <v>10194</v>
      </c>
      <c r="B12730" t="s">
        <v>650</v>
      </c>
      <c r="C12730" t="s">
        <v>443</v>
      </c>
      <c r="P12730">
        <v>14</v>
      </c>
      <c r="Q12730">
        <v>0</v>
      </c>
      <c r="R12730">
        <v>20</v>
      </c>
      <c r="S12730">
        <v>2</v>
      </c>
    </row>
    <row r="12731" spans="1:24" x14ac:dyDescent="0.3">
      <c r="A12731">
        <v>10194</v>
      </c>
      <c r="B12731" t="s">
        <v>650</v>
      </c>
      <c r="C12731" t="s">
        <v>3444</v>
      </c>
      <c r="P12731">
        <v>12</v>
      </c>
      <c r="Q12731">
        <v>0</v>
      </c>
      <c r="R12731">
        <v>12</v>
      </c>
      <c r="S12731">
        <v>1</v>
      </c>
    </row>
    <row r="12732" spans="1:24" x14ac:dyDescent="0.3">
      <c r="A12732">
        <v>10194</v>
      </c>
      <c r="B12732" t="s">
        <v>650</v>
      </c>
      <c r="C12732" t="s">
        <v>3442</v>
      </c>
      <c r="P12732">
        <v>8</v>
      </c>
      <c r="Q12732">
        <v>0</v>
      </c>
      <c r="R12732">
        <v>8</v>
      </c>
      <c r="S12732">
        <v>1</v>
      </c>
    </row>
    <row r="12733" spans="1:24" x14ac:dyDescent="0.3">
      <c r="A12733">
        <v>10194</v>
      </c>
      <c r="B12733" t="s">
        <v>650</v>
      </c>
      <c r="C12733" t="s">
        <v>320</v>
      </c>
      <c r="P12733">
        <v>8</v>
      </c>
      <c r="Q12733">
        <v>0</v>
      </c>
      <c r="R12733">
        <v>8</v>
      </c>
      <c r="S12733">
        <v>1</v>
      </c>
    </row>
    <row r="12734" spans="1:24" x14ac:dyDescent="0.3">
      <c r="A12734">
        <v>10194</v>
      </c>
      <c r="B12734" t="s">
        <v>650</v>
      </c>
      <c r="C12734" t="s">
        <v>3445</v>
      </c>
      <c r="P12734">
        <v>6</v>
      </c>
      <c r="Q12734">
        <v>1</v>
      </c>
      <c r="R12734">
        <v>6</v>
      </c>
      <c r="S12734">
        <v>1</v>
      </c>
    </row>
    <row r="12735" spans="1:24" x14ac:dyDescent="0.3">
      <c r="A12735">
        <v>10194</v>
      </c>
      <c r="B12735" t="s">
        <v>1021</v>
      </c>
      <c r="C12735" t="s">
        <v>3441</v>
      </c>
      <c r="T12735">
        <v>18</v>
      </c>
      <c r="U12735">
        <v>28</v>
      </c>
      <c r="V12735">
        <v>0</v>
      </c>
      <c r="W12735">
        <v>54</v>
      </c>
      <c r="X12735">
        <v>3</v>
      </c>
    </row>
    <row r="12736" spans="1:24" x14ac:dyDescent="0.3">
      <c r="A12736">
        <v>10194</v>
      </c>
      <c r="B12736" t="s">
        <v>1021</v>
      </c>
      <c r="C12736" t="s">
        <v>2523</v>
      </c>
      <c r="T12736">
        <v>8.6999999999999993</v>
      </c>
      <c r="U12736">
        <v>15</v>
      </c>
      <c r="V12736">
        <v>0</v>
      </c>
      <c r="W12736">
        <v>26</v>
      </c>
      <c r="X12736">
        <v>3</v>
      </c>
    </row>
    <row r="12737" spans="1:39" x14ac:dyDescent="0.3">
      <c r="A12737">
        <v>10194</v>
      </c>
      <c r="B12737" t="s">
        <v>650</v>
      </c>
      <c r="C12737" t="s">
        <v>320</v>
      </c>
      <c r="T12737">
        <v>38</v>
      </c>
      <c r="U12737">
        <v>38</v>
      </c>
      <c r="V12737">
        <v>0</v>
      </c>
      <c r="W12737">
        <v>38</v>
      </c>
      <c r="X12737">
        <v>1</v>
      </c>
    </row>
    <row r="12738" spans="1:39" x14ac:dyDescent="0.3">
      <c r="A12738">
        <v>10194</v>
      </c>
      <c r="B12738" t="s">
        <v>1021</v>
      </c>
      <c r="C12738" t="s">
        <v>177</v>
      </c>
      <c r="Y12738">
        <v>10</v>
      </c>
      <c r="Z12738">
        <v>0</v>
      </c>
      <c r="AA12738">
        <v>0</v>
      </c>
      <c r="AB12738">
        <v>10</v>
      </c>
      <c r="AC12738">
        <v>1</v>
      </c>
    </row>
    <row r="12739" spans="1:39" x14ac:dyDescent="0.3">
      <c r="A12739">
        <v>10194</v>
      </c>
      <c r="B12739" t="s">
        <v>650</v>
      </c>
      <c r="C12739" t="s">
        <v>73</v>
      </c>
      <c r="Y12739">
        <v>14.8</v>
      </c>
      <c r="Z12739">
        <v>22</v>
      </c>
      <c r="AA12739">
        <v>0</v>
      </c>
      <c r="AB12739">
        <v>89</v>
      </c>
      <c r="AC12739">
        <v>6</v>
      </c>
    </row>
    <row r="12740" spans="1:39" x14ac:dyDescent="0.3">
      <c r="A12740">
        <v>10194</v>
      </c>
      <c r="B12740" t="s">
        <v>1021</v>
      </c>
      <c r="C12740" t="s">
        <v>3446</v>
      </c>
      <c r="AD12740">
        <v>1</v>
      </c>
      <c r="AE12740" t="s">
        <v>136</v>
      </c>
      <c r="AF12740">
        <v>0</v>
      </c>
      <c r="AG12740">
        <v>0</v>
      </c>
      <c r="AH12740">
        <v>1</v>
      </c>
      <c r="AI12740">
        <v>1</v>
      </c>
    </row>
    <row r="12741" spans="1:39" x14ac:dyDescent="0.3">
      <c r="A12741">
        <v>10194</v>
      </c>
      <c r="B12741" t="s">
        <v>650</v>
      </c>
      <c r="C12741" t="s">
        <v>3264</v>
      </c>
      <c r="AD12741">
        <v>1</v>
      </c>
      <c r="AE12741">
        <v>25</v>
      </c>
      <c r="AF12741">
        <v>1</v>
      </c>
      <c r="AG12741">
        <v>100</v>
      </c>
      <c r="AH12741">
        <v>5</v>
      </c>
      <c r="AI12741">
        <v>2</v>
      </c>
    </row>
    <row r="12742" spans="1:39" x14ac:dyDescent="0.3">
      <c r="A12742">
        <v>10194</v>
      </c>
      <c r="B12742" t="s">
        <v>650</v>
      </c>
      <c r="C12742" t="s">
        <v>3447</v>
      </c>
      <c r="AD12742">
        <v>0</v>
      </c>
      <c r="AE12742" t="s">
        <v>136</v>
      </c>
      <c r="AF12742">
        <v>0</v>
      </c>
      <c r="AG12742" t="s">
        <v>136</v>
      </c>
      <c r="AH12742">
        <v>2</v>
      </c>
      <c r="AI12742">
        <v>2</v>
      </c>
    </row>
    <row r="12743" spans="1:39" x14ac:dyDescent="0.3">
      <c r="A12743">
        <v>10194</v>
      </c>
      <c r="B12743" t="s">
        <v>1021</v>
      </c>
      <c r="C12743" t="s">
        <v>3018</v>
      </c>
      <c r="AJ12743">
        <v>58</v>
      </c>
      <c r="AK12743">
        <v>365</v>
      </c>
      <c r="AL12743">
        <v>40.6</v>
      </c>
      <c r="AM12743">
        <v>9</v>
      </c>
    </row>
    <row r="12744" spans="1:39" x14ac:dyDescent="0.3">
      <c r="A12744">
        <v>10194</v>
      </c>
      <c r="B12744" t="s">
        <v>650</v>
      </c>
      <c r="C12744" t="s">
        <v>3448</v>
      </c>
      <c r="AJ12744">
        <v>35</v>
      </c>
      <c r="AK12744">
        <v>98</v>
      </c>
      <c r="AL12744">
        <v>32.700000000000003</v>
      </c>
      <c r="AM12744">
        <v>3</v>
      </c>
    </row>
    <row r="12745" spans="1:39" x14ac:dyDescent="0.3">
      <c r="A12745">
        <v>10194</v>
      </c>
      <c r="B12745" t="s">
        <v>650</v>
      </c>
      <c r="C12745" t="s">
        <v>2369</v>
      </c>
      <c r="AJ12745">
        <v>49</v>
      </c>
      <c r="AK12745">
        <v>49</v>
      </c>
      <c r="AL12745">
        <v>49</v>
      </c>
      <c r="AM12745">
        <v>1</v>
      </c>
    </row>
    <row r="12746" spans="1:39" x14ac:dyDescent="0.3">
      <c r="A12746">
        <v>10195</v>
      </c>
      <c r="B12746" t="s">
        <v>1982</v>
      </c>
      <c r="C12746" t="s">
        <v>3015</v>
      </c>
      <c r="D12746">
        <v>46</v>
      </c>
      <c r="E12746">
        <v>60.9</v>
      </c>
      <c r="F12746">
        <v>28</v>
      </c>
      <c r="G12746">
        <v>2</v>
      </c>
      <c r="H12746">
        <v>2</v>
      </c>
      <c r="I12746">
        <v>375</v>
      </c>
      <c r="J12746">
        <v>135</v>
      </c>
    </row>
    <row r="12747" spans="1:39" x14ac:dyDescent="0.3">
      <c r="A12747">
        <v>10195</v>
      </c>
      <c r="B12747" t="s">
        <v>1331</v>
      </c>
      <c r="C12747" t="s">
        <v>970</v>
      </c>
      <c r="D12747">
        <v>20</v>
      </c>
      <c r="E12747">
        <v>50</v>
      </c>
      <c r="F12747">
        <v>10</v>
      </c>
      <c r="G12747">
        <v>1</v>
      </c>
      <c r="H12747">
        <v>1</v>
      </c>
      <c r="I12747">
        <v>122</v>
      </c>
      <c r="J12747">
        <v>107.7</v>
      </c>
    </row>
    <row r="12748" spans="1:39" x14ac:dyDescent="0.3">
      <c r="A12748">
        <v>10195</v>
      </c>
      <c r="B12748" t="s">
        <v>1331</v>
      </c>
      <c r="C12748" t="s">
        <v>3449</v>
      </c>
      <c r="D12748">
        <v>14</v>
      </c>
      <c r="E12748">
        <v>42.9</v>
      </c>
      <c r="F12748">
        <v>6</v>
      </c>
      <c r="G12748">
        <v>1</v>
      </c>
      <c r="H12748">
        <v>0</v>
      </c>
      <c r="I12748">
        <v>44</v>
      </c>
      <c r="J12748">
        <v>55</v>
      </c>
    </row>
    <row r="12749" spans="1:39" x14ac:dyDescent="0.3">
      <c r="A12749">
        <v>10195</v>
      </c>
      <c r="B12749" t="s">
        <v>1982</v>
      </c>
      <c r="C12749" t="s">
        <v>320</v>
      </c>
      <c r="K12749">
        <v>17</v>
      </c>
      <c r="L12749">
        <v>0</v>
      </c>
      <c r="M12749">
        <v>47</v>
      </c>
      <c r="N12749">
        <v>2</v>
      </c>
      <c r="O12749">
        <v>120</v>
      </c>
    </row>
    <row r="12750" spans="1:39" x14ac:dyDescent="0.3">
      <c r="A12750">
        <v>10195</v>
      </c>
      <c r="B12750" t="s">
        <v>1982</v>
      </c>
      <c r="C12750" t="s">
        <v>3015</v>
      </c>
      <c r="K12750">
        <v>6</v>
      </c>
      <c r="L12750">
        <v>0</v>
      </c>
      <c r="M12750">
        <v>13</v>
      </c>
      <c r="N12750">
        <v>1</v>
      </c>
      <c r="O12750">
        <v>26</v>
      </c>
    </row>
    <row r="12751" spans="1:39" x14ac:dyDescent="0.3">
      <c r="A12751">
        <v>10195</v>
      </c>
      <c r="B12751" t="s">
        <v>1982</v>
      </c>
      <c r="C12751" t="s">
        <v>1392</v>
      </c>
      <c r="K12751">
        <v>4</v>
      </c>
      <c r="L12751">
        <v>0</v>
      </c>
      <c r="M12751">
        <v>10</v>
      </c>
      <c r="N12751">
        <v>0</v>
      </c>
      <c r="O12751">
        <v>21</v>
      </c>
    </row>
    <row r="12752" spans="1:39" x14ac:dyDescent="0.3">
      <c r="A12752">
        <v>10195</v>
      </c>
      <c r="B12752" t="s">
        <v>1982</v>
      </c>
      <c r="C12752" t="s">
        <v>2512</v>
      </c>
      <c r="K12752">
        <v>2</v>
      </c>
      <c r="L12752">
        <v>0</v>
      </c>
      <c r="M12752">
        <v>3</v>
      </c>
      <c r="N12752">
        <v>0</v>
      </c>
      <c r="O12752">
        <v>3</v>
      </c>
    </row>
    <row r="12753" spans="1:19" x14ac:dyDescent="0.3">
      <c r="A12753">
        <v>10195</v>
      </c>
      <c r="B12753" t="s">
        <v>1982</v>
      </c>
      <c r="C12753" t="s">
        <v>3450</v>
      </c>
      <c r="K12753">
        <v>2</v>
      </c>
      <c r="L12753">
        <v>0</v>
      </c>
      <c r="M12753">
        <v>2</v>
      </c>
      <c r="N12753">
        <v>0</v>
      </c>
      <c r="O12753">
        <v>3</v>
      </c>
    </row>
    <row r="12754" spans="1:19" x14ac:dyDescent="0.3">
      <c r="A12754">
        <v>10195</v>
      </c>
      <c r="B12754" t="s">
        <v>1982</v>
      </c>
      <c r="C12754" t="s">
        <v>2767</v>
      </c>
      <c r="K12754">
        <v>0</v>
      </c>
      <c r="L12754">
        <v>0</v>
      </c>
      <c r="M12754">
        <v>0</v>
      </c>
      <c r="N12754">
        <v>0</v>
      </c>
      <c r="O12754">
        <v>0</v>
      </c>
    </row>
    <row r="12755" spans="1:19" x14ac:dyDescent="0.3">
      <c r="A12755">
        <v>10195</v>
      </c>
      <c r="B12755" t="s">
        <v>1331</v>
      </c>
      <c r="C12755" t="s">
        <v>970</v>
      </c>
      <c r="K12755">
        <v>10</v>
      </c>
      <c r="L12755">
        <v>0</v>
      </c>
      <c r="M12755">
        <v>18</v>
      </c>
      <c r="N12755">
        <v>0</v>
      </c>
      <c r="O12755">
        <v>51</v>
      </c>
    </row>
    <row r="12756" spans="1:19" x14ac:dyDescent="0.3">
      <c r="A12756">
        <v>10195</v>
      </c>
      <c r="B12756" t="s">
        <v>1331</v>
      </c>
      <c r="C12756" t="s">
        <v>74</v>
      </c>
      <c r="K12756">
        <v>6</v>
      </c>
      <c r="L12756">
        <v>0</v>
      </c>
      <c r="M12756">
        <v>25</v>
      </c>
      <c r="N12756">
        <v>0</v>
      </c>
      <c r="O12756">
        <v>41</v>
      </c>
    </row>
    <row r="12757" spans="1:19" x14ac:dyDescent="0.3">
      <c r="A12757">
        <v>10195</v>
      </c>
      <c r="B12757" t="s">
        <v>1331</v>
      </c>
      <c r="C12757" t="s">
        <v>109</v>
      </c>
      <c r="K12757">
        <v>7</v>
      </c>
      <c r="L12757">
        <v>0</v>
      </c>
      <c r="M12757">
        <v>14</v>
      </c>
      <c r="N12757">
        <v>0</v>
      </c>
      <c r="O12757">
        <v>21</v>
      </c>
    </row>
    <row r="12758" spans="1:19" x14ac:dyDescent="0.3">
      <c r="A12758">
        <v>10195</v>
      </c>
      <c r="B12758" t="s">
        <v>1331</v>
      </c>
      <c r="C12758" t="s">
        <v>3449</v>
      </c>
      <c r="K12758">
        <v>7</v>
      </c>
      <c r="L12758">
        <v>0</v>
      </c>
      <c r="M12758">
        <v>7</v>
      </c>
      <c r="N12758">
        <v>0</v>
      </c>
      <c r="O12758">
        <v>-19</v>
      </c>
    </row>
    <row r="12759" spans="1:19" x14ac:dyDescent="0.3">
      <c r="A12759">
        <v>10195</v>
      </c>
      <c r="B12759" t="s">
        <v>1982</v>
      </c>
      <c r="C12759" t="s">
        <v>3451</v>
      </c>
      <c r="P12759">
        <v>41</v>
      </c>
      <c r="Q12759">
        <v>1</v>
      </c>
      <c r="R12759">
        <v>181</v>
      </c>
      <c r="S12759">
        <v>9</v>
      </c>
    </row>
    <row r="12760" spans="1:19" x14ac:dyDescent="0.3">
      <c r="A12760">
        <v>10195</v>
      </c>
      <c r="B12760" t="s">
        <v>1982</v>
      </c>
      <c r="C12760" t="s">
        <v>320</v>
      </c>
      <c r="P12760">
        <v>14</v>
      </c>
      <c r="Q12760">
        <v>0</v>
      </c>
      <c r="R12760">
        <v>55</v>
      </c>
      <c r="S12760">
        <v>7</v>
      </c>
    </row>
    <row r="12761" spans="1:19" x14ac:dyDescent="0.3">
      <c r="A12761">
        <v>10195</v>
      </c>
      <c r="B12761" t="s">
        <v>1982</v>
      </c>
      <c r="C12761" t="s">
        <v>1392</v>
      </c>
      <c r="P12761">
        <v>18</v>
      </c>
      <c r="Q12761">
        <v>1</v>
      </c>
      <c r="R12761">
        <v>52</v>
      </c>
      <c r="S12761">
        <v>4</v>
      </c>
    </row>
    <row r="12762" spans="1:19" x14ac:dyDescent="0.3">
      <c r="A12762">
        <v>10195</v>
      </c>
      <c r="B12762" t="s">
        <v>1982</v>
      </c>
      <c r="C12762" t="s">
        <v>153</v>
      </c>
      <c r="P12762">
        <v>34</v>
      </c>
      <c r="Q12762">
        <v>0</v>
      </c>
      <c r="R12762">
        <v>34</v>
      </c>
      <c r="S12762">
        <v>1</v>
      </c>
    </row>
    <row r="12763" spans="1:19" x14ac:dyDescent="0.3">
      <c r="A12763">
        <v>10195</v>
      </c>
      <c r="B12763" t="s">
        <v>1982</v>
      </c>
      <c r="C12763" t="s">
        <v>2356</v>
      </c>
      <c r="P12763">
        <v>19</v>
      </c>
      <c r="Q12763">
        <v>0</v>
      </c>
      <c r="R12763">
        <v>26</v>
      </c>
      <c r="S12763">
        <v>2</v>
      </c>
    </row>
    <row r="12764" spans="1:19" x14ac:dyDescent="0.3">
      <c r="A12764">
        <v>10195</v>
      </c>
      <c r="B12764" t="s">
        <v>1982</v>
      </c>
      <c r="C12764" t="s">
        <v>586</v>
      </c>
      <c r="P12764">
        <v>13</v>
      </c>
      <c r="Q12764">
        <v>0</v>
      </c>
      <c r="R12764">
        <v>14</v>
      </c>
      <c r="S12764">
        <v>2</v>
      </c>
    </row>
    <row r="12765" spans="1:19" x14ac:dyDescent="0.3">
      <c r="A12765">
        <v>10195</v>
      </c>
      <c r="B12765" t="s">
        <v>1982</v>
      </c>
      <c r="C12765" t="s">
        <v>335</v>
      </c>
      <c r="P12765">
        <v>5</v>
      </c>
      <c r="Q12765">
        <v>0</v>
      </c>
      <c r="R12765">
        <v>10</v>
      </c>
      <c r="S12765">
        <v>2</v>
      </c>
    </row>
    <row r="12766" spans="1:19" x14ac:dyDescent="0.3">
      <c r="A12766">
        <v>10195</v>
      </c>
      <c r="B12766" t="s">
        <v>1982</v>
      </c>
      <c r="C12766" t="s">
        <v>2512</v>
      </c>
      <c r="P12766">
        <v>3</v>
      </c>
      <c r="Q12766">
        <v>0</v>
      </c>
      <c r="R12766">
        <v>3</v>
      </c>
      <c r="S12766">
        <v>1</v>
      </c>
    </row>
    <row r="12767" spans="1:19" x14ac:dyDescent="0.3">
      <c r="A12767">
        <v>10195</v>
      </c>
      <c r="B12767" t="s">
        <v>1331</v>
      </c>
      <c r="C12767" t="s">
        <v>3452</v>
      </c>
      <c r="P12767">
        <v>47</v>
      </c>
      <c r="Q12767">
        <v>1</v>
      </c>
      <c r="R12767">
        <v>47</v>
      </c>
      <c r="S12767">
        <v>1</v>
      </c>
    </row>
    <row r="12768" spans="1:19" x14ac:dyDescent="0.3">
      <c r="A12768">
        <v>10195</v>
      </c>
      <c r="B12768" t="s">
        <v>1331</v>
      </c>
      <c r="C12768" t="s">
        <v>2127</v>
      </c>
      <c r="P12768">
        <v>8</v>
      </c>
      <c r="Q12768">
        <v>0</v>
      </c>
      <c r="R12768">
        <v>33</v>
      </c>
      <c r="S12768">
        <v>5</v>
      </c>
    </row>
    <row r="12769" spans="1:39" x14ac:dyDescent="0.3">
      <c r="A12769">
        <v>10195</v>
      </c>
      <c r="B12769" t="s">
        <v>1331</v>
      </c>
      <c r="C12769" t="s">
        <v>74</v>
      </c>
      <c r="P12769">
        <v>12</v>
      </c>
      <c r="Q12769">
        <v>0</v>
      </c>
      <c r="R12769">
        <v>25</v>
      </c>
      <c r="S12769">
        <v>3</v>
      </c>
    </row>
    <row r="12770" spans="1:39" x14ac:dyDescent="0.3">
      <c r="A12770">
        <v>10195</v>
      </c>
      <c r="B12770" t="s">
        <v>1331</v>
      </c>
      <c r="C12770" t="s">
        <v>2149</v>
      </c>
      <c r="P12770">
        <v>12</v>
      </c>
      <c r="Q12770">
        <v>0</v>
      </c>
      <c r="R12770">
        <v>20</v>
      </c>
      <c r="S12770">
        <v>2</v>
      </c>
    </row>
    <row r="12771" spans="1:39" x14ac:dyDescent="0.3">
      <c r="A12771">
        <v>10195</v>
      </c>
      <c r="B12771" t="s">
        <v>1331</v>
      </c>
      <c r="C12771" t="s">
        <v>2406</v>
      </c>
      <c r="P12771">
        <v>12</v>
      </c>
      <c r="Q12771">
        <v>0</v>
      </c>
      <c r="R12771">
        <v>12</v>
      </c>
      <c r="S12771">
        <v>1</v>
      </c>
    </row>
    <row r="12772" spans="1:39" x14ac:dyDescent="0.3">
      <c r="A12772">
        <v>10195</v>
      </c>
      <c r="B12772" t="s">
        <v>1331</v>
      </c>
      <c r="C12772" t="s">
        <v>109</v>
      </c>
      <c r="P12772">
        <v>9</v>
      </c>
      <c r="Q12772">
        <v>0</v>
      </c>
      <c r="R12772">
        <v>9</v>
      </c>
      <c r="S12772">
        <v>1</v>
      </c>
    </row>
    <row r="12773" spans="1:39" x14ac:dyDescent="0.3">
      <c r="A12773">
        <v>10195</v>
      </c>
      <c r="B12773" t="s">
        <v>1331</v>
      </c>
      <c r="C12773" t="s">
        <v>1505</v>
      </c>
      <c r="P12773">
        <v>8</v>
      </c>
      <c r="Q12773">
        <v>0</v>
      </c>
      <c r="R12773">
        <v>8</v>
      </c>
      <c r="S12773">
        <v>1</v>
      </c>
    </row>
    <row r="12774" spans="1:39" x14ac:dyDescent="0.3">
      <c r="A12774">
        <v>10195</v>
      </c>
      <c r="B12774" t="s">
        <v>1331</v>
      </c>
      <c r="C12774" t="s">
        <v>381</v>
      </c>
      <c r="P12774">
        <v>7</v>
      </c>
      <c r="Q12774">
        <v>0</v>
      </c>
      <c r="R12774">
        <v>7</v>
      </c>
      <c r="S12774">
        <v>1</v>
      </c>
    </row>
    <row r="12775" spans="1:39" x14ac:dyDescent="0.3">
      <c r="A12775">
        <v>10195</v>
      </c>
      <c r="B12775" t="s">
        <v>1331</v>
      </c>
      <c r="C12775" t="s">
        <v>3453</v>
      </c>
      <c r="P12775">
        <v>5</v>
      </c>
      <c r="Q12775">
        <v>0</v>
      </c>
      <c r="R12775">
        <v>5</v>
      </c>
      <c r="S12775">
        <v>1</v>
      </c>
    </row>
    <row r="12776" spans="1:39" x14ac:dyDescent="0.3">
      <c r="A12776">
        <v>10195</v>
      </c>
      <c r="B12776" t="s">
        <v>1982</v>
      </c>
      <c r="C12776" t="s">
        <v>2767</v>
      </c>
      <c r="T12776">
        <v>-1</v>
      </c>
      <c r="U12776">
        <v>0</v>
      </c>
      <c r="V12776">
        <v>0</v>
      </c>
      <c r="W12776">
        <v>-1</v>
      </c>
      <c r="X12776">
        <v>1</v>
      </c>
    </row>
    <row r="12777" spans="1:39" x14ac:dyDescent="0.3">
      <c r="A12777">
        <v>10195</v>
      </c>
      <c r="B12777" t="s">
        <v>1331</v>
      </c>
      <c r="C12777" t="s">
        <v>109</v>
      </c>
      <c r="T12777">
        <v>23.4</v>
      </c>
      <c r="U12777">
        <v>47</v>
      </c>
      <c r="V12777">
        <v>0</v>
      </c>
      <c r="W12777">
        <v>117</v>
      </c>
      <c r="X12777">
        <v>5</v>
      </c>
    </row>
    <row r="12778" spans="1:39" x14ac:dyDescent="0.3">
      <c r="A12778">
        <v>10195</v>
      </c>
      <c r="B12778" t="s">
        <v>1982</v>
      </c>
      <c r="C12778" t="s">
        <v>3450</v>
      </c>
      <c r="Y12778">
        <v>5.7</v>
      </c>
      <c r="Z12778">
        <v>9</v>
      </c>
      <c r="AA12778">
        <v>0</v>
      </c>
      <c r="AB12778">
        <v>17</v>
      </c>
      <c r="AC12778">
        <v>3</v>
      </c>
    </row>
    <row r="12779" spans="1:39" x14ac:dyDescent="0.3">
      <c r="A12779">
        <v>10195</v>
      </c>
      <c r="B12779" t="s">
        <v>1331</v>
      </c>
      <c r="C12779" t="s">
        <v>3329</v>
      </c>
      <c r="Y12779">
        <v>18</v>
      </c>
      <c r="Z12779">
        <v>31</v>
      </c>
      <c r="AA12779">
        <v>0</v>
      </c>
      <c r="AB12779">
        <v>54</v>
      </c>
      <c r="AC12779">
        <v>3</v>
      </c>
    </row>
    <row r="12780" spans="1:39" x14ac:dyDescent="0.3">
      <c r="A12780">
        <v>10195</v>
      </c>
      <c r="B12780" t="s">
        <v>1982</v>
      </c>
      <c r="C12780" t="s">
        <v>3454</v>
      </c>
      <c r="AD12780">
        <v>1</v>
      </c>
      <c r="AE12780">
        <v>24</v>
      </c>
      <c r="AF12780">
        <v>1</v>
      </c>
      <c r="AG12780">
        <v>100</v>
      </c>
      <c r="AH12780">
        <v>8</v>
      </c>
      <c r="AI12780">
        <v>5</v>
      </c>
    </row>
    <row r="12781" spans="1:39" x14ac:dyDescent="0.3">
      <c r="A12781">
        <v>10195</v>
      </c>
      <c r="B12781" t="s">
        <v>1982</v>
      </c>
      <c r="C12781" t="s">
        <v>3455</v>
      </c>
      <c r="AJ12781">
        <v>52</v>
      </c>
      <c r="AK12781">
        <v>173</v>
      </c>
      <c r="AL12781">
        <v>43.2</v>
      </c>
      <c r="AM12781">
        <v>4</v>
      </c>
    </row>
    <row r="12782" spans="1:39" x14ac:dyDescent="0.3">
      <c r="A12782">
        <v>10195</v>
      </c>
      <c r="B12782" t="s">
        <v>1331</v>
      </c>
      <c r="C12782" t="s">
        <v>1877</v>
      </c>
      <c r="AJ12782">
        <v>51</v>
      </c>
      <c r="AK12782">
        <v>276</v>
      </c>
      <c r="AL12782">
        <v>39.4</v>
      </c>
      <c r="AM12782">
        <v>7</v>
      </c>
    </row>
    <row r="12783" spans="1:39" x14ac:dyDescent="0.3">
      <c r="A12783">
        <v>10196</v>
      </c>
      <c r="B12783" t="s">
        <v>1451</v>
      </c>
      <c r="C12783" t="s">
        <v>449</v>
      </c>
      <c r="D12783">
        <v>54</v>
      </c>
      <c r="E12783">
        <v>64.8</v>
      </c>
      <c r="F12783">
        <v>35</v>
      </c>
      <c r="G12783">
        <v>5</v>
      </c>
      <c r="H12783">
        <v>2</v>
      </c>
      <c r="I12783">
        <v>305</v>
      </c>
      <c r="J12783">
        <v>106</v>
      </c>
    </row>
    <row r="12784" spans="1:39" x14ac:dyDescent="0.3">
      <c r="A12784">
        <v>10196</v>
      </c>
      <c r="B12784" t="s">
        <v>303</v>
      </c>
      <c r="C12784" t="s">
        <v>3456</v>
      </c>
      <c r="D12784">
        <v>28</v>
      </c>
      <c r="E12784">
        <v>50</v>
      </c>
      <c r="F12784">
        <v>14</v>
      </c>
      <c r="G12784">
        <v>1</v>
      </c>
      <c r="H12784">
        <v>4</v>
      </c>
      <c r="I12784">
        <v>217</v>
      </c>
      <c r="J12784">
        <v>155.1</v>
      </c>
    </row>
    <row r="12785" spans="1:19" x14ac:dyDescent="0.3">
      <c r="A12785">
        <v>10196</v>
      </c>
      <c r="B12785" t="s">
        <v>303</v>
      </c>
      <c r="C12785" t="s">
        <v>1610</v>
      </c>
      <c r="D12785">
        <v>1</v>
      </c>
      <c r="E12785">
        <v>100</v>
      </c>
      <c r="F12785">
        <v>1</v>
      </c>
      <c r="G12785">
        <v>0</v>
      </c>
      <c r="H12785">
        <v>0</v>
      </c>
      <c r="I12785">
        <v>11</v>
      </c>
      <c r="J12785">
        <v>192.4</v>
      </c>
    </row>
    <row r="12786" spans="1:19" x14ac:dyDescent="0.3">
      <c r="A12786">
        <v>10196</v>
      </c>
      <c r="B12786" t="s">
        <v>1451</v>
      </c>
      <c r="C12786" t="s">
        <v>449</v>
      </c>
      <c r="K12786">
        <v>16</v>
      </c>
      <c r="L12786">
        <v>0</v>
      </c>
      <c r="M12786">
        <v>19</v>
      </c>
      <c r="N12786">
        <v>0</v>
      </c>
      <c r="O12786">
        <v>35</v>
      </c>
    </row>
    <row r="12787" spans="1:19" x14ac:dyDescent="0.3">
      <c r="A12787">
        <v>10196</v>
      </c>
      <c r="B12787" t="s">
        <v>1451</v>
      </c>
      <c r="C12787" t="s">
        <v>107</v>
      </c>
      <c r="K12787">
        <v>5</v>
      </c>
      <c r="L12787">
        <v>0</v>
      </c>
      <c r="M12787">
        <v>14</v>
      </c>
      <c r="N12787">
        <v>0</v>
      </c>
      <c r="O12787">
        <v>4</v>
      </c>
    </row>
    <row r="12788" spans="1:19" x14ac:dyDescent="0.3">
      <c r="A12788">
        <v>10196</v>
      </c>
      <c r="B12788" t="s">
        <v>1451</v>
      </c>
      <c r="C12788" t="s">
        <v>785</v>
      </c>
      <c r="K12788">
        <v>0</v>
      </c>
      <c r="L12788">
        <v>0</v>
      </c>
      <c r="M12788">
        <v>0</v>
      </c>
      <c r="N12788">
        <v>0</v>
      </c>
      <c r="O12788">
        <v>0</v>
      </c>
    </row>
    <row r="12789" spans="1:19" x14ac:dyDescent="0.3">
      <c r="A12789">
        <v>10196</v>
      </c>
      <c r="B12789" t="s">
        <v>303</v>
      </c>
      <c r="C12789" t="s">
        <v>3456</v>
      </c>
      <c r="K12789">
        <v>14</v>
      </c>
      <c r="L12789">
        <v>0</v>
      </c>
      <c r="M12789">
        <v>22</v>
      </c>
      <c r="N12789">
        <v>1</v>
      </c>
      <c r="O12789">
        <v>92</v>
      </c>
    </row>
    <row r="12790" spans="1:19" x14ac:dyDescent="0.3">
      <c r="A12790">
        <v>10196</v>
      </c>
      <c r="B12790" t="s">
        <v>303</v>
      </c>
      <c r="C12790" t="s">
        <v>3457</v>
      </c>
      <c r="K12790">
        <v>12</v>
      </c>
      <c r="L12790">
        <v>0</v>
      </c>
      <c r="M12790">
        <v>10</v>
      </c>
      <c r="N12790">
        <v>0</v>
      </c>
      <c r="O12790">
        <v>36</v>
      </c>
    </row>
    <row r="12791" spans="1:19" x14ac:dyDescent="0.3">
      <c r="A12791">
        <v>10196</v>
      </c>
      <c r="B12791" t="s">
        <v>303</v>
      </c>
      <c r="C12791" t="s">
        <v>52</v>
      </c>
      <c r="K12791">
        <v>5</v>
      </c>
      <c r="L12791">
        <v>0</v>
      </c>
      <c r="M12791">
        <v>17</v>
      </c>
      <c r="N12791">
        <v>0</v>
      </c>
      <c r="O12791">
        <v>18</v>
      </c>
    </row>
    <row r="12792" spans="1:19" x14ac:dyDescent="0.3">
      <c r="A12792">
        <v>10196</v>
      </c>
      <c r="B12792" t="s">
        <v>303</v>
      </c>
      <c r="C12792" t="s">
        <v>1610</v>
      </c>
      <c r="K12792">
        <v>1</v>
      </c>
      <c r="L12792">
        <v>0</v>
      </c>
      <c r="M12792">
        <v>4</v>
      </c>
      <c r="N12792">
        <v>0</v>
      </c>
      <c r="O12792">
        <v>4</v>
      </c>
    </row>
    <row r="12793" spans="1:19" x14ac:dyDescent="0.3">
      <c r="A12793">
        <v>10196</v>
      </c>
      <c r="B12793" t="s">
        <v>303</v>
      </c>
      <c r="C12793" t="s">
        <v>439</v>
      </c>
      <c r="K12793">
        <v>1</v>
      </c>
      <c r="L12793">
        <v>0</v>
      </c>
      <c r="M12793">
        <v>0</v>
      </c>
      <c r="N12793">
        <v>0</v>
      </c>
      <c r="O12793">
        <v>-2</v>
      </c>
    </row>
    <row r="12794" spans="1:19" x14ac:dyDescent="0.3">
      <c r="A12794">
        <v>10196</v>
      </c>
      <c r="B12794" t="s">
        <v>1451</v>
      </c>
      <c r="C12794" t="s">
        <v>107</v>
      </c>
      <c r="P12794">
        <v>13</v>
      </c>
      <c r="Q12794">
        <v>0</v>
      </c>
      <c r="R12794">
        <v>75</v>
      </c>
      <c r="S12794">
        <v>8</v>
      </c>
    </row>
    <row r="12795" spans="1:19" x14ac:dyDescent="0.3">
      <c r="A12795">
        <v>10196</v>
      </c>
      <c r="B12795" t="s">
        <v>1451</v>
      </c>
      <c r="C12795" t="s">
        <v>1454</v>
      </c>
      <c r="P12795">
        <v>37</v>
      </c>
      <c r="Q12795">
        <v>1</v>
      </c>
      <c r="R12795">
        <v>71</v>
      </c>
      <c r="S12795">
        <v>9</v>
      </c>
    </row>
    <row r="12796" spans="1:19" x14ac:dyDescent="0.3">
      <c r="A12796">
        <v>10196</v>
      </c>
      <c r="B12796" t="s">
        <v>1451</v>
      </c>
      <c r="C12796" t="s">
        <v>3458</v>
      </c>
      <c r="P12796">
        <v>13</v>
      </c>
      <c r="Q12796">
        <v>1</v>
      </c>
      <c r="R12796">
        <v>49</v>
      </c>
      <c r="S12796">
        <v>6</v>
      </c>
    </row>
    <row r="12797" spans="1:19" x14ac:dyDescent="0.3">
      <c r="A12797">
        <v>10196</v>
      </c>
      <c r="B12797" t="s">
        <v>1451</v>
      </c>
      <c r="C12797" t="s">
        <v>3055</v>
      </c>
      <c r="P12797">
        <v>21</v>
      </c>
      <c r="Q12797">
        <v>0</v>
      </c>
      <c r="R12797">
        <v>48</v>
      </c>
      <c r="S12797">
        <v>6</v>
      </c>
    </row>
    <row r="12798" spans="1:19" x14ac:dyDescent="0.3">
      <c r="A12798">
        <v>10196</v>
      </c>
      <c r="B12798" t="s">
        <v>1451</v>
      </c>
      <c r="C12798" t="s">
        <v>3056</v>
      </c>
      <c r="P12798">
        <v>30</v>
      </c>
      <c r="Q12798">
        <v>0</v>
      </c>
      <c r="R12798">
        <v>30</v>
      </c>
      <c r="S12798">
        <v>1</v>
      </c>
    </row>
    <row r="12799" spans="1:19" x14ac:dyDescent="0.3">
      <c r="A12799">
        <v>10196</v>
      </c>
      <c r="B12799" t="s">
        <v>1451</v>
      </c>
      <c r="C12799" t="s">
        <v>970</v>
      </c>
      <c r="P12799">
        <v>12</v>
      </c>
      <c r="Q12799">
        <v>0</v>
      </c>
      <c r="R12799">
        <v>22</v>
      </c>
      <c r="S12799">
        <v>3</v>
      </c>
    </row>
    <row r="12800" spans="1:19" x14ac:dyDescent="0.3">
      <c r="A12800">
        <v>10196</v>
      </c>
      <c r="B12800" t="s">
        <v>1451</v>
      </c>
      <c r="C12800" t="s">
        <v>192</v>
      </c>
      <c r="P12800">
        <v>6</v>
      </c>
      <c r="Q12800">
        <v>0</v>
      </c>
      <c r="R12800">
        <v>10</v>
      </c>
      <c r="S12800">
        <v>2</v>
      </c>
    </row>
    <row r="12801" spans="1:24" x14ac:dyDescent="0.3">
      <c r="A12801">
        <v>10196</v>
      </c>
      <c r="B12801" t="s">
        <v>303</v>
      </c>
      <c r="C12801" t="s">
        <v>1244</v>
      </c>
      <c r="P12801">
        <v>56</v>
      </c>
      <c r="Q12801">
        <v>1</v>
      </c>
      <c r="R12801">
        <v>96</v>
      </c>
      <c r="S12801">
        <v>2</v>
      </c>
    </row>
    <row r="12802" spans="1:24" x14ac:dyDescent="0.3">
      <c r="A12802">
        <v>10196</v>
      </c>
      <c r="B12802" t="s">
        <v>303</v>
      </c>
      <c r="C12802" t="s">
        <v>56</v>
      </c>
      <c r="P12802">
        <v>28</v>
      </c>
      <c r="Q12802">
        <v>1</v>
      </c>
      <c r="R12802">
        <v>35</v>
      </c>
      <c r="S12802">
        <v>2</v>
      </c>
    </row>
    <row r="12803" spans="1:24" x14ac:dyDescent="0.3">
      <c r="A12803">
        <v>10196</v>
      </c>
      <c r="B12803" t="s">
        <v>303</v>
      </c>
      <c r="C12803" t="s">
        <v>860</v>
      </c>
      <c r="P12803">
        <v>28</v>
      </c>
      <c r="Q12803">
        <v>0</v>
      </c>
      <c r="R12803">
        <v>28</v>
      </c>
      <c r="S12803">
        <v>1</v>
      </c>
    </row>
    <row r="12804" spans="1:24" x14ac:dyDescent="0.3">
      <c r="A12804">
        <v>10196</v>
      </c>
      <c r="B12804" t="s">
        <v>303</v>
      </c>
      <c r="C12804" t="s">
        <v>52</v>
      </c>
      <c r="P12804">
        <v>20</v>
      </c>
      <c r="Q12804">
        <v>0</v>
      </c>
      <c r="R12804">
        <v>20</v>
      </c>
      <c r="S12804">
        <v>1</v>
      </c>
    </row>
    <row r="12805" spans="1:24" x14ac:dyDescent="0.3">
      <c r="A12805">
        <v>10196</v>
      </c>
      <c r="B12805" t="s">
        <v>303</v>
      </c>
      <c r="C12805" t="s">
        <v>3457</v>
      </c>
      <c r="P12805">
        <v>12</v>
      </c>
      <c r="Q12805">
        <v>0</v>
      </c>
      <c r="R12805">
        <v>19</v>
      </c>
      <c r="S12805">
        <v>2</v>
      </c>
    </row>
    <row r="12806" spans="1:24" x14ac:dyDescent="0.3">
      <c r="A12806">
        <v>10196</v>
      </c>
      <c r="B12806" t="s">
        <v>303</v>
      </c>
      <c r="C12806" t="s">
        <v>3456</v>
      </c>
      <c r="P12806">
        <v>11</v>
      </c>
      <c r="Q12806">
        <v>0</v>
      </c>
      <c r="R12806">
        <v>11</v>
      </c>
      <c r="S12806">
        <v>1</v>
      </c>
    </row>
    <row r="12807" spans="1:24" x14ac:dyDescent="0.3">
      <c r="A12807">
        <v>10196</v>
      </c>
      <c r="B12807" t="s">
        <v>303</v>
      </c>
      <c r="C12807" t="s">
        <v>604</v>
      </c>
      <c r="P12807">
        <v>5</v>
      </c>
      <c r="Q12807">
        <v>1</v>
      </c>
      <c r="R12807">
        <v>8</v>
      </c>
      <c r="S12807">
        <v>2</v>
      </c>
    </row>
    <row r="12808" spans="1:24" x14ac:dyDescent="0.3">
      <c r="A12808">
        <v>10196</v>
      </c>
      <c r="B12808" t="s">
        <v>303</v>
      </c>
      <c r="C12808" t="s">
        <v>3459</v>
      </c>
      <c r="P12808">
        <v>5</v>
      </c>
      <c r="Q12808">
        <v>1</v>
      </c>
      <c r="R12808">
        <v>5</v>
      </c>
      <c r="S12808">
        <v>1</v>
      </c>
    </row>
    <row r="12809" spans="1:24" x14ac:dyDescent="0.3">
      <c r="A12809">
        <v>10196</v>
      </c>
      <c r="B12809" t="s">
        <v>303</v>
      </c>
      <c r="C12809" t="s">
        <v>44</v>
      </c>
      <c r="P12809">
        <v>4</v>
      </c>
      <c r="Q12809">
        <v>0</v>
      </c>
      <c r="R12809">
        <v>4</v>
      </c>
      <c r="S12809">
        <v>1</v>
      </c>
    </row>
    <row r="12810" spans="1:24" x14ac:dyDescent="0.3">
      <c r="A12810">
        <v>10196</v>
      </c>
      <c r="B12810" t="s">
        <v>303</v>
      </c>
      <c r="C12810" t="s">
        <v>3460</v>
      </c>
      <c r="P12810">
        <v>2</v>
      </c>
      <c r="Q12810">
        <v>0</v>
      </c>
      <c r="R12810">
        <v>2</v>
      </c>
      <c r="S12810">
        <v>1</v>
      </c>
    </row>
    <row r="12811" spans="1:24" x14ac:dyDescent="0.3">
      <c r="A12811">
        <v>10196</v>
      </c>
      <c r="B12811" t="s">
        <v>303</v>
      </c>
      <c r="C12811" t="s">
        <v>2951</v>
      </c>
      <c r="P12811">
        <v>0</v>
      </c>
      <c r="Q12811">
        <v>0</v>
      </c>
      <c r="R12811">
        <v>0</v>
      </c>
      <c r="S12811">
        <v>1</v>
      </c>
    </row>
    <row r="12812" spans="1:24" x14ac:dyDescent="0.3">
      <c r="A12812">
        <v>10196</v>
      </c>
      <c r="B12812" t="s">
        <v>1451</v>
      </c>
      <c r="C12812" t="s">
        <v>3458</v>
      </c>
      <c r="T12812">
        <v>18.7</v>
      </c>
      <c r="U12812">
        <v>25</v>
      </c>
      <c r="V12812">
        <v>0</v>
      </c>
      <c r="W12812">
        <v>56</v>
      </c>
      <c r="X12812">
        <v>3</v>
      </c>
    </row>
    <row r="12813" spans="1:24" x14ac:dyDescent="0.3">
      <c r="A12813">
        <v>10196</v>
      </c>
      <c r="B12813" t="s">
        <v>1451</v>
      </c>
      <c r="C12813" t="s">
        <v>3461</v>
      </c>
      <c r="T12813">
        <v>11</v>
      </c>
      <c r="U12813">
        <v>11</v>
      </c>
      <c r="V12813">
        <v>0</v>
      </c>
      <c r="W12813">
        <v>11</v>
      </c>
      <c r="X12813">
        <v>1</v>
      </c>
    </row>
    <row r="12814" spans="1:24" x14ac:dyDescent="0.3">
      <c r="A12814">
        <v>10196</v>
      </c>
      <c r="B12814" t="s">
        <v>1451</v>
      </c>
      <c r="C12814" t="s">
        <v>107</v>
      </c>
      <c r="T12814">
        <v>11</v>
      </c>
      <c r="U12814">
        <v>11</v>
      </c>
      <c r="V12814">
        <v>0</v>
      </c>
      <c r="W12814">
        <v>11</v>
      </c>
      <c r="X12814">
        <v>1</v>
      </c>
    </row>
    <row r="12815" spans="1:24" x14ac:dyDescent="0.3">
      <c r="A12815">
        <v>10196</v>
      </c>
      <c r="B12815" t="s">
        <v>303</v>
      </c>
      <c r="C12815" t="s">
        <v>3462</v>
      </c>
      <c r="T12815">
        <v>24</v>
      </c>
      <c r="U12815">
        <v>24</v>
      </c>
      <c r="V12815">
        <v>0</v>
      </c>
      <c r="W12815">
        <v>24</v>
      </c>
      <c r="X12815">
        <v>1</v>
      </c>
    </row>
    <row r="12816" spans="1:24" x14ac:dyDescent="0.3">
      <c r="A12816">
        <v>10196</v>
      </c>
      <c r="B12816" t="s">
        <v>303</v>
      </c>
      <c r="C12816" t="s">
        <v>103</v>
      </c>
      <c r="T12816">
        <v>22</v>
      </c>
      <c r="U12816">
        <v>22</v>
      </c>
      <c r="V12816">
        <v>0</v>
      </c>
      <c r="W12816">
        <v>22</v>
      </c>
      <c r="X12816">
        <v>1</v>
      </c>
    </row>
    <row r="12817" spans="1:39" x14ac:dyDescent="0.3">
      <c r="A12817">
        <v>10196</v>
      </c>
      <c r="B12817" t="s">
        <v>1451</v>
      </c>
      <c r="C12817" t="s">
        <v>785</v>
      </c>
      <c r="Y12817">
        <v>2.5</v>
      </c>
      <c r="Z12817">
        <v>5</v>
      </c>
      <c r="AA12817">
        <v>0</v>
      </c>
      <c r="AB12817">
        <v>5</v>
      </c>
      <c r="AC12817">
        <v>2</v>
      </c>
    </row>
    <row r="12818" spans="1:39" x14ac:dyDescent="0.3">
      <c r="A12818">
        <v>10196</v>
      </c>
      <c r="B12818" t="s">
        <v>303</v>
      </c>
      <c r="C12818" t="s">
        <v>3462</v>
      </c>
      <c r="Y12818">
        <v>10</v>
      </c>
      <c r="Z12818">
        <v>10</v>
      </c>
      <c r="AA12818">
        <v>0</v>
      </c>
      <c r="AB12818">
        <v>10</v>
      </c>
      <c r="AC12818">
        <v>1</v>
      </c>
    </row>
    <row r="12819" spans="1:39" x14ac:dyDescent="0.3">
      <c r="A12819">
        <v>10196</v>
      </c>
      <c r="B12819" t="s">
        <v>1451</v>
      </c>
      <c r="C12819" t="s">
        <v>3059</v>
      </c>
      <c r="AD12819">
        <v>1</v>
      </c>
      <c r="AE12819">
        <v>43</v>
      </c>
      <c r="AF12819">
        <v>1</v>
      </c>
      <c r="AG12819">
        <v>100</v>
      </c>
      <c r="AH12819">
        <v>5</v>
      </c>
      <c r="AI12819">
        <v>2</v>
      </c>
    </row>
    <row r="12820" spans="1:39" x14ac:dyDescent="0.3">
      <c r="A12820">
        <v>10196</v>
      </c>
      <c r="B12820" t="s">
        <v>303</v>
      </c>
      <c r="C12820" t="s">
        <v>3463</v>
      </c>
      <c r="AD12820">
        <v>2</v>
      </c>
      <c r="AE12820">
        <v>26</v>
      </c>
      <c r="AF12820">
        <v>2</v>
      </c>
      <c r="AG12820">
        <v>100</v>
      </c>
      <c r="AH12820">
        <v>11</v>
      </c>
      <c r="AI12820">
        <v>5</v>
      </c>
    </row>
    <row r="12821" spans="1:39" x14ac:dyDescent="0.3">
      <c r="A12821">
        <v>10196</v>
      </c>
      <c r="B12821" t="s">
        <v>1451</v>
      </c>
      <c r="C12821" t="s">
        <v>3464</v>
      </c>
      <c r="AJ12821">
        <v>40</v>
      </c>
      <c r="AK12821">
        <v>175</v>
      </c>
      <c r="AL12821">
        <v>35</v>
      </c>
      <c r="AM12821">
        <v>5</v>
      </c>
    </row>
    <row r="12822" spans="1:39" x14ac:dyDescent="0.3">
      <c r="A12822">
        <v>10196</v>
      </c>
      <c r="B12822" t="s">
        <v>303</v>
      </c>
      <c r="C12822" t="s">
        <v>113</v>
      </c>
      <c r="AJ12822">
        <v>51</v>
      </c>
      <c r="AK12822">
        <v>173</v>
      </c>
      <c r="AL12822">
        <v>43.2</v>
      </c>
      <c r="AM12822">
        <v>4</v>
      </c>
    </row>
    <row r="12823" spans="1:39" x14ac:dyDescent="0.3">
      <c r="A12823">
        <v>10197</v>
      </c>
      <c r="B12823" t="s">
        <v>591</v>
      </c>
      <c r="C12823" t="s">
        <v>3323</v>
      </c>
      <c r="D12823">
        <v>10</v>
      </c>
      <c r="E12823">
        <v>60</v>
      </c>
      <c r="F12823">
        <v>6</v>
      </c>
      <c r="G12823">
        <v>0</v>
      </c>
      <c r="H12823">
        <v>1</v>
      </c>
      <c r="I12823">
        <v>81</v>
      </c>
      <c r="J12823">
        <v>161</v>
      </c>
    </row>
    <row r="12824" spans="1:39" x14ac:dyDescent="0.3">
      <c r="A12824">
        <v>10197</v>
      </c>
      <c r="B12824" t="s">
        <v>591</v>
      </c>
      <c r="C12824" t="s">
        <v>3465</v>
      </c>
      <c r="D12824">
        <v>8</v>
      </c>
      <c r="E12824">
        <v>75</v>
      </c>
      <c r="F12824">
        <v>6</v>
      </c>
      <c r="G12824">
        <v>0</v>
      </c>
      <c r="H12824">
        <v>0</v>
      </c>
      <c r="I12824">
        <v>49</v>
      </c>
      <c r="J12824">
        <v>126.5</v>
      </c>
    </row>
    <row r="12825" spans="1:39" x14ac:dyDescent="0.3">
      <c r="A12825">
        <v>10197</v>
      </c>
      <c r="B12825" t="s">
        <v>1678</v>
      </c>
      <c r="C12825" t="s">
        <v>3237</v>
      </c>
      <c r="D12825">
        <v>19</v>
      </c>
      <c r="E12825">
        <v>52.6</v>
      </c>
      <c r="F12825">
        <v>10</v>
      </c>
      <c r="G12825">
        <v>0</v>
      </c>
      <c r="H12825">
        <v>0</v>
      </c>
      <c r="I12825">
        <v>138</v>
      </c>
      <c r="J12825">
        <v>113.6</v>
      </c>
    </row>
    <row r="12826" spans="1:39" x14ac:dyDescent="0.3">
      <c r="A12826">
        <v>10197</v>
      </c>
      <c r="B12826" t="s">
        <v>1678</v>
      </c>
      <c r="C12826" t="s">
        <v>2923</v>
      </c>
      <c r="D12826">
        <v>25</v>
      </c>
      <c r="E12826">
        <v>32</v>
      </c>
      <c r="F12826">
        <v>8</v>
      </c>
      <c r="G12826">
        <v>0</v>
      </c>
      <c r="H12826">
        <v>1</v>
      </c>
      <c r="I12826">
        <v>125</v>
      </c>
      <c r="J12826">
        <v>87.2</v>
      </c>
    </row>
    <row r="12827" spans="1:39" x14ac:dyDescent="0.3">
      <c r="A12827">
        <v>10197</v>
      </c>
      <c r="B12827" t="s">
        <v>591</v>
      </c>
      <c r="C12827" t="s">
        <v>44</v>
      </c>
      <c r="K12827">
        <v>17</v>
      </c>
      <c r="L12827">
        <v>0</v>
      </c>
      <c r="M12827">
        <v>20</v>
      </c>
      <c r="N12827">
        <v>2</v>
      </c>
      <c r="O12827">
        <v>67</v>
      </c>
    </row>
    <row r="12828" spans="1:39" x14ac:dyDescent="0.3">
      <c r="A12828">
        <v>10197</v>
      </c>
      <c r="B12828" t="s">
        <v>591</v>
      </c>
      <c r="C12828" t="s">
        <v>3465</v>
      </c>
      <c r="K12828">
        <v>12</v>
      </c>
      <c r="L12828">
        <v>0</v>
      </c>
      <c r="M12828">
        <v>21</v>
      </c>
      <c r="N12828">
        <v>0</v>
      </c>
      <c r="O12828">
        <v>53</v>
      </c>
    </row>
    <row r="12829" spans="1:39" x14ac:dyDescent="0.3">
      <c r="A12829">
        <v>10197</v>
      </c>
      <c r="B12829" t="s">
        <v>591</v>
      </c>
      <c r="C12829" t="s">
        <v>3323</v>
      </c>
      <c r="K12829">
        <v>7</v>
      </c>
      <c r="L12829">
        <v>0</v>
      </c>
      <c r="M12829">
        <v>9</v>
      </c>
      <c r="N12829">
        <v>0</v>
      </c>
      <c r="O12829">
        <v>15</v>
      </c>
    </row>
    <row r="12830" spans="1:39" x14ac:dyDescent="0.3">
      <c r="A12830">
        <v>10197</v>
      </c>
      <c r="B12830" t="s">
        <v>591</v>
      </c>
      <c r="C12830" t="s">
        <v>3466</v>
      </c>
      <c r="K12830">
        <v>4</v>
      </c>
      <c r="L12830">
        <v>1</v>
      </c>
      <c r="M12830">
        <v>6</v>
      </c>
      <c r="N12830">
        <v>0</v>
      </c>
      <c r="O12830">
        <v>12</v>
      </c>
    </row>
    <row r="12831" spans="1:39" x14ac:dyDescent="0.3">
      <c r="A12831">
        <v>10197</v>
      </c>
      <c r="B12831" t="s">
        <v>591</v>
      </c>
      <c r="C12831" t="s">
        <v>202</v>
      </c>
      <c r="K12831">
        <v>2</v>
      </c>
      <c r="L12831">
        <v>0</v>
      </c>
      <c r="M12831">
        <v>8</v>
      </c>
      <c r="N12831">
        <v>0</v>
      </c>
      <c r="O12831">
        <v>11</v>
      </c>
    </row>
    <row r="12832" spans="1:39" x14ac:dyDescent="0.3">
      <c r="A12832">
        <v>10197</v>
      </c>
      <c r="B12832" t="s">
        <v>591</v>
      </c>
      <c r="C12832" t="s">
        <v>74</v>
      </c>
      <c r="K12832">
        <v>1</v>
      </c>
      <c r="L12832">
        <v>0</v>
      </c>
      <c r="M12832">
        <v>0</v>
      </c>
      <c r="N12832">
        <v>0</v>
      </c>
      <c r="O12832">
        <v>-2</v>
      </c>
    </row>
    <row r="12833" spans="1:19" x14ac:dyDescent="0.3">
      <c r="A12833">
        <v>10197</v>
      </c>
      <c r="B12833" t="s">
        <v>1678</v>
      </c>
      <c r="C12833" t="s">
        <v>634</v>
      </c>
      <c r="K12833">
        <v>12</v>
      </c>
      <c r="L12833">
        <v>0</v>
      </c>
      <c r="M12833">
        <v>29</v>
      </c>
      <c r="N12833">
        <v>0</v>
      </c>
      <c r="O12833">
        <v>85</v>
      </c>
    </row>
    <row r="12834" spans="1:19" x14ac:dyDescent="0.3">
      <c r="A12834">
        <v>10197</v>
      </c>
      <c r="B12834" t="s">
        <v>1678</v>
      </c>
      <c r="C12834" t="s">
        <v>3467</v>
      </c>
      <c r="K12834">
        <v>1</v>
      </c>
      <c r="L12834">
        <v>0</v>
      </c>
      <c r="M12834">
        <v>11</v>
      </c>
      <c r="N12834">
        <v>0</v>
      </c>
      <c r="O12834">
        <v>11</v>
      </c>
    </row>
    <row r="12835" spans="1:19" x14ac:dyDescent="0.3">
      <c r="A12835">
        <v>10197</v>
      </c>
      <c r="B12835" t="s">
        <v>1678</v>
      </c>
      <c r="C12835" t="s">
        <v>1466</v>
      </c>
      <c r="K12835">
        <v>1</v>
      </c>
      <c r="L12835">
        <v>0</v>
      </c>
      <c r="M12835">
        <v>0</v>
      </c>
      <c r="N12835">
        <v>0</v>
      </c>
      <c r="O12835">
        <v>-5</v>
      </c>
    </row>
    <row r="12836" spans="1:19" x14ac:dyDescent="0.3">
      <c r="A12836">
        <v>10197</v>
      </c>
      <c r="B12836" t="s">
        <v>1678</v>
      </c>
      <c r="C12836" t="s">
        <v>2923</v>
      </c>
      <c r="K12836">
        <v>9</v>
      </c>
      <c r="L12836">
        <v>1</v>
      </c>
      <c r="M12836">
        <v>12</v>
      </c>
      <c r="N12836">
        <v>0</v>
      </c>
      <c r="O12836">
        <v>-9</v>
      </c>
    </row>
    <row r="12837" spans="1:19" x14ac:dyDescent="0.3">
      <c r="A12837">
        <v>10197</v>
      </c>
      <c r="B12837" t="s">
        <v>1678</v>
      </c>
      <c r="C12837" t="s">
        <v>3237</v>
      </c>
      <c r="K12837">
        <v>3</v>
      </c>
      <c r="L12837">
        <v>0</v>
      </c>
      <c r="M12837">
        <v>7</v>
      </c>
      <c r="N12837">
        <v>0</v>
      </c>
      <c r="O12837">
        <v>-13</v>
      </c>
    </row>
    <row r="12838" spans="1:19" x14ac:dyDescent="0.3">
      <c r="A12838">
        <v>10197</v>
      </c>
      <c r="B12838" t="s">
        <v>1678</v>
      </c>
      <c r="C12838" t="s">
        <v>3468</v>
      </c>
      <c r="K12838">
        <v>6</v>
      </c>
      <c r="L12838">
        <v>1</v>
      </c>
      <c r="M12838">
        <v>1</v>
      </c>
      <c r="N12838">
        <v>0</v>
      </c>
      <c r="O12838">
        <v>-15</v>
      </c>
    </row>
    <row r="12839" spans="1:19" x14ac:dyDescent="0.3">
      <c r="A12839">
        <v>10197</v>
      </c>
      <c r="B12839" t="s">
        <v>591</v>
      </c>
      <c r="C12839" t="s">
        <v>202</v>
      </c>
      <c r="P12839">
        <v>37</v>
      </c>
      <c r="Q12839">
        <v>1</v>
      </c>
      <c r="R12839">
        <v>37</v>
      </c>
      <c r="S12839">
        <v>1</v>
      </c>
    </row>
    <row r="12840" spans="1:19" x14ac:dyDescent="0.3">
      <c r="A12840">
        <v>10197</v>
      </c>
      <c r="B12840" t="s">
        <v>591</v>
      </c>
      <c r="C12840" t="s">
        <v>2423</v>
      </c>
      <c r="P12840">
        <v>21</v>
      </c>
      <c r="Q12840">
        <v>0</v>
      </c>
      <c r="R12840">
        <v>27</v>
      </c>
      <c r="S12840">
        <v>2</v>
      </c>
    </row>
    <row r="12841" spans="1:19" x14ac:dyDescent="0.3">
      <c r="A12841">
        <v>10197</v>
      </c>
      <c r="B12841" t="s">
        <v>591</v>
      </c>
      <c r="C12841" t="s">
        <v>3469</v>
      </c>
      <c r="P12841">
        <v>19</v>
      </c>
      <c r="Q12841">
        <v>0</v>
      </c>
      <c r="R12841">
        <v>22</v>
      </c>
      <c r="S12841">
        <v>2</v>
      </c>
    </row>
    <row r="12842" spans="1:19" x14ac:dyDescent="0.3">
      <c r="A12842">
        <v>10197</v>
      </c>
      <c r="B12842" t="s">
        <v>591</v>
      </c>
      <c r="C12842" t="s">
        <v>751</v>
      </c>
      <c r="P12842">
        <v>15</v>
      </c>
      <c r="Q12842">
        <v>0</v>
      </c>
      <c r="R12842">
        <v>15</v>
      </c>
      <c r="S12842">
        <v>1</v>
      </c>
    </row>
    <row r="12843" spans="1:19" x14ac:dyDescent="0.3">
      <c r="A12843">
        <v>10197</v>
      </c>
      <c r="B12843" t="s">
        <v>591</v>
      </c>
      <c r="C12843" t="s">
        <v>3470</v>
      </c>
      <c r="P12843">
        <v>13</v>
      </c>
      <c r="Q12843">
        <v>0</v>
      </c>
      <c r="R12843">
        <v>13</v>
      </c>
      <c r="S12843">
        <v>1</v>
      </c>
    </row>
    <row r="12844" spans="1:19" x14ac:dyDescent="0.3">
      <c r="A12844">
        <v>10197</v>
      </c>
      <c r="B12844" t="s">
        <v>591</v>
      </c>
      <c r="C12844" t="s">
        <v>3471</v>
      </c>
      <c r="P12844">
        <v>6</v>
      </c>
      <c r="Q12844">
        <v>0</v>
      </c>
      <c r="R12844">
        <v>6</v>
      </c>
      <c r="S12844">
        <v>1</v>
      </c>
    </row>
    <row r="12845" spans="1:19" x14ac:dyDescent="0.3">
      <c r="A12845">
        <v>10197</v>
      </c>
      <c r="B12845" t="s">
        <v>591</v>
      </c>
      <c r="C12845" t="s">
        <v>74</v>
      </c>
      <c r="P12845">
        <v>7</v>
      </c>
      <c r="Q12845">
        <v>0</v>
      </c>
      <c r="R12845">
        <v>5</v>
      </c>
      <c r="S12845">
        <v>2</v>
      </c>
    </row>
    <row r="12846" spans="1:19" x14ac:dyDescent="0.3">
      <c r="A12846">
        <v>10197</v>
      </c>
      <c r="B12846" t="s">
        <v>591</v>
      </c>
      <c r="C12846" t="s">
        <v>44</v>
      </c>
      <c r="P12846">
        <v>3</v>
      </c>
      <c r="Q12846">
        <v>0</v>
      </c>
      <c r="R12846">
        <v>3</v>
      </c>
      <c r="S12846">
        <v>1</v>
      </c>
    </row>
    <row r="12847" spans="1:19" x14ac:dyDescent="0.3">
      <c r="A12847">
        <v>10197</v>
      </c>
      <c r="B12847" t="s">
        <v>591</v>
      </c>
      <c r="C12847" t="s">
        <v>3466</v>
      </c>
      <c r="P12847">
        <v>2</v>
      </c>
      <c r="Q12847">
        <v>0</v>
      </c>
      <c r="R12847">
        <v>2</v>
      </c>
      <c r="S12847">
        <v>1</v>
      </c>
    </row>
    <row r="12848" spans="1:19" x14ac:dyDescent="0.3">
      <c r="A12848">
        <v>10197</v>
      </c>
      <c r="B12848" t="s">
        <v>1678</v>
      </c>
      <c r="C12848" t="s">
        <v>3467</v>
      </c>
      <c r="P12848">
        <v>48</v>
      </c>
      <c r="Q12848">
        <v>1</v>
      </c>
      <c r="R12848">
        <v>116</v>
      </c>
      <c r="S12848">
        <v>5</v>
      </c>
    </row>
    <row r="12849" spans="1:39" x14ac:dyDescent="0.3">
      <c r="A12849">
        <v>10197</v>
      </c>
      <c r="B12849" t="s">
        <v>1678</v>
      </c>
      <c r="C12849" t="s">
        <v>3472</v>
      </c>
      <c r="P12849">
        <v>21</v>
      </c>
      <c r="Q12849">
        <v>0</v>
      </c>
      <c r="R12849">
        <v>45</v>
      </c>
      <c r="S12849">
        <v>3</v>
      </c>
    </row>
    <row r="12850" spans="1:39" x14ac:dyDescent="0.3">
      <c r="A12850">
        <v>10197</v>
      </c>
      <c r="B12850" t="s">
        <v>1678</v>
      </c>
      <c r="C12850" t="s">
        <v>443</v>
      </c>
      <c r="P12850">
        <v>16</v>
      </c>
      <c r="Q12850">
        <v>0</v>
      </c>
      <c r="R12850">
        <v>26</v>
      </c>
      <c r="S12850">
        <v>3</v>
      </c>
    </row>
    <row r="12851" spans="1:39" x14ac:dyDescent="0.3">
      <c r="A12851">
        <v>10197</v>
      </c>
      <c r="B12851" t="s">
        <v>1678</v>
      </c>
      <c r="C12851" t="s">
        <v>3468</v>
      </c>
      <c r="P12851">
        <v>26</v>
      </c>
      <c r="Q12851">
        <v>0</v>
      </c>
      <c r="R12851">
        <v>26</v>
      </c>
      <c r="S12851">
        <v>1</v>
      </c>
    </row>
    <row r="12852" spans="1:39" x14ac:dyDescent="0.3">
      <c r="A12852">
        <v>10197</v>
      </c>
      <c r="B12852" t="s">
        <v>1678</v>
      </c>
      <c r="C12852" t="s">
        <v>1466</v>
      </c>
      <c r="P12852">
        <v>15</v>
      </c>
      <c r="Q12852">
        <v>0</v>
      </c>
      <c r="R12852">
        <v>24</v>
      </c>
      <c r="S12852">
        <v>3</v>
      </c>
    </row>
    <row r="12853" spans="1:39" x14ac:dyDescent="0.3">
      <c r="A12853">
        <v>10197</v>
      </c>
      <c r="B12853" t="s">
        <v>1678</v>
      </c>
      <c r="C12853" t="s">
        <v>618</v>
      </c>
      <c r="P12853">
        <v>17</v>
      </c>
      <c r="Q12853">
        <v>0</v>
      </c>
      <c r="R12853">
        <v>17</v>
      </c>
      <c r="S12853">
        <v>1</v>
      </c>
    </row>
    <row r="12854" spans="1:39" x14ac:dyDescent="0.3">
      <c r="A12854">
        <v>10197</v>
      </c>
      <c r="B12854" t="s">
        <v>1678</v>
      </c>
      <c r="C12854" t="s">
        <v>74</v>
      </c>
      <c r="P12854">
        <v>8</v>
      </c>
      <c r="Q12854">
        <v>0</v>
      </c>
      <c r="R12854">
        <v>8</v>
      </c>
      <c r="S12854">
        <v>1</v>
      </c>
    </row>
    <row r="12855" spans="1:39" x14ac:dyDescent="0.3">
      <c r="A12855">
        <v>10197</v>
      </c>
      <c r="B12855" t="s">
        <v>1678</v>
      </c>
      <c r="C12855" t="s">
        <v>3473</v>
      </c>
      <c r="P12855">
        <v>1</v>
      </c>
      <c r="Q12855">
        <v>0</v>
      </c>
      <c r="R12855">
        <v>1</v>
      </c>
      <c r="S12855">
        <v>1</v>
      </c>
    </row>
    <row r="12856" spans="1:39" x14ac:dyDescent="0.3">
      <c r="A12856">
        <v>10197</v>
      </c>
      <c r="B12856" t="s">
        <v>591</v>
      </c>
      <c r="C12856" t="s">
        <v>3474</v>
      </c>
      <c r="T12856">
        <v>12</v>
      </c>
      <c r="U12856">
        <v>12</v>
      </c>
      <c r="V12856">
        <v>0</v>
      </c>
      <c r="W12856">
        <v>12</v>
      </c>
      <c r="X12856">
        <v>1</v>
      </c>
    </row>
    <row r="12857" spans="1:39" x14ac:dyDescent="0.3">
      <c r="A12857">
        <v>10197</v>
      </c>
      <c r="B12857" t="s">
        <v>591</v>
      </c>
      <c r="C12857" t="s">
        <v>3475</v>
      </c>
      <c r="T12857">
        <v>7</v>
      </c>
      <c r="U12857">
        <v>7</v>
      </c>
      <c r="V12857">
        <v>0</v>
      </c>
      <c r="W12857">
        <v>7</v>
      </c>
      <c r="X12857">
        <v>1</v>
      </c>
    </row>
    <row r="12858" spans="1:39" x14ac:dyDescent="0.3">
      <c r="A12858">
        <v>10197</v>
      </c>
      <c r="B12858" t="s">
        <v>1678</v>
      </c>
      <c r="C12858" t="s">
        <v>74</v>
      </c>
      <c r="T12858">
        <v>14.5</v>
      </c>
      <c r="U12858">
        <v>24</v>
      </c>
      <c r="V12858">
        <v>0</v>
      </c>
      <c r="W12858">
        <v>58</v>
      </c>
      <c r="X12858">
        <v>4</v>
      </c>
    </row>
    <row r="12859" spans="1:39" x14ac:dyDescent="0.3">
      <c r="A12859">
        <v>10197</v>
      </c>
      <c r="B12859" t="s">
        <v>1678</v>
      </c>
      <c r="C12859" t="s">
        <v>3476</v>
      </c>
      <c r="T12859">
        <v>12</v>
      </c>
      <c r="U12859">
        <v>12</v>
      </c>
      <c r="V12859">
        <v>0</v>
      </c>
      <c r="W12859">
        <v>12</v>
      </c>
      <c r="X12859">
        <v>1</v>
      </c>
    </row>
    <row r="12860" spans="1:39" x14ac:dyDescent="0.3">
      <c r="A12860">
        <v>10197</v>
      </c>
      <c r="B12860" t="s">
        <v>591</v>
      </c>
      <c r="C12860" t="s">
        <v>2423</v>
      </c>
      <c r="Y12860">
        <v>15.7</v>
      </c>
      <c r="Z12860">
        <v>28</v>
      </c>
      <c r="AA12860">
        <v>0</v>
      </c>
      <c r="AB12860">
        <v>47</v>
      </c>
      <c r="AC12860">
        <v>3</v>
      </c>
    </row>
    <row r="12861" spans="1:39" x14ac:dyDescent="0.3">
      <c r="A12861">
        <v>10197</v>
      </c>
      <c r="B12861" t="s">
        <v>1678</v>
      </c>
      <c r="C12861" t="s">
        <v>44</v>
      </c>
      <c r="Y12861">
        <v>14.3</v>
      </c>
      <c r="Z12861">
        <v>20</v>
      </c>
      <c r="AA12861">
        <v>0</v>
      </c>
      <c r="AB12861">
        <v>43</v>
      </c>
      <c r="AC12861">
        <v>3</v>
      </c>
    </row>
    <row r="12862" spans="1:39" x14ac:dyDescent="0.3">
      <c r="A12862">
        <v>10197</v>
      </c>
      <c r="B12862" t="s">
        <v>591</v>
      </c>
      <c r="C12862" t="s">
        <v>2910</v>
      </c>
      <c r="AD12862">
        <v>1</v>
      </c>
      <c r="AE12862">
        <v>38</v>
      </c>
      <c r="AF12862">
        <v>1</v>
      </c>
      <c r="AG12862">
        <v>100</v>
      </c>
      <c r="AH12862">
        <v>6</v>
      </c>
      <c r="AI12862">
        <v>3</v>
      </c>
    </row>
    <row r="12863" spans="1:39" x14ac:dyDescent="0.3">
      <c r="A12863">
        <v>10197</v>
      </c>
      <c r="B12863" t="s">
        <v>1678</v>
      </c>
      <c r="C12863" t="s">
        <v>2926</v>
      </c>
      <c r="AD12863">
        <v>1</v>
      </c>
      <c r="AE12863" t="s">
        <v>136</v>
      </c>
      <c r="AF12863">
        <v>0</v>
      </c>
      <c r="AG12863">
        <v>0</v>
      </c>
      <c r="AH12863">
        <v>1</v>
      </c>
      <c r="AI12863">
        <v>1</v>
      </c>
    </row>
    <row r="12864" spans="1:39" x14ac:dyDescent="0.3">
      <c r="A12864">
        <v>10197</v>
      </c>
      <c r="B12864" t="s">
        <v>591</v>
      </c>
      <c r="C12864" t="s">
        <v>3477</v>
      </c>
      <c r="AJ12864">
        <v>49</v>
      </c>
      <c r="AK12864">
        <v>221</v>
      </c>
      <c r="AL12864">
        <v>36.799999999999997</v>
      </c>
      <c r="AM12864">
        <v>6</v>
      </c>
    </row>
    <row r="12865" spans="1:39" x14ac:dyDescent="0.3">
      <c r="A12865">
        <v>10197</v>
      </c>
      <c r="B12865" t="s">
        <v>1678</v>
      </c>
      <c r="C12865" t="s">
        <v>3478</v>
      </c>
      <c r="AJ12865">
        <v>60</v>
      </c>
      <c r="AK12865">
        <v>252</v>
      </c>
      <c r="AL12865">
        <v>42</v>
      </c>
      <c r="AM12865">
        <v>6</v>
      </c>
    </row>
    <row r="12866" spans="1:39" x14ac:dyDescent="0.3">
      <c r="A12866">
        <v>10198</v>
      </c>
      <c r="B12866" t="s">
        <v>41</v>
      </c>
      <c r="C12866" t="s">
        <v>696</v>
      </c>
      <c r="D12866">
        <v>26</v>
      </c>
      <c r="E12866">
        <v>65.400000000000006</v>
      </c>
      <c r="F12866">
        <v>17</v>
      </c>
      <c r="G12866">
        <v>0</v>
      </c>
      <c r="H12866">
        <v>1</v>
      </c>
      <c r="I12866">
        <v>188</v>
      </c>
      <c r="J12866">
        <v>138.80000000000001</v>
      </c>
    </row>
    <row r="12867" spans="1:39" x14ac:dyDescent="0.3">
      <c r="A12867">
        <v>10198</v>
      </c>
      <c r="B12867" t="s">
        <v>41</v>
      </c>
      <c r="C12867" t="s">
        <v>3218</v>
      </c>
      <c r="D12867">
        <v>17</v>
      </c>
      <c r="E12867">
        <v>41.2</v>
      </c>
      <c r="F12867">
        <v>7</v>
      </c>
      <c r="G12867">
        <v>0</v>
      </c>
      <c r="H12867">
        <v>0</v>
      </c>
      <c r="I12867">
        <v>61</v>
      </c>
      <c r="J12867">
        <v>71.3</v>
      </c>
    </row>
    <row r="12868" spans="1:39" x14ac:dyDescent="0.3">
      <c r="A12868">
        <v>10198</v>
      </c>
      <c r="B12868" t="s">
        <v>41</v>
      </c>
      <c r="C12868" t="s">
        <v>187</v>
      </c>
      <c r="D12868">
        <v>1</v>
      </c>
      <c r="E12868">
        <v>0</v>
      </c>
      <c r="F12868">
        <v>0</v>
      </c>
      <c r="G12868">
        <v>0</v>
      </c>
      <c r="H12868">
        <v>0</v>
      </c>
      <c r="I12868">
        <v>0</v>
      </c>
      <c r="J12868">
        <v>0</v>
      </c>
    </row>
    <row r="12869" spans="1:39" x14ac:dyDescent="0.3">
      <c r="A12869">
        <v>10198</v>
      </c>
      <c r="B12869" t="s">
        <v>41</v>
      </c>
      <c r="C12869" t="s">
        <v>247</v>
      </c>
      <c r="D12869">
        <v>1</v>
      </c>
      <c r="E12869">
        <v>0</v>
      </c>
      <c r="F12869">
        <v>0</v>
      </c>
      <c r="G12869">
        <v>0</v>
      </c>
      <c r="H12869">
        <v>0</v>
      </c>
      <c r="I12869">
        <v>0</v>
      </c>
      <c r="J12869">
        <v>0</v>
      </c>
    </row>
    <row r="12870" spans="1:39" x14ac:dyDescent="0.3">
      <c r="A12870">
        <v>10198</v>
      </c>
      <c r="B12870" t="s">
        <v>949</v>
      </c>
      <c r="C12870" t="s">
        <v>3479</v>
      </c>
      <c r="D12870">
        <v>18</v>
      </c>
      <c r="E12870">
        <v>61.1</v>
      </c>
      <c r="F12870">
        <v>11</v>
      </c>
      <c r="G12870">
        <v>0</v>
      </c>
      <c r="H12870">
        <v>3</v>
      </c>
      <c r="I12870">
        <v>209</v>
      </c>
      <c r="J12870">
        <v>213.6</v>
      </c>
    </row>
    <row r="12871" spans="1:39" x14ac:dyDescent="0.3">
      <c r="A12871">
        <v>10198</v>
      </c>
      <c r="B12871" t="s">
        <v>41</v>
      </c>
      <c r="C12871" t="s">
        <v>187</v>
      </c>
      <c r="K12871">
        <v>22</v>
      </c>
      <c r="L12871">
        <v>2</v>
      </c>
      <c r="M12871">
        <v>35</v>
      </c>
      <c r="N12871">
        <v>0</v>
      </c>
      <c r="O12871">
        <v>102</v>
      </c>
    </row>
    <row r="12872" spans="1:39" x14ac:dyDescent="0.3">
      <c r="A12872">
        <v>10198</v>
      </c>
      <c r="B12872" t="s">
        <v>41</v>
      </c>
      <c r="C12872" t="s">
        <v>195</v>
      </c>
      <c r="K12872">
        <v>2</v>
      </c>
      <c r="L12872">
        <v>0</v>
      </c>
      <c r="M12872">
        <v>9</v>
      </c>
      <c r="N12872">
        <v>0</v>
      </c>
      <c r="O12872">
        <v>18</v>
      </c>
    </row>
    <row r="12873" spans="1:39" x14ac:dyDescent="0.3">
      <c r="A12873">
        <v>10198</v>
      </c>
      <c r="B12873" t="s">
        <v>41</v>
      </c>
      <c r="C12873" t="s">
        <v>3480</v>
      </c>
      <c r="K12873">
        <v>2</v>
      </c>
      <c r="L12873">
        <v>0</v>
      </c>
      <c r="M12873">
        <v>15</v>
      </c>
      <c r="N12873">
        <v>0</v>
      </c>
      <c r="O12873">
        <v>17</v>
      </c>
    </row>
    <row r="12874" spans="1:39" x14ac:dyDescent="0.3">
      <c r="A12874">
        <v>10198</v>
      </c>
      <c r="B12874" t="s">
        <v>41</v>
      </c>
      <c r="C12874" t="s">
        <v>3222</v>
      </c>
      <c r="K12874">
        <v>1</v>
      </c>
      <c r="L12874">
        <v>0</v>
      </c>
      <c r="M12874">
        <v>1</v>
      </c>
      <c r="N12874">
        <v>0</v>
      </c>
      <c r="O12874">
        <v>1</v>
      </c>
    </row>
    <row r="12875" spans="1:39" x14ac:dyDescent="0.3">
      <c r="A12875">
        <v>10198</v>
      </c>
      <c r="B12875" t="s">
        <v>41</v>
      </c>
      <c r="C12875" t="s">
        <v>696</v>
      </c>
      <c r="K12875">
        <v>2</v>
      </c>
      <c r="L12875">
        <v>0</v>
      </c>
      <c r="M12875">
        <v>0</v>
      </c>
      <c r="N12875">
        <v>0</v>
      </c>
      <c r="O12875">
        <v>0</v>
      </c>
    </row>
    <row r="12876" spans="1:39" x14ac:dyDescent="0.3">
      <c r="A12876">
        <v>10198</v>
      </c>
      <c r="B12876" t="s">
        <v>41</v>
      </c>
      <c r="C12876" t="s">
        <v>320</v>
      </c>
      <c r="K12876">
        <v>1</v>
      </c>
      <c r="L12876">
        <v>2</v>
      </c>
      <c r="M12876">
        <v>0</v>
      </c>
      <c r="N12876">
        <v>0</v>
      </c>
      <c r="O12876">
        <v>-3</v>
      </c>
    </row>
    <row r="12877" spans="1:39" x14ac:dyDescent="0.3">
      <c r="A12877">
        <v>10198</v>
      </c>
      <c r="B12877" t="s">
        <v>41</v>
      </c>
      <c r="C12877" t="s">
        <v>3218</v>
      </c>
      <c r="K12877">
        <v>1</v>
      </c>
      <c r="L12877">
        <v>0</v>
      </c>
      <c r="M12877">
        <v>0</v>
      </c>
      <c r="N12877">
        <v>0</v>
      </c>
      <c r="O12877">
        <v>-7</v>
      </c>
    </row>
    <row r="12878" spans="1:39" x14ac:dyDescent="0.3">
      <c r="A12878">
        <v>10198</v>
      </c>
      <c r="B12878" t="s">
        <v>949</v>
      </c>
      <c r="C12878" t="s">
        <v>3479</v>
      </c>
      <c r="K12878">
        <v>8</v>
      </c>
      <c r="L12878">
        <v>0</v>
      </c>
      <c r="M12878">
        <v>19</v>
      </c>
      <c r="N12878">
        <v>0</v>
      </c>
      <c r="O12878">
        <v>30</v>
      </c>
    </row>
    <row r="12879" spans="1:39" x14ac:dyDescent="0.3">
      <c r="A12879">
        <v>10198</v>
      </c>
      <c r="B12879" t="s">
        <v>949</v>
      </c>
      <c r="C12879" t="s">
        <v>56</v>
      </c>
      <c r="K12879">
        <v>8</v>
      </c>
      <c r="L12879">
        <v>0</v>
      </c>
      <c r="M12879">
        <v>13</v>
      </c>
      <c r="N12879">
        <v>0</v>
      </c>
      <c r="O12879">
        <v>23</v>
      </c>
    </row>
    <row r="12880" spans="1:39" x14ac:dyDescent="0.3">
      <c r="A12880">
        <v>10198</v>
      </c>
      <c r="B12880" t="s">
        <v>949</v>
      </c>
      <c r="C12880" t="s">
        <v>289</v>
      </c>
      <c r="K12880">
        <v>2</v>
      </c>
      <c r="L12880">
        <v>0</v>
      </c>
      <c r="M12880">
        <v>9</v>
      </c>
      <c r="N12880">
        <v>0</v>
      </c>
      <c r="O12880">
        <v>10</v>
      </c>
    </row>
    <row r="12881" spans="1:24" x14ac:dyDescent="0.3">
      <c r="A12881">
        <v>10198</v>
      </c>
      <c r="B12881" t="s">
        <v>949</v>
      </c>
      <c r="C12881" t="s">
        <v>1788</v>
      </c>
      <c r="K12881">
        <v>4</v>
      </c>
      <c r="L12881">
        <v>0</v>
      </c>
      <c r="M12881">
        <v>3</v>
      </c>
      <c r="N12881">
        <v>0</v>
      </c>
      <c r="O12881">
        <v>4</v>
      </c>
    </row>
    <row r="12882" spans="1:24" x14ac:dyDescent="0.3">
      <c r="A12882">
        <v>10198</v>
      </c>
      <c r="B12882" t="s">
        <v>949</v>
      </c>
      <c r="C12882" t="s">
        <v>52</v>
      </c>
      <c r="K12882">
        <v>1</v>
      </c>
      <c r="L12882">
        <v>0</v>
      </c>
      <c r="M12882">
        <v>3</v>
      </c>
      <c r="N12882">
        <v>0</v>
      </c>
      <c r="O12882">
        <v>3</v>
      </c>
    </row>
    <row r="12883" spans="1:24" x14ac:dyDescent="0.3">
      <c r="A12883">
        <v>10198</v>
      </c>
      <c r="B12883" t="s">
        <v>949</v>
      </c>
      <c r="C12883" t="s">
        <v>3481</v>
      </c>
      <c r="K12883">
        <v>1</v>
      </c>
      <c r="L12883">
        <v>0</v>
      </c>
      <c r="M12883">
        <v>2</v>
      </c>
      <c r="N12883">
        <v>0</v>
      </c>
      <c r="O12883">
        <v>2</v>
      </c>
    </row>
    <row r="12884" spans="1:24" x14ac:dyDescent="0.3">
      <c r="A12884">
        <v>10198</v>
      </c>
      <c r="B12884" t="s">
        <v>949</v>
      </c>
      <c r="C12884" t="s">
        <v>3482</v>
      </c>
      <c r="K12884">
        <v>1</v>
      </c>
      <c r="L12884">
        <v>0</v>
      </c>
      <c r="M12884">
        <v>1</v>
      </c>
      <c r="N12884">
        <v>0</v>
      </c>
      <c r="O12884">
        <v>1</v>
      </c>
    </row>
    <row r="12885" spans="1:24" x14ac:dyDescent="0.3">
      <c r="A12885">
        <v>10198</v>
      </c>
      <c r="B12885" t="s">
        <v>949</v>
      </c>
      <c r="C12885" t="s">
        <v>3483</v>
      </c>
      <c r="K12885">
        <v>1</v>
      </c>
      <c r="L12885">
        <v>0</v>
      </c>
      <c r="M12885">
        <v>1</v>
      </c>
      <c r="N12885">
        <v>0</v>
      </c>
      <c r="O12885">
        <v>1</v>
      </c>
    </row>
    <row r="12886" spans="1:24" x14ac:dyDescent="0.3">
      <c r="A12886">
        <v>10198</v>
      </c>
      <c r="B12886" t="s">
        <v>949</v>
      </c>
      <c r="C12886" t="s">
        <v>3484</v>
      </c>
      <c r="K12886">
        <v>1</v>
      </c>
      <c r="L12886">
        <v>0</v>
      </c>
      <c r="M12886">
        <v>0</v>
      </c>
      <c r="N12886">
        <v>0</v>
      </c>
      <c r="O12886">
        <v>-3</v>
      </c>
    </row>
    <row r="12887" spans="1:24" x14ac:dyDescent="0.3">
      <c r="A12887">
        <v>10198</v>
      </c>
      <c r="B12887" t="s">
        <v>41</v>
      </c>
      <c r="C12887" t="s">
        <v>320</v>
      </c>
      <c r="P12887">
        <v>26</v>
      </c>
      <c r="Q12887">
        <v>0</v>
      </c>
      <c r="R12887">
        <v>83</v>
      </c>
      <c r="S12887">
        <v>7</v>
      </c>
    </row>
    <row r="12888" spans="1:24" x14ac:dyDescent="0.3">
      <c r="A12888">
        <v>10198</v>
      </c>
      <c r="B12888" t="s">
        <v>41</v>
      </c>
      <c r="C12888" t="s">
        <v>187</v>
      </c>
      <c r="P12888">
        <v>16</v>
      </c>
      <c r="Q12888">
        <v>0</v>
      </c>
      <c r="R12888">
        <v>78</v>
      </c>
      <c r="S12888">
        <v>8</v>
      </c>
    </row>
    <row r="12889" spans="1:24" x14ac:dyDescent="0.3">
      <c r="A12889">
        <v>10198</v>
      </c>
      <c r="B12889" t="s">
        <v>41</v>
      </c>
      <c r="C12889" t="s">
        <v>107</v>
      </c>
      <c r="P12889">
        <v>17</v>
      </c>
      <c r="Q12889">
        <v>1</v>
      </c>
      <c r="R12889">
        <v>72</v>
      </c>
      <c r="S12889">
        <v>6</v>
      </c>
    </row>
    <row r="12890" spans="1:24" x14ac:dyDescent="0.3">
      <c r="A12890">
        <v>10198</v>
      </c>
      <c r="B12890" t="s">
        <v>41</v>
      </c>
      <c r="C12890" t="s">
        <v>3480</v>
      </c>
      <c r="P12890">
        <v>11</v>
      </c>
      <c r="Q12890">
        <v>0</v>
      </c>
      <c r="R12890">
        <v>15</v>
      </c>
      <c r="S12890">
        <v>2</v>
      </c>
    </row>
    <row r="12891" spans="1:24" x14ac:dyDescent="0.3">
      <c r="A12891">
        <v>10198</v>
      </c>
      <c r="B12891" t="s">
        <v>41</v>
      </c>
      <c r="C12891" t="s">
        <v>429</v>
      </c>
      <c r="P12891">
        <v>1</v>
      </c>
      <c r="Q12891">
        <v>0</v>
      </c>
      <c r="R12891">
        <v>1</v>
      </c>
      <c r="S12891">
        <v>1</v>
      </c>
    </row>
    <row r="12892" spans="1:24" x14ac:dyDescent="0.3">
      <c r="A12892">
        <v>10198</v>
      </c>
      <c r="B12892" t="s">
        <v>949</v>
      </c>
      <c r="C12892" t="s">
        <v>52</v>
      </c>
      <c r="P12892">
        <v>36</v>
      </c>
      <c r="Q12892">
        <v>2</v>
      </c>
      <c r="R12892">
        <v>106</v>
      </c>
      <c r="S12892">
        <v>6</v>
      </c>
    </row>
    <row r="12893" spans="1:24" x14ac:dyDescent="0.3">
      <c r="A12893">
        <v>10198</v>
      </c>
      <c r="B12893" t="s">
        <v>949</v>
      </c>
      <c r="C12893" t="s">
        <v>3485</v>
      </c>
      <c r="P12893">
        <v>76</v>
      </c>
      <c r="Q12893">
        <v>1</v>
      </c>
      <c r="R12893">
        <v>106</v>
      </c>
      <c r="S12893">
        <v>4</v>
      </c>
    </row>
    <row r="12894" spans="1:24" x14ac:dyDescent="0.3">
      <c r="A12894">
        <v>10198</v>
      </c>
      <c r="B12894" t="s">
        <v>949</v>
      </c>
      <c r="C12894" t="s">
        <v>1788</v>
      </c>
      <c r="P12894">
        <v>0</v>
      </c>
      <c r="Q12894">
        <v>0</v>
      </c>
      <c r="R12894">
        <v>-3</v>
      </c>
      <c r="S12894">
        <v>1</v>
      </c>
    </row>
    <row r="12895" spans="1:24" x14ac:dyDescent="0.3">
      <c r="A12895">
        <v>10198</v>
      </c>
      <c r="B12895" t="s">
        <v>41</v>
      </c>
      <c r="C12895" t="s">
        <v>113</v>
      </c>
      <c r="T12895">
        <v>44.5</v>
      </c>
      <c r="U12895">
        <v>60</v>
      </c>
      <c r="V12895">
        <v>0</v>
      </c>
      <c r="W12895">
        <v>89</v>
      </c>
      <c r="X12895">
        <v>2</v>
      </c>
    </row>
    <row r="12896" spans="1:24" x14ac:dyDescent="0.3">
      <c r="A12896">
        <v>10198</v>
      </c>
      <c r="B12896" t="s">
        <v>41</v>
      </c>
      <c r="C12896" t="s">
        <v>107</v>
      </c>
      <c r="T12896">
        <v>17</v>
      </c>
      <c r="U12896">
        <v>17</v>
      </c>
      <c r="V12896">
        <v>0</v>
      </c>
      <c r="W12896">
        <v>17</v>
      </c>
      <c r="X12896">
        <v>1</v>
      </c>
    </row>
    <row r="12897" spans="1:39" x14ac:dyDescent="0.3">
      <c r="A12897">
        <v>10198</v>
      </c>
      <c r="B12897" t="s">
        <v>41</v>
      </c>
      <c r="C12897" t="s">
        <v>429</v>
      </c>
      <c r="Y12897">
        <v>13</v>
      </c>
      <c r="Z12897">
        <v>22</v>
      </c>
      <c r="AA12897">
        <v>0</v>
      </c>
      <c r="AB12897">
        <v>52</v>
      </c>
      <c r="AC12897">
        <v>4</v>
      </c>
    </row>
    <row r="12898" spans="1:39" x14ac:dyDescent="0.3">
      <c r="A12898">
        <v>10198</v>
      </c>
      <c r="B12898" t="s">
        <v>41</v>
      </c>
      <c r="C12898" t="s">
        <v>3486</v>
      </c>
      <c r="Y12898">
        <v>0</v>
      </c>
      <c r="Z12898">
        <v>0</v>
      </c>
      <c r="AA12898">
        <v>0</v>
      </c>
      <c r="AB12898">
        <v>0</v>
      </c>
      <c r="AC12898">
        <v>1</v>
      </c>
    </row>
    <row r="12899" spans="1:39" x14ac:dyDescent="0.3">
      <c r="A12899">
        <v>10198</v>
      </c>
      <c r="B12899" t="s">
        <v>949</v>
      </c>
      <c r="C12899" t="s">
        <v>52</v>
      </c>
      <c r="Y12899">
        <v>6</v>
      </c>
      <c r="Z12899">
        <v>6</v>
      </c>
      <c r="AA12899">
        <v>0</v>
      </c>
      <c r="AB12899">
        <v>6</v>
      </c>
      <c r="AC12899">
        <v>1</v>
      </c>
    </row>
    <row r="12900" spans="1:39" x14ac:dyDescent="0.3">
      <c r="A12900">
        <v>10198</v>
      </c>
      <c r="B12900" t="s">
        <v>41</v>
      </c>
      <c r="C12900" t="s">
        <v>701</v>
      </c>
      <c r="AD12900">
        <v>1</v>
      </c>
      <c r="AE12900">
        <v>40</v>
      </c>
      <c r="AF12900">
        <v>1</v>
      </c>
      <c r="AG12900">
        <v>100</v>
      </c>
      <c r="AH12900">
        <v>4</v>
      </c>
      <c r="AI12900">
        <v>1</v>
      </c>
    </row>
    <row r="12901" spans="1:39" x14ac:dyDescent="0.3">
      <c r="A12901">
        <v>10198</v>
      </c>
      <c r="B12901" t="s">
        <v>949</v>
      </c>
      <c r="C12901" t="s">
        <v>3487</v>
      </c>
      <c r="AD12901">
        <v>0</v>
      </c>
      <c r="AE12901" t="s">
        <v>136</v>
      </c>
      <c r="AF12901">
        <v>0</v>
      </c>
      <c r="AG12901" t="s">
        <v>136</v>
      </c>
      <c r="AH12901">
        <v>2</v>
      </c>
      <c r="AI12901">
        <v>2</v>
      </c>
    </row>
    <row r="12902" spans="1:39" x14ac:dyDescent="0.3">
      <c r="A12902">
        <v>10198</v>
      </c>
      <c r="B12902" t="s">
        <v>41</v>
      </c>
      <c r="C12902" t="s">
        <v>399</v>
      </c>
      <c r="AJ12902">
        <v>40</v>
      </c>
      <c r="AK12902">
        <v>234</v>
      </c>
      <c r="AL12902">
        <v>33.4</v>
      </c>
      <c r="AM12902">
        <v>7</v>
      </c>
    </row>
    <row r="12903" spans="1:39" x14ac:dyDescent="0.3">
      <c r="A12903">
        <v>10198</v>
      </c>
      <c r="B12903" t="s">
        <v>949</v>
      </c>
      <c r="C12903" t="s">
        <v>3484</v>
      </c>
      <c r="AJ12903">
        <v>64</v>
      </c>
      <c r="AK12903">
        <v>357</v>
      </c>
      <c r="AL12903">
        <v>44.6</v>
      </c>
      <c r="AM12903">
        <v>8</v>
      </c>
    </row>
    <row r="12904" spans="1:39" x14ac:dyDescent="0.3">
      <c r="A12904">
        <v>10199</v>
      </c>
      <c r="B12904" t="s">
        <v>165</v>
      </c>
      <c r="C12904" t="s">
        <v>107</v>
      </c>
      <c r="D12904">
        <v>27</v>
      </c>
      <c r="E12904">
        <v>74.099999999999994</v>
      </c>
      <c r="F12904">
        <v>20</v>
      </c>
      <c r="G12904">
        <v>1</v>
      </c>
      <c r="H12904">
        <v>0</v>
      </c>
      <c r="I12904">
        <v>158</v>
      </c>
      <c r="J12904">
        <v>115.8</v>
      </c>
    </row>
    <row r="12905" spans="1:39" x14ac:dyDescent="0.3">
      <c r="A12905">
        <v>10199</v>
      </c>
      <c r="B12905" t="s">
        <v>554</v>
      </c>
      <c r="C12905" t="s">
        <v>2355</v>
      </c>
      <c r="D12905">
        <v>34</v>
      </c>
      <c r="E12905">
        <v>67.599999999999994</v>
      </c>
      <c r="F12905">
        <v>23</v>
      </c>
      <c r="G12905">
        <v>1</v>
      </c>
      <c r="H12905">
        <v>1</v>
      </c>
      <c r="I12905">
        <v>240</v>
      </c>
      <c r="J12905">
        <v>130.80000000000001</v>
      </c>
    </row>
    <row r="12906" spans="1:39" x14ac:dyDescent="0.3">
      <c r="A12906">
        <v>10199</v>
      </c>
      <c r="B12906" t="s">
        <v>165</v>
      </c>
      <c r="C12906" t="s">
        <v>3488</v>
      </c>
      <c r="K12906">
        <v>6</v>
      </c>
      <c r="L12906">
        <v>1</v>
      </c>
      <c r="M12906">
        <v>14</v>
      </c>
      <c r="N12906">
        <v>0</v>
      </c>
      <c r="O12906">
        <v>53</v>
      </c>
    </row>
    <row r="12907" spans="1:39" x14ac:dyDescent="0.3">
      <c r="A12907">
        <v>10199</v>
      </c>
      <c r="B12907" t="s">
        <v>165</v>
      </c>
      <c r="C12907" t="s">
        <v>595</v>
      </c>
      <c r="K12907">
        <v>12</v>
      </c>
      <c r="L12907">
        <v>0</v>
      </c>
      <c r="M12907">
        <v>22</v>
      </c>
      <c r="N12907">
        <v>0</v>
      </c>
      <c r="O12907">
        <v>37</v>
      </c>
    </row>
    <row r="12908" spans="1:39" x14ac:dyDescent="0.3">
      <c r="A12908">
        <v>10199</v>
      </c>
      <c r="B12908" t="s">
        <v>165</v>
      </c>
      <c r="C12908" t="s">
        <v>107</v>
      </c>
      <c r="K12908">
        <v>10</v>
      </c>
      <c r="L12908">
        <v>0</v>
      </c>
      <c r="M12908">
        <v>11</v>
      </c>
      <c r="N12908">
        <v>2</v>
      </c>
      <c r="O12908">
        <v>4</v>
      </c>
    </row>
    <row r="12909" spans="1:39" x14ac:dyDescent="0.3">
      <c r="A12909">
        <v>10199</v>
      </c>
      <c r="B12909" t="s">
        <v>165</v>
      </c>
      <c r="C12909" t="s">
        <v>510</v>
      </c>
      <c r="K12909">
        <v>1</v>
      </c>
      <c r="L12909">
        <v>0</v>
      </c>
      <c r="M12909">
        <v>2</v>
      </c>
      <c r="N12909">
        <v>0</v>
      </c>
      <c r="O12909">
        <v>2</v>
      </c>
    </row>
    <row r="12910" spans="1:39" x14ac:dyDescent="0.3">
      <c r="A12910">
        <v>10199</v>
      </c>
      <c r="B12910" t="s">
        <v>554</v>
      </c>
      <c r="C12910" t="s">
        <v>3143</v>
      </c>
      <c r="K12910">
        <v>7</v>
      </c>
      <c r="L12910">
        <v>0</v>
      </c>
      <c r="M12910">
        <v>40</v>
      </c>
      <c r="N12910">
        <v>0</v>
      </c>
      <c r="O12910">
        <v>66</v>
      </c>
    </row>
    <row r="12911" spans="1:39" x14ac:dyDescent="0.3">
      <c r="A12911">
        <v>10199</v>
      </c>
      <c r="B12911" t="s">
        <v>554</v>
      </c>
      <c r="C12911" t="s">
        <v>3489</v>
      </c>
      <c r="K12911">
        <v>10</v>
      </c>
      <c r="L12911">
        <v>0</v>
      </c>
      <c r="M12911">
        <v>10</v>
      </c>
      <c r="N12911">
        <v>1</v>
      </c>
      <c r="O12911">
        <v>56</v>
      </c>
    </row>
    <row r="12912" spans="1:39" x14ac:dyDescent="0.3">
      <c r="A12912">
        <v>10199</v>
      </c>
      <c r="B12912" t="s">
        <v>554</v>
      </c>
      <c r="C12912" t="s">
        <v>2355</v>
      </c>
      <c r="K12912">
        <v>9</v>
      </c>
      <c r="L12912">
        <v>1</v>
      </c>
      <c r="M12912">
        <v>19</v>
      </c>
      <c r="N12912">
        <v>0</v>
      </c>
      <c r="O12912">
        <v>31</v>
      </c>
    </row>
    <row r="12913" spans="1:24" x14ac:dyDescent="0.3">
      <c r="A12913">
        <v>10199</v>
      </c>
      <c r="B12913" t="s">
        <v>554</v>
      </c>
      <c r="C12913" t="s">
        <v>3490</v>
      </c>
      <c r="K12913">
        <v>5</v>
      </c>
      <c r="L12913">
        <v>0</v>
      </c>
      <c r="M12913">
        <v>3</v>
      </c>
      <c r="N12913">
        <v>0</v>
      </c>
      <c r="O12913">
        <v>7</v>
      </c>
    </row>
    <row r="12914" spans="1:24" x14ac:dyDescent="0.3">
      <c r="A12914">
        <v>10199</v>
      </c>
      <c r="B12914" t="s">
        <v>554</v>
      </c>
      <c r="C12914" t="s">
        <v>103</v>
      </c>
      <c r="K12914">
        <v>2</v>
      </c>
      <c r="L12914">
        <v>0</v>
      </c>
      <c r="M12914">
        <v>4</v>
      </c>
      <c r="N12914">
        <v>0</v>
      </c>
      <c r="O12914">
        <v>5</v>
      </c>
    </row>
    <row r="12915" spans="1:24" x14ac:dyDescent="0.3">
      <c r="A12915">
        <v>10199</v>
      </c>
      <c r="B12915" t="s">
        <v>165</v>
      </c>
      <c r="C12915" t="s">
        <v>595</v>
      </c>
      <c r="P12915">
        <v>17</v>
      </c>
      <c r="Q12915">
        <v>0</v>
      </c>
      <c r="R12915">
        <v>63</v>
      </c>
      <c r="S12915">
        <v>9</v>
      </c>
    </row>
    <row r="12916" spans="1:24" x14ac:dyDescent="0.3">
      <c r="A12916">
        <v>10199</v>
      </c>
      <c r="B12916" t="s">
        <v>165</v>
      </c>
      <c r="C12916" t="s">
        <v>3491</v>
      </c>
      <c r="P12916">
        <v>25</v>
      </c>
      <c r="Q12916">
        <v>0</v>
      </c>
      <c r="R12916">
        <v>44</v>
      </c>
      <c r="S12916">
        <v>3</v>
      </c>
    </row>
    <row r="12917" spans="1:24" x14ac:dyDescent="0.3">
      <c r="A12917">
        <v>10199</v>
      </c>
      <c r="B12917" t="s">
        <v>165</v>
      </c>
      <c r="C12917" t="s">
        <v>510</v>
      </c>
      <c r="P12917">
        <v>17</v>
      </c>
      <c r="Q12917">
        <v>0</v>
      </c>
      <c r="R12917">
        <v>31</v>
      </c>
      <c r="S12917">
        <v>4</v>
      </c>
    </row>
    <row r="12918" spans="1:24" x14ac:dyDescent="0.3">
      <c r="A12918">
        <v>10199</v>
      </c>
      <c r="B12918" t="s">
        <v>165</v>
      </c>
      <c r="C12918" t="s">
        <v>3488</v>
      </c>
      <c r="P12918">
        <v>9</v>
      </c>
      <c r="Q12918">
        <v>0</v>
      </c>
      <c r="R12918">
        <v>18</v>
      </c>
      <c r="S12918">
        <v>3</v>
      </c>
    </row>
    <row r="12919" spans="1:24" x14ac:dyDescent="0.3">
      <c r="A12919">
        <v>10199</v>
      </c>
      <c r="B12919" t="s">
        <v>165</v>
      </c>
      <c r="C12919" t="s">
        <v>74</v>
      </c>
      <c r="P12919">
        <v>2</v>
      </c>
      <c r="Q12919">
        <v>0</v>
      </c>
      <c r="R12919">
        <v>2</v>
      </c>
      <c r="S12919">
        <v>1</v>
      </c>
    </row>
    <row r="12920" spans="1:24" x14ac:dyDescent="0.3">
      <c r="A12920">
        <v>10199</v>
      </c>
      <c r="B12920" t="s">
        <v>554</v>
      </c>
      <c r="C12920" t="s">
        <v>542</v>
      </c>
      <c r="P12920">
        <v>27</v>
      </c>
      <c r="Q12920">
        <v>0</v>
      </c>
      <c r="R12920">
        <v>69</v>
      </c>
      <c r="S12920">
        <v>7</v>
      </c>
    </row>
    <row r="12921" spans="1:24" x14ac:dyDescent="0.3">
      <c r="A12921">
        <v>10199</v>
      </c>
      <c r="B12921" t="s">
        <v>554</v>
      </c>
      <c r="C12921" t="s">
        <v>609</v>
      </c>
      <c r="P12921">
        <v>16</v>
      </c>
      <c r="Q12921">
        <v>0</v>
      </c>
      <c r="R12921">
        <v>55</v>
      </c>
      <c r="S12921">
        <v>8</v>
      </c>
    </row>
    <row r="12922" spans="1:24" x14ac:dyDescent="0.3">
      <c r="A12922">
        <v>10199</v>
      </c>
      <c r="B12922" t="s">
        <v>554</v>
      </c>
      <c r="C12922" t="s">
        <v>1940</v>
      </c>
      <c r="P12922">
        <v>23</v>
      </c>
      <c r="Q12922">
        <v>0</v>
      </c>
      <c r="R12922">
        <v>46</v>
      </c>
      <c r="S12922">
        <v>4</v>
      </c>
    </row>
    <row r="12923" spans="1:24" x14ac:dyDescent="0.3">
      <c r="A12923">
        <v>10199</v>
      </c>
      <c r="B12923" t="s">
        <v>554</v>
      </c>
      <c r="C12923" t="s">
        <v>429</v>
      </c>
      <c r="P12923">
        <v>24</v>
      </c>
      <c r="Q12923">
        <v>0</v>
      </c>
      <c r="R12923">
        <v>24</v>
      </c>
      <c r="S12923">
        <v>1</v>
      </c>
    </row>
    <row r="12924" spans="1:24" x14ac:dyDescent="0.3">
      <c r="A12924">
        <v>10199</v>
      </c>
      <c r="B12924" t="s">
        <v>554</v>
      </c>
      <c r="C12924" t="s">
        <v>3143</v>
      </c>
      <c r="P12924">
        <v>8</v>
      </c>
      <c r="Q12924">
        <v>1</v>
      </c>
      <c r="R12924">
        <v>18</v>
      </c>
      <c r="S12924">
        <v>1</v>
      </c>
    </row>
    <row r="12925" spans="1:24" x14ac:dyDescent="0.3">
      <c r="A12925">
        <v>10199</v>
      </c>
      <c r="B12925" t="s">
        <v>554</v>
      </c>
      <c r="C12925" t="s">
        <v>320</v>
      </c>
      <c r="P12925">
        <v>16</v>
      </c>
      <c r="Q12925">
        <v>0</v>
      </c>
      <c r="R12925">
        <v>16</v>
      </c>
      <c r="S12925">
        <v>1</v>
      </c>
    </row>
    <row r="12926" spans="1:24" x14ac:dyDescent="0.3">
      <c r="A12926">
        <v>10199</v>
      </c>
      <c r="B12926" t="s">
        <v>554</v>
      </c>
      <c r="C12926" t="s">
        <v>3490</v>
      </c>
      <c r="P12926">
        <v>12</v>
      </c>
      <c r="Q12926">
        <v>0</v>
      </c>
      <c r="R12926">
        <v>12</v>
      </c>
      <c r="S12926">
        <v>1</v>
      </c>
    </row>
    <row r="12927" spans="1:24" x14ac:dyDescent="0.3">
      <c r="A12927">
        <v>10199</v>
      </c>
      <c r="B12927" t="s">
        <v>165</v>
      </c>
      <c r="C12927" t="s">
        <v>3433</v>
      </c>
      <c r="T12927">
        <v>20.5</v>
      </c>
      <c r="U12927">
        <v>27</v>
      </c>
      <c r="V12927">
        <v>0</v>
      </c>
      <c r="W12927">
        <v>41</v>
      </c>
      <c r="X12927">
        <v>2</v>
      </c>
    </row>
    <row r="12928" spans="1:24" x14ac:dyDescent="0.3">
      <c r="A12928">
        <v>10199</v>
      </c>
      <c r="B12928" t="s">
        <v>165</v>
      </c>
      <c r="C12928" t="s">
        <v>53</v>
      </c>
      <c r="T12928">
        <v>19.5</v>
      </c>
      <c r="U12928">
        <v>23</v>
      </c>
      <c r="V12928">
        <v>0</v>
      </c>
      <c r="W12928">
        <v>39</v>
      </c>
      <c r="X12928">
        <v>2</v>
      </c>
    </row>
    <row r="12929" spans="1:39" x14ac:dyDescent="0.3">
      <c r="A12929">
        <v>10199</v>
      </c>
      <c r="B12929" t="s">
        <v>554</v>
      </c>
      <c r="C12929" t="s">
        <v>3492</v>
      </c>
      <c r="T12929">
        <v>11</v>
      </c>
      <c r="U12929">
        <v>19</v>
      </c>
      <c r="V12929">
        <v>0</v>
      </c>
      <c r="W12929">
        <v>33</v>
      </c>
      <c r="X12929">
        <v>3</v>
      </c>
    </row>
    <row r="12930" spans="1:39" x14ac:dyDescent="0.3">
      <c r="A12930">
        <v>10199</v>
      </c>
      <c r="B12930" t="s">
        <v>165</v>
      </c>
      <c r="C12930" t="s">
        <v>510</v>
      </c>
      <c r="Y12930">
        <v>7</v>
      </c>
      <c r="Z12930">
        <v>3</v>
      </c>
      <c r="AA12930">
        <v>0</v>
      </c>
      <c r="AB12930">
        <v>7</v>
      </c>
      <c r="AC12930">
        <v>1</v>
      </c>
    </row>
    <row r="12931" spans="1:39" x14ac:dyDescent="0.3">
      <c r="A12931">
        <v>10199</v>
      </c>
      <c r="B12931" t="s">
        <v>554</v>
      </c>
      <c r="C12931" t="s">
        <v>429</v>
      </c>
      <c r="Y12931">
        <v>12.5</v>
      </c>
      <c r="Z12931">
        <v>20</v>
      </c>
      <c r="AA12931">
        <v>0</v>
      </c>
      <c r="AB12931">
        <v>50</v>
      </c>
      <c r="AC12931">
        <v>4</v>
      </c>
    </row>
    <row r="12932" spans="1:39" x14ac:dyDescent="0.3">
      <c r="A12932">
        <v>10199</v>
      </c>
      <c r="B12932" t="s">
        <v>554</v>
      </c>
      <c r="C12932" t="s">
        <v>3489</v>
      </c>
      <c r="Y12932">
        <v>4</v>
      </c>
      <c r="Z12932">
        <v>4</v>
      </c>
      <c r="AA12932">
        <v>0</v>
      </c>
      <c r="AB12932">
        <v>4</v>
      </c>
      <c r="AC12932">
        <v>1</v>
      </c>
    </row>
    <row r="12933" spans="1:39" x14ac:dyDescent="0.3">
      <c r="A12933">
        <v>10199</v>
      </c>
      <c r="B12933" t="s">
        <v>165</v>
      </c>
      <c r="C12933" t="s">
        <v>3181</v>
      </c>
      <c r="AD12933">
        <v>0</v>
      </c>
      <c r="AE12933" t="s">
        <v>136</v>
      </c>
      <c r="AF12933">
        <v>0</v>
      </c>
      <c r="AG12933" t="s">
        <v>136</v>
      </c>
      <c r="AH12933">
        <v>1</v>
      </c>
      <c r="AI12933">
        <v>1</v>
      </c>
    </row>
    <row r="12934" spans="1:39" x14ac:dyDescent="0.3">
      <c r="A12934">
        <v>10199</v>
      </c>
      <c r="B12934" t="s">
        <v>554</v>
      </c>
      <c r="C12934" t="s">
        <v>3145</v>
      </c>
      <c r="AD12934">
        <v>4</v>
      </c>
      <c r="AE12934">
        <v>45</v>
      </c>
      <c r="AF12934">
        <v>4</v>
      </c>
      <c r="AG12934">
        <v>100</v>
      </c>
      <c r="AH12934">
        <v>13</v>
      </c>
      <c r="AI12934">
        <v>1</v>
      </c>
    </row>
    <row r="12935" spans="1:39" x14ac:dyDescent="0.3">
      <c r="A12935">
        <v>10199</v>
      </c>
      <c r="B12935" t="s">
        <v>165</v>
      </c>
      <c r="C12935" t="s">
        <v>3425</v>
      </c>
      <c r="AJ12935">
        <v>48</v>
      </c>
      <c r="AK12935">
        <v>172</v>
      </c>
      <c r="AL12935">
        <v>43</v>
      </c>
      <c r="AM12935">
        <v>4</v>
      </c>
    </row>
    <row r="12936" spans="1:39" x14ac:dyDescent="0.3">
      <c r="A12936">
        <v>10199</v>
      </c>
      <c r="B12936" t="s">
        <v>165</v>
      </c>
      <c r="C12936" t="s">
        <v>3493</v>
      </c>
      <c r="AJ12936">
        <v>50</v>
      </c>
      <c r="AK12936">
        <v>126</v>
      </c>
      <c r="AL12936">
        <v>42</v>
      </c>
      <c r="AM12936">
        <v>3</v>
      </c>
    </row>
    <row r="12937" spans="1:39" x14ac:dyDescent="0.3">
      <c r="A12937">
        <v>10199</v>
      </c>
      <c r="B12937" t="s">
        <v>554</v>
      </c>
      <c r="C12937" t="s">
        <v>3145</v>
      </c>
      <c r="AJ12937">
        <v>50</v>
      </c>
      <c r="AK12937">
        <v>142</v>
      </c>
      <c r="AL12937">
        <v>47.3</v>
      </c>
      <c r="AM12937">
        <v>3</v>
      </c>
    </row>
    <row r="12938" spans="1:39" x14ac:dyDescent="0.3">
      <c r="A12938">
        <v>10200</v>
      </c>
      <c r="B12938" t="s">
        <v>1349</v>
      </c>
      <c r="C12938" t="s">
        <v>473</v>
      </c>
      <c r="D12938">
        <v>26</v>
      </c>
      <c r="E12938">
        <v>50</v>
      </c>
      <c r="F12938">
        <v>13</v>
      </c>
      <c r="G12938">
        <v>0</v>
      </c>
      <c r="H12938">
        <v>2</v>
      </c>
      <c r="I12938">
        <v>191</v>
      </c>
      <c r="J12938">
        <v>137.1</v>
      </c>
    </row>
    <row r="12939" spans="1:39" x14ac:dyDescent="0.3">
      <c r="A12939">
        <v>10200</v>
      </c>
      <c r="B12939" t="s">
        <v>2526</v>
      </c>
      <c r="C12939" t="s">
        <v>3395</v>
      </c>
      <c r="D12939">
        <v>42</v>
      </c>
      <c r="E12939">
        <v>78.599999999999994</v>
      </c>
      <c r="F12939">
        <v>33</v>
      </c>
      <c r="G12939">
        <v>1</v>
      </c>
      <c r="H12939">
        <v>5</v>
      </c>
      <c r="I12939">
        <v>559</v>
      </c>
      <c r="J12939">
        <v>224.9</v>
      </c>
    </row>
    <row r="12940" spans="1:39" x14ac:dyDescent="0.3">
      <c r="A12940">
        <v>10200</v>
      </c>
      <c r="B12940" t="s">
        <v>1349</v>
      </c>
      <c r="C12940" t="s">
        <v>3494</v>
      </c>
      <c r="K12940">
        <v>18</v>
      </c>
      <c r="L12940">
        <v>1</v>
      </c>
      <c r="M12940">
        <v>64</v>
      </c>
      <c r="N12940">
        <v>1</v>
      </c>
      <c r="O12940">
        <v>160</v>
      </c>
    </row>
    <row r="12941" spans="1:39" x14ac:dyDescent="0.3">
      <c r="A12941">
        <v>10200</v>
      </c>
      <c r="B12941" t="s">
        <v>1349</v>
      </c>
      <c r="C12941" t="s">
        <v>3249</v>
      </c>
      <c r="K12941">
        <v>7</v>
      </c>
      <c r="L12941">
        <v>0</v>
      </c>
      <c r="M12941">
        <v>5</v>
      </c>
      <c r="N12941">
        <v>0</v>
      </c>
      <c r="O12941">
        <v>21</v>
      </c>
    </row>
    <row r="12942" spans="1:39" x14ac:dyDescent="0.3">
      <c r="A12942">
        <v>10200</v>
      </c>
      <c r="B12942" t="s">
        <v>1349</v>
      </c>
      <c r="C12942" t="s">
        <v>3495</v>
      </c>
      <c r="K12942">
        <v>3</v>
      </c>
      <c r="L12942">
        <v>0</v>
      </c>
      <c r="M12942">
        <v>8</v>
      </c>
      <c r="N12942">
        <v>0</v>
      </c>
      <c r="O12942">
        <v>17</v>
      </c>
    </row>
    <row r="12943" spans="1:39" x14ac:dyDescent="0.3">
      <c r="A12943">
        <v>10200</v>
      </c>
      <c r="B12943" t="s">
        <v>1349</v>
      </c>
      <c r="C12943" t="s">
        <v>1906</v>
      </c>
      <c r="K12943">
        <v>3</v>
      </c>
      <c r="L12943">
        <v>0</v>
      </c>
      <c r="M12943">
        <v>5</v>
      </c>
      <c r="N12943">
        <v>0</v>
      </c>
      <c r="O12943">
        <v>9</v>
      </c>
    </row>
    <row r="12944" spans="1:39" x14ac:dyDescent="0.3">
      <c r="A12944">
        <v>10200</v>
      </c>
      <c r="B12944" t="s">
        <v>1349</v>
      </c>
      <c r="C12944" t="s">
        <v>473</v>
      </c>
      <c r="K12944">
        <v>5</v>
      </c>
      <c r="L12944">
        <v>1</v>
      </c>
      <c r="M12944">
        <v>17</v>
      </c>
      <c r="N12944">
        <v>0</v>
      </c>
      <c r="O12944">
        <v>-7</v>
      </c>
    </row>
    <row r="12945" spans="1:19" x14ac:dyDescent="0.3">
      <c r="A12945">
        <v>10200</v>
      </c>
      <c r="B12945" t="s">
        <v>2526</v>
      </c>
      <c r="C12945" t="s">
        <v>3496</v>
      </c>
      <c r="K12945">
        <v>18</v>
      </c>
      <c r="L12945">
        <v>1</v>
      </c>
      <c r="M12945">
        <v>28</v>
      </c>
      <c r="N12945">
        <v>0</v>
      </c>
      <c r="O12945">
        <v>97</v>
      </c>
    </row>
    <row r="12946" spans="1:19" x14ac:dyDescent="0.3">
      <c r="A12946">
        <v>10200</v>
      </c>
      <c r="B12946" t="s">
        <v>2526</v>
      </c>
      <c r="C12946" t="s">
        <v>3395</v>
      </c>
      <c r="K12946">
        <v>7</v>
      </c>
      <c r="L12946">
        <v>0</v>
      </c>
      <c r="M12946">
        <v>14</v>
      </c>
      <c r="N12946">
        <v>0</v>
      </c>
      <c r="O12946">
        <v>15</v>
      </c>
    </row>
    <row r="12947" spans="1:19" x14ac:dyDescent="0.3">
      <c r="A12947">
        <v>10200</v>
      </c>
      <c r="B12947" t="s">
        <v>2526</v>
      </c>
      <c r="C12947" t="s">
        <v>3497</v>
      </c>
      <c r="K12947">
        <v>2</v>
      </c>
      <c r="L12947">
        <v>0</v>
      </c>
      <c r="M12947">
        <v>7</v>
      </c>
      <c r="N12947">
        <v>0</v>
      </c>
      <c r="O12947">
        <v>9</v>
      </c>
    </row>
    <row r="12948" spans="1:19" x14ac:dyDescent="0.3">
      <c r="A12948">
        <v>10200</v>
      </c>
      <c r="B12948" t="s">
        <v>2526</v>
      </c>
      <c r="C12948" t="s">
        <v>3399</v>
      </c>
      <c r="K12948">
        <v>0</v>
      </c>
      <c r="L12948">
        <v>0</v>
      </c>
      <c r="M12948">
        <v>0</v>
      </c>
      <c r="N12948">
        <v>0</v>
      </c>
      <c r="O12948">
        <v>0</v>
      </c>
    </row>
    <row r="12949" spans="1:19" x14ac:dyDescent="0.3">
      <c r="A12949">
        <v>10200</v>
      </c>
      <c r="B12949" t="s">
        <v>1349</v>
      </c>
      <c r="C12949" t="s">
        <v>52</v>
      </c>
      <c r="P12949">
        <v>24</v>
      </c>
      <c r="Q12949">
        <v>1</v>
      </c>
      <c r="R12949">
        <v>72</v>
      </c>
      <c r="S12949">
        <v>5</v>
      </c>
    </row>
    <row r="12950" spans="1:19" x14ac:dyDescent="0.3">
      <c r="A12950">
        <v>10200</v>
      </c>
      <c r="B12950" t="s">
        <v>1349</v>
      </c>
      <c r="C12950" t="s">
        <v>107</v>
      </c>
      <c r="P12950">
        <v>37</v>
      </c>
      <c r="Q12950">
        <v>1</v>
      </c>
      <c r="R12950">
        <v>37</v>
      </c>
      <c r="S12950">
        <v>1</v>
      </c>
    </row>
    <row r="12951" spans="1:19" x14ac:dyDescent="0.3">
      <c r="A12951">
        <v>10200</v>
      </c>
      <c r="B12951" t="s">
        <v>1349</v>
      </c>
      <c r="C12951" t="s">
        <v>3495</v>
      </c>
      <c r="P12951">
        <v>26</v>
      </c>
      <c r="Q12951">
        <v>0</v>
      </c>
      <c r="R12951">
        <v>35</v>
      </c>
      <c r="S12951">
        <v>2</v>
      </c>
    </row>
    <row r="12952" spans="1:19" x14ac:dyDescent="0.3">
      <c r="A12952">
        <v>10200</v>
      </c>
      <c r="B12952" t="s">
        <v>1349</v>
      </c>
      <c r="C12952" t="s">
        <v>3494</v>
      </c>
      <c r="P12952">
        <v>21</v>
      </c>
      <c r="Q12952">
        <v>0</v>
      </c>
      <c r="R12952">
        <v>28</v>
      </c>
      <c r="S12952">
        <v>2</v>
      </c>
    </row>
    <row r="12953" spans="1:19" x14ac:dyDescent="0.3">
      <c r="A12953">
        <v>10200</v>
      </c>
      <c r="B12953" t="s">
        <v>1349</v>
      </c>
      <c r="C12953" t="s">
        <v>3498</v>
      </c>
      <c r="P12953">
        <v>8</v>
      </c>
      <c r="Q12953">
        <v>0</v>
      </c>
      <c r="R12953">
        <v>8</v>
      </c>
      <c r="S12953">
        <v>1</v>
      </c>
    </row>
    <row r="12954" spans="1:19" x14ac:dyDescent="0.3">
      <c r="A12954">
        <v>10200</v>
      </c>
      <c r="B12954" t="s">
        <v>1349</v>
      </c>
      <c r="C12954" t="s">
        <v>3251</v>
      </c>
      <c r="P12954">
        <v>8</v>
      </c>
      <c r="Q12954">
        <v>0</v>
      </c>
      <c r="R12954">
        <v>8</v>
      </c>
      <c r="S12954">
        <v>1</v>
      </c>
    </row>
    <row r="12955" spans="1:19" x14ac:dyDescent="0.3">
      <c r="A12955">
        <v>10200</v>
      </c>
      <c r="B12955" t="s">
        <v>1349</v>
      </c>
      <c r="C12955" t="s">
        <v>3499</v>
      </c>
      <c r="P12955">
        <v>3</v>
      </c>
      <c r="Q12955">
        <v>0</v>
      </c>
      <c r="R12955">
        <v>3</v>
      </c>
      <c r="S12955">
        <v>1</v>
      </c>
    </row>
    <row r="12956" spans="1:19" x14ac:dyDescent="0.3">
      <c r="A12956">
        <v>10200</v>
      </c>
      <c r="B12956" t="s">
        <v>2526</v>
      </c>
      <c r="C12956" t="s">
        <v>3399</v>
      </c>
      <c r="P12956">
        <v>79</v>
      </c>
      <c r="Q12956">
        <v>2</v>
      </c>
      <c r="R12956">
        <v>308</v>
      </c>
      <c r="S12956">
        <v>14</v>
      </c>
    </row>
    <row r="12957" spans="1:19" x14ac:dyDescent="0.3">
      <c r="A12957">
        <v>10200</v>
      </c>
      <c r="B12957" t="s">
        <v>2526</v>
      </c>
      <c r="C12957" t="s">
        <v>3401</v>
      </c>
      <c r="P12957">
        <v>36</v>
      </c>
      <c r="Q12957">
        <v>2</v>
      </c>
      <c r="R12957">
        <v>111</v>
      </c>
      <c r="S12957">
        <v>8</v>
      </c>
    </row>
    <row r="12958" spans="1:19" x14ac:dyDescent="0.3">
      <c r="A12958">
        <v>10200</v>
      </c>
      <c r="B12958" t="s">
        <v>2526</v>
      </c>
      <c r="C12958" t="s">
        <v>3400</v>
      </c>
      <c r="P12958">
        <v>21</v>
      </c>
      <c r="Q12958">
        <v>1</v>
      </c>
      <c r="R12958">
        <v>65</v>
      </c>
      <c r="S12958">
        <v>5</v>
      </c>
    </row>
    <row r="12959" spans="1:19" x14ac:dyDescent="0.3">
      <c r="A12959">
        <v>10200</v>
      </c>
      <c r="B12959" t="s">
        <v>2526</v>
      </c>
      <c r="C12959" t="s">
        <v>3496</v>
      </c>
      <c r="P12959">
        <v>33</v>
      </c>
      <c r="Q12959">
        <v>0</v>
      </c>
      <c r="R12959">
        <v>56</v>
      </c>
      <c r="S12959">
        <v>4</v>
      </c>
    </row>
    <row r="12960" spans="1:19" x14ac:dyDescent="0.3">
      <c r="A12960">
        <v>10200</v>
      </c>
      <c r="B12960" t="s">
        <v>2526</v>
      </c>
      <c r="C12960" t="s">
        <v>3500</v>
      </c>
      <c r="P12960">
        <v>15</v>
      </c>
      <c r="Q12960">
        <v>0</v>
      </c>
      <c r="R12960">
        <v>15</v>
      </c>
      <c r="S12960">
        <v>1</v>
      </c>
    </row>
    <row r="12961" spans="1:39" x14ac:dyDescent="0.3">
      <c r="A12961">
        <v>10200</v>
      </c>
      <c r="B12961" t="s">
        <v>2526</v>
      </c>
      <c r="C12961" t="s">
        <v>799</v>
      </c>
      <c r="P12961">
        <v>4</v>
      </c>
      <c r="Q12961">
        <v>0</v>
      </c>
      <c r="R12961">
        <v>4</v>
      </c>
      <c r="S12961">
        <v>1</v>
      </c>
    </row>
    <row r="12962" spans="1:39" x14ac:dyDescent="0.3">
      <c r="A12962">
        <v>10200</v>
      </c>
      <c r="B12962" t="s">
        <v>1349</v>
      </c>
      <c r="C12962" t="s">
        <v>2496</v>
      </c>
      <c r="T12962">
        <v>38</v>
      </c>
      <c r="U12962">
        <v>55</v>
      </c>
      <c r="V12962">
        <v>0</v>
      </c>
      <c r="W12962">
        <v>114</v>
      </c>
      <c r="X12962">
        <v>3</v>
      </c>
    </row>
    <row r="12963" spans="1:39" x14ac:dyDescent="0.3">
      <c r="A12963">
        <v>10200</v>
      </c>
      <c r="B12963" t="s">
        <v>1349</v>
      </c>
      <c r="C12963" t="s">
        <v>3251</v>
      </c>
      <c r="T12963">
        <v>17.5</v>
      </c>
      <c r="U12963">
        <v>20</v>
      </c>
      <c r="V12963">
        <v>0</v>
      </c>
      <c r="W12963">
        <v>35</v>
      </c>
      <c r="X12963">
        <v>2</v>
      </c>
    </row>
    <row r="12964" spans="1:39" x14ac:dyDescent="0.3">
      <c r="A12964">
        <v>10200</v>
      </c>
      <c r="B12964" t="s">
        <v>2526</v>
      </c>
      <c r="C12964" t="s">
        <v>518</v>
      </c>
      <c r="T12964">
        <v>15.7</v>
      </c>
      <c r="U12964">
        <v>21</v>
      </c>
      <c r="V12964">
        <v>0</v>
      </c>
      <c r="W12964">
        <v>47</v>
      </c>
      <c r="X12964">
        <v>3</v>
      </c>
    </row>
    <row r="12965" spans="1:39" x14ac:dyDescent="0.3">
      <c r="A12965">
        <v>10200</v>
      </c>
      <c r="B12965" t="s">
        <v>1349</v>
      </c>
      <c r="C12965" t="s">
        <v>44</v>
      </c>
      <c r="Y12965">
        <v>12</v>
      </c>
      <c r="Z12965">
        <v>12</v>
      </c>
      <c r="AA12965">
        <v>0</v>
      </c>
      <c r="AB12965">
        <v>12</v>
      </c>
      <c r="AC12965">
        <v>1</v>
      </c>
    </row>
    <row r="12966" spans="1:39" x14ac:dyDescent="0.3">
      <c r="A12966">
        <v>10200</v>
      </c>
      <c r="B12966" t="s">
        <v>2526</v>
      </c>
      <c r="C12966" t="s">
        <v>3400</v>
      </c>
      <c r="Y12966">
        <v>14</v>
      </c>
      <c r="Z12966">
        <v>14</v>
      </c>
      <c r="AA12966">
        <v>0</v>
      </c>
      <c r="AB12966">
        <v>14</v>
      </c>
      <c r="AC12966">
        <v>1</v>
      </c>
    </row>
    <row r="12967" spans="1:39" x14ac:dyDescent="0.3">
      <c r="A12967">
        <v>10200</v>
      </c>
      <c r="B12967" t="s">
        <v>1349</v>
      </c>
      <c r="C12967" t="s">
        <v>3501</v>
      </c>
      <c r="AD12967">
        <v>1</v>
      </c>
      <c r="AE12967">
        <v>44</v>
      </c>
      <c r="AF12967">
        <v>1</v>
      </c>
      <c r="AG12967">
        <v>100</v>
      </c>
      <c r="AH12967">
        <v>6</v>
      </c>
      <c r="AI12967">
        <v>3</v>
      </c>
    </row>
    <row r="12968" spans="1:39" x14ac:dyDescent="0.3">
      <c r="A12968">
        <v>10200</v>
      </c>
      <c r="B12968" t="s">
        <v>2526</v>
      </c>
      <c r="C12968" t="s">
        <v>699</v>
      </c>
      <c r="AD12968">
        <v>2</v>
      </c>
      <c r="AE12968">
        <v>43</v>
      </c>
      <c r="AF12968">
        <v>2</v>
      </c>
      <c r="AG12968">
        <v>100</v>
      </c>
      <c r="AH12968">
        <v>11</v>
      </c>
      <c r="AI12968">
        <v>5</v>
      </c>
    </row>
    <row r="12969" spans="1:39" x14ac:dyDescent="0.3">
      <c r="A12969">
        <v>10200</v>
      </c>
      <c r="B12969" t="s">
        <v>1349</v>
      </c>
      <c r="C12969" t="s">
        <v>74</v>
      </c>
      <c r="AJ12969">
        <v>58</v>
      </c>
      <c r="AK12969">
        <v>196</v>
      </c>
      <c r="AL12969">
        <v>49</v>
      </c>
      <c r="AM12969">
        <v>4</v>
      </c>
    </row>
    <row r="12970" spans="1:39" x14ac:dyDescent="0.3">
      <c r="A12970">
        <v>10200</v>
      </c>
      <c r="B12970" t="s">
        <v>2526</v>
      </c>
      <c r="C12970" t="s">
        <v>3502</v>
      </c>
      <c r="AJ12970">
        <v>44</v>
      </c>
      <c r="AK12970">
        <v>44</v>
      </c>
      <c r="AL12970">
        <v>44</v>
      </c>
      <c r="AM12970">
        <v>1</v>
      </c>
    </row>
    <row r="12971" spans="1:39" x14ac:dyDescent="0.3">
      <c r="A12971">
        <v>10201</v>
      </c>
      <c r="B12971" t="s">
        <v>317</v>
      </c>
      <c r="C12971" t="s">
        <v>467</v>
      </c>
      <c r="D12971">
        <v>37</v>
      </c>
      <c r="E12971">
        <v>67.599999999999994</v>
      </c>
      <c r="F12971">
        <v>25</v>
      </c>
      <c r="G12971">
        <v>2</v>
      </c>
      <c r="H12971">
        <v>0</v>
      </c>
      <c r="I12971">
        <v>251</v>
      </c>
      <c r="J12971">
        <v>113.7</v>
      </c>
    </row>
    <row r="12972" spans="1:39" x14ac:dyDescent="0.3">
      <c r="A12972">
        <v>10201</v>
      </c>
      <c r="B12972" t="s">
        <v>317</v>
      </c>
      <c r="C12972" t="s">
        <v>1582</v>
      </c>
      <c r="D12972">
        <v>4</v>
      </c>
      <c r="E12972">
        <v>50</v>
      </c>
      <c r="F12972">
        <v>2</v>
      </c>
      <c r="G12972">
        <v>0</v>
      </c>
      <c r="H12972">
        <v>0</v>
      </c>
      <c r="I12972">
        <v>8</v>
      </c>
      <c r="J12972">
        <v>66.8</v>
      </c>
    </row>
    <row r="12973" spans="1:39" x14ac:dyDescent="0.3">
      <c r="A12973">
        <v>10201</v>
      </c>
      <c r="B12973" t="s">
        <v>162</v>
      </c>
      <c r="C12973" t="s">
        <v>2942</v>
      </c>
      <c r="D12973">
        <v>26</v>
      </c>
      <c r="E12973">
        <v>61.5</v>
      </c>
      <c r="F12973">
        <v>16</v>
      </c>
      <c r="G12973">
        <v>0</v>
      </c>
      <c r="H12973">
        <v>1</v>
      </c>
      <c r="I12973">
        <v>162</v>
      </c>
      <c r="J12973">
        <v>126.6</v>
      </c>
    </row>
    <row r="12974" spans="1:39" x14ac:dyDescent="0.3">
      <c r="A12974">
        <v>10201</v>
      </c>
      <c r="B12974" t="s">
        <v>317</v>
      </c>
      <c r="C12974" t="s">
        <v>3503</v>
      </c>
      <c r="K12974">
        <v>12</v>
      </c>
      <c r="L12974">
        <v>0</v>
      </c>
      <c r="M12974">
        <v>5</v>
      </c>
      <c r="N12974">
        <v>1</v>
      </c>
      <c r="O12974">
        <v>37</v>
      </c>
    </row>
    <row r="12975" spans="1:39" x14ac:dyDescent="0.3">
      <c r="A12975">
        <v>10201</v>
      </c>
      <c r="B12975" t="s">
        <v>317</v>
      </c>
      <c r="C12975" t="s">
        <v>3504</v>
      </c>
      <c r="K12975">
        <v>11</v>
      </c>
      <c r="L12975">
        <v>0</v>
      </c>
      <c r="M12975">
        <v>12</v>
      </c>
      <c r="N12975">
        <v>1</v>
      </c>
      <c r="O12975">
        <v>23</v>
      </c>
    </row>
    <row r="12976" spans="1:39" x14ac:dyDescent="0.3">
      <c r="A12976">
        <v>10201</v>
      </c>
      <c r="B12976" t="s">
        <v>317</v>
      </c>
      <c r="C12976" t="s">
        <v>3505</v>
      </c>
      <c r="K12976">
        <v>1</v>
      </c>
      <c r="L12976">
        <v>0</v>
      </c>
      <c r="M12976">
        <v>13</v>
      </c>
      <c r="N12976">
        <v>0</v>
      </c>
      <c r="O12976">
        <v>13</v>
      </c>
    </row>
    <row r="12977" spans="1:19" x14ac:dyDescent="0.3">
      <c r="A12977">
        <v>10201</v>
      </c>
      <c r="B12977" t="s">
        <v>317</v>
      </c>
      <c r="C12977" t="s">
        <v>1582</v>
      </c>
      <c r="K12977">
        <v>1</v>
      </c>
      <c r="L12977">
        <v>0</v>
      </c>
      <c r="M12977">
        <v>2</v>
      </c>
      <c r="N12977">
        <v>0</v>
      </c>
      <c r="O12977">
        <v>2</v>
      </c>
    </row>
    <row r="12978" spans="1:19" x14ac:dyDescent="0.3">
      <c r="A12978">
        <v>10201</v>
      </c>
      <c r="B12978" t="s">
        <v>317</v>
      </c>
      <c r="C12978" t="s">
        <v>467</v>
      </c>
      <c r="K12978">
        <v>5</v>
      </c>
      <c r="L12978">
        <v>0</v>
      </c>
      <c r="M12978">
        <v>4</v>
      </c>
      <c r="N12978">
        <v>0</v>
      </c>
      <c r="O12978">
        <v>-14</v>
      </c>
    </row>
    <row r="12979" spans="1:19" x14ac:dyDescent="0.3">
      <c r="A12979">
        <v>10201</v>
      </c>
      <c r="B12979" t="s">
        <v>162</v>
      </c>
      <c r="C12979" t="s">
        <v>2942</v>
      </c>
      <c r="K12979">
        <v>15</v>
      </c>
      <c r="L12979">
        <v>0</v>
      </c>
      <c r="M12979">
        <v>23</v>
      </c>
      <c r="N12979">
        <v>1</v>
      </c>
      <c r="O12979">
        <v>69</v>
      </c>
    </row>
    <row r="12980" spans="1:19" x14ac:dyDescent="0.3">
      <c r="A12980">
        <v>10201</v>
      </c>
      <c r="B12980" t="s">
        <v>162</v>
      </c>
      <c r="C12980" t="s">
        <v>2982</v>
      </c>
      <c r="K12980">
        <v>11</v>
      </c>
      <c r="L12980">
        <v>0</v>
      </c>
      <c r="M12980">
        <v>26</v>
      </c>
      <c r="N12980">
        <v>1</v>
      </c>
      <c r="O12980">
        <v>48</v>
      </c>
    </row>
    <row r="12981" spans="1:19" x14ac:dyDescent="0.3">
      <c r="A12981">
        <v>10201</v>
      </c>
      <c r="B12981" t="s">
        <v>162</v>
      </c>
      <c r="C12981" t="s">
        <v>2220</v>
      </c>
      <c r="K12981">
        <v>4</v>
      </c>
      <c r="L12981">
        <v>0</v>
      </c>
      <c r="M12981">
        <v>14</v>
      </c>
      <c r="N12981">
        <v>0</v>
      </c>
      <c r="O12981">
        <v>26</v>
      </c>
    </row>
    <row r="12982" spans="1:19" x14ac:dyDescent="0.3">
      <c r="A12982">
        <v>10201</v>
      </c>
      <c r="B12982" t="s">
        <v>162</v>
      </c>
      <c r="C12982" t="s">
        <v>183</v>
      </c>
      <c r="K12982">
        <v>1</v>
      </c>
      <c r="L12982">
        <v>0</v>
      </c>
      <c r="M12982">
        <v>11</v>
      </c>
      <c r="N12982">
        <v>0</v>
      </c>
      <c r="O12982">
        <v>11</v>
      </c>
    </row>
    <row r="12983" spans="1:19" x14ac:dyDescent="0.3">
      <c r="A12983">
        <v>10201</v>
      </c>
      <c r="B12983" t="s">
        <v>162</v>
      </c>
      <c r="C12983" t="s">
        <v>3506</v>
      </c>
      <c r="K12983">
        <v>1</v>
      </c>
      <c r="L12983">
        <v>0</v>
      </c>
      <c r="M12983">
        <v>0</v>
      </c>
      <c r="N12983">
        <v>0</v>
      </c>
      <c r="O12983">
        <v>-5</v>
      </c>
    </row>
    <row r="12984" spans="1:19" x14ac:dyDescent="0.3">
      <c r="A12984">
        <v>10201</v>
      </c>
      <c r="B12984" t="s">
        <v>317</v>
      </c>
      <c r="C12984" t="s">
        <v>2041</v>
      </c>
      <c r="P12984">
        <v>25</v>
      </c>
      <c r="Q12984">
        <v>0</v>
      </c>
      <c r="R12984">
        <v>86</v>
      </c>
      <c r="S12984">
        <v>5</v>
      </c>
    </row>
    <row r="12985" spans="1:19" x14ac:dyDescent="0.3">
      <c r="A12985">
        <v>10201</v>
      </c>
      <c r="B12985" t="s">
        <v>317</v>
      </c>
      <c r="C12985" t="s">
        <v>3505</v>
      </c>
      <c r="P12985">
        <v>18</v>
      </c>
      <c r="Q12985">
        <v>0</v>
      </c>
      <c r="R12985">
        <v>63</v>
      </c>
      <c r="S12985">
        <v>9</v>
      </c>
    </row>
    <row r="12986" spans="1:19" x14ac:dyDescent="0.3">
      <c r="A12986">
        <v>10201</v>
      </c>
      <c r="B12986" t="s">
        <v>317</v>
      </c>
      <c r="C12986" t="s">
        <v>3503</v>
      </c>
      <c r="P12986">
        <v>18</v>
      </c>
      <c r="Q12986">
        <v>0</v>
      </c>
      <c r="R12986">
        <v>24</v>
      </c>
      <c r="S12986">
        <v>3</v>
      </c>
    </row>
    <row r="12987" spans="1:19" x14ac:dyDescent="0.3">
      <c r="A12987">
        <v>10201</v>
      </c>
      <c r="B12987" t="s">
        <v>317</v>
      </c>
      <c r="C12987" t="s">
        <v>856</v>
      </c>
      <c r="P12987">
        <v>16</v>
      </c>
      <c r="Q12987">
        <v>0</v>
      </c>
      <c r="R12987">
        <v>16</v>
      </c>
      <c r="S12987">
        <v>1</v>
      </c>
    </row>
    <row r="12988" spans="1:19" x14ac:dyDescent="0.3">
      <c r="A12988">
        <v>10201</v>
      </c>
      <c r="B12988" t="s">
        <v>317</v>
      </c>
      <c r="C12988" t="s">
        <v>2671</v>
      </c>
      <c r="P12988">
        <v>9</v>
      </c>
      <c r="Q12988">
        <v>0</v>
      </c>
      <c r="R12988">
        <v>15</v>
      </c>
      <c r="S12988">
        <v>2</v>
      </c>
    </row>
    <row r="12989" spans="1:19" x14ac:dyDescent="0.3">
      <c r="A12989">
        <v>10201</v>
      </c>
      <c r="B12989" t="s">
        <v>317</v>
      </c>
      <c r="C12989" t="s">
        <v>3504</v>
      </c>
      <c r="P12989">
        <v>10</v>
      </c>
      <c r="Q12989">
        <v>0</v>
      </c>
      <c r="R12989">
        <v>13</v>
      </c>
      <c r="S12989">
        <v>2</v>
      </c>
    </row>
    <row r="12990" spans="1:19" x14ac:dyDescent="0.3">
      <c r="A12990">
        <v>10201</v>
      </c>
      <c r="B12990" t="s">
        <v>317</v>
      </c>
      <c r="C12990" t="s">
        <v>3507</v>
      </c>
      <c r="P12990">
        <v>13</v>
      </c>
      <c r="Q12990">
        <v>0</v>
      </c>
      <c r="R12990">
        <v>13</v>
      </c>
      <c r="S12990">
        <v>1</v>
      </c>
    </row>
    <row r="12991" spans="1:19" x14ac:dyDescent="0.3">
      <c r="A12991">
        <v>10201</v>
      </c>
      <c r="B12991" t="s">
        <v>317</v>
      </c>
      <c r="C12991" t="s">
        <v>491</v>
      </c>
      <c r="P12991">
        <v>8</v>
      </c>
      <c r="Q12991">
        <v>0</v>
      </c>
      <c r="R12991">
        <v>8</v>
      </c>
      <c r="S12991">
        <v>1</v>
      </c>
    </row>
    <row r="12992" spans="1:19" x14ac:dyDescent="0.3">
      <c r="A12992">
        <v>10201</v>
      </c>
      <c r="B12992" t="s">
        <v>162</v>
      </c>
      <c r="C12992" t="s">
        <v>183</v>
      </c>
      <c r="P12992">
        <v>21</v>
      </c>
      <c r="Q12992">
        <v>0</v>
      </c>
      <c r="R12992">
        <v>51</v>
      </c>
      <c r="S12992">
        <v>6</v>
      </c>
    </row>
    <row r="12993" spans="1:39" x14ac:dyDescent="0.3">
      <c r="A12993">
        <v>10201</v>
      </c>
      <c r="B12993" t="s">
        <v>162</v>
      </c>
      <c r="C12993" t="s">
        <v>2982</v>
      </c>
      <c r="P12993">
        <v>29</v>
      </c>
      <c r="Q12993">
        <v>1</v>
      </c>
      <c r="R12993">
        <v>48</v>
      </c>
      <c r="S12993">
        <v>6</v>
      </c>
    </row>
    <row r="12994" spans="1:39" x14ac:dyDescent="0.3">
      <c r="A12994">
        <v>10201</v>
      </c>
      <c r="B12994" t="s">
        <v>162</v>
      </c>
      <c r="C12994" t="s">
        <v>350</v>
      </c>
      <c r="P12994">
        <v>26</v>
      </c>
      <c r="Q12994">
        <v>0</v>
      </c>
      <c r="R12994">
        <v>30</v>
      </c>
      <c r="S12994">
        <v>2</v>
      </c>
    </row>
    <row r="12995" spans="1:39" x14ac:dyDescent="0.3">
      <c r="A12995">
        <v>10201</v>
      </c>
      <c r="B12995" t="s">
        <v>162</v>
      </c>
      <c r="C12995" t="s">
        <v>3508</v>
      </c>
      <c r="P12995">
        <v>20</v>
      </c>
      <c r="Q12995">
        <v>0</v>
      </c>
      <c r="R12995">
        <v>20</v>
      </c>
      <c r="S12995">
        <v>1</v>
      </c>
    </row>
    <row r="12996" spans="1:39" x14ac:dyDescent="0.3">
      <c r="A12996">
        <v>10201</v>
      </c>
      <c r="B12996" t="s">
        <v>162</v>
      </c>
      <c r="C12996" t="s">
        <v>3506</v>
      </c>
      <c r="P12996">
        <v>13</v>
      </c>
      <c r="Q12996">
        <v>0</v>
      </c>
      <c r="R12996">
        <v>13</v>
      </c>
      <c r="S12996">
        <v>1</v>
      </c>
    </row>
    <row r="12997" spans="1:39" x14ac:dyDescent="0.3">
      <c r="A12997">
        <v>10201</v>
      </c>
      <c r="B12997" t="s">
        <v>317</v>
      </c>
      <c r="C12997" t="s">
        <v>3079</v>
      </c>
      <c r="T12997">
        <v>18</v>
      </c>
      <c r="U12997">
        <v>27</v>
      </c>
      <c r="V12997">
        <v>0</v>
      </c>
      <c r="W12997">
        <v>36</v>
      </c>
      <c r="X12997">
        <v>2</v>
      </c>
    </row>
    <row r="12998" spans="1:39" x14ac:dyDescent="0.3">
      <c r="A12998">
        <v>10201</v>
      </c>
      <c r="B12998" t="s">
        <v>317</v>
      </c>
      <c r="C12998" t="s">
        <v>2131</v>
      </c>
      <c r="T12998">
        <v>19</v>
      </c>
      <c r="U12998">
        <v>19</v>
      </c>
      <c r="V12998">
        <v>0</v>
      </c>
      <c r="W12998">
        <v>19</v>
      </c>
      <c r="X12998">
        <v>1</v>
      </c>
    </row>
    <row r="12999" spans="1:39" x14ac:dyDescent="0.3">
      <c r="A12999">
        <v>10201</v>
      </c>
      <c r="B12999" t="s">
        <v>317</v>
      </c>
      <c r="C12999" t="s">
        <v>53</v>
      </c>
      <c r="T12999">
        <v>6</v>
      </c>
      <c r="U12999">
        <v>6</v>
      </c>
      <c r="V12999">
        <v>0</v>
      </c>
      <c r="W12999">
        <v>6</v>
      </c>
      <c r="X12999">
        <v>1</v>
      </c>
    </row>
    <row r="13000" spans="1:39" x14ac:dyDescent="0.3">
      <c r="A13000">
        <v>10201</v>
      </c>
      <c r="B13000" t="s">
        <v>162</v>
      </c>
      <c r="C13000" t="s">
        <v>330</v>
      </c>
      <c r="T13000">
        <v>27</v>
      </c>
      <c r="U13000">
        <v>27</v>
      </c>
      <c r="V13000">
        <v>0</v>
      </c>
      <c r="W13000">
        <v>27</v>
      </c>
      <c r="X13000">
        <v>1</v>
      </c>
    </row>
    <row r="13001" spans="1:39" x14ac:dyDescent="0.3">
      <c r="A13001">
        <v>10201</v>
      </c>
      <c r="B13001" t="s">
        <v>162</v>
      </c>
      <c r="C13001" t="s">
        <v>3509</v>
      </c>
      <c r="T13001">
        <v>19</v>
      </c>
      <c r="U13001">
        <v>19</v>
      </c>
      <c r="V13001">
        <v>0</v>
      </c>
      <c r="W13001">
        <v>19</v>
      </c>
      <c r="X13001">
        <v>1</v>
      </c>
    </row>
    <row r="13002" spans="1:39" x14ac:dyDescent="0.3">
      <c r="A13002">
        <v>10201</v>
      </c>
      <c r="B13002" t="s">
        <v>162</v>
      </c>
      <c r="C13002" t="s">
        <v>971</v>
      </c>
      <c r="T13002">
        <v>0</v>
      </c>
      <c r="U13002">
        <v>0</v>
      </c>
      <c r="V13002">
        <v>0</v>
      </c>
      <c r="W13002">
        <v>0</v>
      </c>
      <c r="X13002">
        <v>1</v>
      </c>
    </row>
    <row r="13003" spans="1:39" x14ac:dyDescent="0.3">
      <c r="A13003">
        <v>10201</v>
      </c>
      <c r="B13003" t="s">
        <v>317</v>
      </c>
      <c r="C13003" t="s">
        <v>3505</v>
      </c>
      <c r="Y13003">
        <v>39</v>
      </c>
      <c r="Z13003">
        <v>39</v>
      </c>
      <c r="AA13003">
        <v>0</v>
      </c>
      <c r="AB13003">
        <v>39</v>
      </c>
      <c r="AC13003">
        <v>1</v>
      </c>
    </row>
    <row r="13004" spans="1:39" x14ac:dyDescent="0.3">
      <c r="A13004">
        <v>10201</v>
      </c>
      <c r="B13004" t="s">
        <v>162</v>
      </c>
      <c r="C13004" t="s">
        <v>1765</v>
      </c>
      <c r="Y13004">
        <v>-3</v>
      </c>
      <c r="Z13004">
        <v>0</v>
      </c>
      <c r="AA13004">
        <v>0</v>
      </c>
      <c r="AB13004">
        <v>-3</v>
      </c>
      <c r="AC13004">
        <v>1</v>
      </c>
    </row>
    <row r="13005" spans="1:39" x14ac:dyDescent="0.3">
      <c r="A13005">
        <v>10201</v>
      </c>
      <c r="B13005" t="s">
        <v>317</v>
      </c>
      <c r="C13005" t="s">
        <v>107</v>
      </c>
      <c r="AD13005">
        <v>1</v>
      </c>
      <c r="AE13005" t="s">
        <v>136</v>
      </c>
      <c r="AF13005">
        <v>0</v>
      </c>
      <c r="AG13005">
        <v>0</v>
      </c>
      <c r="AH13005">
        <v>2</v>
      </c>
      <c r="AI13005">
        <v>2</v>
      </c>
    </row>
    <row r="13006" spans="1:39" x14ac:dyDescent="0.3">
      <c r="A13006">
        <v>10201</v>
      </c>
      <c r="B13006" t="s">
        <v>162</v>
      </c>
      <c r="C13006" t="s">
        <v>3510</v>
      </c>
      <c r="AD13006">
        <v>2</v>
      </c>
      <c r="AE13006">
        <v>43</v>
      </c>
      <c r="AF13006">
        <v>1</v>
      </c>
      <c r="AG13006">
        <v>50</v>
      </c>
      <c r="AH13006">
        <v>7</v>
      </c>
      <c r="AI13006">
        <v>4</v>
      </c>
    </row>
    <row r="13007" spans="1:39" x14ac:dyDescent="0.3">
      <c r="A13007">
        <v>10201</v>
      </c>
      <c r="B13007" t="s">
        <v>317</v>
      </c>
      <c r="C13007" t="s">
        <v>107</v>
      </c>
      <c r="AJ13007">
        <v>46</v>
      </c>
      <c r="AK13007">
        <v>200</v>
      </c>
      <c r="AL13007">
        <v>40</v>
      </c>
      <c r="AM13007">
        <v>5</v>
      </c>
    </row>
    <row r="13008" spans="1:39" x14ac:dyDescent="0.3">
      <c r="A13008">
        <v>10201</v>
      </c>
      <c r="B13008" t="s">
        <v>162</v>
      </c>
      <c r="C13008" t="s">
        <v>3248</v>
      </c>
      <c r="AJ13008">
        <v>55</v>
      </c>
      <c r="AK13008">
        <v>188</v>
      </c>
      <c r="AL13008">
        <v>47</v>
      </c>
      <c r="AM13008">
        <v>4</v>
      </c>
    </row>
    <row r="13009" spans="1:19" x14ac:dyDescent="0.3">
      <c r="A13009">
        <v>10202</v>
      </c>
      <c r="B13009" t="s">
        <v>730</v>
      </c>
      <c r="C13009" t="s">
        <v>2995</v>
      </c>
      <c r="D13009">
        <v>43</v>
      </c>
      <c r="E13009">
        <v>48.8</v>
      </c>
      <c r="F13009">
        <v>21</v>
      </c>
      <c r="G13009">
        <v>1</v>
      </c>
      <c r="H13009">
        <v>1</v>
      </c>
      <c r="I13009">
        <v>325</v>
      </c>
      <c r="J13009">
        <v>115.4</v>
      </c>
    </row>
    <row r="13010" spans="1:19" x14ac:dyDescent="0.3">
      <c r="A13010">
        <v>10202</v>
      </c>
      <c r="B13010" t="s">
        <v>1128</v>
      </c>
      <c r="C13010" t="s">
        <v>254</v>
      </c>
      <c r="D13010">
        <v>36</v>
      </c>
      <c r="E13010">
        <v>41.7</v>
      </c>
      <c r="F13010">
        <v>15</v>
      </c>
      <c r="G13010">
        <v>2</v>
      </c>
      <c r="H13010">
        <v>2</v>
      </c>
      <c r="I13010">
        <v>240</v>
      </c>
      <c r="J13010">
        <v>104.9</v>
      </c>
    </row>
    <row r="13011" spans="1:19" x14ac:dyDescent="0.3">
      <c r="A13011">
        <v>10202</v>
      </c>
      <c r="B13011" t="s">
        <v>730</v>
      </c>
      <c r="C13011" t="s">
        <v>104</v>
      </c>
      <c r="K13011">
        <v>22</v>
      </c>
      <c r="L13011">
        <v>0</v>
      </c>
      <c r="M13011">
        <v>25</v>
      </c>
      <c r="N13011">
        <v>2</v>
      </c>
      <c r="O13011">
        <v>91</v>
      </c>
    </row>
    <row r="13012" spans="1:19" x14ac:dyDescent="0.3">
      <c r="A13012">
        <v>10202</v>
      </c>
      <c r="B13012" t="s">
        <v>730</v>
      </c>
      <c r="C13012" t="s">
        <v>2995</v>
      </c>
      <c r="K13012">
        <v>4</v>
      </c>
      <c r="L13012">
        <v>0</v>
      </c>
      <c r="M13012">
        <v>11</v>
      </c>
      <c r="N13012">
        <v>0</v>
      </c>
      <c r="O13012">
        <v>14</v>
      </c>
    </row>
    <row r="13013" spans="1:19" x14ac:dyDescent="0.3">
      <c r="A13013">
        <v>10202</v>
      </c>
      <c r="B13013" t="s">
        <v>730</v>
      </c>
      <c r="C13013" t="s">
        <v>56</v>
      </c>
      <c r="K13013">
        <v>1</v>
      </c>
      <c r="L13013">
        <v>0</v>
      </c>
      <c r="M13013">
        <v>2</v>
      </c>
      <c r="N13013">
        <v>0</v>
      </c>
      <c r="O13013">
        <v>2</v>
      </c>
    </row>
    <row r="13014" spans="1:19" x14ac:dyDescent="0.3">
      <c r="A13014">
        <v>10202</v>
      </c>
      <c r="B13014" t="s">
        <v>730</v>
      </c>
      <c r="C13014" t="s">
        <v>3511</v>
      </c>
      <c r="K13014">
        <v>2</v>
      </c>
      <c r="L13014">
        <v>0</v>
      </c>
      <c r="M13014">
        <v>1</v>
      </c>
      <c r="N13014">
        <v>0</v>
      </c>
      <c r="O13014">
        <v>1</v>
      </c>
    </row>
    <row r="13015" spans="1:19" x14ac:dyDescent="0.3">
      <c r="A13015">
        <v>10202</v>
      </c>
      <c r="B13015" t="s">
        <v>1128</v>
      </c>
      <c r="C13015" t="s">
        <v>3230</v>
      </c>
      <c r="K13015">
        <v>19</v>
      </c>
      <c r="L13015">
        <v>1</v>
      </c>
      <c r="M13015">
        <v>33</v>
      </c>
      <c r="N13015">
        <v>0</v>
      </c>
      <c r="O13015">
        <v>144</v>
      </c>
    </row>
    <row r="13016" spans="1:19" x14ac:dyDescent="0.3">
      <c r="A13016">
        <v>10202</v>
      </c>
      <c r="B13016" t="s">
        <v>1128</v>
      </c>
      <c r="C13016" t="s">
        <v>44</v>
      </c>
      <c r="K13016">
        <v>6</v>
      </c>
      <c r="L13016">
        <v>0</v>
      </c>
      <c r="M13016">
        <v>14</v>
      </c>
      <c r="N13016">
        <v>0</v>
      </c>
      <c r="O13016">
        <v>31</v>
      </c>
    </row>
    <row r="13017" spans="1:19" x14ac:dyDescent="0.3">
      <c r="A13017">
        <v>10202</v>
      </c>
      <c r="B13017" t="s">
        <v>1128</v>
      </c>
      <c r="C13017" t="s">
        <v>2818</v>
      </c>
      <c r="K13017">
        <v>1</v>
      </c>
      <c r="L13017">
        <v>0</v>
      </c>
      <c r="M13017">
        <v>8</v>
      </c>
      <c r="N13017">
        <v>1</v>
      </c>
      <c r="O13017">
        <v>8</v>
      </c>
    </row>
    <row r="13018" spans="1:19" x14ac:dyDescent="0.3">
      <c r="A13018">
        <v>10202</v>
      </c>
      <c r="B13018" t="s">
        <v>1128</v>
      </c>
      <c r="C13018" t="s">
        <v>1344</v>
      </c>
      <c r="K13018">
        <v>1</v>
      </c>
      <c r="L13018">
        <v>0</v>
      </c>
      <c r="M13018">
        <v>7</v>
      </c>
      <c r="N13018">
        <v>0</v>
      </c>
      <c r="O13018">
        <v>7</v>
      </c>
    </row>
    <row r="13019" spans="1:19" x14ac:dyDescent="0.3">
      <c r="A13019">
        <v>10202</v>
      </c>
      <c r="B13019" t="s">
        <v>1128</v>
      </c>
      <c r="C13019" t="s">
        <v>254</v>
      </c>
      <c r="K13019">
        <v>7</v>
      </c>
      <c r="L13019">
        <v>0</v>
      </c>
      <c r="M13019">
        <v>14</v>
      </c>
      <c r="N13019">
        <v>0</v>
      </c>
      <c r="O13019">
        <v>4</v>
      </c>
    </row>
    <row r="13020" spans="1:19" x14ac:dyDescent="0.3">
      <c r="A13020">
        <v>10202</v>
      </c>
      <c r="B13020" t="s">
        <v>1128</v>
      </c>
      <c r="C13020" t="s">
        <v>3512</v>
      </c>
      <c r="K13020">
        <v>1</v>
      </c>
      <c r="L13020">
        <v>0</v>
      </c>
      <c r="M13020">
        <v>0</v>
      </c>
      <c r="N13020">
        <v>0</v>
      </c>
      <c r="O13020">
        <v>0</v>
      </c>
    </row>
    <row r="13021" spans="1:19" x14ac:dyDescent="0.3">
      <c r="A13021">
        <v>10202</v>
      </c>
      <c r="B13021" t="s">
        <v>730</v>
      </c>
      <c r="C13021" t="s">
        <v>104</v>
      </c>
      <c r="P13021">
        <v>39</v>
      </c>
      <c r="Q13021">
        <v>0</v>
      </c>
      <c r="R13021">
        <v>117</v>
      </c>
      <c r="S13021">
        <v>5</v>
      </c>
    </row>
    <row r="13022" spans="1:19" x14ac:dyDescent="0.3">
      <c r="A13022">
        <v>10202</v>
      </c>
      <c r="B13022" t="s">
        <v>730</v>
      </c>
      <c r="C13022" t="s">
        <v>517</v>
      </c>
      <c r="P13022">
        <v>30</v>
      </c>
      <c r="Q13022">
        <v>1</v>
      </c>
      <c r="R13022">
        <v>88</v>
      </c>
      <c r="S13022">
        <v>4</v>
      </c>
    </row>
    <row r="13023" spans="1:19" x14ac:dyDescent="0.3">
      <c r="A13023">
        <v>10202</v>
      </c>
      <c r="B13023" t="s">
        <v>730</v>
      </c>
      <c r="C13023" t="s">
        <v>3333</v>
      </c>
      <c r="P13023">
        <v>29</v>
      </c>
      <c r="Q13023">
        <v>0</v>
      </c>
      <c r="R13023">
        <v>68</v>
      </c>
      <c r="S13023">
        <v>6</v>
      </c>
    </row>
    <row r="13024" spans="1:19" x14ac:dyDescent="0.3">
      <c r="A13024">
        <v>10202</v>
      </c>
      <c r="B13024" t="s">
        <v>730</v>
      </c>
      <c r="C13024" t="s">
        <v>56</v>
      </c>
      <c r="P13024">
        <v>12</v>
      </c>
      <c r="Q13024">
        <v>0</v>
      </c>
      <c r="R13024">
        <v>33</v>
      </c>
      <c r="S13024">
        <v>3</v>
      </c>
    </row>
    <row r="13025" spans="1:29" x14ac:dyDescent="0.3">
      <c r="A13025">
        <v>10202</v>
      </c>
      <c r="B13025" t="s">
        <v>730</v>
      </c>
      <c r="C13025" t="s">
        <v>1006</v>
      </c>
      <c r="P13025">
        <v>8</v>
      </c>
      <c r="Q13025">
        <v>0</v>
      </c>
      <c r="R13025">
        <v>8</v>
      </c>
      <c r="S13025">
        <v>1</v>
      </c>
    </row>
    <row r="13026" spans="1:29" x14ac:dyDescent="0.3">
      <c r="A13026">
        <v>10202</v>
      </c>
      <c r="B13026" t="s">
        <v>730</v>
      </c>
      <c r="C13026" t="s">
        <v>3511</v>
      </c>
      <c r="P13026">
        <v>6</v>
      </c>
      <c r="Q13026">
        <v>0</v>
      </c>
      <c r="R13026">
        <v>6</v>
      </c>
      <c r="S13026">
        <v>1</v>
      </c>
    </row>
    <row r="13027" spans="1:29" x14ac:dyDescent="0.3">
      <c r="A13027">
        <v>10202</v>
      </c>
      <c r="B13027" t="s">
        <v>1128</v>
      </c>
      <c r="C13027" t="s">
        <v>3228</v>
      </c>
      <c r="P13027">
        <v>78</v>
      </c>
      <c r="Q13027">
        <v>1</v>
      </c>
      <c r="R13027">
        <v>78</v>
      </c>
      <c r="S13027">
        <v>1</v>
      </c>
    </row>
    <row r="13028" spans="1:29" x14ac:dyDescent="0.3">
      <c r="A13028">
        <v>10202</v>
      </c>
      <c r="B13028" t="s">
        <v>1128</v>
      </c>
      <c r="C13028" t="s">
        <v>3513</v>
      </c>
      <c r="P13028">
        <v>27</v>
      </c>
      <c r="Q13028">
        <v>0</v>
      </c>
      <c r="R13028">
        <v>49</v>
      </c>
      <c r="S13028">
        <v>2</v>
      </c>
    </row>
    <row r="13029" spans="1:29" x14ac:dyDescent="0.3">
      <c r="A13029">
        <v>10202</v>
      </c>
      <c r="B13029" t="s">
        <v>1128</v>
      </c>
      <c r="C13029" t="s">
        <v>3514</v>
      </c>
      <c r="P13029">
        <v>38</v>
      </c>
      <c r="Q13029">
        <v>0</v>
      </c>
      <c r="R13029">
        <v>47</v>
      </c>
      <c r="S13029">
        <v>2</v>
      </c>
    </row>
    <row r="13030" spans="1:29" x14ac:dyDescent="0.3">
      <c r="A13030">
        <v>10202</v>
      </c>
      <c r="B13030" t="s">
        <v>1128</v>
      </c>
      <c r="C13030" t="s">
        <v>53</v>
      </c>
      <c r="P13030">
        <v>25</v>
      </c>
      <c r="Q13030">
        <v>1</v>
      </c>
      <c r="R13030">
        <v>32</v>
      </c>
      <c r="S13030">
        <v>2</v>
      </c>
    </row>
    <row r="13031" spans="1:29" x14ac:dyDescent="0.3">
      <c r="A13031">
        <v>10202</v>
      </c>
      <c r="B13031" t="s">
        <v>1128</v>
      </c>
      <c r="C13031" t="s">
        <v>2819</v>
      </c>
      <c r="P13031">
        <v>15</v>
      </c>
      <c r="Q13031">
        <v>0</v>
      </c>
      <c r="R13031">
        <v>18</v>
      </c>
      <c r="S13031">
        <v>2</v>
      </c>
    </row>
    <row r="13032" spans="1:29" x14ac:dyDescent="0.3">
      <c r="A13032">
        <v>10202</v>
      </c>
      <c r="B13032" t="s">
        <v>1128</v>
      </c>
      <c r="C13032" t="s">
        <v>44</v>
      </c>
      <c r="P13032">
        <v>11</v>
      </c>
      <c r="Q13032">
        <v>0</v>
      </c>
      <c r="R13032">
        <v>15</v>
      </c>
      <c r="S13032">
        <v>2</v>
      </c>
    </row>
    <row r="13033" spans="1:29" x14ac:dyDescent="0.3">
      <c r="A13033">
        <v>10202</v>
      </c>
      <c r="B13033" t="s">
        <v>1128</v>
      </c>
      <c r="C13033" t="s">
        <v>3512</v>
      </c>
      <c r="P13033">
        <v>4</v>
      </c>
      <c r="Q13033">
        <v>0</v>
      </c>
      <c r="R13033">
        <v>4</v>
      </c>
      <c r="S13033">
        <v>1</v>
      </c>
    </row>
    <row r="13034" spans="1:29" x14ac:dyDescent="0.3">
      <c r="A13034">
        <v>10202</v>
      </c>
      <c r="B13034" t="s">
        <v>1128</v>
      </c>
      <c r="C13034" t="s">
        <v>3515</v>
      </c>
      <c r="P13034">
        <v>3</v>
      </c>
      <c r="Q13034">
        <v>0</v>
      </c>
      <c r="R13034">
        <v>3</v>
      </c>
      <c r="S13034">
        <v>1</v>
      </c>
    </row>
    <row r="13035" spans="1:29" x14ac:dyDescent="0.3">
      <c r="A13035">
        <v>10202</v>
      </c>
      <c r="B13035" t="s">
        <v>1128</v>
      </c>
      <c r="C13035" t="s">
        <v>3230</v>
      </c>
      <c r="P13035">
        <v>0</v>
      </c>
      <c r="Q13035">
        <v>0</v>
      </c>
      <c r="R13035">
        <v>-6</v>
      </c>
      <c r="S13035">
        <v>2</v>
      </c>
    </row>
    <row r="13036" spans="1:29" x14ac:dyDescent="0.3">
      <c r="A13036">
        <v>10202</v>
      </c>
      <c r="B13036" t="s">
        <v>730</v>
      </c>
      <c r="C13036" t="s">
        <v>714</v>
      </c>
      <c r="T13036">
        <v>20.2</v>
      </c>
      <c r="U13036">
        <v>38</v>
      </c>
      <c r="V13036">
        <v>0</v>
      </c>
      <c r="W13036">
        <v>101</v>
      </c>
      <c r="X13036">
        <v>5</v>
      </c>
    </row>
    <row r="13037" spans="1:29" x14ac:dyDescent="0.3">
      <c r="A13037">
        <v>10202</v>
      </c>
      <c r="B13037" t="s">
        <v>1128</v>
      </c>
      <c r="C13037" t="s">
        <v>44</v>
      </c>
      <c r="T13037">
        <v>29.4</v>
      </c>
      <c r="U13037">
        <v>43</v>
      </c>
      <c r="V13037">
        <v>0</v>
      </c>
      <c r="W13037">
        <v>147</v>
      </c>
      <c r="X13037">
        <v>5</v>
      </c>
    </row>
    <row r="13038" spans="1:29" x14ac:dyDescent="0.3">
      <c r="A13038">
        <v>10202</v>
      </c>
      <c r="B13038" t="s">
        <v>1128</v>
      </c>
      <c r="C13038" t="s">
        <v>3228</v>
      </c>
      <c r="T13038">
        <v>19</v>
      </c>
      <c r="U13038">
        <v>19</v>
      </c>
      <c r="V13038">
        <v>0</v>
      </c>
      <c r="W13038">
        <v>19</v>
      </c>
      <c r="X13038">
        <v>1</v>
      </c>
    </row>
    <row r="13039" spans="1:29" x14ac:dyDescent="0.3">
      <c r="A13039">
        <v>10202</v>
      </c>
      <c r="B13039" t="s">
        <v>730</v>
      </c>
      <c r="C13039" t="s">
        <v>870</v>
      </c>
      <c r="Y13039">
        <v>0</v>
      </c>
      <c r="Z13039">
        <v>2</v>
      </c>
      <c r="AA13039">
        <v>0</v>
      </c>
      <c r="AB13039">
        <v>0</v>
      </c>
      <c r="AC13039">
        <v>3</v>
      </c>
    </row>
    <row r="13040" spans="1:29" x14ac:dyDescent="0.3">
      <c r="A13040">
        <v>10202</v>
      </c>
      <c r="B13040" t="s">
        <v>730</v>
      </c>
      <c r="C13040" t="s">
        <v>249</v>
      </c>
      <c r="Y13040">
        <v>16</v>
      </c>
      <c r="Z13040">
        <v>16</v>
      </c>
      <c r="AA13040">
        <v>0</v>
      </c>
      <c r="AB13040">
        <v>16</v>
      </c>
      <c r="AC13040">
        <v>1</v>
      </c>
    </row>
    <row r="13041" spans="1:39" x14ac:dyDescent="0.3">
      <c r="A13041">
        <v>10202</v>
      </c>
      <c r="B13041" t="s">
        <v>1128</v>
      </c>
      <c r="C13041" t="s">
        <v>360</v>
      </c>
      <c r="Y13041">
        <v>4</v>
      </c>
      <c r="Z13041">
        <v>24</v>
      </c>
      <c r="AA13041">
        <v>0</v>
      </c>
      <c r="AB13041">
        <v>12</v>
      </c>
      <c r="AC13041">
        <v>3</v>
      </c>
    </row>
    <row r="13042" spans="1:39" x14ac:dyDescent="0.3">
      <c r="A13042">
        <v>10202</v>
      </c>
      <c r="B13042" t="s">
        <v>730</v>
      </c>
      <c r="C13042" t="s">
        <v>3334</v>
      </c>
      <c r="AD13042">
        <v>3</v>
      </c>
      <c r="AE13042">
        <v>39</v>
      </c>
      <c r="AF13042">
        <v>3</v>
      </c>
      <c r="AG13042">
        <v>100</v>
      </c>
      <c r="AH13042">
        <v>14</v>
      </c>
      <c r="AI13042">
        <v>5</v>
      </c>
    </row>
    <row r="13043" spans="1:39" x14ac:dyDescent="0.3">
      <c r="A13043">
        <v>10202</v>
      </c>
      <c r="B13043" t="s">
        <v>1128</v>
      </c>
      <c r="C13043" t="s">
        <v>2241</v>
      </c>
      <c r="AD13043">
        <v>2</v>
      </c>
      <c r="AE13043">
        <v>46</v>
      </c>
      <c r="AF13043">
        <v>2</v>
      </c>
      <c r="AG13043">
        <v>100</v>
      </c>
      <c r="AH13043">
        <v>9</v>
      </c>
      <c r="AI13043">
        <v>3</v>
      </c>
    </row>
    <row r="13044" spans="1:39" x14ac:dyDescent="0.3">
      <c r="A13044">
        <v>10202</v>
      </c>
      <c r="B13044" t="s">
        <v>730</v>
      </c>
      <c r="C13044" t="s">
        <v>3003</v>
      </c>
      <c r="AJ13044">
        <v>51</v>
      </c>
      <c r="AK13044">
        <v>233</v>
      </c>
      <c r="AL13044">
        <v>38.799999999999997</v>
      </c>
      <c r="AM13044">
        <v>6</v>
      </c>
    </row>
    <row r="13045" spans="1:39" x14ac:dyDescent="0.3">
      <c r="A13045">
        <v>10202</v>
      </c>
      <c r="B13045" t="s">
        <v>1128</v>
      </c>
      <c r="C13045" t="s">
        <v>2523</v>
      </c>
      <c r="AJ13045">
        <v>53</v>
      </c>
      <c r="AK13045">
        <v>226</v>
      </c>
      <c r="AL13045">
        <v>45.2</v>
      </c>
      <c r="AM13045">
        <v>5</v>
      </c>
    </row>
    <row r="13046" spans="1:39" x14ac:dyDescent="0.3">
      <c r="A13046">
        <v>10203</v>
      </c>
      <c r="B13046" t="s">
        <v>626</v>
      </c>
      <c r="C13046" t="s">
        <v>310</v>
      </c>
      <c r="D13046">
        <v>29</v>
      </c>
      <c r="E13046">
        <v>51.7</v>
      </c>
      <c r="F13046">
        <v>15</v>
      </c>
      <c r="G13046">
        <v>1</v>
      </c>
      <c r="H13046">
        <v>1</v>
      </c>
      <c r="I13046">
        <v>212</v>
      </c>
      <c r="J13046">
        <v>117.6</v>
      </c>
    </row>
    <row r="13047" spans="1:39" x14ac:dyDescent="0.3">
      <c r="A13047">
        <v>10203</v>
      </c>
      <c r="B13047" t="s">
        <v>626</v>
      </c>
      <c r="C13047" t="s">
        <v>2733</v>
      </c>
      <c r="D13047">
        <v>1</v>
      </c>
      <c r="E13047">
        <v>0</v>
      </c>
      <c r="F13047">
        <v>0</v>
      </c>
      <c r="G13047">
        <v>0</v>
      </c>
      <c r="H13047">
        <v>0</v>
      </c>
      <c r="I13047">
        <v>0</v>
      </c>
      <c r="J13047">
        <v>0</v>
      </c>
    </row>
    <row r="13048" spans="1:39" x14ac:dyDescent="0.3">
      <c r="A13048">
        <v>10203</v>
      </c>
      <c r="B13048" t="s">
        <v>787</v>
      </c>
      <c r="C13048" t="s">
        <v>429</v>
      </c>
      <c r="D13048">
        <v>33</v>
      </c>
      <c r="E13048">
        <v>54.5</v>
      </c>
      <c r="F13048">
        <v>18</v>
      </c>
      <c r="G13048">
        <v>1</v>
      </c>
      <c r="H13048">
        <v>1</v>
      </c>
      <c r="I13048">
        <v>168</v>
      </c>
      <c r="J13048">
        <v>101.3</v>
      </c>
    </row>
    <row r="13049" spans="1:39" x14ac:dyDescent="0.3">
      <c r="A13049">
        <v>10203</v>
      </c>
      <c r="B13049" t="s">
        <v>626</v>
      </c>
      <c r="C13049" t="s">
        <v>1760</v>
      </c>
      <c r="K13049">
        <v>19</v>
      </c>
      <c r="L13049">
        <v>0</v>
      </c>
      <c r="M13049">
        <v>23</v>
      </c>
      <c r="N13049">
        <v>1</v>
      </c>
      <c r="O13049">
        <v>112</v>
      </c>
    </row>
    <row r="13050" spans="1:39" x14ac:dyDescent="0.3">
      <c r="A13050">
        <v>10203</v>
      </c>
      <c r="B13050" t="s">
        <v>626</v>
      </c>
      <c r="C13050" t="s">
        <v>2915</v>
      </c>
      <c r="K13050">
        <v>9</v>
      </c>
      <c r="L13050">
        <v>0</v>
      </c>
      <c r="M13050">
        <v>11</v>
      </c>
      <c r="N13050">
        <v>2</v>
      </c>
      <c r="O13050">
        <v>58</v>
      </c>
    </row>
    <row r="13051" spans="1:39" x14ac:dyDescent="0.3">
      <c r="A13051">
        <v>10203</v>
      </c>
      <c r="B13051" t="s">
        <v>626</v>
      </c>
      <c r="C13051" t="s">
        <v>310</v>
      </c>
      <c r="K13051">
        <v>10</v>
      </c>
      <c r="L13051">
        <v>0</v>
      </c>
      <c r="M13051">
        <v>11</v>
      </c>
      <c r="N13051">
        <v>0</v>
      </c>
      <c r="O13051">
        <v>34</v>
      </c>
    </row>
    <row r="13052" spans="1:39" x14ac:dyDescent="0.3">
      <c r="A13052">
        <v>10203</v>
      </c>
      <c r="B13052" t="s">
        <v>626</v>
      </c>
      <c r="C13052" t="s">
        <v>870</v>
      </c>
      <c r="K13052">
        <v>1</v>
      </c>
      <c r="L13052">
        <v>0</v>
      </c>
      <c r="M13052">
        <v>5</v>
      </c>
      <c r="N13052">
        <v>0</v>
      </c>
      <c r="O13052">
        <v>5</v>
      </c>
    </row>
    <row r="13053" spans="1:39" x14ac:dyDescent="0.3">
      <c r="A13053">
        <v>10203</v>
      </c>
      <c r="B13053" t="s">
        <v>626</v>
      </c>
      <c r="C13053" t="s">
        <v>3336</v>
      </c>
      <c r="K13053">
        <v>1</v>
      </c>
      <c r="L13053">
        <v>0</v>
      </c>
      <c r="M13053">
        <v>0</v>
      </c>
      <c r="N13053">
        <v>0</v>
      </c>
      <c r="O13053">
        <v>0</v>
      </c>
    </row>
    <row r="13054" spans="1:39" x14ac:dyDescent="0.3">
      <c r="A13054">
        <v>10203</v>
      </c>
      <c r="B13054" t="s">
        <v>626</v>
      </c>
      <c r="C13054" t="s">
        <v>52</v>
      </c>
      <c r="K13054">
        <v>0</v>
      </c>
      <c r="L13054">
        <v>1</v>
      </c>
      <c r="M13054">
        <v>0</v>
      </c>
      <c r="N13054">
        <v>0</v>
      </c>
      <c r="O13054">
        <v>0</v>
      </c>
    </row>
    <row r="13055" spans="1:39" x14ac:dyDescent="0.3">
      <c r="A13055">
        <v>10203</v>
      </c>
      <c r="B13055" t="s">
        <v>787</v>
      </c>
      <c r="C13055" t="s">
        <v>3516</v>
      </c>
      <c r="K13055">
        <v>7</v>
      </c>
      <c r="L13055">
        <v>0</v>
      </c>
      <c r="M13055">
        <v>21</v>
      </c>
      <c r="N13055">
        <v>0</v>
      </c>
      <c r="O13055">
        <v>39</v>
      </c>
    </row>
    <row r="13056" spans="1:39" x14ac:dyDescent="0.3">
      <c r="A13056">
        <v>10203</v>
      </c>
      <c r="B13056" t="s">
        <v>787</v>
      </c>
      <c r="C13056" t="s">
        <v>3517</v>
      </c>
      <c r="K13056">
        <v>10</v>
      </c>
      <c r="L13056">
        <v>1</v>
      </c>
      <c r="M13056">
        <v>6</v>
      </c>
      <c r="N13056">
        <v>0</v>
      </c>
      <c r="O13056">
        <v>15</v>
      </c>
    </row>
    <row r="13057" spans="1:19" x14ac:dyDescent="0.3">
      <c r="A13057">
        <v>10203</v>
      </c>
      <c r="B13057" t="s">
        <v>787</v>
      </c>
      <c r="C13057" t="s">
        <v>2913</v>
      </c>
      <c r="K13057">
        <v>1</v>
      </c>
      <c r="L13057">
        <v>0</v>
      </c>
      <c r="M13057">
        <v>11</v>
      </c>
      <c r="N13057">
        <v>0</v>
      </c>
      <c r="O13057">
        <v>11</v>
      </c>
    </row>
    <row r="13058" spans="1:19" x14ac:dyDescent="0.3">
      <c r="A13058">
        <v>10203</v>
      </c>
      <c r="B13058" t="s">
        <v>787</v>
      </c>
      <c r="C13058" t="s">
        <v>429</v>
      </c>
      <c r="K13058">
        <v>6</v>
      </c>
      <c r="L13058">
        <v>0</v>
      </c>
      <c r="M13058">
        <v>7</v>
      </c>
      <c r="N13058">
        <v>0</v>
      </c>
      <c r="O13058">
        <v>10</v>
      </c>
    </row>
    <row r="13059" spans="1:19" x14ac:dyDescent="0.3">
      <c r="A13059">
        <v>10203</v>
      </c>
      <c r="B13059" t="s">
        <v>787</v>
      </c>
      <c r="C13059" t="s">
        <v>3298</v>
      </c>
      <c r="K13059">
        <v>1</v>
      </c>
      <c r="L13059">
        <v>0</v>
      </c>
      <c r="M13059">
        <v>10</v>
      </c>
      <c r="N13059">
        <v>0</v>
      </c>
      <c r="O13059">
        <v>10</v>
      </c>
    </row>
    <row r="13060" spans="1:19" x14ac:dyDescent="0.3">
      <c r="A13060">
        <v>10203</v>
      </c>
      <c r="B13060" t="s">
        <v>787</v>
      </c>
      <c r="C13060" t="s">
        <v>3518</v>
      </c>
      <c r="K13060">
        <v>6</v>
      </c>
      <c r="L13060">
        <v>0</v>
      </c>
      <c r="M13060">
        <v>5</v>
      </c>
      <c r="N13060">
        <v>1</v>
      </c>
      <c r="O13060">
        <v>9</v>
      </c>
    </row>
    <row r="13061" spans="1:19" x14ac:dyDescent="0.3">
      <c r="A13061">
        <v>10203</v>
      </c>
      <c r="B13061" t="s">
        <v>787</v>
      </c>
      <c r="C13061" t="s">
        <v>320</v>
      </c>
      <c r="K13061">
        <v>1</v>
      </c>
      <c r="L13061">
        <v>0</v>
      </c>
      <c r="M13061">
        <v>6</v>
      </c>
      <c r="N13061">
        <v>0</v>
      </c>
      <c r="O13061">
        <v>6</v>
      </c>
    </row>
    <row r="13062" spans="1:19" x14ac:dyDescent="0.3">
      <c r="A13062">
        <v>10203</v>
      </c>
      <c r="B13062" t="s">
        <v>787</v>
      </c>
      <c r="C13062" t="s">
        <v>215</v>
      </c>
      <c r="K13062">
        <v>1</v>
      </c>
      <c r="L13062">
        <v>0</v>
      </c>
      <c r="M13062">
        <v>6</v>
      </c>
      <c r="N13062">
        <v>0</v>
      </c>
      <c r="O13062">
        <v>6</v>
      </c>
    </row>
    <row r="13063" spans="1:19" x14ac:dyDescent="0.3">
      <c r="A13063">
        <v>10203</v>
      </c>
      <c r="B13063" t="s">
        <v>787</v>
      </c>
      <c r="C13063" t="s">
        <v>107</v>
      </c>
      <c r="K13063">
        <v>1</v>
      </c>
      <c r="L13063">
        <v>0</v>
      </c>
      <c r="M13063">
        <v>2</v>
      </c>
      <c r="N13063">
        <v>1</v>
      </c>
      <c r="O13063">
        <v>2</v>
      </c>
    </row>
    <row r="13064" spans="1:19" x14ac:dyDescent="0.3">
      <c r="A13064">
        <v>10203</v>
      </c>
      <c r="B13064" t="s">
        <v>787</v>
      </c>
      <c r="C13064" t="s">
        <v>3519</v>
      </c>
      <c r="K13064">
        <v>0</v>
      </c>
      <c r="L13064">
        <v>1</v>
      </c>
      <c r="M13064">
        <v>0</v>
      </c>
      <c r="N13064">
        <v>0</v>
      </c>
      <c r="O13064">
        <v>0</v>
      </c>
    </row>
    <row r="13065" spans="1:19" x14ac:dyDescent="0.3">
      <c r="A13065">
        <v>10203</v>
      </c>
      <c r="B13065" t="s">
        <v>626</v>
      </c>
      <c r="C13065" t="s">
        <v>2038</v>
      </c>
      <c r="P13065">
        <v>30</v>
      </c>
      <c r="Q13065">
        <v>0</v>
      </c>
      <c r="R13065">
        <v>65</v>
      </c>
      <c r="S13065">
        <v>4</v>
      </c>
    </row>
    <row r="13066" spans="1:19" x14ac:dyDescent="0.3">
      <c r="A13066">
        <v>10203</v>
      </c>
      <c r="B13066" t="s">
        <v>626</v>
      </c>
      <c r="C13066" t="s">
        <v>2573</v>
      </c>
      <c r="P13066">
        <v>29</v>
      </c>
      <c r="Q13066">
        <v>1</v>
      </c>
      <c r="R13066">
        <v>50</v>
      </c>
      <c r="S13066">
        <v>3</v>
      </c>
    </row>
    <row r="13067" spans="1:19" x14ac:dyDescent="0.3">
      <c r="A13067">
        <v>10203</v>
      </c>
      <c r="B13067" t="s">
        <v>626</v>
      </c>
      <c r="C13067" t="s">
        <v>1760</v>
      </c>
      <c r="P13067">
        <v>26</v>
      </c>
      <c r="Q13067">
        <v>0</v>
      </c>
      <c r="R13067">
        <v>41</v>
      </c>
      <c r="S13067">
        <v>3</v>
      </c>
    </row>
    <row r="13068" spans="1:19" x14ac:dyDescent="0.3">
      <c r="A13068">
        <v>10203</v>
      </c>
      <c r="B13068" t="s">
        <v>626</v>
      </c>
      <c r="C13068" t="s">
        <v>3520</v>
      </c>
      <c r="P13068">
        <v>13</v>
      </c>
      <c r="Q13068">
        <v>0</v>
      </c>
      <c r="R13068">
        <v>26</v>
      </c>
      <c r="S13068">
        <v>3</v>
      </c>
    </row>
    <row r="13069" spans="1:19" x14ac:dyDescent="0.3">
      <c r="A13069">
        <v>10203</v>
      </c>
      <c r="B13069" t="s">
        <v>626</v>
      </c>
      <c r="C13069" t="s">
        <v>1452</v>
      </c>
      <c r="P13069">
        <v>22</v>
      </c>
      <c r="Q13069">
        <v>0</v>
      </c>
      <c r="R13069">
        <v>22</v>
      </c>
      <c r="S13069">
        <v>1</v>
      </c>
    </row>
    <row r="13070" spans="1:19" x14ac:dyDescent="0.3">
      <c r="A13070">
        <v>10203</v>
      </c>
      <c r="B13070" t="s">
        <v>626</v>
      </c>
      <c r="C13070" t="s">
        <v>2915</v>
      </c>
      <c r="P13070">
        <v>8</v>
      </c>
      <c r="Q13070">
        <v>0</v>
      </c>
      <c r="R13070">
        <v>8</v>
      </c>
      <c r="S13070">
        <v>1</v>
      </c>
    </row>
    <row r="13071" spans="1:19" x14ac:dyDescent="0.3">
      <c r="A13071">
        <v>10203</v>
      </c>
      <c r="B13071" t="s">
        <v>787</v>
      </c>
      <c r="C13071" t="s">
        <v>215</v>
      </c>
      <c r="P13071">
        <v>16</v>
      </c>
      <c r="Q13071">
        <v>0</v>
      </c>
      <c r="R13071">
        <v>42</v>
      </c>
      <c r="S13071">
        <v>5</v>
      </c>
    </row>
    <row r="13072" spans="1:19" x14ac:dyDescent="0.3">
      <c r="A13072">
        <v>10203</v>
      </c>
      <c r="B13072" t="s">
        <v>787</v>
      </c>
      <c r="C13072" t="s">
        <v>3298</v>
      </c>
      <c r="P13072">
        <v>18</v>
      </c>
      <c r="Q13072">
        <v>1</v>
      </c>
      <c r="R13072">
        <v>33</v>
      </c>
      <c r="S13072">
        <v>3</v>
      </c>
    </row>
    <row r="13073" spans="1:39" x14ac:dyDescent="0.3">
      <c r="A13073">
        <v>10203</v>
      </c>
      <c r="B13073" t="s">
        <v>787</v>
      </c>
      <c r="C13073" t="s">
        <v>3517</v>
      </c>
      <c r="P13073">
        <v>20</v>
      </c>
      <c r="Q13073">
        <v>0</v>
      </c>
      <c r="R13073">
        <v>30</v>
      </c>
      <c r="S13073">
        <v>4</v>
      </c>
    </row>
    <row r="13074" spans="1:39" x14ac:dyDescent="0.3">
      <c r="A13074">
        <v>10203</v>
      </c>
      <c r="B13074" t="s">
        <v>787</v>
      </c>
      <c r="C13074" t="s">
        <v>3518</v>
      </c>
      <c r="P13074">
        <v>17</v>
      </c>
      <c r="Q13074">
        <v>0</v>
      </c>
      <c r="R13074">
        <v>17</v>
      </c>
      <c r="S13074">
        <v>1</v>
      </c>
    </row>
    <row r="13075" spans="1:39" x14ac:dyDescent="0.3">
      <c r="A13075">
        <v>10203</v>
      </c>
      <c r="B13075" t="s">
        <v>787</v>
      </c>
      <c r="C13075" t="s">
        <v>1370</v>
      </c>
      <c r="P13075">
        <v>17</v>
      </c>
      <c r="Q13075">
        <v>0</v>
      </c>
      <c r="R13075">
        <v>17</v>
      </c>
      <c r="S13075">
        <v>1</v>
      </c>
    </row>
    <row r="13076" spans="1:39" x14ac:dyDescent="0.3">
      <c r="A13076">
        <v>10203</v>
      </c>
      <c r="B13076" t="s">
        <v>787</v>
      </c>
      <c r="C13076" t="s">
        <v>2913</v>
      </c>
      <c r="P13076">
        <v>9</v>
      </c>
      <c r="Q13076">
        <v>0</v>
      </c>
      <c r="R13076">
        <v>9</v>
      </c>
      <c r="S13076">
        <v>1</v>
      </c>
    </row>
    <row r="13077" spans="1:39" x14ac:dyDescent="0.3">
      <c r="A13077">
        <v>10203</v>
      </c>
      <c r="B13077" t="s">
        <v>787</v>
      </c>
      <c r="C13077" t="s">
        <v>320</v>
      </c>
      <c r="P13077">
        <v>7</v>
      </c>
      <c r="Q13077">
        <v>0</v>
      </c>
      <c r="R13077">
        <v>7</v>
      </c>
      <c r="S13077">
        <v>1</v>
      </c>
    </row>
    <row r="13078" spans="1:39" x14ac:dyDescent="0.3">
      <c r="A13078">
        <v>10203</v>
      </c>
      <c r="B13078" t="s">
        <v>787</v>
      </c>
      <c r="C13078" t="s">
        <v>3305</v>
      </c>
      <c r="P13078">
        <v>7</v>
      </c>
      <c r="Q13078">
        <v>0</v>
      </c>
      <c r="R13078">
        <v>7</v>
      </c>
      <c r="S13078">
        <v>1</v>
      </c>
    </row>
    <row r="13079" spans="1:39" x14ac:dyDescent="0.3">
      <c r="A13079">
        <v>10203</v>
      </c>
      <c r="B13079" t="s">
        <v>787</v>
      </c>
      <c r="C13079" t="s">
        <v>181</v>
      </c>
      <c r="P13079">
        <v>6</v>
      </c>
      <c r="Q13079">
        <v>0</v>
      </c>
      <c r="R13079">
        <v>6</v>
      </c>
      <c r="S13079">
        <v>1</v>
      </c>
    </row>
    <row r="13080" spans="1:39" x14ac:dyDescent="0.3">
      <c r="A13080">
        <v>10203</v>
      </c>
      <c r="B13080" t="s">
        <v>626</v>
      </c>
      <c r="C13080" t="s">
        <v>52</v>
      </c>
      <c r="T13080">
        <v>19.3</v>
      </c>
      <c r="U13080">
        <v>29</v>
      </c>
      <c r="V13080">
        <v>0</v>
      </c>
      <c r="W13080">
        <v>116</v>
      </c>
      <c r="X13080">
        <v>6</v>
      </c>
    </row>
    <row r="13081" spans="1:39" x14ac:dyDescent="0.3">
      <c r="A13081">
        <v>10203</v>
      </c>
      <c r="B13081" t="s">
        <v>787</v>
      </c>
      <c r="C13081" t="s">
        <v>74</v>
      </c>
      <c r="T13081">
        <v>24</v>
      </c>
      <c r="U13081">
        <v>24</v>
      </c>
      <c r="V13081">
        <v>0</v>
      </c>
      <c r="W13081">
        <v>24</v>
      </c>
      <c r="X13081">
        <v>1</v>
      </c>
    </row>
    <row r="13082" spans="1:39" x14ac:dyDescent="0.3">
      <c r="A13082">
        <v>10203</v>
      </c>
      <c r="B13082" t="s">
        <v>787</v>
      </c>
      <c r="C13082" t="s">
        <v>3518</v>
      </c>
      <c r="T13082">
        <v>0</v>
      </c>
      <c r="U13082">
        <v>0</v>
      </c>
      <c r="V13082">
        <v>0</v>
      </c>
      <c r="W13082">
        <v>0</v>
      </c>
      <c r="X13082">
        <v>1</v>
      </c>
    </row>
    <row r="13083" spans="1:39" x14ac:dyDescent="0.3">
      <c r="A13083">
        <v>10203</v>
      </c>
      <c r="B13083" t="s">
        <v>626</v>
      </c>
      <c r="C13083" t="s">
        <v>3521</v>
      </c>
      <c r="Y13083">
        <v>0</v>
      </c>
      <c r="Z13083">
        <v>0</v>
      </c>
      <c r="AA13083">
        <v>0</v>
      </c>
      <c r="AB13083">
        <v>0</v>
      </c>
      <c r="AC13083">
        <v>2</v>
      </c>
    </row>
    <row r="13084" spans="1:39" x14ac:dyDescent="0.3">
      <c r="A13084">
        <v>10203</v>
      </c>
      <c r="B13084" t="s">
        <v>787</v>
      </c>
      <c r="C13084" t="s">
        <v>2957</v>
      </c>
      <c r="Y13084">
        <v>86</v>
      </c>
      <c r="Z13084">
        <v>86</v>
      </c>
      <c r="AA13084">
        <v>1</v>
      </c>
      <c r="AB13084">
        <v>86</v>
      </c>
      <c r="AC13084">
        <v>1</v>
      </c>
    </row>
    <row r="13085" spans="1:39" x14ac:dyDescent="0.3">
      <c r="A13085">
        <v>10203</v>
      </c>
      <c r="B13085" t="s">
        <v>626</v>
      </c>
      <c r="C13085" t="s">
        <v>3522</v>
      </c>
      <c r="AD13085">
        <v>2</v>
      </c>
      <c r="AE13085">
        <v>28</v>
      </c>
      <c r="AF13085">
        <v>2</v>
      </c>
      <c r="AG13085">
        <v>100</v>
      </c>
      <c r="AH13085">
        <v>10</v>
      </c>
      <c r="AI13085">
        <v>4</v>
      </c>
    </row>
    <row r="13086" spans="1:39" x14ac:dyDescent="0.3">
      <c r="A13086">
        <v>10203</v>
      </c>
      <c r="B13086" t="s">
        <v>787</v>
      </c>
      <c r="C13086" t="s">
        <v>3523</v>
      </c>
      <c r="AD13086">
        <v>1</v>
      </c>
      <c r="AE13086">
        <v>24</v>
      </c>
      <c r="AF13086">
        <v>1</v>
      </c>
      <c r="AG13086">
        <v>100</v>
      </c>
      <c r="AH13086">
        <v>7</v>
      </c>
      <c r="AI13086">
        <v>4</v>
      </c>
    </row>
    <row r="13087" spans="1:39" x14ac:dyDescent="0.3">
      <c r="A13087">
        <v>10203</v>
      </c>
      <c r="B13087" t="s">
        <v>626</v>
      </c>
      <c r="C13087" t="s">
        <v>3043</v>
      </c>
      <c r="AJ13087">
        <v>41</v>
      </c>
      <c r="AK13087">
        <v>175</v>
      </c>
      <c r="AL13087">
        <v>35</v>
      </c>
      <c r="AM13087">
        <v>5</v>
      </c>
    </row>
    <row r="13088" spans="1:39" x14ac:dyDescent="0.3">
      <c r="A13088">
        <v>10203</v>
      </c>
      <c r="B13088" t="s">
        <v>787</v>
      </c>
      <c r="C13088" t="s">
        <v>344</v>
      </c>
      <c r="AJ13088">
        <v>42</v>
      </c>
      <c r="AK13088">
        <v>183</v>
      </c>
      <c r="AL13088">
        <v>36.6</v>
      </c>
      <c r="AM13088">
        <v>5</v>
      </c>
    </row>
    <row r="13089" spans="1:15" x14ac:dyDescent="0.3">
      <c r="A13089">
        <v>10204</v>
      </c>
      <c r="B13089" t="s">
        <v>570</v>
      </c>
      <c r="C13089" t="s">
        <v>3076</v>
      </c>
      <c r="D13089">
        <v>26</v>
      </c>
      <c r="E13089">
        <v>65.400000000000006</v>
      </c>
      <c r="F13089">
        <v>17</v>
      </c>
      <c r="G13089">
        <v>0</v>
      </c>
      <c r="H13089">
        <v>1</v>
      </c>
      <c r="I13089">
        <v>177</v>
      </c>
      <c r="J13089">
        <v>135.30000000000001</v>
      </c>
    </row>
    <row r="13090" spans="1:15" x14ac:dyDescent="0.3">
      <c r="A13090">
        <v>10204</v>
      </c>
      <c r="B13090" t="s">
        <v>570</v>
      </c>
      <c r="C13090" t="s">
        <v>3524</v>
      </c>
      <c r="D13090">
        <v>3</v>
      </c>
      <c r="E13090">
        <v>33.299999999999997</v>
      </c>
      <c r="F13090">
        <v>1</v>
      </c>
      <c r="G13090">
        <v>1</v>
      </c>
      <c r="H13090">
        <v>0</v>
      </c>
      <c r="I13090">
        <v>9</v>
      </c>
      <c r="J13090">
        <v>-8.1</v>
      </c>
    </row>
    <row r="13091" spans="1:15" x14ac:dyDescent="0.3">
      <c r="A13091">
        <v>10204</v>
      </c>
      <c r="B13091" t="s">
        <v>1153</v>
      </c>
      <c r="C13091" t="s">
        <v>3005</v>
      </c>
      <c r="D13091">
        <v>24</v>
      </c>
      <c r="E13091">
        <v>79.2</v>
      </c>
      <c r="F13091">
        <v>19</v>
      </c>
      <c r="G13091">
        <v>1</v>
      </c>
      <c r="H13091">
        <v>1</v>
      </c>
      <c r="I13091">
        <v>235</v>
      </c>
      <c r="J13091">
        <v>166.8</v>
      </c>
    </row>
    <row r="13092" spans="1:15" x14ac:dyDescent="0.3">
      <c r="A13092">
        <v>10204</v>
      </c>
      <c r="B13092" t="s">
        <v>570</v>
      </c>
      <c r="C13092" t="s">
        <v>3047</v>
      </c>
      <c r="K13092">
        <v>13</v>
      </c>
      <c r="L13092">
        <v>0</v>
      </c>
      <c r="M13092">
        <v>19</v>
      </c>
      <c r="N13092">
        <v>0</v>
      </c>
      <c r="O13092">
        <v>62</v>
      </c>
    </row>
    <row r="13093" spans="1:15" x14ac:dyDescent="0.3">
      <c r="A13093">
        <v>10204</v>
      </c>
      <c r="B13093" t="s">
        <v>570</v>
      </c>
      <c r="C13093" t="s">
        <v>1000</v>
      </c>
      <c r="K13093">
        <v>7</v>
      </c>
      <c r="L13093">
        <v>0</v>
      </c>
      <c r="M13093">
        <v>9</v>
      </c>
      <c r="N13093">
        <v>0</v>
      </c>
      <c r="O13093">
        <v>36</v>
      </c>
    </row>
    <row r="13094" spans="1:15" x14ac:dyDescent="0.3">
      <c r="A13094">
        <v>10204</v>
      </c>
      <c r="B13094" t="s">
        <v>570</v>
      </c>
      <c r="C13094" t="s">
        <v>3076</v>
      </c>
      <c r="K13094">
        <v>8</v>
      </c>
      <c r="L13094">
        <v>0</v>
      </c>
      <c r="M13094">
        <v>12</v>
      </c>
      <c r="N13094">
        <v>0</v>
      </c>
      <c r="O13094">
        <v>31</v>
      </c>
    </row>
    <row r="13095" spans="1:15" x14ac:dyDescent="0.3">
      <c r="A13095">
        <v>10204</v>
      </c>
      <c r="B13095" t="s">
        <v>570</v>
      </c>
      <c r="C13095" t="s">
        <v>1951</v>
      </c>
      <c r="K13095">
        <v>2</v>
      </c>
      <c r="L13095">
        <v>0</v>
      </c>
      <c r="M13095">
        <v>13</v>
      </c>
      <c r="N13095">
        <v>0</v>
      </c>
      <c r="O13095">
        <v>17</v>
      </c>
    </row>
    <row r="13096" spans="1:15" x14ac:dyDescent="0.3">
      <c r="A13096">
        <v>10204</v>
      </c>
      <c r="B13096" t="s">
        <v>570</v>
      </c>
      <c r="C13096" t="s">
        <v>781</v>
      </c>
      <c r="K13096">
        <v>3</v>
      </c>
      <c r="L13096">
        <v>0</v>
      </c>
      <c r="M13096">
        <v>4</v>
      </c>
      <c r="N13096">
        <v>0</v>
      </c>
      <c r="O13096">
        <v>7</v>
      </c>
    </row>
    <row r="13097" spans="1:15" x14ac:dyDescent="0.3">
      <c r="A13097">
        <v>10204</v>
      </c>
      <c r="B13097" t="s">
        <v>570</v>
      </c>
      <c r="C13097" t="s">
        <v>586</v>
      </c>
      <c r="K13097">
        <v>1</v>
      </c>
      <c r="L13097">
        <v>0</v>
      </c>
      <c r="M13097">
        <v>7</v>
      </c>
      <c r="N13097">
        <v>0</v>
      </c>
      <c r="O13097">
        <v>7</v>
      </c>
    </row>
    <row r="13098" spans="1:15" x14ac:dyDescent="0.3">
      <c r="A13098">
        <v>10204</v>
      </c>
      <c r="B13098" t="s">
        <v>570</v>
      </c>
      <c r="C13098" t="s">
        <v>122</v>
      </c>
      <c r="K13098">
        <v>1</v>
      </c>
      <c r="L13098">
        <v>0</v>
      </c>
      <c r="M13098">
        <v>6</v>
      </c>
      <c r="N13098">
        <v>0</v>
      </c>
      <c r="O13098">
        <v>6</v>
      </c>
    </row>
    <row r="13099" spans="1:15" x14ac:dyDescent="0.3">
      <c r="A13099">
        <v>10204</v>
      </c>
      <c r="B13099" t="s">
        <v>570</v>
      </c>
      <c r="C13099" t="s">
        <v>3295</v>
      </c>
      <c r="K13099">
        <v>1</v>
      </c>
      <c r="L13099">
        <v>0</v>
      </c>
      <c r="M13099">
        <v>5</v>
      </c>
      <c r="N13099">
        <v>0</v>
      </c>
      <c r="O13099">
        <v>5</v>
      </c>
    </row>
    <row r="13100" spans="1:15" x14ac:dyDescent="0.3">
      <c r="A13100">
        <v>10204</v>
      </c>
      <c r="B13100" t="s">
        <v>570</v>
      </c>
      <c r="C13100" t="s">
        <v>2311</v>
      </c>
      <c r="K13100">
        <v>1</v>
      </c>
      <c r="L13100">
        <v>0</v>
      </c>
      <c r="M13100">
        <v>3</v>
      </c>
      <c r="N13100">
        <v>0</v>
      </c>
      <c r="O13100">
        <v>3</v>
      </c>
    </row>
    <row r="13101" spans="1:15" x14ac:dyDescent="0.3">
      <c r="A13101">
        <v>10204</v>
      </c>
      <c r="B13101" t="s">
        <v>570</v>
      </c>
      <c r="C13101" t="s">
        <v>1062</v>
      </c>
      <c r="K13101">
        <v>1</v>
      </c>
      <c r="L13101">
        <v>0</v>
      </c>
      <c r="M13101">
        <v>0</v>
      </c>
      <c r="N13101">
        <v>0</v>
      </c>
      <c r="O13101">
        <v>-11</v>
      </c>
    </row>
    <row r="13102" spans="1:15" x14ac:dyDescent="0.3">
      <c r="A13102">
        <v>10204</v>
      </c>
      <c r="B13102" t="s">
        <v>1153</v>
      </c>
      <c r="C13102" t="s">
        <v>3308</v>
      </c>
      <c r="K13102">
        <v>8</v>
      </c>
      <c r="L13102">
        <v>0</v>
      </c>
      <c r="M13102">
        <v>41</v>
      </c>
      <c r="N13102">
        <v>1</v>
      </c>
      <c r="O13102">
        <v>124</v>
      </c>
    </row>
    <row r="13103" spans="1:15" x14ac:dyDescent="0.3">
      <c r="A13103">
        <v>10204</v>
      </c>
      <c r="B13103" t="s">
        <v>1153</v>
      </c>
      <c r="C13103" t="s">
        <v>750</v>
      </c>
      <c r="K13103">
        <v>20</v>
      </c>
      <c r="L13103">
        <v>0</v>
      </c>
      <c r="M13103">
        <v>16</v>
      </c>
      <c r="N13103">
        <v>2</v>
      </c>
      <c r="O13103">
        <v>111</v>
      </c>
    </row>
    <row r="13104" spans="1:15" x14ac:dyDescent="0.3">
      <c r="A13104">
        <v>10204</v>
      </c>
      <c r="B13104" t="s">
        <v>1153</v>
      </c>
      <c r="C13104" t="s">
        <v>3525</v>
      </c>
      <c r="K13104">
        <v>1</v>
      </c>
      <c r="L13104">
        <v>0</v>
      </c>
      <c r="M13104">
        <v>3</v>
      </c>
      <c r="N13104">
        <v>1</v>
      </c>
      <c r="O13104">
        <v>3</v>
      </c>
    </row>
    <row r="13105" spans="1:19" x14ac:dyDescent="0.3">
      <c r="A13105">
        <v>10204</v>
      </c>
      <c r="B13105" t="s">
        <v>1153</v>
      </c>
      <c r="C13105" t="s">
        <v>2985</v>
      </c>
      <c r="K13105">
        <v>1</v>
      </c>
      <c r="L13105">
        <v>0</v>
      </c>
      <c r="M13105">
        <v>2</v>
      </c>
      <c r="N13105">
        <v>0</v>
      </c>
      <c r="O13105">
        <v>2</v>
      </c>
    </row>
    <row r="13106" spans="1:19" x14ac:dyDescent="0.3">
      <c r="A13106">
        <v>10204</v>
      </c>
      <c r="B13106" t="s">
        <v>1153</v>
      </c>
      <c r="C13106" t="s">
        <v>3005</v>
      </c>
      <c r="K13106">
        <v>1</v>
      </c>
      <c r="L13106">
        <v>0</v>
      </c>
      <c r="M13106">
        <v>1</v>
      </c>
      <c r="N13106">
        <v>1</v>
      </c>
      <c r="O13106">
        <v>1</v>
      </c>
    </row>
    <row r="13107" spans="1:19" x14ac:dyDescent="0.3">
      <c r="A13107">
        <v>10204</v>
      </c>
      <c r="B13107" t="s">
        <v>1153</v>
      </c>
      <c r="C13107" t="s">
        <v>860</v>
      </c>
      <c r="K13107">
        <v>1</v>
      </c>
      <c r="L13107">
        <v>0</v>
      </c>
      <c r="M13107">
        <v>0</v>
      </c>
      <c r="N13107">
        <v>0</v>
      </c>
      <c r="O13107">
        <v>0</v>
      </c>
    </row>
    <row r="13108" spans="1:19" x14ac:dyDescent="0.3">
      <c r="A13108">
        <v>10204</v>
      </c>
      <c r="B13108" t="s">
        <v>570</v>
      </c>
      <c r="C13108" t="s">
        <v>2158</v>
      </c>
      <c r="P13108">
        <v>17</v>
      </c>
      <c r="Q13108">
        <v>0</v>
      </c>
      <c r="R13108">
        <v>52</v>
      </c>
      <c r="S13108">
        <v>4</v>
      </c>
    </row>
    <row r="13109" spans="1:19" x14ac:dyDescent="0.3">
      <c r="A13109">
        <v>10204</v>
      </c>
      <c r="B13109" t="s">
        <v>570</v>
      </c>
      <c r="C13109" t="s">
        <v>1062</v>
      </c>
      <c r="P13109">
        <v>19</v>
      </c>
      <c r="Q13109">
        <v>1</v>
      </c>
      <c r="R13109">
        <v>36</v>
      </c>
      <c r="S13109">
        <v>2</v>
      </c>
    </row>
    <row r="13110" spans="1:19" x14ac:dyDescent="0.3">
      <c r="A13110">
        <v>10204</v>
      </c>
      <c r="B13110" t="s">
        <v>570</v>
      </c>
      <c r="C13110" t="s">
        <v>53</v>
      </c>
      <c r="P13110">
        <v>9</v>
      </c>
      <c r="Q13110">
        <v>0</v>
      </c>
      <c r="R13110">
        <v>25</v>
      </c>
      <c r="S13110">
        <v>3</v>
      </c>
    </row>
    <row r="13111" spans="1:19" x14ac:dyDescent="0.3">
      <c r="A13111">
        <v>10204</v>
      </c>
      <c r="B13111" t="s">
        <v>570</v>
      </c>
      <c r="C13111" t="s">
        <v>180</v>
      </c>
      <c r="P13111">
        <v>25</v>
      </c>
      <c r="Q13111">
        <v>0</v>
      </c>
      <c r="R13111">
        <v>25</v>
      </c>
      <c r="S13111">
        <v>1</v>
      </c>
    </row>
    <row r="13112" spans="1:19" x14ac:dyDescent="0.3">
      <c r="A13112">
        <v>10204</v>
      </c>
      <c r="B13112" t="s">
        <v>570</v>
      </c>
      <c r="C13112" t="s">
        <v>3047</v>
      </c>
      <c r="P13112">
        <v>7</v>
      </c>
      <c r="Q13112">
        <v>0</v>
      </c>
      <c r="R13112">
        <v>13</v>
      </c>
      <c r="S13112">
        <v>2</v>
      </c>
    </row>
    <row r="13113" spans="1:19" x14ac:dyDescent="0.3">
      <c r="A13113">
        <v>10204</v>
      </c>
      <c r="B13113" t="s">
        <v>570</v>
      </c>
      <c r="C13113" t="s">
        <v>1000</v>
      </c>
      <c r="P13113">
        <v>8</v>
      </c>
      <c r="Q13113">
        <v>0</v>
      </c>
      <c r="R13113">
        <v>11</v>
      </c>
      <c r="S13113">
        <v>2</v>
      </c>
    </row>
    <row r="13114" spans="1:19" x14ac:dyDescent="0.3">
      <c r="A13114">
        <v>10204</v>
      </c>
      <c r="B13114" t="s">
        <v>570</v>
      </c>
      <c r="C13114" t="s">
        <v>3295</v>
      </c>
      <c r="P13114">
        <v>11</v>
      </c>
      <c r="Q13114">
        <v>0</v>
      </c>
      <c r="R13114">
        <v>11</v>
      </c>
      <c r="S13114">
        <v>1</v>
      </c>
    </row>
    <row r="13115" spans="1:19" x14ac:dyDescent="0.3">
      <c r="A13115">
        <v>10204</v>
      </c>
      <c r="B13115" t="s">
        <v>570</v>
      </c>
      <c r="C13115" t="s">
        <v>461</v>
      </c>
      <c r="P13115">
        <v>9</v>
      </c>
      <c r="Q13115">
        <v>0</v>
      </c>
      <c r="R13115">
        <v>7</v>
      </c>
      <c r="S13115">
        <v>2</v>
      </c>
    </row>
    <row r="13116" spans="1:19" x14ac:dyDescent="0.3">
      <c r="A13116">
        <v>10204</v>
      </c>
      <c r="B13116" t="s">
        <v>570</v>
      </c>
      <c r="C13116" t="s">
        <v>1566</v>
      </c>
      <c r="P13116">
        <v>6</v>
      </c>
      <c r="Q13116">
        <v>0</v>
      </c>
      <c r="R13116">
        <v>6</v>
      </c>
      <c r="S13116">
        <v>1</v>
      </c>
    </row>
    <row r="13117" spans="1:19" x14ac:dyDescent="0.3">
      <c r="A13117">
        <v>10204</v>
      </c>
      <c r="B13117" t="s">
        <v>1153</v>
      </c>
      <c r="C13117" t="s">
        <v>202</v>
      </c>
      <c r="P13117">
        <v>28</v>
      </c>
      <c r="Q13117">
        <v>0</v>
      </c>
      <c r="R13117">
        <v>81</v>
      </c>
      <c r="S13117">
        <v>5</v>
      </c>
    </row>
    <row r="13118" spans="1:19" x14ac:dyDescent="0.3">
      <c r="A13118">
        <v>10204</v>
      </c>
      <c r="B13118" t="s">
        <v>1153</v>
      </c>
      <c r="C13118" t="s">
        <v>42</v>
      </c>
      <c r="P13118">
        <v>43</v>
      </c>
      <c r="Q13118">
        <v>0</v>
      </c>
      <c r="R13118">
        <v>60</v>
      </c>
      <c r="S13118">
        <v>3</v>
      </c>
    </row>
    <row r="13119" spans="1:19" x14ac:dyDescent="0.3">
      <c r="A13119">
        <v>10204</v>
      </c>
      <c r="B13119" t="s">
        <v>1153</v>
      </c>
      <c r="C13119" t="s">
        <v>2962</v>
      </c>
      <c r="P13119">
        <v>14</v>
      </c>
      <c r="Q13119">
        <v>1</v>
      </c>
      <c r="R13119">
        <v>33</v>
      </c>
      <c r="S13119">
        <v>4</v>
      </c>
    </row>
    <row r="13120" spans="1:19" x14ac:dyDescent="0.3">
      <c r="A13120">
        <v>10204</v>
      </c>
      <c r="B13120" t="s">
        <v>1153</v>
      </c>
      <c r="C13120" t="s">
        <v>54</v>
      </c>
      <c r="P13120">
        <v>26</v>
      </c>
      <c r="Q13120">
        <v>0</v>
      </c>
      <c r="R13120">
        <v>26</v>
      </c>
      <c r="S13120">
        <v>1</v>
      </c>
    </row>
    <row r="13121" spans="1:39" x14ac:dyDescent="0.3">
      <c r="A13121">
        <v>10204</v>
      </c>
      <c r="B13121" t="s">
        <v>1153</v>
      </c>
      <c r="C13121" t="s">
        <v>750</v>
      </c>
      <c r="P13121">
        <v>9</v>
      </c>
      <c r="Q13121">
        <v>0</v>
      </c>
      <c r="R13121">
        <v>17</v>
      </c>
      <c r="S13121">
        <v>3</v>
      </c>
    </row>
    <row r="13122" spans="1:39" x14ac:dyDescent="0.3">
      <c r="A13122">
        <v>10204</v>
      </c>
      <c r="B13122" t="s">
        <v>1153</v>
      </c>
      <c r="C13122" t="s">
        <v>3312</v>
      </c>
      <c r="P13122">
        <v>9</v>
      </c>
      <c r="Q13122">
        <v>0</v>
      </c>
      <c r="R13122">
        <v>9</v>
      </c>
      <c r="S13122">
        <v>1</v>
      </c>
    </row>
    <row r="13123" spans="1:39" x14ac:dyDescent="0.3">
      <c r="A13123">
        <v>10204</v>
      </c>
      <c r="B13123" t="s">
        <v>1153</v>
      </c>
      <c r="C13123" t="s">
        <v>3308</v>
      </c>
      <c r="P13123">
        <v>5</v>
      </c>
      <c r="Q13123">
        <v>0</v>
      </c>
      <c r="R13123">
        <v>5</v>
      </c>
      <c r="S13123">
        <v>1</v>
      </c>
    </row>
    <row r="13124" spans="1:39" x14ac:dyDescent="0.3">
      <c r="A13124">
        <v>10204</v>
      </c>
      <c r="B13124" t="s">
        <v>1153</v>
      </c>
      <c r="C13124" t="s">
        <v>3526</v>
      </c>
      <c r="P13124">
        <v>4</v>
      </c>
      <c r="Q13124">
        <v>0</v>
      </c>
      <c r="R13124">
        <v>4</v>
      </c>
      <c r="S13124">
        <v>1</v>
      </c>
    </row>
    <row r="13125" spans="1:39" x14ac:dyDescent="0.3">
      <c r="A13125">
        <v>10204</v>
      </c>
      <c r="B13125" t="s">
        <v>570</v>
      </c>
      <c r="C13125" t="s">
        <v>108</v>
      </c>
      <c r="T13125">
        <v>20.7</v>
      </c>
      <c r="U13125">
        <v>28</v>
      </c>
      <c r="V13125">
        <v>0</v>
      </c>
      <c r="W13125">
        <v>62</v>
      </c>
      <c r="X13125">
        <v>3</v>
      </c>
    </row>
    <row r="13126" spans="1:39" x14ac:dyDescent="0.3">
      <c r="A13126">
        <v>10204</v>
      </c>
      <c r="B13126" t="s">
        <v>570</v>
      </c>
      <c r="C13126" t="s">
        <v>292</v>
      </c>
      <c r="T13126">
        <v>11</v>
      </c>
      <c r="U13126">
        <v>11</v>
      </c>
      <c r="V13126">
        <v>0</v>
      </c>
      <c r="W13126">
        <v>11</v>
      </c>
      <c r="X13126">
        <v>1</v>
      </c>
    </row>
    <row r="13127" spans="1:39" x14ac:dyDescent="0.3">
      <c r="A13127">
        <v>10204</v>
      </c>
      <c r="B13127" t="s">
        <v>1153</v>
      </c>
      <c r="C13127" t="s">
        <v>3308</v>
      </c>
      <c r="T13127">
        <v>21</v>
      </c>
      <c r="U13127">
        <v>21</v>
      </c>
      <c r="V13127">
        <v>0</v>
      </c>
      <c r="W13127">
        <v>21</v>
      </c>
      <c r="X13127">
        <v>1</v>
      </c>
    </row>
    <row r="13128" spans="1:39" x14ac:dyDescent="0.3">
      <c r="A13128">
        <v>10204</v>
      </c>
      <c r="B13128" t="s">
        <v>570</v>
      </c>
      <c r="C13128" t="s">
        <v>1062</v>
      </c>
      <c r="Y13128">
        <v>6</v>
      </c>
      <c r="Z13128">
        <v>6</v>
      </c>
      <c r="AA13128">
        <v>0</v>
      </c>
      <c r="AB13128">
        <v>6</v>
      </c>
      <c r="AC13128">
        <v>1</v>
      </c>
    </row>
    <row r="13129" spans="1:39" x14ac:dyDescent="0.3">
      <c r="A13129">
        <v>10204</v>
      </c>
      <c r="B13129" t="s">
        <v>570</v>
      </c>
      <c r="C13129" t="s">
        <v>2602</v>
      </c>
      <c r="AD13129">
        <v>1</v>
      </c>
      <c r="AE13129">
        <v>32</v>
      </c>
      <c r="AF13129">
        <v>1</v>
      </c>
      <c r="AG13129">
        <v>100</v>
      </c>
      <c r="AH13129">
        <v>4</v>
      </c>
      <c r="AI13129">
        <v>1</v>
      </c>
    </row>
    <row r="13130" spans="1:39" x14ac:dyDescent="0.3">
      <c r="A13130">
        <v>10204</v>
      </c>
      <c r="B13130" t="s">
        <v>1153</v>
      </c>
      <c r="C13130" t="s">
        <v>1117</v>
      </c>
      <c r="AD13130">
        <v>2</v>
      </c>
      <c r="AE13130">
        <v>21</v>
      </c>
      <c r="AF13130">
        <v>1</v>
      </c>
      <c r="AG13130">
        <v>50</v>
      </c>
      <c r="AH13130">
        <v>9</v>
      </c>
      <c r="AI13130">
        <v>6</v>
      </c>
    </row>
    <row r="13131" spans="1:39" x14ac:dyDescent="0.3">
      <c r="A13131">
        <v>10204</v>
      </c>
      <c r="B13131" t="s">
        <v>570</v>
      </c>
      <c r="C13131" t="s">
        <v>3297</v>
      </c>
      <c r="AJ13131">
        <v>44</v>
      </c>
      <c r="AK13131">
        <v>84</v>
      </c>
      <c r="AL13131">
        <v>28</v>
      </c>
      <c r="AM13131">
        <v>3</v>
      </c>
    </row>
    <row r="13132" spans="1:39" x14ac:dyDescent="0.3">
      <c r="A13132">
        <v>10204</v>
      </c>
      <c r="B13132" t="s">
        <v>1153</v>
      </c>
      <c r="C13132" t="s">
        <v>3313</v>
      </c>
      <c r="AJ13132">
        <v>45</v>
      </c>
      <c r="AK13132">
        <v>45</v>
      </c>
      <c r="AL13132">
        <v>45</v>
      </c>
      <c r="AM13132">
        <v>1</v>
      </c>
    </row>
    <row r="13133" spans="1:39" x14ac:dyDescent="0.3">
      <c r="A13133">
        <v>10205</v>
      </c>
      <c r="B13133" t="s">
        <v>1473</v>
      </c>
      <c r="C13133" t="s">
        <v>3020</v>
      </c>
      <c r="D13133">
        <v>28</v>
      </c>
      <c r="E13133">
        <v>57.1</v>
      </c>
      <c r="F13133">
        <v>16</v>
      </c>
      <c r="G13133">
        <v>0</v>
      </c>
      <c r="H13133">
        <v>2</v>
      </c>
      <c r="I13133">
        <v>268</v>
      </c>
      <c r="J13133">
        <v>161.1</v>
      </c>
    </row>
    <row r="13134" spans="1:39" x14ac:dyDescent="0.3">
      <c r="A13134">
        <v>10205</v>
      </c>
      <c r="B13134" t="s">
        <v>572</v>
      </c>
      <c r="C13134" t="s">
        <v>960</v>
      </c>
      <c r="D13134">
        <v>21</v>
      </c>
      <c r="E13134">
        <v>47.6</v>
      </c>
      <c r="F13134">
        <v>10</v>
      </c>
      <c r="G13134">
        <v>2</v>
      </c>
      <c r="H13134">
        <v>0</v>
      </c>
      <c r="I13134">
        <v>129</v>
      </c>
      <c r="J13134">
        <v>80.2</v>
      </c>
    </row>
    <row r="13135" spans="1:39" x14ac:dyDescent="0.3">
      <c r="A13135">
        <v>10205</v>
      </c>
      <c r="B13135" t="s">
        <v>572</v>
      </c>
      <c r="C13135" t="s">
        <v>3089</v>
      </c>
      <c r="D13135">
        <v>3</v>
      </c>
      <c r="E13135">
        <v>66.7</v>
      </c>
      <c r="F13135">
        <v>2</v>
      </c>
      <c r="G13135">
        <v>0</v>
      </c>
      <c r="H13135">
        <v>0</v>
      </c>
      <c r="I13135">
        <v>2</v>
      </c>
      <c r="J13135">
        <v>72.3</v>
      </c>
    </row>
    <row r="13136" spans="1:39" x14ac:dyDescent="0.3">
      <c r="A13136">
        <v>10205</v>
      </c>
      <c r="B13136" t="s">
        <v>1473</v>
      </c>
      <c r="C13136" t="s">
        <v>174</v>
      </c>
      <c r="K13136">
        <v>24</v>
      </c>
      <c r="L13136">
        <v>0</v>
      </c>
      <c r="M13136">
        <v>46</v>
      </c>
      <c r="N13136">
        <v>1</v>
      </c>
      <c r="O13136">
        <v>170</v>
      </c>
    </row>
    <row r="13137" spans="1:19" x14ac:dyDescent="0.3">
      <c r="A13137">
        <v>10205</v>
      </c>
      <c r="B13137" t="s">
        <v>1473</v>
      </c>
      <c r="C13137" t="s">
        <v>1174</v>
      </c>
      <c r="K13137">
        <v>11</v>
      </c>
      <c r="L13137">
        <v>0</v>
      </c>
      <c r="M13137">
        <v>12</v>
      </c>
      <c r="N13137">
        <v>0</v>
      </c>
      <c r="O13137">
        <v>44</v>
      </c>
    </row>
    <row r="13138" spans="1:19" x14ac:dyDescent="0.3">
      <c r="A13138">
        <v>10205</v>
      </c>
      <c r="B13138" t="s">
        <v>572</v>
      </c>
      <c r="C13138" t="s">
        <v>74</v>
      </c>
      <c r="K13138">
        <v>6</v>
      </c>
      <c r="L13138">
        <v>0</v>
      </c>
      <c r="M13138">
        <v>9</v>
      </c>
      <c r="N13138">
        <v>0</v>
      </c>
      <c r="O13138">
        <v>20</v>
      </c>
    </row>
    <row r="13139" spans="1:19" x14ac:dyDescent="0.3">
      <c r="A13139">
        <v>10205</v>
      </c>
      <c r="B13139" t="s">
        <v>572</v>
      </c>
      <c r="C13139" t="s">
        <v>1013</v>
      </c>
      <c r="K13139">
        <v>8</v>
      </c>
      <c r="L13139">
        <v>0</v>
      </c>
      <c r="M13139">
        <v>7</v>
      </c>
      <c r="N13139">
        <v>0</v>
      </c>
      <c r="O13139">
        <v>14</v>
      </c>
    </row>
    <row r="13140" spans="1:19" x14ac:dyDescent="0.3">
      <c r="A13140">
        <v>10205</v>
      </c>
      <c r="B13140" t="s">
        <v>572</v>
      </c>
      <c r="C13140" t="s">
        <v>3527</v>
      </c>
      <c r="K13140">
        <v>1</v>
      </c>
      <c r="L13140">
        <v>0</v>
      </c>
      <c r="M13140">
        <v>2</v>
      </c>
      <c r="N13140">
        <v>0</v>
      </c>
      <c r="O13140">
        <v>2</v>
      </c>
    </row>
    <row r="13141" spans="1:19" x14ac:dyDescent="0.3">
      <c r="A13141">
        <v>10205</v>
      </c>
      <c r="B13141" t="s">
        <v>572</v>
      </c>
      <c r="C13141" t="s">
        <v>960</v>
      </c>
      <c r="K13141">
        <v>6</v>
      </c>
      <c r="L13141">
        <v>1</v>
      </c>
      <c r="M13141">
        <v>12</v>
      </c>
      <c r="N13141">
        <v>0</v>
      </c>
      <c r="O13141">
        <v>-5</v>
      </c>
    </row>
    <row r="13142" spans="1:19" x14ac:dyDescent="0.3">
      <c r="A13142">
        <v>10205</v>
      </c>
      <c r="B13142" t="s">
        <v>1473</v>
      </c>
      <c r="C13142" t="s">
        <v>326</v>
      </c>
      <c r="P13142">
        <v>33</v>
      </c>
      <c r="Q13142">
        <v>0</v>
      </c>
      <c r="R13142">
        <v>122</v>
      </c>
      <c r="S13142">
        <v>7</v>
      </c>
    </row>
    <row r="13143" spans="1:19" x14ac:dyDescent="0.3">
      <c r="A13143">
        <v>10205</v>
      </c>
      <c r="B13143" t="s">
        <v>1473</v>
      </c>
      <c r="C13143" t="s">
        <v>320</v>
      </c>
      <c r="P13143">
        <v>49</v>
      </c>
      <c r="Q13143">
        <v>2</v>
      </c>
      <c r="R13143">
        <v>101</v>
      </c>
      <c r="S13143">
        <v>4</v>
      </c>
    </row>
    <row r="13144" spans="1:19" x14ac:dyDescent="0.3">
      <c r="A13144">
        <v>10205</v>
      </c>
      <c r="B13144" t="s">
        <v>1473</v>
      </c>
      <c r="C13144" t="s">
        <v>3022</v>
      </c>
      <c r="P13144">
        <v>22</v>
      </c>
      <c r="Q13144">
        <v>0</v>
      </c>
      <c r="R13144">
        <v>41</v>
      </c>
      <c r="S13144">
        <v>2</v>
      </c>
    </row>
    <row r="13145" spans="1:19" x14ac:dyDescent="0.3">
      <c r="A13145">
        <v>10205</v>
      </c>
      <c r="B13145" t="s">
        <v>1473</v>
      </c>
      <c r="C13145" t="s">
        <v>1174</v>
      </c>
      <c r="P13145">
        <v>6</v>
      </c>
      <c r="Q13145">
        <v>0</v>
      </c>
      <c r="R13145">
        <v>6</v>
      </c>
      <c r="S13145">
        <v>2</v>
      </c>
    </row>
    <row r="13146" spans="1:19" x14ac:dyDescent="0.3">
      <c r="A13146">
        <v>10205</v>
      </c>
      <c r="B13146" t="s">
        <v>1473</v>
      </c>
      <c r="C13146" t="s">
        <v>346</v>
      </c>
      <c r="P13146">
        <v>0</v>
      </c>
      <c r="Q13146">
        <v>0</v>
      </c>
      <c r="R13146">
        <v>-2</v>
      </c>
      <c r="S13146">
        <v>1</v>
      </c>
    </row>
    <row r="13147" spans="1:19" x14ac:dyDescent="0.3">
      <c r="A13147">
        <v>10205</v>
      </c>
      <c r="B13147" t="s">
        <v>572</v>
      </c>
      <c r="C13147" t="s">
        <v>696</v>
      </c>
      <c r="P13147">
        <v>33</v>
      </c>
      <c r="Q13147">
        <v>0</v>
      </c>
      <c r="R13147">
        <v>81</v>
      </c>
      <c r="S13147">
        <v>4</v>
      </c>
    </row>
    <row r="13148" spans="1:19" x14ac:dyDescent="0.3">
      <c r="A13148">
        <v>10205</v>
      </c>
      <c r="B13148" t="s">
        <v>572</v>
      </c>
      <c r="C13148" t="s">
        <v>1624</v>
      </c>
      <c r="P13148">
        <v>26</v>
      </c>
      <c r="Q13148">
        <v>0</v>
      </c>
      <c r="R13148">
        <v>40</v>
      </c>
      <c r="S13148">
        <v>2</v>
      </c>
    </row>
    <row r="13149" spans="1:19" x14ac:dyDescent="0.3">
      <c r="A13149">
        <v>10205</v>
      </c>
      <c r="B13149" t="s">
        <v>572</v>
      </c>
      <c r="C13149" t="s">
        <v>1362</v>
      </c>
      <c r="P13149">
        <v>11</v>
      </c>
      <c r="Q13149">
        <v>0</v>
      </c>
      <c r="R13149">
        <v>11</v>
      </c>
      <c r="S13149">
        <v>1</v>
      </c>
    </row>
    <row r="13150" spans="1:19" x14ac:dyDescent="0.3">
      <c r="A13150">
        <v>10205</v>
      </c>
      <c r="B13150" t="s">
        <v>572</v>
      </c>
      <c r="C13150" t="s">
        <v>3528</v>
      </c>
      <c r="P13150">
        <v>7</v>
      </c>
      <c r="Q13150">
        <v>0</v>
      </c>
      <c r="R13150">
        <v>7</v>
      </c>
      <c r="S13150">
        <v>1</v>
      </c>
    </row>
    <row r="13151" spans="1:19" x14ac:dyDescent="0.3">
      <c r="A13151">
        <v>10205</v>
      </c>
      <c r="B13151" t="s">
        <v>572</v>
      </c>
      <c r="C13151" t="s">
        <v>1013</v>
      </c>
      <c r="P13151">
        <v>1</v>
      </c>
      <c r="Q13151">
        <v>0</v>
      </c>
      <c r="R13151">
        <v>1</v>
      </c>
      <c r="S13151">
        <v>1</v>
      </c>
    </row>
    <row r="13152" spans="1:19" x14ac:dyDescent="0.3">
      <c r="A13152">
        <v>10205</v>
      </c>
      <c r="B13152" t="s">
        <v>572</v>
      </c>
      <c r="C13152" t="s">
        <v>74</v>
      </c>
      <c r="P13152">
        <v>2</v>
      </c>
      <c r="Q13152">
        <v>0</v>
      </c>
      <c r="R13152">
        <v>0</v>
      </c>
      <c r="S13152">
        <v>2</v>
      </c>
    </row>
    <row r="13153" spans="1:39" x14ac:dyDescent="0.3">
      <c r="A13153">
        <v>10205</v>
      </c>
      <c r="B13153" t="s">
        <v>572</v>
      </c>
      <c r="C13153" t="s">
        <v>3089</v>
      </c>
      <c r="P13153">
        <v>0</v>
      </c>
      <c r="Q13153">
        <v>0</v>
      </c>
      <c r="R13153">
        <v>-9</v>
      </c>
      <c r="S13153">
        <v>1</v>
      </c>
    </row>
    <row r="13154" spans="1:39" x14ac:dyDescent="0.3">
      <c r="A13154">
        <v>10205</v>
      </c>
      <c r="B13154" t="s">
        <v>1473</v>
      </c>
      <c r="C13154" t="s">
        <v>1083</v>
      </c>
      <c r="T13154">
        <v>18.5</v>
      </c>
      <c r="U13154">
        <v>22</v>
      </c>
      <c r="V13154">
        <v>0</v>
      </c>
      <c r="W13154">
        <v>37</v>
      </c>
      <c r="X13154">
        <v>2</v>
      </c>
    </row>
    <row r="13155" spans="1:39" x14ac:dyDescent="0.3">
      <c r="A13155">
        <v>10205</v>
      </c>
      <c r="B13155" t="s">
        <v>1473</v>
      </c>
      <c r="C13155" t="s">
        <v>346</v>
      </c>
      <c r="T13155">
        <v>44</v>
      </c>
      <c r="U13155">
        <v>44</v>
      </c>
      <c r="V13155">
        <v>0</v>
      </c>
      <c r="W13155">
        <v>44</v>
      </c>
      <c r="X13155">
        <v>1</v>
      </c>
    </row>
    <row r="13156" spans="1:39" x14ac:dyDescent="0.3">
      <c r="A13156">
        <v>10205</v>
      </c>
      <c r="B13156" t="s">
        <v>572</v>
      </c>
      <c r="C13156" t="s">
        <v>1013</v>
      </c>
      <c r="T13156">
        <v>32.5</v>
      </c>
      <c r="U13156">
        <v>50</v>
      </c>
      <c r="V13156">
        <v>0</v>
      </c>
      <c r="W13156">
        <v>65</v>
      </c>
      <c r="X13156">
        <v>2</v>
      </c>
    </row>
    <row r="13157" spans="1:39" x14ac:dyDescent="0.3">
      <c r="A13157">
        <v>10205</v>
      </c>
      <c r="B13157" t="s">
        <v>572</v>
      </c>
      <c r="C13157" t="s">
        <v>3529</v>
      </c>
      <c r="T13157">
        <v>14.5</v>
      </c>
      <c r="U13157">
        <v>18</v>
      </c>
      <c r="V13157">
        <v>0</v>
      </c>
      <c r="W13157">
        <v>29</v>
      </c>
      <c r="X13157">
        <v>2</v>
      </c>
    </row>
    <row r="13158" spans="1:39" x14ac:dyDescent="0.3">
      <c r="A13158">
        <v>10205</v>
      </c>
      <c r="B13158" t="s">
        <v>572</v>
      </c>
      <c r="C13158" t="s">
        <v>3530</v>
      </c>
      <c r="T13158">
        <v>17</v>
      </c>
      <c r="U13158">
        <v>17</v>
      </c>
      <c r="V13158">
        <v>0</v>
      </c>
      <c r="W13158">
        <v>17</v>
      </c>
      <c r="X13158">
        <v>1</v>
      </c>
    </row>
    <row r="13159" spans="1:39" x14ac:dyDescent="0.3">
      <c r="A13159">
        <v>10205</v>
      </c>
      <c r="B13159" t="s">
        <v>572</v>
      </c>
      <c r="C13159" t="s">
        <v>3530</v>
      </c>
      <c r="Y13159">
        <v>39</v>
      </c>
      <c r="Z13159">
        <v>76</v>
      </c>
      <c r="AA13159">
        <v>1</v>
      </c>
      <c r="AB13159">
        <v>78</v>
      </c>
      <c r="AC13159">
        <v>2</v>
      </c>
    </row>
    <row r="13160" spans="1:39" x14ac:dyDescent="0.3">
      <c r="A13160">
        <v>10205</v>
      </c>
      <c r="B13160" t="s">
        <v>1473</v>
      </c>
      <c r="C13160" t="s">
        <v>3423</v>
      </c>
      <c r="AD13160">
        <v>5</v>
      </c>
      <c r="AE13160">
        <v>37</v>
      </c>
      <c r="AF13160">
        <v>3</v>
      </c>
      <c r="AG13160">
        <v>60</v>
      </c>
      <c r="AH13160">
        <v>13</v>
      </c>
      <c r="AI13160">
        <v>4</v>
      </c>
    </row>
    <row r="13161" spans="1:39" x14ac:dyDescent="0.3">
      <c r="A13161">
        <v>10205</v>
      </c>
      <c r="B13161" t="s">
        <v>572</v>
      </c>
      <c r="C13161" t="s">
        <v>3531</v>
      </c>
      <c r="AD13161">
        <v>1</v>
      </c>
      <c r="AE13161">
        <v>44</v>
      </c>
      <c r="AF13161">
        <v>1</v>
      </c>
      <c r="AG13161">
        <v>100</v>
      </c>
      <c r="AH13161">
        <v>4</v>
      </c>
      <c r="AI13161">
        <v>1</v>
      </c>
    </row>
    <row r="13162" spans="1:39" x14ac:dyDescent="0.3">
      <c r="A13162">
        <v>10205</v>
      </c>
      <c r="B13162" t="s">
        <v>1473</v>
      </c>
      <c r="C13162" t="s">
        <v>3532</v>
      </c>
      <c r="AJ13162">
        <v>49</v>
      </c>
      <c r="AK13162">
        <v>85</v>
      </c>
      <c r="AL13162">
        <v>42.5</v>
      </c>
      <c r="AM13162">
        <v>2</v>
      </c>
    </row>
    <row r="13163" spans="1:39" x14ac:dyDescent="0.3">
      <c r="A13163">
        <v>10205</v>
      </c>
      <c r="B13163" t="s">
        <v>572</v>
      </c>
      <c r="C13163" t="s">
        <v>3533</v>
      </c>
      <c r="AJ13163">
        <v>48</v>
      </c>
      <c r="AK13163">
        <v>212</v>
      </c>
      <c r="AL13163">
        <v>42.4</v>
      </c>
      <c r="AM13163">
        <v>5</v>
      </c>
    </row>
    <row r="13164" spans="1:39" x14ac:dyDescent="0.3">
      <c r="A13164">
        <v>10206</v>
      </c>
      <c r="B13164" t="s">
        <v>808</v>
      </c>
      <c r="C13164" t="s">
        <v>1419</v>
      </c>
      <c r="D13164">
        <v>39</v>
      </c>
      <c r="E13164">
        <v>59</v>
      </c>
      <c r="F13164">
        <v>23</v>
      </c>
      <c r="G13164">
        <v>1</v>
      </c>
      <c r="H13164">
        <v>3</v>
      </c>
      <c r="I13164">
        <v>272</v>
      </c>
      <c r="J13164">
        <v>137.80000000000001</v>
      </c>
    </row>
    <row r="13165" spans="1:39" x14ac:dyDescent="0.3">
      <c r="A13165">
        <v>10206</v>
      </c>
      <c r="B13165" t="s">
        <v>747</v>
      </c>
      <c r="C13165" t="s">
        <v>989</v>
      </c>
      <c r="D13165">
        <v>28</v>
      </c>
      <c r="E13165">
        <v>71.400000000000006</v>
      </c>
      <c r="F13165">
        <v>20</v>
      </c>
      <c r="G13165">
        <v>0</v>
      </c>
      <c r="H13165">
        <v>3</v>
      </c>
      <c r="I13165">
        <v>299</v>
      </c>
      <c r="J13165">
        <v>196.5</v>
      </c>
    </row>
    <row r="13166" spans="1:39" x14ac:dyDescent="0.3">
      <c r="A13166">
        <v>10206</v>
      </c>
      <c r="B13166" t="s">
        <v>747</v>
      </c>
      <c r="C13166" t="s">
        <v>3142</v>
      </c>
      <c r="D13166">
        <v>1</v>
      </c>
      <c r="E13166">
        <v>100</v>
      </c>
      <c r="F13166">
        <v>1</v>
      </c>
      <c r="G13166">
        <v>0</v>
      </c>
      <c r="H13166">
        <v>0</v>
      </c>
      <c r="I13166">
        <v>10</v>
      </c>
      <c r="J13166">
        <v>184</v>
      </c>
    </row>
    <row r="13167" spans="1:39" x14ac:dyDescent="0.3">
      <c r="A13167">
        <v>10206</v>
      </c>
      <c r="B13167" t="s">
        <v>808</v>
      </c>
      <c r="C13167" t="s">
        <v>56</v>
      </c>
      <c r="K13167">
        <v>8</v>
      </c>
      <c r="L13167">
        <v>1</v>
      </c>
      <c r="M13167">
        <v>21</v>
      </c>
      <c r="N13167">
        <v>0</v>
      </c>
      <c r="O13167">
        <v>53</v>
      </c>
    </row>
    <row r="13168" spans="1:39" x14ac:dyDescent="0.3">
      <c r="A13168">
        <v>10206</v>
      </c>
      <c r="B13168" t="s">
        <v>808</v>
      </c>
      <c r="C13168" t="s">
        <v>1419</v>
      </c>
      <c r="K13168">
        <v>9</v>
      </c>
      <c r="L13168">
        <v>1</v>
      </c>
      <c r="M13168">
        <v>19</v>
      </c>
      <c r="N13168">
        <v>0</v>
      </c>
      <c r="O13168">
        <v>32</v>
      </c>
    </row>
    <row r="13169" spans="1:19" x14ac:dyDescent="0.3">
      <c r="A13169">
        <v>10206</v>
      </c>
      <c r="B13169" t="s">
        <v>808</v>
      </c>
      <c r="C13169" t="s">
        <v>2810</v>
      </c>
      <c r="K13169">
        <v>5</v>
      </c>
      <c r="L13169">
        <v>0</v>
      </c>
      <c r="M13169">
        <v>11</v>
      </c>
      <c r="N13169">
        <v>0</v>
      </c>
      <c r="O13169">
        <v>24</v>
      </c>
    </row>
    <row r="13170" spans="1:19" x14ac:dyDescent="0.3">
      <c r="A13170">
        <v>10206</v>
      </c>
      <c r="B13170" t="s">
        <v>808</v>
      </c>
      <c r="C13170" t="s">
        <v>514</v>
      </c>
      <c r="K13170">
        <v>1</v>
      </c>
      <c r="L13170">
        <v>0</v>
      </c>
      <c r="M13170">
        <v>15</v>
      </c>
      <c r="N13170">
        <v>0</v>
      </c>
      <c r="O13170">
        <v>15</v>
      </c>
    </row>
    <row r="13171" spans="1:19" x14ac:dyDescent="0.3">
      <c r="A13171">
        <v>10206</v>
      </c>
      <c r="B13171" t="s">
        <v>808</v>
      </c>
      <c r="C13171" t="s">
        <v>3534</v>
      </c>
      <c r="K13171">
        <v>1</v>
      </c>
      <c r="L13171">
        <v>1</v>
      </c>
      <c r="M13171">
        <v>5</v>
      </c>
      <c r="N13171">
        <v>0</v>
      </c>
      <c r="O13171">
        <v>5</v>
      </c>
    </row>
    <row r="13172" spans="1:19" x14ac:dyDescent="0.3">
      <c r="A13172">
        <v>10206</v>
      </c>
      <c r="B13172" t="s">
        <v>808</v>
      </c>
      <c r="C13172" t="s">
        <v>2720</v>
      </c>
      <c r="K13172">
        <v>1</v>
      </c>
      <c r="L13172">
        <v>0</v>
      </c>
      <c r="M13172">
        <v>1</v>
      </c>
      <c r="N13172">
        <v>0</v>
      </c>
      <c r="O13172">
        <v>1</v>
      </c>
    </row>
    <row r="13173" spans="1:19" x14ac:dyDescent="0.3">
      <c r="A13173">
        <v>10206</v>
      </c>
      <c r="B13173" t="s">
        <v>747</v>
      </c>
      <c r="C13173" t="s">
        <v>2656</v>
      </c>
      <c r="K13173">
        <v>17</v>
      </c>
      <c r="L13173">
        <v>1</v>
      </c>
      <c r="M13173">
        <v>9</v>
      </c>
      <c r="N13173">
        <v>0</v>
      </c>
      <c r="O13173">
        <v>54</v>
      </c>
    </row>
    <row r="13174" spans="1:19" x14ac:dyDescent="0.3">
      <c r="A13174">
        <v>10206</v>
      </c>
      <c r="B13174" t="s">
        <v>747</v>
      </c>
      <c r="C13174" t="s">
        <v>3535</v>
      </c>
      <c r="K13174">
        <v>3</v>
      </c>
      <c r="L13174">
        <v>0</v>
      </c>
      <c r="M13174">
        <v>20</v>
      </c>
      <c r="N13174">
        <v>0</v>
      </c>
      <c r="O13174">
        <v>37</v>
      </c>
    </row>
    <row r="13175" spans="1:19" x14ac:dyDescent="0.3">
      <c r="A13175">
        <v>10206</v>
      </c>
      <c r="B13175" t="s">
        <v>747</v>
      </c>
      <c r="C13175" t="s">
        <v>970</v>
      </c>
      <c r="K13175">
        <v>8</v>
      </c>
      <c r="L13175">
        <v>0</v>
      </c>
      <c r="M13175">
        <v>9</v>
      </c>
      <c r="N13175">
        <v>0</v>
      </c>
      <c r="O13175">
        <v>29</v>
      </c>
    </row>
    <row r="13176" spans="1:19" x14ac:dyDescent="0.3">
      <c r="A13176">
        <v>10206</v>
      </c>
      <c r="B13176" t="s">
        <v>747</v>
      </c>
      <c r="C13176" t="s">
        <v>1545</v>
      </c>
      <c r="K13176">
        <v>2</v>
      </c>
      <c r="L13176">
        <v>0</v>
      </c>
      <c r="M13176">
        <v>1</v>
      </c>
      <c r="N13176">
        <v>1</v>
      </c>
      <c r="O13176">
        <v>1</v>
      </c>
    </row>
    <row r="13177" spans="1:19" x14ac:dyDescent="0.3">
      <c r="A13177">
        <v>10206</v>
      </c>
      <c r="B13177" t="s">
        <v>747</v>
      </c>
      <c r="C13177" t="s">
        <v>507</v>
      </c>
      <c r="K13177">
        <v>1</v>
      </c>
      <c r="L13177">
        <v>0</v>
      </c>
      <c r="M13177">
        <v>1</v>
      </c>
      <c r="N13177">
        <v>0</v>
      </c>
      <c r="O13177">
        <v>1</v>
      </c>
    </row>
    <row r="13178" spans="1:19" x14ac:dyDescent="0.3">
      <c r="A13178">
        <v>10206</v>
      </c>
      <c r="B13178" t="s">
        <v>747</v>
      </c>
      <c r="C13178" t="s">
        <v>3332</v>
      </c>
      <c r="K13178">
        <v>0</v>
      </c>
      <c r="L13178">
        <v>1</v>
      </c>
      <c r="M13178">
        <v>0</v>
      </c>
      <c r="N13178">
        <v>0</v>
      </c>
      <c r="O13178">
        <v>0</v>
      </c>
    </row>
    <row r="13179" spans="1:19" x14ac:dyDescent="0.3">
      <c r="A13179">
        <v>10206</v>
      </c>
      <c r="B13179" t="s">
        <v>747</v>
      </c>
      <c r="C13179" t="s">
        <v>989</v>
      </c>
      <c r="K13179">
        <v>8</v>
      </c>
      <c r="L13179">
        <v>0</v>
      </c>
      <c r="M13179">
        <v>6</v>
      </c>
      <c r="N13179">
        <v>0</v>
      </c>
      <c r="O13179">
        <v>-22</v>
      </c>
    </row>
    <row r="13180" spans="1:19" x14ac:dyDescent="0.3">
      <c r="A13180">
        <v>10206</v>
      </c>
      <c r="B13180" t="s">
        <v>808</v>
      </c>
      <c r="C13180" t="s">
        <v>3534</v>
      </c>
      <c r="P13180">
        <v>36</v>
      </c>
      <c r="Q13180">
        <v>0</v>
      </c>
      <c r="R13180">
        <v>93</v>
      </c>
      <c r="S13180">
        <v>5</v>
      </c>
    </row>
    <row r="13181" spans="1:19" x14ac:dyDescent="0.3">
      <c r="A13181">
        <v>10206</v>
      </c>
      <c r="B13181" t="s">
        <v>808</v>
      </c>
      <c r="C13181" t="s">
        <v>699</v>
      </c>
      <c r="P13181">
        <v>20</v>
      </c>
      <c r="Q13181">
        <v>1</v>
      </c>
      <c r="R13181">
        <v>66</v>
      </c>
      <c r="S13181">
        <v>6</v>
      </c>
    </row>
    <row r="13182" spans="1:19" x14ac:dyDescent="0.3">
      <c r="A13182">
        <v>10206</v>
      </c>
      <c r="B13182" t="s">
        <v>808</v>
      </c>
      <c r="C13182" t="s">
        <v>3115</v>
      </c>
      <c r="P13182">
        <v>19</v>
      </c>
      <c r="Q13182">
        <v>1</v>
      </c>
      <c r="R13182">
        <v>49</v>
      </c>
      <c r="S13182">
        <v>5</v>
      </c>
    </row>
    <row r="13183" spans="1:19" x14ac:dyDescent="0.3">
      <c r="A13183">
        <v>10206</v>
      </c>
      <c r="B13183" t="s">
        <v>808</v>
      </c>
      <c r="C13183" t="s">
        <v>3536</v>
      </c>
      <c r="P13183">
        <v>32</v>
      </c>
      <c r="Q13183">
        <v>1</v>
      </c>
      <c r="R13183">
        <v>32</v>
      </c>
      <c r="S13183">
        <v>1</v>
      </c>
    </row>
    <row r="13184" spans="1:19" x14ac:dyDescent="0.3">
      <c r="A13184">
        <v>10206</v>
      </c>
      <c r="B13184" t="s">
        <v>808</v>
      </c>
      <c r="C13184" t="s">
        <v>56</v>
      </c>
      <c r="P13184">
        <v>9</v>
      </c>
      <c r="Q13184">
        <v>0</v>
      </c>
      <c r="R13184">
        <v>13</v>
      </c>
      <c r="S13184">
        <v>2</v>
      </c>
    </row>
    <row r="13185" spans="1:24" x14ac:dyDescent="0.3">
      <c r="A13185">
        <v>10206</v>
      </c>
      <c r="B13185" t="s">
        <v>808</v>
      </c>
      <c r="C13185" t="s">
        <v>514</v>
      </c>
      <c r="P13185">
        <v>8</v>
      </c>
      <c r="Q13185">
        <v>0</v>
      </c>
      <c r="R13185">
        <v>8</v>
      </c>
      <c r="S13185">
        <v>1</v>
      </c>
    </row>
    <row r="13186" spans="1:24" x14ac:dyDescent="0.3">
      <c r="A13186">
        <v>10206</v>
      </c>
      <c r="B13186" t="s">
        <v>808</v>
      </c>
      <c r="C13186" t="s">
        <v>326</v>
      </c>
      <c r="P13186">
        <v>5</v>
      </c>
      <c r="Q13186">
        <v>0</v>
      </c>
      <c r="R13186">
        <v>5</v>
      </c>
      <c r="S13186">
        <v>1</v>
      </c>
    </row>
    <row r="13187" spans="1:24" x14ac:dyDescent="0.3">
      <c r="A13187">
        <v>10206</v>
      </c>
      <c r="B13187" t="s">
        <v>808</v>
      </c>
      <c r="C13187" t="s">
        <v>2720</v>
      </c>
      <c r="P13187">
        <v>4</v>
      </c>
      <c r="Q13187">
        <v>0</v>
      </c>
      <c r="R13187">
        <v>4</v>
      </c>
      <c r="S13187">
        <v>1</v>
      </c>
    </row>
    <row r="13188" spans="1:24" x14ac:dyDescent="0.3">
      <c r="A13188">
        <v>10206</v>
      </c>
      <c r="B13188" t="s">
        <v>808</v>
      </c>
      <c r="C13188" t="s">
        <v>2122</v>
      </c>
      <c r="P13188">
        <v>2</v>
      </c>
      <c r="Q13188">
        <v>0</v>
      </c>
      <c r="R13188">
        <v>2</v>
      </c>
      <c r="S13188">
        <v>1</v>
      </c>
    </row>
    <row r="13189" spans="1:24" x14ac:dyDescent="0.3">
      <c r="A13189">
        <v>10206</v>
      </c>
      <c r="B13189" t="s">
        <v>747</v>
      </c>
      <c r="C13189" t="s">
        <v>514</v>
      </c>
      <c r="P13189">
        <v>70</v>
      </c>
      <c r="Q13189">
        <v>1</v>
      </c>
      <c r="R13189">
        <v>70</v>
      </c>
      <c r="S13189">
        <v>1</v>
      </c>
    </row>
    <row r="13190" spans="1:24" x14ac:dyDescent="0.3">
      <c r="A13190">
        <v>10206</v>
      </c>
      <c r="B13190" t="s">
        <v>747</v>
      </c>
      <c r="C13190" t="s">
        <v>748</v>
      </c>
      <c r="P13190">
        <v>51</v>
      </c>
      <c r="Q13190">
        <v>0</v>
      </c>
      <c r="R13190">
        <v>67</v>
      </c>
      <c r="S13190">
        <v>3</v>
      </c>
    </row>
    <row r="13191" spans="1:24" x14ac:dyDescent="0.3">
      <c r="A13191">
        <v>10206</v>
      </c>
      <c r="B13191" t="s">
        <v>747</v>
      </c>
      <c r="C13191" t="s">
        <v>3332</v>
      </c>
      <c r="P13191">
        <v>21</v>
      </c>
      <c r="Q13191">
        <v>1</v>
      </c>
      <c r="R13191">
        <v>59</v>
      </c>
      <c r="S13191">
        <v>4</v>
      </c>
    </row>
    <row r="13192" spans="1:24" x14ac:dyDescent="0.3">
      <c r="A13192">
        <v>10206</v>
      </c>
      <c r="B13192" t="s">
        <v>747</v>
      </c>
      <c r="C13192" t="s">
        <v>2390</v>
      </c>
      <c r="P13192">
        <v>26</v>
      </c>
      <c r="Q13192">
        <v>1</v>
      </c>
      <c r="R13192">
        <v>50</v>
      </c>
      <c r="S13192">
        <v>2</v>
      </c>
    </row>
    <row r="13193" spans="1:24" x14ac:dyDescent="0.3">
      <c r="A13193">
        <v>10206</v>
      </c>
      <c r="B13193" t="s">
        <v>747</v>
      </c>
      <c r="C13193" t="s">
        <v>584</v>
      </c>
      <c r="P13193">
        <v>13</v>
      </c>
      <c r="Q13193">
        <v>0</v>
      </c>
      <c r="R13193">
        <v>30</v>
      </c>
      <c r="S13193">
        <v>5</v>
      </c>
    </row>
    <row r="13194" spans="1:24" x14ac:dyDescent="0.3">
      <c r="A13194">
        <v>10206</v>
      </c>
      <c r="B13194" t="s">
        <v>747</v>
      </c>
      <c r="C13194" t="s">
        <v>2656</v>
      </c>
      <c r="P13194">
        <v>11</v>
      </c>
      <c r="Q13194">
        <v>0</v>
      </c>
      <c r="R13194">
        <v>15</v>
      </c>
      <c r="S13194">
        <v>2</v>
      </c>
    </row>
    <row r="13195" spans="1:24" x14ac:dyDescent="0.3">
      <c r="A13195">
        <v>10206</v>
      </c>
      <c r="B13195" t="s">
        <v>747</v>
      </c>
      <c r="C13195" t="s">
        <v>3537</v>
      </c>
      <c r="P13195">
        <v>10</v>
      </c>
      <c r="Q13195">
        <v>0</v>
      </c>
      <c r="R13195">
        <v>10</v>
      </c>
      <c r="S13195">
        <v>1</v>
      </c>
    </row>
    <row r="13196" spans="1:24" x14ac:dyDescent="0.3">
      <c r="A13196">
        <v>10206</v>
      </c>
      <c r="B13196" t="s">
        <v>747</v>
      </c>
      <c r="C13196" t="s">
        <v>3538</v>
      </c>
      <c r="P13196">
        <v>6</v>
      </c>
      <c r="Q13196">
        <v>0</v>
      </c>
      <c r="R13196">
        <v>6</v>
      </c>
      <c r="S13196">
        <v>1</v>
      </c>
    </row>
    <row r="13197" spans="1:24" x14ac:dyDescent="0.3">
      <c r="A13197">
        <v>10206</v>
      </c>
      <c r="B13197" t="s">
        <v>747</v>
      </c>
      <c r="C13197" t="s">
        <v>970</v>
      </c>
      <c r="P13197">
        <v>5</v>
      </c>
      <c r="Q13197">
        <v>0</v>
      </c>
      <c r="R13197">
        <v>2</v>
      </c>
      <c r="S13197">
        <v>2</v>
      </c>
    </row>
    <row r="13198" spans="1:24" x14ac:dyDescent="0.3">
      <c r="A13198">
        <v>10206</v>
      </c>
      <c r="B13198" t="s">
        <v>808</v>
      </c>
      <c r="C13198" t="s">
        <v>2810</v>
      </c>
      <c r="T13198">
        <v>16</v>
      </c>
      <c r="U13198">
        <v>22</v>
      </c>
      <c r="V13198">
        <v>0</v>
      </c>
      <c r="W13198">
        <v>48</v>
      </c>
      <c r="X13198">
        <v>3</v>
      </c>
    </row>
    <row r="13199" spans="1:24" x14ac:dyDescent="0.3">
      <c r="A13199">
        <v>10206</v>
      </c>
      <c r="B13199" t="s">
        <v>808</v>
      </c>
      <c r="C13199" t="s">
        <v>514</v>
      </c>
      <c r="T13199">
        <v>29</v>
      </c>
      <c r="U13199">
        <v>29</v>
      </c>
      <c r="V13199">
        <v>0</v>
      </c>
      <c r="W13199">
        <v>29</v>
      </c>
      <c r="X13199">
        <v>1</v>
      </c>
    </row>
    <row r="13200" spans="1:24" x14ac:dyDescent="0.3">
      <c r="A13200">
        <v>10206</v>
      </c>
      <c r="B13200" t="s">
        <v>747</v>
      </c>
      <c r="C13200" t="s">
        <v>2656</v>
      </c>
      <c r="T13200">
        <v>23</v>
      </c>
      <c r="U13200">
        <v>23</v>
      </c>
      <c r="V13200">
        <v>0</v>
      </c>
      <c r="W13200">
        <v>23</v>
      </c>
      <c r="X13200">
        <v>1</v>
      </c>
    </row>
    <row r="13201" spans="1:39" x14ac:dyDescent="0.3">
      <c r="A13201">
        <v>10206</v>
      </c>
      <c r="B13201" t="s">
        <v>747</v>
      </c>
      <c r="C13201" t="s">
        <v>584</v>
      </c>
      <c r="T13201">
        <v>18</v>
      </c>
      <c r="U13201">
        <v>18</v>
      </c>
      <c r="V13201">
        <v>0</v>
      </c>
      <c r="W13201">
        <v>18</v>
      </c>
      <c r="X13201">
        <v>1</v>
      </c>
    </row>
    <row r="13202" spans="1:39" x14ac:dyDescent="0.3">
      <c r="A13202">
        <v>10206</v>
      </c>
      <c r="B13202" t="s">
        <v>808</v>
      </c>
      <c r="C13202" t="s">
        <v>514</v>
      </c>
      <c r="Y13202">
        <v>1</v>
      </c>
      <c r="Z13202">
        <v>1</v>
      </c>
      <c r="AA13202">
        <v>0</v>
      </c>
      <c r="AB13202">
        <v>1</v>
      </c>
      <c r="AC13202">
        <v>1</v>
      </c>
    </row>
    <row r="13203" spans="1:39" x14ac:dyDescent="0.3">
      <c r="A13203">
        <v>10206</v>
      </c>
      <c r="B13203" t="s">
        <v>747</v>
      </c>
      <c r="C13203" t="s">
        <v>2656</v>
      </c>
      <c r="Y13203">
        <v>19.7</v>
      </c>
      <c r="Z13203">
        <v>46</v>
      </c>
      <c r="AA13203">
        <v>0</v>
      </c>
      <c r="AB13203">
        <v>59</v>
      </c>
      <c r="AC13203">
        <v>3</v>
      </c>
    </row>
    <row r="13204" spans="1:39" x14ac:dyDescent="0.3">
      <c r="A13204">
        <v>10206</v>
      </c>
      <c r="B13204" t="s">
        <v>808</v>
      </c>
      <c r="C13204" t="s">
        <v>3539</v>
      </c>
      <c r="AD13204">
        <v>2</v>
      </c>
      <c r="AE13204" t="s">
        <v>136</v>
      </c>
      <c r="AF13204">
        <v>0</v>
      </c>
      <c r="AG13204">
        <v>0</v>
      </c>
      <c r="AH13204">
        <v>0</v>
      </c>
      <c r="AI13204">
        <v>0</v>
      </c>
    </row>
    <row r="13205" spans="1:39" x14ac:dyDescent="0.3">
      <c r="A13205">
        <v>10206</v>
      </c>
      <c r="B13205" t="s">
        <v>808</v>
      </c>
      <c r="C13205" t="s">
        <v>3540</v>
      </c>
      <c r="AD13205">
        <v>0</v>
      </c>
      <c r="AE13205" t="s">
        <v>136</v>
      </c>
      <c r="AF13205">
        <v>0</v>
      </c>
      <c r="AG13205" t="s">
        <v>136</v>
      </c>
      <c r="AH13205">
        <v>0</v>
      </c>
      <c r="AI13205">
        <v>0</v>
      </c>
    </row>
    <row r="13206" spans="1:39" x14ac:dyDescent="0.3">
      <c r="A13206">
        <v>10206</v>
      </c>
      <c r="B13206" t="s">
        <v>747</v>
      </c>
      <c r="C13206" t="s">
        <v>2812</v>
      </c>
      <c r="AD13206">
        <v>1</v>
      </c>
      <c r="AE13206" t="s">
        <v>136</v>
      </c>
      <c r="AF13206">
        <v>0</v>
      </c>
      <c r="AG13206">
        <v>0</v>
      </c>
      <c r="AH13206">
        <v>4</v>
      </c>
      <c r="AI13206">
        <v>4</v>
      </c>
    </row>
    <row r="13207" spans="1:39" x14ac:dyDescent="0.3">
      <c r="A13207">
        <v>10206</v>
      </c>
      <c r="B13207" t="s">
        <v>808</v>
      </c>
      <c r="C13207" t="s">
        <v>3541</v>
      </c>
      <c r="AJ13207">
        <v>47</v>
      </c>
      <c r="AK13207">
        <v>131</v>
      </c>
      <c r="AL13207">
        <v>43.7</v>
      </c>
      <c r="AM13207">
        <v>3</v>
      </c>
    </row>
    <row r="13208" spans="1:39" x14ac:dyDescent="0.3">
      <c r="A13208">
        <v>10206</v>
      </c>
      <c r="B13208" t="s">
        <v>747</v>
      </c>
      <c r="C13208" t="s">
        <v>3142</v>
      </c>
      <c r="AJ13208">
        <v>44</v>
      </c>
      <c r="AK13208">
        <v>98</v>
      </c>
      <c r="AL13208">
        <v>32.700000000000003</v>
      </c>
      <c r="AM13208">
        <v>3</v>
      </c>
    </row>
    <row r="13209" spans="1:39" x14ac:dyDescent="0.3">
      <c r="A13209">
        <v>10207</v>
      </c>
      <c r="B13209" t="s">
        <v>1749</v>
      </c>
      <c r="C13209" t="s">
        <v>121</v>
      </c>
      <c r="D13209">
        <v>54</v>
      </c>
      <c r="E13209">
        <v>57.4</v>
      </c>
      <c r="F13209">
        <v>31</v>
      </c>
      <c r="G13209">
        <v>1</v>
      </c>
      <c r="H13209">
        <v>4</v>
      </c>
      <c r="I13209">
        <v>356</v>
      </c>
      <c r="J13209">
        <v>133.5</v>
      </c>
    </row>
    <row r="13210" spans="1:39" x14ac:dyDescent="0.3">
      <c r="A13210">
        <v>10207</v>
      </c>
      <c r="B13210" t="s">
        <v>1625</v>
      </c>
      <c r="C13210" t="s">
        <v>712</v>
      </c>
      <c r="D13210">
        <v>29</v>
      </c>
      <c r="E13210">
        <v>55.2</v>
      </c>
      <c r="F13210">
        <v>16</v>
      </c>
      <c r="G13210">
        <v>0</v>
      </c>
      <c r="H13210">
        <v>2</v>
      </c>
      <c r="I13210">
        <v>330</v>
      </c>
      <c r="J13210">
        <v>173.5</v>
      </c>
    </row>
    <row r="13211" spans="1:39" x14ac:dyDescent="0.3">
      <c r="A13211">
        <v>10207</v>
      </c>
      <c r="B13211" t="s">
        <v>1625</v>
      </c>
      <c r="C13211" t="s">
        <v>1701</v>
      </c>
      <c r="D13211">
        <v>1</v>
      </c>
      <c r="E13211">
        <v>100</v>
      </c>
      <c r="F13211">
        <v>1</v>
      </c>
      <c r="G13211">
        <v>0</v>
      </c>
      <c r="H13211">
        <v>1</v>
      </c>
      <c r="I13211">
        <v>29</v>
      </c>
      <c r="J13211">
        <v>673.6</v>
      </c>
    </row>
    <row r="13212" spans="1:39" x14ac:dyDescent="0.3">
      <c r="A13212">
        <v>10207</v>
      </c>
      <c r="B13212" t="s">
        <v>1625</v>
      </c>
      <c r="C13212" t="s">
        <v>239</v>
      </c>
      <c r="D13212">
        <v>1</v>
      </c>
      <c r="E13212">
        <v>0</v>
      </c>
      <c r="F13212">
        <v>0</v>
      </c>
      <c r="G13212">
        <v>0</v>
      </c>
      <c r="H13212">
        <v>0</v>
      </c>
      <c r="I13212">
        <v>0</v>
      </c>
      <c r="J13212">
        <v>0</v>
      </c>
    </row>
    <row r="13213" spans="1:39" x14ac:dyDescent="0.3">
      <c r="A13213">
        <v>10207</v>
      </c>
      <c r="B13213" t="s">
        <v>1749</v>
      </c>
      <c r="C13213" t="s">
        <v>921</v>
      </c>
      <c r="K13213">
        <v>23</v>
      </c>
      <c r="L13213">
        <v>0</v>
      </c>
      <c r="M13213">
        <v>28</v>
      </c>
      <c r="N13213">
        <v>0</v>
      </c>
      <c r="O13213">
        <v>97</v>
      </c>
    </row>
    <row r="13214" spans="1:39" x14ac:dyDescent="0.3">
      <c r="A13214">
        <v>10207</v>
      </c>
      <c r="B13214" t="s">
        <v>1749</v>
      </c>
      <c r="C13214" t="s">
        <v>202</v>
      </c>
      <c r="K13214">
        <v>1</v>
      </c>
      <c r="L13214">
        <v>0</v>
      </c>
      <c r="M13214">
        <v>16</v>
      </c>
      <c r="N13214">
        <v>0</v>
      </c>
      <c r="O13214">
        <v>16</v>
      </c>
    </row>
    <row r="13215" spans="1:39" x14ac:dyDescent="0.3">
      <c r="A13215">
        <v>10207</v>
      </c>
      <c r="B13215" t="s">
        <v>1749</v>
      </c>
      <c r="C13215" t="s">
        <v>121</v>
      </c>
      <c r="K13215">
        <v>5</v>
      </c>
      <c r="L13215">
        <v>1</v>
      </c>
      <c r="M13215">
        <v>1</v>
      </c>
      <c r="N13215">
        <v>1</v>
      </c>
      <c r="O13215">
        <v>-12</v>
      </c>
    </row>
    <row r="13216" spans="1:39" x14ac:dyDescent="0.3">
      <c r="A13216">
        <v>10207</v>
      </c>
      <c r="B13216" t="s">
        <v>1625</v>
      </c>
      <c r="C13216" t="s">
        <v>3356</v>
      </c>
      <c r="K13216">
        <v>20</v>
      </c>
      <c r="L13216">
        <v>0</v>
      </c>
      <c r="M13216">
        <v>65</v>
      </c>
      <c r="N13216">
        <v>2</v>
      </c>
      <c r="O13216">
        <v>194</v>
      </c>
    </row>
    <row r="13217" spans="1:19" x14ac:dyDescent="0.3">
      <c r="A13217">
        <v>10207</v>
      </c>
      <c r="B13217" t="s">
        <v>1625</v>
      </c>
      <c r="C13217" t="s">
        <v>289</v>
      </c>
      <c r="K13217">
        <v>3</v>
      </c>
      <c r="L13217">
        <v>0</v>
      </c>
      <c r="M13217">
        <v>7</v>
      </c>
      <c r="N13217">
        <v>0</v>
      </c>
      <c r="O13217">
        <v>13</v>
      </c>
    </row>
    <row r="13218" spans="1:19" x14ac:dyDescent="0.3">
      <c r="A13218">
        <v>10207</v>
      </c>
      <c r="B13218" t="s">
        <v>1625</v>
      </c>
      <c r="C13218" t="s">
        <v>3358</v>
      </c>
      <c r="K13218">
        <v>1</v>
      </c>
      <c r="L13218">
        <v>0</v>
      </c>
      <c r="M13218">
        <v>9</v>
      </c>
      <c r="N13218">
        <v>0</v>
      </c>
      <c r="O13218">
        <v>9</v>
      </c>
    </row>
    <row r="13219" spans="1:19" x14ac:dyDescent="0.3">
      <c r="A13219">
        <v>10207</v>
      </c>
      <c r="B13219" t="s">
        <v>1625</v>
      </c>
      <c r="C13219" t="s">
        <v>3442</v>
      </c>
      <c r="K13219">
        <v>0</v>
      </c>
      <c r="L13219">
        <v>1</v>
      </c>
      <c r="M13219">
        <v>0</v>
      </c>
      <c r="N13219">
        <v>0</v>
      </c>
      <c r="O13219">
        <v>0</v>
      </c>
    </row>
    <row r="13220" spans="1:19" x14ac:dyDescent="0.3">
      <c r="A13220">
        <v>10207</v>
      </c>
      <c r="B13220" t="s">
        <v>1625</v>
      </c>
      <c r="C13220" t="s">
        <v>712</v>
      </c>
      <c r="K13220">
        <v>9</v>
      </c>
      <c r="L13220">
        <v>1</v>
      </c>
      <c r="M13220">
        <v>13</v>
      </c>
      <c r="N13220">
        <v>0</v>
      </c>
      <c r="O13220">
        <v>-14</v>
      </c>
    </row>
    <row r="13221" spans="1:19" x14ac:dyDescent="0.3">
      <c r="A13221">
        <v>10207</v>
      </c>
      <c r="B13221" t="s">
        <v>1749</v>
      </c>
      <c r="C13221" t="s">
        <v>3069</v>
      </c>
      <c r="P13221">
        <v>17</v>
      </c>
      <c r="Q13221">
        <v>1</v>
      </c>
      <c r="R13221">
        <v>87</v>
      </c>
      <c r="S13221">
        <v>8</v>
      </c>
    </row>
    <row r="13222" spans="1:19" x14ac:dyDescent="0.3">
      <c r="A13222">
        <v>10207</v>
      </c>
      <c r="B13222" t="s">
        <v>1749</v>
      </c>
      <c r="C13222" t="s">
        <v>2733</v>
      </c>
      <c r="P13222">
        <v>15</v>
      </c>
      <c r="Q13222">
        <v>2</v>
      </c>
      <c r="R13222">
        <v>74</v>
      </c>
      <c r="S13222">
        <v>6</v>
      </c>
    </row>
    <row r="13223" spans="1:19" x14ac:dyDescent="0.3">
      <c r="A13223">
        <v>10207</v>
      </c>
      <c r="B13223" t="s">
        <v>1749</v>
      </c>
      <c r="C13223" t="s">
        <v>921</v>
      </c>
      <c r="P13223">
        <v>14</v>
      </c>
      <c r="Q13223">
        <v>1</v>
      </c>
      <c r="R13223">
        <v>69</v>
      </c>
      <c r="S13223">
        <v>8</v>
      </c>
    </row>
    <row r="13224" spans="1:19" x14ac:dyDescent="0.3">
      <c r="A13224">
        <v>10207</v>
      </c>
      <c r="B13224" t="s">
        <v>1749</v>
      </c>
      <c r="C13224" t="s">
        <v>3269</v>
      </c>
      <c r="P13224">
        <v>27</v>
      </c>
      <c r="Q13224">
        <v>0</v>
      </c>
      <c r="R13224">
        <v>51</v>
      </c>
      <c r="S13224">
        <v>3</v>
      </c>
    </row>
    <row r="13225" spans="1:19" x14ac:dyDescent="0.3">
      <c r="A13225">
        <v>10207</v>
      </c>
      <c r="B13225" t="s">
        <v>1749</v>
      </c>
      <c r="C13225" t="s">
        <v>74</v>
      </c>
      <c r="P13225">
        <v>30</v>
      </c>
      <c r="Q13225">
        <v>0</v>
      </c>
      <c r="R13225">
        <v>30</v>
      </c>
      <c r="S13225">
        <v>1</v>
      </c>
    </row>
    <row r="13226" spans="1:19" x14ac:dyDescent="0.3">
      <c r="A13226">
        <v>10207</v>
      </c>
      <c r="B13226" t="s">
        <v>1749</v>
      </c>
      <c r="C13226" t="s">
        <v>3542</v>
      </c>
      <c r="P13226">
        <v>14</v>
      </c>
      <c r="Q13226">
        <v>0</v>
      </c>
      <c r="R13226">
        <v>26</v>
      </c>
      <c r="S13226">
        <v>3</v>
      </c>
    </row>
    <row r="13227" spans="1:19" x14ac:dyDescent="0.3">
      <c r="A13227">
        <v>10207</v>
      </c>
      <c r="B13227" t="s">
        <v>1749</v>
      </c>
      <c r="C13227" t="s">
        <v>202</v>
      </c>
      <c r="P13227">
        <v>15</v>
      </c>
      <c r="Q13227">
        <v>0</v>
      </c>
      <c r="R13227">
        <v>19</v>
      </c>
      <c r="S13227">
        <v>2</v>
      </c>
    </row>
    <row r="13228" spans="1:19" x14ac:dyDescent="0.3">
      <c r="A13228">
        <v>10207</v>
      </c>
      <c r="B13228" t="s">
        <v>1625</v>
      </c>
      <c r="C13228" t="s">
        <v>1701</v>
      </c>
      <c r="P13228">
        <v>37</v>
      </c>
      <c r="Q13228">
        <v>1</v>
      </c>
      <c r="R13228">
        <v>83</v>
      </c>
      <c r="S13228">
        <v>5</v>
      </c>
    </row>
    <row r="13229" spans="1:19" x14ac:dyDescent="0.3">
      <c r="A13229">
        <v>10207</v>
      </c>
      <c r="B13229" t="s">
        <v>1625</v>
      </c>
      <c r="C13229" t="s">
        <v>3543</v>
      </c>
      <c r="P13229">
        <v>42</v>
      </c>
      <c r="Q13229">
        <v>0</v>
      </c>
      <c r="R13229">
        <v>79</v>
      </c>
      <c r="S13229">
        <v>2</v>
      </c>
    </row>
    <row r="13230" spans="1:19" x14ac:dyDescent="0.3">
      <c r="A13230">
        <v>10207</v>
      </c>
      <c r="B13230" t="s">
        <v>1625</v>
      </c>
      <c r="C13230" t="s">
        <v>781</v>
      </c>
      <c r="P13230">
        <v>74</v>
      </c>
      <c r="Q13230">
        <v>1</v>
      </c>
      <c r="R13230">
        <v>74</v>
      </c>
      <c r="S13230">
        <v>1</v>
      </c>
    </row>
    <row r="13231" spans="1:19" x14ac:dyDescent="0.3">
      <c r="A13231">
        <v>10207</v>
      </c>
      <c r="B13231" t="s">
        <v>1625</v>
      </c>
      <c r="C13231" t="s">
        <v>3358</v>
      </c>
      <c r="P13231">
        <v>18</v>
      </c>
      <c r="Q13231">
        <v>0</v>
      </c>
      <c r="R13231">
        <v>67</v>
      </c>
      <c r="S13231">
        <v>6</v>
      </c>
    </row>
    <row r="13232" spans="1:19" x14ac:dyDescent="0.3">
      <c r="A13232">
        <v>10207</v>
      </c>
      <c r="B13232" t="s">
        <v>1625</v>
      </c>
      <c r="C13232" t="s">
        <v>239</v>
      </c>
      <c r="P13232">
        <v>29</v>
      </c>
      <c r="Q13232">
        <v>1</v>
      </c>
      <c r="R13232">
        <v>40</v>
      </c>
      <c r="S13232">
        <v>2</v>
      </c>
    </row>
    <row r="13233" spans="1:39" x14ac:dyDescent="0.3">
      <c r="A13233">
        <v>10207</v>
      </c>
      <c r="B13233" t="s">
        <v>1625</v>
      </c>
      <c r="C13233" t="s">
        <v>289</v>
      </c>
      <c r="P13233">
        <v>16</v>
      </c>
      <c r="Q13233">
        <v>0</v>
      </c>
      <c r="R13233">
        <v>16</v>
      </c>
      <c r="S13233">
        <v>1</v>
      </c>
    </row>
    <row r="13234" spans="1:39" x14ac:dyDescent="0.3">
      <c r="A13234">
        <v>10207</v>
      </c>
      <c r="B13234" t="s">
        <v>1749</v>
      </c>
      <c r="C13234" t="s">
        <v>2010</v>
      </c>
      <c r="T13234">
        <v>28</v>
      </c>
      <c r="U13234">
        <v>28</v>
      </c>
      <c r="V13234">
        <v>0</v>
      </c>
      <c r="W13234">
        <v>28</v>
      </c>
      <c r="X13234">
        <v>1</v>
      </c>
    </row>
    <row r="13235" spans="1:39" x14ac:dyDescent="0.3">
      <c r="A13235">
        <v>10207</v>
      </c>
      <c r="B13235" t="s">
        <v>1749</v>
      </c>
      <c r="C13235" t="s">
        <v>3544</v>
      </c>
      <c r="T13235">
        <v>19</v>
      </c>
      <c r="U13235">
        <v>19</v>
      </c>
      <c r="V13235">
        <v>0</v>
      </c>
      <c r="W13235">
        <v>19</v>
      </c>
      <c r="X13235">
        <v>1</v>
      </c>
    </row>
    <row r="13236" spans="1:39" x14ac:dyDescent="0.3">
      <c r="A13236">
        <v>10207</v>
      </c>
      <c r="B13236" t="s">
        <v>1625</v>
      </c>
      <c r="C13236" t="s">
        <v>202</v>
      </c>
      <c r="T13236">
        <v>9</v>
      </c>
      <c r="U13236">
        <v>9</v>
      </c>
      <c r="V13236">
        <v>0</v>
      </c>
      <c r="W13236">
        <v>9</v>
      </c>
      <c r="X13236">
        <v>1</v>
      </c>
    </row>
    <row r="13237" spans="1:39" x14ac:dyDescent="0.3">
      <c r="A13237">
        <v>10207</v>
      </c>
      <c r="B13237" t="s">
        <v>1749</v>
      </c>
      <c r="C13237" t="s">
        <v>3069</v>
      </c>
      <c r="Y13237">
        <v>18</v>
      </c>
      <c r="Z13237">
        <v>39</v>
      </c>
      <c r="AA13237">
        <v>0</v>
      </c>
      <c r="AB13237">
        <v>54</v>
      </c>
      <c r="AC13237">
        <v>3</v>
      </c>
    </row>
    <row r="13238" spans="1:39" x14ac:dyDescent="0.3">
      <c r="A13238">
        <v>10207</v>
      </c>
      <c r="B13238" t="s">
        <v>1625</v>
      </c>
      <c r="C13238" t="s">
        <v>239</v>
      </c>
      <c r="Y13238">
        <v>-1</v>
      </c>
      <c r="Z13238">
        <v>0</v>
      </c>
      <c r="AA13238">
        <v>0</v>
      </c>
      <c r="AB13238">
        <v>-1</v>
      </c>
      <c r="AC13238">
        <v>1</v>
      </c>
    </row>
    <row r="13239" spans="1:39" x14ac:dyDescent="0.3">
      <c r="A13239">
        <v>10207</v>
      </c>
      <c r="B13239" t="s">
        <v>1749</v>
      </c>
      <c r="C13239" t="s">
        <v>3272</v>
      </c>
      <c r="AD13239">
        <v>1</v>
      </c>
      <c r="AE13239">
        <v>29</v>
      </c>
      <c r="AF13239">
        <v>1</v>
      </c>
      <c r="AG13239">
        <v>100</v>
      </c>
      <c r="AH13239">
        <v>7</v>
      </c>
      <c r="AI13239">
        <v>4</v>
      </c>
    </row>
    <row r="13240" spans="1:39" x14ac:dyDescent="0.3">
      <c r="A13240">
        <v>10207</v>
      </c>
      <c r="B13240" t="s">
        <v>1625</v>
      </c>
      <c r="C13240" t="s">
        <v>3032</v>
      </c>
      <c r="AD13240">
        <v>1</v>
      </c>
      <c r="AE13240">
        <v>30</v>
      </c>
      <c r="AF13240">
        <v>1</v>
      </c>
      <c r="AG13240">
        <v>100</v>
      </c>
      <c r="AH13240">
        <v>8</v>
      </c>
      <c r="AI13240">
        <v>5</v>
      </c>
    </row>
    <row r="13241" spans="1:39" x14ac:dyDescent="0.3">
      <c r="A13241">
        <v>10207</v>
      </c>
      <c r="B13241" t="s">
        <v>1749</v>
      </c>
      <c r="C13241" t="s">
        <v>3545</v>
      </c>
      <c r="AJ13241">
        <v>48</v>
      </c>
      <c r="AK13241">
        <v>213</v>
      </c>
      <c r="AL13241">
        <v>42.6</v>
      </c>
      <c r="AM13241">
        <v>5</v>
      </c>
    </row>
    <row r="13242" spans="1:39" x14ac:dyDescent="0.3">
      <c r="A13242">
        <v>10207</v>
      </c>
      <c r="B13242" t="s">
        <v>1625</v>
      </c>
      <c r="C13242" t="s">
        <v>3361</v>
      </c>
      <c r="AJ13242">
        <v>46</v>
      </c>
      <c r="AK13242">
        <v>191</v>
      </c>
      <c r="AL13242">
        <v>38.200000000000003</v>
      </c>
      <c r="AM13242">
        <v>5</v>
      </c>
    </row>
    <row r="13243" spans="1:39" x14ac:dyDescent="0.3">
      <c r="A13243">
        <v>10208</v>
      </c>
      <c r="B13243" t="s">
        <v>62</v>
      </c>
      <c r="C13243" t="s">
        <v>3546</v>
      </c>
      <c r="D13243">
        <v>39</v>
      </c>
      <c r="E13243">
        <v>66.7</v>
      </c>
      <c r="F13243">
        <v>26</v>
      </c>
      <c r="G13243">
        <v>1</v>
      </c>
      <c r="H13243">
        <v>3</v>
      </c>
      <c r="I13243">
        <v>386</v>
      </c>
      <c r="J13243">
        <v>170.1</v>
      </c>
    </row>
    <row r="13244" spans="1:39" x14ac:dyDescent="0.3">
      <c r="A13244">
        <v>10208</v>
      </c>
      <c r="B13244" t="s">
        <v>62</v>
      </c>
      <c r="C13244" t="s">
        <v>3262</v>
      </c>
      <c r="D13244">
        <v>1</v>
      </c>
      <c r="E13244">
        <v>100</v>
      </c>
      <c r="F13244">
        <v>1</v>
      </c>
      <c r="G13244">
        <v>0</v>
      </c>
      <c r="H13244">
        <v>0</v>
      </c>
      <c r="I13244">
        <v>6</v>
      </c>
      <c r="J13244">
        <v>150.4</v>
      </c>
    </row>
    <row r="13245" spans="1:39" x14ac:dyDescent="0.3">
      <c r="A13245">
        <v>10208</v>
      </c>
      <c r="B13245" t="s">
        <v>593</v>
      </c>
      <c r="C13245" t="s">
        <v>524</v>
      </c>
      <c r="D13245">
        <v>29</v>
      </c>
      <c r="E13245">
        <v>65.5</v>
      </c>
      <c r="F13245">
        <v>19</v>
      </c>
      <c r="G13245">
        <v>1</v>
      </c>
      <c r="H13245">
        <v>4</v>
      </c>
      <c r="I13245">
        <v>323</v>
      </c>
      <c r="J13245">
        <v>197.7</v>
      </c>
    </row>
    <row r="13246" spans="1:39" x14ac:dyDescent="0.3">
      <c r="A13246">
        <v>10208</v>
      </c>
      <c r="B13246" t="s">
        <v>62</v>
      </c>
      <c r="C13246" t="s">
        <v>3547</v>
      </c>
      <c r="K13246">
        <v>11</v>
      </c>
      <c r="L13246">
        <v>0</v>
      </c>
      <c r="M13246">
        <v>42</v>
      </c>
      <c r="N13246">
        <v>2</v>
      </c>
      <c r="O13246">
        <v>85</v>
      </c>
    </row>
    <row r="13247" spans="1:39" x14ac:dyDescent="0.3">
      <c r="A13247">
        <v>10208</v>
      </c>
      <c r="B13247" t="s">
        <v>62</v>
      </c>
      <c r="C13247" t="s">
        <v>3262</v>
      </c>
      <c r="K13247">
        <v>10</v>
      </c>
      <c r="L13247">
        <v>1</v>
      </c>
      <c r="M13247">
        <v>12</v>
      </c>
      <c r="N13247">
        <v>0</v>
      </c>
      <c r="O13247">
        <v>55</v>
      </c>
    </row>
    <row r="13248" spans="1:39" x14ac:dyDescent="0.3">
      <c r="A13248">
        <v>10208</v>
      </c>
      <c r="B13248" t="s">
        <v>62</v>
      </c>
      <c r="C13248" t="s">
        <v>1208</v>
      </c>
      <c r="K13248">
        <v>3</v>
      </c>
      <c r="L13248">
        <v>0</v>
      </c>
      <c r="M13248">
        <v>15</v>
      </c>
      <c r="N13248">
        <v>0</v>
      </c>
      <c r="O13248">
        <v>27</v>
      </c>
    </row>
    <row r="13249" spans="1:19" x14ac:dyDescent="0.3">
      <c r="A13249">
        <v>10208</v>
      </c>
      <c r="B13249" t="s">
        <v>62</v>
      </c>
      <c r="C13249" t="s">
        <v>3548</v>
      </c>
      <c r="K13249">
        <v>1</v>
      </c>
      <c r="L13249">
        <v>0</v>
      </c>
      <c r="M13249">
        <v>0</v>
      </c>
      <c r="N13249">
        <v>0</v>
      </c>
      <c r="O13249">
        <v>0</v>
      </c>
    </row>
    <row r="13250" spans="1:19" x14ac:dyDescent="0.3">
      <c r="A13250">
        <v>10208</v>
      </c>
      <c r="B13250" t="s">
        <v>62</v>
      </c>
      <c r="C13250" t="s">
        <v>3546</v>
      </c>
      <c r="K13250">
        <v>7</v>
      </c>
      <c r="L13250">
        <v>0</v>
      </c>
      <c r="M13250">
        <v>7</v>
      </c>
      <c r="N13250">
        <v>0</v>
      </c>
      <c r="O13250">
        <v>-5</v>
      </c>
    </row>
    <row r="13251" spans="1:19" x14ac:dyDescent="0.3">
      <c r="A13251">
        <v>10208</v>
      </c>
      <c r="B13251" t="s">
        <v>593</v>
      </c>
      <c r="C13251" t="s">
        <v>962</v>
      </c>
      <c r="K13251">
        <v>18</v>
      </c>
      <c r="L13251">
        <v>0</v>
      </c>
      <c r="M13251">
        <v>17</v>
      </c>
      <c r="N13251">
        <v>2</v>
      </c>
      <c r="O13251">
        <v>94</v>
      </c>
    </row>
    <row r="13252" spans="1:19" x14ac:dyDescent="0.3">
      <c r="A13252">
        <v>10208</v>
      </c>
      <c r="B13252" t="s">
        <v>593</v>
      </c>
      <c r="C13252" t="s">
        <v>56</v>
      </c>
      <c r="K13252">
        <v>14</v>
      </c>
      <c r="L13252">
        <v>0</v>
      </c>
      <c r="M13252">
        <v>25</v>
      </c>
      <c r="N13252">
        <v>0</v>
      </c>
      <c r="O13252">
        <v>72</v>
      </c>
    </row>
    <row r="13253" spans="1:19" x14ac:dyDescent="0.3">
      <c r="A13253">
        <v>10208</v>
      </c>
      <c r="B13253" t="s">
        <v>593</v>
      </c>
      <c r="C13253" t="s">
        <v>524</v>
      </c>
      <c r="K13253">
        <v>8</v>
      </c>
      <c r="L13253">
        <v>0</v>
      </c>
      <c r="M13253">
        <v>9</v>
      </c>
      <c r="N13253">
        <v>0</v>
      </c>
      <c r="O13253">
        <v>22</v>
      </c>
    </row>
    <row r="13254" spans="1:19" x14ac:dyDescent="0.3">
      <c r="A13254">
        <v>10208</v>
      </c>
      <c r="B13254" t="s">
        <v>593</v>
      </c>
      <c r="C13254" t="s">
        <v>1435</v>
      </c>
      <c r="K13254">
        <v>1</v>
      </c>
      <c r="L13254">
        <v>0</v>
      </c>
      <c r="M13254">
        <v>1</v>
      </c>
      <c r="N13254">
        <v>0</v>
      </c>
      <c r="O13254">
        <v>1</v>
      </c>
    </row>
    <row r="13255" spans="1:19" x14ac:dyDescent="0.3">
      <c r="A13255">
        <v>10208</v>
      </c>
      <c r="B13255" t="s">
        <v>62</v>
      </c>
      <c r="C13255" t="s">
        <v>1277</v>
      </c>
      <c r="P13255">
        <v>77</v>
      </c>
      <c r="Q13255">
        <v>2</v>
      </c>
      <c r="R13255">
        <v>201</v>
      </c>
      <c r="S13255">
        <v>9</v>
      </c>
    </row>
    <row r="13256" spans="1:19" x14ac:dyDescent="0.3">
      <c r="A13256">
        <v>10208</v>
      </c>
      <c r="B13256" t="s">
        <v>62</v>
      </c>
      <c r="C13256" t="s">
        <v>2511</v>
      </c>
      <c r="P13256">
        <v>16</v>
      </c>
      <c r="Q13256">
        <v>0</v>
      </c>
      <c r="R13256">
        <v>72</v>
      </c>
      <c r="S13256">
        <v>7</v>
      </c>
    </row>
    <row r="13257" spans="1:19" x14ac:dyDescent="0.3">
      <c r="A13257">
        <v>10208</v>
      </c>
      <c r="B13257" t="s">
        <v>62</v>
      </c>
      <c r="C13257" t="s">
        <v>3549</v>
      </c>
      <c r="P13257">
        <v>27</v>
      </c>
      <c r="Q13257">
        <v>0</v>
      </c>
      <c r="R13257">
        <v>48</v>
      </c>
      <c r="S13257">
        <v>3</v>
      </c>
    </row>
    <row r="13258" spans="1:19" x14ac:dyDescent="0.3">
      <c r="A13258">
        <v>10208</v>
      </c>
      <c r="B13258" t="s">
        <v>62</v>
      </c>
      <c r="C13258" t="s">
        <v>1361</v>
      </c>
      <c r="P13258">
        <v>24</v>
      </c>
      <c r="Q13258">
        <v>0</v>
      </c>
      <c r="R13258">
        <v>33</v>
      </c>
      <c r="S13258">
        <v>2</v>
      </c>
    </row>
    <row r="13259" spans="1:19" x14ac:dyDescent="0.3">
      <c r="A13259">
        <v>10208</v>
      </c>
      <c r="B13259" t="s">
        <v>62</v>
      </c>
      <c r="C13259" t="s">
        <v>3262</v>
      </c>
      <c r="P13259">
        <v>24</v>
      </c>
      <c r="Q13259">
        <v>0</v>
      </c>
      <c r="R13259">
        <v>24</v>
      </c>
      <c r="S13259">
        <v>1</v>
      </c>
    </row>
    <row r="13260" spans="1:19" x14ac:dyDescent="0.3">
      <c r="A13260">
        <v>10208</v>
      </c>
      <c r="B13260" t="s">
        <v>62</v>
      </c>
      <c r="C13260" t="s">
        <v>3063</v>
      </c>
      <c r="P13260">
        <v>10</v>
      </c>
      <c r="Q13260">
        <v>1</v>
      </c>
      <c r="R13260">
        <v>14</v>
      </c>
      <c r="S13260">
        <v>2</v>
      </c>
    </row>
    <row r="13261" spans="1:19" x14ac:dyDescent="0.3">
      <c r="A13261">
        <v>10208</v>
      </c>
      <c r="B13261" t="s">
        <v>62</v>
      </c>
      <c r="C13261" t="s">
        <v>1555</v>
      </c>
      <c r="P13261">
        <v>4</v>
      </c>
      <c r="Q13261">
        <v>0</v>
      </c>
      <c r="R13261">
        <v>0</v>
      </c>
      <c r="S13261">
        <v>3</v>
      </c>
    </row>
    <row r="13262" spans="1:19" x14ac:dyDescent="0.3">
      <c r="A13262">
        <v>10208</v>
      </c>
      <c r="B13262" t="s">
        <v>593</v>
      </c>
      <c r="C13262" t="s">
        <v>174</v>
      </c>
      <c r="P13262">
        <v>38</v>
      </c>
      <c r="Q13262">
        <v>1</v>
      </c>
      <c r="R13262">
        <v>139</v>
      </c>
      <c r="S13262">
        <v>8</v>
      </c>
    </row>
    <row r="13263" spans="1:19" x14ac:dyDescent="0.3">
      <c r="A13263">
        <v>10208</v>
      </c>
      <c r="B13263" t="s">
        <v>593</v>
      </c>
      <c r="C13263" t="s">
        <v>3100</v>
      </c>
      <c r="P13263">
        <v>43</v>
      </c>
      <c r="Q13263">
        <v>2</v>
      </c>
      <c r="R13263">
        <v>112</v>
      </c>
      <c r="S13263">
        <v>3</v>
      </c>
    </row>
    <row r="13264" spans="1:19" x14ac:dyDescent="0.3">
      <c r="A13264">
        <v>10208</v>
      </c>
      <c r="B13264" t="s">
        <v>593</v>
      </c>
      <c r="C13264" t="s">
        <v>962</v>
      </c>
      <c r="P13264">
        <v>15</v>
      </c>
      <c r="Q13264">
        <v>0</v>
      </c>
      <c r="R13264">
        <v>45</v>
      </c>
      <c r="S13264">
        <v>4</v>
      </c>
    </row>
    <row r="13265" spans="1:39" x14ac:dyDescent="0.3">
      <c r="A13265">
        <v>10208</v>
      </c>
      <c r="B13265" t="s">
        <v>593</v>
      </c>
      <c r="C13265" t="s">
        <v>2326</v>
      </c>
      <c r="P13265">
        <v>11</v>
      </c>
      <c r="Q13265">
        <v>0</v>
      </c>
      <c r="R13265">
        <v>19</v>
      </c>
      <c r="S13265">
        <v>2</v>
      </c>
    </row>
    <row r="13266" spans="1:39" x14ac:dyDescent="0.3">
      <c r="A13266">
        <v>10208</v>
      </c>
      <c r="B13266" t="s">
        <v>593</v>
      </c>
      <c r="C13266" t="s">
        <v>2733</v>
      </c>
      <c r="P13266">
        <v>7</v>
      </c>
      <c r="Q13266">
        <v>0</v>
      </c>
      <c r="R13266">
        <v>7</v>
      </c>
      <c r="S13266">
        <v>1</v>
      </c>
    </row>
    <row r="13267" spans="1:39" x14ac:dyDescent="0.3">
      <c r="A13267">
        <v>10208</v>
      </c>
      <c r="B13267" t="s">
        <v>593</v>
      </c>
      <c r="C13267" t="s">
        <v>3550</v>
      </c>
      <c r="P13267">
        <v>1</v>
      </c>
      <c r="Q13267">
        <v>1</v>
      </c>
      <c r="R13267">
        <v>1</v>
      </c>
      <c r="S13267">
        <v>1</v>
      </c>
    </row>
    <row r="13268" spans="1:39" x14ac:dyDescent="0.3">
      <c r="A13268">
        <v>10208</v>
      </c>
      <c r="B13268" t="s">
        <v>62</v>
      </c>
      <c r="C13268" t="s">
        <v>1277</v>
      </c>
      <c r="T13268">
        <v>33.5</v>
      </c>
      <c r="U13268">
        <v>34</v>
      </c>
      <c r="V13268">
        <v>0</v>
      </c>
      <c r="W13268">
        <v>67</v>
      </c>
      <c r="X13268">
        <v>2</v>
      </c>
    </row>
    <row r="13269" spans="1:39" x14ac:dyDescent="0.3">
      <c r="A13269">
        <v>10208</v>
      </c>
      <c r="B13269" t="s">
        <v>62</v>
      </c>
      <c r="C13269" t="s">
        <v>3262</v>
      </c>
      <c r="T13269">
        <v>19</v>
      </c>
      <c r="U13269">
        <v>19</v>
      </c>
      <c r="V13269">
        <v>0</v>
      </c>
      <c r="W13269">
        <v>19</v>
      </c>
      <c r="X13269">
        <v>1</v>
      </c>
    </row>
    <row r="13270" spans="1:39" x14ac:dyDescent="0.3">
      <c r="A13270">
        <v>10208</v>
      </c>
      <c r="B13270" t="s">
        <v>593</v>
      </c>
      <c r="C13270" t="s">
        <v>3551</v>
      </c>
      <c r="T13270">
        <v>26.5</v>
      </c>
      <c r="U13270">
        <v>33</v>
      </c>
      <c r="V13270">
        <v>0</v>
      </c>
      <c r="W13270">
        <v>53</v>
      </c>
      <c r="X13270">
        <v>2</v>
      </c>
    </row>
    <row r="13271" spans="1:39" x14ac:dyDescent="0.3">
      <c r="A13271">
        <v>10208</v>
      </c>
      <c r="B13271" t="s">
        <v>593</v>
      </c>
      <c r="C13271" t="s">
        <v>962</v>
      </c>
      <c r="T13271">
        <v>14</v>
      </c>
      <c r="U13271">
        <v>14</v>
      </c>
      <c r="V13271">
        <v>0</v>
      </c>
      <c r="W13271">
        <v>14</v>
      </c>
      <c r="X13271">
        <v>1</v>
      </c>
    </row>
    <row r="13272" spans="1:39" x14ac:dyDescent="0.3">
      <c r="A13272">
        <v>10208</v>
      </c>
      <c r="B13272" t="s">
        <v>62</v>
      </c>
      <c r="C13272" t="s">
        <v>1277</v>
      </c>
      <c r="Y13272">
        <v>11</v>
      </c>
      <c r="Z13272">
        <v>11</v>
      </c>
      <c r="AA13272">
        <v>0</v>
      </c>
      <c r="AB13272">
        <v>11</v>
      </c>
      <c r="AC13272">
        <v>1</v>
      </c>
    </row>
    <row r="13273" spans="1:39" x14ac:dyDescent="0.3">
      <c r="A13273">
        <v>10208</v>
      </c>
      <c r="B13273" t="s">
        <v>593</v>
      </c>
      <c r="C13273" t="s">
        <v>3100</v>
      </c>
      <c r="Y13273">
        <v>11</v>
      </c>
      <c r="Z13273">
        <v>11</v>
      </c>
      <c r="AA13273">
        <v>0</v>
      </c>
      <c r="AB13273">
        <v>11</v>
      </c>
      <c r="AC13273">
        <v>1</v>
      </c>
    </row>
    <row r="13274" spans="1:39" x14ac:dyDescent="0.3">
      <c r="A13274">
        <v>10208</v>
      </c>
      <c r="B13274" t="s">
        <v>62</v>
      </c>
      <c r="C13274" t="s">
        <v>1377</v>
      </c>
      <c r="AD13274">
        <v>0</v>
      </c>
      <c r="AE13274" t="s">
        <v>136</v>
      </c>
      <c r="AF13274">
        <v>0</v>
      </c>
      <c r="AG13274" t="s">
        <v>136</v>
      </c>
      <c r="AH13274">
        <v>4</v>
      </c>
      <c r="AI13274">
        <v>4</v>
      </c>
    </row>
    <row r="13275" spans="1:39" x14ac:dyDescent="0.3">
      <c r="A13275">
        <v>10208</v>
      </c>
      <c r="B13275" t="s">
        <v>593</v>
      </c>
      <c r="C13275" t="s">
        <v>3107</v>
      </c>
      <c r="AD13275">
        <v>2</v>
      </c>
      <c r="AE13275">
        <v>45</v>
      </c>
      <c r="AF13275">
        <v>1</v>
      </c>
      <c r="AG13275">
        <v>50</v>
      </c>
      <c r="AH13275">
        <v>8</v>
      </c>
      <c r="AI13275">
        <v>5</v>
      </c>
    </row>
    <row r="13276" spans="1:39" x14ac:dyDescent="0.3">
      <c r="A13276">
        <v>10208</v>
      </c>
      <c r="B13276" t="s">
        <v>62</v>
      </c>
      <c r="C13276" t="s">
        <v>3552</v>
      </c>
      <c r="AJ13276">
        <v>50</v>
      </c>
      <c r="AK13276">
        <v>127</v>
      </c>
      <c r="AL13276">
        <v>42.3</v>
      </c>
      <c r="AM13276">
        <v>3</v>
      </c>
    </row>
    <row r="13277" spans="1:39" x14ac:dyDescent="0.3">
      <c r="A13277">
        <v>10208</v>
      </c>
      <c r="B13277" t="s">
        <v>593</v>
      </c>
      <c r="C13277" t="s">
        <v>3107</v>
      </c>
      <c r="AJ13277">
        <v>46</v>
      </c>
      <c r="AK13277">
        <v>90</v>
      </c>
      <c r="AL13277">
        <v>45</v>
      </c>
      <c r="AM13277">
        <v>2</v>
      </c>
    </row>
    <row r="13278" spans="1:39" x14ac:dyDescent="0.3">
      <c r="A13278">
        <v>10209</v>
      </c>
      <c r="B13278" t="s">
        <v>2165</v>
      </c>
      <c r="C13278" t="s">
        <v>3242</v>
      </c>
      <c r="D13278">
        <v>36</v>
      </c>
      <c r="E13278">
        <v>63.9</v>
      </c>
      <c r="F13278">
        <v>23</v>
      </c>
      <c r="G13278">
        <v>1</v>
      </c>
      <c r="H13278">
        <v>1</v>
      </c>
      <c r="I13278">
        <v>264</v>
      </c>
      <c r="J13278">
        <v>129.1</v>
      </c>
    </row>
    <row r="13279" spans="1:39" x14ac:dyDescent="0.3">
      <c r="A13279">
        <v>10209</v>
      </c>
      <c r="B13279" t="s">
        <v>363</v>
      </c>
      <c r="C13279" t="s">
        <v>3553</v>
      </c>
      <c r="D13279">
        <v>24</v>
      </c>
      <c r="E13279">
        <v>62.5</v>
      </c>
      <c r="F13279">
        <v>15</v>
      </c>
      <c r="G13279">
        <v>0</v>
      </c>
      <c r="H13279">
        <v>2</v>
      </c>
      <c r="I13279">
        <v>223</v>
      </c>
      <c r="J13279">
        <v>168.1</v>
      </c>
    </row>
    <row r="13280" spans="1:39" x14ac:dyDescent="0.3">
      <c r="A13280">
        <v>10209</v>
      </c>
      <c r="B13280" t="s">
        <v>2165</v>
      </c>
      <c r="C13280" t="s">
        <v>53</v>
      </c>
      <c r="K13280">
        <v>6</v>
      </c>
      <c r="L13280">
        <v>0</v>
      </c>
      <c r="M13280">
        <v>9</v>
      </c>
      <c r="N13280">
        <v>0</v>
      </c>
      <c r="O13280">
        <v>19</v>
      </c>
    </row>
    <row r="13281" spans="1:19" x14ac:dyDescent="0.3">
      <c r="A13281">
        <v>10209</v>
      </c>
      <c r="B13281" t="s">
        <v>2165</v>
      </c>
      <c r="C13281" t="s">
        <v>3243</v>
      </c>
      <c r="K13281">
        <v>2</v>
      </c>
      <c r="L13281">
        <v>0</v>
      </c>
      <c r="M13281">
        <v>6</v>
      </c>
      <c r="N13281">
        <v>0</v>
      </c>
      <c r="O13281">
        <v>11</v>
      </c>
    </row>
    <row r="13282" spans="1:19" x14ac:dyDescent="0.3">
      <c r="A13282">
        <v>10209</v>
      </c>
      <c r="B13282" t="s">
        <v>2165</v>
      </c>
      <c r="C13282" t="s">
        <v>443</v>
      </c>
      <c r="K13282">
        <v>0</v>
      </c>
      <c r="L13282">
        <v>1</v>
      </c>
      <c r="M13282">
        <v>0</v>
      </c>
      <c r="N13282">
        <v>0</v>
      </c>
      <c r="O13282">
        <v>0</v>
      </c>
    </row>
    <row r="13283" spans="1:19" x14ac:dyDescent="0.3">
      <c r="A13283">
        <v>10209</v>
      </c>
      <c r="B13283" t="s">
        <v>2165</v>
      </c>
      <c r="C13283" t="s">
        <v>3242</v>
      </c>
      <c r="K13283">
        <v>5</v>
      </c>
      <c r="L13283">
        <v>0</v>
      </c>
      <c r="M13283">
        <v>8</v>
      </c>
      <c r="N13283">
        <v>0</v>
      </c>
      <c r="O13283">
        <v>-9</v>
      </c>
    </row>
    <row r="13284" spans="1:19" x14ac:dyDescent="0.3">
      <c r="A13284">
        <v>10209</v>
      </c>
      <c r="B13284" t="s">
        <v>363</v>
      </c>
      <c r="C13284" t="s">
        <v>311</v>
      </c>
      <c r="K13284">
        <v>18</v>
      </c>
      <c r="L13284">
        <v>0</v>
      </c>
      <c r="M13284">
        <v>34</v>
      </c>
      <c r="N13284">
        <v>0</v>
      </c>
      <c r="O13284">
        <v>98</v>
      </c>
    </row>
    <row r="13285" spans="1:19" x14ac:dyDescent="0.3">
      <c r="A13285">
        <v>10209</v>
      </c>
      <c r="B13285" t="s">
        <v>363</v>
      </c>
      <c r="C13285" t="s">
        <v>2653</v>
      </c>
      <c r="K13285">
        <v>20</v>
      </c>
      <c r="L13285">
        <v>0</v>
      </c>
      <c r="M13285">
        <v>16</v>
      </c>
      <c r="N13285">
        <v>0</v>
      </c>
      <c r="O13285">
        <v>85</v>
      </c>
    </row>
    <row r="13286" spans="1:19" x14ac:dyDescent="0.3">
      <c r="A13286">
        <v>10209</v>
      </c>
      <c r="B13286" t="s">
        <v>363</v>
      </c>
      <c r="C13286" t="s">
        <v>202</v>
      </c>
      <c r="K13286">
        <v>4</v>
      </c>
      <c r="L13286">
        <v>0</v>
      </c>
      <c r="M13286">
        <v>5</v>
      </c>
      <c r="N13286">
        <v>1</v>
      </c>
      <c r="O13286">
        <v>12</v>
      </c>
    </row>
    <row r="13287" spans="1:19" x14ac:dyDescent="0.3">
      <c r="A13287">
        <v>10209</v>
      </c>
      <c r="B13287" t="s">
        <v>363</v>
      </c>
      <c r="C13287" t="s">
        <v>3553</v>
      </c>
      <c r="K13287">
        <v>4</v>
      </c>
      <c r="L13287">
        <v>0</v>
      </c>
      <c r="M13287">
        <v>3</v>
      </c>
      <c r="N13287">
        <v>0</v>
      </c>
      <c r="O13287">
        <v>8</v>
      </c>
    </row>
    <row r="13288" spans="1:19" x14ac:dyDescent="0.3">
      <c r="A13288">
        <v>10209</v>
      </c>
      <c r="B13288" t="s">
        <v>363</v>
      </c>
      <c r="C13288" t="s">
        <v>3554</v>
      </c>
      <c r="K13288">
        <v>3</v>
      </c>
      <c r="L13288">
        <v>0</v>
      </c>
      <c r="M13288">
        <v>3</v>
      </c>
      <c r="N13288">
        <v>0</v>
      </c>
      <c r="O13288">
        <v>4</v>
      </c>
    </row>
    <row r="13289" spans="1:19" x14ac:dyDescent="0.3">
      <c r="A13289">
        <v>10209</v>
      </c>
      <c r="B13289" t="s">
        <v>363</v>
      </c>
      <c r="C13289" t="s">
        <v>429</v>
      </c>
      <c r="K13289">
        <v>0</v>
      </c>
      <c r="L13289">
        <v>0</v>
      </c>
      <c r="M13289">
        <v>0</v>
      </c>
      <c r="N13289">
        <v>0</v>
      </c>
      <c r="O13289">
        <v>0</v>
      </c>
    </row>
    <row r="13290" spans="1:19" x14ac:dyDescent="0.3">
      <c r="A13290">
        <v>10209</v>
      </c>
      <c r="B13290" t="s">
        <v>2165</v>
      </c>
      <c r="C13290" t="s">
        <v>443</v>
      </c>
      <c r="P13290">
        <v>29</v>
      </c>
      <c r="Q13290">
        <v>0</v>
      </c>
      <c r="R13290">
        <v>101</v>
      </c>
      <c r="S13290">
        <v>8</v>
      </c>
    </row>
    <row r="13291" spans="1:19" x14ac:dyDescent="0.3">
      <c r="A13291">
        <v>10209</v>
      </c>
      <c r="B13291" t="s">
        <v>2165</v>
      </c>
      <c r="C13291" t="s">
        <v>3245</v>
      </c>
      <c r="P13291">
        <v>29</v>
      </c>
      <c r="Q13291">
        <v>1</v>
      </c>
      <c r="R13291">
        <v>95</v>
      </c>
      <c r="S13291">
        <v>8</v>
      </c>
    </row>
    <row r="13292" spans="1:19" x14ac:dyDescent="0.3">
      <c r="A13292">
        <v>10209</v>
      </c>
      <c r="B13292" t="s">
        <v>2165</v>
      </c>
      <c r="C13292" t="s">
        <v>53</v>
      </c>
      <c r="P13292">
        <v>18</v>
      </c>
      <c r="Q13292">
        <v>0</v>
      </c>
      <c r="R13292">
        <v>24</v>
      </c>
      <c r="S13292">
        <v>3</v>
      </c>
    </row>
    <row r="13293" spans="1:19" x14ac:dyDescent="0.3">
      <c r="A13293">
        <v>10209</v>
      </c>
      <c r="B13293" t="s">
        <v>2165</v>
      </c>
      <c r="C13293" t="s">
        <v>3244</v>
      </c>
      <c r="P13293">
        <v>20</v>
      </c>
      <c r="Q13293">
        <v>0</v>
      </c>
      <c r="R13293">
        <v>20</v>
      </c>
      <c r="S13293">
        <v>1</v>
      </c>
    </row>
    <row r="13294" spans="1:19" x14ac:dyDescent="0.3">
      <c r="A13294">
        <v>10209</v>
      </c>
      <c r="B13294" t="s">
        <v>2165</v>
      </c>
      <c r="C13294" t="s">
        <v>3243</v>
      </c>
      <c r="P13294">
        <v>12</v>
      </c>
      <c r="Q13294">
        <v>0</v>
      </c>
      <c r="R13294">
        <v>12</v>
      </c>
      <c r="S13294">
        <v>1</v>
      </c>
    </row>
    <row r="13295" spans="1:19" x14ac:dyDescent="0.3">
      <c r="A13295">
        <v>10209</v>
      </c>
      <c r="B13295" t="s">
        <v>2165</v>
      </c>
      <c r="C13295" t="s">
        <v>595</v>
      </c>
      <c r="P13295">
        <v>9</v>
      </c>
      <c r="Q13295">
        <v>0</v>
      </c>
      <c r="R13295">
        <v>9</v>
      </c>
      <c r="S13295">
        <v>1</v>
      </c>
    </row>
    <row r="13296" spans="1:19" x14ac:dyDescent="0.3">
      <c r="A13296">
        <v>10209</v>
      </c>
      <c r="B13296" t="s">
        <v>2165</v>
      </c>
      <c r="C13296" t="s">
        <v>3555</v>
      </c>
      <c r="P13296">
        <v>3</v>
      </c>
      <c r="Q13296">
        <v>0</v>
      </c>
      <c r="R13296">
        <v>3</v>
      </c>
      <c r="S13296">
        <v>1</v>
      </c>
    </row>
    <row r="13297" spans="1:39" x14ac:dyDescent="0.3">
      <c r="A13297">
        <v>10209</v>
      </c>
      <c r="B13297" t="s">
        <v>363</v>
      </c>
      <c r="C13297" t="s">
        <v>3035</v>
      </c>
      <c r="P13297">
        <v>46</v>
      </c>
      <c r="Q13297">
        <v>1</v>
      </c>
      <c r="R13297">
        <v>81</v>
      </c>
      <c r="S13297">
        <v>4</v>
      </c>
    </row>
    <row r="13298" spans="1:39" x14ac:dyDescent="0.3">
      <c r="A13298">
        <v>10209</v>
      </c>
      <c r="B13298" t="s">
        <v>363</v>
      </c>
      <c r="C13298" t="s">
        <v>3556</v>
      </c>
      <c r="P13298">
        <v>29</v>
      </c>
      <c r="Q13298">
        <v>0</v>
      </c>
      <c r="R13298">
        <v>60</v>
      </c>
      <c r="S13298">
        <v>3</v>
      </c>
    </row>
    <row r="13299" spans="1:39" x14ac:dyDescent="0.3">
      <c r="A13299">
        <v>10209</v>
      </c>
      <c r="B13299" t="s">
        <v>363</v>
      </c>
      <c r="C13299" t="s">
        <v>3268</v>
      </c>
      <c r="P13299">
        <v>23</v>
      </c>
      <c r="Q13299">
        <v>1</v>
      </c>
      <c r="R13299">
        <v>31</v>
      </c>
      <c r="S13299">
        <v>3</v>
      </c>
    </row>
    <row r="13300" spans="1:39" x14ac:dyDescent="0.3">
      <c r="A13300">
        <v>10209</v>
      </c>
      <c r="B13300" t="s">
        <v>363</v>
      </c>
      <c r="C13300" t="s">
        <v>44</v>
      </c>
      <c r="P13300">
        <v>10</v>
      </c>
      <c r="Q13300">
        <v>0</v>
      </c>
      <c r="R13300">
        <v>24</v>
      </c>
      <c r="S13300">
        <v>3</v>
      </c>
    </row>
    <row r="13301" spans="1:39" x14ac:dyDescent="0.3">
      <c r="A13301">
        <v>10209</v>
      </c>
      <c r="B13301" t="s">
        <v>363</v>
      </c>
      <c r="C13301" t="s">
        <v>202</v>
      </c>
      <c r="P13301">
        <v>23</v>
      </c>
      <c r="Q13301">
        <v>0</v>
      </c>
      <c r="R13301">
        <v>23</v>
      </c>
      <c r="S13301">
        <v>1</v>
      </c>
    </row>
    <row r="13302" spans="1:39" x14ac:dyDescent="0.3">
      <c r="A13302">
        <v>10209</v>
      </c>
      <c r="B13302" t="s">
        <v>363</v>
      </c>
      <c r="C13302" t="s">
        <v>311</v>
      </c>
      <c r="P13302">
        <v>4</v>
      </c>
      <c r="Q13302">
        <v>0</v>
      </c>
      <c r="R13302">
        <v>4</v>
      </c>
      <c r="S13302">
        <v>1</v>
      </c>
    </row>
    <row r="13303" spans="1:39" x14ac:dyDescent="0.3">
      <c r="A13303">
        <v>10209</v>
      </c>
      <c r="B13303" t="s">
        <v>2165</v>
      </c>
      <c r="C13303" t="s">
        <v>3243</v>
      </c>
      <c r="T13303">
        <v>17.5</v>
      </c>
      <c r="U13303">
        <v>19</v>
      </c>
      <c r="V13303">
        <v>0</v>
      </c>
      <c r="W13303">
        <v>35</v>
      </c>
      <c r="X13303">
        <v>2</v>
      </c>
    </row>
    <row r="13304" spans="1:39" x14ac:dyDescent="0.3">
      <c r="A13304">
        <v>10209</v>
      </c>
      <c r="B13304" t="s">
        <v>2165</v>
      </c>
      <c r="C13304" t="s">
        <v>3557</v>
      </c>
      <c r="T13304">
        <v>9.5</v>
      </c>
      <c r="U13304">
        <v>10</v>
      </c>
      <c r="V13304">
        <v>0</v>
      </c>
      <c r="W13304">
        <v>19</v>
      </c>
      <c r="X13304">
        <v>2</v>
      </c>
    </row>
    <row r="13305" spans="1:39" x14ac:dyDescent="0.3">
      <c r="A13305">
        <v>10209</v>
      </c>
      <c r="B13305" t="s">
        <v>2165</v>
      </c>
      <c r="C13305" t="s">
        <v>443</v>
      </c>
      <c r="T13305">
        <v>21</v>
      </c>
      <c r="U13305">
        <v>21</v>
      </c>
      <c r="V13305">
        <v>0</v>
      </c>
      <c r="W13305">
        <v>21</v>
      </c>
      <c r="X13305">
        <v>1</v>
      </c>
    </row>
    <row r="13306" spans="1:39" x14ac:dyDescent="0.3">
      <c r="A13306">
        <v>10209</v>
      </c>
      <c r="B13306" t="s">
        <v>363</v>
      </c>
      <c r="C13306" t="s">
        <v>3556</v>
      </c>
      <c r="T13306">
        <v>6</v>
      </c>
      <c r="U13306">
        <v>6</v>
      </c>
      <c r="V13306">
        <v>0</v>
      </c>
      <c r="W13306">
        <v>6</v>
      </c>
      <c r="X13306">
        <v>1</v>
      </c>
    </row>
    <row r="13307" spans="1:39" x14ac:dyDescent="0.3">
      <c r="A13307">
        <v>10209</v>
      </c>
      <c r="B13307" t="s">
        <v>363</v>
      </c>
      <c r="C13307" t="s">
        <v>429</v>
      </c>
      <c r="T13307">
        <v>3</v>
      </c>
      <c r="U13307">
        <v>3</v>
      </c>
      <c r="V13307">
        <v>0</v>
      </c>
      <c r="W13307">
        <v>3</v>
      </c>
      <c r="X13307">
        <v>1</v>
      </c>
    </row>
    <row r="13308" spans="1:39" x14ac:dyDescent="0.3">
      <c r="A13308">
        <v>10209</v>
      </c>
      <c r="B13308" t="s">
        <v>363</v>
      </c>
      <c r="C13308" t="s">
        <v>3556</v>
      </c>
      <c r="Y13308">
        <v>-4</v>
      </c>
      <c r="Z13308">
        <v>0</v>
      </c>
      <c r="AA13308">
        <v>0</v>
      </c>
      <c r="AB13308">
        <v>-4</v>
      </c>
      <c r="AC13308">
        <v>1</v>
      </c>
    </row>
    <row r="13309" spans="1:39" x14ac:dyDescent="0.3">
      <c r="A13309">
        <v>10209</v>
      </c>
      <c r="B13309" t="s">
        <v>2165</v>
      </c>
      <c r="C13309" t="s">
        <v>1606</v>
      </c>
      <c r="AD13309">
        <v>1</v>
      </c>
      <c r="AE13309" t="s">
        <v>136</v>
      </c>
      <c r="AF13309">
        <v>0</v>
      </c>
      <c r="AG13309">
        <v>0</v>
      </c>
      <c r="AH13309">
        <v>1</v>
      </c>
      <c r="AI13309">
        <v>1</v>
      </c>
    </row>
    <row r="13310" spans="1:39" x14ac:dyDescent="0.3">
      <c r="A13310">
        <v>10209</v>
      </c>
      <c r="B13310" t="s">
        <v>363</v>
      </c>
      <c r="C13310" t="s">
        <v>3558</v>
      </c>
      <c r="AD13310">
        <v>2</v>
      </c>
      <c r="AE13310">
        <v>22</v>
      </c>
      <c r="AF13310">
        <v>1</v>
      </c>
      <c r="AG13310">
        <v>50</v>
      </c>
      <c r="AH13310">
        <v>6</v>
      </c>
      <c r="AI13310">
        <v>3</v>
      </c>
    </row>
    <row r="13311" spans="1:39" x14ac:dyDescent="0.3">
      <c r="A13311">
        <v>10209</v>
      </c>
      <c r="B13311" t="s">
        <v>2165</v>
      </c>
      <c r="C13311" t="s">
        <v>449</v>
      </c>
      <c r="AJ13311">
        <v>47</v>
      </c>
      <c r="AK13311">
        <v>253</v>
      </c>
      <c r="AL13311">
        <v>42.2</v>
      </c>
      <c r="AM13311">
        <v>6</v>
      </c>
    </row>
    <row r="13312" spans="1:39" x14ac:dyDescent="0.3">
      <c r="A13312">
        <v>10209</v>
      </c>
      <c r="B13312" t="s">
        <v>363</v>
      </c>
      <c r="C13312" t="s">
        <v>3559</v>
      </c>
      <c r="AJ13312">
        <v>53</v>
      </c>
      <c r="AK13312">
        <v>157</v>
      </c>
      <c r="AL13312">
        <v>39.200000000000003</v>
      </c>
      <c r="AM13312">
        <v>4</v>
      </c>
    </row>
    <row r="13313" spans="1:19" x14ac:dyDescent="0.3">
      <c r="A13313">
        <v>10210</v>
      </c>
      <c r="B13313" t="s">
        <v>1181</v>
      </c>
      <c r="C13313" t="s">
        <v>3132</v>
      </c>
      <c r="D13313">
        <v>55</v>
      </c>
      <c r="E13313">
        <v>65.5</v>
      </c>
      <c r="F13313">
        <v>36</v>
      </c>
      <c r="G13313">
        <v>1</v>
      </c>
      <c r="H13313">
        <v>2</v>
      </c>
      <c r="I13313">
        <v>445</v>
      </c>
      <c r="J13313">
        <v>141.80000000000001</v>
      </c>
    </row>
    <row r="13314" spans="1:19" x14ac:dyDescent="0.3">
      <c r="A13314">
        <v>10210</v>
      </c>
      <c r="B13314" t="s">
        <v>455</v>
      </c>
      <c r="C13314" t="s">
        <v>3560</v>
      </c>
      <c r="D13314">
        <v>31</v>
      </c>
      <c r="E13314">
        <v>61.3</v>
      </c>
      <c r="F13314">
        <v>19</v>
      </c>
      <c r="G13314">
        <v>1</v>
      </c>
      <c r="H13314">
        <v>3</v>
      </c>
      <c r="I13314">
        <v>263</v>
      </c>
      <c r="J13314">
        <v>158</v>
      </c>
    </row>
    <row r="13315" spans="1:19" x14ac:dyDescent="0.3">
      <c r="A13315">
        <v>10210</v>
      </c>
      <c r="B13315" t="s">
        <v>1181</v>
      </c>
      <c r="C13315" t="s">
        <v>1751</v>
      </c>
      <c r="K13315">
        <v>19</v>
      </c>
      <c r="L13315">
        <v>0</v>
      </c>
      <c r="M13315">
        <v>20</v>
      </c>
      <c r="N13315">
        <v>3</v>
      </c>
      <c r="O13315">
        <v>109</v>
      </c>
    </row>
    <row r="13316" spans="1:19" x14ac:dyDescent="0.3">
      <c r="A13316">
        <v>10210</v>
      </c>
      <c r="B13316" t="s">
        <v>1181</v>
      </c>
      <c r="C13316" t="s">
        <v>3561</v>
      </c>
      <c r="K13316">
        <v>0</v>
      </c>
      <c r="L13316">
        <v>1</v>
      </c>
      <c r="M13316">
        <v>0</v>
      </c>
      <c r="N13316">
        <v>0</v>
      </c>
      <c r="O13316">
        <v>0</v>
      </c>
    </row>
    <row r="13317" spans="1:19" x14ac:dyDescent="0.3">
      <c r="A13317">
        <v>10210</v>
      </c>
      <c r="B13317" t="s">
        <v>1181</v>
      </c>
      <c r="C13317" t="s">
        <v>3132</v>
      </c>
      <c r="K13317">
        <v>5</v>
      </c>
      <c r="L13317">
        <v>1</v>
      </c>
      <c r="M13317">
        <v>1</v>
      </c>
      <c r="N13317">
        <v>1</v>
      </c>
      <c r="O13317">
        <v>-6</v>
      </c>
    </row>
    <row r="13318" spans="1:19" x14ac:dyDescent="0.3">
      <c r="A13318">
        <v>10210</v>
      </c>
      <c r="B13318" t="s">
        <v>455</v>
      </c>
      <c r="C13318" t="s">
        <v>3562</v>
      </c>
      <c r="K13318">
        <v>34</v>
      </c>
      <c r="L13318">
        <v>0</v>
      </c>
      <c r="M13318">
        <v>40</v>
      </c>
      <c r="N13318">
        <v>1</v>
      </c>
      <c r="O13318">
        <v>179</v>
      </c>
    </row>
    <row r="13319" spans="1:19" x14ac:dyDescent="0.3">
      <c r="A13319">
        <v>10210</v>
      </c>
      <c r="B13319" t="s">
        <v>455</v>
      </c>
      <c r="C13319" t="s">
        <v>180</v>
      </c>
      <c r="K13319">
        <v>6</v>
      </c>
      <c r="L13319">
        <v>0</v>
      </c>
      <c r="M13319">
        <v>8</v>
      </c>
      <c r="N13319">
        <v>0</v>
      </c>
      <c r="O13319">
        <v>21</v>
      </c>
    </row>
    <row r="13320" spans="1:19" x14ac:dyDescent="0.3">
      <c r="A13320">
        <v>10210</v>
      </c>
      <c r="B13320" t="s">
        <v>455</v>
      </c>
      <c r="C13320" t="s">
        <v>145</v>
      </c>
      <c r="K13320">
        <v>1</v>
      </c>
      <c r="L13320">
        <v>0</v>
      </c>
      <c r="M13320">
        <v>15</v>
      </c>
      <c r="N13320">
        <v>0</v>
      </c>
      <c r="O13320">
        <v>15</v>
      </c>
    </row>
    <row r="13321" spans="1:19" x14ac:dyDescent="0.3">
      <c r="A13321">
        <v>10210</v>
      </c>
      <c r="B13321" t="s">
        <v>455</v>
      </c>
      <c r="C13321" t="s">
        <v>3563</v>
      </c>
      <c r="K13321">
        <v>2</v>
      </c>
      <c r="L13321">
        <v>0</v>
      </c>
      <c r="M13321">
        <v>3</v>
      </c>
      <c r="N13321">
        <v>1</v>
      </c>
      <c r="O13321">
        <v>4</v>
      </c>
    </row>
    <row r="13322" spans="1:19" x14ac:dyDescent="0.3">
      <c r="A13322">
        <v>10210</v>
      </c>
      <c r="B13322" t="s">
        <v>455</v>
      </c>
      <c r="C13322" t="s">
        <v>3560</v>
      </c>
      <c r="K13322">
        <v>4</v>
      </c>
      <c r="L13322">
        <v>0</v>
      </c>
      <c r="M13322">
        <v>0</v>
      </c>
      <c r="N13322">
        <v>0</v>
      </c>
      <c r="O13322">
        <v>-24</v>
      </c>
    </row>
    <row r="13323" spans="1:19" x14ac:dyDescent="0.3">
      <c r="A13323">
        <v>10210</v>
      </c>
      <c r="B13323" t="s">
        <v>1181</v>
      </c>
      <c r="C13323" t="s">
        <v>3564</v>
      </c>
      <c r="P13323">
        <v>43</v>
      </c>
      <c r="Q13323">
        <v>1</v>
      </c>
      <c r="R13323">
        <v>162</v>
      </c>
      <c r="S13323">
        <v>11</v>
      </c>
    </row>
    <row r="13324" spans="1:19" x14ac:dyDescent="0.3">
      <c r="A13324">
        <v>10210</v>
      </c>
      <c r="B13324" t="s">
        <v>1181</v>
      </c>
      <c r="C13324" t="s">
        <v>74</v>
      </c>
      <c r="P13324">
        <v>21</v>
      </c>
      <c r="Q13324">
        <v>1</v>
      </c>
      <c r="R13324">
        <v>97</v>
      </c>
      <c r="S13324">
        <v>9</v>
      </c>
    </row>
    <row r="13325" spans="1:19" x14ac:dyDescent="0.3">
      <c r="A13325">
        <v>10210</v>
      </c>
      <c r="B13325" t="s">
        <v>1181</v>
      </c>
      <c r="C13325" t="s">
        <v>3565</v>
      </c>
      <c r="P13325">
        <v>20</v>
      </c>
      <c r="Q13325">
        <v>0</v>
      </c>
      <c r="R13325">
        <v>68</v>
      </c>
      <c r="S13325">
        <v>5</v>
      </c>
    </row>
    <row r="13326" spans="1:19" x14ac:dyDescent="0.3">
      <c r="A13326">
        <v>10210</v>
      </c>
      <c r="B13326" t="s">
        <v>1181</v>
      </c>
      <c r="C13326" t="s">
        <v>3566</v>
      </c>
      <c r="P13326">
        <v>18</v>
      </c>
      <c r="Q13326">
        <v>0</v>
      </c>
      <c r="R13326">
        <v>34</v>
      </c>
      <c r="S13326">
        <v>3</v>
      </c>
    </row>
    <row r="13327" spans="1:19" x14ac:dyDescent="0.3">
      <c r="A13327">
        <v>10210</v>
      </c>
      <c r="B13327" t="s">
        <v>1181</v>
      </c>
      <c r="C13327" t="s">
        <v>410</v>
      </c>
      <c r="P13327">
        <v>20</v>
      </c>
      <c r="Q13327">
        <v>0</v>
      </c>
      <c r="R13327">
        <v>31</v>
      </c>
      <c r="S13327">
        <v>2</v>
      </c>
    </row>
    <row r="13328" spans="1:19" x14ac:dyDescent="0.3">
      <c r="A13328">
        <v>10210</v>
      </c>
      <c r="B13328" t="s">
        <v>1181</v>
      </c>
      <c r="C13328" t="s">
        <v>1751</v>
      </c>
      <c r="P13328">
        <v>13</v>
      </c>
      <c r="Q13328">
        <v>0</v>
      </c>
      <c r="R13328">
        <v>19</v>
      </c>
      <c r="S13328">
        <v>3</v>
      </c>
    </row>
    <row r="13329" spans="1:39" x14ac:dyDescent="0.3">
      <c r="A13329">
        <v>10210</v>
      </c>
      <c r="B13329" t="s">
        <v>1181</v>
      </c>
      <c r="C13329" t="s">
        <v>586</v>
      </c>
      <c r="P13329">
        <v>15</v>
      </c>
      <c r="Q13329">
        <v>0</v>
      </c>
      <c r="R13329">
        <v>15</v>
      </c>
      <c r="S13329">
        <v>1</v>
      </c>
    </row>
    <row r="13330" spans="1:39" x14ac:dyDescent="0.3">
      <c r="A13330">
        <v>10210</v>
      </c>
      <c r="B13330" t="s">
        <v>1181</v>
      </c>
      <c r="C13330" t="s">
        <v>2930</v>
      </c>
      <c r="P13330">
        <v>14</v>
      </c>
      <c r="Q13330">
        <v>0</v>
      </c>
      <c r="R13330">
        <v>14</v>
      </c>
      <c r="S13330">
        <v>1</v>
      </c>
    </row>
    <row r="13331" spans="1:39" x14ac:dyDescent="0.3">
      <c r="A13331">
        <v>10210</v>
      </c>
      <c r="B13331" t="s">
        <v>1181</v>
      </c>
      <c r="C13331" t="s">
        <v>3375</v>
      </c>
      <c r="P13331">
        <v>5</v>
      </c>
      <c r="Q13331">
        <v>0</v>
      </c>
      <c r="R13331">
        <v>5</v>
      </c>
      <c r="S13331">
        <v>1</v>
      </c>
    </row>
    <row r="13332" spans="1:39" x14ac:dyDescent="0.3">
      <c r="A13332">
        <v>10210</v>
      </c>
      <c r="B13332" t="s">
        <v>455</v>
      </c>
      <c r="C13332" t="s">
        <v>2177</v>
      </c>
      <c r="P13332">
        <v>38</v>
      </c>
      <c r="Q13332">
        <v>1</v>
      </c>
      <c r="R13332">
        <v>134</v>
      </c>
      <c r="S13332">
        <v>7</v>
      </c>
    </row>
    <row r="13333" spans="1:39" x14ac:dyDescent="0.3">
      <c r="A13333">
        <v>10210</v>
      </c>
      <c r="B13333" t="s">
        <v>455</v>
      </c>
      <c r="C13333" t="s">
        <v>859</v>
      </c>
      <c r="P13333">
        <v>14</v>
      </c>
      <c r="Q13333">
        <v>1</v>
      </c>
      <c r="R13333">
        <v>45</v>
      </c>
      <c r="S13333">
        <v>4</v>
      </c>
    </row>
    <row r="13334" spans="1:39" x14ac:dyDescent="0.3">
      <c r="A13334">
        <v>10210</v>
      </c>
      <c r="B13334" t="s">
        <v>455</v>
      </c>
      <c r="C13334" t="s">
        <v>3091</v>
      </c>
      <c r="P13334">
        <v>26</v>
      </c>
      <c r="Q13334">
        <v>0</v>
      </c>
      <c r="R13334">
        <v>41</v>
      </c>
      <c r="S13334">
        <v>2</v>
      </c>
    </row>
    <row r="13335" spans="1:39" x14ac:dyDescent="0.3">
      <c r="A13335">
        <v>10210</v>
      </c>
      <c r="B13335" t="s">
        <v>455</v>
      </c>
      <c r="C13335" t="s">
        <v>145</v>
      </c>
      <c r="P13335">
        <v>9</v>
      </c>
      <c r="Q13335">
        <v>1</v>
      </c>
      <c r="R13335">
        <v>18</v>
      </c>
      <c r="S13335">
        <v>3</v>
      </c>
    </row>
    <row r="13336" spans="1:39" x14ac:dyDescent="0.3">
      <c r="A13336">
        <v>10210</v>
      </c>
      <c r="B13336" t="s">
        <v>455</v>
      </c>
      <c r="C13336" t="s">
        <v>3562</v>
      </c>
      <c r="P13336">
        <v>8</v>
      </c>
      <c r="Q13336">
        <v>0</v>
      </c>
      <c r="R13336">
        <v>14</v>
      </c>
      <c r="S13336">
        <v>2</v>
      </c>
    </row>
    <row r="13337" spans="1:39" x14ac:dyDescent="0.3">
      <c r="A13337">
        <v>10210</v>
      </c>
      <c r="B13337" t="s">
        <v>455</v>
      </c>
      <c r="C13337" t="s">
        <v>702</v>
      </c>
      <c r="P13337">
        <v>11</v>
      </c>
      <c r="Q13337">
        <v>0</v>
      </c>
      <c r="R13337">
        <v>11</v>
      </c>
      <c r="S13337">
        <v>1</v>
      </c>
    </row>
    <row r="13338" spans="1:39" x14ac:dyDescent="0.3">
      <c r="A13338">
        <v>10210</v>
      </c>
      <c r="B13338" t="s">
        <v>1181</v>
      </c>
      <c r="C13338" t="s">
        <v>1751</v>
      </c>
      <c r="T13338">
        <v>10.7</v>
      </c>
      <c r="U13338">
        <v>12</v>
      </c>
      <c r="V13338">
        <v>0</v>
      </c>
      <c r="W13338">
        <v>32</v>
      </c>
      <c r="X13338">
        <v>3</v>
      </c>
    </row>
    <row r="13339" spans="1:39" x14ac:dyDescent="0.3">
      <c r="A13339">
        <v>10210</v>
      </c>
      <c r="B13339" t="s">
        <v>1181</v>
      </c>
      <c r="C13339" t="s">
        <v>586</v>
      </c>
      <c r="T13339">
        <v>12</v>
      </c>
      <c r="U13339">
        <v>13</v>
      </c>
      <c r="V13339">
        <v>0</v>
      </c>
      <c r="W13339">
        <v>24</v>
      </c>
      <c r="X13339">
        <v>2</v>
      </c>
    </row>
    <row r="13340" spans="1:39" x14ac:dyDescent="0.3">
      <c r="A13340">
        <v>10210</v>
      </c>
      <c r="B13340" t="s">
        <v>455</v>
      </c>
      <c r="C13340" t="s">
        <v>52</v>
      </c>
      <c r="T13340">
        <v>25.8</v>
      </c>
      <c r="U13340">
        <v>34</v>
      </c>
      <c r="V13340">
        <v>0</v>
      </c>
      <c r="W13340">
        <v>103</v>
      </c>
      <c r="X13340">
        <v>4</v>
      </c>
    </row>
    <row r="13341" spans="1:39" x14ac:dyDescent="0.3">
      <c r="A13341">
        <v>10210</v>
      </c>
      <c r="B13341" t="s">
        <v>1181</v>
      </c>
      <c r="C13341" t="s">
        <v>3375</v>
      </c>
      <c r="Y13341">
        <v>12.3</v>
      </c>
      <c r="Z13341">
        <v>33</v>
      </c>
      <c r="AA13341">
        <v>0</v>
      </c>
      <c r="AB13341">
        <v>37</v>
      </c>
      <c r="AC13341">
        <v>3</v>
      </c>
    </row>
    <row r="13342" spans="1:39" x14ac:dyDescent="0.3">
      <c r="A13342">
        <v>10210</v>
      </c>
      <c r="B13342" t="s">
        <v>1181</v>
      </c>
      <c r="C13342" t="s">
        <v>3382</v>
      </c>
      <c r="AD13342">
        <v>1</v>
      </c>
      <c r="AE13342">
        <v>52</v>
      </c>
      <c r="AF13342">
        <v>1</v>
      </c>
      <c r="AG13342">
        <v>100</v>
      </c>
      <c r="AH13342">
        <v>8</v>
      </c>
      <c r="AI13342">
        <v>5</v>
      </c>
    </row>
    <row r="13343" spans="1:39" x14ac:dyDescent="0.3">
      <c r="A13343">
        <v>10210</v>
      </c>
      <c r="B13343" t="s">
        <v>455</v>
      </c>
      <c r="C13343" t="s">
        <v>1911</v>
      </c>
      <c r="AD13343">
        <v>2</v>
      </c>
      <c r="AE13343">
        <v>32</v>
      </c>
      <c r="AF13343">
        <v>2</v>
      </c>
      <c r="AG13343">
        <v>100</v>
      </c>
      <c r="AH13343">
        <v>11</v>
      </c>
      <c r="AI13343">
        <v>5</v>
      </c>
    </row>
    <row r="13344" spans="1:39" x14ac:dyDescent="0.3">
      <c r="A13344">
        <v>10210</v>
      </c>
      <c r="B13344" t="s">
        <v>1181</v>
      </c>
      <c r="C13344" t="s">
        <v>3254</v>
      </c>
      <c r="AJ13344">
        <v>46</v>
      </c>
      <c r="AK13344">
        <v>46</v>
      </c>
      <c r="AL13344">
        <v>46</v>
      </c>
      <c r="AM13344">
        <v>1</v>
      </c>
    </row>
    <row r="13345" spans="1:39" x14ac:dyDescent="0.3">
      <c r="A13345">
        <v>10210</v>
      </c>
      <c r="B13345" t="s">
        <v>455</v>
      </c>
      <c r="C13345" t="s">
        <v>3097</v>
      </c>
      <c r="AJ13345">
        <v>49</v>
      </c>
      <c r="AK13345">
        <v>131</v>
      </c>
      <c r="AL13345">
        <v>43.7</v>
      </c>
      <c r="AM13345">
        <v>3</v>
      </c>
    </row>
    <row r="13346" spans="1:39" x14ac:dyDescent="0.3">
      <c r="A13346">
        <v>10211</v>
      </c>
      <c r="B13346" t="s">
        <v>283</v>
      </c>
      <c r="C13346" t="s">
        <v>3188</v>
      </c>
      <c r="D13346">
        <v>6</v>
      </c>
      <c r="E13346">
        <v>66.7</v>
      </c>
      <c r="F13346">
        <v>4</v>
      </c>
      <c r="G13346">
        <v>0</v>
      </c>
      <c r="H13346">
        <v>2</v>
      </c>
      <c r="I13346">
        <v>77</v>
      </c>
      <c r="J13346">
        <v>284.5</v>
      </c>
    </row>
    <row r="13347" spans="1:39" x14ac:dyDescent="0.3">
      <c r="A13347">
        <v>10211</v>
      </c>
      <c r="B13347" t="s">
        <v>283</v>
      </c>
      <c r="C13347" t="s">
        <v>443</v>
      </c>
      <c r="D13347">
        <v>2</v>
      </c>
      <c r="E13347">
        <v>100</v>
      </c>
      <c r="F13347">
        <v>2</v>
      </c>
      <c r="G13347">
        <v>0</v>
      </c>
      <c r="H13347">
        <v>0</v>
      </c>
      <c r="I13347">
        <v>4</v>
      </c>
      <c r="J13347">
        <v>116.8</v>
      </c>
    </row>
    <row r="13348" spans="1:39" x14ac:dyDescent="0.3">
      <c r="A13348">
        <v>10211</v>
      </c>
      <c r="B13348" t="s">
        <v>365</v>
      </c>
      <c r="C13348" t="s">
        <v>1997</v>
      </c>
      <c r="D13348">
        <v>29</v>
      </c>
      <c r="E13348">
        <v>69</v>
      </c>
      <c r="F13348">
        <v>20</v>
      </c>
      <c r="G13348">
        <v>2</v>
      </c>
      <c r="H13348">
        <v>1</v>
      </c>
      <c r="I13348">
        <v>242</v>
      </c>
      <c r="J13348">
        <v>136.69999999999999</v>
      </c>
    </row>
    <row r="13349" spans="1:39" x14ac:dyDescent="0.3">
      <c r="A13349">
        <v>10211</v>
      </c>
      <c r="B13349" t="s">
        <v>283</v>
      </c>
      <c r="C13349" t="s">
        <v>93</v>
      </c>
      <c r="K13349">
        <v>7</v>
      </c>
      <c r="L13349">
        <v>0</v>
      </c>
      <c r="M13349">
        <v>53</v>
      </c>
      <c r="N13349">
        <v>0</v>
      </c>
      <c r="O13349">
        <v>116</v>
      </c>
    </row>
    <row r="13350" spans="1:39" x14ac:dyDescent="0.3">
      <c r="A13350">
        <v>10211</v>
      </c>
      <c r="B13350" t="s">
        <v>283</v>
      </c>
      <c r="C13350" t="s">
        <v>565</v>
      </c>
      <c r="K13350">
        <v>6</v>
      </c>
      <c r="L13350">
        <v>0</v>
      </c>
      <c r="M13350">
        <v>24</v>
      </c>
      <c r="N13350">
        <v>1</v>
      </c>
      <c r="O13350">
        <v>71</v>
      </c>
    </row>
    <row r="13351" spans="1:39" x14ac:dyDescent="0.3">
      <c r="A13351">
        <v>10211</v>
      </c>
      <c r="B13351" t="s">
        <v>283</v>
      </c>
      <c r="C13351" t="s">
        <v>414</v>
      </c>
      <c r="K13351">
        <v>13</v>
      </c>
      <c r="L13351">
        <v>1</v>
      </c>
      <c r="M13351">
        <v>16</v>
      </c>
      <c r="N13351">
        <v>0</v>
      </c>
      <c r="O13351">
        <v>51</v>
      </c>
    </row>
    <row r="13352" spans="1:39" x14ac:dyDescent="0.3">
      <c r="A13352">
        <v>10211</v>
      </c>
      <c r="B13352" t="s">
        <v>283</v>
      </c>
      <c r="C13352" t="s">
        <v>3190</v>
      </c>
      <c r="K13352">
        <v>15</v>
      </c>
      <c r="L13352">
        <v>0</v>
      </c>
      <c r="M13352">
        <v>10</v>
      </c>
      <c r="N13352">
        <v>0</v>
      </c>
      <c r="O13352">
        <v>40</v>
      </c>
    </row>
    <row r="13353" spans="1:39" x14ac:dyDescent="0.3">
      <c r="A13353">
        <v>10211</v>
      </c>
      <c r="B13353" t="s">
        <v>283</v>
      </c>
      <c r="C13353" t="s">
        <v>3188</v>
      </c>
      <c r="K13353">
        <v>13</v>
      </c>
      <c r="L13353">
        <v>0</v>
      </c>
      <c r="M13353">
        <v>16</v>
      </c>
      <c r="N13353">
        <v>0</v>
      </c>
      <c r="O13353">
        <v>27</v>
      </c>
    </row>
    <row r="13354" spans="1:39" x14ac:dyDescent="0.3">
      <c r="A13354">
        <v>10211</v>
      </c>
      <c r="B13354" t="s">
        <v>283</v>
      </c>
      <c r="C13354" t="s">
        <v>389</v>
      </c>
      <c r="K13354">
        <v>2</v>
      </c>
      <c r="L13354">
        <v>0</v>
      </c>
      <c r="M13354">
        <v>17</v>
      </c>
      <c r="N13354">
        <v>0</v>
      </c>
      <c r="O13354">
        <v>16</v>
      </c>
    </row>
    <row r="13355" spans="1:39" x14ac:dyDescent="0.3">
      <c r="A13355">
        <v>10211</v>
      </c>
      <c r="B13355" t="s">
        <v>283</v>
      </c>
      <c r="C13355" t="s">
        <v>215</v>
      </c>
      <c r="K13355">
        <v>2</v>
      </c>
      <c r="L13355">
        <v>1</v>
      </c>
      <c r="M13355">
        <v>4</v>
      </c>
      <c r="N13355">
        <v>0</v>
      </c>
      <c r="O13355">
        <v>5</v>
      </c>
    </row>
    <row r="13356" spans="1:39" x14ac:dyDescent="0.3">
      <c r="A13356">
        <v>10211</v>
      </c>
      <c r="B13356" t="s">
        <v>283</v>
      </c>
      <c r="C13356" t="s">
        <v>71</v>
      </c>
      <c r="K13356">
        <v>1</v>
      </c>
      <c r="L13356">
        <v>0</v>
      </c>
      <c r="M13356">
        <v>0</v>
      </c>
      <c r="N13356">
        <v>0</v>
      </c>
      <c r="O13356">
        <v>-4</v>
      </c>
    </row>
    <row r="13357" spans="1:39" x14ac:dyDescent="0.3">
      <c r="A13357">
        <v>10211</v>
      </c>
      <c r="B13357" t="s">
        <v>365</v>
      </c>
      <c r="C13357" t="s">
        <v>3255</v>
      </c>
      <c r="K13357">
        <v>19</v>
      </c>
      <c r="L13357">
        <v>0</v>
      </c>
      <c r="M13357">
        <v>10</v>
      </c>
      <c r="N13357">
        <v>0</v>
      </c>
      <c r="O13357">
        <v>66</v>
      </c>
    </row>
    <row r="13358" spans="1:39" x14ac:dyDescent="0.3">
      <c r="A13358">
        <v>10211</v>
      </c>
      <c r="B13358" t="s">
        <v>365</v>
      </c>
      <c r="C13358" t="s">
        <v>870</v>
      </c>
      <c r="K13358">
        <v>1</v>
      </c>
      <c r="L13358">
        <v>0</v>
      </c>
      <c r="M13358">
        <v>6</v>
      </c>
      <c r="N13358">
        <v>0</v>
      </c>
      <c r="O13358">
        <v>6</v>
      </c>
    </row>
    <row r="13359" spans="1:39" x14ac:dyDescent="0.3">
      <c r="A13359">
        <v>10211</v>
      </c>
      <c r="B13359" t="s">
        <v>365</v>
      </c>
      <c r="C13359" t="s">
        <v>1997</v>
      </c>
      <c r="K13359">
        <v>7</v>
      </c>
      <c r="L13359">
        <v>0</v>
      </c>
      <c r="M13359">
        <v>8</v>
      </c>
      <c r="N13359">
        <v>1</v>
      </c>
      <c r="O13359">
        <v>1</v>
      </c>
    </row>
    <row r="13360" spans="1:39" x14ac:dyDescent="0.3">
      <c r="A13360">
        <v>10211</v>
      </c>
      <c r="B13360" t="s">
        <v>365</v>
      </c>
      <c r="C13360" t="s">
        <v>3256</v>
      </c>
      <c r="K13360">
        <v>2</v>
      </c>
      <c r="L13360">
        <v>0</v>
      </c>
      <c r="M13360">
        <v>3</v>
      </c>
      <c r="N13360">
        <v>0</v>
      </c>
      <c r="O13360">
        <v>1</v>
      </c>
    </row>
    <row r="13361" spans="1:24" x14ac:dyDescent="0.3">
      <c r="A13361">
        <v>10211</v>
      </c>
      <c r="B13361" t="s">
        <v>365</v>
      </c>
      <c r="C13361" t="s">
        <v>3567</v>
      </c>
      <c r="K13361">
        <v>1</v>
      </c>
      <c r="L13361">
        <v>0</v>
      </c>
      <c r="M13361">
        <v>1</v>
      </c>
      <c r="N13361">
        <v>1</v>
      </c>
      <c r="O13361">
        <v>1</v>
      </c>
    </row>
    <row r="13362" spans="1:24" x14ac:dyDescent="0.3">
      <c r="A13362">
        <v>10211</v>
      </c>
      <c r="B13362" t="s">
        <v>365</v>
      </c>
      <c r="C13362" t="s">
        <v>459</v>
      </c>
      <c r="K13362">
        <v>1</v>
      </c>
      <c r="L13362">
        <v>0</v>
      </c>
      <c r="M13362">
        <v>0</v>
      </c>
      <c r="N13362">
        <v>0</v>
      </c>
      <c r="O13362">
        <v>-2</v>
      </c>
    </row>
    <row r="13363" spans="1:24" x14ac:dyDescent="0.3">
      <c r="A13363">
        <v>10211</v>
      </c>
      <c r="B13363" t="s">
        <v>283</v>
      </c>
      <c r="C13363" t="s">
        <v>1380</v>
      </c>
      <c r="P13363">
        <v>24</v>
      </c>
      <c r="Q13363">
        <v>1</v>
      </c>
      <c r="R13363">
        <v>36</v>
      </c>
      <c r="S13363">
        <v>2</v>
      </c>
    </row>
    <row r="13364" spans="1:24" x14ac:dyDescent="0.3">
      <c r="A13364">
        <v>10211</v>
      </c>
      <c r="B13364" t="s">
        <v>283</v>
      </c>
      <c r="C13364" t="s">
        <v>154</v>
      </c>
      <c r="P13364">
        <v>31</v>
      </c>
      <c r="Q13364">
        <v>1</v>
      </c>
      <c r="R13364">
        <v>31</v>
      </c>
      <c r="S13364">
        <v>1</v>
      </c>
    </row>
    <row r="13365" spans="1:24" x14ac:dyDescent="0.3">
      <c r="A13365">
        <v>10211</v>
      </c>
      <c r="B13365" t="s">
        <v>283</v>
      </c>
      <c r="C13365" t="s">
        <v>71</v>
      </c>
      <c r="P13365">
        <v>10</v>
      </c>
      <c r="Q13365">
        <v>0</v>
      </c>
      <c r="R13365">
        <v>10</v>
      </c>
      <c r="S13365">
        <v>1</v>
      </c>
    </row>
    <row r="13366" spans="1:24" x14ac:dyDescent="0.3">
      <c r="A13366">
        <v>10211</v>
      </c>
      <c r="B13366" t="s">
        <v>283</v>
      </c>
      <c r="C13366" t="s">
        <v>3188</v>
      </c>
      <c r="P13366">
        <v>2</v>
      </c>
      <c r="Q13366">
        <v>0</v>
      </c>
      <c r="R13366">
        <v>4</v>
      </c>
      <c r="S13366">
        <v>2</v>
      </c>
    </row>
    <row r="13367" spans="1:24" x14ac:dyDescent="0.3">
      <c r="A13367">
        <v>10211</v>
      </c>
      <c r="B13367" t="s">
        <v>365</v>
      </c>
      <c r="C13367" t="s">
        <v>870</v>
      </c>
      <c r="P13367">
        <v>25</v>
      </c>
      <c r="Q13367">
        <v>0</v>
      </c>
      <c r="R13367">
        <v>61</v>
      </c>
      <c r="S13367">
        <v>3</v>
      </c>
    </row>
    <row r="13368" spans="1:24" x14ac:dyDescent="0.3">
      <c r="A13368">
        <v>10211</v>
      </c>
      <c r="B13368" t="s">
        <v>365</v>
      </c>
      <c r="C13368" t="s">
        <v>1362</v>
      </c>
      <c r="P13368">
        <v>23</v>
      </c>
      <c r="Q13368">
        <v>0</v>
      </c>
      <c r="R13368">
        <v>50</v>
      </c>
      <c r="S13368">
        <v>4</v>
      </c>
    </row>
    <row r="13369" spans="1:24" x14ac:dyDescent="0.3">
      <c r="A13369">
        <v>10211</v>
      </c>
      <c r="B13369" t="s">
        <v>365</v>
      </c>
      <c r="C13369" t="s">
        <v>1487</v>
      </c>
      <c r="P13369">
        <v>25</v>
      </c>
      <c r="Q13369">
        <v>1</v>
      </c>
      <c r="R13369">
        <v>40</v>
      </c>
      <c r="S13369">
        <v>2</v>
      </c>
    </row>
    <row r="13370" spans="1:24" x14ac:dyDescent="0.3">
      <c r="A13370">
        <v>10211</v>
      </c>
      <c r="B13370" t="s">
        <v>365</v>
      </c>
      <c r="C13370" t="s">
        <v>3259</v>
      </c>
      <c r="P13370">
        <v>29</v>
      </c>
      <c r="Q13370">
        <v>0</v>
      </c>
      <c r="R13370">
        <v>35</v>
      </c>
      <c r="S13370">
        <v>2</v>
      </c>
    </row>
    <row r="13371" spans="1:24" x14ac:dyDescent="0.3">
      <c r="A13371">
        <v>10211</v>
      </c>
      <c r="B13371" t="s">
        <v>365</v>
      </c>
      <c r="C13371" t="s">
        <v>3255</v>
      </c>
      <c r="P13371">
        <v>14</v>
      </c>
      <c r="Q13371">
        <v>0</v>
      </c>
      <c r="R13371">
        <v>20</v>
      </c>
      <c r="S13371">
        <v>3</v>
      </c>
    </row>
    <row r="13372" spans="1:24" x14ac:dyDescent="0.3">
      <c r="A13372">
        <v>10211</v>
      </c>
      <c r="B13372" t="s">
        <v>365</v>
      </c>
      <c r="C13372" t="s">
        <v>2122</v>
      </c>
      <c r="P13372">
        <v>8</v>
      </c>
      <c r="Q13372">
        <v>0</v>
      </c>
      <c r="R13372">
        <v>15</v>
      </c>
      <c r="S13372">
        <v>2</v>
      </c>
    </row>
    <row r="13373" spans="1:24" x14ac:dyDescent="0.3">
      <c r="A13373">
        <v>10211</v>
      </c>
      <c r="B13373" t="s">
        <v>365</v>
      </c>
      <c r="C13373" t="s">
        <v>3256</v>
      </c>
      <c r="P13373">
        <v>9</v>
      </c>
      <c r="Q13373">
        <v>0</v>
      </c>
      <c r="R13373">
        <v>14</v>
      </c>
      <c r="S13373">
        <v>2</v>
      </c>
    </row>
    <row r="13374" spans="1:24" x14ac:dyDescent="0.3">
      <c r="A13374">
        <v>10211</v>
      </c>
      <c r="B13374" t="s">
        <v>365</v>
      </c>
      <c r="C13374" t="s">
        <v>2802</v>
      </c>
      <c r="P13374">
        <v>4</v>
      </c>
      <c r="Q13374">
        <v>0</v>
      </c>
      <c r="R13374">
        <v>4</v>
      </c>
      <c r="S13374">
        <v>1</v>
      </c>
    </row>
    <row r="13375" spans="1:24" x14ac:dyDescent="0.3">
      <c r="A13375">
        <v>10211</v>
      </c>
      <c r="B13375" t="s">
        <v>365</v>
      </c>
      <c r="C13375" t="s">
        <v>354</v>
      </c>
      <c r="P13375">
        <v>3</v>
      </c>
      <c r="Q13375">
        <v>0</v>
      </c>
      <c r="R13375">
        <v>3</v>
      </c>
      <c r="S13375">
        <v>1</v>
      </c>
    </row>
    <row r="13376" spans="1:24" x14ac:dyDescent="0.3">
      <c r="A13376">
        <v>10211</v>
      </c>
      <c r="B13376" t="s">
        <v>283</v>
      </c>
      <c r="C13376" t="s">
        <v>414</v>
      </c>
      <c r="T13376">
        <v>4</v>
      </c>
      <c r="U13376">
        <v>4</v>
      </c>
      <c r="V13376">
        <v>0</v>
      </c>
      <c r="W13376">
        <v>8</v>
      </c>
      <c r="X13376">
        <v>2</v>
      </c>
    </row>
    <row r="13377" spans="1:39" x14ac:dyDescent="0.3">
      <c r="A13377">
        <v>10211</v>
      </c>
      <c r="B13377" t="s">
        <v>283</v>
      </c>
      <c r="C13377" t="s">
        <v>93</v>
      </c>
      <c r="T13377">
        <v>18</v>
      </c>
      <c r="U13377">
        <v>18</v>
      </c>
      <c r="V13377">
        <v>0</v>
      </c>
      <c r="W13377">
        <v>18</v>
      </c>
      <c r="X13377">
        <v>1</v>
      </c>
    </row>
    <row r="13378" spans="1:39" x14ac:dyDescent="0.3">
      <c r="A13378">
        <v>10211</v>
      </c>
      <c r="B13378" t="s">
        <v>365</v>
      </c>
      <c r="C13378" t="s">
        <v>107</v>
      </c>
      <c r="T13378">
        <v>23.2</v>
      </c>
      <c r="U13378">
        <v>27</v>
      </c>
      <c r="V13378">
        <v>0</v>
      </c>
      <c r="W13378">
        <v>93</v>
      </c>
      <c r="X13378">
        <v>4</v>
      </c>
    </row>
    <row r="13379" spans="1:39" x14ac:dyDescent="0.3">
      <c r="A13379">
        <v>10211</v>
      </c>
      <c r="B13379" t="s">
        <v>283</v>
      </c>
      <c r="C13379" t="s">
        <v>1380</v>
      </c>
      <c r="Y13379">
        <v>0.7</v>
      </c>
      <c r="Z13379">
        <v>5</v>
      </c>
      <c r="AA13379">
        <v>0</v>
      </c>
      <c r="AB13379">
        <v>2</v>
      </c>
      <c r="AC13379">
        <v>3</v>
      </c>
    </row>
    <row r="13380" spans="1:39" x14ac:dyDescent="0.3">
      <c r="A13380">
        <v>10211</v>
      </c>
      <c r="B13380" t="s">
        <v>283</v>
      </c>
      <c r="C13380" t="s">
        <v>414</v>
      </c>
      <c r="Y13380">
        <v>11</v>
      </c>
      <c r="Z13380">
        <v>11</v>
      </c>
      <c r="AA13380">
        <v>0</v>
      </c>
      <c r="AB13380">
        <v>11</v>
      </c>
      <c r="AC13380">
        <v>1</v>
      </c>
    </row>
    <row r="13381" spans="1:39" x14ac:dyDescent="0.3">
      <c r="A13381">
        <v>10211</v>
      </c>
      <c r="B13381" t="s">
        <v>365</v>
      </c>
      <c r="C13381" t="s">
        <v>3568</v>
      </c>
      <c r="Y13381">
        <v>4</v>
      </c>
      <c r="Z13381">
        <v>7</v>
      </c>
      <c r="AA13381">
        <v>0</v>
      </c>
      <c r="AB13381">
        <v>8</v>
      </c>
      <c r="AC13381">
        <v>2</v>
      </c>
    </row>
    <row r="13382" spans="1:39" x14ac:dyDescent="0.3">
      <c r="A13382">
        <v>10211</v>
      </c>
      <c r="B13382" t="s">
        <v>283</v>
      </c>
      <c r="C13382" t="s">
        <v>398</v>
      </c>
      <c r="AD13382">
        <v>1</v>
      </c>
      <c r="AE13382">
        <v>22</v>
      </c>
      <c r="AF13382">
        <v>1</v>
      </c>
      <c r="AG13382">
        <v>100</v>
      </c>
      <c r="AH13382">
        <v>6</v>
      </c>
      <c r="AI13382">
        <v>3</v>
      </c>
    </row>
    <row r="13383" spans="1:39" x14ac:dyDescent="0.3">
      <c r="A13383">
        <v>10211</v>
      </c>
      <c r="B13383" t="s">
        <v>365</v>
      </c>
      <c r="C13383" t="s">
        <v>2806</v>
      </c>
      <c r="AD13383">
        <v>2</v>
      </c>
      <c r="AE13383">
        <v>37</v>
      </c>
      <c r="AF13383">
        <v>2</v>
      </c>
      <c r="AG13383">
        <v>100</v>
      </c>
      <c r="AH13383">
        <v>7</v>
      </c>
      <c r="AI13383">
        <v>1</v>
      </c>
    </row>
    <row r="13384" spans="1:39" x14ac:dyDescent="0.3">
      <c r="A13384">
        <v>10211</v>
      </c>
      <c r="B13384" t="s">
        <v>283</v>
      </c>
      <c r="C13384" t="s">
        <v>3191</v>
      </c>
      <c r="AJ13384">
        <v>40</v>
      </c>
      <c r="AK13384">
        <v>144</v>
      </c>
      <c r="AL13384">
        <v>36</v>
      </c>
      <c r="AM13384">
        <v>4</v>
      </c>
    </row>
    <row r="13385" spans="1:39" x14ac:dyDescent="0.3">
      <c r="A13385">
        <v>10211</v>
      </c>
      <c r="B13385" t="s">
        <v>365</v>
      </c>
      <c r="C13385" t="s">
        <v>1228</v>
      </c>
      <c r="AJ13385">
        <v>54</v>
      </c>
      <c r="AK13385">
        <v>244</v>
      </c>
      <c r="AL13385">
        <v>48.8</v>
      </c>
      <c r="AM13385">
        <v>5</v>
      </c>
    </row>
    <row r="13386" spans="1:39" x14ac:dyDescent="0.3">
      <c r="A13386">
        <v>10212</v>
      </c>
      <c r="B13386" t="s">
        <v>1542</v>
      </c>
      <c r="C13386" t="s">
        <v>1846</v>
      </c>
      <c r="D13386">
        <v>40</v>
      </c>
      <c r="E13386">
        <v>65</v>
      </c>
      <c r="F13386">
        <v>26</v>
      </c>
      <c r="G13386">
        <v>0</v>
      </c>
      <c r="H13386">
        <v>2</v>
      </c>
      <c r="I13386">
        <v>308</v>
      </c>
      <c r="J13386">
        <v>146.19999999999999</v>
      </c>
    </row>
    <row r="13387" spans="1:39" x14ac:dyDescent="0.3">
      <c r="A13387">
        <v>10212</v>
      </c>
      <c r="B13387" t="s">
        <v>828</v>
      </c>
      <c r="C13387" t="s">
        <v>1049</v>
      </c>
      <c r="D13387">
        <v>25</v>
      </c>
      <c r="E13387">
        <v>60</v>
      </c>
      <c r="F13387">
        <v>15</v>
      </c>
      <c r="G13387">
        <v>1</v>
      </c>
      <c r="H13387">
        <v>2</v>
      </c>
      <c r="I13387">
        <v>274</v>
      </c>
      <c r="J13387">
        <v>170.5</v>
      </c>
    </row>
    <row r="13388" spans="1:39" x14ac:dyDescent="0.3">
      <c r="A13388">
        <v>10212</v>
      </c>
      <c r="B13388" t="s">
        <v>1542</v>
      </c>
      <c r="C13388" t="s">
        <v>2441</v>
      </c>
      <c r="K13388">
        <v>4</v>
      </c>
      <c r="L13388">
        <v>0</v>
      </c>
      <c r="M13388">
        <v>20</v>
      </c>
      <c r="N13388">
        <v>0</v>
      </c>
      <c r="O13388">
        <v>26</v>
      </c>
    </row>
    <row r="13389" spans="1:39" x14ac:dyDescent="0.3">
      <c r="A13389">
        <v>10212</v>
      </c>
      <c r="B13389" t="s">
        <v>1542</v>
      </c>
      <c r="C13389" t="s">
        <v>1424</v>
      </c>
      <c r="K13389">
        <v>2</v>
      </c>
      <c r="L13389">
        <v>0</v>
      </c>
      <c r="M13389">
        <v>11</v>
      </c>
      <c r="N13389">
        <v>0</v>
      </c>
      <c r="O13389">
        <v>16</v>
      </c>
    </row>
    <row r="13390" spans="1:39" x14ac:dyDescent="0.3">
      <c r="A13390">
        <v>10212</v>
      </c>
      <c r="B13390" t="s">
        <v>1542</v>
      </c>
      <c r="C13390" t="s">
        <v>1546</v>
      </c>
      <c r="K13390">
        <v>1</v>
      </c>
      <c r="L13390">
        <v>0</v>
      </c>
      <c r="M13390">
        <v>14</v>
      </c>
      <c r="N13390">
        <v>0</v>
      </c>
      <c r="O13390">
        <v>14</v>
      </c>
    </row>
    <row r="13391" spans="1:39" x14ac:dyDescent="0.3">
      <c r="A13391">
        <v>10212</v>
      </c>
      <c r="B13391" t="s">
        <v>1542</v>
      </c>
      <c r="C13391" t="s">
        <v>346</v>
      </c>
      <c r="K13391">
        <v>12</v>
      </c>
      <c r="L13391">
        <v>0</v>
      </c>
      <c r="M13391">
        <v>7</v>
      </c>
      <c r="N13391">
        <v>1</v>
      </c>
      <c r="O13391">
        <v>11</v>
      </c>
    </row>
    <row r="13392" spans="1:39" x14ac:dyDescent="0.3">
      <c r="A13392">
        <v>10212</v>
      </c>
      <c r="B13392" t="s">
        <v>1542</v>
      </c>
      <c r="C13392" t="s">
        <v>1846</v>
      </c>
      <c r="K13392">
        <v>2</v>
      </c>
      <c r="L13392">
        <v>0</v>
      </c>
      <c r="M13392">
        <v>8</v>
      </c>
      <c r="N13392">
        <v>0</v>
      </c>
      <c r="O13392">
        <v>3</v>
      </c>
    </row>
    <row r="13393" spans="1:19" x14ac:dyDescent="0.3">
      <c r="A13393">
        <v>10212</v>
      </c>
      <c r="B13393" t="s">
        <v>1542</v>
      </c>
      <c r="C13393" t="s">
        <v>354</v>
      </c>
      <c r="K13393">
        <v>0</v>
      </c>
      <c r="L13393">
        <v>1</v>
      </c>
      <c r="M13393">
        <v>0</v>
      </c>
      <c r="N13393">
        <v>0</v>
      </c>
      <c r="O13393">
        <v>0</v>
      </c>
    </row>
    <row r="13394" spans="1:19" x14ac:dyDescent="0.3">
      <c r="A13394">
        <v>10212</v>
      </c>
      <c r="B13394" t="s">
        <v>828</v>
      </c>
      <c r="C13394" t="s">
        <v>346</v>
      </c>
      <c r="K13394">
        <v>13</v>
      </c>
      <c r="L13394">
        <v>0</v>
      </c>
      <c r="M13394">
        <v>26</v>
      </c>
      <c r="N13394">
        <v>1</v>
      </c>
      <c r="O13394">
        <v>64</v>
      </c>
    </row>
    <row r="13395" spans="1:19" x14ac:dyDescent="0.3">
      <c r="A13395">
        <v>10212</v>
      </c>
      <c r="B13395" t="s">
        <v>828</v>
      </c>
      <c r="C13395" t="s">
        <v>394</v>
      </c>
      <c r="K13395">
        <v>12</v>
      </c>
      <c r="L13395">
        <v>0</v>
      </c>
      <c r="M13395">
        <v>9</v>
      </c>
      <c r="N13395">
        <v>0</v>
      </c>
      <c r="O13395">
        <v>26</v>
      </c>
    </row>
    <row r="13396" spans="1:19" x14ac:dyDescent="0.3">
      <c r="A13396">
        <v>10212</v>
      </c>
      <c r="B13396" t="s">
        <v>828</v>
      </c>
      <c r="C13396" t="s">
        <v>1049</v>
      </c>
      <c r="K13396">
        <v>5</v>
      </c>
      <c r="L13396">
        <v>0</v>
      </c>
      <c r="M13396">
        <v>7</v>
      </c>
      <c r="N13396">
        <v>0</v>
      </c>
      <c r="O13396">
        <v>10</v>
      </c>
    </row>
    <row r="13397" spans="1:19" x14ac:dyDescent="0.3">
      <c r="A13397">
        <v>10212</v>
      </c>
      <c r="B13397" t="s">
        <v>828</v>
      </c>
      <c r="C13397" t="s">
        <v>3523</v>
      </c>
      <c r="K13397">
        <v>2</v>
      </c>
      <c r="L13397">
        <v>0</v>
      </c>
      <c r="M13397">
        <v>3</v>
      </c>
      <c r="N13397">
        <v>0</v>
      </c>
      <c r="O13397">
        <v>1</v>
      </c>
    </row>
    <row r="13398" spans="1:19" x14ac:dyDescent="0.3">
      <c r="A13398">
        <v>10212</v>
      </c>
      <c r="B13398" t="s">
        <v>828</v>
      </c>
      <c r="C13398" t="s">
        <v>3569</v>
      </c>
      <c r="K13398">
        <v>0</v>
      </c>
      <c r="L13398">
        <v>1</v>
      </c>
      <c r="M13398">
        <v>0</v>
      </c>
      <c r="N13398">
        <v>0</v>
      </c>
      <c r="O13398">
        <v>0</v>
      </c>
    </row>
    <row r="13399" spans="1:19" x14ac:dyDescent="0.3">
      <c r="A13399">
        <v>10212</v>
      </c>
      <c r="B13399" t="s">
        <v>828</v>
      </c>
      <c r="C13399" t="s">
        <v>312</v>
      </c>
      <c r="K13399">
        <v>1</v>
      </c>
      <c r="L13399">
        <v>0</v>
      </c>
      <c r="M13399">
        <v>0</v>
      </c>
      <c r="N13399">
        <v>0</v>
      </c>
      <c r="O13399">
        <v>-11</v>
      </c>
    </row>
    <row r="13400" spans="1:19" x14ac:dyDescent="0.3">
      <c r="A13400">
        <v>10212</v>
      </c>
      <c r="B13400" t="s">
        <v>1542</v>
      </c>
      <c r="C13400" t="s">
        <v>2441</v>
      </c>
      <c r="P13400">
        <v>72</v>
      </c>
      <c r="Q13400">
        <v>1</v>
      </c>
      <c r="R13400">
        <v>72</v>
      </c>
      <c r="S13400">
        <v>1</v>
      </c>
    </row>
    <row r="13401" spans="1:19" x14ac:dyDescent="0.3">
      <c r="A13401">
        <v>10212</v>
      </c>
      <c r="B13401" t="s">
        <v>1542</v>
      </c>
      <c r="C13401" t="s">
        <v>3570</v>
      </c>
      <c r="P13401">
        <v>39</v>
      </c>
      <c r="Q13401">
        <v>1</v>
      </c>
      <c r="R13401">
        <v>70</v>
      </c>
      <c r="S13401">
        <v>3</v>
      </c>
    </row>
    <row r="13402" spans="1:19" x14ac:dyDescent="0.3">
      <c r="A13402">
        <v>10212</v>
      </c>
      <c r="B13402" t="s">
        <v>1542</v>
      </c>
      <c r="C13402" t="s">
        <v>3162</v>
      </c>
      <c r="P13402">
        <v>17</v>
      </c>
      <c r="Q13402">
        <v>0</v>
      </c>
      <c r="R13402">
        <v>59</v>
      </c>
      <c r="S13402">
        <v>7</v>
      </c>
    </row>
    <row r="13403" spans="1:19" x14ac:dyDescent="0.3">
      <c r="A13403">
        <v>10212</v>
      </c>
      <c r="B13403" t="s">
        <v>1542</v>
      </c>
      <c r="C13403" t="s">
        <v>381</v>
      </c>
      <c r="P13403">
        <v>14</v>
      </c>
      <c r="Q13403">
        <v>0</v>
      </c>
      <c r="R13403">
        <v>46</v>
      </c>
      <c r="S13403">
        <v>8</v>
      </c>
    </row>
    <row r="13404" spans="1:19" x14ac:dyDescent="0.3">
      <c r="A13404">
        <v>10212</v>
      </c>
      <c r="B13404" t="s">
        <v>1542</v>
      </c>
      <c r="C13404" t="s">
        <v>1424</v>
      </c>
      <c r="P13404">
        <v>25</v>
      </c>
      <c r="Q13404">
        <v>0</v>
      </c>
      <c r="R13404">
        <v>37</v>
      </c>
      <c r="S13404">
        <v>3</v>
      </c>
    </row>
    <row r="13405" spans="1:19" x14ac:dyDescent="0.3">
      <c r="A13405">
        <v>10212</v>
      </c>
      <c r="B13405" t="s">
        <v>1542</v>
      </c>
      <c r="C13405" t="s">
        <v>1546</v>
      </c>
      <c r="P13405">
        <v>11</v>
      </c>
      <c r="Q13405">
        <v>0</v>
      </c>
      <c r="R13405">
        <v>11</v>
      </c>
      <c r="S13405">
        <v>1</v>
      </c>
    </row>
    <row r="13406" spans="1:19" x14ac:dyDescent="0.3">
      <c r="A13406">
        <v>10212</v>
      </c>
      <c r="B13406" t="s">
        <v>1542</v>
      </c>
      <c r="C13406" t="s">
        <v>52</v>
      </c>
      <c r="P13406">
        <v>10</v>
      </c>
      <c r="Q13406">
        <v>0</v>
      </c>
      <c r="R13406">
        <v>10</v>
      </c>
      <c r="S13406">
        <v>1</v>
      </c>
    </row>
    <row r="13407" spans="1:19" x14ac:dyDescent="0.3">
      <c r="A13407">
        <v>10212</v>
      </c>
      <c r="B13407" t="s">
        <v>1542</v>
      </c>
      <c r="C13407" t="s">
        <v>346</v>
      </c>
      <c r="P13407">
        <v>2</v>
      </c>
      <c r="Q13407">
        <v>0</v>
      </c>
      <c r="R13407">
        <v>3</v>
      </c>
      <c r="S13407">
        <v>2</v>
      </c>
    </row>
    <row r="13408" spans="1:19" x14ac:dyDescent="0.3">
      <c r="A13408">
        <v>10212</v>
      </c>
      <c r="B13408" t="s">
        <v>828</v>
      </c>
      <c r="C13408" t="s">
        <v>3103</v>
      </c>
      <c r="P13408">
        <v>63</v>
      </c>
      <c r="Q13408">
        <v>2</v>
      </c>
      <c r="R13408">
        <v>159</v>
      </c>
      <c r="S13408">
        <v>6</v>
      </c>
    </row>
    <row r="13409" spans="1:39" x14ac:dyDescent="0.3">
      <c r="A13409">
        <v>10212</v>
      </c>
      <c r="B13409" t="s">
        <v>828</v>
      </c>
      <c r="C13409" t="s">
        <v>312</v>
      </c>
      <c r="P13409">
        <v>17</v>
      </c>
      <c r="Q13409">
        <v>0</v>
      </c>
      <c r="R13409">
        <v>40</v>
      </c>
      <c r="S13409">
        <v>3</v>
      </c>
    </row>
    <row r="13410" spans="1:39" x14ac:dyDescent="0.3">
      <c r="A13410">
        <v>10212</v>
      </c>
      <c r="B13410" t="s">
        <v>828</v>
      </c>
      <c r="C13410" t="s">
        <v>439</v>
      </c>
      <c r="P13410">
        <v>29</v>
      </c>
      <c r="Q13410">
        <v>0</v>
      </c>
      <c r="R13410">
        <v>36</v>
      </c>
      <c r="S13410">
        <v>2</v>
      </c>
    </row>
    <row r="13411" spans="1:39" x14ac:dyDescent="0.3">
      <c r="A13411">
        <v>10212</v>
      </c>
      <c r="B13411" t="s">
        <v>828</v>
      </c>
      <c r="C13411" t="s">
        <v>3571</v>
      </c>
      <c r="P13411">
        <v>19</v>
      </c>
      <c r="Q13411">
        <v>0</v>
      </c>
      <c r="R13411">
        <v>19</v>
      </c>
      <c r="S13411">
        <v>1</v>
      </c>
    </row>
    <row r="13412" spans="1:39" x14ac:dyDescent="0.3">
      <c r="A13412">
        <v>10212</v>
      </c>
      <c r="B13412" t="s">
        <v>828</v>
      </c>
      <c r="C13412" t="s">
        <v>2940</v>
      </c>
      <c r="P13412">
        <v>13</v>
      </c>
      <c r="Q13412">
        <v>0</v>
      </c>
      <c r="R13412">
        <v>13</v>
      </c>
      <c r="S13412">
        <v>1</v>
      </c>
    </row>
    <row r="13413" spans="1:39" x14ac:dyDescent="0.3">
      <c r="A13413">
        <v>10212</v>
      </c>
      <c r="B13413" t="s">
        <v>828</v>
      </c>
      <c r="C13413" t="s">
        <v>2938</v>
      </c>
      <c r="P13413">
        <v>8</v>
      </c>
      <c r="Q13413">
        <v>0</v>
      </c>
      <c r="R13413">
        <v>8</v>
      </c>
      <c r="S13413">
        <v>1</v>
      </c>
    </row>
    <row r="13414" spans="1:39" x14ac:dyDescent="0.3">
      <c r="A13414">
        <v>10212</v>
      </c>
      <c r="B13414" t="s">
        <v>828</v>
      </c>
      <c r="C13414" t="s">
        <v>394</v>
      </c>
      <c r="P13414">
        <v>2</v>
      </c>
      <c r="Q13414">
        <v>0</v>
      </c>
      <c r="R13414">
        <v>2</v>
      </c>
      <c r="S13414">
        <v>1</v>
      </c>
    </row>
    <row r="13415" spans="1:39" x14ac:dyDescent="0.3">
      <c r="A13415">
        <v>10212</v>
      </c>
      <c r="B13415" t="s">
        <v>828</v>
      </c>
      <c r="C13415" t="s">
        <v>1456</v>
      </c>
      <c r="P13415">
        <v>0</v>
      </c>
      <c r="Q13415">
        <v>0</v>
      </c>
      <c r="R13415">
        <v>-3</v>
      </c>
      <c r="S13415">
        <v>0</v>
      </c>
    </row>
    <row r="13416" spans="1:39" x14ac:dyDescent="0.3">
      <c r="A13416">
        <v>10212</v>
      </c>
      <c r="B13416" t="s">
        <v>1542</v>
      </c>
      <c r="C13416" t="s">
        <v>3162</v>
      </c>
      <c r="T13416">
        <v>27.8</v>
      </c>
      <c r="U13416">
        <v>52</v>
      </c>
      <c r="V13416">
        <v>0</v>
      </c>
      <c r="W13416">
        <v>139</v>
      </c>
      <c r="X13416">
        <v>5</v>
      </c>
    </row>
    <row r="13417" spans="1:39" x14ac:dyDescent="0.3">
      <c r="A13417">
        <v>10212</v>
      </c>
      <c r="B13417" t="s">
        <v>828</v>
      </c>
      <c r="C13417" t="s">
        <v>2573</v>
      </c>
      <c r="T13417">
        <v>18.7</v>
      </c>
      <c r="U13417">
        <v>23</v>
      </c>
      <c r="V13417">
        <v>0</v>
      </c>
      <c r="W13417">
        <v>56</v>
      </c>
      <c r="X13417">
        <v>3</v>
      </c>
    </row>
    <row r="13418" spans="1:39" x14ac:dyDescent="0.3">
      <c r="A13418">
        <v>10212</v>
      </c>
      <c r="B13418" t="s">
        <v>1542</v>
      </c>
      <c r="C13418" t="s">
        <v>354</v>
      </c>
      <c r="Y13418">
        <v>-0.5</v>
      </c>
      <c r="Z13418">
        <v>0</v>
      </c>
      <c r="AA13418">
        <v>0</v>
      </c>
      <c r="AB13418">
        <v>-1</v>
      </c>
      <c r="AC13418">
        <v>2</v>
      </c>
    </row>
    <row r="13419" spans="1:39" x14ac:dyDescent="0.3">
      <c r="A13419">
        <v>10212</v>
      </c>
      <c r="B13419" t="s">
        <v>828</v>
      </c>
      <c r="C13419" t="s">
        <v>312</v>
      </c>
      <c r="Y13419">
        <v>-2</v>
      </c>
      <c r="Z13419">
        <v>0</v>
      </c>
      <c r="AA13419">
        <v>0</v>
      </c>
      <c r="AB13419">
        <v>-2</v>
      </c>
      <c r="AC13419">
        <v>1</v>
      </c>
    </row>
    <row r="13420" spans="1:39" x14ac:dyDescent="0.3">
      <c r="A13420">
        <v>10212</v>
      </c>
      <c r="B13420" t="s">
        <v>1542</v>
      </c>
      <c r="C13420" t="s">
        <v>688</v>
      </c>
      <c r="AD13420">
        <v>2</v>
      </c>
      <c r="AE13420">
        <v>43</v>
      </c>
      <c r="AF13420">
        <v>2</v>
      </c>
      <c r="AG13420">
        <v>100</v>
      </c>
      <c r="AH13420">
        <v>8</v>
      </c>
      <c r="AI13420">
        <v>2</v>
      </c>
    </row>
    <row r="13421" spans="1:39" x14ac:dyDescent="0.3">
      <c r="A13421">
        <v>10212</v>
      </c>
      <c r="B13421" t="s">
        <v>828</v>
      </c>
      <c r="C13421" t="s">
        <v>3572</v>
      </c>
      <c r="AD13421">
        <v>2</v>
      </c>
      <c r="AE13421">
        <v>38</v>
      </c>
      <c r="AF13421">
        <v>1</v>
      </c>
      <c r="AG13421">
        <v>50</v>
      </c>
      <c r="AH13421">
        <v>6</v>
      </c>
      <c r="AI13421">
        <v>3</v>
      </c>
    </row>
    <row r="13422" spans="1:39" x14ac:dyDescent="0.3">
      <c r="A13422">
        <v>10212</v>
      </c>
      <c r="B13422" t="s">
        <v>1542</v>
      </c>
      <c r="C13422" t="s">
        <v>74</v>
      </c>
      <c r="AJ13422">
        <v>56</v>
      </c>
      <c r="AK13422">
        <v>227</v>
      </c>
      <c r="AL13422">
        <v>37.799999999999997</v>
      </c>
      <c r="AM13422">
        <v>6</v>
      </c>
    </row>
    <row r="13423" spans="1:39" x14ac:dyDescent="0.3">
      <c r="A13423">
        <v>10212</v>
      </c>
      <c r="B13423" t="s">
        <v>828</v>
      </c>
      <c r="C13423" t="s">
        <v>3573</v>
      </c>
      <c r="AJ13423">
        <v>48</v>
      </c>
      <c r="AK13423">
        <v>212</v>
      </c>
      <c r="AL13423">
        <v>42.4</v>
      </c>
      <c r="AM13423">
        <v>5</v>
      </c>
    </row>
    <row r="13424" spans="1:39" x14ac:dyDescent="0.3">
      <c r="A13424">
        <v>10213</v>
      </c>
      <c r="B13424" t="s">
        <v>648</v>
      </c>
      <c r="C13424" t="s">
        <v>2326</v>
      </c>
      <c r="D13424">
        <v>21</v>
      </c>
      <c r="E13424">
        <v>42.9</v>
      </c>
      <c r="F13424">
        <v>9</v>
      </c>
      <c r="G13424">
        <v>1</v>
      </c>
      <c r="H13424">
        <v>1</v>
      </c>
      <c r="I13424">
        <v>129</v>
      </c>
      <c r="J13424">
        <v>100.7</v>
      </c>
    </row>
    <row r="13425" spans="1:19" x14ac:dyDescent="0.3">
      <c r="A13425">
        <v>10213</v>
      </c>
      <c r="B13425" t="s">
        <v>611</v>
      </c>
      <c r="C13425" t="s">
        <v>2118</v>
      </c>
      <c r="D13425">
        <v>26</v>
      </c>
      <c r="E13425">
        <v>50</v>
      </c>
      <c r="F13425">
        <v>13</v>
      </c>
      <c r="G13425">
        <v>3</v>
      </c>
      <c r="H13425">
        <v>0</v>
      </c>
      <c r="I13425">
        <v>94</v>
      </c>
      <c r="J13425">
        <v>57.3</v>
      </c>
    </row>
    <row r="13426" spans="1:19" x14ac:dyDescent="0.3">
      <c r="A13426">
        <v>10213</v>
      </c>
      <c r="B13426" t="s">
        <v>611</v>
      </c>
      <c r="C13426" t="s">
        <v>3413</v>
      </c>
      <c r="D13426">
        <v>1</v>
      </c>
      <c r="E13426">
        <v>100</v>
      </c>
      <c r="F13426">
        <v>1</v>
      </c>
      <c r="G13426">
        <v>0</v>
      </c>
      <c r="H13426">
        <v>1</v>
      </c>
      <c r="I13426">
        <v>53</v>
      </c>
      <c r="J13426">
        <v>875.2</v>
      </c>
    </row>
    <row r="13427" spans="1:19" x14ac:dyDescent="0.3">
      <c r="A13427">
        <v>10213</v>
      </c>
      <c r="B13427" t="s">
        <v>648</v>
      </c>
      <c r="C13427" t="s">
        <v>3062</v>
      </c>
      <c r="K13427">
        <v>12</v>
      </c>
      <c r="L13427">
        <v>0</v>
      </c>
      <c r="M13427">
        <v>26</v>
      </c>
      <c r="N13427">
        <v>1</v>
      </c>
      <c r="O13427">
        <v>39</v>
      </c>
    </row>
    <row r="13428" spans="1:19" x14ac:dyDescent="0.3">
      <c r="A13428">
        <v>10213</v>
      </c>
      <c r="B13428" t="s">
        <v>648</v>
      </c>
      <c r="C13428" t="s">
        <v>874</v>
      </c>
      <c r="K13428">
        <v>6</v>
      </c>
      <c r="L13428">
        <v>0</v>
      </c>
      <c r="M13428">
        <v>8</v>
      </c>
      <c r="N13428">
        <v>0</v>
      </c>
      <c r="O13428">
        <v>24</v>
      </c>
    </row>
    <row r="13429" spans="1:19" x14ac:dyDescent="0.3">
      <c r="A13429">
        <v>10213</v>
      </c>
      <c r="B13429" t="s">
        <v>648</v>
      </c>
      <c r="C13429" t="s">
        <v>3398</v>
      </c>
      <c r="K13429">
        <v>6</v>
      </c>
      <c r="L13429">
        <v>0</v>
      </c>
      <c r="M13429">
        <v>4</v>
      </c>
      <c r="N13429">
        <v>1</v>
      </c>
      <c r="O13429">
        <v>5</v>
      </c>
    </row>
    <row r="13430" spans="1:19" x14ac:dyDescent="0.3">
      <c r="A13430">
        <v>10213</v>
      </c>
      <c r="B13430" t="s">
        <v>648</v>
      </c>
      <c r="C13430" t="s">
        <v>2326</v>
      </c>
      <c r="K13430">
        <v>7</v>
      </c>
      <c r="L13430">
        <v>0</v>
      </c>
      <c r="M13430">
        <v>7</v>
      </c>
      <c r="N13430">
        <v>0</v>
      </c>
      <c r="O13430">
        <v>3</v>
      </c>
    </row>
    <row r="13431" spans="1:19" x14ac:dyDescent="0.3">
      <c r="A13431">
        <v>10213</v>
      </c>
      <c r="B13431" t="s">
        <v>611</v>
      </c>
      <c r="C13431" t="s">
        <v>122</v>
      </c>
      <c r="K13431">
        <v>2</v>
      </c>
      <c r="L13431">
        <v>0</v>
      </c>
      <c r="M13431">
        <v>8</v>
      </c>
      <c r="N13431">
        <v>0</v>
      </c>
      <c r="O13431">
        <v>5</v>
      </c>
    </row>
    <row r="13432" spans="1:19" x14ac:dyDescent="0.3">
      <c r="A13432">
        <v>10213</v>
      </c>
      <c r="B13432" t="s">
        <v>611</v>
      </c>
      <c r="C13432" t="s">
        <v>2118</v>
      </c>
      <c r="K13432">
        <v>4</v>
      </c>
      <c r="L13432">
        <v>1</v>
      </c>
      <c r="M13432">
        <v>11</v>
      </c>
      <c r="N13432">
        <v>0</v>
      </c>
      <c r="O13432">
        <v>-5</v>
      </c>
    </row>
    <row r="13433" spans="1:19" x14ac:dyDescent="0.3">
      <c r="A13433">
        <v>10213</v>
      </c>
      <c r="B13433" t="s">
        <v>648</v>
      </c>
      <c r="C13433" t="s">
        <v>3574</v>
      </c>
      <c r="P13433">
        <v>41</v>
      </c>
      <c r="Q13433">
        <v>1</v>
      </c>
      <c r="R13433">
        <v>49</v>
      </c>
      <c r="S13433">
        <v>3</v>
      </c>
    </row>
    <row r="13434" spans="1:19" x14ac:dyDescent="0.3">
      <c r="A13434">
        <v>10213</v>
      </c>
      <c r="B13434" t="s">
        <v>648</v>
      </c>
      <c r="C13434" t="s">
        <v>3398</v>
      </c>
      <c r="P13434">
        <v>27</v>
      </c>
      <c r="Q13434">
        <v>0</v>
      </c>
      <c r="R13434">
        <v>27</v>
      </c>
      <c r="S13434">
        <v>1</v>
      </c>
    </row>
    <row r="13435" spans="1:19" x14ac:dyDescent="0.3">
      <c r="A13435">
        <v>10213</v>
      </c>
      <c r="B13435" t="s">
        <v>648</v>
      </c>
      <c r="C13435" t="s">
        <v>3575</v>
      </c>
      <c r="P13435">
        <v>24</v>
      </c>
      <c r="Q13435">
        <v>0</v>
      </c>
      <c r="R13435">
        <v>24</v>
      </c>
      <c r="S13435">
        <v>1</v>
      </c>
    </row>
    <row r="13436" spans="1:19" x14ac:dyDescent="0.3">
      <c r="A13436">
        <v>10213</v>
      </c>
      <c r="B13436" t="s">
        <v>648</v>
      </c>
      <c r="C13436" t="s">
        <v>3124</v>
      </c>
      <c r="P13436">
        <v>12</v>
      </c>
      <c r="Q13436">
        <v>0</v>
      </c>
      <c r="R13436">
        <v>18</v>
      </c>
      <c r="S13436">
        <v>2</v>
      </c>
    </row>
    <row r="13437" spans="1:19" x14ac:dyDescent="0.3">
      <c r="A13437">
        <v>10213</v>
      </c>
      <c r="B13437" t="s">
        <v>648</v>
      </c>
      <c r="C13437" t="s">
        <v>2221</v>
      </c>
      <c r="P13437">
        <v>11</v>
      </c>
      <c r="Q13437">
        <v>0</v>
      </c>
      <c r="R13437">
        <v>11</v>
      </c>
      <c r="S13437">
        <v>1</v>
      </c>
    </row>
    <row r="13438" spans="1:19" x14ac:dyDescent="0.3">
      <c r="A13438">
        <v>10213</v>
      </c>
      <c r="B13438" t="s">
        <v>648</v>
      </c>
      <c r="C13438" t="s">
        <v>874</v>
      </c>
      <c r="P13438">
        <v>0</v>
      </c>
      <c r="Q13438">
        <v>0</v>
      </c>
      <c r="R13438">
        <v>0</v>
      </c>
      <c r="S13438">
        <v>1</v>
      </c>
    </row>
    <row r="13439" spans="1:19" x14ac:dyDescent="0.3">
      <c r="A13439">
        <v>10213</v>
      </c>
      <c r="B13439" t="s">
        <v>611</v>
      </c>
      <c r="C13439" t="s">
        <v>1334</v>
      </c>
      <c r="P13439">
        <v>53</v>
      </c>
      <c r="Q13439">
        <v>1</v>
      </c>
      <c r="R13439">
        <v>53</v>
      </c>
      <c r="S13439">
        <v>1</v>
      </c>
    </row>
    <row r="13440" spans="1:19" x14ac:dyDescent="0.3">
      <c r="A13440">
        <v>10213</v>
      </c>
      <c r="B13440" t="s">
        <v>611</v>
      </c>
      <c r="C13440" t="s">
        <v>3413</v>
      </c>
      <c r="P13440">
        <v>28</v>
      </c>
      <c r="Q13440">
        <v>0</v>
      </c>
      <c r="R13440">
        <v>45</v>
      </c>
      <c r="S13440">
        <v>4</v>
      </c>
    </row>
    <row r="13441" spans="1:39" x14ac:dyDescent="0.3">
      <c r="A13441">
        <v>10213</v>
      </c>
      <c r="B13441" t="s">
        <v>611</v>
      </c>
      <c r="C13441" t="s">
        <v>369</v>
      </c>
      <c r="P13441">
        <v>7</v>
      </c>
      <c r="Q13441">
        <v>0</v>
      </c>
      <c r="R13441">
        <v>14</v>
      </c>
      <c r="S13441">
        <v>2</v>
      </c>
    </row>
    <row r="13442" spans="1:39" x14ac:dyDescent="0.3">
      <c r="A13442">
        <v>10213</v>
      </c>
      <c r="B13442" t="s">
        <v>611</v>
      </c>
      <c r="C13442" t="s">
        <v>1067</v>
      </c>
      <c r="P13442">
        <v>10</v>
      </c>
      <c r="Q13442">
        <v>0</v>
      </c>
      <c r="R13442">
        <v>10</v>
      </c>
      <c r="S13442">
        <v>1</v>
      </c>
    </row>
    <row r="13443" spans="1:39" x14ac:dyDescent="0.3">
      <c r="A13443">
        <v>10213</v>
      </c>
      <c r="B13443" t="s">
        <v>611</v>
      </c>
      <c r="C13443" t="s">
        <v>3576</v>
      </c>
      <c r="P13443">
        <v>8</v>
      </c>
      <c r="Q13443">
        <v>0</v>
      </c>
      <c r="R13443">
        <v>8</v>
      </c>
      <c r="S13443">
        <v>1</v>
      </c>
    </row>
    <row r="13444" spans="1:39" x14ac:dyDescent="0.3">
      <c r="A13444">
        <v>10213</v>
      </c>
      <c r="B13444" t="s">
        <v>611</v>
      </c>
      <c r="C13444" t="s">
        <v>278</v>
      </c>
      <c r="P13444">
        <v>6</v>
      </c>
      <c r="Q13444">
        <v>0</v>
      </c>
      <c r="R13444">
        <v>6</v>
      </c>
      <c r="S13444">
        <v>1</v>
      </c>
    </row>
    <row r="13445" spans="1:39" x14ac:dyDescent="0.3">
      <c r="A13445">
        <v>10213</v>
      </c>
      <c r="B13445" t="s">
        <v>648</v>
      </c>
      <c r="C13445" t="s">
        <v>153</v>
      </c>
      <c r="T13445">
        <v>20.2</v>
      </c>
      <c r="U13445">
        <v>27</v>
      </c>
      <c r="V13445">
        <v>0</v>
      </c>
      <c r="W13445">
        <v>81</v>
      </c>
      <c r="X13445">
        <v>4</v>
      </c>
    </row>
    <row r="13446" spans="1:39" x14ac:dyDescent="0.3">
      <c r="A13446">
        <v>10213</v>
      </c>
      <c r="B13446" t="s">
        <v>611</v>
      </c>
      <c r="C13446" t="s">
        <v>369</v>
      </c>
      <c r="T13446">
        <v>17.2</v>
      </c>
      <c r="U13446">
        <v>21</v>
      </c>
      <c r="V13446">
        <v>0</v>
      </c>
      <c r="W13446">
        <v>69</v>
      </c>
      <c r="X13446">
        <v>4</v>
      </c>
    </row>
    <row r="13447" spans="1:39" x14ac:dyDescent="0.3">
      <c r="A13447">
        <v>10213</v>
      </c>
      <c r="B13447" t="s">
        <v>611</v>
      </c>
      <c r="C13447" t="s">
        <v>3413</v>
      </c>
      <c r="T13447">
        <v>18</v>
      </c>
      <c r="U13447">
        <v>19</v>
      </c>
      <c r="V13447">
        <v>0</v>
      </c>
      <c r="W13447">
        <v>36</v>
      </c>
      <c r="X13447">
        <v>2</v>
      </c>
    </row>
    <row r="13448" spans="1:39" x14ac:dyDescent="0.3">
      <c r="A13448">
        <v>10213</v>
      </c>
      <c r="B13448" t="s">
        <v>648</v>
      </c>
      <c r="C13448" t="s">
        <v>192</v>
      </c>
      <c r="Y13448">
        <v>8</v>
      </c>
      <c r="Z13448">
        <v>20</v>
      </c>
      <c r="AA13448">
        <v>0</v>
      </c>
      <c r="AB13448">
        <v>24</v>
      </c>
      <c r="AC13448">
        <v>3</v>
      </c>
    </row>
    <row r="13449" spans="1:39" x14ac:dyDescent="0.3">
      <c r="A13449">
        <v>10213</v>
      </c>
      <c r="B13449" t="s">
        <v>611</v>
      </c>
      <c r="C13449" t="s">
        <v>3413</v>
      </c>
      <c r="Y13449">
        <v>26.5</v>
      </c>
      <c r="Z13449">
        <v>54</v>
      </c>
      <c r="AA13449">
        <v>0</v>
      </c>
      <c r="AB13449">
        <v>53</v>
      </c>
      <c r="AC13449">
        <v>2</v>
      </c>
    </row>
    <row r="13450" spans="1:39" x14ac:dyDescent="0.3">
      <c r="A13450">
        <v>10213</v>
      </c>
      <c r="B13450" t="s">
        <v>648</v>
      </c>
      <c r="C13450" t="s">
        <v>3404</v>
      </c>
      <c r="AD13450">
        <v>3</v>
      </c>
      <c r="AE13450">
        <v>51</v>
      </c>
      <c r="AF13450">
        <v>3</v>
      </c>
      <c r="AG13450">
        <v>100</v>
      </c>
      <c r="AH13450">
        <v>11</v>
      </c>
      <c r="AI13450">
        <v>2</v>
      </c>
    </row>
    <row r="13451" spans="1:39" x14ac:dyDescent="0.3">
      <c r="A13451">
        <v>10213</v>
      </c>
      <c r="B13451" t="s">
        <v>611</v>
      </c>
      <c r="C13451" t="s">
        <v>3577</v>
      </c>
      <c r="AD13451">
        <v>1</v>
      </c>
      <c r="AE13451">
        <v>28</v>
      </c>
      <c r="AF13451">
        <v>1</v>
      </c>
      <c r="AG13451">
        <v>100</v>
      </c>
      <c r="AH13451">
        <v>6</v>
      </c>
      <c r="AI13451">
        <v>3</v>
      </c>
    </row>
    <row r="13452" spans="1:39" x14ac:dyDescent="0.3">
      <c r="A13452">
        <v>10213</v>
      </c>
      <c r="B13452" t="s">
        <v>648</v>
      </c>
      <c r="C13452" t="s">
        <v>3578</v>
      </c>
      <c r="AJ13452">
        <v>54</v>
      </c>
      <c r="AK13452">
        <v>264</v>
      </c>
      <c r="AL13452">
        <v>37.700000000000003</v>
      </c>
      <c r="AM13452">
        <v>7</v>
      </c>
    </row>
    <row r="13453" spans="1:39" x14ac:dyDescent="0.3">
      <c r="A13453">
        <v>10213</v>
      </c>
      <c r="B13453" t="s">
        <v>611</v>
      </c>
      <c r="C13453" t="s">
        <v>3405</v>
      </c>
      <c r="AJ13453">
        <v>56</v>
      </c>
      <c r="AK13453">
        <v>195</v>
      </c>
      <c r="AL13453">
        <v>48.8</v>
      </c>
      <c r="AM13453">
        <v>4</v>
      </c>
    </row>
    <row r="13454" spans="1:39" x14ac:dyDescent="0.3">
      <c r="A13454">
        <v>10214</v>
      </c>
      <c r="B13454" t="s">
        <v>529</v>
      </c>
      <c r="C13454" t="s">
        <v>960</v>
      </c>
      <c r="D13454">
        <v>19</v>
      </c>
      <c r="E13454">
        <v>57.9</v>
      </c>
      <c r="F13454">
        <v>11</v>
      </c>
      <c r="G13454">
        <v>1</v>
      </c>
      <c r="H13454">
        <v>2</v>
      </c>
      <c r="I13454">
        <v>272</v>
      </c>
      <c r="J13454">
        <v>202.4</v>
      </c>
    </row>
    <row r="13455" spans="1:39" x14ac:dyDescent="0.3">
      <c r="A13455">
        <v>10214</v>
      </c>
      <c r="B13455" t="s">
        <v>1170</v>
      </c>
      <c r="C13455" t="s">
        <v>3579</v>
      </c>
      <c r="D13455">
        <v>31</v>
      </c>
      <c r="E13455">
        <v>64.5</v>
      </c>
      <c r="F13455">
        <v>20</v>
      </c>
      <c r="G13455">
        <v>1</v>
      </c>
      <c r="H13455">
        <v>1</v>
      </c>
      <c r="I13455">
        <v>192</v>
      </c>
      <c r="J13455">
        <v>120.7</v>
      </c>
    </row>
    <row r="13456" spans="1:39" x14ac:dyDescent="0.3">
      <c r="A13456">
        <v>10214</v>
      </c>
      <c r="B13456" t="s">
        <v>1170</v>
      </c>
      <c r="C13456" t="s">
        <v>3034</v>
      </c>
      <c r="D13456">
        <v>1</v>
      </c>
      <c r="E13456">
        <v>100</v>
      </c>
      <c r="F13456">
        <v>1</v>
      </c>
      <c r="G13456">
        <v>0</v>
      </c>
      <c r="H13456">
        <v>0</v>
      </c>
      <c r="I13456">
        <v>15</v>
      </c>
      <c r="J13456">
        <v>226</v>
      </c>
    </row>
    <row r="13457" spans="1:19" x14ac:dyDescent="0.3">
      <c r="A13457">
        <v>10214</v>
      </c>
      <c r="B13457" t="s">
        <v>529</v>
      </c>
      <c r="C13457" t="s">
        <v>323</v>
      </c>
      <c r="K13457">
        <v>17</v>
      </c>
      <c r="L13457">
        <v>0</v>
      </c>
      <c r="M13457">
        <v>18</v>
      </c>
      <c r="N13457">
        <v>0</v>
      </c>
      <c r="O13457">
        <v>35</v>
      </c>
    </row>
    <row r="13458" spans="1:19" x14ac:dyDescent="0.3">
      <c r="A13458">
        <v>10214</v>
      </c>
      <c r="B13458" t="s">
        <v>529</v>
      </c>
      <c r="C13458" t="s">
        <v>912</v>
      </c>
      <c r="K13458">
        <v>3</v>
      </c>
      <c r="L13458">
        <v>0</v>
      </c>
      <c r="M13458">
        <v>8</v>
      </c>
      <c r="N13458">
        <v>0</v>
      </c>
      <c r="O13458">
        <v>13</v>
      </c>
    </row>
    <row r="13459" spans="1:19" x14ac:dyDescent="0.3">
      <c r="A13459">
        <v>10214</v>
      </c>
      <c r="B13459" t="s">
        <v>529</v>
      </c>
      <c r="C13459" t="s">
        <v>3580</v>
      </c>
      <c r="K13459">
        <v>1</v>
      </c>
      <c r="L13459">
        <v>0</v>
      </c>
      <c r="M13459">
        <v>0</v>
      </c>
      <c r="N13459">
        <v>0</v>
      </c>
      <c r="O13459">
        <v>-2</v>
      </c>
    </row>
    <row r="13460" spans="1:19" x14ac:dyDescent="0.3">
      <c r="A13460">
        <v>10214</v>
      </c>
      <c r="B13460" t="s">
        <v>529</v>
      </c>
      <c r="C13460" t="s">
        <v>960</v>
      </c>
      <c r="K13460">
        <v>10</v>
      </c>
      <c r="L13460">
        <v>0</v>
      </c>
      <c r="M13460">
        <v>7</v>
      </c>
      <c r="N13460">
        <v>1</v>
      </c>
      <c r="O13460">
        <v>-18</v>
      </c>
    </row>
    <row r="13461" spans="1:19" x14ac:dyDescent="0.3">
      <c r="A13461">
        <v>10214</v>
      </c>
      <c r="B13461" t="s">
        <v>1170</v>
      </c>
      <c r="C13461" t="s">
        <v>3346</v>
      </c>
      <c r="K13461">
        <v>20</v>
      </c>
      <c r="L13461">
        <v>0</v>
      </c>
      <c r="M13461">
        <v>17</v>
      </c>
      <c r="N13461">
        <v>0</v>
      </c>
      <c r="O13461">
        <v>60</v>
      </c>
    </row>
    <row r="13462" spans="1:19" x14ac:dyDescent="0.3">
      <c r="A13462">
        <v>10214</v>
      </c>
      <c r="B13462" t="s">
        <v>1170</v>
      </c>
      <c r="C13462" t="s">
        <v>3579</v>
      </c>
      <c r="K13462">
        <v>12</v>
      </c>
      <c r="L13462">
        <v>0</v>
      </c>
      <c r="M13462">
        <v>12</v>
      </c>
      <c r="N13462">
        <v>0</v>
      </c>
      <c r="O13462">
        <v>37</v>
      </c>
    </row>
    <row r="13463" spans="1:19" x14ac:dyDescent="0.3">
      <c r="A13463">
        <v>10214</v>
      </c>
      <c r="B13463" t="s">
        <v>1170</v>
      </c>
      <c r="C13463" t="s">
        <v>1846</v>
      </c>
      <c r="K13463">
        <v>3</v>
      </c>
      <c r="L13463">
        <v>0</v>
      </c>
      <c r="M13463">
        <v>11</v>
      </c>
      <c r="N13463">
        <v>0</v>
      </c>
      <c r="O13463">
        <v>1</v>
      </c>
    </row>
    <row r="13464" spans="1:19" x14ac:dyDescent="0.3">
      <c r="A13464">
        <v>10214</v>
      </c>
      <c r="B13464" t="s">
        <v>1170</v>
      </c>
      <c r="C13464" t="s">
        <v>3220</v>
      </c>
      <c r="K13464">
        <v>2</v>
      </c>
      <c r="L13464">
        <v>0</v>
      </c>
      <c r="M13464">
        <v>0</v>
      </c>
      <c r="N13464">
        <v>0</v>
      </c>
      <c r="O13464">
        <v>0</v>
      </c>
    </row>
    <row r="13465" spans="1:19" x14ac:dyDescent="0.3">
      <c r="A13465">
        <v>10214</v>
      </c>
      <c r="B13465" t="s">
        <v>1170</v>
      </c>
      <c r="C13465" t="s">
        <v>3034</v>
      </c>
      <c r="K13465">
        <v>1</v>
      </c>
      <c r="L13465">
        <v>0</v>
      </c>
      <c r="M13465">
        <v>0</v>
      </c>
      <c r="N13465">
        <v>0</v>
      </c>
      <c r="O13465">
        <v>-8</v>
      </c>
    </row>
    <row r="13466" spans="1:19" x14ac:dyDescent="0.3">
      <c r="A13466">
        <v>10214</v>
      </c>
      <c r="B13466" t="s">
        <v>529</v>
      </c>
      <c r="C13466" t="s">
        <v>3580</v>
      </c>
      <c r="P13466">
        <v>78</v>
      </c>
      <c r="Q13466">
        <v>1</v>
      </c>
      <c r="R13466">
        <v>101</v>
      </c>
      <c r="S13466">
        <v>4</v>
      </c>
    </row>
    <row r="13467" spans="1:19" x14ac:dyDescent="0.3">
      <c r="A13467">
        <v>10214</v>
      </c>
      <c r="B13467" t="s">
        <v>529</v>
      </c>
      <c r="C13467" t="s">
        <v>121</v>
      </c>
      <c r="P13467">
        <v>52</v>
      </c>
      <c r="Q13467">
        <v>1</v>
      </c>
      <c r="R13467">
        <v>96</v>
      </c>
      <c r="S13467">
        <v>2</v>
      </c>
    </row>
    <row r="13468" spans="1:19" x14ac:dyDescent="0.3">
      <c r="A13468">
        <v>10214</v>
      </c>
      <c r="B13468" t="s">
        <v>529</v>
      </c>
      <c r="C13468" t="s">
        <v>1456</v>
      </c>
      <c r="P13468">
        <v>33</v>
      </c>
      <c r="Q13468">
        <v>0</v>
      </c>
      <c r="R13468">
        <v>45</v>
      </c>
      <c r="S13468">
        <v>2</v>
      </c>
    </row>
    <row r="13469" spans="1:19" x14ac:dyDescent="0.3">
      <c r="A13469">
        <v>10214</v>
      </c>
      <c r="B13469" t="s">
        <v>529</v>
      </c>
      <c r="C13469" t="s">
        <v>323</v>
      </c>
      <c r="P13469">
        <v>15</v>
      </c>
      <c r="Q13469">
        <v>0</v>
      </c>
      <c r="R13469">
        <v>27</v>
      </c>
      <c r="S13469">
        <v>2</v>
      </c>
    </row>
    <row r="13470" spans="1:19" x14ac:dyDescent="0.3">
      <c r="A13470">
        <v>10214</v>
      </c>
      <c r="B13470" t="s">
        <v>529</v>
      </c>
      <c r="C13470" t="s">
        <v>821</v>
      </c>
      <c r="P13470">
        <v>3</v>
      </c>
      <c r="Q13470">
        <v>0</v>
      </c>
      <c r="R13470">
        <v>3</v>
      </c>
      <c r="S13470">
        <v>1</v>
      </c>
    </row>
    <row r="13471" spans="1:19" x14ac:dyDescent="0.3">
      <c r="A13471">
        <v>10214</v>
      </c>
      <c r="B13471" t="s">
        <v>1170</v>
      </c>
      <c r="C13471" t="s">
        <v>3581</v>
      </c>
      <c r="P13471">
        <v>31</v>
      </c>
      <c r="Q13471">
        <v>0</v>
      </c>
      <c r="R13471">
        <v>51</v>
      </c>
      <c r="S13471">
        <v>4</v>
      </c>
    </row>
    <row r="13472" spans="1:19" x14ac:dyDescent="0.3">
      <c r="A13472">
        <v>10214</v>
      </c>
      <c r="B13472" t="s">
        <v>1170</v>
      </c>
      <c r="C13472" t="s">
        <v>3346</v>
      </c>
      <c r="P13472">
        <v>19</v>
      </c>
      <c r="Q13472">
        <v>0</v>
      </c>
      <c r="R13472">
        <v>50</v>
      </c>
      <c r="S13472">
        <v>7</v>
      </c>
    </row>
    <row r="13473" spans="1:39" x14ac:dyDescent="0.3">
      <c r="A13473">
        <v>10214</v>
      </c>
      <c r="B13473" t="s">
        <v>1170</v>
      </c>
      <c r="C13473" t="s">
        <v>1643</v>
      </c>
      <c r="P13473">
        <v>15</v>
      </c>
      <c r="Q13473">
        <v>0</v>
      </c>
      <c r="R13473">
        <v>34</v>
      </c>
      <c r="S13473">
        <v>4</v>
      </c>
    </row>
    <row r="13474" spans="1:39" x14ac:dyDescent="0.3">
      <c r="A13474">
        <v>10214</v>
      </c>
      <c r="B13474" t="s">
        <v>1170</v>
      </c>
      <c r="C13474" t="s">
        <v>524</v>
      </c>
      <c r="P13474">
        <v>27</v>
      </c>
      <c r="Q13474">
        <v>1</v>
      </c>
      <c r="R13474">
        <v>27</v>
      </c>
      <c r="S13474">
        <v>1</v>
      </c>
    </row>
    <row r="13475" spans="1:39" x14ac:dyDescent="0.3">
      <c r="A13475">
        <v>10214</v>
      </c>
      <c r="B13475" t="s">
        <v>1170</v>
      </c>
      <c r="C13475" t="s">
        <v>2764</v>
      </c>
      <c r="P13475">
        <v>15</v>
      </c>
      <c r="Q13475">
        <v>0</v>
      </c>
      <c r="R13475">
        <v>25</v>
      </c>
      <c r="S13475">
        <v>3</v>
      </c>
    </row>
    <row r="13476" spans="1:39" x14ac:dyDescent="0.3">
      <c r="A13476">
        <v>10214</v>
      </c>
      <c r="B13476" t="s">
        <v>1170</v>
      </c>
      <c r="C13476" t="s">
        <v>1846</v>
      </c>
      <c r="P13476">
        <v>10</v>
      </c>
      <c r="Q13476">
        <v>0</v>
      </c>
      <c r="R13476">
        <v>20</v>
      </c>
      <c r="S13476">
        <v>2</v>
      </c>
    </row>
    <row r="13477" spans="1:39" x14ac:dyDescent="0.3">
      <c r="A13477">
        <v>10214</v>
      </c>
      <c r="B13477" t="s">
        <v>529</v>
      </c>
      <c r="C13477" t="s">
        <v>74</v>
      </c>
      <c r="T13477">
        <v>22.3</v>
      </c>
      <c r="U13477">
        <v>28</v>
      </c>
      <c r="V13477">
        <v>0</v>
      </c>
      <c r="W13477">
        <v>67</v>
      </c>
      <c r="X13477">
        <v>3</v>
      </c>
    </row>
    <row r="13478" spans="1:39" x14ac:dyDescent="0.3">
      <c r="A13478">
        <v>10214</v>
      </c>
      <c r="B13478" t="s">
        <v>1170</v>
      </c>
      <c r="C13478" t="s">
        <v>429</v>
      </c>
      <c r="T13478">
        <v>25</v>
      </c>
      <c r="U13478">
        <v>31</v>
      </c>
      <c r="V13478">
        <v>0</v>
      </c>
      <c r="W13478">
        <v>75</v>
      </c>
      <c r="X13478">
        <v>3</v>
      </c>
    </row>
    <row r="13479" spans="1:39" x14ac:dyDescent="0.3">
      <c r="A13479">
        <v>10214</v>
      </c>
      <c r="B13479" t="s">
        <v>529</v>
      </c>
      <c r="C13479" t="s">
        <v>74</v>
      </c>
      <c r="Y13479">
        <v>-3</v>
      </c>
      <c r="Z13479">
        <v>0</v>
      </c>
      <c r="AA13479">
        <v>0</v>
      </c>
      <c r="AB13479">
        <v>-3</v>
      </c>
      <c r="AC13479">
        <v>1</v>
      </c>
    </row>
    <row r="13480" spans="1:39" x14ac:dyDescent="0.3">
      <c r="A13480">
        <v>10214</v>
      </c>
      <c r="B13480" t="s">
        <v>529</v>
      </c>
      <c r="C13480" t="s">
        <v>908</v>
      </c>
      <c r="Y13480">
        <v>-4</v>
      </c>
      <c r="Z13480">
        <v>0</v>
      </c>
      <c r="AA13480">
        <v>0</v>
      </c>
      <c r="AB13480">
        <v>-4</v>
      </c>
      <c r="AC13480">
        <v>1</v>
      </c>
    </row>
    <row r="13481" spans="1:39" x14ac:dyDescent="0.3">
      <c r="A13481">
        <v>10214</v>
      </c>
      <c r="B13481" t="s">
        <v>1170</v>
      </c>
      <c r="C13481" t="s">
        <v>429</v>
      </c>
      <c r="Y13481">
        <v>7.5</v>
      </c>
      <c r="Z13481">
        <v>9</v>
      </c>
      <c r="AA13481">
        <v>0</v>
      </c>
      <c r="AB13481">
        <v>15</v>
      </c>
      <c r="AC13481">
        <v>2</v>
      </c>
    </row>
    <row r="13482" spans="1:39" x14ac:dyDescent="0.3">
      <c r="A13482">
        <v>10214</v>
      </c>
      <c r="B13482" t="s">
        <v>529</v>
      </c>
      <c r="C13482" t="s">
        <v>3582</v>
      </c>
      <c r="AD13482">
        <v>0</v>
      </c>
      <c r="AE13482" t="s">
        <v>136</v>
      </c>
      <c r="AF13482">
        <v>0</v>
      </c>
      <c r="AG13482" t="s">
        <v>136</v>
      </c>
      <c r="AH13482">
        <v>3</v>
      </c>
      <c r="AI13482">
        <v>3</v>
      </c>
    </row>
    <row r="13483" spans="1:39" x14ac:dyDescent="0.3">
      <c r="A13483">
        <v>10214</v>
      </c>
      <c r="B13483" t="s">
        <v>1170</v>
      </c>
      <c r="C13483" t="s">
        <v>3039</v>
      </c>
      <c r="AD13483">
        <v>4</v>
      </c>
      <c r="AE13483">
        <v>44</v>
      </c>
      <c r="AF13483">
        <v>4</v>
      </c>
      <c r="AG13483">
        <v>100</v>
      </c>
      <c r="AH13483">
        <v>12</v>
      </c>
      <c r="AI13483">
        <v>0</v>
      </c>
    </row>
    <row r="13484" spans="1:39" x14ac:dyDescent="0.3">
      <c r="A13484">
        <v>10214</v>
      </c>
      <c r="B13484" t="s">
        <v>529</v>
      </c>
      <c r="C13484" t="s">
        <v>1911</v>
      </c>
      <c r="AJ13484">
        <v>52</v>
      </c>
      <c r="AK13484">
        <v>237</v>
      </c>
      <c r="AL13484">
        <v>39.5</v>
      </c>
      <c r="AM13484">
        <v>6</v>
      </c>
    </row>
    <row r="13485" spans="1:39" x14ac:dyDescent="0.3">
      <c r="A13485">
        <v>10214</v>
      </c>
      <c r="B13485" t="s">
        <v>1170</v>
      </c>
      <c r="C13485" t="s">
        <v>3226</v>
      </c>
      <c r="AJ13485">
        <v>48</v>
      </c>
      <c r="AK13485">
        <v>224</v>
      </c>
      <c r="AL13485">
        <v>37.299999999999997</v>
      </c>
      <c r="AM13485">
        <v>6</v>
      </c>
    </row>
    <row r="13486" spans="1:39" x14ac:dyDescent="0.3">
      <c r="A13486">
        <v>10215</v>
      </c>
      <c r="B13486" t="s">
        <v>692</v>
      </c>
      <c r="C13486" t="s">
        <v>3342</v>
      </c>
      <c r="D13486">
        <v>37</v>
      </c>
      <c r="E13486">
        <v>67.599999999999994</v>
      </c>
      <c r="F13486">
        <v>25</v>
      </c>
      <c r="G13486">
        <v>1</v>
      </c>
      <c r="H13486">
        <v>0</v>
      </c>
      <c r="I13486">
        <v>267</v>
      </c>
      <c r="J13486">
        <v>122.8</v>
      </c>
    </row>
    <row r="13487" spans="1:39" x14ac:dyDescent="0.3">
      <c r="A13487">
        <v>10215</v>
      </c>
      <c r="B13487" t="s">
        <v>865</v>
      </c>
      <c r="C13487" t="s">
        <v>3292</v>
      </c>
      <c r="D13487">
        <v>25</v>
      </c>
      <c r="E13487">
        <v>56</v>
      </c>
      <c r="F13487">
        <v>14</v>
      </c>
      <c r="G13487">
        <v>0</v>
      </c>
      <c r="H13487">
        <v>1</v>
      </c>
      <c r="I13487">
        <v>197</v>
      </c>
      <c r="J13487">
        <v>135.4</v>
      </c>
    </row>
    <row r="13488" spans="1:39" x14ac:dyDescent="0.3">
      <c r="A13488">
        <v>10215</v>
      </c>
      <c r="B13488" t="s">
        <v>692</v>
      </c>
      <c r="C13488" t="s">
        <v>1083</v>
      </c>
      <c r="K13488">
        <v>12</v>
      </c>
      <c r="L13488">
        <v>2</v>
      </c>
      <c r="M13488">
        <v>17</v>
      </c>
      <c r="N13488">
        <v>0</v>
      </c>
      <c r="O13488">
        <v>65</v>
      </c>
    </row>
    <row r="13489" spans="1:19" x14ac:dyDescent="0.3">
      <c r="A13489">
        <v>10215</v>
      </c>
      <c r="B13489" t="s">
        <v>692</v>
      </c>
      <c r="C13489" t="s">
        <v>1243</v>
      </c>
      <c r="K13489">
        <v>5</v>
      </c>
      <c r="L13489">
        <v>0</v>
      </c>
      <c r="M13489">
        <v>42</v>
      </c>
      <c r="N13489">
        <v>1</v>
      </c>
      <c r="O13489">
        <v>36</v>
      </c>
    </row>
    <row r="13490" spans="1:19" x14ac:dyDescent="0.3">
      <c r="A13490">
        <v>10215</v>
      </c>
      <c r="B13490" t="s">
        <v>692</v>
      </c>
      <c r="C13490" t="s">
        <v>2872</v>
      </c>
      <c r="K13490">
        <v>3</v>
      </c>
      <c r="L13490">
        <v>0</v>
      </c>
      <c r="M13490">
        <v>2</v>
      </c>
      <c r="N13490">
        <v>0</v>
      </c>
      <c r="O13490">
        <v>2</v>
      </c>
    </row>
    <row r="13491" spans="1:19" x14ac:dyDescent="0.3">
      <c r="A13491">
        <v>10215</v>
      </c>
      <c r="B13491" t="s">
        <v>692</v>
      </c>
      <c r="C13491" t="s">
        <v>3583</v>
      </c>
      <c r="K13491">
        <v>1</v>
      </c>
      <c r="L13491">
        <v>0</v>
      </c>
      <c r="M13491">
        <v>0</v>
      </c>
      <c r="N13491">
        <v>0</v>
      </c>
      <c r="O13491">
        <v>-6</v>
      </c>
    </row>
    <row r="13492" spans="1:19" x14ac:dyDescent="0.3">
      <c r="A13492">
        <v>10215</v>
      </c>
      <c r="B13492" t="s">
        <v>692</v>
      </c>
      <c r="C13492" t="s">
        <v>3342</v>
      </c>
      <c r="K13492">
        <v>2</v>
      </c>
      <c r="L13492">
        <v>0</v>
      </c>
      <c r="M13492">
        <v>0</v>
      </c>
      <c r="N13492">
        <v>0</v>
      </c>
      <c r="O13492">
        <v>-14</v>
      </c>
    </row>
    <row r="13493" spans="1:19" x14ac:dyDescent="0.3">
      <c r="A13493">
        <v>10215</v>
      </c>
      <c r="B13493" t="s">
        <v>865</v>
      </c>
      <c r="C13493" t="s">
        <v>123</v>
      </c>
      <c r="K13493">
        <v>31</v>
      </c>
      <c r="L13493">
        <v>0</v>
      </c>
      <c r="M13493">
        <v>24</v>
      </c>
      <c r="N13493">
        <v>0</v>
      </c>
      <c r="O13493">
        <v>158</v>
      </c>
    </row>
    <row r="13494" spans="1:19" x14ac:dyDescent="0.3">
      <c r="A13494">
        <v>10215</v>
      </c>
      <c r="B13494" t="s">
        <v>865</v>
      </c>
      <c r="C13494" t="s">
        <v>1212</v>
      </c>
      <c r="K13494">
        <v>1</v>
      </c>
      <c r="L13494">
        <v>0</v>
      </c>
      <c r="M13494">
        <v>11</v>
      </c>
      <c r="N13494">
        <v>0</v>
      </c>
      <c r="O13494">
        <v>11</v>
      </c>
    </row>
    <row r="13495" spans="1:19" x14ac:dyDescent="0.3">
      <c r="A13495">
        <v>10215</v>
      </c>
      <c r="B13495" t="s">
        <v>865</v>
      </c>
      <c r="C13495" t="s">
        <v>44</v>
      </c>
      <c r="K13495">
        <v>3</v>
      </c>
      <c r="L13495">
        <v>0</v>
      </c>
      <c r="M13495">
        <v>3</v>
      </c>
      <c r="N13495">
        <v>0</v>
      </c>
      <c r="O13495">
        <v>6</v>
      </c>
    </row>
    <row r="13496" spans="1:19" x14ac:dyDescent="0.3">
      <c r="A13496">
        <v>10215</v>
      </c>
      <c r="B13496" t="s">
        <v>865</v>
      </c>
      <c r="C13496" t="s">
        <v>3584</v>
      </c>
      <c r="K13496">
        <v>1</v>
      </c>
      <c r="L13496">
        <v>0</v>
      </c>
      <c r="M13496">
        <v>5</v>
      </c>
      <c r="N13496">
        <v>0</v>
      </c>
      <c r="O13496">
        <v>5</v>
      </c>
    </row>
    <row r="13497" spans="1:19" x14ac:dyDescent="0.3">
      <c r="A13497">
        <v>10215</v>
      </c>
      <c r="B13497" t="s">
        <v>865</v>
      </c>
      <c r="C13497" t="s">
        <v>3292</v>
      </c>
      <c r="K13497">
        <v>1</v>
      </c>
      <c r="L13497">
        <v>0</v>
      </c>
      <c r="M13497">
        <v>5</v>
      </c>
      <c r="N13497">
        <v>0</v>
      </c>
      <c r="O13497">
        <v>5</v>
      </c>
    </row>
    <row r="13498" spans="1:19" x14ac:dyDescent="0.3">
      <c r="A13498">
        <v>10215</v>
      </c>
      <c r="B13498" t="s">
        <v>865</v>
      </c>
      <c r="C13498" t="s">
        <v>3585</v>
      </c>
      <c r="K13498">
        <v>1</v>
      </c>
      <c r="L13498">
        <v>0</v>
      </c>
      <c r="M13498">
        <v>0</v>
      </c>
      <c r="N13498">
        <v>0</v>
      </c>
      <c r="O13498">
        <v>0</v>
      </c>
    </row>
    <row r="13499" spans="1:19" x14ac:dyDescent="0.3">
      <c r="A13499">
        <v>10215</v>
      </c>
      <c r="B13499" t="s">
        <v>692</v>
      </c>
      <c r="C13499" t="s">
        <v>837</v>
      </c>
      <c r="P13499">
        <v>24</v>
      </c>
      <c r="Q13499">
        <v>0</v>
      </c>
      <c r="R13499">
        <v>84</v>
      </c>
      <c r="S13499">
        <v>7</v>
      </c>
    </row>
    <row r="13500" spans="1:19" x14ac:dyDescent="0.3">
      <c r="A13500">
        <v>10215</v>
      </c>
      <c r="B13500" t="s">
        <v>692</v>
      </c>
      <c r="C13500" t="s">
        <v>320</v>
      </c>
      <c r="P13500">
        <v>53</v>
      </c>
      <c r="Q13500">
        <v>0</v>
      </c>
      <c r="R13500">
        <v>66</v>
      </c>
      <c r="S13500">
        <v>7</v>
      </c>
    </row>
    <row r="13501" spans="1:19" x14ac:dyDescent="0.3">
      <c r="A13501">
        <v>10215</v>
      </c>
      <c r="B13501" t="s">
        <v>692</v>
      </c>
      <c r="C13501" t="s">
        <v>1243</v>
      </c>
      <c r="P13501">
        <v>20</v>
      </c>
      <c r="Q13501">
        <v>0</v>
      </c>
      <c r="R13501">
        <v>35</v>
      </c>
      <c r="S13501">
        <v>3</v>
      </c>
    </row>
    <row r="13502" spans="1:19" x14ac:dyDescent="0.3">
      <c r="A13502">
        <v>10215</v>
      </c>
      <c r="B13502" t="s">
        <v>692</v>
      </c>
      <c r="C13502" t="s">
        <v>3583</v>
      </c>
      <c r="P13502">
        <v>12</v>
      </c>
      <c r="Q13502">
        <v>0</v>
      </c>
      <c r="R13502">
        <v>33</v>
      </c>
      <c r="S13502">
        <v>4</v>
      </c>
    </row>
    <row r="13503" spans="1:19" x14ac:dyDescent="0.3">
      <c r="A13503">
        <v>10215</v>
      </c>
      <c r="B13503" t="s">
        <v>692</v>
      </c>
      <c r="C13503" t="s">
        <v>3347</v>
      </c>
      <c r="P13503">
        <v>25</v>
      </c>
      <c r="Q13503">
        <v>0</v>
      </c>
      <c r="R13503">
        <v>25</v>
      </c>
      <c r="S13503">
        <v>1</v>
      </c>
    </row>
    <row r="13504" spans="1:19" x14ac:dyDescent="0.3">
      <c r="A13504">
        <v>10215</v>
      </c>
      <c r="B13504" t="s">
        <v>692</v>
      </c>
      <c r="C13504" t="s">
        <v>1083</v>
      </c>
      <c r="P13504">
        <v>13</v>
      </c>
      <c r="Q13504">
        <v>0</v>
      </c>
      <c r="R13504">
        <v>13</v>
      </c>
      <c r="S13504">
        <v>1</v>
      </c>
    </row>
    <row r="13505" spans="1:39" x14ac:dyDescent="0.3">
      <c r="A13505">
        <v>10215</v>
      </c>
      <c r="B13505" t="s">
        <v>692</v>
      </c>
      <c r="C13505" t="s">
        <v>3092</v>
      </c>
      <c r="P13505">
        <v>8</v>
      </c>
      <c r="Q13505">
        <v>0</v>
      </c>
      <c r="R13505">
        <v>8</v>
      </c>
      <c r="S13505">
        <v>1</v>
      </c>
    </row>
    <row r="13506" spans="1:39" x14ac:dyDescent="0.3">
      <c r="A13506">
        <v>10215</v>
      </c>
      <c r="B13506" t="s">
        <v>692</v>
      </c>
      <c r="C13506" t="s">
        <v>53</v>
      </c>
      <c r="P13506">
        <v>3</v>
      </c>
      <c r="Q13506">
        <v>0</v>
      </c>
      <c r="R13506">
        <v>3</v>
      </c>
      <c r="S13506">
        <v>1</v>
      </c>
    </row>
    <row r="13507" spans="1:39" x14ac:dyDescent="0.3">
      <c r="A13507">
        <v>10215</v>
      </c>
      <c r="B13507" t="s">
        <v>865</v>
      </c>
      <c r="C13507" t="s">
        <v>337</v>
      </c>
      <c r="P13507">
        <v>31</v>
      </c>
      <c r="Q13507">
        <v>0</v>
      </c>
      <c r="R13507">
        <v>73</v>
      </c>
      <c r="S13507">
        <v>3</v>
      </c>
    </row>
    <row r="13508" spans="1:39" x14ac:dyDescent="0.3">
      <c r="A13508">
        <v>10215</v>
      </c>
      <c r="B13508" t="s">
        <v>865</v>
      </c>
      <c r="C13508" t="s">
        <v>1624</v>
      </c>
      <c r="P13508">
        <v>21</v>
      </c>
      <c r="Q13508">
        <v>0</v>
      </c>
      <c r="R13508">
        <v>35</v>
      </c>
      <c r="S13508">
        <v>4</v>
      </c>
    </row>
    <row r="13509" spans="1:39" x14ac:dyDescent="0.3">
      <c r="A13509">
        <v>10215</v>
      </c>
      <c r="B13509" t="s">
        <v>865</v>
      </c>
      <c r="C13509" t="s">
        <v>1379</v>
      </c>
      <c r="P13509">
        <v>35</v>
      </c>
      <c r="Q13509">
        <v>0</v>
      </c>
      <c r="R13509">
        <v>35</v>
      </c>
      <c r="S13509">
        <v>1</v>
      </c>
    </row>
    <row r="13510" spans="1:39" x14ac:dyDescent="0.3">
      <c r="A13510">
        <v>10215</v>
      </c>
      <c r="B13510" t="s">
        <v>865</v>
      </c>
      <c r="C13510" t="s">
        <v>44</v>
      </c>
      <c r="P13510">
        <v>11</v>
      </c>
      <c r="Q13510">
        <v>0</v>
      </c>
      <c r="R13510">
        <v>27</v>
      </c>
      <c r="S13510">
        <v>3</v>
      </c>
    </row>
    <row r="13511" spans="1:39" x14ac:dyDescent="0.3">
      <c r="A13511">
        <v>10215</v>
      </c>
      <c r="B13511" t="s">
        <v>865</v>
      </c>
      <c r="C13511" t="s">
        <v>3584</v>
      </c>
      <c r="P13511">
        <v>18</v>
      </c>
      <c r="Q13511">
        <v>0</v>
      </c>
      <c r="R13511">
        <v>18</v>
      </c>
      <c r="S13511">
        <v>1</v>
      </c>
    </row>
    <row r="13512" spans="1:39" x14ac:dyDescent="0.3">
      <c r="A13512">
        <v>10215</v>
      </c>
      <c r="B13512" t="s">
        <v>865</v>
      </c>
      <c r="C13512" t="s">
        <v>123</v>
      </c>
      <c r="P13512">
        <v>7</v>
      </c>
      <c r="Q13512">
        <v>0</v>
      </c>
      <c r="R13512">
        <v>7</v>
      </c>
      <c r="S13512">
        <v>1</v>
      </c>
    </row>
    <row r="13513" spans="1:39" x14ac:dyDescent="0.3">
      <c r="A13513">
        <v>10215</v>
      </c>
      <c r="B13513" t="s">
        <v>865</v>
      </c>
      <c r="C13513" t="s">
        <v>2891</v>
      </c>
      <c r="P13513">
        <v>2</v>
      </c>
      <c r="Q13513">
        <v>1</v>
      </c>
      <c r="R13513">
        <v>2</v>
      </c>
      <c r="S13513">
        <v>1</v>
      </c>
    </row>
    <row r="13514" spans="1:39" x14ac:dyDescent="0.3">
      <c r="A13514">
        <v>10215</v>
      </c>
      <c r="B13514" t="s">
        <v>692</v>
      </c>
      <c r="C13514" t="s">
        <v>1243</v>
      </c>
      <c r="T13514">
        <v>21</v>
      </c>
      <c r="U13514">
        <v>21</v>
      </c>
      <c r="V13514">
        <v>0</v>
      </c>
      <c r="W13514">
        <v>21</v>
      </c>
      <c r="X13514">
        <v>1</v>
      </c>
    </row>
    <row r="13515" spans="1:39" x14ac:dyDescent="0.3">
      <c r="A13515">
        <v>10215</v>
      </c>
      <c r="B13515" t="s">
        <v>865</v>
      </c>
      <c r="C13515" t="s">
        <v>1212</v>
      </c>
      <c r="T13515">
        <v>17</v>
      </c>
      <c r="U13515">
        <v>21</v>
      </c>
      <c r="V13515">
        <v>0</v>
      </c>
      <c r="W13515">
        <v>34</v>
      </c>
      <c r="X13515">
        <v>2</v>
      </c>
    </row>
    <row r="13516" spans="1:39" x14ac:dyDescent="0.3">
      <c r="A13516">
        <v>10215</v>
      </c>
      <c r="B13516" t="s">
        <v>692</v>
      </c>
      <c r="C13516" t="s">
        <v>3586</v>
      </c>
      <c r="Y13516">
        <v>2</v>
      </c>
      <c r="Z13516">
        <v>2</v>
      </c>
      <c r="AA13516">
        <v>0</v>
      </c>
      <c r="AB13516">
        <v>2</v>
      </c>
      <c r="AC13516">
        <v>1</v>
      </c>
    </row>
    <row r="13517" spans="1:39" x14ac:dyDescent="0.3">
      <c r="A13517">
        <v>10215</v>
      </c>
      <c r="B13517" t="s">
        <v>865</v>
      </c>
      <c r="C13517" t="s">
        <v>44</v>
      </c>
      <c r="Y13517">
        <v>14.5</v>
      </c>
      <c r="Z13517">
        <v>20</v>
      </c>
      <c r="AA13517">
        <v>0</v>
      </c>
      <c r="AB13517">
        <v>29</v>
      </c>
      <c r="AC13517">
        <v>2</v>
      </c>
    </row>
    <row r="13518" spans="1:39" x14ac:dyDescent="0.3">
      <c r="A13518">
        <v>10215</v>
      </c>
      <c r="B13518" t="s">
        <v>692</v>
      </c>
      <c r="C13518" t="s">
        <v>3587</v>
      </c>
      <c r="AD13518">
        <v>1</v>
      </c>
      <c r="AE13518">
        <v>44</v>
      </c>
      <c r="AF13518">
        <v>1</v>
      </c>
      <c r="AG13518">
        <v>100</v>
      </c>
      <c r="AH13518">
        <v>4</v>
      </c>
      <c r="AI13518">
        <v>1</v>
      </c>
    </row>
    <row r="13519" spans="1:39" x14ac:dyDescent="0.3">
      <c r="A13519">
        <v>10215</v>
      </c>
      <c r="B13519" t="s">
        <v>865</v>
      </c>
      <c r="C13519" t="s">
        <v>699</v>
      </c>
      <c r="AD13519">
        <v>5</v>
      </c>
      <c r="AE13519">
        <v>34</v>
      </c>
      <c r="AF13519">
        <v>2</v>
      </c>
      <c r="AG13519">
        <v>40</v>
      </c>
      <c r="AH13519">
        <v>8</v>
      </c>
      <c r="AI13519">
        <v>2</v>
      </c>
    </row>
    <row r="13520" spans="1:39" x14ac:dyDescent="0.3">
      <c r="A13520">
        <v>10215</v>
      </c>
      <c r="B13520" t="s">
        <v>692</v>
      </c>
      <c r="C13520" t="s">
        <v>3352</v>
      </c>
      <c r="AJ13520">
        <v>49</v>
      </c>
      <c r="AK13520">
        <v>220</v>
      </c>
      <c r="AL13520">
        <v>44</v>
      </c>
      <c r="AM13520">
        <v>5</v>
      </c>
    </row>
    <row r="13521" spans="1:39" x14ac:dyDescent="0.3">
      <c r="A13521">
        <v>10215</v>
      </c>
      <c r="B13521" t="s">
        <v>865</v>
      </c>
      <c r="C13521" t="s">
        <v>3588</v>
      </c>
      <c r="AJ13521">
        <v>40</v>
      </c>
      <c r="AK13521">
        <v>150</v>
      </c>
      <c r="AL13521">
        <v>37.5</v>
      </c>
      <c r="AM13521">
        <v>4</v>
      </c>
    </row>
    <row r="13522" spans="1:39" x14ac:dyDescent="0.3">
      <c r="A13522">
        <v>10216</v>
      </c>
      <c r="B13522" t="s">
        <v>882</v>
      </c>
      <c r="C13522" t="s">
        <v>120</v>
      </c>
      <c r="D13522">
        <v>21</v>
      </c>
      <c r="E13522">
        <v>47.6</v>
      </c>
      <c r="F13522">
        <v>10</v>
      </c>
      <c r="G13522">
        <v>0</v>
      </c>
      <c r="H13522">
        <v>1</v>
      </c>
      <c r="I13522">
        <v>111</v>
      </c>
      <c r="J13522">
        <v>107.7</v>
      </c>
    </row>
    <row r="13523" spans="1:39" x14ac:dyDescent="0.3">
      <c r="A13523">
        <v>10216</v>
      </c>
      <c r="B13523" t="s">
        <v>689</v>
      </c>
      <c r="C13523" t="s">
        <v>53</v>
      </c>
      <c r="D13523">
        <v>26</v>
      </c>
      <c r="E13523">
        <v>53.8</v>
      </c>
      <c r="F13523">
        <v>14</v>
      </c>
      <c r="G13523">
        <v>1</v>
      </c>
      <c r="H13523">
        <v>1</v>
      </c>
      <c r="I13523">
        <v>126</v>
      </c>
      <c r="J13523">
        <v>99.6</v>
      </c>
    </row>
    <row r="13524" spans="1:39" x14ac:dyDescent="0.3">
      <c r="A13524">
        <v>10216</v>
      </c>
      <c r="B13524" t="s">
        <v>882</v>
      </c>
      <c r="C13524" t="s">
        <v>307</v>
      </c>
      <c r="K13524">
        <v>24</v>
      </c>
      <c r="L13524">
        <v>1</v>
      </c>
      <c r="M13524">
        <v>14</v>
      </c>
      <c r="N13524">
        <v>0</v>
      </c>
      <c r="O13524">
        <v>72</v>
      </c>
    </row>
    <row r="13525" spans="1:39" x14ac:dyDescent="0.3">
      <c r="A13525">
        <v>10216</v>
      </c>
      <c r="B13525" t="s">
        <v>882</v>
      </c>
      <c r="C13525" t="s">
        <v>1049</v>
      </c>
      <c r="K13525">
        <v>4</v>
      </c>
      <c r="L13525">
        <v>0</v>
      </c>
      <c r="M13525">
        <v>21</v>
      </c>
      <c r="N13525">
        <v>0</v>
      </c>
      <c r="O13525">
        <v>23</v>
      </c>
    </row>
    <row r="13526" spans="1:39" x14ac:dyDescent="0.3">
      <c r="A13526">
        <v>10216</v>
      </c>
      <c r="B13526" t="s">
        <v>882</v>
      </c>
      <c r="C13526" t="s">
        <v>53</v>
      </c>
      <c r="K13526">
        <v>1</v>
      </c>
      <c r="L13526">
        <v>0</v>
      </c>
      <c r="M13526">
        <v>3</v>
      </c>
      <c r="N13526">
        <v>0</v>
      </c>
      <c r="O13526">
        <v>3</v>
      </c>
    </row>
    <row r="13527" spans="1:39" x14ac:dyDescent="0.3">
      <c r="A13527">
        <v>10216</v>
      </c>
      <c r="B13527" t="s">
        <v>882</v>
      </c>
      <c r="C13527" t="s">
        <v>109</v>
      </c>
      <c r="K13527">
        <v>1</v>
      </c>
      <c r="L13527">
        <v>0</v>
      </c>
      <c r="M13527">
        <v>1</v>
      </c>
      <c r="N13527">
        <v>1</v>
      </c>
      <c r="O13527">
        <v>1</v>
      </c>
    </row>
    <row r="13528" spans="1:39" x14ac:dyDescent="0.3">
      <c r="A13528">
        <v>10216</v>
      </c>
      <c r="B13528" t="s">
        <v>882</v>
      </c>
      <c r="C13528" t="s">
        <v>120</v>
      </c>
      <c r="K13528">
        <v>5</v>
      </c>
      <c r="L13528">
        <v>1</v>
      </c>
      <c r="M13528">
        <v>0</v>
      </c>
      <c r="N13528">
        <v>0</v>
      </c>
      <c r="O13528">
        <v>-32</v>
      </c>
    </row>
    <row r="13529" spans="1:39" x14ac:dyDescent="0.3">
      <c r="A13529">
        <v>10216</v>
      </c>
      <c r="B13529" t="s">
        <v>689</v>
      </c>
      <c r="C13529" t="s">
        <v>3113</v>
      </c>
      <c r="K13529">
        <v>25</v>
      </c>
      <c r="L13529">
        <v>0</v>
      </c>
      <c r="M13529">
        <v>10</v>
      </c>
      <c r="N13529">
        <v>0</v>
      </c>
      <c r="O13529">
        <v>88</v>
      </c>
    </row>
    <row r="13530" spans="1:39" x14ac:dyDescent="0.3">
      <c r="A13530">
        <v>10216</v>
      </c>
      <c r="B13530" t="s">
        <v>689</v>
      </c>
      <c r="C13530" t="s">
        <v>202</v>
      </c>
      <c r="K13530">
        <v>7</v>
      </c>
      <c r="L13530">
        <v>0</v>
      </c>
      <c r="M13530">
        <v>20</v>
      </c>
      <c r="N13530">
        <v>1</v>
      </c>
      <c r="O13530">
        <v>38</v>
      </c>
    </row>
    <row r="13531" spans="1:39" x14ac:dyDescent="0.3">
      <c r="A13531">
        <v>10216</v>
      </c>
      <c r="B13531" t="s">
        <v>689</v>
      </c>
      <c r="C13531" t="s">
        <v>2037</v>
      </c>
      <c r="K13531">
        <v>1</v>
      </c>
      <c r="L13531">
        <v>0</v>
      </c>
      <c r="M13531">
        <v>0</v>
      </c>
      <c r="N13531">
        <v>0</v>
      </c>
      <c r="O13531">
        <v>-2</v>
      </c>
    </row>
    <row r="13532" spans="1:39" x14ac:dyDescent="0.3">
      <c r="A13532">
        <v>10216</v>
      </c>
      <c r="B13532" t="s">
        <v>689</v>
      </c>
      <c r="C13532" t="s">
        <v>53</v>
      </c>
      <c r="K13532">
        <v>4</v>
      </c>
      <c r="L13532">
        <v>0</v>
      </c>
      <c r="M13532">
        <v>4</v>
      </c>
      <c r="N13532">
        <v>0</v>
      </c>
      <c r="O13532">
        <v>-5</v>
      </c>
    </row>
    <row r="13533" spans="1:39" x14ac:dyDescent="0.3">
      <c r="A13533">
        <v>10216</v>
      </c>
      <c r="B13533" t="s">
        <v>689</v>
      </c>
      <c r="C13533" t="s">
        <v>2877</v>
      </c>
      <c r="K13533">
        <v>1</v>
      </c>
      <c r="L13533">
        <v>1</v>
      </c>
      <c r="M13533">
        <v>0</v>
      </c>
      <c r="N13533">
        <v>0</v>
      </c>
      <c r="O13533">
        <v>-15</v>
      </c>
    </row>
    <row r="13534" spans="1:39" x14ac:dyDescent="0.3">
      <c r="A13534">
        <v>10216</v>
      </c>
      <c r="B13534" t="s">
        <v>882</v>
      </c>
      <c r="C13534" t="s">
        <v>53</v>
      </c>
      <c r="P13534">
        <v>21</v>
      </c>
      <c r="Q13534">
        <v>0</v>
      </c>
      <c r="R13534">
        <v>70</v>
      </c>
      <c r="S13534">
        <v>6</v>
      </c>
    </row>
    <row r="13535" spans="1:39" x14ac:dyDescent="0.3">
      <c r="A13535">
        <v>10216</v>
      </c>
      <c r="B13535" t="s">
        <v>882</v>
      </c>
      <c r="C13535" t="s">
        <v>997</v>
      </c>
      <c r="P13535">
        <v>18</v>
      </c>
      <c r="Q13535">
        <v>0</v>
      </c>
      <c r="R13535">
        <v>18</v>
      </c>
      <c r="S13535">
        <v>1</v>
      </c>
    </row>
    <row r="13536" spans="1:39" x14ac:dyDescent="0.3">
      <c r="A13536">
        <v>10216</v>
      </c>
      <c r="B13536" t="s">
        <v>882</v>
      </c>
      <c r="C13536" t="s">
        <v>655</v>
      </c>
      <c r="P13536">
        <v>12</v>
      </c>
      <c r="Q13536">
        <v>0</v>
      </c>
      <c r="R13536">
        <v>12</v>
      </c>
      <c r="S13536">
        <v>1</v>
      </c>
    </row>
    <row r="13537" spans="1:39" x14ac:dyDescent="0.3">
      <c r="A13537">
        <v>10216</v>
      </c>
      <c r="B13537" t="s">
        <v>882</v>
      </c>
      <c r="C13537" t="s">
        <v>109</v>
      </c>
      <c r="P13537">
        <v>9</v>
      </c>
      <c r="Q13537">
        <v>1</v>
      </c>
      <c r="R13537">
        <v>9</v>
      </c>
      <c r="S13537">
        <v>1</v>
      </c>
    </row>
    <row r="13538" spans="1:39" x14ac:dyDescent="0.3">
      <c r="A13538">
        <v>10216</v>
      </c>
      <c r="B13538" t="s">
        <v>882</v>
      </c>
      <c r="C13538" t="s">
        <v>307</v>
      </c>
      <c r="P13538">
        <v>2</v>
      </c>
      <c r="Q13538">
        <v>0</v>
      </c>
      <c r="R13538">
        <v>2</v>
      </c>
      <c r="S13538">
        <v>1</v>
      </c>
    </row>
    <row r="13539" spans="1:39" x14ac:dyDescent="0.3">
      <c r="A13539">
        <v>10216</v>
      </c>
      <c r="B13539" t="s">
        <v>689</v>
      </c>
      <c r="C13539" t="s">
        <v>3113</v>
      </c>
      <c r="P13539">
        <v>19</v>
      </c>
      <c r="Q13539">
        <v>0</v>
      </c>
      <c r="R13539">
        <v>67</v>
      </c>
      <c r="S13539">
        <v>6</v>
      </c>
    </row>
    <row r="13540" spans="1:39" x14ac:dyDescent="0.3">
      <c r="A13540">
        <v>10216</v>
      </c>
      <c r="B13540" t="s">
        <v>689</v>
      </c>
      <c r="C13540" t="s">
        <v>3112</v>
      </c>
      <c r="P13540">
        <v>24</v>
      </c>
      <c r="Q13540">
        <v>1</v>
      </c>
      <c r="R13540">
        <v>44</v>
      </c>
      <c r="S13540">
        <v>3</v>
      </c>
    </row>
    <row r="13541" spans="1:39" x14ac:dyDescent="0.3">
      <c r="A13541">
        <v>10216</v>
      </c>
      <c r="B13541" t="s">
        <v>689</v>
      </c>
      <c r="C13541" t="s">
        <v>3589</v>
      </c>
      <c r="P13541">
        <v>9</v>
      </c>
      <c r="Q13541">
        <v>0</v>
      </c>
      <c r="R13541">
        <v>9</v>
      </c>
      <c r="S13541">
        <v>1</v>
      </c>
    </row>
    <row r="13542" spans="1:39" x14ac:dyDescent="0.3">
      <c r="A13542">
        <v>10216</v>
      </c>
      <c r="B13542" t="s">
        <v>689</v>
      </c>
      <c r="C13542" t="s">
        <v>2037</v>
      </c>
      <c r="P13542">
        <v>8</v>
      </c>
      <c r="Q13542">
        <v>0</v>
      </c>
      <c r="R13542">
        <v>8</v>
      </c>
      <c r="S13542">
        <v>1</v>
      </c>
    </row>
    <row r="13543" spans="1:39" x14ac:dyDescent="0.3">
      <c r="A13543">
        <v>10216</v>
      </c>
      <c r="B13543" t="s">
        <v>689</v>
      </c>
      <c r="C13543" t="s">
        <v>2877</v>
      </c>
      <c r="P13543">
        <v>4</v>
      </c>
      <c r="Q13543">
        <v>0</v>
      </c>
      <c r="R13543">
        <v>4</v>
      </c>
      <c r="S13543">
        <v>1</v>
      </c>
    </row>
    <row r="13544" spans="1:39" x14ac:dyDescent="0.3">
      <c r="A13544">
        <v>10216</v>
      </c>
      <c r="B13544" t="s">
        <v>689</v>
      </c>
      <c r="C13544" t="s">
        <v>202</v>
      </c>
      <c r="P13544">
        <v>0</v>
      </c>
      <c r="Q13544">
        <v>0</v>
      </c>
      <c r="R13544">
        <v>-6</v>
      </c>
      <c r="S13544">
        <v>2</v>
      </c>
    </row>
    <row r="13545" spans="1:39" x14ac:dyDescent="0.3">
      <c r="A13545">
        <v>10216</v>
      </c>
      <c r="B13545" t="s">
        <v>882</v>
      </c>
      <c r="C13545" t="s">
        <v>56</v>
      </c>
      <c r="T13545">
        <v>43</v>
      </c>
      <c r="U13545">
        <v>43</v>
      </c>
      <c r="V13545">
        <v>0</v>
      </c>
      <c r="W13545">
        <v>43</v>
      </c>
      <c r="X13545">
        <v>1</v>
      </c>
    </row>
    <row r="13546" spans="1:39" x14ac:dyDescent="0.3">
      <c r="A13546">
        <v>10216</v>
      </c>
      <c r="B13546" t="s">
        <v>882</v>
      </c>
      <c r="C13546" t="s">
        <v>328</v>
      </c>
      <c r="T13546">
        <v>15</v>
      </c>
      <c r="U13546">
        <v>15</v>
      </c>
      <c r="V13546">
        <v>0</v>
      </c>
      <c r="W13546">
        <v>15</v>
      </c>
      <c r="X13546">
        <v>1</v>
      </c>
    </row>
    <row r="13547" spans="1:39" x14ac:dyDescent="0.3">
      <c r="A13547">
        <v>10216</v>
      </c>
      <c r="B13547" t="s">
        <v>689</v>
      </c>
      <c r="C13547" t="s">
        <v>3113</v>
      </c>
      <c r="T13547">
        <v>20</v>
      </c>
      <c r="U13547">
        <v>21</v>
      </c>
      <c r="V13547">
        <v>0</v>
      </c>
      <c r="W13547">
        <v>40</v>
      </c>
      <c r="X13547">
        <v>2</v>
      </c>
    </row>
    <row r="13548" spans="1:39" x14ac:dyDescent="0.3">
      <c r="A13548">
        <v>10216</v>
      </c>
      <c r="B13548" t="s">
        <v>882</v>
      </c>
      <c r="C13548" t="s">
        <v>107</v>
      </c>
      <c r="Y13548">
        <v>1</v>
      </c>
      <c r="Z13548">
        <v>1</v>
      </c>
      <c r="AA13548">
        <v>0</v>
      </c>
      <c r="AB13548">
        <v>3</v>
      </c>
      <c r="AC13548">
        <v>3</v>
      </c>
    </row>
    <row r="13549" spans="1:39" x14ac:dyDescent="0.3">
      <c r="A13549">
        <v>10216</v>
      </c>
      <c r="B13549" t="s">
        <v>689</v>
      </c>
      <c r="C13549" t="s">
        <v>3590</v>
      </c>
      <c r="Y13549">
        <v>23</v>
      </c>
      <c r="Z13549">
        <v>23</v>
      </c>
      <c r="AA13549">
        <v>0</v>
      </c>
      <c r="AB13549">
        <v>23</v>
      </c>
      <c r="AC13549">
        <v>1</v>
      </c>
    </row>
    <row r="13550" spans="1:39" x14ac:dyDescent="0.3">
      <c r="A13550">
        <v>10216</v>
      </c>
      <c r="B13550" t="s">
        <v>882</v>
      </c>
      <c r="C13550" t="s">
        <v>275</v>
      </c>
      <c r="AD13550">
        <v>1</v>
      </c>
      <c r="AE13550">
        <v>42</v>
      </c>
      <c r="AF13550">
        <v>1</v>
      </c>
      <c r="AG13550">
        <v>100</v>
      </c>
      <c r="AH13550">
        <v>5</v>
      </c>
      <c r="AI13550">
        <v>2</v>
      </c>
    </row>
    <row r="13551" spans="1:39" x14ac:dyDescent="0.3">
      <c r="A13551">
        <v>10216</v>
      </c>
      <c r="B13551" t="s">
        <v>689</v>
      </c>
      <c r="C13551" t="s">
        <v>2807</v>
      </c>
      <c r="AD13551">
        <v>0</v>
      </c>
      <c r="AE13551" t="s">
        <v>136</v>
      </c>
      <c r="AF13551">
        <v>0</v>
      </c>
      <c r="AG13551" t="s">
        <v>136</v>
      </c>
      <c r="AH13551">
        <v>2</v>
      </c>
      <c r="AI13551">
        <v>2</v>
      </c>
    </row>
    <row r="13552" spans="1:39" x14ac:dyDescent="0.3">
      <c r="A13552">
        <v>10216</v>
      </c>
      <c r="B13552" t="s">
        <v>882</v>
      </c>
      <c r="C13552" t="s">
        <v>3591</v>
      </c>
      <c r="AJ13552">
        <v>57</v>
      </c>
      <c r="AK13552">
        <v>258</v>
      </c>
      <c r="AL13552">
        <v>43</v>
      </c>
      <c r="AM13552">
        <v>6</v>
      </c>
    </row>
    <row r="13553" spans="1:39" x14ac:dyDescent="0.3">
      <c r="A13553">
        <v>10216</v>
      </c>
      <c r="B13553" t="s">
        <v>689</v>
      </c>
      <c r="C13553" t="s">
        <v>3118</v>
      </c>
      <c r="AJ13553">
        <v>53</v>
      </c>
      <c r="AK13553">
        <v>208</v>
      </c>
      <c r="AL13553">
        <v>41.6</v>
      </c>
      <c r="AM13553">
        <v>5</v>
      </c>
    </row>
    <row r="13554" spans="1:39" x14ac:dyDescent="0.3">
      <c r="A13554">
        <v>10216</v>
      </c>
      <c r="B13554" t="s">
        <v>689</v>
      </c>
      <c r="C13554" t="s">
        <v>2807</v>
      </c>
      <c r="AJ13554">
        <v>33</v>
      </c>
      <c r="AK13554">
        <v>33</v>
      </c>
      <c r="AL13554">
        <v>33</v>
      </c>
      <c r="AM13554">
        <v>1</v>
      </c>
    </row>
    <row r="13555" spans="1:39" x14ac:dyDescent="0.3">
      <c r="A13555">
        <v>10217</v>
      </c>
      <c r="B13555" t="s">
        <v>746</v>
      </c>
      <c r="C13555" t="s">
        <v>1566</v>
      </c>
      <c r="D13555">
        <v>29</v>
      </c>
      <c r="E13555">
        <v>65.5</v>
      </c>
      <c r="F13555">
        <v>19</v>
      </c>
      <c r="G13555">
        <v>1</v>
      </c>
      <c r="H13555">
        <v>3</v>
      </c>
      <c r="I13555">
        <v>326</v>
      </c>
      <c r="J13555">
        <v>187.2</v>
      </c>
    </row>
    <row r="13556" spans="1:39" x14ac:dyDescent="0.3">
      <c r="A13556">
        <v>10217</v>
      </c>
      <c r="B13556" t="s">
        <v>527</v>
      </c>
      <c r="C13556" t="s">
        <v>93</v>
      </c>
      <c r="D13556">
        <v>15</v>
      </c>
      <c r="E13556">
        <v>60</v>
      </c>
      <c r="F13556">
        <v>9</v>
      </c>
      <c r="G13556">
        <v>0</v>
      </c>
      <c r="H13556">
        <v>2</v>
      </c>
      <c r="I13556">
        <v>131</v>
      </c>
      <c r="J13556">
        <v>177.4</v>
      </c>
    </row>
    <row r="13557" spans="1:39" x14ac:dyDescent="0.3">
      <c r="A13557">
        <v>10217</v>
      </c>
      <c r="B13557" t="s">
        <v>746</v>
      </c>
      <c r="C13557" t="s">
        <v>812</v>
      </c>
      <c r="K13557">
        <v>27</v>
      </c>
      <c r="L13557">
        <v>0</v>
      </c>
      <c r="M13557">
        <v>31</v>
      </c>
      <c r="N13557">
        <v>2</v>
      </c>
      <c r="O13557">
        <v>169</v>
      </c>
    </row>
    <row r="13558" spans="1:39" x14ac:dyDescent="0.3">
      <c r="A13558">
        <v>10217</v>
      </c>
      <c r="B13558" t="s">
        <v>746</v>
      </c>
      <c r="C13558" t="s">
        <v>133</v>
      </c>
      <c r="K13558">
        <v>2</v>
      </c>
      <c r="L13558">
        <v>0</v>
      </c>
      <c r="M13558">
        <v>7</v>
      </c>
      <c r="N13558">
        <v>0</v>
      </c>
      <c r="O13558">
        <v>10</v>
      </c>
    </row>
    <row r="13559" spans="1:39" x14ac:dyDescent="0.3">
      <c r="A13559">
        <v>10217</v>
      </c>
      <c r="B13559" t="s">
        <v>746</v>
      </c>
      <c r="C13559" t="s">
        <v>1102</v>
      </c>
      <c r="K13559">
        <v>0</v>
      </c>
      <c r="L13559">
        <v>1</v>
      </c>
      <c r="M13559">
        <v>0</v>
      </c>
      <c r="N13559">
        <v>0</v>
      </c>
      <c r="O13559">
        <v>0</v>
      </c>
    </row>
    <row r="13560" spans="1:39" x14ac:dyDescent="0.3">
      <c r="A13560">
        <v>10217</v>
      </c>
      <c r="B13560" t="s">
        <v>746</v>
      </c>
      <c r="C13560" t="s">
        <v>1566</v>
      </c>
      <c r="K13560">
        <v>3</v>
      </c>
      <c r="L13560">
        <v>0</v>
      </c>
      <c r="M13560">
        <v>0</v>
      </c>
      <c r="N13560">
        <v>0</v>
      </c>
      <c r="O13560">
        <v>-19</v>
      </c>
    </row>
    <row r="13561" spans="1:39" x14ac:dyDescent="0.3">
      <c r="A13561">
        <v>10217</v>
      </c>
      <c r="B13561" t="s">
        <v>527</v>
      </c>
      <c r="C13561" t="s">
        <v>93</v>
      </c>
      <c r="K13561">
        <v>22</v>
      </c>
      <c r="L13561">
        <v>0</v>
      </c>
      <c r="M13561">
        <v>27</v>
      </c>
      <c r="N13561">
        <v>1</v>
      </c>
      <c r="O13561">
        <v>145</v>
      </c>
    </row>
    <row r="13562" spans="1:39" x14ac:dyDescent="0.3">
      <c r="A13562">
        <v>10217</v>
      </c>
      <c r="B13562" t="s">
        <v>527</v>
      </c>
      <c r="C13562" t="s">
        <v>3405</v>
      </c>
      <c r="K13562">
        <v>13</v>
      </c>
      <c r="L13562">
        <v>0</v>
      </c>
      <c r="M13562">
        <v>52</v>
      </c>
      <c r="N13562">
        <v>2</v>
      </c>
      <c r="O13562">
        <v>109</v>
      </c>
    </row>
    <row r="13563" spans="1:39" x14ac:dyDescent="0.3">
      <c r="A13563">
        <v>10217</v>
      </c>
      <c r="B13563" t="s">
        <v>527</v>
      </c>
      <c r="C13563" t="s">
        <v>3592</v>
      </c>
      <c r="K13563">
        <v>6</v>
      </c>
      <c r="L13563">
        <v>0</v>
      </c>
      <c r="M13563">
        <v>14</v>
      </c>
      <c r="N13563">
        <v>0</v>
      </c>
      <c r="O13563">
        <v>26</v>
      </c>
    </row>
    <row r="13564" spans="1:39" x14ac:dyDescent="0.3">
      <c r="A13564">
        <v>10217</v>
      </c>
      <c r="B13564" t="s">
        <v>527</v>
      </c>
      <c r="C13564" t="s">
        <v>3406</v>
      </c>
      <c r="K13564">
        <v>1</v>
      </c>
      <c r="L13564">
        <v>0</v>
      </c>
      <c r="M13564">
        <v>20</v>
      </c>
      <c r="N13564">
        <v>0</v>
      </c>
      <c r="O13564">
        <v>20</v>
      </c>
    </row>
    <row r="13565" spans="1:39" x14ac:dyDescent="0.3">
      <c r="A13565">
        <v>10217</v>
      </c>
      <c r="B13565" t="s">
        <v>527</v>
      </c>
      <c r="C13565" t="s">
        <v>3407</v>
      </c>
      <c r="K13565">
        <v>3</v>
      </c>
      <c r="L13565">
        <v>0</v>
      </c>
      <c r="M13565">
        <v>4</v>
      </c>
      <c r="N13565">
        <v>0</v>
      </c>
      <c r="O13565">
        <v>11</v>
      </c>
    </row>
    <row r="13566" spans="1:39" x14ac:dyDescent="0.3">
      <c r="A13566">
        <v>10217</v>
      </c>
      <c r="B13566" t="s">
        <v>746</v>
      </c>
      <c r="C13566" t="s">
        <v>100</v>
      </c>
      <c r="P13566">
        <v>48</v>
      </c>
      <c r="Q13566">
        <v>2</v>
      </c>
      <c r="R13566">
        <v>186</v>
      </c>
      <c r="S13566">
        <v>9</v>
      </c>
    </row>
    <row r="13567" spans="1:39" x14ac:dyDescent="0.3">
      <c r="A13567">
        <v>10217</v>
      </c>
      <c r="B13567" t="s">
        <v>746</v>
      </c>
      <c r="C13567" t="s">
        <v>883</v>
      </c>
      <c r="P13567">
        <v>41</v>
      </c>
      <c r="Q13567">
        <v>1</v>
      </c>
      <c r="R13567">
        <v>68</v>
      </c>
      <c r="S13567">
        <v>2</v>
      </c>
    </row>
    <row r="13568" spans="1:39" x14ac:dyDescent="0.3">
      <c r="A13568">
        <v>10217</v>
      </c>
      <c r="B13568" t="s">
        <v>746</v>
      </c>
      <c r="C13568" t="s">
        <v>812</v>
      </c>
      <c r="P13568">
        <v>15</v>
      </c>
      <c r="Q13568">
        <v>0</v>
      </c>
      <c r="R13568">
        <v>28</v>
      </c>
      <c r="S13568">
        <v>4</v>
      </c>
    </row>
    <row r="13569" spans="1:35" x14ac:dyDescent="0.3">
      <c r="A13569">
        <v>10217</v>
      </c>
      <c r="B13569" t="s">
        <v>746</v>
      </c>
      <c r="C13569" t="s">
        <v>1099</v>
      </c>
      <c r="P13569">
        <v>21</v>
      </c>
      <c r="Q13569">
        <v>0</v>
      </c>
      <c r="R13569">
        <v>21</v>
      </c>
      <c r="S13569">
        <v>1</v>
      </c>
    </row>
    <row r="13570" spans="1:35" x14ac:dyDescent="0.3">
      <c r="A13570">
        <v>10217</v>
      </c>
      <c r="B13570" t="s">
        <v>746</v>
      </c>
      <c r="C13570" t="s">
        <v>915</v>
      </c>
      <c r="P13570">
        <v>9</v>
      </c>
      <c r="Q13570">
        <v>0</v>
      </c>
      <c r="R13570">
        <v>14</v>
      </c>
      <c r="S13570">
        <v>2</v>
      </c>
    </row>
    <row r="13571" spans="1:35" x14ac:dyDescent="0.3">
      <c r="A13571">
        <v>10217</v>
      </c>
      <c r="B13571" t="s">
        <v>746</v>
      </c>
      <c r="C13571" t="s">
        <v>246</v>
      </c>
      <c r="P13571">
        <v>9</v>
      </c>
      <c r="Q13571">
        <v>0</v>
      </c>
      <c r="R13571">
        <v>9</v>
      </c>
      <c r="S13571">
        <v>1</v>
      </c>
    </row>
    <row r="13572" spans="1:35" x14ac:dyDescent="0.3">
      <c r="A13572">
        <v>10217</v>
      </c>
      <c r="B13572" t="s">
        <v>527</v>
      </c>
      <c r="C13572" t="s">
        <v>3409</v>
      </c>
      <c r="P13572">
        <v>57</v>
      </c>
      <c r="Q13572">
        <v>1</v>
      </c>
      <c r="R13572">
        <v>57</v>
      </c>
      <c r="S13572">
        <v>1</v>
      </c>
    </row>
    <row r="13573" spans="1:35" x14ac:dyDescent="0.3">
      <c r="A13573">
        <v>10217</v>
      </c>
      <c r="B13573" t="s">
        <v>527</v>
      </c>
      <c r="C13573" t="s">
        <v>3593</v>
      </c>
      <c r="P13573">
        <v>15</v>
      </c>
      <c r="Q13573">
        <v>1</v>
      </c>
      <c r="R13573">
        <v>54</v>
      </c>
      <c r="S13573">
        <v>6</v>
      </c>
    </row>
    <row r="13574" spans="1:35" x14ac:dyDescent="0.3">
      <c r="A13574">
        <v>10217</v>
      </c>
      <c r="B13574" t="s">
        <v>527</v>
      </c>
      <c r="C13574" t="s">
        <v>3407</v>
      </c>
      <c r="P13574">
        <v>11</v>
      </c>
      <c r="Q13574">
        <v>0</v>
      </c>
      <c r="R13574">
        <v>20</v>
      </c>
      <c r="S13574">
        <v>2</v>
      </c>
    </row>
    <row r="13575" spans="1:35" x14ac:dyDescent="0.3">
      <c r="A13575">
        <v>10217</v>
      </c>
      <c r="B13575" t="s">
        <v>746</v>
      </c>
      <c r="C13575" t="s">
        <v>133</v>
      </c>
      <c r="T13575">
        <v>18</v>
      </c>
      <c r="U13575">
        <v>21</v>
      </c>
      <c r="V13575">
        <v>0</v>
      </c>
      <c r="W13575">
        <v>36</v>
      </c>
      <c r="X13575">
        <v>2</v>
      </c>
    </row>
    <row r="13576" spans="1:35" x14ac:dyDescent="0.3">
      <c r="A13576">
        <v>10217</v>
      </c>
      <c r="B13576" t="s">
        <v>746</v>
      </c>
      <c r="C13576" t="s">
        <v>246</v>
      </c>
      <c r="T13576">
        <v>8.5</v>
      </c>
      <c r="U13576">
        <v>11</v>
      </c>
      <c r="V13576">
        <v>0</v>
      </c>
      <c r="W13576">
        <v>17</v>
      </c>
      <c r="X13576">
        <v>2</v>
      </c>
    </row>
    <row r="13577" spans="1:35" x14ac:dyDescent="0.3">
      <c r="A13577">
        <v>10217</v>
      </c>
      <c r="B13577" t="s">
        <v>746</v>
      </c>
      <c r="C13577" t="s">
        <v>915</v>
      </c>
      <c r="T13577">
        <v>14</v>
      </c>
      <c r="U13577">
        <v>14</v>
      </c>
      <c r="V13577">
        <v>0</v>
      </c>
      <c r="W13577">
        <v>14</v>
      </c>
      <c r="X13577">
        <v>1</v>
      </c>
    </row>
    <row r="13578" spans="1:35" x14ac:dyDescent="0.3">
      <c r="A13578">
        <v>10217</v>
      </c>
      <c r="B13578" t="s">
        <v>746</v>
      </c>
      <c r="C13578" t="s">
        <v>1102</v>
      </c>
      <c r="T13578">
        <v>5</v>
      </c>
      <c r="U13578">
        <v>0</v>
      </c>
      <c r="V13578">
        <v>0</v>
      </c>
      <c r="W13578">
        <v>5</v>
      </c>
      <c r="X13578">
        <v>1</v>
      </c>
    </row>
    <row r="13579" spans="1:35" x14ac:dyDescent="0.3">
      <c r="A13579">
        <v>10217</v>
      </c>
      <c r="B13579" t="s">
        <v>527</v>
      </c>
      <c r="C13579" t="s">
        <v>3406</v>
      </c>
      <c r="T13579">
        <v>38</v>
      </c>
      <c r="U13579">
        <v>39</v>
      </c>
      <c r="V13579">
        <v>0</v>
      </c>
      <c r="W13579">
        <v>76</v>
      </c>
      <c r="X13579">
        <v>2</v>
      </c>
    </row>
    <row r="13580" spans="1:35" x14ac:dyDescent="0.3">
      <c r="A13580">
        <v>10217</v>
      </c>
      <c r="B13580" t="s">
        <v>527</v>
      </c>
      <c r="C13580" t="s">
        <v>122</v>
      </c>
      <c r="T13580">
        <v>23</v>
      </c>
      <c r="U13580">
        <v>23</v>
      </c>
      <c r="V13580">
        <v>0</v>
      </c>
      <c r="W13580">
        <v>23</v>
      </c>
      <c r="X13580">
        <v>1</v>
      </c>
    </row>
    <row r="13581" spans="1:35" x14ac:dyDescent="0.3">
      <c r="A13581">
        <v>10217</v>
      </c>
      <c r="B13581" t="s">
        <v>527</v>
      </c>
      <c r="C13581" t="s">
        <v>3399</v>
      </c>
      <c r="T13581">
        <v>21</v>
      </c>
      <c r="U13581">
        <v>21</v>
      </c>
      <c r="V13581">
        <v>0</v>
      </c>
      <c r="W13581">
        <v>21</v>
      </c>
      <c r="X13581">
        <v>1</v>
      </c>
    </row>
    <row r="13582" spans="1:35" x14ac:dyDescent="0.3">
      <c r="A13582">
        <v>10217</v>
      </c>
      <c r="B13582" t="s">
        <v>746</v>
      </c>
      <c r="C13582" t="s">
        <v>107</v>
      </c>
      <c r="Y13582">
        <v>8.3000000000000007</v>
      </c>
      <c r="Z13582">
        <v>13</v>
      </c>
      <c r="AA13582">
        <v>0</v>
      </c>
      <c r="AB13582">
        <v>25</v>
      </c>
      <c r="AC13582">
        <v>3</v>
      </c>
    </row>
    <row r="13583" spans="1:35" x14ac:dyDescent="0.3">
      <c r="A13583">
        <v>10217</v>
      </c>
      <c r="B13583" t="s">
        <v>527</v>
      </c>
      <c r="C13583" t="s">
        <v>3399</v>
      </c>
      <c r="Y13583">
        <v>4</v>
      </c>
      <c r="Z13583">
        <v>4</v>
      </c>
      <c r="AA13583">
        <v>0</v>
      </c>
      <c r="AB13583">
        <v>4</v>
      </c>
      <c r="AC13583">
        <v>1</v>
      </c>
    </row>
    <row r="13584" spans="1:35" x14ac:dyDescent="0.3">
      <c r="A13584">
        <v>10217</v>
      </c>
      <c r="B13584" t="s">
        <v>746</v>
      </c>
      <c r="C13584" t="s">
        <v>1377</v>
      </c>
      <c r="AD13584">
        <v>1</v>
      </c>
      <c r="AE13584" t="s">
        <v>136</v>
      </c>
      <c r="AF13584">
        <v>0</v>
      </c>
      <c r="AG13584">
        <v>0</v>
      </c>
      <c r="AH13584">
        <v>5</v>
      </c>
      <c r="AI13584">
        <v>5</v>
      </c>
    </row>
    <row r="13585" spans="1:39" x14ac:dyDescent="0.3">
      <c r="A13585">
        <v>10217</v>
      </c>
      <c r="B13585" t="s">
        <v>527</v>
      </c>
      <c r="C13585" t="s">
        <v>2993</v>
      </c>
      <c r="AD13585">
        <v>1</v>
      </c>
      <c r="AE13585">
        <v>25</v>
      </c>
      <c r="AF13585">
        <v>1</v>
      </c>
      <c r="AG13585">
        <v>100</v>
      </c>
      <c r="AH13585">
        <v>8</v>
      </c>
      <c r="AI13585">
        <v>5</v>
      </c>
    </row>
    <row r="13586" spans="1:39" x14ac:dyDescent="0.3">
      <c r="A13586">
        <v>10217</v>
      </c>
      <c r="B13586" t="s">
        <v>746</v>
      </c>
      <c r="C13586" t="s">
        <v>459</v>
      </c>
      <c r="AJ13586">
        <v>60</v>
      </c>
      <c r="AK13586">
        <v>184</v>
      </c>
      <c r="AL13586">
        <v>46</v>
      </c>
      <c r="AM13586">
        <v>4</v>
      </c>
    </row>
    <row r="13587" spans="1:39" x14ac:dyDescent="0.3">
      <c r="A13587">
        <v>10217</v>
      </c>
      <c r="B13587" t="s">
        <v>527</v>
      </c>
      <c r="C13587" t="s">
        <v>2993</v>
      </c>
      <c r="AJ13587">
        <v>45</v>
      </c>
      <c r="AK13587">
        <v>204</v>
      </c>
      <c r="AL13587">
        <v>40.799999999999997</v>
      </c>
      <c r="AM13587">
        <v>5</v>
      </c>
    </row>
    <row r="13588" spans="1:39" x14ac:dyDescent="0.3">
      <c r="A13588">
        <v>10218</v>
      </c>
      <c r="B13588" t="s">
        <v>610</v>
      </c>
      <c r="C13588" t="s">
        <v>3354</v>
      </c>
      <c r="D13588">
        <v>21</v>
      </c>
      <c r="E13588">
        <v>42.9</v>
      </c>
      <c r="F13588">
        <v>9</v>
      </c>
      <c r="G13588">
        <v>1</v>
      </c>
      <c r="H13588">
        <v>0</v>
      </c>
      <c r="I13588">
        <v>98</v>
      </c>
      <c r="J13588">
        <v>72.5</v>
      </c>
    </row>
    <row r="13589" spans="1:39" x14ac:dyDescent="0.3">
      <c r="A13589">
        <v>10218</v>
      </c>
      <c r="B13589" t="s">
        <v>610</v>
      </c>
      <c r="C13589" t="s">
        <v>3594</v>
      </c>
      <c r="D13589">
        <v>10</v>
      </c>
      <c r="E13589">
        <v>50</v>
      </c>
      <c r="F13589">
        <v>5</v>
      </c>
      <c r="G13589">
        <v>1</v>
      </c>
      <c r="H13589">
        <v>0</v>
      </c>
      <c r="I13589">
        <v>41</v>
      </c>
      <c r="J13589">
        <v>64.400000000000006</v>
      </c>
    </row>
    <row r="13590" spans="1:39" x14ac:dyDescent="0.3">
      <c r="A13590">
        <v>10218</v>
      </c>
      <c r="B13590" t="s">
        <v>610</v>
      </c>
      <c r="C13590" t="s">
        <v>3357</v>
      </c>
      <c r="D13590">
        <v>1</v>
      </c>
      <c r="E13590">
        <v>100</v>
      </c>
      <c r="F13590">
        <v>1</v>
      </c>
      <c r="G13590">
        <v>0</v>
      </c>
      <c r="H13590">
        <v>0</v>
      </c>
      <c r="I13590">
        <v>-3</v>
      </c>
      <c r="J13590">
        <v>74.8</v>
      </c>
    </row>
    <row r="13591" spans="1:39" x14ac:dyDescent="0.3">
      <c r="A13591">
        <v>10218</v>
      </c>
      <c r="B13591" t="s">
        <v>846</v>
      </c>
      <c r="C13591" t="s">
        <v>3595</v>
      </c>
      <c r="D13591">
        <v>34</v>
      </c>
      <c r="E13591">
        <v>41.2</v>
      </c>
      <c r="F13591">
        <v>14</v>
      </c>
      <c r="G13591">
        <v>2</v>
      </c>
      <c r="H13591">
        <v>2</v>
      </c>
      <c r="I13591">
        <v>206</v>
      </c>
      <c r="J13591">
        <v>99.7</v>
      </c>
    </row>
    <row r="13592" spans="1:39" x14ac:dyDescent="0.3">
      <c r="A13592">
        <v>10218</v>
      </c>
      <c r="B13592" t="s">
        <v>610</v>
      </c>
      <c r="C13592" t="s">
        <v>52</v>
      </c>
      <c r="K13592">
        <v>14</v>
      </c>
      <c r="L13592">
        <v>0</v>
      </c>
      <c r="M13592">
        <v>76</v>
      </c>
      <c r="N13592">
        <v>2</v>
      </c>
      <c r="O13592">
        <v>150</v>
      </c>
    </row>
    <row r="13593" spans="1:39" x14ac:dyDescent="0.3">
      <c r="A13593">
        <v>10218</v>
      </c>
      <c r="B13593" t="s">
        <v>610</v>
      </c>
      <c r="C13593" t="s">
        <v>3357</v>
      </c>
      <c r="K13593">
        <v>19</v>
      </c>
      <c r="L13593">
        <v>0</v>
      </c>
      <c r="M13593">
        <v>45</v>
      </c>
      <c r="N13593">
        <v>0</v>
      </c>
      <c r="O13593">
        <v>89</v>
      </c>
    </row>
    <row r="13594" spans="1:39" x14ac:dyDescent="0.3">
      <c r="A13594">
        <v>10218</v>
      </c>
      <c r="B13594" t="s">
        <v>610</v>
      </c>
      <c r="C13594" t="s">
        <v>3594</v>
      </c>
      <c r="K13594">
        <v>0</v>
      </c>
      <c r="L13594">
        <v>0</v>
      </c>
      <c r="M13594">
        <v>0</v>
      </c>
      <c r="N13594">
        <v>0</v>
      </c>
      <c r="O13594">
        <v>5</v>
      </c>
    </row>
    <row r="13595" spans="1:39" x14ac:dyDescent="0.3">
      <c r="A13595">
        <v>10218</v>
      </c>
      <c r="B13595" t="s">
        <v>610</v>
      </c>
      <c r="C13595" t="s">
        <v>3354</v>
      </c>
      <c r="K13595">
        <v>1</v>
      </c>
      <c r="L13595">
        <v>0</v>
      </c>
      <c r="M13595">
        <v>0</v>
      </c>
      <c r="N13595">
        <v>0</v>
      </c>
      <c r="O13595">
        <v>-12</v>
      </c>
    </row>
    <row r="13596" spans="1:39" x14ac:dyDescent="0.3">
      <c r="A13596">
        <v>10218</v>
      </c>
      <c r="B13596" t="s">
        <v>846</v>
      </c>
      <c r="C13596" t="s">
        <v>216</v>
      </c>
      <c r="K13596">
        <v>19</v>
      </c>
      <c r="L13596">
        <v>1</v>
      </c>
      <c r="M13596">
        <v>6</v>
      </c>
      <c r="N13596">
        <v>0</v>
      </c>
      <c r="O13596">
        <v>36</v>
      </c>
    </row>
    <row r="13597" spans="1:39" x14ac:dyDescent="0.3">
      <c r="A13597">
        <v>10218</v>
      </c>
      <c r="B13597" t="s">
        <v>846</v>
      </c>
      <c r="C13597" t="s">
        <v>3595</v>
      </c>
      <c r="K13597">
        <v>9</v>
      </c>
      <c r="L13597">
        <v>0</v>
      </c>
      <c r="M13597">
        <v>5</v>
      </c>
      <c r="N13597">
        <v>0</v>
      </c>
      <c r="O13597">
        <v>-41</v>
      </c>
    </row>
    <row r="13598" spans="1:39" x14ac:dyDescent="0.3">
      <c r="A13598">
        <v>10218</v>
      </c>
      <c r="B13598" t="s">
        <v>610</v>
      </c>
      <c r="C13598" t="s">
        <v>74</v>
      </c>
      <c r="P13598">
        <v>15</v>
      </c>
      <c r="Q13598">
        <v>0</v>
      </c>
      <c r="R13598">
        <v>46</v>
      </c>
      <c r="S13598">
        <v>4</v>
      </c>
    </row>
    <row r="13599" spans="1:39" x14ac:dyDescent="0.3">
      <c r="A13599">
        <v>10218</v>
      </c>
      <c r="B13599" t="s">
        <v>610</v>
      </c>
      <c r="C13599" t="s">
        <v>71</v>
      </c>
      <c r="P13599">
        <v>18</v>
      </c>
      <c r="Q13599">
        <v>0</v>
      </c>
      <c r="R13599">
        <v>46</v>
      </c>
      <c r="S13599">
        <v>3</v>
      </c>
    </row>
    <row r="13600" spans="1:39" x14ac:dyDescent="0.3">
      <c r="A13600">
        <v>10218</v>
      </c>
      <c r="B13600" t="s">
        <v>610</v>
      </c>
      <c r="C13600" t="s">
        <v>199</v>
      </c>
      <c r="P13600">
        <v>19</v>
      </c>
      <c r="Q13600">
        <v>0</v>
      </c>
      <c r="R13600">
        <v>19</v>
      </c>
      <c r="S13600">
        <v>1</v>
      </c>
    </row>
    <row r="13601" spans="1:35" x14ac:dyDescent="0.3">
      <c r="A13601">
        <v>10218</v>
      </c>
      <c r="B13601" t="s">
        <v>610</v>
      </c>
      <c r="C13601" t="s">
        <v>2347</v>
      </c>
      <c r="P13601">
        <v>13</v>
      </c>
      <c r="Q13601">
        <v>0</v>
      </c>
      <c r="R13601">
        <v>13</v>
      </c>
      <c r="S13601">
        <v>1</v>
      </c>
    </row>
    <row r="13602" spans="1:35" x14ac:dyDescent="0.3">
      <c r="A13602">
        <v>10218</v>
      </c>
      <c r="B13602" t="s">
        <v>610</v>
      </c>
      <c r="C13602" t="s">
        <v>3596</v>
      </c>
      <c r="P13602">
        <v>5</v>
      </c>
      <c r="Q13602">
        <v>0</v>
      </c>
      <c r="R13602">
        <v>5</v>
      </c>
      <c r="S13602">
        <v>1</v>
      </c>
    </row>
    <row r="13603" spans="1:35" x14ac:dyDescent="0.3">
      <c r="A13603">
        <v>10218</v>
      </c>
      <c r="B13603" t="s">
        <v>610</v>
      </c>
      <c r="C13603" t="s">
        <v>719</v>
      </c>
      <c r="P13603">
        <v>5</v>
      </c>
      <c r="Q13603">
        <v>0</v>
      </c>
      <c r="R13603">
        <v>5</v>
      </c>
      <c r="S13603">
        <v>1</v>
      </c>
    </row>
    <row r="13604" spans="1:35" x14ac:dyDescent="0.3">
      <c r="A13604">
        <v>10218</v>
      </c>
      <c r="B13604" t="s">
        <v>610</v>
      </c>
      <c r="C13604" t="s">
        <v>52</v>
      </c>
      <c r="P13604">
        <v>5</v>
      </c>
      <c r="Q13604">
        <v>0</v>
      </c>
      <c r="R13604">
        <v>2</v>
      </c>
      <c r="S13604">
        <v>4</v>
      </c>
    </row>
    <row r="13605" spans="1:35" x14ac:dyDescent="0.3">
      <c r="A13605">
        <v>10218</v>
      </c>
      <c r="B13605" t="s">
        <v>846</v>
      </c>
      <c r="C13605" t="s">
        <v>3348</v>
      </c>
      <c r="P13605">
        <v>29</v>
      </c>
      <c r="Q13605">
        <v>1</v>
      </c>
      <c r="R13605">
        <v>82</v>
      </c>
      <c r="S13605">
        <v>5</v>
      </c>
    </row>
    <row r="13606" spans="1:35" x14ac:dyDescent="0.3">
      <c r="A13606">
        <v>10218</v>
      </c>
      <c r="B13606" t="s">
        <v>846</v>
      </c>
      <c r="C13606" t="s">
        <v>3346</v>
      </c>
      <c r="P13606">
        <v>24</v>
      </c>
      <c r="Q13606">
        <v>1</v>
      </c>
      <c r="R13606">
        <v>73</v>
      </c>
      <c r="S13606">
        <v>4</v>
      </c>
    </row>
    <row r="13607" spans="1:35" x14ac:dyDescent="0.3">
      <c r="A13607">
        <v>10218</v>
      </c>
      <c r="B13607" t="s">
        <v>846</v>
      </c>
      <c r="C13607" t="s">
        <v>3597</v>
      </c>
      <c r="P13607">
        <v>13</v>
      </c>
      <c r="Q13607">
        <v>0</v>
      </c>
      <c r="R13607">
        <v>27</v>
      </c>
      <c r="S13607">
        <v>4</v>
      </c>
    </row>
    <row r="13608" spans="1:35" x14ac:dyDescent="0.3">
      <c r="A13608">
        <v>10218</v>
      </c>
      <c r="B13608" t="s">
        <v>846</v>
      </c>
      <c r="C13608" t="s">
        <v>3349</v>
      </c>
      <c r="P13608">
        <v>24</v>
      </c>
      <c r="Q13608">
        <v>0</v>
      </c>
      <c r="R13608">
        <v>24</v>
      </c>
      <c r="S13608">
        <v>1</v>
      </c>
    </row>
    <row r="13609" spans="1:35" x14ac:dyDescent="0.3">
      <c r="A13609">
        <v>10218</v>
      </c>
      <c r="B13609" t="s">
        <v>610</v>
      </c>
      <c r="C13609" t="s">
        <v>3357</v>
      </c>
      <c r="T13609">
        <v>18</v>
      </c>
      <c r="U13609">
        <v>20</v>
      </c>
      <c r="V13609">
        <v>0</v>
      </c>
      <c r="W13609">
        <v>36</v>
      </c>
      <c r="X13609">
        <v>2</v>
      </c>
    </row>
    <row r="13610" spans="1:35" x14ac:dyDescent="0.3">
      <c r="A13610">
        <v>10218</v>
      </c>
      <c r="B13610" t="s">
        <v>610</v>
      </c>
      <c r="C13610" t="s">
        <v>52</v>
      </c>
      <c r="T13610">
        <v>18</v>
      </c>
      <c r="U13610">
        <v>18</v>
      </c>
      <c r="V13610">
        <v>0</v>
      </c>
      <c r="W13610">
        <v>18</v>
      </c>
      <c r="X13610">
        <v>1</v>
      </c>
    </row>
    <row r="13611" spans="1:35" x14ac:dyDescent="0.3">
      <c r="A13611">
        <v>10218</v>
      </c>
      <c r="B13611" t="s">
        <v>846</v>
      </c>
      <c r="C13611" t="s">
        <v>3040</v>
      </c>
      <c r="T13611">
        <v>18</v>
      </c>
      <c r="U13611">
        <v>18</v>
      </c>
      <c r="V13611">
        <v>0</v>
      </c>
      <c r="W13611">
        <v>18</v>
      </c>
      <c r="X13611">
        <v>1</v>
      </c>
    </row>
    <row r="13612" spans="1:35" x14ac:dyDescent="0.3">
      <c r="A13612">
        <v>10218</v>
      </c>
      <c r="B13612" t="s">
        <v>846</v>
      </c>
      <c r="C13612" t="s">
        <v>3598</v>
      </c>
      <c r="T13612">
        <v>9</v>
      </c>
      <c r="U13612">
        <v>9</v>
      </c>
      <c r="V13612">
        <v>0</v>
      </c>
      <c r="W13612">
        <v>9</v>
      </c>
      <c r="X13612">
        <v>1</v>
      </c>
    </row>
    <row r="13613" spans="1:35" x14ac:dyDescent="0.3">
      <c r="A13613">
        <v>10218</v>
      </c>
      <c r="B13613" t="s">
        <v>610</v>
      </c>
      <c r="C13613" t="s">
        <v>3360</v>
      </c>
      <c r="Y13613">
        <v>3</v>
      </c>
      <c r="Z13613">
        <v>7</v>
      </c>
      <c r="AA13613">
        <v>0</v>
      </c>
      <c r="AB13613">
        <v>15</v>
      </c>
      <c r="AC13613">
        <v>5</v>
      </c>
    </row>
    <row r="13614" spans="1:35" x14ac:dyDescent="0.3">
      <c r="A13614">
        <v>10218</v>
      </c>
      <c r="B13614" t="s">
        <v>846</v>
      </c>
      <c r="C13614" t="s">
        <v>860</v>
      </c>
      <c r="Y13614">
        <v>10</v>
      </c>
      <c r="Z13614">
        <v>10</v>
      </c>
      <c r="AA13614">
        <v>0</v>
      </c>
      <c r="AB13614">
        <v>10</v>
      </c>
      <c r="AC13614">
        <v>1</v>
      </c>
    </row>
    <row r="13615" spans="1:35" x14ac:dyDescent="0.3">
      <c r="A13615">
        <v>10218</v>
      </c>
      <c r="B13615" t="s">
        <v>846</v>
      </c>
      <c r="C13615" t="s">
        <v>2090</v>
      </c>
      <c r="Y13615">
        <v>9</v>
      </c>
      <c r="Z13615">
        <v>0</v>
      </c>
      <c r="AA13615">
        <v>0</v>
      </c>
      <c r="AB13615">
        <v>9</v>
      </c>
      <c r="AC13615">
        <v>1</v>
      </c>
    </row>
    <row r="13616" spans="1:35" x14ac:dyDescent="0.3">
      <c r="A13616">
        <v>10218</v>
      </c>
      <c r="B13616" t="s">
        <v>610</v>
      </c>
      <c r="C13616" t="s">
        <v>56</v>
      </c>
      <c r="AD13616">
        <v>1</v>
      </c>
      <c r="AE13616" t="s">
        <v>136</v>
      </c>
      <c r="AF13616">
        <v>0</v>
      </c>
      <c r="AG13616">
        <v>0</v>
      </c>
      <c r="AH13616">
        <v>2</v>
      </c>
      <c r="AI13616">
        <v>2</v>
      </c>
    </row>
    <row r="13617" spans="1:39" x14ac:dyDescent="0.3">
      <c r="A13617">
        <v>10218</v>
      </c>
      <c r="B13617" t="s">
        <v>846</v>
      </c>
      <c r="C13617" t="s">
        <v>3351</v>
      </c>
      <c r="AD13617">
        <v>1</v>
      </c>
      <c r="AE13617">
        <v>52</v>
      </c>
      <c r="AF13617">
        <v>1</v>
      </c>
      <c r="AG13617">
        <v>100</v>
      </c>
      <c r="AH13617">
        <v>5</v>
      </c>
      <c r="AI13617">
        <v>2</v>
      </c>
    </row>
    <row r="13618" spans="1:39" x14ac:dyDescent="0.3">
      <c r="A13618">
        <v>10218</v>
      </c>
      <c r="B13618" t="s">
        <v>610</v>
      </c>
      <c r="C13618" t="s">
        <v>3270</v>
      </c>
      <c r="AJ13618">
        <v>44</v>
      </c>
      <c r="AK13618">
        <v>269</v>
      </c>
      <c r="AL13618">
        <v>38.4</v>
      </c>
      <c r="AM13618">
        <v>7</v>
      </c>
    </row>
    <row r="13619" spans="1:39" x14ac:dyDescent="0.3">
      <c r="A13619">
        <v>10218</v>
      </c>
      <c r="B13619" t="s">
        <v>846</v>
      </c>
      <c r="C13619" t="s">
        <v>3353</v>
      </c>
      <c r="AJ13619">
        <v>49</v>
      </c>
      <c r="AK13619">
        <v>299</v>
      </c>
      <c r="AL13619">
        <v>42.7</v>
      </c>
      <c r="AM13619">
        <v>7</v>
      </c>
    </row>
    <row r="13620" spans="1:39" x14ac:dyDescent="0.3">
      <c r="A13620">
        <v>10219</v>
      </c>
      <c r="B13620" t="s">
        <v>863</v>
      </c>
      <c r="C13620" t="s">
        <v>3385</v>
      </c>
      <c r="D13620">
        <v>45</v>
      </c>
      <c r="E13620">
        <v>60</v>
      </c>
      <c r="F13620">
        <v>27</v>
      </c>
      <c r="G13620">
        <v>0</v>
      </c>
      <c r="H13620">
        <v>4</v>
      </c>
      <c r="I13620">
        <v>391</v>
      </c>
      <c r="J13620">
        <v>162.30000000000001</v>
      </c>
    </row>
    <row r="13621" spans="1:39" x14ac:dyDescent="0.3">
      <c r="A13621">
        <v>10219</v>
      </c>
      <c r="B13621" t="s">
        <v>728</v>
      </c>
      <c r="C13621" t="s">
        <v>3362</v>
      </c>
      <c r="D13621">
        <v>41</v>
      </c>
      <c r="E13621">
        <v>63.4</v>
      </c>
      <c r="F13621">
        <v>26</v>
      </c>
      <c r="G13621">
        <v>1</v>
      </c>
      <c r="H13621">
        <v>2</v>
      </c>
      <c r="I13621">
        <v>309</v>
      </c>
      <c r="J13621">
        <v>137.9</v>
      </c>
    </row>
    <row r="13622" spans="1:39" x14ac:dyDescent="0.3">
      <c r="A13622">
        <v>10219</v>
      </c>
      <c r="B13622" t="s">
        <v>863</v>
      </c>
      <c r="C13622" t="s">
        <v>2800</v>
      </c>
      <c r="K13622">
        <v>13</v>
      </c>
      <c r="L13622">
        <v>0</v>
      </c>
      <c r="M13622">
        <v>9</v>
      </c>
      <c r="N13622">
        <v>0</v>
      </c>
      <c r="O13622">
        <v>25</v>
      </c>
    </row>
    <row r="13623" spans="1:39" x14ac:dyDescent="0.3">
      <c r="A13623">
        <v>10219</v>
      </c>
      <c r="B13623" t="s">
        <v>863</v>
      </c>
      <c r="C13623" t="s">
        <v>905</v>
      </c>
      <c r="K13623">
        <v>4</v>
      </c>
      <c r="L13623">
        <v>0</v>
      </c>
      <c r="M13623">
        <v>11</v>
      </c>
      <c r="N13623">
        <v>0</v>
      </c>
      <c r="O13623">
        <v>19</v>
      </c>
    </row>
    <row r="13624" spans="1:39" x14ac:dyDescent="0.3">
      <c r="A13624">
        <v>10219</v>
      </c>
      <c r="B13624" t="s">
        <v>863</v>
      </c>
      <c r="C13624" t="s">
        <v>71</v>
      </c>
      <c r="K13624">
        <v>2</v>
      </c>
      <c r="L13624">
        <v>0</v>
      </c>
      <c r="M13624">
        <v>8</v>
      </c>
      <c r="N13624">
        <v>0</v>
      </c>
      <c r="O13624">
        <v>8</v>
      </c>
    </row>
    <row r="13625" spans="1:39" x14ac:dyDescent="0.3">
      <c r="A13625">
        <v>10219</v>
      </c>
      <c r="B13625" t="s">
        <v>863</v>
      </c>
      <c r="C13625" t="s">
        <v>3385</v>
      </c>
      <c r="K13625">
        <v>4</v>
      </c>
      <c r="L13625">
        <v>1</v>
      </c>
      <c r="M13625">
        <v>2</v>
      </c>
      <c r="N13625">
        <v>0</v>
      </c>
      <c r="O13625">
        <v>-4</v>
      </c>
    </row>
    <row r="13626" spans="1:39" x14ac:dyDescent="0.3">
      <c r="A13626">
        <v>10219</v>
      </c>
      <c r="B13626" t="s">
        <v>728</v>
      </c>
      <c r="C13626" t="s">
        <v>957</v>
      </c>
      <c r="K13626">
        <v>17</v>
      </c>
      <c r="L13626">
        <v>0</v>
      </c>
      <c r="M13626">
        <v>11</v>
      </c>
      <c r="N13626">
        <v>0</v>
      </c>
      <c r="O13626">
        <v>47</v>
      </c>
    </row>
    <row r="13627" spans="1:39" x14ac:dyDescent="0.3">
      <c r="A13627">
        <v>10219</v>
      </c>
      <c r="B13627" t="s">
        <v>728</v>
      </c>
      <c r="C13627" t="s">
        <v>3364</v>
      </c>
      <c r="K13627">
        <v>2</v>
      </c>
      <c r="L13627">
        <v>0</v>
      </c>
      <c r="M13627">
        <v>3</v>
      </c>
      <c r="N13627">
        <v>0</v>
      </c>
      <c r="O13627">
        <v>3</v>
      </c>
    </row>
    <row r="13628" spans="1:39" x14ac:dyDescent="0.3">
      <c r="A13628">
        <v>10219</v>
      </c>
      <c r="B13628" t="s">
        <v>728</v>
      </c>
      <c r="C13628" t="s">
        <v>3363</v>
      </c>
      <c r="K13628">
        <v>1</v>
      </c>
      <c r="L13628">
        <v>0</v>
      </c>
      <c r="M13628">
        <v>2</v>
      </c>
      <c r="N13628">
        <v>0</v>
      </c>
      <c r="O13628">
        <v>2</v>
      </c>
    </row>
    <row r="13629" spans="1:39" x14ac:dyDescent="0.3">
      <c r="A13629">
        <v>10219</v>
      </c>
      <c r="B13629" t="s">
        <v>728</v>
      </c>
      <c r="C13629" t="s">
        <v>3362</v>
      </c>
      <c r="K13629">
        <v>7</v>
      </c>
      <c r="L13629">
        <v>1</v>
      </c>
      <c r="M13629">
        <v>4</v>
      </c>
      <c r="N13629">
        <v>0</v>
      </c>
      <c r="O13629">
        <v>-40</v>
      </c>
    </row>
    <row r="13630" spans="1:39" x14ac:dyDescent="0.3">
      <c r="A13630">
        <v>10219</v>
      </c>
      <c r="B13630" t="s">
        <v>863</v>
      </c>
      <c r="C13630" t="s">
        <v>3599</v>
      </c>
      <c r="P13630">
        <v>62</v>
      </c>
      <c r="Q13630">
        <v>2</v>
      </c>
      <c r="R13630">
        <v>205</v>
      </c>
      <c r="S13630">
        <v>11</v>
      </c>
    </row>
    <row r="13631" spans="1:39" x14ac:dyDescent="0.3">
      <c r="A13631">
        <v>10219</v>
      </c>
      <c r="B13631" t="s">
        <v>863</v>
      </c>
      <c r="C13631" t="s">
        <v>107</v>
      </c>
      <c r="P13631">
        <v>35</v>
      </c>
      <c r="Q13631">
        <v>1</v>
      </c>
      <c r="R13631">
        <v>108</v>
      </c>
      <c r="S13631">
        <v>7</v>
      </c>
    </row>
    <row r="13632" spans="1:39" x14ac:dyDescent="0.3">
      <c r="A13632">
        <v>10219</v>
      </c>
      <c r="B13632" t="s">
        <v>863</v>
      </c>
      <c r="C13632" t="s">
        <v>56</v>
      </c>
      <c r="P13632">
        <v>23</v>
      </c>
      <c r="Q13632">
        <v>0</v>
      </c>
      <c r="R13632">
        <v>39</v>
      </c>
      <c r="S13632">
        <v>3</v>
      </c>
    </row>
    <row r="13633" spans="1:39" x14ac:dyDescent="0.3">
      <c r="A13633">
        <v>10219</v>
      </c>
      <c r="B13633" t="s">
        <v>863</v>
      </c>
      <c r="C13633" t="s">
        <v>3600</v>
      </c>
      <c r="P13633">
        <v>22</v>
      </c>
      <c r="Q13633">
        <v>1</v>
      </c>
      <c r="R13633">
        <v>24</v>
      </c>
      <c r="S13633">
        <v>2</v>
      </c>
    </row>
    <row r="13634" spans="1:39" x14ac:dyDescent="0.3">
      <c r="A13634">
        <v>10219</v>
      </c>
      <c r="B13634" t="s">
        <v>863</v>
      </c>
      <c r="C13634" t="s">
        <v>3601</v>
      </c>
      <c r="P13634">
        <v>14</v>
      </c>
      <c r="Q13634">
        <v>0</v>
      </c>
      <c r="R13634">
        <v>14</v>
      </c>
      <c r="S13634">
        <v>1</v>
      </c>
    </row>
    <row r="13635" spans="1:39" x14ac:dyDescent="0.3">
      <c r="A13635">
        <v>10219</v>
      </c>
      <c r="B13635" t="s">
        <v>863</v>
      </c>
      <c r="C13635" t="s">
        <v>905</v>
      </c>
      <c r="P13635">
        <v>4</v>
      </c>
      <c r="Q13635">
        <v>0</v>
      </c>
      <c r="R13635">
        <v>4</v>
      </c>
      <c r="S13635">
        <v>1</v>
      </c>
    </row>
    <row r="13636" spans="1:39" x14ac:dyDescent="0.3">
      <c r="A13636">
        <v>10219</v>
      </c>
      <c r="B13636" t="s">
        <v>863</v>
      </c>
      <c r="C13636" t="s">
        <v>2800</v>
      </c>
      <c r="P13636">
        <v>0</v>
      </c>
      <c r="Q13636">
        <v>0</v>
      </c>
      <c r="R13636">
        <v>-3</v>
      </c>
      <c r="S13636">
        <v>2</v>
      </c>
    </row>
    <row r="13637" spans="1:39" x14ac:dyDescent="0.3">
      <c r="A13637">
        <v>10219</v>
      </c>
      <c r="B13637" t="s">
        <v>728</v>
      </c>
      <c r="C13637" t="s">
        <v>3602</v>
      </c>
      <c r="P13637">
        <v>41</v>
      </c>
      <c r="Q13637">
        <v>1</v>
      </c>
      <c r="R13637">
        <v>115</v>
      </c>
      <c r="S13637">
        <v>7</v>
      </c>
    </row>
    <row r="13638" spans="1:39" x14ac:dyDescent="0.3">
      <c r="A13638">
        <v>10219</v>
      </c>
      <c r="B13638" t="s">
        <v>728</v>
      </c>
      <c r="C13638" t="s">
        <v>3363</v>
      </c>
      <c r="P13638">
        <v>17</v>
      </c>
      <c r="Q13638">
        <v>0</v>
      </c>
      <c r="R13638">
        <v>79</v>
      </c>
      <c r="S13638">
        <v>6</v>
      </c>
    </row>
    <row r="13639" spans="1:39" x14ac:dyDescent="0.3">
      <c r="A13639">
        <v>10219</v>
      </c>
      <c r="B13639" t="s">
        <v>728</v>
      </c>
      <c r="C13639" t="s">
        <v>3603</v>
      </c>
      <c r="P13639">
        <v>36</v>
      </c>
      <c r="Q13639">
        <v>0</v>
      </c>
      <c r="R13639">
        <v>78</v>
      </c>
      <c r="S13639">
        <v>6</v>
      </c>
    </row>
    <row r="13640" spans="1:39" x14ac:dyDescent="0.3">
      <c r="A13640">
        <v>10219</v>
      </c>
      <c r="B13640" t="s">
        <v>728</v>
      </c>
      <c r="C13640" t="s">
        <v>2576</v>
      </c>
      <c r="P13640">
        <v>16</v>
      </c>
      <c r="Q13640">
        <v>1</v>
      </c>
      <c r="R13640">
        <v>34</v>
      </c>
      <c r="S13640">
        <v>4</v>
      </c>
    </row>
    <row r="13641" spans="1:39" x14ac:dyDescent="0.3">
      <c r="A13641">
        <v>10219</v>
      </c>
      <c r="B13641" t="s">
        <v>728</v>
      </c>
      <c r="C13641" t="s">
        <v>337</v>
      </c>
      <c r="P13641">
        <v>5</v>
      </c>
      <c r="Q13641">
        <v>0</v>
      </c>
      <c r="R13641">
        <v>5</v>
      </c>
      <c r="S13641">
        <v>1</v>
      </c>
    </row>
    <row r="13642" spans="1:39" x14ac:dyDescent="0.3">
      <c r="A13642">
        <v>10219</v>
      </c>
      <c r="B13642" t="s">
        <v>728</v>
      </c>
      <c r="C13642" t="s">
        <v>957</v>
      </c>
      <c r="P13642">
        <v>2</v>
      </c>
      <c r="Q13642">
        <v>0</v>
      </c>
      <c r="R13642">
        <v>-2</v>
      </c>
      <c r="S13642">
        <v>2</v>
      </c>
    </row>
    <row r="13643" spans="1:39" x14ac:dyDescent="0.3">
      <c r="A13643">
        <v>10219</v>
      </c>
      <c r="B13643" t="s">
        <v>863</v>
      </c>
      <c r="C13643" t="s">
        <v>2800</v>
      </c>
      <c r="T13643">
        <v>24.5</v>
      </c>
      <c r="U13643">
        <v>28</v>
      </c>
      <c r="V13643">
        <v>0</v>
      </c>
      <c r="W13643">
        <v>49</v>
      </c>
      <c r="X13643">
        <v>2</v>
      </c>
    </row>
    <row r="13644" spans="1:39" x14ac:dyDescent="0.3">
      <c r="A13644">
        <v>10219</v>
      </c>
      <c r="B13644" t="s">
        <v>728</v>
      </c>
      <c r="C13644" t="s">
        <v>3602</v>
      </c>
      <c r="T13644">
        <v>13</v>
      </c>
      <c r="U13644">
        <v>17</v>
      </c>
      <c r="V13644">
        <v>0</v>
      </c>
      <c r="W13644">
        <v>52</v>
      </c>
      <c r="X13644">
        <v>4</v>
      </c>
    </row>
    <row r="13645" spans="1:39" x14ac:dyDescent="0.3">
      <c r="A13645">
        <v>10219</v>
      </c>
      <c r="B13645" t="s">
        <v>863</v>
      </c>
      <c r="C13645" t="s">
        <v>586</v>
      </c>
      <c r="Y13645">
        <v>3.5</v>
      </c>
      <c r="Z13645">
        <v>10</v>
      </c>
      <c r="AA13645">
        <v>0</v>
      </c>
      <c r="AB13645">
        <v>14</v>
      </c>
      <c r="AC13645">
        <v>4</v>
      </c>
    </row>
    <row r="13646" spans="1:39" x14ac:dyDescent="0.3">
      <c r="A13646">
        <v>10219</v>
      </c>
      <c r="B13646" t="s">
        <v>863</v>
      </c>
      <c r="C13646" t="s">
        <v>3604</v>
      </c>
      <c r="AD13646">
        <v>2</v>
      </c>
      <c r="AE13646">
        <v>26</v>
      </c>
      <c r="AF13646">
        <v>2</v>
      </c>
      <c r="AG13646">
        <v>100</v>
      </c>
      <c r="AH13646">
        <v>8</v>
      </c>
      <c r="AI13646">
        <v>2</v>
      </c>
    </row>
    <row r="13647" spans="1:39" x14ac:dyDescent="0.3">
      <c r="A13647">
        <v>10219</v>
      </c>
      <c r="B13647" t="s">
        <v>728</v>
      </c>
      <c r="C13647" t="s">
        <v>3605</v>
      </c>
      <c r="AD13647">
        <v>1</v>
      </c>
      <c r="AE13647">
        <v>43</v>
      </c>
      <c r="AF13647">
        <v>1</v>
      </c>
      <c r="AG13647">
        <v>100</v>
      </c>
      <c r="AH13647">
        <v>4</v>
      </c>
      <c r="AI13647">
        <v>1</v>
      </c>
    </row>
    <row r="13648" spans="1:39" x14ac:dyDescent="0.3">
      <c r="A13648">
        <v>10219</v>
      </c>
      <c r="B13648" t="s">
        <v>863</v>
      </c>
      <c r="C13648" t="s">
        <v>3130</v>
      </c>
      <c r="AJ13648">
        <v>55</v>
      </c>
      <c r="AK13648">
        <v>141</v>
      </c>
      <c r="AL13648">
        <v>35.200000000000003</v>
      </c>
      <c r="AM13648">
        <v>4</v>
      </c>
    </row>
    <row r="13649" spans="1:39" x14ac:dyDescent="0.3">
      <c r="A13649">
        <v>10219</v>
      </c>
      <c r="B13649" t="s">
        <v>728</v>
      </c>
      <c r="C13649" t="s">
        <v>3370</v>
      </c>
      <c r="AJ13649">
        <v>54</v>
      </c>
      <c r="AK13649">
        <v>251</v>
      </c>
      <c r="AL13649">
        <v>41.8</v>
      </c>
      <c r="AM13649">
        <v>6</v>
      </c>
    </row>
    <row r="13650" spans="1:39" x14ac:dyDescent="0.3">
      <c r="A13650">
        <v>10220</v>
      </c>
      <c r="B13650" t="s">
        <v>477</v>
      </c>
      <c r="C13650" t="s">
        <v>3606</v>
      </c>
      <c r="D13650">
        <v>29</v>
      </c>
      <c r="E13650">
        <v>65.5</v>
      </c>
      <c r="F13650">
        <v>19</v>
      </c>
      <c r="G13650">
        <v>1</v>
      </c>
      <c r="H13650">
        <v>3</v>
      </c>
      <c r="I13650">
        <v>262</v>
      </c>
      <c r="J13650">
        <v>168.7</v>
      </c>
    </row>
    <row r="13651" spans="1:39" x14ac:dyDescent="0.3">
      <c r="A13651">
        <v>10220</v>
      </c>
      <c r="B13651" t="s">
        <v>477</v>
      </c>
      <c r="C13651" t="s">
        <v>2961</v>
      </c>
      <c r="D13651">
        <v>1</v>
      </c>
      <c r="E13651">
        <v>100</v>
      </c>
      <c r="F13651">
        <v>1</v>
      </c>
      <c r="G13651">
        <v>0</v>
      </c>
      <c r="H13651">
        <v>1</v>
      </c>
      <c r="I13651">
        <v>5</v>
      </c>
      <c r="J13651">
        <v>472</v>
      </c>
    </row>
    <row r="13652" spans="1:39" x14ac:dyDescent="0.3">
      <c r="A13652">
        <v>10220</v>
      </c>
      <c r="B13652" t="s">
        <v>886</v>
      </c>
      <c r="C13652" t="s">
        <v>130</v>
      </c>
      <c r="D13652">
        <v>32</v>
      </c>
      <c r="E13652">
        <v>59.4</v>
      </c>
      <c r="F13652">
        <v>19</v>
      </c>
      <c r="G13652">
        <v>3</v>
      </c>
      <c r="H13652">
        <v>2</v>
      </c>
      <c r="I13652">
        <v>233</v>
      </c>
      <c r="J13652">
        <v>122.4</v>
      </c>
    </row>
    <row r="13653" spans="1:39" x14ac:dyDescent="0.3">
      <c r="A13653">
        <v>10220</v>
      </c>
      <c r="B13653" t="s">
        <v>477</v>
      </c>
      <c r="C13653" t="s">
        <v>74</v>
      </c>
      <c r="K13653">
        <v>23</v>
      </c>
      <c r="L13653">
        <v>1</v>
      </c>
      <c r="M13653">
        <v>16</v>
      </c>
      <c r="N13653">
        <v>1</v>
      </c>
      <c r="O13653">
        <v>101</v>
      </c>
    </row>
    <row r="13654" spans="1:39" x14ac:dyDescent="0.3">
      <c r="A13654">
        <v>10220</v>
      </c>
      <c r="B13654" t="s">
        <v>477</v>
      </c>
      <c r="C13654" t="s">
        <v>3606</v>
      </c>
      <c r="K13654">
        <v>9</v>
      </c>
      <c r="L13654">
        <v>0</v>
      </c>
      <c r="M13654">
        <v>16</v>
      </c>
      <c r="N13654">
        <v>0</v>
      </c>
      <c r="O13654">
        <v>8</v>
      </c>
    </row>
    <row r="13655" spans="1:39" x14ac:dyDescent="0.3">
      <c r="A13655">
        <v>10220</v>
      </c>
      <c r="B13655" t="s">
        <v>477</v>
      </c>
      <c r="C13655" t="s">
        <v>2961</v>
      </c>
      <c r="K13655">
        <v>2</v>
      </c>
      <c r="L13655">
        <v>0</v>
      </c>
      <c r="M13655">
        <v>2</v>
      </c>
      <c r="N13655">
        <v>0</v>
      </c>
      <c r="O13655">
        <v>2</v>
      </c>
    </row>
    <row r="13656" spans="1:39" x14ac:dyDescent="0.3">
      <c r="A13656">
        <v>10220</v>
      </c>
      <c r="B13656" t="s">
        <v>477</v>
      </c>
      <c r="C13656" t="s">
        <v>2775</v>
      </c>
      <c r="K13656">
        <v>0</v>
      </c>
      <c r="L13656">
        <v>1</v>
      </c>
      <c r="M13656">
        <v>0</v>
      </c>
      <c r="N13656">
        <v>0</v>
      </c>
      <c r="O13656">
        <v>0</v>
      </c>
    </row>
    <row r="13657" spans="1:39" x14ac:dyDescent="0.3">
      <c r="A13657">
        <v>10220</v>
      </c>
      <c r="B13657" t="s">
        <v>477</v>
      </c>
      <c r="C13657" t="s">
        <v>3607</v>
      </c>
      <c r="K13657">
        <v>1</v>
      </c>
      <c r="L13657">
        <v>0</v>
      </c>
      <c r="M13657">
        <v>-1</v>
      </c>
      <c r="N13657">
        <v>0</v>
      </c>
      <c r="O13657">
        <v>-1</v>
      </c>
    </row>
    <row r="13658" spans="1:39" x14ac:dyDescent="0.3">
      <c r="A13658">
        <v>10220</v>
      </c>
      <c r="B13658" t="s">
        <v>886</v>
      </c>
      <c r="C13658" t="s">
        <v>2499</v>
      </c>
      <c r="K13658">
        <v>20</v>
      </c>
      <c r="L13658">
        <v>0</v>
      </c>
      <c r="M13658">
        <v>25</v>
      </c>
      <c r="N13658">
        <v>2</v>
      </c>
      <c r="O13658">
        <v>77</v>
      </c>
    </row>
    <row r="13659" spans="1:39" x14ac:dyDescent="0.3">
      <c r="A13659">
        <v>10220</v>
      </c>
      <c r="B13659" t="s">
        <v>886</v>
      </c>
      <c r="C13659" t="s">
        <v>564</v>
      </c>
      <c r="K13659">
        <v>11</v>
      </c>
      <c r="L13659">
        <v>0</v>
      </c>
      <c r="M13659">
        <v>30</v>
      </c>
      <c r="N13659">
        <v>0</v>
      </c>
      <c r="O13659">
        <v>61</v>
      </c>
    </row>
    <row r="13660" spans="1:39" x14ac:dyDescent="0.3">
      <c r="A13660">
        <v>10220</v>
      </c>
      <c r="B13660" t="s">
        <v>886</v>
      </c>
      <c r="C13660" t="s">
        <v>130</v>
      </c>
      <c r="K13660">
        <v>7</v>
      </c>
      <c r="L13660">
        <v>1</v>
      </c>
      <c r="M13660">
        <v>16</v>
      </c>
      <c r="N13660">
        <v>0</v>
      </c>
      <c r="O13660">
        <v>36</v>
      </c>
    </row>
    <row r="13661" spans="1:39" x14ac:dyDescent="0.3">
      <c r="A13661">
        <v>10220</v>
      </c>
      <c r="B13661" t="s">
        <v>477</v>
      </c>
      <c r="C13661" t="s">
        <v>323</v>
      </c>
      <c r="P13661">
        <v>49</v>
      </c>
      <c r="Q13661">
        <v>2</v>
      </c>
      <c r="R13661">
        <v>96</v>
      </c>
      <c r="S13661">
        <v>3</v>
      </c>
    </row>
    <row r="13662" spans="1:39" x14ac:dyDescent="0.3">
      <c r="A13662">
        <v>10220</v>
      </c>
      <c r="B13662" t="s">
        <v>477</v>
      </c>
      <c r="C13662" t="s">
        <v>3608</v>
      </c>
      <c r="P13662">
        <v>18</v>
      </c>
      <c r="Q13662">
        <v>1</v>
      </c>
      <c r="R13662">
        <v>79</v>
      </c>
      <c r="S13662">
        <v>4</v>
      </c>
    </row>
    <row r="13663" spans="1:39" x14ac:dyDescent="0.3">
      <c r="A13663">
        <v>10220</v>
      </c>
      <c r="B13663" t="s">
        <v>477</v>
      </c>
      <c r="C13663" t="s">
        <v>3609</v>
      </c>
      <c r="P13663">
        <v>36</v>
      </c>
      <c r="Q13663">
        <v>1</v>
      </c>
      <c r="R13663">
        <v>72</v>
      </c>
      <c r="S13663">
        <v>8</v>
      </c>
    </row>
    <row r="13664" spans="1:39" x14ac:dyDescent="0.3">
      <c r="A13664">
        <v>10220</v>
      </c>
      <c r="B13664" t="s">
        <v>477</v>
      </c>
      <c r="C13664" t="s">
        <v>3610</v>
      </c>
      <c r="P13664">
        <v>19</v>
      </c>
      <c r="Q13664">
        <v>0</v>
      </c>
      <c r="R13664">
        <v>19</v>
      </c>
      <c r="S13664">
        <v>1</v>
      </c>
    </row>
    <row r="13665" spans="1:29" x14ac:dyDescent="0.3">
      <c r="A13665">
        <v>10220</v>
      </c>
      <c r="B13665" t="s">
        <v>477</v>
      </c>
      <c r="C13665" t="s">
        <v>74</v>
      </c>
      <c r="P13665">
        <v>5</v>
      </c>
      <c r="Q13665">
        <v>0</v>
      </c>
      <c r="R13665">
        <v>4</v>
      </c>
      <c r="S13665">
        <v>2</v>
      </c>
    </row>
    <row r="13666" spans="1:29" x14ac:dyDescent="0.3">
      <c r="A13666">
        <v>10220</v>
      </c>
      <c r="B13666" t="s">
        <v>477</v>
      </c>
      <c r="C13666" t="s">
        <v>2961</v>
      </c>
      <c r="P13666">
        <v>3</v>
      </c>
      <c r="Q13666">
        <v>0</v>
      </c>
      <c r="R13666">
        <v>3</v>
      </c>
      <c r="S13666">
        <v>1</v>
      </c>
    </row>
    <row r="13667" spans="1:29" x14ac:dyDescent="0.3">
      <c r="A13667">
        <v>10220</v>
      </c>
      <c r="B13667" t="s">
        <v>477</v>
      </c>
      <c r="C13667" t="s">
        <v>3611</v>
      </c>
      <c r="P13667">
        <v>-6</v>
      </c>
      <c r="Q13667">
        <v>0</v>
      </c>
      <c r="R13667">
        <v>-6</v>
      </c>
      <c r="S13667">
        <v>1</v>
      </c>
    </row>
    <row r="13668" spans="1:29" x14ac:dyDescent="0.3">
      <c r="A13668">
        <v>10220</v>
      </c>
      <c r="B13668" t="s">
        <v>886</v>
      </c>
      <c r="C13668" t="s">
        <v>3185</v>
      </c>
      <c r="P13668">
        <v>32</v>
      </c>
      <c r="Q13668">
        <v>0</v>
      </c>
      <c r="R13668">
        <v>120</v>
      </c>
      <c r="S13668">
        <v>6</v>
      </c>
    </row>
    <row r="13669" spans="1:29" x14ac:dyDescent="0.3">
      <c r="A13669">
        <v>10220</v>
      </c>
      <c r="B13669" t="s">
        <v>886</v>
      </c>
      <c r="C13669" t="s">
        <v>74</v>
      </c>
      <c r="P13669">
        <v>17</v>
      </c>
      <c r="Q13669">
        <v>1</v>
      </c>
      <c r="R13669">
        <v>57</v>
      </c>
      <c r="S13669">
        <v>6</v>
      </c>
    </row>
    <row r="13670" spans="1:29" x14ac:dyDescent="0.3">
      <c r="A13670">
        <v>10220</v>
      </c>
      <c r="B13670" t="s">
        <v>886</v>
      </c>
      <c r="C13670" t="s">
        <v>2566</v>
      </c>
      <c r="P13670">
        <v>12</v>
      </c>
      <c r="Q13670">
        <v>1</v>
      </c>
      <c r="R13670">
        <v>37</v>
      </c>
      <c r="S13670">
        <v>4</v>
      </c>
    </row>
    <row r="13671" spans="1:29" x14ac:dyDescent="0.3">
      <c r="A13671">
        <v>10220</v>
      </c>
      <c r="B13671" t="s">
        <v>886</v>
      </c>
      <c r="C13671" t="s">
        <v>3612</v>
      </c>
      <c r="P13671">
        <v>10</v>
      </c>
      <c r="Q13671">
        <v>0</v>
      </c>
      <c r="R13671">
        <v>10</v>
      </c>
      <c r="S13671">
        <v>1</v>
      </c>
    </row>
    <row r="13672" spans="1:29" x14ac:dyDescent="0.3">
      <c r="A13672">
        <v>10220</v>
      </c>
      <c r="B13672" t="s">
        <v>886</v>
      </c>
      <c r="C13672" t="s">
        <v>2499</v>
      </c>
      <c r="P13672">
        <v>8</v>
      </c>
      <c r="Q13672">
        <v>0</v>
      </c>
      <c r="R13672">
        <v>9</v>
      </c>
      <c r="S13672">
        <v>2</v>
      </c>
    </row>
    <row r="13673" spans="1:29" x14ac:dyDescent="0.3">
      <c r="A13673">
        <v>10220</v>
      </c>
      <c r="B13673" t="s">
        <v>477</v>
      </c>
      <c r="C13673" t="s">
        <v>52</v>
      </c>
      <c r="T13673">
        <v>20</v>
      </c>
      <c r="U13673">
        <v>25</v>
      </c>
      <c r="V13673">
        <v>0</v>
      </c>
      <c r="W13673">
        <v>80</v>
      </c>
      <c r="X13673">
        <v>4</v>
      </c>
    </row>
    <row r="13674" spans="1:29" x14ac:dyDescent="0.3">
      <c r="A13674">
        <v>10220</v>
      </c>
      <c r="B13674" t="s">
        <v>477</v>
      </c>
      <c r="C13674" t="s">
        <v>399</v>
      </c>
      <c r="T13674">
        <v>22</v>
      </c>
      <c r="U13674">
        <v>26</v>
      </c>
      <c r="V13674">
        <v>0</v>
      </c>
      <c r="W13674">
        <v>44</v>
      </c>
      <c r="X13674">
        <v>2</v>
      </c>
    </row>
    <row r="13675" spans="1:29" x14ac:dyDescent="0.3">
      <c r="A13675">
        <v>10220</v>
      </c>
      <c r="B13675" t="s">
        <v>886</v>
      </c>
      <c r="C13675" t="s">
        <v>3185</v>
      </c>
      <c r="T13675">
        <v>16</v>
      </c>
      <c r="U13675">
        <v>25</v>
      </c>
      <c r="V13675">
        <v>0</v>
      </c>
      <c r="W13675">
        <v>64</v>
      </c>
      <c r="X13675">
        <v>4</v>
      </c>
    </row>
    <row r="13676" spans="1:29" x14ac:dyDescent="0.3">
      <c r="A13676">
        <v>10220</v>
      </c>
      <c r="B13676" t="s">
        <v>886</v>
      </c>
      <c r="C13676" t="s">
        <v>3613</v>
      </c>
      <c r="T13676">
        <v>14</v>
      </c>
      <c r="U13676">
        <v>14</v>
      </c>
      <c r="V13676">
        <v>0</v>
      </c>
      <c r="W13676">
        <v>14</v>
      </c>
      <c r="X13676">
        <v>1</v>
      </c>
    </row>
    <row r="13677" spans="1:29" x14ac:dyDescent="0.3">
      <c r="A13677">
        <v>10220</v>
      </c>
      <c r="B13677" t="s">
        <v>886</v>
      </c>
      <c r="C13677" t="s">
        <v>107</v>
      </c>
      <c r="T13677">
        <v>7</v>
      </c>
      <c r="U13677">
        <v>7</v>
      </c>
      <c r="V13677">
        <v>0</v>
      </c>
      <c r="W13677">
        <v>7</v>
      </c>
      <c r="X13677">
        <v>1</v>
      </c>
    </row>
    <row r="13678" spans="1:29" x14ac:dyDescent="0.3">
      <c r="A13678">
        <v>10220</v>
      </c>
      <c r="B13678" t="s">
        <v>477</v>
      </c>
      <c r="C13678" t="s">
        <v>3241</v>
      </c>
      <c r="Y13678">
        <v>7.5</v>
      </c>
      <c r="Z13678">
        <v>11</v>
      </c>
      <c r="AA13678">
        <v>0</v>
      </c>
      <c r="AB13678">
        <v>15</v>
      </c>
      <c r="AC13678">
        <v>2</v>
      </c>
    </row>
    <row r="13679" spans="1:29" x14ac:dyDescent="0.3">
      <c r="A13679">
        <v>10220</v>
      </c>
      <c r="B13679" t="s">
        <v>477</v>
      </c>
      <c r="C13679" t="s">
        <v>2775</v>
      </c>
      <c r="Y13679">
        <v>1</v>
      </c>
      <c r="Z13679">
        <v>4</v>
      </c>
      <c r="AA13679">
        <v>0</v>
      </c>
      <c r="AB13679">
        <v>1</v>
      </c>
      <c r="AC13679">
        <v>1</v>
      </c>
    </row>
    <row r="13680" spans="1:29" x14ac:dyDescent="0.3">
      <c r="A13680">
        <v>10220</v>
      </c>
      <c r="B13680" t="s">
        <v>886</v>
      </c>
      <c r="C13680" t="s">
        <v>107</v>
      </c>
      <c r="Y13680">
        <v>6.8</v>
      </c>
      <c r="Z13680">
        <v>22</v>
      </c>
      <c r="AA13680">
        <v>0</v>
      </c>
      <c r="AB13680">
        <v>27</v>
      </c>
      <c r="AC13680">
        <v>4</v>
      </c>
    </row>
    <row r="13681" spans="1:39" x14ac:dyDescent="0.3">
      <c r="A13681">
        <v>10220</v>
      </c>
      <c r="B13681" t="s">
        <v>477</v>
      </c>
      <c r="C13681" t="s">
        <v>1935</v>
      </c>
      <c r="AD13681">
        <v>0</v>
      </c>
      <c r="AE13681" t="s">
        <v>136</v>
      </c>
      <c r="AF13681">
        <v>0</v>
      </c>
      <c r="AG13681" t="s">
        <v>136</v>
      </c>
      <c r="AH13681">
        <v>5</v>
      </c>
      <c r="AI13681">
        <v>5</v>
      </c>
    </row>
    <row r="13682" spans="1:39" x14ac:dyDescent="0.3">
      <c r="A13682">
        <v>10220</v>
      </c>
      <c r="B13682" t="s">
        <v>886</v>
      </c>
      <c r="C13682" t="s">
        <v>3410</v>
      </c>
      <c r="AD13682">
        <v>2</v>
      </c>
      <c r="AE13682">
        <v>31</v>
      </c>
      <c r="AF13682">
        <v>2</v>
      </c>
      <c r="AG13682">
        <v>100</v>
      </c>
      <c r="AH13682">
        <v>10</v>
      </c>
      <c r="AI13682">
        <v>4</v>
      </c>
    </row>
    <row r="13683" spans="1:39" x14ac:dyDescent="0.3">
      <c r="A13683">
        <v>10220</v>
      </c>
      <c r="B13683" t="s">
        <v>477</v>
      </c>
      <c r="C13683" t="s">
        <v>3614</v>
      </c>
      <c r="AJ13683">
        <v>51</v>
      </c>
      <c r="AK13683">
        <v>333</v>
      </c>
      <c r="AL13683">
        <v>41.6</v>
      </c>
      <c r="AM13683">
        <v>8</v>
      </c>
    </row>
    <row r="13684" spans="1:39" x14ac:dyDescent="0.3">
      <c r="A13684">
        <v>10220</v>
      </c>
      <c r="B13684" t="s">
        <v>886</v>
      </c>
      <c r="C13684" t="s">
        <v>3615</v>
      </c>
      <c r="AJ13684">
        <v>53</v>
      </c>
      <c r="AK13684">
        <v>202</v>
      </c>
      <c r="AL13684">
        <v>40.4</v>
      </c>
      <c r="AM13684">
        <v>5</v>
      </c>
    </row>
    <row r="13685" spans="1:39" x14ac:dyDescent="0.3">
      <c r="A13685">
        <v>10221</v>
      </c>
      <c r="B13685" t="s">
        <v>769</v>
      </c>
      <c r="C13685" t="s">
        <v>3616</v>
      </c>
      <c r="D13685">
        <v>34</v>
      </c>
      <c r="E13685">
        <v>70.599999999999994</v>
      </c>
      <c r="F13685">
        <v>24</v>
      </c>
      <c r="G13685">
        <v>0</v>
      </c>
      <c r="H13685">
        <v>0</v>
      </c>
      <c r="I13685">
        <v>311</v>
      </c>
      <c r="J13685">
        <v>147.4</v>
      </c>
    </row>
    <row r="13686" spans="1:39" x14ac:dyDescent="0.3">
      <c r="A13686">
        <v>10221</v>
      </c>
      <c r="B13686" t="s">
        <v>769</v>
      </c>
      <c r="C13686" t="s">
        <v>177</v>
      </c>
      <c r="D13686">
        <v>1</v>
      </c>
      <c r="E13686">
        <v>100</v>
      </c>
      <c r="F13686">
        <v>1</v>
      </c>
      <c r="G13686">
        <v>0</v>
      </c>
      <c r="H13686">
        <v>1</v>
      </c>
      <c r="I13686">
        <v>21</v>
      </c>
      <c r="J13686">
        <v>606.4</v>
      </c>
    </row>
    <row r="13687" spans="1:39" x14ac:dyDescent="0.3">
      <c r="A13687">
        <v>10221</v>
      </c>
      <c r="B13687" t="s">
        <v>433</v>
      </c>
      <c r="C13687" t="s">
        <v>3270</v>
      </c>
      <c r="D13687">
        <v>33</v>
      </c>
      <c r="E13687">
        <v>63.6</v>
      </c>
      <c r="F13687">
        <v>21</v>
      </c>
      <c r="G13687">
        <v>1</v>
      </c>
      <c r="H13687">
        <v>1</v>
      </c>
      <c r="I13687">
        <v>271</v>
      </c>
      <c r="J13687">
        <v>136.6</v>
      </c>
    </row>
    <row r="13688" spans="1:39" x14ac:dyDescent="0.3">
      <c r="A13688">
        <v>10221</v>
      </c>
      <c r="B13688" t="s">
        <v>769</v>
      </c>
      <c r="C13688" t="s">
        <v>107</v>
      </c>
      <c r="K13688">
        <v>16</v>
      </c>
      <c r="L13688">
        <v>0</v>
      </c>
      <c r="M13688">
        <v>17</v>
      </c>
      <c r="N13688">
        <v>0</v>
      </c>
      <c r="O13688">
        <v>82</v>
      </c>
    </row>
    <row r="13689" spans="1:39" x14ac:dyDescent="0.3">
      <c r="A13689">
        <v>10221</v>
      </c>
      <c r="B13689" t="s">
        <v>769</v>
      </c>
      <c r="C13689" t="s">
        <v>3617</v>
      </c>
      <c r="K13689">
        <v>4</v>
      </c>
      <c r="L13689">
        <v>0</v>
      </c>
      <c r="M13689">
        <v>18</v>
      </c>
      <c r="N13689">
        <v>1</v>
      </c>
      <c r="O13689">
        <v>28</v>
      </c>
    </row>
    <row r="13690" spans="1:39" x14ac:dyDescent="0.3">
      <c r="A13690">
        <v>10221</v>
      </c>
      <c r="B13690" t="s">
        <v>769</v>
      </c>
      <c r="C13690" t="s">
        <v>153</v>
      </c>
      <c r="K13690">
        <v>7</v>
      </c>
      <c r="L13690">
        <v>1</v>
      </c>
      <c r="M13690">
        <v>5</v>
      </c>
      <c r="N13690">
        <v>1</v>
      </c>
      <c r="O13690">
        <v>11</v>
      </c>
    </row>
    <row r="13691" spans="1:39" x14ac:dyDescent="0.3">
      <c r="A13691">
        <v>10221</v>
      </c>
      <c r="B13691" t="s">
        <v>769</v>
      </c>
      <c r="C13691" t="s">
        <v>3616</v>
      </c>
      <c r="K13691">
        <v>6</v>
      </c>
      <c r="L13691">
        <v>0</v>
      </c>
      <c r="M13691">
        <v>7</v>
      </c>
      <c r="N13691">
        <v>0</v>
      </c>
      <c r="O13691">
        <v>3</v>
      </c>
    </row>
    <row r="13692" spans="1:39" x14ac:dyDescent="0.3">
      <c r="A13692">
        <v>10221</v>
      </c>
      <c r="B13692" t="s">
        <v>769</v>
      </c>
      <c r="C13692" t="s">
        <v>3618</v>
      </c>
      <c r="K13692">
        <v>0</v>
      </c>
      <c r="L13692">
        <v>1</v>
      </c>
      <c r="M13692">
        <v>0</v>
      </c>
      <c r="N13692">
        <v>0</v>
      </c>
      <c r="O13692">
        <v>0</v>
      </c>
    </row>
    <row r="13693" spans="1:39" x14ac:dyDescent="0.3">
      <c r="A13693">
        <v>10221</v>
      </c>
      <c r="B13693" t="s">
        <v>433</v>
      </c>
      <c r="C13693" t="s">
        <v>121</v>
      </c>
      <c r="K13693">
        <v>12</v>
      </c>
      <c r="L13693">
        <v>1</v>
      </c>
      <c r="M13693">
        <v>35</v>
      </c>
      <c r="N13693">
        <v>0</v>
      </c>
      <c r="O13693">
        <v>73</v>
      </c>
    </row>
    <row r="13694" spans="1:39" x14ac:dyDescent="0.3">
      <c r="A13694">
        <v>10221</v>
      </c>
      <c r="B13694" t="s">
        <v>433</v>
      </c>
      <c r="C13694" t="s">
        <v>1512</v>
      </c>
      <c r="K13694">
        <v>5</v>
      </c>
      <c r="L13694">
        <v>1</v>
      </c>
      <c r="M13694">
        <v>15</v>
      </c>
      <c r="N13694">
        <v>0</v>
      </c>
      <c r="O13694">
        <v>46</v>
      </c>
    </row>
    <row r="13695" spans="1:39" x14ac:dyDescent="0.3">
      <c r="A13695">
        <v>10221</v>
      </c>
      <c r="B13695" t="s">
        <v>433</v>
      </c>
      <c r="C13695" t="s">
        <v>443</v>
      </c>
      <c r="K13695">
        <v>3</v>
      </c>
      <c r="L13695">
        <v>0</v>
      </c>
      <c r="M13695">
        <v>13</v>
      </c>
      <c r="N13695">
        <v>0</v>
      </c>
      <c r="O13695">
        <v>23</v>
      </c>
    </row>
    <row r="13696" spans="1:39" x14ac:dyDescent="0.3">
      <c r="A13696">
        <v>10221</v>
      </c>
      <c r="B13696" t="s">
        <v>433</v>
      </c>
      <c r="C13696" t="s">
        <v>3283</v>
      </c>
      <c r="K13696">
        <v>3</v>
      </c>
      <c r="L13696">
        <v>0</v>
      </c>
      <c r="M13696">
        <v>16</v>
      </c>
      <c r="N13696">
        <v>0</v>
      </c>
      <c r="O13696">
        <v>17</v>
      </c>
    </row>
    <row r="13697" spans="1:19" x14ac:dyDescent="0.3">
      <c r="A13697">
        <v>10221</v>
      </c>
      <c r="B13697" t="s">
        <v>433</v>
      </c>
      <c r="C13697" t="s">
        <v>3270</v>
      </c>
      <c r="K13697">
        <v>4</v>
      </c>
      <c r="L13697">
        <v>0</v>
      </c>
      <c r="M13697">
        <v>0</v>
      </c>
      <c r="N13697">
        <v>0</v>
      </c>
      <c r="O13697">
        <v>-21</v>
      </c>
    </row>
    <row r="13698" spans="1:19" x14ac:dyDescent="0.3">
      <c r="A13698">
        <v>10221</v>
      </c>
      <c r="B13698" t="s">
        <v>433</v>
      </c>
      <c r="C13698" t="s">
        <v>3619</v>
      </c>
      <c r="K13698">
        <v>2</v>
      </c>
      <c r="L13698">
        <v>0</v>
      </c>
      <c r="M13698">
        <v>0</v>
      </c>
      <c r="N13698">
        <v>0</v>
      </c>
      <c r="O13698">
        <v>-27</v>
      </c>
    </row>
    <row r="13699" spans="1:19" x14ac:dyDescent="0.3">
      <c r="A13699">
        <v>10221</v>
      </c>
      <c r="B13699" t="s">
        <v>769</v>
      </c>
      <c r="C13699" t="s">
        <v>312</v>
      </c>
      <c r="P13699">
        <v>50</v>
      </c>
      <c r="Q13699">
        <v>0</v>
      </c>
      <c r="R13699">
        <v>165</v>
      </c>
      <c r="S13699">
        <v>10</v>
      </c>
    </row>
    <row r="13700" spans="1:19" x14ac:dyDescent="0.3">
      <c r="A13700">
        <v>10221</v>
      </c>
      <c r="B13700" t="s">
        <v>769</v>
      </c>
      <c r="C13700" t="s">
        <v>3618</v>
      </c>
      <c r="P13700">
        <v>17</v>
      </c>
      <c r="Q13700">
        <v>0</v>
      </c>
      <c r="R13700">
        <v>44</v>
      </c>
      <c r="S13700">
        <v>5</v>
      </c>
    </row>
    <row r="13701" spans="1:19" x14ac:dyDescent="0.3">
      <c r="A13701">
        <v>10221</v>
      </c>
      <c r="B13701" t="s">
        <v>769</v>
      </c>
      <c r="C13701" t="s">
        <v>107</v>
      </c>
      <c r="P13701">
        <v>25</v>
      </c>
      <c r="Q13701">
        <v>0</v>
      </c>
      <c r="R13701">
        <v>34</v>
      </c>
      <c r="S13701">
        <v>2</v>
      </c>
    </row>
    <row r="13702" spans="1:19" x14ac:dyDescent="0.3">
      <c r="A13702">
        <v>10221</v>
      </c>
      <c r="B13702" t="s">
        <v>769</v>
      </c>
      <c r="C13702" t="s">
        <v>3617</v>
      </c>
      <c r="P13702">
        <v>21</v>
      </c>
      <c r="Q13702">
        <v>0</v>
      </c>
      <c r="R13702">
        <v>34</v>
      </c>
      <c r="S13702">
        <v>2</v>
      </c>
    </row>
    <row r="13703" spans="1:19" x14ac:dyDescent="0.3">
      <c r="A13703">
        <v>10221</v>
      </c>
      <c r="B13703" t="s">
        <v>769</v>
      </c>
      <c r="C13703" t="s">
        <v>2158</v>
      </c>
      <c r="P13703">
        <v>11</v>
      </c>
      <c r="Q13703">
        <v>0</v>
      </c>
      <c r="R13703">
        <v>21</v>
      </c>
      <c r="S13703">
        <v>2</v>
      </c>
    </row>
    <row r="13704" spans="1:19" x14ac:dyDescent="0.3">
      <c r="A13704">
        <v>10221</v>
      </c>
      <c r="B13704" t="s">
        <v>769</v>
      </c>
      <c r="C13704" t="s">
        <v>153</v>
      </c>
      <c r="P13704">
        <v>21</v>
      </c>
      <c r="Q13704">
        <v>1</v>
      </c>
      <c r="R13704">
        <v>21</v>
      </c>
      <c r="S13704">
        <v>1</v>
      </c>
    </row>
    <row r="13705" spans="1:19" x14ac:dyDescent="0.3">
      <c r="A13705">
        <v>10221</v>
      </c>
      <c r="B13705" t="s">
        <v>769</v>
      </c>
      <c r="C13705" t="s">
        <v>3620</v>
      </c>
      <c r="P13705">
        <v>11</v>
      </c>
      <c r="Q13705">
        <v>0</v>
      </c>
      <c r="R13705">
        <v>13</v>
      </c>
      <c r="S13705">
        <v>2</v>
      </c>
    </row>
    <row r="13706" spans="1:19" x14ac:dyDescent="0.3">
      <c r="A13706">
        <v>10221</v>
      </c>
      <c r="B13706" t="s">
        <v>433</v>
      </c>
      <c r="C13706" t="s">
        <v>3619</v>
      </c>
      <c r="P13706">
        <v>26</v>
      </c>
      <c r="Q13706">
        <v>0</v>
      </c>
      <c r="R13706">
        <v>91</v>
      </c>
      <c r="S13706">
        <v>6</v>
      </c>
    </row>
    <row r="13707" spans="1:19" x14ac:dyDescent="0.3">
      <c r="A13707">
        <v>10221</v>
      </c>
      <c r="B13707" t="s">
        <v>433</v>
      </c>
      <c r="C13707" t="s">
        <v>3283</v>
      </c>
      <c r="P13707">
        <v>23</v>
      </c>
      <c r="Q13707">
        <v>0</v>
      </c>
      <c r="R13707">
        <v>63</v>
      </c>
      <c r="S13707">
        <v>4</v>
      </c>
    </row>
    <row r="13708" spans="1:19" x14ac:dyDescent="0.3">
      <c r="A13708">
        <v>10221</v>
      </c>
      <c r="B13708" t="s">
        <v>433</v>
      </c>
      <c r="C13708" t="s">
        <v>3621</v>
      </c>
      <c r="P13708">
        <v>30</v>
      </c>
      <c r="Q13708">
        <v>1</v>
      </c>
      <c r="R13708">
        <v>62</v>
      </c>
      <c r="S13708">
        <v>4</v>
      </c>
    </row>
    <row r="13709" spans="1:19" x14ac:dyDescent="0.3">
      <c r="A13709">
        <v>10221</v>
      </c>
      <c r="B13709" t="s">
        <v>433</v>
      </c>
      <c r="C13709" t="s">
        <v>121</v>
      </c>
      <c r="P13709">
        <v>23</v>
      </c>
      <c r="Q13709">
        <v>0</v>
      </c>
      <c r="R13709">
        <v>25</v>
      </c>
      <c r="S13709">
        <v>2</v>
      </c>
    </row>
    <row r="13710" spans="1:19" x14ac:dyDescent="0.3">
      <c r="A13710">
        <v>10221</v>
      </c>
      <c r="B13710" t="s">
        <v>433</v>
      </c>
      <c r="C13710" t="s">
        <v>3281</v>
      </c>
      <c r="P13710">
        <v>13</v>
      </c>
      <c r="Q13710">
        <v>0</v>
      </c>
      <c r="R13710">
        <v>22</v>
      </c>
      <c r="S13710">
        <v>3</v>
      </c>
    </row>
    <row r="13711" spans="1:19" x14ac:dyDescent="0.3">
      <c r="A13711">
        <v>10221</v>
      </c>
      <c r="B13711" t="s">
        <v>433</v>
      </c>
      <c r="C13711" t="s">
        <v>443</v>
      </c>
      <c r="P13711">
        <v>9</v>
      </c>
      <c r="Q13711">
        <v>0</v>
      </c>
      <c r="R13711">
        <v>9</v>
      </c>
      <c r="S13711">
        <v>1</v>
      </c>
    </row>
    <row r="13712" spans="1:19" x14ac:dyDescent="0.3">
      <c r="A13712">
        <v>10221</v>
      </c>
      <c r="B13712" t="s">
        <v>433</v>
      </c>
      <c r="C13712" t="s">
        <v>1512</v>
      </c>
      <c r="P13712">
        <v>0</v>
      </c>
      <c r="Q13712">
        <v>0</v>
      </c>
      <c r="R13712">
        <v>-1</v>
      </c>
      <c r="S13712">
        <v>1</v>
      </c>
    </row>
    <row r="13713" spans="1:39" x14ac:dyDescent="0.3">
      <c r="A13713">
        <v>10221</v>
      </c>
      <c r="B13713" t="s">
        <v>769</v>
      </c>
      <c r="C13713" t="s">
        <v>3622</v>
      </c>
      <c r="T13713">
        <v>15.5</v>
      </c>
      <c r="U13713">
        <v>16</v>
      </c>
      <c r="V13713">
        <v>0</v>
      </c>
      <c r="W13713">
        <v>31</v>
      </c>
      <c r="X13713">
        <v>2</v>
      </c>
    </row>
    <row r="13714" spans="1:39" x14ac:dyDescent="0.3">
      <c r="A13714">
        <v>10221</v>
      </c>
      <c r="B13714" t="s">
        <v>433</v>
      </c>
      <c r="C13714" t="s">
        <v>3283</v>
      </c>
      <c r="T13714">
        <v>12.7</v>
      </c>
      <c r="U13714">
        <v>21</v>
      </c>
      <c r="V13714">
        <v>0</v>
      </c>
      <c r="W13714">
        <v>38</v>
      </c>
      <c r="X13714">
        <v>3</v>
      </c>
    </row>
    <row r="13715" spans="1:39" x14ac:dyDescent="0.3">
      <c r="A13715">
        <v>10221</v>
      </c>
      <c r="B13715" t="s">
        <v>769</v>
      </c>
      <c r="C13715" t="s">
        <v>3140</v>
      </c>
      <c r="Y13715">
        <v>-2</v>
      </c>
      <c r="Z13715">
        <v>0</v>
      </c>
      <c r="AA13715">
        <v>0</v>
      </c>
      <c r="AB13715">
        <v>-2</v>
      </c>
      <c r="AC13715">
        <v>1</v>
      </c>
    </row>
    <row r="13716" spans="1:39" x14ac:dyDescent="0.3">
      <c r="A13716">
        <v>10221</v>
      </c>
      <c r="B13716" t="s">
        <v>433</v>
      </c>
      <c r="C13716" t="s">
        <v>3619</v>
      </c>
      <c r="Y13716">
        <v>2.7</v>
      </c>
      <c r="Z13716">
        <v>5</v>
      </c>
      <c r="AA13716">
        <v>0</v>
      </c>
      <c r="AB13716">
        <v>8</v>
      </c>
      <c r="AC13716">
        <v>3</v>
      </c>
    </row>
    <row r="13717" spans="1:39" x14ac:dyDescent="0.3">
      <c r="A13717">
        <v>10221</v>
      </c>
      <c r="B13717" t="s">
        <v>769</v>
      </c>
      <c r="C13717" t="s">
        <v>3623</v>
      </c>
      <c r="AD13717">
        <v>2</v>
      </c>
      <c r="AE13717">
        <v>41</v>
      </c>
      <c r="AF13717">
        <v>1</v>
      </c>
      <c r="AG13717">
        <v>50</v>
      </c>
      <c r="AH13717">
        <v>6</v>
      </c>
      <c r="AI13717">
        <v>3</v>
      </c>
    </row>
    <row r="13718" spans="1:39" x14ac:dyDescent="0.3">
      <c r="A13718">
        <v>10221</v>
      </c>
      <c r="B13718" t="s">
        <v>433</v>
      </c>
      <c r="C13718" t="s">
        <v>3286</v>
      </c>
      <c r="AD13718">
        <v>3</v>
      </c>
      <c r="AE13718">
        <v>44</v>
      </c>
      <c r="AF13718">
        <v>2</v>
      </c>
      <c r="AG13718">
        <v>66.7</v>
      </c>
      <c r="AH13718">
        <v>7</v>
      </c>
      <c r="AI13718">
        <v>1</v>
      </c>
    </row>
    <row r="13719" spans="1:39" x14ac:dyDescent="0.3">
      <c r="A13719">
        <v>10221</v>
      </c>
      <c r="B13719" t="s">
        <v>769</v>
      </c>
      <c r="C13719" t="s">
        <v>3624</v>
      </c>
      <c r="AJ13719">
        <v>50</v>
      </c>
      <c r="AK13719">
        <v>136</v>
      </c>
      <c r="AL13719">
        <v>34</v>
      </c>
      <c r="AM13719">
        <v>4</v>
      </c>
    </row>
    <row r="13720" spans="1:39" x14ac:dyDescent="0.3">
      <c r="A13720">
        <v>10221</v>
      </c>
      <c r="B13720" t="s">
        <v>433</v>
      </c>
      <c r="C13720" t="s">
        <v>3286</v>
      </c>
      <c r="AJ13720">
        <v>48</v>
      </c>
      <c r="AK13720">
        <v>193</v>
      </c>
      <c r="AL13720">
        <v>38.6</v>
      </c>
      <c r="AM13720">
        <v>5</v>
      </c>
    </row>
    <row r="13721" spans="1:39" x14ac:dyDescent="0.3">
      <c r="A13721">
        <v>10222</v>
      </c>
      <c r="B13721" t="s">
        <v>1273</v>
      </c>
      <c r="C13721" t="s">
        <v>1186</v>
      </c>
      <c r="D13721">
        <v>35</v>
      </c>
      <c r="E13721">
        <v>42.9</v>
      </c>
      <c r="F13721">
        <v>15</v>
      </c>
      <c r="G13721">
        <v>2</v>
      </c>
      <c r="H13721">
        <v>2</v>
      </c>
      <c r="I13721">
        <v>148</v>
      </c>
      <c r="J13721">
        <v>85.8</v>
      </c>
    </row>
    <row r="13722" spans="1:39" x14ac:dyDescent="0.3">
      <c r="A13722">
        <v>10222</v>
      </c>
      <c r="B13722" t="s">
        <v>767</v>
      </c>
      <c r="C13722" t="s">
        <v>1017</v>
      </c>
      <c r="D13722">
        <v>34</v>
      </c>
      <c r="E13722">
        <v>61.8</v>
      </c>
      <c r="F13722">
        <v>21</v>
      </c>
      <c r="G13722">
        <v>1</v>
      </c>
      <c r="H13722">
        <v>2</v>
      </c>
      <c r="I13722">
        <v>332</v>
      </c>
      <c r="J13722">
        <v>157.30000000000001</v>
      </c>
    </row>
    <row r="13723" spans="1:39" x14ac:dyDescent="0.3">
      <c r="A13723">
        <v>10222</v>
      </c>
      <c r="B13723" t="s">
        <v>1273</v>
      </c>
      <c r="C13723" t="s">
        <v>291</v>
      </c>
      <c r="K13723">
        <v>22</v>
      </c>
      <c r="L13723">
        <v>0</v>
      </c>
      <c r="M13723">
        <v>35</v>
      </c>
      <c r="N13723">
        <v>0</v>
      </c>
      <c r="O13723">
        <v>128</v>
      </c>
    </row>
    <row r="13724" spans="1:39" x14ac:dyDescent="0.3">
      <c r="A13724">
        <v>10222</v>
      </c>
      <c r="B13724" t="s">
        <v>1273</v>
      </c>
      <c r="C13724" t="s">
        <v>2972</v>
      </c>
      <c r="K13724">
        <v>3</v>
      </c>
      <c r="L13724">
        <v>0</v>
      </c>
      <c r="M13724">
        <v>4</v>
      </c>
      <c r="N13724">
        <v>0</v>
      </c>
      <c r="O13724">
        <v>7</v>
      </c>
    </row>
    <row r="13725" spans="1:39" x14ac:dyDescent="0.3">
      <c r="A13725">
        <v>10222</v>
      </c>
      <c r="B13725" t="s">
        <v>1273</v>
      </c>
      <c r="C13725" t="s">
        <v>1186</v>
      </c>
      <c r="K13725">
        <v>3</v>
      </c>
      <c r="L13725">
        <v>0</v>
      </c>
      <c r="M13725">
        <v>12</v>
      </c>
      <c r="N13725">
        <v>0</v>
      </c>
      <c r="O13725">
        <v>6</v>
      </c>
    </row>
    <row r="13726" spans="1:39" x14ac:dyDescent="0.3">
      <c r="A13726">
        <v>10222</v>
      </c>
      <c r="B13726" t="s">
        <v>1273</v>
      </c>
      <c r="C13726" t="s">
        <v>180</v>
      </c>
      <c r="K13726">
        <v>2</v>
      </c>
      <c r="L13726">
        <v>0</v>
      </c>
      <c r="M13726">
        <v>1</v>
      </c>
      <c r="N13726">
        <v>0</v>
      </c>
      <c r="O13726">
        <v>2</v>
      </c>
    </row>
    <row r="13727" spans="1:39" x14ac:dyDescent="0.3">
      <c r="A13727">
        <v>10222</v>
      </c>
      <c r="B13727" t="s">
        <v>1273</v>
      </c>
      <c r="C13727" t="s">
        <v>3625</v>
      </c>
      <c r="K13727">
        <v>1</v>
      </c>
      <c r="L13727">
        <v>0</v>
      </c>
      <c r="M13727">
        <v>0</v>
      </c>
      <c r="N13727">
        <v>0</v>
      </c>
      <c r="O13727">
        <v>0</v>
      </c>
    </row>
    <row r="13728" spans="1:39" x14ac:dyDescent="0.3">
      <c r="A13728">
        <v>10222</v>
      </c>
      <c r="B13728" t="s">
        <v>767</v>
      </c>
      <c r="C13728" t="s">
        <v>44</v>
      </c>
      <c r="K13728">
        <v>14</v>
      </c>
      <c r="L13728">
        <v>0</v>
      </c>
      <c r="M13728">
        <v>20</v>
      </c>
      <c r="N13728">
        <v>2</v>
      </c>
      <c r="O13728">
        <v>107</v>
      </c>
    </row>
    <row r="13729" spans="1:19" x14ac:dyDescent="0.3">
      <c r="A13729">
        <v>10222</v>
      </c>
      <c r="B13729" t="s">
        <v>767</v>
      </c>
      <c r="C13729" t="s">
        <v>3626</v>
      </c>
      <c r="K13729">
        <v>12</v>
      </c>
      <c r="L13729">
        <v>0</v>
      </c>
      <c r="M13729">
        <v>19</v>
      </c>
      <c r="N13729">
        <v>0</v>
      </c>
      <c r="O13729">
        <v>71</v>
      </c>
    </row>
    <row r="13730" spans="1:19" x14ac:dyDescent="0.3">
      <c r="A13730">
        <v>10222</v>
      </c>
      <c r="B13730" t="s">
        <v>767</v>
      </c>
      <c r="C13730" t="s">
        <v>2281</v>
      </c>
      <c r="K13730">
        <v>3</v>
      </c>
      <c r="L13730">
        <v>0</v>
      </c>
      <c r="M13730">
        <v>12</v>
      </c>
      <c r="N13730">
        <v>0</v>
      </c>
      <c r="O13730">
        <v>25</v>
      </c>
    </row>
    <row r="13731" spans="1:19" x14ac:dyDescent="0.3">
      <c r="A13731">
        <v>10222</v>
      </c>
      <c r="B13731" t="s">
        <v>767</v>
      </c>
      <c r="C13731" t="s">
        <v>1017</v>
      </c>
      <c r="K13731">
        <v>5</v>
      </c>
      <c r="L13731">
        <v>1</v>
      </c>
      <c r="M13731">
        <v>21</v>
      </c>
      <c r="N13731">
        <v>1</v>
      </c>
      <c r="O13731">
        <v>16</v>
      </c>
    </row>
    <row r="13732" spans="1:19" x14ac:dyDescent="0.3">
      <c r="A13732">
        <v>10222</v>
      </c>
      <c r="B13732" t="s">
        <v>767</v>
      </c>
      <c r="C13732" t="s">
        <v>2889</v>
      </c>
      <c r="K13732">
        <v>1</v>
      </c>
      <c r="L13732">
        <v>0</v>
      </c>
      <c r="M13732">
        <v>11</v>
      </c>
      <c r="N13732">
        <v>0</v>
      </c>
      <c r="O13732">
        <v>11</v>
      </c>
    </row>
    <row r="13733" spans="1:19" x14ac:dyDescent="0.3">
      <c r="A13733">
        <v>10222</v>
      </c>
      <c r="B13733" t="s">
        <v>767</v>
      </c>
      <c r="C13733" t="s">
        <v>56</v>
      </c>
      <c r="K13733">
        <v>1</v>
      </c>
      <c r="L13733">
        <v>0</v>
      </c>
      <c r="M13733">
        <v>8</v>
      </c>
      <c r="N13733">
        <v>0</v>
      </c>
      <c r="O13733">
        <v>8</v>
      </c>
    </row>
    <row r="13734" spans="1:19" x14ac:dyDescent="0.3">
      <c r="A13734">
        <v>10222</v>
      </c>
      <c r="B13734" t="s">
        <v>767</v>
      </c>
      <c r="C13734" t="s">
        <v>1962</v>
      </c>
      <c r="K13734">
        <v>1</v>
      </c>
      <c r="L13734">
        <v>0</v>
      </c>
      <c r="M13734">
        <v>7</v>
      </c>
      <c r="N13734">
        <v>0</v>
      </c>
      <c r="O13734">
        <v>7</v>
      </c>
    </row>
    <row r="13735" spans="1:19" x14ac:dyDescent="0.3">
      <c r="A13735">
        <v>10222</v>
      </c>
      <c r="B13735" t="s">
        <v>767</v>
      </c>
      <c r="C13735" t="s">
        <v>3437</v>
      </c>
      <c r="K13735">
        <v>0</v>
      </c>
      <c r="L13735">
        <v>0</v>
      </c>
      <c r="M13735">
        <v>0</v>
      </c>
      <c r="N13735">
        <v>0</v>
      </c>
      <c r="O13735">
        <v>0</v>
      </c>
    </row>
    <row r="13736" spans="1:19" x14ac:dyDescent="0.3">
      <c r="A13736">
        <v>10222</v>
      </c>
      <c r="B13736" t="s">
        <v>1273</v>
      </c>
      <c r="C13736" t="s">
        <v>3625</v>
      </c>
      <c r="P13736">
        <v>15</v>
      </c>
      <c r="Q13736">
        <v>1</v>
      </c>
      <c r="R13736">
        <v>59</v>
      </c>
      <c r="S13736">
        <v>8</v>
      </c>
    </row>
    <row r="13737" spans="1:19" x14ac:dyDescent="0.3">
      <c r="A13737">
        <v>10222</v>
      </c>
      <c r="B13737" t="s">
        <v>1273</v>
      </c>
      <c r="C13737" t="s">
        <v>291</v>
      </c>
      <c r="P13737">
        <v>21</v>
      </c>
      <c r="Q13737">
        <v>0</v>
      </c>
      <c r="R13737">
        <v>30</v>
      </c>
      <c r="S13737">
        <v>2</v>
      </c>
    </row>
    <row r="13738" spans="1:19" x14ac:dyDescent="0.3">
      <c r="A13738">
        <v>10222</v>
      </c>
      <c r="B13738" t="s">
        <v>1273</v>
      </c>
      <c r="C13738" t="s">
        <v>2973</v>
      </c>
      <c r="P13738">
        <v>24</v>
      </c>
      <c r="Q13738">
        <v>1</v>
      </c>
      <c r="R13738">
        <v>24</v>
      </c>
      <c r="S13738">
        <v>1</v>
      </c>
    </row>
    <row r="13739" spans="1:19" x14ac:dyDescent="0.3">
      <c r="A13739">
        <v>10222</v>
      </c>
      <c r="B13739" t="s">
        <v>1273</v>
      </c>
      <c r="C13739" t="s">
        <v>2861</v>
      </c>
      <c r="P13739">
        <v>8</v>
      </c>
      <c r="Q13739">
        <v>0</v>
      </c>
      <c r="R13739">
        <v>22</v>
      </c>
      <c r="S13739">
        <v>3</v>
      </c>
    </row>
    <row r="13740" spans="1:19" x14ac:dyDescent="0.3">
      <c r="A13740">
        <v>10222</v>
      </c>
      <c r="B13740" t="s">
        <v>1273</v>
      </c>
      <c r="C13740" t="s">
        <v>898</v>
      </c>
      <c r="P13740">
        <v>13</v>
      </c>
      <c r="Q13740">
        <v>0</v>
      </c>
      <c r="R13740">
        <v>13</v>
      </c>
      <c r="S13740">
        <v>1</v>
      </c>
    </row>
    <row r="13741" spans="1:19" x14ac:dyDescent="0.3">
      <c r="A13741">
        <v>10222</v>
      </c>
      <c r="B13741" t="s">
        <v>767</v>
      </c>
      <c r="C13741" t="s">
        <v>3437</v>
      </c>
      <c r="P13741">
        <v>58</v>
      </c>
      <c r="Q13741">
        <v>0</v>
      </c>
      <c r="R13741">
        <v>115</v>
      </c>
      <c r="S13741">
        <v>8</v>
      </c>
    </row>
    <row r="13742" spans="1:19" x14ac:dyDescent="0.3">
      <c r="A13742">
        <v>10222</v>
      </c>
      <c r="B13742" t="s">
        <v>767</v>
      </c>
      <c r="C13742" t="s">
        <v>3627</v>
      </c>
      <c r="P13742">
        <v>29</v>
      </c>
      <c r="Q13742">
        <v>1</v>
      </c>
      <c r="R13742">
        <v>78</v>
      </c>
      <c r="S13742">
        <v>5</v>
      </c>
    </row>
    <row r="13743" spans="1:19" x14ac:dyDescent="0.3">
      <c r="A13743">
        <v>10222</v>
      </c>
      <c r="B13743" t="s">
        <v>767</v>
      </c>
      <c r="C13743" t="s">
        <v>2890</v>
      </c>
      <c r="P13743">
        <v>58</v>
      </c>
      <c r="Q13743">
        <v>1</v>
      </c>
      <c r="R13743">
        <v>58</v>
      </c>
      <c r="S13743">
        <v>1</v>
      </c>
    </row>
    <row r="13744" spans="1:19" x14ac:dyDescent="0.3">
      <c r="A13744">
        <v>10222</v>
      </c>
      <c r="B13744" t="s">
        <v>767</v>
      </c>
      <c r="C13744" t="s">
        <v>56</v>
      </c>
      <c r="P13744">
        <v>17</v>
      </c>
      <c r="Q13744">
        <v>0</v>
      </c>
      <c r="R13744">
        <v>50</v>
      </c>
      <c r="S13744">
        <v>4</v>
      </c>
    </row>
    <row r="13745" spans="1:39" x14ac:dyDescent="0.3">
      <c r="A13745">
        <v>10222</v>
      </c>
      <c r="B13745" t="s">
        <v>767</v>
      </c>
      <c r="C13745" t="s">
        <v>3626</v>
      </c>
      <c r="P13745">
        <v>11</v>
      </c>
      <c r="Q13745">
        <v>0</v>
      </c>
      <c r="R13745">
        <v>19</v>
      </c>
      <c r="S13745">
        <v>2</v>
      </c>
    </row>
    <row r="13746" spans="1:39" x14ac:dyDescent="0.3">
      <c r="A13746">
        <v>10222</v>
      </c>
      <c r="B13746" t="s">
        <v>767</v>
      </c>
      <c r="C13746" t="s">
        <v>2281</v>
      </c>
      <c r="P13746">
        <v>12</v>
      </c>
      <c r="Q13746">
        <v>0</v>
      </c>
      <c r="R13746">
        <v>12</v>
      </c>
      <c r="S13746">
        <v>1</v>
      </c>
    </row>
    <row r="13747" spans="1:39" x14ac:dyDescent="0.3">
      <c r="A13747">
        <v>10222</v>
      </c>
      <c r="B13747" t="s">
        <v>1273</v>
      </c>
      <c r="C13747" t="s">
        <v>2973</v>
      </c>
      <c r="T13747">
        <v>20</v>
      </c>
      <c r="U13747">
        <v>21</v>
      </c>
      <c r="V13747">
        <v>0</v>
      </c>
      <c r="W13747">
        <v>80</v>
      </c>
      <c r="X13747">
        <v>4</v>
      </c>
    </row>
    <row r="13748" spans="1:39" x14ac:dyDescent="0.3">
      <c r="A13748">
        <v>10222</v>
      </c>
      <c r="B13748" t="s">
        <v>1273</v>
      </c>
      <c r="C13748" t="s">
        <v>330</v>
      </c>
      <c r="T13748">
        <v>24</v>
      </c>
      <c r="U13748">
        <v>26</v>
      </c>
      <c r="V13748">
        <v>0</v>
      </c>
      <c r="W13748">
        <v>48</v>
      </c>
      <c r="X13748">
        <v>2</v>
      </c>
    </row>
    <row r="13749" spans="1:39" x14ac:dyDescent="0.3">
      <c r="A13749">
        <v>10222</v>
      </c>
      <c r="B13749" t="s">
        <v>767</v>
      </c>
      <c r="C13749" t="s">
        <v>3437</v>
      </c>
      <c r="T13749">
        <v>16</v>
      </c>
      <c r="U13749">
        <v>17</v>
      </c>
      <c r="V13749">
        <v>0</v>
      </c>
      <c r="W13749">
        <v>48</v>
      </c>
      <c r="X13749">
        <v>3</v>
      </c>
    </row>
    <row r="13750" spans="1:39" x14ac:dyDescent="0.3">
      <c r="A13750">
        <v>10222</v>
      </c>
      <c r="B13750" t="s">
        <v>767</v>
      </c>
      <c r="C13750" t="s">
        <v>56</v>
      </c>
      <c r="Y13750">
        <v>0</v>
      </c>
      <c r="Z13750">
        <v>0</v>
      </c>
      <c r="AA13750">
        <v>0</v>
      </c>
      <c r="AB13750">
        <v>0</v>
      </c>
      <c r="AC13750">
        <v>1</v>
      </c>
    </row>
    <row r="13751" spans="1:39" x14ac:dyDescent="0.3">
      <c r="A13751">
        <v>10222</v>
      </c>
      <c r="B13751" t="s">
        <v>1273</v>
      </c>
      <c r="C13751" t="s">
        <v>3628</v>
      </c>
      <c r="AD13751">
        <v>1</v>
      </c>
      <c r="AE13751" t="s">
        <v>136</v>
      </c>
      <c r="AF13751">
        <v>0</v>
      </c>
      <c r="AG13751">
        <v>0</v>
      </c>
      <c r="AH13751">
        <v>2</v>
      </c>
      <c r="AI13751">
        <v>2</v>
      </c>
    </row>
    <row r="13752" spans="1:39" x14ac:dyDescent="0.3">
      <c r="A13752">
        <v>10222</v>
      </c>
      <c r="B13752" t="s">
        <v>767</v>
      </c>
      <c r="C13752" t="s">
        <v>3099</v>
      </c>
      <c r="AD13752">
        <v>3</v>
      </c>
      <c r="AE13752">
        <v>37</v>
      </c>
      <c r="AF13752">
        <v>2</v>
      </c>
      <c r="AG13752">
        <v>66.7</v>
      </c>
      <c r="AH13752">
        <v>10</v>
      </c>
      <c r="AI13752">
        <v>4</v>
      </c>
    </row>
    <row r="13753" spans="1:39" x14ac:dyDescent="0.3">
      <c r="A13753">
        <v>10222</v>
      </c>
      <c r="B13753" t="s">
        <v>767</v>
      </c>
      <c r="C13753" t="s">
        <v>3629</v>
      </c>
      <c r="AD13753">
        <v>0</v>
      </c>
      <c r="AE13753" t="s">
        <v>136</v>
      </c>
      <c r="AF13753">
        <v>0</v>
      </c>
      <c r="AG13753" t="s">
        <v>136</v>
      </c>
      <c r="AH13753">
        <v>1</v>
      </c>
      <c r="AI13753">
        <v>1</v>
      </c>
    </row>
    <row r="13754" spans="1:39" x14ac:dyDescent="0.3">
      <c r="A13754">
        <v>10222</v>
      </c>
      <c r="B13754" t="s">
        <v>1273</v>
      </c>
      <c r="C13754" t="s">
        <v>1066</v>
      </c>
      <c r="AJ13754">
        <v>55</v>
      </c>
      <c r="AK13754">
        <v>237</v>
      </c>
      <c r="AL13754">
        <v>47.4</v>
      </c>
      <c r="AM13754">
        <v>5</v>
      </c>
    </row>
    <row r="13755" spans="1:39" x14ac:dyDescent="0.3">
      <c r="A13755">
        <v>10222</v>
      </c>
      <c r="B13755" t="s">
        <v>767</v>
      </c>
      <c r="C13755" t="s">
        <v>3630</v>
      </c>
      <c r="AJ13755">
        <v>45</v>
      </c>
      <c r="AK13755">
        <v>84</v>
      </c>
      <c r="AL13755">
        <v>42</v>
      </c>
      <c r="AM13755">
        <v>2</v>
      </c>
    </row>
    <row r="13756" spans="1:39" x14ac:dyDescent="0.3">
      <c r="A13756">
        <v>10223</v>
      </c>
      <c r="B13756" t="s">
        <v>844</v>
      </c>
      <c r="C13756" t="s">
        <v>3631</v>
      </c>
      <c r="D13756">
        <v>43</v>
      </c>
      <c r="E13756">
        <v>53.5</v>
      </c>
      <c r="F13756">
        <v>23</v>
      </c>
      <c r="G13756">
        <v>2</v>
      </c>
      <c r="H13756">
        <v>1</v>
      </c>
      <c r="I13756">
        <v>184</v>
      </c>
      <c r="J13756">
        <v>87.8</v>
      </c>
    </row>
    <row r="13757" spans="1:39" x14ac:dyDescent="0.3">
      <c r="A13757">
        <v>10223</v>
      </c>
      <c r="B13757" t="s">
        <v>844</v>
      </c>
      <c r="C13757" t="s">
        <v>3046</v>
      </c>
      <c r="D13757">
        <v>1</v>
      </c>
      <c r="E13757">
        <v>100</v>
      </c>
      <c r="F13757">
        <v>1</v>
      </c>
      <c r="G13757">
        <v>0</v>
      </c>
      <c r="H13757">
        <v>1</v>
      </c>
      <c r="I13757">
        <v>76</v>
      </c>
      <c r="J13757">
        <v>1068.4000000000001</v>
      </c>
    </row>
    <row r="13758" spans="1:39" x14ac:dyDescent="0.3">
      <c r="A13758">
        <v>10223</v>
      </c>
      <c r="B13758" t="s">
        <v>844</v>
      </c>
      <c r="C13758" t="s">
        <v>971</v>
      </c>
      <c r="D13758">
        <v>1</v>
      </c>
      <c r="E13758">
        <v>0</v>
      </c>
      <c r="F13758">
        <v>0</v>
      </c>
      <c r="G13758">
        <v>0</v>
      </c>
      <c r="H13758">
        <v>0</v>
      </c>
      <c r="I13758">
        <v>0</v>
      </c>
      <c r="J13758">
        <v>0</v>
      </c>
    </row>
    <row r="13759" spans="1:39" x14ac:dyDescent="0.3">
      <c r="A13759">
        <v>10223</v>
      </c>
      <c r="B13759" t="s">
        <v>1063</v>
      </c>
      <c r="C13759" t="s">
        <v>3632</v>
      </c>
      <c r="D13759">
        <v>35</v>
      </c>
      <c r="E13759">
        <v>54.3</v>
      </c>
      <c r="F13759">
        <v>19</v>
      </c>
      <c r="G13759">
        <v>2</v>
      </c>
      <c r="H13759">
        <v>2</v>
      </c>
      <c r="I13759">
        <v>214</v>
      </c>
      <c r="J13759">
        <v>113.1</v>
      </c>
    </row>
    <row r="13760" spans="1:39" x14ac:dyDescent="0.3">
      <c r="A13760">
        <v>10223</v>
      </c>
      <c r="B13760" t="s">
        <v>1063</v>
      </c>
      <c r="C13760" t="s">
        <v>3633</v>
      </c>
      <c r="D13760">
        <v>2</v>
      </c>
      <c r="E13760">
        <v>50</v>
      </c>
      <c r="F13760">
        <v>1</v>
      </c>
      <c r="G13760">
        <v>0</v>
      </c>
      <c r="H13760">
        <v>0</v>
      </c>
      <c r="I13760">
        <v>7</v>
      </c>
      <c r="J13760">
        <v>79.400000000000006</v>
      </c>
    </row>
    <row r="13761" spans="1:19" x14ac:dyDescent="0.3">
      <c r="A13761">
        <v>10223</v>
      </c>
      <c r="B13761" t="s">
        <v>844</v>
      </c>
      <c r="C13761" t="s">
        <v>330</v>
      </c>
      <c r="K13761">
        <v>21</v>
      </c>
      <c r="L13761">
        <v>0</v>
      </c>
      <c r="M13761">
        <v>19</v>
      </c>
      <c r="N13761">
        <v>1</v>
      </c>
      <c r="O13761">
        <v>109</v>
      </c>
    </row>
    <row r="13762" spans="1:19" x14ac:dyDescent="0.3">
      <c r="A13762">
        <v>10223</v>
      </c>
      <c r="B13762" t="s">
        <v>844</v>
      </c>
      <c r="C13762" t="s">
        <v>130</v>
      </c>
      <c r="K13762">
        <v>6</v>
      </c>
      <c r="L13762">
        <v>0</v>
      </c>
      <c r="M13762">
        <v>14</v>
      </c>
      <c r="N13762">
        <v>0</v>
      </c>
      <c r="O13762">
        <v>9</v>
      </c>
    </row>
    <row r="13763" spans="1:19" x14ac:dyDescent="0.3">
      <c r="A13763">
        <v>10223</v>
      </c>
      <c r="B13763" t="s">
        <v>844</v>
      </c>
      <c r="C13763" t="s">
        <v>3631</v>
      </c>
      <c r="K13763">
        <v>2</v>
      </c>
      <c r="L13763">
        <v>0</v>
      </c>
      <c r="M13763">
        <v>0</v>
      </c>
      <c r="N13763">
        <v>0</v>
      </c>
      <c r="O13763">
        <v>-10</v>
      </c>
    </row>
    <row r="13764" spans="1:19" x14ac:dyDescent="0.3">
      <c r="A13764">
        <v>10223</v>
      </c>
      <c r="B13764" t="s">
        <v>1063</v>
      </c>
      <c r="C13764" t="s">
        <v>2151</v>
      </c>
      <c r="K13764">
        <v>10</v>
      </c>
      <c r="L13764">
        <v>0</v>
      </c>
      <c r="M13764">
        <v>25</v>
      </c>
      <c r="N13764">
        <v>0</v>
      </c>
      <c r="O13764">
        <v>62</v>
      </c>
    </row>
    <row r="13765" spans="1:19" x14ac:dyDescent="0.3">
      <c r="A13765">
        <v>10223</v>
      </c>
      <c r="B13765" t="s">
        <v>1063</v>
      </c>
      <c r="C13765" t="s">
        <v>121</v>
      </c>
      <c r="K13765">
        <v>10</v>
      </c>
      <c r="L13765">
        <v>0</v>
      </c>
      <c r="M13765">
        <v>21</v>
      </c>
      <c r="N13765">
        <v>0</v>
      </c>
      <c r="O13765">
        <v>57</v>
      </c>
    </row>
    <row r="13766" spans="1:19" x14ac:dyDescent="0.3">
      <c r="A13766">
        <v>10223</v>
      </c>
      <c r="B13766" t="s">
        <v>1063</v>
      </c>
      <c r="C13766" t="s">
        <v>3633</v>
      </c>
      <c r="K13766">
        <v>3</v>
      </c>
      <c r="L13766">
        <v>0</v>
      </c>
      <c r="M13766">
        <v>17</v>
      </c>
      <c r="N13766">
        <v>0</v>
      </c>
      <c r="O13766">
        <v>22</v>
      </c>
    </row>
    <row r="13767" spans="1:19" x14ac:dyDescent="0.3">
      <c r="A13767">
        <v>10223</v>
      </c>
      <c r="B13767" t="s">
        <v>1063</v>
      </c>
      <c r="C13767" t="s">
        <v>3212</v>
      </c>
      <c r="K13767">
        <v>4</v>
      </c>
      <c r="L13767">
        <v>0</v>
      </c>
      <c r="M13767">
        <v>5</v>
      </c>
      <c r="N13767">
        <v>0</v>
      </c>
      <c r="O13767">
        <v>14</v>
      </c>
    </row>
    <row r="13768" spans="1:19" x14ac:dyDescent="0.3">
      <c r="A13768">
        <v>10223</v>
      </c>
      <c r="B13768" t="s">
        <v>1063</v>
      </c>
      <c r="C13768" t="s">
        <v>3632</v>
      </c>
      <c r="K13768">
        <v>7</v>
      </c>
      <c r="L13768">
        <v>1</v>
      </c>
      <c r="M13768">
        <v>3</v>
      </c>
      <c r="N13768">
        <v>0</v>
      </c>
      <c r="O13768">
        <v>-29</v>
      </c>
    </row>
    <row r="13769" spans="1:19" x14ac:dyDescent="0.3">
      <c r="A13769">
        <v>10223</v>
      </c>
      <c r="B13769" t="s">
        <v>844</v>
      </c>
      <c r="C13769" t="s">
        <v>2177</v>
      </c>
      <c r="P13769">
        <v>76</v>
      </c>
      <c r="Q13769">
        <v>1</v>
      </c>
      <c r="R13769">
        <v>172</v>
      </c>
      <c r="S13769">
        <v>13</v>
      </c>
    </row>
    <row r="13770" spans="1:19" x14ac:dyDescent="0.3">
      <c r="A13770">
        <v>10223</v>
      </c>
      <c r="B13770" t="s">
        <v>844</v>
      </c>
      <c r="C13770" t="s">
        <v>971</v>
      </c>
      <c r="P13770">
        <v>30</v>
      </c>
      <c r="Q13770">
        <v>1</v>
      </c>
      <c r="R13770">
        <v>43</v>
      </c>
      <c r="S13770">
        <v>4</v>
      </c>
    </row>
    <row r="13771" spans="1:19" x14ac:dyDescent="0.3">
      <c r="A13771">
        <v>10223</v>
      </c>
      <c r="B13771" t="s">
        <v>844</v>
      </c>
      <c r="C13771" t="s">
        <v>3053</v>
      </c>
      <c r="P13771">
        <v>14</v>
      </c>
      <c r="Q13771">
        <v>0</v>
      </c>
      <c r="R13771">
        <v>38</v>
      </c>
      <c r="S13771">
        <v>5</v>
      </c>
    </row>
    <row r="13772" spans="1:19" x14ac:dyDescent="0.3">
      <c r="A13772">
        <v>10223</v>
      </c>
      <c r="B13772" t="s">
        <v>844</v>
      </c>
      <c r="C13772" t="s">
        <v>3634</v>
      </c>
      <c r="P13772">
        <v>5</v>
      </c>
      <c r="Q13772">
        <v>0</v>
      </c>
      <c r="R13772">
        <v>5</v>
      </c>
      <c r="S13772">
        <v>1</v>
      </c>
    </row>
    <row r="13773" spans="1:19" x14ac:dyDescent="0.3">
      <c r="A13773">
        <v>10223</v>
      </c>
      <c r="B13773" t="s">
        <v>844</v>
      </c>
      <c r="C13773" t="s">
        <v>330</v>
      </c>
      <c r="P13773">
        <v>2</v>
      </c>
      <c r="Q13773">
        <v>0</v>
      </c>
      <c r="R13773">
        <v>2</v>
      </c>
      <c r="S13773">
        <v>1</v>
      </c>
    </row>
    <row r="13774" spans="1:19" x14ac:dyDescent="0.3">
      <c r="A13774">
        <v>10223</v>
      </c>
      <c r="B13774" t="s">
        <v>1063</v>
      </c>
      <c r="C13774" t="s">
        <v>990</v>
      </c>
      <c r="P13774">
        <v>21</v>
      </c>
      <c r="Q13774">
        <v>2</v>
      </c>
      <c r="R13774">
        <v>109</v>
      </c>
      <c r="S13774">
        <v>7</v>
      </c>
    </row>
    <row r="13775" spans="1:19" x14ac:dyDescent="0.3">
      <c r="A13775">
        <v>10223</v>
      </c>
      <c r="B13775" t="s">
        <v>1063</v>
      </c>
      <c r="C13775" t="s">
        <v>2151</v>
      </c>
      <c r="P13775">
        <v>18</v>
      </c>
      <c r="Q13775">
        <v>0</v>
      </c>
      <c r="R13775">
        <v>26</v>
      </c>
      <c r="S13775">
        <v>2</v>
      </c>
    </row>
    <row r="13776" spans="1:19" x14ac:dyDescent="0.3">
      <c r="A13776">
        <v>10223</v>
      </c>
      <c r="B13776" t="s">
        <v>1063</v>
      </c>
      <c r="C13776" t="s">
        <v>3125</v>
      </c>
      <c r="P13776">
        <v>9</v>
      </c>
      <c r="Q13776">
        <v>0</v>
      </c>
      <c r="R13776">
        <v>21</v>
      </c>
      <c r="S13776">
        <v>4</v>
      </c>
    </row>
    <row r="13777" spans="1:39" x14ac:dyDescent="0.3">
      <c r="A13777">
        <v>10223</v>
      </c>
      <c r="B13777" t="s">
        <v>1063</v>
      </c>
      <c r="C13777" t="s">
        <v>121</v>
      </c>
      <c r="P13777">
        <v>12</v>
      </c>
      <c r="Q13777">
        <v>0</v>
      </c>
      <c r="R13777">
        <v>20</v>
      </c>
      <c r="S13777">
        <v>2</v>
      </c>
    </row>
    <row r="13778" spans="1:39" x14ac:dyDescent="0.3">
      <c r="A13778">
        <v>10223</v>
      </c>
      <c r="B13778" t="s">
        <v>1063</v>
      </c>
      <c r="C13778" t="s">
        <v>971</v>
      </c>
      <c r="P13778">
        <v>19</v>
      </c>
      <c r="Q13778">
        <v>0</v>
      </c>
      <c r="R13778">
        <v>19</v>
      </c>
      <c r="S13778">
        <v>1</v>
      </c>
    </row>
    <row r="13779" spans="1:39" x14ac:dyDescent="0.3">
      <c r="A13779">
        <v>10223</v>
      </c>
      <c r="B13779" t="s">
        <v>1063</v>
      </c>
      <c r="C13779" t="s">
        <v>3635</v>
      </c>
      <c r="P13779">
        <v>9</v>
      </c>
      <c r="Q13779">
        <v>0</v>
      </c>
      <c r="R13779">
        <v>17</v>
      </c>
      <c r="S13779">
        <v>3</v>
      </c>
    </row>
    <row r="13780" spans="1:39" x14ac:dyDescent="0.3">
      <c r="A13780">
        <v>10223</v>
      </c>
      <c r="B13780" t="s">
        <v>1063</v>
      </c>
      <c r="C13780" t="s">
        <v>109</v>
      </c>
      <c r="P13780">
        <v>9</v>
      </c>
      <c r="Q13780">
        <v>0</v>
      </c>
      <c r="R13780">
        <v>9</v>
      </c>
      <c r="S13780">
        <v>1</v>
      </c>
    </row>
    <row r="13781" spans="1:39" x14ac:dyDescent="0.3">
      <c r="A13781">
        <v>10223</v>
      </c>
      <c r="B13781" t="s">
        <v>844</v>
      </c>
      <c r="C13781" t="s">
        <v>330</v>
      </c>
      <c r="T13781">
        <v>16.5</v>
      </c>
      <c r="U13781">
        <v>18</v>
      </c>
      <c r="V13781">
        <v>0</v>
      </c>
      <c r="W13781">
        <v>33</v>
      </c>
      <c r="X13781">
        <v>2</v>
      </c>
    </row>
    <row r="13782" spans="1:39" x14ac:dyDescent="0.3">
      <c r="A13782">
        <v>10223</v>
      </c>
      <c r="B13782" t="s">
        <v>1063</v>
      </c>
      <c r="C13782" t="s">
        <v>121</v>
      </c>
      <c r="T13782">
        <v>13.5</v>
      </c>
      <c r="U13782">
        <v>20</v>
      </c>
      <c r="V13782">
        <v>0</v>
      </c>
      <c r="W13782">
        <v>27</v>
      </c>
      <c r="X13782">
        <v>2</v>
      </c>
    </row>
    <row r="13783" spans="1:39" x14ac:dyDescent="0.3">
      <c r="A13783">
        <v>10223</v>
      </c>
      <c r="B13783" t="s">
        <v>1063</v>
      </c>
      <c r="C13783" t="s">
        <v>990</v>
      </c>
      <c r="T13783">
        <v>18</v>
      </c>
      <c r="U13783">
        <v>18</v>
      </c>
      <c r="V13783">
        <v>0</v>
      </c>
      <c r="W13783">
        <v>18</v>
      </c>
      <c r="X13783">
        <v>1</v>
      </c>
    </row>
    <row r="13784" spans="1:39" x14ac:dyDescent="0.3">
      <c r="A13784">
        <v>10223</v>
      </c>
      <c r="B13784" t="s">
        <v>1063</v>
      </c>
      <c r="C13784" t="s">
        <v>187</v>
      </c>
      <c r="T13784">
        <v>12</v>
      </c>
      <c r="U13784">
        <v>12</v>
      </c>
      <c r="V13784">
        <v>0</v>
      </c>
      <c r="W13784">
        <v>12</v>
      </c>
      <c r="X13784">
        <v>1</v>
      </c>
    </row>
    <row r="13785" spans="1:39" x14ac:dyDescent="0.3">
      <c r="A13785">
        <v>10223</v>
      </c>
      <c r="B13785" t="s">
        <v>1063</v>
      </c>
      <c r="C13785" t="s">
        <v>109</v>
      </c>
      <c r="Y13785">
        <v>13</v>
      </c>
      <c r="Z13785">
        <v>13</v>
      </c>
      <c r="AA13785">
        <v>0</v>
      </c>
      <c r="AB13785">
        <v>13</v>
      </c>
      <c r="AC13785">
        <v>1</v>
      </c>
    </row>
    <row r="13786" spans="1:39" x14ac:dyDescent="0.3">
      <c r="A13786">
        <v>10223</v>
      </c>
      <c r="B13786" t="s">
        <v>844</v>
      </c>
      <c r="C13786" t="s">
        <v>1227</v>
      </c>
      <c r="AD13786">
        <v>2</v>
      </c>
      <c r="AE13786">
        <v>29</v>
      </c>
      <c r="AF13786">
        <v>1</v>
      </c>
      <c r="AG13786">
        <v>50</v>
      </c>
      <c r="AH13786">
        <v>6</v>
      </c>
      <c r="AI13786">
        <v>3</v>
      </c>
    </row>
    <row r="13787" spans="1:39" x14ac:dyDescent="0.3">
      <c r="A13787">
        <v>10223</v>
      </c>
      <c r="B13787" t="s">
        <v>1063</v>
      </c>
      <c r="C13787" t="s">
        <v>3636</v>
      </c>
      <c r="AD13787">
        <v>2</v>
      </c>
      <c r="AE13787">
        <v>37</v>
      </c>
      <c r="AF13787">
        <v>2</v>
      </c>
      <c r="AG13787">
        <v>100</v>
      </c>
      <c r="AH13787">
        <v>9</v>
      </c>
      <c r="AI13787">
        <v>3</v>
      </c>
    </row>
    <row r="13788" spans="1:39" x14ac:dyDescent="0.3">
      <c r="A13788">
        <v>10223</v>
      </c>
      <c r="B13788" t="s">
        <v>844</v>
      </c>
      <c r="C13788" t="s">
        <v>3637</v>
      </c>
      <c r="AJ13788">
        <v>51</v>
      </c>
      <c r="AK13788">
        <v>291</v>
      </c>
      <c r="AL13788">
        <v>41.6</v>
      </c>
      <c r="AM13788">
        <v>7</v>
      </c>
    </row>
    <row r="13789" spans="1:39" x14ac:dyDescent="0.3">
      <c r="A13789">
        <v>10223</v>
      </c>
      <c r="B13789" t="s">
        <v>1063</v>
      </c>
      <c r="C13789" t="s">
        <v>3638</v>
      </c>
      <c r="AJ13789">
        <v>40</v>
      </c>
      <c r="AK13789">
        <v>117</v>
      </c>
      <c r="AL13789">
        <v>39</v>
      </c>
      <c r="AM13789">
        <v>3</v>
      </c>
    </row>
    <row r="13790" spans="1:39" x14ac:dyDescent="0.3">
      <c r="A13790">
        <v>10223</v>
      </c>
      <c r="B13790" t="s">
        <v>1063</v>
      </c>
      <c r="C13790" t="s">
        <v>3131</v>
      </c>
      <c r="AJ13790">
        <v>51</v>
      </c>
      <c r="AK13790">
        <v>101</v>
      </c>
      <c r="AL13790">
        <v>50.5</v>
      </c>
      <c r="AM13790">
        <v>2</v>
      </c>
    </row>
    <row r="13791" spans="1:39" x14ac:dyDescent="0.3">
      <c r="A13791">
        <v>10224</v>
      </c>
      <c r="B13791" t="s">
        <v>301</v>
      </c>
      <c r="C13791" t="s">
        <v>3639</v>
      </c>
      <c r="D13791">
        <v>34</v>
      </c>
      <c r="E13791">
        <v>41.2</v>
      </c>
      <c r="F13791">
        <v>14</v>
      </c>
      <c r="G13791">
        <v>1</v>
      </c>
      <c r="H13791">
        <v>1</v>
      </c>
      <c r="I13791">
        <v>175</v>
      </c>
      <c r="J13791">
        <v>88.2</v>
      </c>
    </row>
    <row r="13792" spans="1:39" x14ac:dyDescent="0.3">
      <c r="A13792">
        <v>10224</v>
      </c>
      <c r="B13792" t="s">
        <v>301</v>
      </c>
      <c r="C13792" t="s">
        <v>3169</v>
      </c>
      <c r="D13792">
        <v>3</v>
      </c>
      <c r="E13792">
        <v>33.299999999999997</v>
      </c>
      <c r="F13792">
        <v>1</v>
      </c>
      <c r="G13792">
        <v>1</v>
      </c>
      <c r="H13792">
        <v>0</v>
      </c>
      <c r="I13792">
        <v>2</v>
      </c>
      <c r="J13792">
        <v>-27.7</v>
      </c>
    </row>
    <row r="13793" spans="1:19" x14ac:dyDescent="0.3">
      <c r="A13793">
        <v>10224</v>
      </c>
      <c r="B13793" t="s">
        <v>138</v>
      </c>
      <c r="C13793" t="s">
        <v>346</v>
      </c>
      <c r="D13793">
        <v>22</v>
      </c>
      <c r="E13793">
        <v>63.6</v>
      </c>
      <c r="F13793">
        <v>14</v>
      </c>
      <c r="G13793">
        <v>1</v>
      </c>
      <c r="H13793">
        <v>0</v>
      </c>
      <c r="I13793">
        <v>160</v>
      </c>
      <c r="J13793">
        <v>115.6</v>
      </c>
    </row>
    <row r="13794" spans="1:19" x14ac:dyDescent="0.3">
      <c r="A13794">
        <v>10224</v>
      </c>
      <c r="B13794" t="s">
        <v>301</v>
      </c>
      <c r="C13794" t="s">
        <v>3640</v>
      </c>
      <c r="K13794">
        <v>10</v>
      </c>
      <c r="L13794">
        <v>0</v>
      </c>
      <c r="M13794">
        <v>12</v>
      </c>
      <c r="N13794">
        <v>0</v>
      </c>
      <c r="O13794">
        <v>37</v>
      </c>
    </row>
    <row r="13795" spans="1:19" x14ac:dyDescent="0.3">
      <c r="A13795">
        <v>10224</v>
      </c>
      <c r="B13795" t="s">
        <v>301</v>
      </c>
      <c r="C13795" t="s">
        <v>3169</v>
      </c>
      <c r="K13795">
        <v>3</v>
      </c>
      <c r="L13795">
        <v>0</v>
      </c>
      <c r="M13795">
        <v>5</v>
      </c>
      <c r="N13795">
        <v>0</v>
      </c>
      <c r="O13795">
        <v>9</v>
      </c>
    </row>
    <row r="13796" spans="1:19" x14ac:dyDescent="0.3">
      <c r="A13796">
        <v>10224</v>
      </c>
      <c r="B13796" t="s">
        <v>301</v>
      </c>
      <c r="C13796" t="s">
        <v>48</v>
      </c>
      <c r="K13796">
        <v>2</v>
      </c>
      <c r="L13796">
        <v>0</v>
      </c>
      <c r="M13796">
        <v>4</v>
      </c>
      <c r="N13796">
        <v>0</v>
      </c>
      <c r="O13796">
        <v>7</v>
      </c>
    </row>
    <row r="13797" spans="1:19" x14ac:dyDescent="0.3">
      <c r="A13797">
        <v>10224</v>
      </c>
      <c r="B13797" t="s">
        <v>301</v>
      </c>
      <c r="C13797" t="s">
        <v>1698</v>
      </c>
      <c r="K13797">
        <v>1</v>
      </c>
      <c r="L13797">
        <v>0</v>
      </c>
      <c r="M13797">
        <v>4</v>
      </c>
      <c r="N13797">
        <v>0</v>
      </c>
      <c r="O13797">
        <v>4</v>
      </c>
    </row>
    <row r="13798" spans="1:19" x14ac:dyDescent="0.3">
      <c r="A13798">
        <v>10224</v>
      </c>
      <c r="B13798" t="s">
        <v>301</v>
      </c>
      <c r="C13798" t="s">
        <v>1624</v>
      </c>
      <c r="K13798">
        <v>1</v>
      </c>
      <c r="L13798">
        <v>0</v>
      </c>
      <c r="M13798">
        <v>3</v>
      </c>
      <c r="N13798">
        <v>0</v>
      </c>
      <c r="O13798">
        <v>3</v>
      </c>
    </row>
    <row r="13799" spans="1:19" x14ac:dyDescent="0.3">
      <c r="A13799">
        <v>10224</v>
      </c>
      <c r="B13799" t="s">
        <v>301</v>
      </c>
      <c r="C13799" t="s">
        <v>1124</v>
      </c>
      <c r="K13799">
        <v>1</v>
      </c>
      <c r="L13799">
        <v>0</v>
      </c>
      <c r="M13799">
        <v>3</v>
      </c>
      <c r="N13799">
        <v>0</v>
      </c>
      <c r="O13799">
        <v>3</v>
      </c>
    </row>
    <row r="13800" spans="1:19" x14ac:dyDescent="0.3">
      <c r="A13800">
        <v>10224</v>
      </c>
      <c r="B13800" t="s">
        <v>301</v>
      </c>
      <c r="C13800" t="s">
        <v>3639</v>
      </c>
      <c r="K13800">
        <v>4</v>
      </c>
      <c r="L13800">
        <v>0</v>
      </c>
      <c r="M13800">
        <v>0</v>
      </c>
      <c r="N13800">
        <v>0</v>
      </c>
      <c r="O13800">
        <v>-16</v>
      </c>
    </row>
    <row r="13801" spans="1:19" x14ac:dyDescent="0.3">
      <c r="A13801">
        <v>10224</v>
      </c>
      <c r="B13801" t="s">
        <v>138</v>
      </c>
      <c r="C13801" t="s">
        <v>2072</v>
      </c>
      <c r="K13801">
        <v>9</v>
      </c>
      <c r="L13801">
        <v>0</v>
      </c>
      <c r="M13801">
        <v>43</v>
      </c>
      <c r="N13801">
        <v>1</v>
      </c>
      <c r="O13801">
        <v>68</v>
      </c>
    </row>
    <row r="13802" spans="1:19" x14ac:dyDescent="0.3">
      <c r="A13802">
        <v>10224</v>
      </c>
      <c r="B13802" t="s">
        <v>138</v>
      </c>
      <c r="C13802" t="s">
        <v>3210</v>
      </c>
      <c r="K13802">
        <v>20</v>
      </c>
      <c r="L13802">
        <v>0</v>
      </c>
      <c r="M13802">
        <v>17</v>
      </c>
      <c r="N13802">
        <v>2</v>
      </c>
      <c r="O13802">
        <v>58</v>
      </c>
    </row>
    <row r="13803" spans="1:19" x14ac:dyDescent="0.3">
      <c r="A13803">
        <v>10224</v>
      </c>
      <c r="B13803" t="s">
        <v>138</v>
      </c>
      <c r="C13803" t="s">
        <v>3641</v>
      </c>
      <c r="K13803">
        <v>2</v>
      </c>
      <c r="L13803">
        <v>0</v>
      </c>
      <c r="M13803">
        <v>7</v>
      </c>
      <c r="N13803">
        <v>0</v>
      </c>
      <c r="O13803">
        <v>11</v>
      </c>
    </row>
    <row r="13804" spans="1:19" x14ac:dyDescent="0.3">
      <c r="A13804">
        <v>10224</v>
      </c>
      <c r="B13804" t="s">
        <v>138</v>
      </c>
      <c r="C13804" t="s">
        <v>3642</v>
      </c>
      <c r="K13804">
        <v>4</v>
      </c>
      <c r="L13804">
        <v>0</v>
      </c>
      <c r="M13804">
        <v>1</v>
      </c>
      <c r="N13804">
        <v>0</v>
      </c>
      <c r="O13804">
        <v>-5</v>
      </c>
    </row>
    <row r="13805" spans="1:19" x14ac:dyDescent="0.3">
      <c r="A13805">
        <v>10224</v>
      </c>
      <c r="B13805" t="s">
        <v>138</v>
      </c>
      <c r="C13805" t="s">
        <v>346</v>
      </c>
      <c r="K13805">
        <v>4</v>
      </c>
      <c r="L13805">
        <v>0</v>
      </c>
      <c r="M13805">
        <v>3</v>
      </c>
      <c r="N13805">
        <v>0</v>
      </c>
      <c r="O13805">
        <v>-8</v>
      </c>
    </row>
    <row r="13806" spans="1:19" x14ac:dyDescent="0.3">
      <c r="A13806">
        <v>10224</v>
      </c>
      <c r="B13806" t="s">
        <v>301</v>
      </c>
      <c r="C13806" t="s">
        <v>1698</v>
      </c>
      <c r="P13806">
        <v>23</v>
      </c>
      <c r="Q13806">
        <v>0</v>
      </c>
      <c r="R13806">
        <v>56</v>
      </c>
      <c r="S13806">
        <v>4</v>
      </c>
    </row>
    <row r="13807" spans="1:19" x14ac:dyDescent="0.3">
      <c r="A13807">
        <v>10224</v>
      </c>
      <c r="B13807" t="s">
        <v>301</v>
      </c>
      <c r="C13807" t="s">
        <v>1684</v>
      </c>
      <c r="P13807">
        <v>30</v>
      </c>
      <c r="Q13807">
        <v>1</v>
      </c>
      <c r="R13807">
        <v>43</v>
      </c>
      <c r="S13807">
        <v>2</v>
      </c>
    </row>
    <row r="13808" spans="1:19" x14ac:dyDescent="0.3">
      <c r="A13808">
        <v>10224</v>
      </c>
      <c r="B13808" t="s">
        <v>301</v>
      </c>
      <c r="C13808" t="s">
        <v>1624</v>
      </c>
      <c r="P13808">
        <v>18</v>
      </c>
      <c r="Q13808">
        <v>0</v>
      </c>
      <c r="R13808">
        <v>36</v>
      </c>
      <c r="S13808">
        <v>3</v>
      </c>
    </row>
    <row r="13809" spans="1:39" x14ac:dyDescent="0.3">
      <c r="A13809">
        <v>10224</v>
      </c>
      <c r="B13809" t="s">
        <v>301</v>
      </c>
      <c r="C13809" t="s">
        <v>3643</v>
      </c>
      <c r="P13809">
        <v>21</v>
      </c>
      <c r="Q13809">
        <v>0</v>
      </c>
      <c r="R13809">
        <v>28</v>
      </c>
      <c r="S13809">
        <v>2</v>
      </c>
    </row>
    <row r="13810" spans="1:39" x14ac:dyDescent="0.3">
      <c r="A13810">
        <v>10224</v>
      </c>
      <c r="B13810" t="s">
        <v>301</v>
      </c>
      <c r="C13810" t="s">
        <v>1066</v>
      </c>
      <c r="P13810">
        <v>8</v>
      </c>
      <c r="Q13810">
        <v>0</v>
      </c>
      <c r="R13810">
        <v>6</v>
      </c>
      <c r="S13810">
        <v>2</v>
      </c>
    </row>
    <row r="13811" spans="1:39" x14ac:dyDescent="0.3">
      <c r="A13811">
        <v>10224</v>
      </c>
      <c r="B13811" t="s">
        <v>301</v>
      </c>
      <c r="C13811" t="s">
        <v>1124</v>
      </c>
      <c r="P13811">
        <v>6</v>
      </c>
      <c r="Q13811">
        <v>0</v>
      </c>
      <c r="R13811">
        <v>6</v>
      </c>
      <c r="S13811">
        <v>1</v>
      </c>
    </row>
    <row r="13812" spans="1:39" x14ac:dyDescent="0.3">
      <c r="A13812">
        <v>10224</v>
      </c>
      <c r="B13812" t="s">
        <v>301</v>
      </c>
      <c r="C13812" t="s">
        <v>48</v>
      </c>
      <c r="P13812">
        <v>2</v>
      </c>
      <c r="Q13812">
        <v>0</v>
      </c>
      <c r="R13812">
        <v>2</v>
      </c>
      <c r="S13812">
        <v>1</v>
      </c>
    </row>
    <row r="13813" spans="1:39" x14ac:dyDescent="0.3">
      <c r="A13813">
        <v>10224</v>
      </c>
      <c r="B13813" t="s">
        <v>138</v>
      </c>
      <c r="C13813" t="s">
        <v>154</v>
      </c>
      <c r="P13813">
        <v>30</v>
      </c>
      <c r="Q13813">
        <v>0</v>
      </c>
      <c r="R13813">
        <v>59</v>
      </c>
      <c r="S13813">
        <v>4</v>
      </c>
    </row>
    <row r="13814" spans="1:39" x14ac:dyDescent="0.3">
      <c r="A13814">
        <v>10224</v>
      </c>
      <c r="B13814" t="s">
        <v>138</v>
      </c>
      <c r="C13814" t="s">
        <v>831</v>
      </c>
      <c r="P13814">
        <v>17</v>
      </c>
      <c r="Q13814">
        <v>0</v>
      </c>
      <c r="R13814">
        <v>37</v>
      </c>
      <c r="S13814">
        <v>3</v>
      </c>
    </row>
    <row r="13815" spans="1:39" x14ac:dyDescent="0.3">
      <c r="A13815">
        <v>10224</v>
      </c>
      <c r="B13815" t="s">
        <v>138</v>
      </c>
      <c r="C13815" t="s">
        <v>3210</v>
      </c>
      <c r="P13815">
        <v>15</v>
      </c>
      <c r="Q13815">
        <v>0</v>
      </c>
      <c r="R13815">
        <v>28</v>
      </c>
      <c r="S13815">
        <v>3</v>
      </c>
    </row>
    <row r="13816" spans="1:39" x14ac:dyDescent="0.3">
      <c r="A13816">
        <v>10224</v>
      </c>
      <c r="B13816" t="s">
        <v>138</v>
      </c>
      <c r="C13816" t="s">
        <v>3641</v>
      </c>
      <c r="P13816">
        <v>13</v>
      </c>
      <c r="Q13816">
        <v>0</v>
      </c>
      <c r="R13816">
        <v>19</v>
      </c>
      <c r="S13816">
        <v>2</v>
      </c>
    </row>
    <row r="13817" spans="1:39" x14ac:dyDescent="0.3">
      <c r="A13817">
        <v>10224</v>
      </c>
      <c r="B13817" t="s">
        <v>138</v>
      </c>
      <c r="C13817" t="s">
        <v>427</v>
      </c>
      <c r="P13817">
        <v>13</v>
      </c>
      <c r="Q13817">
        <v>0</v>
      </c>
      <c r="R13817">
        <v>13</v>
      </c>
      <c r="S13817">
        <v>1</v>
      </c>
    </row>
    <row r="13818" spans="1:39" x14ac:dyDescent="0.3">
      <c r="A13818">
        <v>10224</v>
      </c>
      <c r="B13818" t="s">
        <v>138</v>
      </c>
      <c r="C13818" t="s">
        <v>74</v>
      </c>
      <c r="P13818">
        <v>4</v>
      </c>
      <c r="Q13818">
        <v>0</v>
      </c>
      <c r="R13818">
        <v>4</v>
      </c>
      <c r="S13818">
        <v>1</v>
      </c>
    </row>
    <row r="13819" spans="1:39" x14ac:dyDescent="0.3">
      <c r="A13819">
        <v>10224</v>
      </c>
      <c r="B13819" t="s">
        <v>301</v>
      </c>
      <c r="C13819" t="s">
        <v>48</v>
      </c>
      <c r="T13819">
        <v>11</v>
      </c>
      <c r="U13819">
        <v>22</v>
      </c>
      <c r="V13819">
        <v>0</v>
      </c>
      <c r="W13819">
        <v>22</v>
      </c>
      <c r="X13819">
        <v>2</v>
      </c>
    </row>
    <row r="13820" spans="1:39" x14ac:dyDescent="0.3">
      <c r="A13820">
        <v>10224</v>
      </c>
      <c r="B13820" t="s">
        <v>301</v>
      </c>
      <c r="C13820" t="s">
        <v>1698</v>
      </c>
      <c r="T13820">
        <v>10</v>
      </c>
      <c r="U13820">
        <v>10</v>
      </c>
      <c r="V13820">
        <v>0</v>
      </c>
      <c r="W13820">
        <v>10</v>
      </c>
      <c r="X13820">
        <v>1</v>
      </c>
    </row>
    <row r="13821" spans="1:39" x14ac:dyDescent="0.3">
      <c r="A13821">
        <v>10224</v>
      </c>
      <c r="B13821" t="s">
        <v>301</v>
      </c>
      <c r="C13821" t="s">
        <v>1124</v>
      </c>
      <c r="Y13821">
        <v>9</v>
      </c>
      <c r="Z13821">
        <v>11</v>
      </c>
      <c r="AA13821">
        <v>0</v>
      </c>
      <c r="AB13821">
        <v>27</v>
      </c>
      <c r="AC13821">
        <v>3</v>
      </c>
    </row>
    <row r="13822" spans="1:39" x14ac:dyDescent="0.3">
      <c r="A13822">
        <v>10224</v>
      </c>
      <c r="B13822" t="s">
        <v>301</v>
      </c>
      <c r="C13822" t="s">
        <v>3644</v>
      </c>
      <c r="AD13822">
        <v>0</v>
      </c>
      <c r="AE13822" t="s">
        <v>136</v>
      </c>
      <c r="AF13822">
        <v>0</v>
      </c>
      <c r="AG13822" t="s">
        <v>136</v>
      </c>
      <c r="AH13822">
        <v>1</v>
      </c>
      <c r="AI13822">
        <v>1</v>
      </c>
    </row>
    <row r="13823" spans="1:39" x14ac:dyDescent="0.3">
      <c r="A13823">
        <v>10224</v>
      </c>
      <c r="B13823" t="s">
        <v>138</v>
      </c>
      <c r="C13823" t="s">
        <v>3645</v>
      </c>
      <c r="AD13823">
        <v>1</v>
      </c>
      <c r="AE13823" t="s">
        <v>136</v>
      </c>
      <c r="AF13823">
        <v>0</v>
      </c>
      <c r="AG13823">
        <v>0</v>
      </c>
      <c r="AH13823">
        <v>4</v>
      </c>
      <c r="AI13823">
        <v>4</v>
      </c>
    </row>
    <row r="13824" spans="1:39" x14ac:dyDescent="0.3">
      <c r="A13824">
        <v>10224</v>
      </c>
      <c r="B13824" t="s">
        <v>301</v>
      </c>
      <c r="C13824" t="s">
        <v>3644</v>
      </c>
      <c r="AJ13824">
        <v>58</v>
      </c>
      <c r="AK13824">
        <v>185</v>
      </c>
      <c r="AL13824">
        <v>37</v>
      </c>
      <c r="AM13824">
        <v>5</v>
      </c>
    </row>
    <row r="13825" spans="1:39" x14ac:dyDescent="0.3">
      <c r="A13825">
        <v>10224</v>
      </c>
      <c r="B13825" t="s">
        <v>138</v>
      </c>
      <c r="C13825" t="s">
        <v>3211</v>
      </c>
      <c r="AJ13825">
        <v>68</v>
      </c>
      <c r="AK13825">
        <v>144</v>
      </c>
      <c r="AL13825">
        <v>48</v>
      </c>
      <c r="AM13825">
        <v>3</v>
      </c>
    </row>
    <row r="13826" spans="1:39" x14ac:dyDescent="0.3">
      <c r="A13826">
        <v>10225</v>
      </c>
      <c r="B13826" t="s">
        <v>826</v>
      </c>
      <c r="C13826" t="s">
        <v>3646</v>
      </c>
      <c r="D13826">
        <v>36</v>
      </c>
      <c r="E13826">
        <v>69.400000000000006</v>
      </c>
      <c r="F13826">
        <v>25</v>
      </c>
      <c r="G13826">
        <v>0</v>
      </c>
      <c r="H13826">
        <v>1</v>
      </c>
      <c r="I13826">
        <v>213</v>
      </c>
      <c r="J13826">
        <v>128.30000000000001</v>
      </c>
    </row>
    <row r="13827" spans="1:39" x14ac:dyDescent="0.3">
      <c r="A13827">
        <v>10225</v>
      </c>
      <c r="B13827" t="s">
        <v>826</v>
      </c>
      <c r="C13827" t="s">
        <v>2897</v>
      </c>
      <c r="D13827">
        <v>1</v>
      </c>
      <c r="E13827">
        <v>100</v>
      </c>
      <c r="F13827">
        <v>1</v>
      </c>
      <c r="G13827">
        <v>0</v>
      </c>
      <c r="H13827">
        <v>1</v>
      </c>
      <c r="I13827">
        <v>1</v>
      </c>
      <c r="J13827">
        <v>438.4</v>
      </c>
    </row>
    <row r="13828" spans="1:39" x14ac:dyDescent="0.3">
      <c r="A13828">
        <v>10225</v>
      </c>
      <c r="B13828" t="s">
        <v>806</v>
      </c>
      <c r="C13828" t="s">
        <v>107</v>
      </c>
      <c r="D13828">
        <v>14</v>
      </c>
      <c r="E13828">
        <v>28.6</v>
      </c>
      <c r="F13828">
        <v>4</v>
      </c>
      <c r="G13828">
        <v>1</v>
      </c>
      <c r="H13828">
        <v>0</v>
      </c>
      <c r="I13828">
        <v>35</v>
      </c>
      <c r="J13828">
        <v>35.299999999999997</v>
      </c>
    </row>
    <row r="13829" spans="1:39" x14ac:dyDescent="0.3">
      <c r="A13829">
        <v>10225</v>
      </c>
      <c r="B13829" t="s">
        <v>826</v>
      </c>
      <c r="C13829" t="s">
        <v>2771</v>
      </c>
      <c r="K13829">
        <v>19</v>
      </c>
      <c r="L13829">
        <v>0</v>
      </c>
      <c r="M13829">
        <v>17</v>
      </c>
      <c r="N13829">
        <v>1</v>
      </c>
      <c r="O13829">
        <v>69</v>
      </c>
    </row>
    <row r="13830" spans="1:39" x14ac:dyDescent="0.3">
      <c r="A13830">
        <v>10225</v>
      </c>
      <c r="B13830" t="s">
        <v>826</v>
      </c>
      <c r="C13830" t="s">
        <v>2897</v>
      </c>
      <c r="K13830">
        <v>10</v>
      </c>
      <c r="L13830">
        <v>0</v>
      </c>
      <c r="M13830">
        <v>10</v>
      </c>
      <c r="N13830">
        <v>1</v>
      </c>
      <c r="O13830">
        <v>39</v>
      </c>
    </row>
    <row r="13831" spans="1:39" x14ac:dyDescent="0.3">
      <c r="A13831">
        <v>10225</v>
      </c>
      <c r="B13831" t="s">
        <v>826</v>
      </c>
      <c r="C13831" t="s">
        <v>3182</v>
      </c>
      <c r="K13831">
        <v>5</v>
      </c>
      <c r="L13831">
        <v>0</v>
      </c>
      <c r="M13831">
        <v>6</v>
      </c>
      <c r="N13831">
        <v>1</v>
      </c>
      <c r="O13831">
        <v>22</v>
      </c>
    </row>
    <row r="13832" spans="1:39" x14ac:dyDescent="0.3">
      <c r="A13832">
        <v>10225</v>
      </c>
      <c r="B13832" t="s">
        <v>826</v>
      </c>
      <c r="C13832" t="s">
        <v>1694</v>
      </c>
      <c r="K13832">
        <v>3</v>
      </c>
      <c r="L13832">
        <v>0</v>
      </c>
      <c r="M13832">
        <v>11</v>
      </c>
      <c r="N13832">
        <v>0</v>
      </c>
      <c r="O13832">
        <v>13</v>
      </c>
    </row>
    <row r="13833" spans="1:39" x14ac:dyDescent="0.3">
      <c r="A13833">
        <v>10225</v>
      </c>
      <c r="B13833" t="s">
        <v>826</v>
      </c>
      <c r="C13833" t="s">
        <v>3646</v>
      </c>
      <c r="K13833">
        <v>3</v>
      </c>
      <c r="L13833">
        <v>0</v>
      </c>
      <c r="M13833">
        <v>14</v>
      </c>
      <c r="N13833">
        <v>0</v>
      </c>
      <c r="O13833">
        <v>7</v>
      </c>
    </row>
    <row r="13834" spans="1:39" x14ac:dyDescent="0.3">
      <c r="A13834">
        <v>10225</v>
      </c>
      <c r="B13834" t="s">
        <v>826</v>
      </c>
      <c r="C13834" t="s">
        <v>121</v>
      </c>
      <c r="K13834">
        <v>2</v>
      </c>
      <c r="L13834">
        <v>0</v>
      </c>
      <c r="M13834">
        <v>6</v>
      </c>
      <c r="N13834">
        <v>0</v>
      </c>
      <c r="O13834">
        <v>7</v>
      </c>
    </row>
    <row r="13835" spans="1:39" x14ac:dyDescent="0.3">
      <c r="A13835">
        <v>10225</v>
      </c>
      <c r="B13835" t="s">
        <v>806</v>
      </c>
      <c r="C13835" t="s">
        <v>1424</v>
      </c>
      <c r="K13835">
        <v>10</v>
      </c>
      <c r="L13835">
        <v>0</v>
      </c>
      <c r="M13835">
        <v>18</v>
      </c>
      <c r="N13835">
        <v>1</v>
      </c>
      <c r="O13835">
        <v>62</v>
      </c>
    </row>
    <row r="13836" spans="1:39" x14ac:dyDescent="0.3">
      <c r="A13836">
        <v>10225</v>
      </c>
      <c r="B13836" t="s">
        <v>806</v>
      </c>
      <c r="C13836" t="s">
        <v>3157</v>
      </c>
      <c r="K13836">
        <v>2</v>
      </c>
      <c r="L13836">
        <v>0</v>
      </c>
      <c r="M13836">
        <v>7</v>
      </c>
      <c r="N13836">
        <v>0</v>
      </c>
      <c r="O13836">
        <v>9</v>
      </c>
    </row>
    <row r="13837" spans="1:39" x14ac:dyDescent="0.3">
      <c r="A13837">
        <v>10225</v>
      </c>
      <c r="B13837" t="s">
        <v>806</v>
      </c>
      <c r="C13837" t="s">
        <v>3136</v>
      </c>
      <c r="K13837">
        <v>1</v>
      </c>
      <c r="L13837">
        <v>0</v>
      </c>
      <c r="M13837">
        <v>5</v>
      </c>
      <c r="N13837">
        <v>0</v>
      </c>
      <c r="O13837">
        <v>5</v>
      </c>
    </row>
    <row r="13838" spans="1:39" x14ac:dyDescent="0.3">
      <c r="A13838">
        <v>10225</v>
      </c>
      <c r="B13838" t="s">
        <v>806</v>
      </c>
      <c r="C13838" t="s">
        <v>107</v>
      </c>
      <c r="K13838">
        <v>10</v>
      </c>
      <c r="L13838">
        <v>1</v>
      </c>
      <c r="M13838">
        <v>13</v>
      </c>
      <c r="N13838">
        <v>0</v>
      </c>
      <c r="O13838">
        <v>-29</v>
      </c>
    </row>
    <row r="13839" spans="1:39" x14ac:dyDescent="0.3">
      <c r="A13839">
        <v>10225</v>
      </c>
      <c r="B13839" t="s">
        <v>826</v>
      </c>
      <c r="C13839" t="s">
        <v>3182</v>
      </c>
      <c r="P13839">
        <v>17</v>
      </c>
      <c r="Q13839">
        <v>0</v>
      </c>
      <c r="R13839">
        <v>60</v>
      </c>
      <c r="S13839">
        <v>9</v>
      </c>
    </row>
    <row r="13840" spans="1:39" x14ac:dyDescent="0.3">
      <c r="A13840">
        <v>10225</v>
      </c>
      <c r="B13840" t="s">
        <v>826</v>
      </c>
      <c r="C13840" t="s">
        <v>2671</v>
      </c>
      <c r="P13840">
        <v>20</v>
      </c>
      <c r="Q13840">
        <v>0</v>
      </c>
      <c r="R13840">
        <v>58</v>
      </c>
      <c r="S13840">
        <v>4</v>
      </c>
    </row>
    <row r="13841" spans="1:35" x14ac:dyDescent="0.3">
      <c r="A13841">
        <v>10225</v>
      </c>
      <c r="B13841" t="s">
        <v>826</v>
      </c>
      <c r="C13841" t="s">
        <v>1323</v>
      </c>
      <c r="P13841">
        <v>19</v>
      </c>
      <c r="Q13841">
        <v>0</v>
      </c>
      <c r="R13841">
        <v>50</v>
      </c>
      <c r="S13841">
        <v>5</v>
      </c>
    </row>
    <row r="13842" spans="1:35" x14ac:dyDescent="0.3">
      <c r="A13842">
        <v>10225</v>
      </c>
      <c r="B13842" t="s">
        <v>826</v>
      </c>
      <c r="C13842" t="s">
        <v>195</v>
      </c>
      <c r="P13842">
        <v>14</v>
      </c>
      <c r="Q13842">
        <v>1</v>
      </c>
      <c r="R13842">
        <v>23</v>
      </c>
      <c r="S13842">
        <v>4</v>
      </c>
    </row>
    <row r="13843" spans="1:35" x14ac:dyDescent="0.3">
      <c r="A13843">
        <v>10225</v>
      </c>
      <c r="B13843" t="s">
        <v>826</v>
      </c>
      <c r="C13843" t="s">
        <v>3647</v>
      </c>
      <c r="P13843">
        <v>11</v>
      </c>
      <c r="Q13843">
        <v>0</v>
      </c>
      <c r="R13843">
        <v>17</v>
      </c>
      <c r="S13843">
        <v>2</v>
      </c>
    </row>
    <row r="13844" spans="1:35" x14ac:dyDescent="0.3">
      <c r="A13844">
        <v>10225</v>
      </c>
      <c r="B13844" t="s">
        <v>826</v>
      </c>
      <c r="C13844" t="s">
        <v>1694</v>
      </c>
      <c r="P13844">
        <v>5</v>
      </c>
      <c r="Q13844">
        <v>1</v>
      </c>
      <c r="R13844">
        <v>6</v>
      </c>
      <c r="S13844">
        <v>2</v>
      </c>
    </row>
    <row r="13845" spans="1:35" x14ac:dyDescent="0.3">
      <c r="A13845">
        <v>10225</v>
      </c>
      <c r="B13845" t="s">
        <v>806</v>
      </c>
      <c r="C13845" t="s">
        <v>3136</v>
      </c>
      <c r="P13845">
        <v>13</v>
      </c>
      <c r="Q13845">
        <v>0</v>
      </c>
      <c r="R13845">
        <v>13</v>
      </c>
      <c r="S13845">
        <v>1</v>
      </c>
    </row>
    <row r="13846" spans="1:35" x14ac:dyDescent="0.3">
      <c r="A13846">
        <v>10225</v>
      </c>
      <c r="B13846" t="s">
        <v>806</v>
      </c>
      <c r="C13846" t="s">
        <v>1362</v>
      </c>
      <c r="P13846">
        <v>8</v>
      </c>
      <c r="Q13846">
        <v>0</v>
      </c>
      <c r="R13846">
        <v>11</v>
      </c>
      <c r="S13846">
        <v>2</v>
      </c>
    </row>
    <row r="13847" spans="1:35" x14ac:dyDescent="0.3">
      <c r="A13847">
        <v>10225</v>
      </c>
      <c r="B13847" t="s">
        <v>806</v>
      </c>
      <c r="C13847" t="s">
        <v>1424</v>
      </c>
      <c r="P13847">
        <v>11</v>
      </c>
      <c r="Q13847">
        <v>0</v>
      </c>
      <c r="R13847">
        <v>11</v>
      </c>
      <c r="S13847">
        <v>1</v>
      </c>
    </row>
    <row r="13848" spans="1:35" x14ac:dyDescent="0.3">
      <c r="A13848">
        <v>10225</v>
      </c>
      <c r="B13848" t="s">
        <v>826</v>
      </c>
      <c r="C13848" t="s">
        <v>323</v>
      </c>
      <c r="T13848">
        <v>33</v>
      </c>
      <c r="U13848">
        <v>33</v>
      </c>
      <c r="V13848">
        <v>0</v>
      </c>
      <c r="W13848">
        <v>33</v>
      </c>
      <c r="X13848">
        <v>1</v>
      </c>
    </row>
    <row r="13849" spans="1:35" x14ac:dyDescent="0.3">
      <c r="A13849">
        <v>10225</v>
      </c>
      <c r="B13849" t="s">
        <v>806</v>
      </c>
      <c r="C13849" t="s">
        <v>1362</v>
      </c>
      <c r="T13849">
        <v>21.5</v>
      </c>
      <c r="U13849">
        <v>31</v>
      </c>
      <c r="V13849">
        <v>0</v>
      </c>
      <c r="W13849">
        <v>43</v>
      </c>
      <c r="X13849">
        <v>2</v>
      </c>
    </row>
    <row r="13850" spans="1:35" x14ac:dyDescent="0.3">
      <c r="A13850">
        <v>10225</v>
      </c>
      <c r="B13850" t="s">
        <v>806</v>
      </c>
      <c r="C13850" t="s">
        <v>215</v>
      </c>
      <c r="T13850">
        <v>17.5</v>
      </c>
      <c r="U13850">
        <v>19</v>
      </c>
      <c r="V13850">
        <v>0</v>
      </c>
      <c r="W13850">
        <v>35</v>
      </c>
      <c r="X13850">
        <v>2</v>
      </c>
    </row>
    <row r="13851" spans="1:35" x14ac:dyDescent="0.3">
      <c r="A13851">
        <v>10225</v>
      </c>
      <c r="B13851" t="s">
        <v>806</v>
      </c>
      <c r="C13851" t="s">
        <v>3648</v>
      </c>
      <c r="T13851">
        <v>93</v>
      </c>
      <c r="U13851">
        <v>93</v>
      </c>
      <c r="V13851">
        <v>1</v>
      </c>
      <c r="W13851">
        <v>93</v>
      </c>
      <c r="X13851">
        <v>1</v>
      </c>
    </row>
    <row r="13852" spans="1:35" x14ac:dyDescent="0.3">
      <c r="A13852">
        <v>10225</v>
      </c>
      <c r="B13852" t="s">
        <v>806</v>
      </c>
      <c r="C13852" t="s">
        <v>3158</v>
      </c>
      <c r="T13852">
        <v>22</v>
      </c>
      <c r="U13852">
        <v>22</v>
      </c>
      <c r="V13852">
        <v>0</v>
      </c>
      <c r="W13852">
        <v>22</v>
      </c>
      <c r="X13852">
        <v>1</v>
      </c>
    </row>
    <row r="13853" spans="1:35" x14ac:dyDescent="0.3">
      <c r="A13853">
        <v>10225</v>
      </c>
      <c r="B13853" t="s">
        <v>826</v>
      </c>
      <c r="C13853" t="s">
        <v>323</v>
      </c>
      <c r="Y13853">
        <v>7</v>
      </c>
      <c r="Z13853">
        <v>11</v>
      </c>
      <c r="AA13853">
        <v>0</v>
      </c>
      <c r="AB13853">
        <v>28</v>
      </c>
      <c r="AC13853">
        <v>4</v>
      </c>
    </row>
    <row r="13854" spans="1:35" x14ac:dyDescent="0.3">
      <c r="A13854">
        <v>10225</v>
      </c>
      <c r="B13854" t="s">
        <v>806</v>
      </c>
      <c r="C13854" t="s">
        <v>1362</v>
      </c>
      <c r="Y13854">
        <v>13</v>
      </c>
      <c r="Z13854">
        <v>13</v>
      </c>
      <c r="AA13854">
        <v>0</v>
      </c>
      <c r="AB13854">
        <v>13</v>
      </c>
      <c r="AC13854">
        <v>1</v>
      </c>
    </row>
    <row r="13855" spans="1:35" x14ac:dyDescent="0.3">
      <c r="A13855">
        <v>10225</v>
      </c>
      <c r="B13855" t="s">
        <v>826</v>
      </c>
      <c r="C13855" t="s">
        <v>3649</v>
      </c>
      <c r="AD13855">
        <v>2</v>
      </c>
      <c r="AE13855">
        <v>42</v>
      </c>
      <c r="AF13855">
        <v>2</v>
      </c>
      <c r="AG13855">
        <v>100</v>
      </c>
      <c r="AH13855">
        <v>11</v>
      </c>
      <c r="AI13855">
        <v>5</v>
      </c>
    </row>
    <row r="13856" spans="1:35" x14ac:dyDescent="0.3">
      <c r="A13856">
        <v>10225</v>
      </c>
      <c r="B13856" t="s">
        <v>806</v>
      </c>
      <c r="C13856" t="s">
        <v>2895</v>
      </c>
      <c r="AD13856">
        <v>0</v>
      </c>
      <c r="AE13856" t="s">
        <v>136</v>
      </c>
      <c r="AF13856">
        <v>0</v>
      </c>
      <c r="AG13856" t="s">
        <v>136</v>
      </c>
      <c r="AH13856">
        <v>2</v>
      </c>
      <c r="AI13856">
        <v>2</v>
      </c>
    </row>
    <row r="13857" spans="1:39" x14ac:dyDescent="0.3">
      <c r="A13857">
        <v>10225</v>
      </c>
      <c r="B13857" t="s">
        <v>826</v>
      </c>
      <c r="C13857" t="s">
        <v>3650</v>
      </c>
      <c r="AJ13857">
        <v>59</v>
      </c>
      <c r="AK13857">
        <v>177</v>
      </c>
      <c r="AL13857">
        <v>44.2</v>
      </c>
      <c r="AM13857">
        <v>4</v>
      </c>
    </row>
    <row r="13858" spans="1:39" x14ac:dyDescent="0.3">
      <c r="A13858">
        <v>10225</v>
      </c>
      <c r="B13858" t="s">
        <v>806</v>
      </c>
      <c r="C13858" t="s">
        <v>3167</v>
      </c>
      <c r="AJ13858">
        <v>44</v>
      </c>
      <c r="AK13858">
        <v>227</v>
      </c>
      <c r="AL13858">
        <v>37.799999999999997</v>
      </c>
      <c r="AM13858">
        <v>6</v>
      </c>
    </row>
    <row r="13859" spans="1:39" x14ac:dyDescent="0.3">
      <c r="A13859">
        <v>8712</v>
      </c>
      <c r="B13859" t="s">
        <v>3651</v>
      </c>
      <c r="C13859" t="s">
        <v>59</v>
      </c>
      <c r="D13859">
        <v>31</v>
      </c>
      <c r="E13859">
        <v>54.8</v>
      </c>
      <c r="F13859">
        <v>17</v>
      </c>
      <c r="G13859">
        <v>0</v>
      </c>
      <c r="H13859">
        <v>0</v>
      </c>
      <c r="I13859">
        <v>181</v>
      </c>
      <c r="J13859">
        <v>103.9</v>
      </c>
    </row>
    <row r="13860" spans="1:39" x14ac:dyDescent="0.3">
      <c r="A13860">
        <v>8712</v>
      </c>
      <c r="B13860" t="s">
        <v>115</v>
      </c>
      <c r="C13860" t="s">
        <v>44</v>
      </c>
      <c r="D13860">
        <v>26</v>
      </c>
      <c r="E13860">
        <v>38.5</v>
      </c>
      <c r="F13860">
        <v>10</v>
      </c>
      <c r="G13860">
        <v>0</v>
      </c>
      <c r="H13860">
        <v>0</v>
      </c>
      <c r="I13860">
        <v>129</v>
      </c>
      <c r="J13860">
        <v>80.099999999999994</v>
      </c>
    </row>
    <row r="13861" spans="1:39" x14ac:dyDescent="0.3">
      <c r="A13861">
        <v>8712</v>
      </c>
      <c r="B13861" t="s">
        <v>115</v>
      </c>
      <c r="C13861" t="s">
        <v>3652</v>
      </c>
      <c r="D13861">
        <v>16</v>
      </c>
      <c r="E13861">
        <v>56.2</v>
      </c>
      <c r="F13861">
        <v>9</v>
      </c>
      <c r="G13861">
        <v>1</v>
      </c>
      <c r="H13861">
        <v>0</v>
      </c>
      <c r="I13861">
        <v>123</v>
      </c>
      <c r="J13861">
        <v>108.3</v>
      </c>
    </row>
    <row r="13862" spans="1:39" x14ac:dyDescent="0.3">
      <c r="A13862">
        <v>8712</v>
      </c>
      <c r="B13862" t="s">
        <v>3651</v>
      </c>
      <c r="C13862" t="s">
        <v>2137</v>
      </c>
      <c r="K13862">
        <v>22</v>
      </c>
      <c r="L13862">
        <v>0</v>
      </c>
      <c r="M13862">
        <v>23</v>
      </c>
      <c r="N13862">
        <v>1</v>
      </c>
      <c r="O13862">
        <v>102</v>
      </c>
    </row>
    <row r="13863" spans="1:39" x14ac:dyDescent="0.3">
      <c r="A13863">
        <v>8712</v>
      </c>
      <c r="B13863" t="s">
        <v>3651</v>
      </c>
      <c r="C13863" t="s">
        <v>2924</v>
      </c>
      <c r="K13863">
        <v>8</v>
      </c>
      <c r="L13863">
        <v>0</v>
      </c>
      <c r="M13863">
        <v>17</v>
      </c>
      <c r="N13863">
        <v>0</v>
      </c>
      <c r="O13863">
        <v>41</v>
      </c>
    </row>
    <row r="13864" spans="1:39" x14ac:dyDescent="0.3">
      <c r="A13864">
        <v>8712</v>
      </c>
      <c r="B13864" t="s">
        <v>3651</v>
      </c>
      <c r="C13864" t="s">
        <v>3653</v>
      </c>
      <c r="K13864">
        <v>0</v>
      </c>
      <c r="L13864">
        <v>0</v>
      </c>
      <c r="M13864">
        <v>0</v>
      </c>
      <c r="N13864">
        <v>0</v>
      </c>
      <c r="O13864">
        <v>0</v>
      </c>
    </row>
    <row r="13865" spans="1:39" x14ac:dyDescent="0.3">
      <c r="A13865">
        <v>8712</v>
      </c>
      <c r="B13865" t="s">
        <v>3651</v>
      </c>
      <c r="C13865" t="s">
        <v>3654</v>
      </c>
      <c r="K13865">
        <v>1</v>
      </c>
      <c r="L13865">
        <v>0</v>
      </c>
      <c r="M13865">
        <v>-11</v>
      </c>
      <c r="N13865">
        <v>0</v>
      </c>
      <c r="O13865">
        <v>-11</v>
      </c>
    </row>
    <row r="13866" spans="1:39" x14ac:dyDescent="0.3">
      <c r="A13866">
        <v>8712</v>
      </c>
      <c r="B13866" t="s">
        <v>3651</v>
      </c>
      <c r="C13866" t="s">
        <v>59</v>
      </c>
      <c r="K13866">
        <v>15</v>
      </c>
      <c r="L13866">
        <v>1</v>
      </c>
      <c r="M13866">
        <v>11</v>
      </c>
      <c r="N13866">
        <v>0</v>
      </c>
      <c r="O13866">
        <v>-14</v>
      </c>
    </row>
    <row r="13867" spans="1:39" x14ac:dyDescent="0.3">
      <c r="A13867">
        <v>8712</v>
      </c>
      <c r="B13867" t="s">
        <v>115</v>
      </c>
      <c r="C13867" t="s">
        <v>1172</v>
      </c>
      <c r="K13867">
        <v>17</v>
      </c>
      <c r="L13867">
        <v>0</v>
      </c>
      <c r="M13867">
        <v>10</v>
      </c>
      <c r="N13867">
        <v>2</v>
      </c>
      <c r="O13867">
        <v>51</v>
      </c>
    </row>
    <row r="13868" spans="1:39" x14ac:dyDescent="0.3">
      <c r="A13868">
        <v>8712</v>
      </c>
      <c r="B13868" t="s">
        <v>115</v>
      </c>
      <c r="C13868" t="s">
        <v>3655</v>
      </c>
      <c r="K13868">
        <v>1</v>
      </c>
      <c r="L13868">
        <v>1</v>
      </c>
      <c r="M13868">
        <v>8</v>
      </c>
      <c r="N13868">
        <v>0</v>
      </c>
      <c r="O13868">
        <v>8</v>
      </c>
    </row>
    <row r="13869" spans="1:39" x14ac:dyDescent="0.3">
      <c r="A13869">
        <v>8712</v>
      </c>
      <c r="B13869" t="s">
        <v>115</v>
      </c>
      <c r="C13869" t="s">
        <v>266</v>
      </c>
      <c r="K13869">
        <v>1</v>
      </c>
      <c r="L13869">
        <v>0</v>
      </c>
      <c r="M13869">
        <v>3</v>
      </c>
      <c r="N13869">
        <v>0</v>
      </c>
      <c r="O13869">
        <v>3</v>
      </c>
    </row>
    <row r="13870" spans="1:39" x14ac:dyDescent="0.3">
      <c r="A13870">
        <v>8712</v>
      </c>
      <c r="B13870" t="s">
        <v>115</v>
      </c>
      <c r="C13870" t="s">
        <v>44</v>
      </c>
      <c r="K13870">
        <v>1</v>
      </c>
      <c r="L13870">
        <v>0</v>
      </c>
      <c r="M13870">
        <v>3</v>
      </c>
      <c r="N13870">
        <v>0</v>
      </c>
      <c r="O13870">
        <v>3</v>
      </c>
    </row>
    <row r="13871" spans="1:39" x14ac:dyDescent="0.3">
      <c r="A13871">
        <v>8712</v>
      </c>
      <c r="B13871" t="s">
        <v>115</v>
      </c>
      <c r="C13871" t="s">
        <v>202</v>
      </c>
      <c r="K13871">
        <v>0</v>
      </c>
      <c r="L13871">
        <v>1</v>
      </c>
      <c r="M13871">
        <v>0</v>
      </c>
      <c r="N13871">
        <v>0</v>
      </c>
      <c r="O13871">
        <v>0</v>
      </c>
    </row>
    <row r="13872" spans="1:39" x14ac:dyDescent="0.3">
      <c r="A13872">
        <v>8712</v>
      </c>
      <c r="B13872" t="s">
        <v>115</v>
      </c>
      <c r="C13872" t="s">
        <v>3656</v>
      </c>
      <c r="K13872">
        <v>1</v>
      </c>
      <c r="L13872">
        <v>0</v>
      </c>
      <c r="M13872">
        <v>-2</v>
      </c>
      <c r="N13872">
        <v>0</v>
      </c>
      <c r="O13872">
        <v>-2</v>
      </c>
    </row>
    <row r="13873" spans="1:19" x14ac:dyDescent="0.3">
      <c r="A13873">
        <v>8712</v>
      </c>
      <c r="B13873" t="s">
        <v>115</v>
      </c>
      <c r="C13873" t="s">
        <v>2656</v>
      </c>
      <c r="K13873">
        <v>1</v>
      </c>
      <c r="L13873">
        <v>0</v>
      </c>
      <c r="M13873">
        <v>-3</v>
      </c>
      <c r="N13873">
        <v>0</v>
      </c>
      <c r="O13873">
        <v>-3</v>
      </c>
    </row>
    <row r="13874" spans="1:19" x14ac:dyDescent="0.3">
      <c r="A13874">
        <v>8712</v>
      </c>
      <c r="B13874" t="s">
        <v>115</v>
      </c>
      <c r="C13874" t="s">
        <v>3652</v>
      </c>
      <c r="K13874">
        <v>4</v>
      </c>
      <c r="L13874">
        <v>0</v>
      </c>
      <c r="M13874">
        <v>3</v>
      </c>
      <c r="N13874">
        <v>0</v>
      </c>
      <c r="O13874">
        <v>-10</v>
      </c>
    </row>
    <row r="13875" spans="1:19" x14ac:dyDescent="0.3">
      <c r="A13875">
        <v>8712</v>
      </c>
      <c r="B13875" t="s">
        <v>3651</v>
      </c>
      <c r="C13875" t="s">
        <v>2999</v>
      </c>
      <c r="P13875">
        <v>22</v>
      </c>
      <c r="Q13875">
        <v>0</v>
      </c>
      <c r="R13875">
        <v>59</v>
      </c>
      <c r="S13875">
        <v>5</v>
      </c>
    </row>
    <row r="13876" spans="1:19" x14ac:dyDescent="0.3">
      <c r="A13876">
        <v>8712</v>
      </c>
      <c r="B13876" t="s">
        <v>3651</v>
      </c>
      <c r="C13876" t="s">
        <v>1475</v>
      </c>
      <c r="P13876">
        <v>32</v>
      </c>
      <c r="Q13876">
        <v>0</v>
      </c>
      <c r="R13876">
        <v>32</v>
      </c>
      <c r="S13876">
        <v>1</v>
      </c>
    </row>
    <row r="13877" spans="1:19" x14ac:dyDescent="0.3">
      <c r="A13877">
        <v>8712</v>
      </c>
      <c r="B13877" t="s">
        <v>3651</v>
      </c>
      <c r="C13877" t="s">
        <v>155</v>
      </c>
      <c r="P13877">
        <v>23</v>
      </c>
      <c r="Q13877">
        <v>0</v>
      </c>
      <c r="R13877">
        <v>23</v>
      </c>
      <c r="S13877">
        <v>1</v>
      </c>
    </row>
    <row r="13878" spans="1:19" x14ac:dyDescent="0.3">
      <c r="A13878">
        <v>8712</v>
      </c>
      <c r="B13878" t="s">
        <v>3651</v>
      </c>
      <c r="C13878" t="s">
        <v>2137</v>
      </c>
      <c r="P13878">
        <v>17</v>
      </c>
      <c r="Q13878">
        <v>0</v>
      </c>
      <c r="R13878">
        <v>20</v>
      </c>
      <c r="S13878">
        <v>3</v>
      </c>
    </row>
    <row r="13879" spans="1:19" x14ac:dyDescent="0.3">
      <c r="A13879">
        <v>8712</v>
      </c>
      <c r="B13879" t="s">
        <v>3651</v>
      </c>
      <c r="C13879" t="s">
        <v>2325</v>
      </c>
      <c r="P13879">
        <v>12</v>
      </c>
      <c r="Q13879">
        <v>0</v>
      </c>
      <c r="R13879">
        <v>20</v>
      </c>
      <c r="S13879">
        <v>2</v>
      </c>
    </row>
    <row r="13880" spans="1:19" x14ac:dyDescent="0.3">
      <c r="A13880">
        <v>8712</v>
      </c>
      <c r="B13880" t="s">
        <v>3651</v>
      </c>
      <c r="C13880" t="s">
        <v>3657</v>
      </c>
      <c r="P13880">
        <v>11</v>
      </c>
      <c r="Q13880">
        <v>0</v>
      </c>
      <c r="R13880">
        <v>16</v>
      </c>
      <c r="S13880">
        <v>2</v>
      </c>
    </row>
    <row r="13881" spans="1:19" x14ac:dyDescent="0.3">
      <c r="A13881">
        <v>8712</v>
      </c>
      <c r="B13881" t="s">
        <v>3651</v>
      </c>
      <c r="C13881" t="s">
        <v>3658</v>
      </c>
      <c r="P13881">
        <v>6</v>
      </c>
      <c r="Q13881">
        <v>0</v>
      </c>
      <c r="R13881">
        <v>10</v>
      </c>
      <c r="S13881">
        <v>2</v>
      </c>
    </row>
    <row r="13882" spans="1:19" x14ac:dyDescent="0.3">
      <c r="A13882">
        <v>8712</v>
      </c>
      <c r="B13882" t="s">
        <v>3651</v>
      </c>
      <c r="C13882" t="s">
        <v>3654</v>
      </c>
      <c r="P13882">
        <v>1</v>
      </c>
      <c r="Q13882">
        <v>0</v>
      </c>
      <c r="R13882">
        <v>1</v>
      </c>
      <c r="S13882">
        <v>1</v>
      </c>
    </row>
    <row r="13883" spans="1:19" x14ac:dyDescent="0.3">
      <c r="A13883">
        <v>8712</v>
      </c>
      <c r="B13883" t="s">
        <v>115</v>
      </c>
      <c r="C13883" t="s">
        <v>74</v>
      </c>
      <c r="P13883">
        <v>31</v>
      </c>
      <c r="Q13883">
        <v>0</v>
      </c>
      <c r="R13883">
        <v>101</v>
      </c>
      <c r="S13883">
        <v>6</v>
      </c>
    </row>
    <row r="13884" spans="1:19" x14ac:dyDescent="0.3">
      <c r="A13884">
        <v>8712</v>
      </c>
      <c r="B13884" t="s">
        <v>115</v>
      </c>
      <c r="C13884" t="s">
        <v>266</v>
      </c>
      <c r="P13884">
        <v>29</v>
      </c>
      <c r="Q13884">
        <v>0</v>
      </c>
      <c r="R13884">
        <v>78</v>
      </c>
      <c r="S13884">
        <v>4</v>
      </c>
    </row>
    <row r="13885" spans="1:19" x14ac:dyDescent="0.3">
      <c r="A13885">
        <v>8712</v>
      </c>
      <c r="B13885" t="s">
        <v>115</v>
      </c>
      <c r="C13885" t="s">
        <v>1172</v>
      </c>
      <c r="P13885">
        <v>15</v>
      </c>
      <c r="Q13885">
        <v>0</v>
      </c>
      <c r="R13885">
        <v>34</v>
      </c>
      <c r="S13885">
        <v>3</v>
      </c>
    </row>
    <row r="13886" spans="1:19" x14ac:dyDescent="0.3">
      <c r="A13886">
        <v>8712</v>
      </c>
      <c r="B13886" t="s">
        <v>115</v>
      </c>
      <c r="C13886" t="s">
        <v>202</v>
      </c>
      <c r="P13886">
        <v>13</v>
      </c>
      <c r="Q13886">
        <v>0</v>
      </c>
      <c r="R13886">
        <v>25</v>
      </c>
      <c r="S13886">
        <v>3</v>
      </c>
    </row>
    <row r="13887" spans="1:19" x14ac:dyDescent="0.3">
      <c r="A13887">
        <v>8712</v>
      </c>
      <c r="B13887" t="s">
        <v>115</v>
      </c>
      <c r="C13887" t="s">
        <v>2656</v>
      </c>
      <c r="P13887">
        <v>7</v>
      </c>
      <c r="Q13887">
        <v>0</v>
      </c>
      <c r="R13887">
        <v>13</v>
      </c>
      <c r="S13887">
        <v>2</v>
      </c>
    </row>
    <row r="13888" spans="1:19" x14ac:dyDescent="0.3">
      <c r="A13888">
        <v>8712</v>
      </c>
      <c r="B13888" t="s">
        <v>115</v>
      </c>
      <c r="C13888" t="s">
        <v>3656</v>
      </c>
      <c r="P13888">
        <v>1</v>
      </c>
      <c r="Q13888">
        <v>0</v>
      </c>
      <c r="R13888">
        <v>1</v>
      </c>
      <c r="S13888">
        <v>1</v>
      </c>
    </row>
    <row r="13889" spans="1:39" x14ac:dyDescent="0.3">
      <c r="A13889">
        <v>8712</v>
      </c>
      <c r="B13889" t="s">
        <v>3651</v>
      </c>
      <c r="C13889" t="s">
        <v>1475</v>
      </c>
      <c r="T13889">
        <v>20.8</v>
      </c>
      <c r="U13889">
        <v>26</v>
      </c>
      <c r="V13889">
        <v>0</v>
      </c>
      <c r="W13889">
        <v>83</v>
      </c>
      <c r="X13889">
        <v>4</v>
      </c>
    </row>
    <row r="13890" spans="1:39" x14ac:dyDescent="0.3">
      <c r="A13890">
        <v>8712</v>
      </c>
      <c r="B13890" t="s">
        <v>115</v>
      </c>
      <c r="C13890" t="s">
        <v>2656</v>
      </c>
      <c r="T13890">
        <v>26</v>
      </c>
      <c r="U13890">
        <v>26</v>
      </c>
      <c r="V13890">
        <v>0</v>
      </c>
      <c r="W13890">
        <v>26</v>
      </c>
      <c r="X13890">
        <v>1</v>
      </c>
    </row>
    <row r="13891" spans="1:39" x14ac:dyDescent="0.3">
      <c r="A13891">
        <v>8712</v>
      </c>
      <c r="B13891" t="s">
        <v>115</v>
      </c>
      <c r="C13891" t="s">
        <v>202</v>
      </c>
      <c r="T13891">
        <v>24</v>
      </c>
      <c r="U13891">
        <v>24</v>
      </c>
      <c r="V13891">
        <v>0</v>
      </c>
      <c r="W13891">
        <v>24</v>
      </c>
      <c r="X13891">
        <v>1</v>
      </c>
    </row>
    <row r="13892" spans="1:39" x14ac:dyDescent="0.3">
      <c r="A13892">
        <v>8712</v>
      </c>
      <c r="B13892" t="s">
        <v>3651</v>
      </c>
      <c r="C13892" t="s">
        <v>3653</v>
      </c>
      <c r="Y13892">
        <v>3.2</v>
      </c>
      <c r="Z13892">
        <v>9</v>
      </c>
      <c r="AA13892">
        <v>0</v>
      </c>
      <c r="AB13892">
        <v>16</v>
      </c>
      <c r="AC13892">
        <v>5</v>
      </c>
    </row>
    <row r="13893" spans="1:39" x14ac:dyDescent="0.3">
      <c r="A13893">
        <v>8712</v>
      </c>
      <c r="B13893" t="s">
        <v>115</v>
      </c>
      <c r="C13893" t="s">
        <v>202</v>
      </c>
      <c r="Y13893">
        <v>4.5</v>
      </c>
      <c r="Z13893">
        <v>6</v>
      </c>
      <c r="AA13893">
        <v>0</v>
      </c>
      <c r="AB13893">
        <v>9</v>
      </c>
      <c r="AC13893">
        <v>2</v>
      </c>
    </row>
    <row r="13894" spans="1:39" x14ac:dyDescent="0.3">
      <c r="A13894">
        <v>8712</v>
      </c>
      <c r="B13894" t="s">
        <v>3651</v>
      </c>
      <c r="C13894" t="s">
        <v>3659</v>
      </c>
      <c r="AD13894">
        <v>3</v>
      </c>
      <c r="AE13894">
        <v>50</v>
      </c>
      <c r="AF13894">
        <v>3</v>
      </c>
      <c r="AG13894">
        <v>100</v>
      </c>
      <c r="AH13894">
        <v>10</v>
      </c>
      <c r="AI13894">
        <v>1</v>
      </c>
    </row>
    <row r="13895" spans="1:39" x14ac:dyDescent="0.3">
      <c r="A13895">
        <v>8712</v>
      </c>
      <c r="B13895" t="s">
        <v>115</v>
      </c>
      <c r="C13895" t="s">
        <v>3660</v>
      </c>
      <c r="AD13895">
        <v>0</v>
      </c>
      <c r="AE13895" t="s">
        <v>136</v>
      </c>
      <c r="AF13895">
        <v>0</v>
      </c>
      <c r="AG13895" t="s">
        <v>136</v>
      </c>
      <c r="AH13895">
        <v>3</v>
      </c>
      <c r="AI13895">
        <v>3</v>
      </c>
    </row>
    <row r="13896" spans="1:39" x14ac:dyDescent="0.3">
      <c r="A13896">
        <v>8712</v>
      </c>
      <c r="B13896" t="s">
        <v>3651</v>
      </c>
      <c r="C13896" t="s">
        <v>3661</v>
      </c>
      <c r="AJ13896">
        <v>52</v>
      </c>
      <c r="AK13896">
        <v>341</v>
      </c>
      <c r="AL13896">
        <v>37.9</v>
      </c>
      <c r="AM13896">
        <v>9</v>
      </c>
    </row>
    <row r="13897" spans="1:39" x14ac:dyDescent="0.3">
      <c r="A13897">
        <v>8712</v>
      </c>
      <c r="B13897" t="s">
        <v>115</v>
      </c>
      <c r="C13897" t="s">
        <v>2927</v>
      </c>
      <c r="AJ13897">
        <v>55</v>
      </c>
      <c r="AK13897">
        <v>293</v>
      </c>
      <c r="AL13897">
        <v>41.9</v>
      </c>
      <c r="AM13897">
        <v>7</v>
      </c>
    </row>
    <row r="13898" spans="1:39" x14ac:dyDescent="0.3">
      <c r="A13898">
        <v>8713</v>
      </c>
      <c r="B13898" t="s">
        <v>138</v>
      </c>
      <c r="C13898" t="s">
        <v>234</v>
      </c>
      <c r="D13898">
        <v>32</v>
      </c>
      <c r="E13898">
        <v>53.1</v>
      </c>
      <c r="F13898">
        <v>17</v>
      </c>
      <c r="G13898">
        <v>0</v>
      </c>
      <c r="H13898">
        <v>2</v>
      </c>
      <c r="I13898">
        <v>253</v>
      </c>
      <c r="J13898">
        <v>140.19999999999999</v>
      </c>
    </row>
    <row r="13899" spans="1:39" x14ac:dyDescent="0.3">
      <c r="A13899">
        <v>8713</v>
      </c>
      <c r="B13899" t="s">
        <v>3662</v>
      </c>
      <c r="C13899" t="s">
        <v>3663</v>
      </c>
      <c r="D13899">
        <v>19</v>
      </c>
      <c r="E13899">
        <v>52.6</v>
      </c>
      <c r="F13899">
        <v>10</v>
      </c>
      <c r="G13899">
        <v>1</v>
      </c>
      <c r="H13899">
        <v>1</v>
      </c>
      <c r="I13899">
        <v>213</v>
      </c>
      <c r="J13899">
        <v>153.6</v>
      </c>
    </row>
    <row r="13900" spans="1:39" x14ac:dyDescent="0.3">
      <c r="A13900">
        <v>8713</v>
      </c>
      <c r="B13900" t="s">
        <v>138</v>
      </c>
      <c r="C13900" t="s">
        <v>1458</v>
      </c>
      <c r="K13900">
        <v>37</v>
      </c>
      <c r="L13900">
        <v>0</v>
      </c>
      <c r="M13900">
        <v>20</v>
      </c>
      <c r="N13900">
        <v>1</v>
      </c>
      <c r="O13900">
        <v>161</v>
      </c>
    </row>
    <row r="13901" spans="1:39" x14ac:dyDescent="0.3">
      <c r="A13901">
        <v>8713</v>
      </c>
      <c r="B13901" t="s">
        <v>138</v>
      </c>
      <c r="C13901" t="s">
        <v>234</v>
      </c>
      <c r="K13901">
        <v>3</v>
      </c>
      <c r="L13901">
        <v>1</v>
      </c>
      <c r="M13901">
        <v>10</v>
      </c>
      <c r="N13901">
        <v>0</v>
      </c>
      <c r="O13901">
        <v>11</v>
      </c>
    </row>
    <row r="13902" spans="1:39" x14ac:dyDescent="0.3">
      <c r="A13902">
        <v>8713</v>
      </c>
      <c r="B13902" t="s">
        <v>138</v>
      </c>
      <c r="C13902" t="s">
        <v>180</v>
      </c>
      <c r="K13902">
        <v>1</v>
      </c>
      <c r="L13902">
        <v>0</v>
      </c>
      <c r="M13902">
        <v>9</v>
      </c>
      <c r="N13902">
        <v>0</v>
      </c>
      <c r="O13902">
        <v>9</v>
      </c>
    </row>
    <row r="13903" spans="1:39" x14ac:dyDescent="0.3">
      <c r="A13903">
        <v>8713</v>
      </c>
      <c r="B13903" t="s">
        <v>138</v>
      </c>
      <c r="C13903" t="s">
        <v>3641</v>
      </c>
      <c r="K13903">
        <v>1</v>
      </c>
      <c r="L13903">
        <v>1</v>
      </c>
      <c r="M13903">
        <v>3</v>
      </c>
      <c r="N13903">
        <v>0</v>
      </c>
      <c r="O13903">
        <v>3</v>
      </c>
    </row>
    <row r="13904" spans="1:39" x14ac:dyDescent="0.3">
      <c r="A13904">
        <v>8713</v>
      </c>
      <c r="B13904" t="s">
        <v>3662</v>
      </c>
      <c r="C13904" t="s">
        <v>3663</v>
      </c>
      <c r="K13904">
        <v>17</v>
      </c>
      <c r="L13904">
        <v>1</v>
      </c>
      <c r="M13904">
        <v>22</v>
      </c>
      <c r="N13904">
        <v>1</v>
      </c>
      <c r="O13904">
        <v>55</v>
      </c>
    </row>
    <row r="13905" spans="1:19" x14ac:dyDescent="0.3">
      <c r="A13905">
        <v>8713</v>
      </c>
      <c r="B13905" t="s">
        <v>3662</v>
      </c>
      <c r="C13905" t="s">
        <v>3664</v>
      </c>
      <c r="K13905">
        <v>14</v>
      </c>
      <c r="L13905">
        <v>0</v>
      </c>
      <c r="M13905">
        <v>8</v>
      </c>
      <c r="N13905">
        <v>0</v>
      </c>
      <c r="O13905">
        <v>40</v>
      </c>
    </row>
    <row r="13906" spans="1:19" x14ac:dyDescent="0.3">
      <c r="A13906">
        <v>8713</v>
      </c>
      <c r="B13906" t="s">
        <v>3662</v>
      </c>
      <c r="C13906" t="s">
        <v>1006</v>
      </c>
      <c r="K13906">
        <v>7</v>
      </c>
      <c r="L13906">
        <v>1</v>
      </c>
      <c r="M13906">
        <v>7</v>
      </c>
      <c r="N13906">
        <v>0</v>
      </c>
      <c r="O13906">
        <v>20</v>
      </c>
    </row>
    <row r="13907" spans="1:19" x14ac:dyDescent="0.3">
      <c r="A13907">
        <v>8713</v>
      </c>
      <c r="B13907" t="s">
        <v>3662</v>
      </c>
      <c r="C13907" t="s">
        <v>52</v>
      </c>
      <c r="K13907">
        <v>2</v>
      </c>
      <c r="L13907">
        <v>0</v>
      </c>
      <c r="M13907">
        <v>4</v>
      </c>
      <c r="N13907">
        <v>0</v>
      </c>
      <c r="O13907">
        <v>4</v>
      </c>
    </row>
    <row r="13908" spans="1:19" x14ac:dyDescent="0.3">
      <c r="A13908">
        <v>8713</v>
      </c>
      <c r="B13908" t="s">
        <v>138</v>
      </c>
      <c r="C13908" t="s">
        <v>696</v>
      </c>
      <c r="P13908">
        <v>37</v>
      </c>
      <c r="Q13908">
        <v>2</v>
      </c>
      <c r="R13908">
        <v>121</v>
      </c>
      <c r="S13908">
        <v>6</v>
      </c>
    </row>
    <row r="13909" spans="1:19" x14ac:dyDescent="0.3">
      <c r="A13909">
        <v>8713</v>
      </c>
      <c r="B13909" t="s">
        <v>138</v>
      </c>
      <c r="C13909" t="s">
        <v>831</v>
      </c>
      <c r="P13909">
        <v>44</v>
      </c>
      <c r="Q13909">
        <v>0</v>
      </c>
      <c r="R13909">
        <v>60</v>
      </c>
      <c r="S13909">
        <v>3</v>
      </c>
    </row>
    <row r="13910" spans="1:19" x14ac:dyDescent="0.3">
      <c r="A13910">
        <v>8713</v>
      </c>
      <c r="B13910" t="s">
        <v>138</v>
      </c>
      <c r="C13910" t="s">
        <v>177</v>
      </c>
      <c r="P13910">
        <v>19</v>
      </c>
      <c r="Q13910">
        <v>0</v>
      </c>
      <c r="R13910">
        <v>26</v>
      </c>
      <c r="S13910">
        <v>2</v>
      </c>
    </row>
    <row r="13911" spans="1:19" x14ac:dyDescent="0.3">
      <c r="A13911">
        <v>8713</v>
      </c>
      <c r="B13911" t="s">
        <v>138</v>
      </c>
      <c r="C13911" t="s">
        <v>154</v>
      </c>
      <c r="P13911">
        <v>12</v>
      </c>
      <c r="Q13911">
        <v>0</v>
      </c>
      <c r="R13911">
        <v>23</v>
      </c>
      <c r="S13911">
        <v>2</v>
      </c>
    </row>
    <row r="13912" spans="1:19" x14ac:dyDescent="0.3">
      <c r="A13912">
        <v>8713</v>
      </c>
      <c r="B13912" t="s">
        <v>138</v>
      </c>
      <c r="C13912" t="s">
        <v>3665</v>
      </c>
      <c r="P13912">
        <v>7</v>
      </c>
      <c r="Q13912">
        <v>0</v>
      </c>
      <c r="R13912">
        <v>12</v>
      </c>
      <c r="S13912">
        <v>2</v>
      </c>
    </row>
    <row r="13913" spans="1:19" x14ac:dyDescent="0.3">
      <c r="A13913">
        <v>8713</v>
      </c>
      <c r="B13913" t="s">
        <v>138</v>
      </c>
      <c r="C13913" t="s">
        <v>44</v>
      </c>
      <c r="P13913">
        <v>11</v>
      </c>
      <c r="Q13913">
        <v>0</v>
      </c>
      <c r="R13913">
        <v>11</v>
      </c>
      <c r="S13913">
        <v>2</v>
      </c>
    </row>
    <row r="13914" spans="1:19" x14ac:dyDescent="0.3">
      <c r="A13914">
        <v>8713</v>
      </c>
      <c r="B13914" t="s">
        <v>3662</v>
      </c>
      <c r="C13914" t="s">
        <v>3626</v>
      </c>
      <c r="P13914">
        <v>26</v>
      </c>
      <c r="Q13914">
        <v>0</v>
      </c>
      <c r="R13914">
        <v>53</v>
      </c>
      <c r="S13914">
        <v>3</v>
      </c>
    </row>
    <row r="13915" spans="1:19" x14ac:dyDescent="0.3">
      <c r="A13915">
        <v>8713</v>
      </c>
      <c r="B13915" t="s">
        <v>3662</v>
      </c>
      <c r="C13915" t="s">
        <v>3666</v>
      </c>
      <c r="P13915">
        <v>49</v>
      </c>
      <c r="Q13915">
        <v>0</v>
      </c>
      <c r="R13915">
        <v>49</v>
      </c>
      <c r="S13915">
        <v>1</v>
      </c>
    </row>
    <row r="13916" spans="1:19" x14ac:dyDescent="0.3">
      <c r="A13916">
        <v>8713</v>
      </c>
      <c r="B13916" t="s">
        <v>3662</v>
      </c>
      <c r="C13916" t="s">
        <v>107</v>
      </c>
      <c r="P13916">
        <v>43</v>
      </c>
      <c r="Q13916">
        <v>0</v>
      </c>
      <c r="R13916">
        <v>43</v>
      </c>
      <c r="S13916">
        <v>1</v>
      </c>
    </row>
    <row r="13917" spans="1:19" x14ac:dyDescent="0.3">
      <c r="A13917">
        <v>8713</v>
      </c>
      <c r="B13917" t="s">
        <v>3662</v>
      </c>
      <c r="C13917" t="s">
        <v>52</v>
      </c>
      <c r="P13917">
        <v>43</v>
      </c>
      <c r="Q13917">
        <v>0</v>
      </c>
      <c r="R13917">
        <v>43</v>
      </c>
      <c r="S13917">
        <v>1</v>
      </c>
    </row>
    <row r="13918" spans="1:19" x14ac:dyDescent="0.3">
      <c r="A13918">
        <v>8713</v>
      </c>
      <c r="B13918" t="s">
        <v>3662</v>
      </c>
      <c r="C13918" t="s">
        <v>3664</v>
      </c>
      <c r="P13918">
        <v>20</v>
      </c>
      <c r="Q13918">
        <v>0</v>
      </c>
      <c r="R13918">
        <v>20</v>
      </c>
      <c r="S13918">
        <v>1</v>
      </c>
    </row>
    <row r="13919" spans="1:19" x14ac:dyDescent="0.3">
      <c r="A13919">
        <v>8713</v>
      </c>
      <c r="B13919" t="s">
        <v>3662</v>
      </c>
      <c r="C13919" t="s">
        <v>584</v>
      </c>
      <c r="P13919">
        <v>6</v>
      </c>
      <c r="Q13919">
        <v>1</v>
      </c>
      <c r="R13919">
        <v>8</v>
      </c>
      <c r="S13919">
        <v>2</v>
      </c>
    </row>
    <row r="13920" spans="1:19" x14ac:dyDescent="0.3">
      <c r="A13920">
        <v>8713</v>
      </c>
      <c r="B13920" t="s">
        <v>3662</v>
      </c>
      <c r="C13920" t="s">
        <v>860</v>
      </c>
      <c r="P13920">
        <v>0</v>
      </c>
      <c r="Q13920">
        <v>0</v>
      </c>
      <c r="R13920">
        <v>-3</v>
      </c>
      <c r="S13920">
        <v>1</v>
      </c>
    </row>
    <row r="13921" spans="1:39" x14ac:dyDescent="0.3">
      <c r="A13921">
        <v>8713</v>
      </c>
      <c r="B13921" t="s">
        <v>138</v>
      </c>
      <c r="C13921" t="s">
        <v>3667</v>
      </c>
      <c r="T13921">
        <v>23</v>
      </c>
      <c r="U13921">
        <v>25</v>
      </c>
      <c r="V13921">
        <v>0</v>
      </c>
      <c r="W13921">
        <v>46</v>
      </c>
      <c r="X13921">
        <v>2</v>
      </c>
    </row>
    <row r="13922" spans="1:39" x14ac:dyDescent="0.3">
      <c r="A13922">
        <v>8713</v>
      </c>
      <c r="B13922" t="s">
        <v>138</v>
      </c>
      <c r="C13922" t="s">
        <v>3641</v>
      </c>
      <c r="T13922">
        <v>0</v>
      </c>
      <c r="U13922">
        <v>0</v>
      </c>
      <c r="V13922">
        <v>0</v>
      </c>
      <c r="W13922">
        <v>0</v>
      </c>
      <c r="X13922">
        <v>1</v>
      </c>
    </row>
    <row r="13923" spans="1:39" x14ac:dyDescent="0.3">
      <c r="A13923">
        <v>8713</v>
      </c>
      <c r="B13923" t="s">
        <v>3662</v>
      </c>
      <c r="C13923" t="s">
        <v>74</v>
      </c>
      <c r="T13923">
        <v>37</v>
      </c>
      <c r="U13923">
        <v>37</v>
      </c>
      <c r="V13923">
        <v>0</v>
      </c>
      <c r="W13923">
        <v>37</v>
      </c>
      <c r="X13923">
        <v>1</v>
      </c>
    </row>
    <row r="13924" spans="1:39" x14ac:dyDescent="0.3">
      <c r="A13924">
        <v>8713</v>
      </c>
      <c r="B13924" t="s">
        <v>3662</v>
      </c>
      <c r="C13924" t="s">
        <v>3668</v>
      </c>
      <c r="T13924">
        <v>22</v>
      </c>
      <c r="U13924">
        <v>22</v>
      </c>
      <c r="V13924">
        <v>0</v>
      </c>
      <c r="W13924">
        <v>22</v>
      </c>
      <c r="X13924">
        <v>1</v>
      </c>
    </row>
    <row r="13925" spans="1:39" x14ac:dyDescent="0.3">
      <c r="A13925">
        <v>8713</v>
      </c>
      <c r="B13925" t="s">
        <v>3662</v>
      </c>
      <c r="C13925" t="s">
        <v>52</v>
      </c>
      <c r="T13925">
        <v>22</v>
      </c>
      <c r="U13925">
        <v>22</v>
      </c>
      <c r="V13925">
        <v>0</v>
      </c>
      <c r="W13925">
        <v>22</v>
      </c>
      <c r="X13925">
        <v>1</v>
      </c>
    </row>
    <row r="13926" spans="1:39" x14ac:dyDescent="0.3">
      <c r="A13926">
        <v>8713</v>
      </c>
      <c r="B13926" t="s">
        <v>138</v>
      </c>
      <c r="C13926" t="s">
        <v>3669</v>
      </c>
      <c r="Y13926">
        <v>0</v>
      </c>
      <c r="Z13926">
        <v>0</v>
      </c>
      <c r="AA13926">
        <v>0</v>
      </c>
      <c r="AB13926">
        <v>0</v>
      </c>
      <c r="AC13926">
        <v>2</v>
      </c>
    </row>
    <row r="13927" spans="1:39" x14ac:dyDescent="0.3">
      <c r="A13927">
        <v>8713</v>
      </c>
      <c r="B13927" t="s">
        <v>3662</v>
      </c>
      <c r="C13927" t="s">
        <v>74</v>
      </c>
      <c r="Y13927">
        <v>6</v>
      </c>
      <c r="Z13927">
        <v>8</v>
      </c>
      <c r="AA13927">
        <v>0</v>
      </c>
      <c r="AB13927">
        <v>12</v>
      </c>
      <c r="AC13927">
        <v>2</v>
      </c>
    </row>
    <row r="13928" spans="1:39" x14ac:dyDescent="0.3">
      <c r="A13928">
        <v>8713</v>
      </c>
      <c r="B13928" t="s">
        <v>138</v>
      </c>
      <c r="C13928" t="s">
        <v>3645</v>
      </c>
      <c r="AD13928">
        <v>1</v>
      </c>
      <c r="AE13928">
        <v>31</v>
      </c>
      <c r="AF13928">
        <v>1</v>
      </c>
      <c r="AG13928">
        <v>100</v>
      </c>
      <c r="AH13928">
        <v>7</v>
      </c>
      <c r="AI13928">
        <v>4</v>
      </c>
    </row>
    <row r="13929" spans="1:39" x14ac:dyDescent="0.3">
      <c r="A13929">
        <v>8713</v>
      </c>
      <c r="B13929" t="s">
        <v>3662</v>
      </c>
      <c r="C13929" t="s">
        <v>3670</v>
      </c>
      <c r="AD13929">
        <v>1</v>
      </c>
      <c r="AE13929">
        <v>44</v>
      </c>
      <c r="AF13929">
        <v>1</v>
      </c>
      <c r="AG13929">
        <v>100</v>
      </c>
      <c r="AH13929">
        <v>5</v>
      </c>
      <c r="AI13929">
        <v>2</v>
      </c>
    </row>
    <row r="13930" spans="1:39" x14ac:dyDescent="0.3">
      <c r="A13930">
        <v>8713</v>
      </c>
      <c r="B13930" t="s">
        <v>138</v>
      </c>
      <c r="C13930" t="s">
        <v>74</v>
      </c>
      <c r="AJ13930">
        <v>48</v>
      </c>
      <c r="AK13930">
        <v>115</v>
      </c>
      <c r="AL13930">
        <v>38.299999999999997</v>
      </c>
      <c r="AM13930">
        <v>3</v>
      </c>
    </row>
    <row r="13931" spans="1:39" x14ac:dyDescent="0.3">
      <c r="A13931">
        <v>8713</v>
      </c>
      <c r="B13931" t="s">
        <v>3662</v>
      </c>
      <c r="C13931" t="s">
        <v>3670</v>
      </c>
      <c r="AJ13931">
        <v>44</v>
      </c>
      <c r="AK13931">
        <v>181</v>
      </c>
      <c r="AL13931">
        <v>36.200000000000003</v>
      </c>
      <c r="AM13931">
        <v>5</v>
      </c>
    </row>
    <row r="13932" spans="1:39" x14ac:dyDescent="0.3">
      <c r="A13932">
        <v>8714</v>
      </c>
      <c r="B13932" t="s">
        <v>118</v>
      </c>
      <c r="C13932" t="s">
        <v>3671</v>
      </c>
      <c r="D13932">
        <v>30</v>
      </c>
      <c r="E13932">
        <v>60</v>
      </c>
      <c r="F13932">
        <v>18</v>
      </c>
      <c r="G13932">
        <v>2</v>
      </c>
      <c r="H13932">
        <v>5</v>
      </c>
      <c r="I13932">
        <v>298</v>
      </c>
      <c r="J13932">
        <v>185.1</v>
      </c>
    </row>
    <row r="13933" spans="1:39" x14ac:dyDescent="0.3">
      <c r="A13933">
        <v>8714</v>
      </c>
      <c r="B13933" t="s">
        <v>118</v>
      </c>
      <c r="C13933" t="s">
        <v>1744</v>
      </c>
      <c r="D13933">
        <v>2</v>
      </c>
      <c r="E13933">
        <v>50</v>
      </c>
      <c r="F13933">
        <v>1</v>
      </c>
      <c r="G13933">
        <v>0</v>
      </c>
      <c r="H13933">
        <v>0</v>
      </c>
      <c r="I13933">
        <v>6</v>
      </c>
      <c r="J13933">
        <v>75.2</v>
      </c>
    </row>
    <row r="13934" spans="1:39" x14ac:dyDescent="0.3">
      <c r="A13934">
        <v>8714</v>
      </c>
      <c r="B13934" t="s">
        <v>1372</v>
      </c>
      <c r="C13934" t="s">
        <v>2122</v>
      </c>
      <c r="D13934">
        <v>33</v>
      </c>
      <c r="E13934">
        <v>42.4</v>
      </c>
      <c r="F13934">
        <v>14</v>
      </c>
      <c r="G13934">
        <v>1</v>
      </c>
      <c r="H13934">
        <v>1</v>
      </c>
      <c r="I13934">
        <v>163</v>
      </c>
      <c r="J13934">
        <v>87.9</v>
      </c>
    </row>
    <row r="13935" spans="1:39" x14ac:dyDescent="0.3">
      <c r="A13935">
        <v>8714</v>
      </c>
      <c r="B13935" t="s">
        <v>1372</v>
      </c>
      <c r="C13935" t="s">
        <v>2609</v>
      </c>
      <c r="D13935">
        <v>7</v>
      </c>
      <c r="E13935">
        <v>42.9</v>
      </c>
      <c r="F13935">
        <v>3</v>
      </c>
      <c r="G13935">
        <v>1</v>
      </c>
      <c r="H13935">
        <v>0</v>
      </c>
      <c r="I13935">
        <v>29</v>
      </c>
      <c r="J13935">
        <v>49.1</v>
      </c>
    </row>
    <row r="13936" spans="1:39" x14ac:dyDescent="0.3">
      <c r="A13936">
        <v>8714</v>
      </c>
      <c r="B13936" t="s">
        <v>118</v>
      </c>
      <c r="C13936" t="s">
        <v>450</v>
      </c>
      <c r="K13936">
        <v>24</v>
      </c>
      <c r="L13936">
        <v>0</v>
      </c>
      <c r="M13936">
        <v>27</v>
      </c>
      <c r="N13936">
        <v>0</v>
      </c>
      <c r="O13936">
        <v>124</v>
      </c>
    </row>
    <row r="13937" spans="1:19" x14ac:dyDescent="0.3">
      <c r="A13937">
        <v>8714</v>
      </c>
      <c r="B13937" t="s">
        <v>118</v>
      </c>
      <c r="C13937" t="s">
        <v>3672</v>
      </c>
      <c r="K13937">
        <v>5</v>
      </c>
      <c r="L13937">
        <v>0</v>
      </c>
      <c r="M13937">
        <v>10</v>
      </c>
      <c r="N13937">
        <v>0</v>
      </c>
      <c r="O13937">
        <v>19</v>
      </c>
    </row>
    <row r="13938" spans="1:19" x14ac:dyDescent="0.3">
      <c r="A13938">
        <v>8714</v>
      </c>
      <c r="B13938" t="s">
        <v>118</v>
      </c>
      <c r="C13938" t="s">
        <v>3671</v>
      </c>
      <c r="K13938">
        <v>2</v>
      </c>
      <c r="L13938">
        <v>0</v>
      </c>
      <c r="M13938">
        <v>11</v>
      </c>
      <c r="N13938">
        <v>0</v>
      </c>
      <c r="O13938">
        <v>11</v>
      </c>
    </row>
    <row r="13939" spans="1:19" x14ac:dyDescent="0.3">
      <c r="A13939">
        <v>8714</v>
      </c>
      <c r="B13939" t="s">
        <v>118</v>
      </c>
      <c r="C13939" t="s">
        <v>3485</v>
      </c>
      <c r="K13939">
        <v>5</v>
      </c>
      <c r="L13939">
        <v>1</v>
      </c>
      <c r="M13939">
        <v>6</v>
      </c>
      <c r="N13939">
        <v>0</v>
      </c>
      <c r="O13939">
        <v>8</v>
      </c>
    </row>
    <row r="13940" spans="1:19" x14ac:dyDescent="0.3">
      <c r="A13940">
        <v>8714</v>
      </c>
      <c r="B13940" t="s">
        <v>118</v>
      </c>
      <c r="C13940" t="s">
        <v>56</v>
      </c>
      <c r="K13940">
        <v>1</v>
      </c>
      <c r="L13940">
        <v>0</v>
      </c>
      <c r="M13940">
        <v>4</v>
      </c>
      <c r="N13940">
        <v>0</v>
      </c>
      <c r="O13940">
        <v>4</v>
      </c>
    </row>
    <row r="13941" spans="1:19" x14ac:dyDescent="0.3">
      <c r="A13941">
        <v>8714</v>
      </c>
      <c r="B13941" t="s">
        <v>118</v>
      </c>
      <c r="C13941" t="s">
        <v>1744</v>
      </c>
      <c r="K13941">
        <v>1</v>
      </c>
      <c r="L13941">
        <v>0</v>
      </c>
      <c r="M13941">
        <v>0</v>
      </c>
      <c r="N13941">
        <v>0</v>
      </c>
      <c r="O13941">
        <v>0</v>
      </c>
    </row>
    <row r="13942" spans="1:19" x14ac:dyDescent="0.3">
      <c r="A13942">
        <v>8714</v>
      </c>
      <c r="B13942" t="s">
        <v>1372</v>
      </c>
      <c r="C13942" t="s">
        <v>180</v>
      </c>
      <c r="K13942">
        <v>18</v>
      </c>
      <c r="L13942">
        <v>0</v>
      </c>
      <c r="M13942">
        <v>18</v>
      </c>
      <c r="N13942">
        <v>0</v>
      </c>
      <c r="O13942">
        <v>71</v>
      </c>
    </row>
    <row r="13943" spans="1:19" x14ac:dyDescent="0.3">
      <c r="A13943">
        <v>8714</v>
      </c>
      <c r="B13943" t="s">
        <v>1372</v>
      </c>
      <c r="C13943" t="s">
        <v>282</v>
      </c>
      <c r="K13943">
        <v>1</v>
      </c>
      <c r="L13943">
        <v>0</v>
      </c>
      <c r="M13943">
        <v>13</v>
      </c>
      <c r="N13943">
        <v>0</v>
      </c>
      <c r="O13943">
        <v>15</v>
      </c>
    </row>
    <row r="13944" spans="1:19" x14ac:dyDescent="0.3">
      <c r="A13944">
        <v>8714</v>
      </c>
      <c r="B13944" t="s">
        <v>1372</v>
      </c>
      <c r="C13944" t="s">
        <v>1344</v>
      </c>
      <c r="K13944">
        <v>4</v>
      </c>
      <c r="L13944">
        <v>0</v>
      </c>
      <c r="M13944">
        <v>6</v>
      </c>
      <c r="N13944">
        <v>0</v>
      </c>
      <c r="O13944">
        <v>3</v>
      </c>
    </row>
    <row r="13945" spans="1:19" x14ac:dyDescent="0.3">
      <c r="A13945">
        <v>8714</v>
      </c>
      <c r="B13945" t="s">
        <v>1372</v>
      </c>
      <c r="C13945" t="s">
        <v>2609</v>
      </c>
      <c r="K13945">
        <v>1</v>
      </c>
      <c r="L13945">
        <v>0</v>
      </c>
      <c r="M13945">
        <v>2</v>
      </c>
      <c r="N13945">
        <v>0</v>
      </c>
      <c r="O13945">
        <v>2</v>
      </c>
    </row>
    <row r="13946" spans="1:19" x14ac:dyDescent="0.3">
      <c r="A13946">
        <v>8714</v>
      </c>
      <c r="B13946" t="s">
        <v>1372</v>
      </c>
      <c r="C13946" t="s">
        <v>2122</v>
      </c>
      <c r="K13946">
        <v>4</v>
      </c>
      <c r="L13946">
        <v>0</v>
      </c>
      <c r="M13946">
        <v>0</v>
      </c>
      <c r="N13946">
        <v>0</v>
      </c>
      <c r="O13946">
        <v>-28</v>
      </c>
    </row>
    <row r="13947" spans="1:19" x14ac:dyDescent="0.3">
      <c r="A13947">
        <v>8714</v>
      </c>
      <c r="B13947" t="s">
        <v>118</v>
      </c>
      <c r="C13947" t="s">
        <v>2585</v>
      </c>
      <c r="P13947">
        <v>33</v>
      </c>
      <c r="Q13947">
        <v>1</v>
      </c>
      <c r="R13947">
        <v>97</v>
      </c>
      <c r="S13947">
        <v>5</v>
      </c>
    </row>
    <row r="13948" spans="1:19" x14ac:dyDescent="0.3">
      <c r="A13948">
        <v>8714</v>
      </c>
      <c r="B13948" t="s">
        <v>118</v>
      </c>
      <c r="C13948" t="s">
        <v>121</v>
      </c>
      <c r="P13948">
        <v>37</v>
      </c>
      <c r="Q13948">
        <v>0</v>
      </c>
      <c r="R13948">
        <v>84</v>
      </c>
      <c r="S13948">
        <v>4</v>
      </c>
    </row>
    <row r="13949" spans="1:19" x14ac:dyDescent="0.3">
      <c r="A13949">
        <v>8714</v>
      </c>
      <c r="B13949" t="s">
        <v>118</v>
      </c>
      <c r="C13949" t="s">
        <v>71</v>
      </c>
      <c r="P13949">
        <v>33</v>
      </c>
      <c r="Q13949">
        <v>1</v>
      </c>
      <c r="R13949">
        <v>38</v>
      </c>
      <c r="S13949">
        <v>2</v>
      </c>
    </row>
    <row r="13950" spans="1:19" x14ac:dyDescent="0.3">
      <c r="A13950">
        <v>8714</v>
      </c>
      <c r="B13950" t="s">
        <v>118</v>
      </c>
      <c r="C13950" t="s">
        <v>474</v>
      </c>
      <c r="P13950">
        <v>22</v>
      </c>
      <c r="Q13950">
        <v>1</v>
      </c>
      <c r="R13950">
        <v>38</v>
      </c>
      <c r="S13950">
        <v>2</v>
      </c>
    </row>
    <row r="13951" spans="1:19" x14ac:dyDescent="0.3">
      <c r="A13951">
        <v>8714</v>
      </c>
      <c r="B13951" t="s">
        <v>118</v>
      </c>
      <c r="C13951" t="s">
        <v>125</v>
      </c>
      <c r="P13951">
        <v>13</v>
      </c>
      <c r="Q13951">
        <v>1</v>
      </c>
      <c r="R13951">
        <v>17</v>
      </c>
      <c r="S13951">
        <v>2</v>
      </c>
    </row>
    <row r="13952" spans="1:19" x14ac:dyDescent="0.3">
      <c r="A13952">
        <v>8714</v>
      </c>
      <c r="B13952" t="s">
        <v>118</v>
      </c>
      <c r="C13952" t="s">
        <v>450</v>
      </c>
      <c r="P13952">
        <v>11</v>
      </c>
      <c r="Q13952">
        <v>0</v>
      </c>
      <c r="R13952">
        <v>11</v>
      </c>
      <c r="S13952">
        <v>1</v>
      </c>
    </row>
    <row r="13953" spans="1:29" x14ac:dyDescent="0.3">
      <c r="A13953">
        <v>8714</v>
      </c>
      <c r="B13953" t="s">
        <v>118</v>
      </c>
      <c r="C13953" t="s">
        <v>153</v>
      </c>
      <c r="P13953">
        <v>10</v>
      </c>
      <c r="Q13953">
        <v>1</v>
      </c>
      <c r="R13953">
        <v>10</v>
      </c>
      <c r="S13953">
        <v>1</v>
      </c>
    </row>
    <row r="13954" spans="1:29" x14ac:dyDescent="0.3">
      <c r="A13954">
        <v>8714</v>
      </c>
      <c r="B13954" t="s">
        <v>118</v>
      </c>
      <c r="C13954" t="s">
        <v>56</v>
      </c>
      <c r="P13954">
        <v>6</v>
      </c>
      <c r="Q13954">
        <v>0</v>
      </c>
      <c r="R13954">
        <v>6</v>
      </c>
      <c r="S13954">
        <v>1</v>
      </c>
    </row>
    <row r="13955" spans="1:29" x14ac:dyDescent="0.3">
      <c r="A13955">
        <v>8714</v>
      </c>
      <c r="B13955" t="s">
        <v>118</v>
      </c>
      <c r="C13955" t="s">
        <v>3672</v>
      </c>
      <c r="P13955">
        <v>3</v>
      </c>
      <c r="Q13955">
        <v>0</v>
      </c>
      <c r="R13955">
        <v>3</v>
      </c>
      <c r="S13955">
        <v>1</v>
      </c>
    </row>
    <row r="13956" spans="1:29" x14ac:dyDescent="0.3">
      <c r="A13956">
        <v>8714</v>
      </c>
      <c r="B13956" t="s">
        <v>1372</v>
      </c>
      <c r="C13956" t="s">
        <v>330</v>
      </c>
      <c r="P13956">
        <v>42</v>
      </c>
      <c r="Q13956">
        <v>0</v>
      </c>
      <c r="R13956">
        <v>88</v>
      </c>
      <c r="S13956">
        <v>6</v>
      </c>
    </row>
    <row r="13957" spans="1:29" x14ac:dyDescent="0.3">
      <c r="A13957">
        <v>8714</v>
      </c>
      <c r="B13957" t="s">
        <v>1372</v>
      </c>
      <c r="C13957" t="s">
        <v>282</v>
      </c>
      <c r="P13957">
        <v>18</v>
      </c>
      <c r="Q13957">
        <v>1</v>
      </c>
      <c r="R13957">
        <v>30</v>
      </c>
      <c r="S13957">
        <v>2</v>
      </c>
    </row>
    <row r="13958" spans="1:29" x14ac:dyDescent="0.3">
      <c r="A13958">
        <v>8714</v>
      </c>
      <c r="B13958" t="s">
        <v>1372</v>
      </c>
      <c r="C13958" t="s">
        <v>1403</v>
      </c>
      <c r="P13958">
        <v>22</v>
      </c>
      <c r="Q13958">
        <v>0</v>
      </c>
      <c r="R13958">
        <v>26</v>
      </c>
      <c r="S13958">
        <v>2</v>
      </c>
    </row>
    <row r="13959" spans="1:29" x14ac:dyDescent="0.3">
      <c r="A13959">
        <v>8714</v>
      </c>
      <c r="B13959" t="s">
        <v>1372</v>
      </c>
      <c r="C13959" t="s">
        <v>3544</v>
      </c>
      <c r="P13959">
        <v>20</v>
      </c>
      <c r="Q13959">
        <v>0</v>
      </c>
      <c r="R13959">
        <v>23</v>
      </c>
      <c r="S13959">
        <v>2</v>
      </c>
    </row>
    <row r="13960" spans="1:29" x14ac:dyDescent="0.3">
      <c r="A13960">
        <v>8714</v>
      </c>
      <c r="B13960" t="s">
        <v>1372</v>
      </c>
      <c r="C13960" t="s">
        <v>2352</v>
      </c>
      <c r="P13960">
        <v>13</v>
      </c>
      <c r="Q13960">
        <v>0</v>
      </c>
      <c r="R13960">
        <v>13</v>
      </c>
      <c r="S13960">
        <v>1</v>
      </c>
    </row>
    <row r="13961" spans="1:29" x14ac:dyDescent="0.3">
      <c r="A13961">
        <v>8714</v>
      </c>
      <c r="B13961" t="s">
        <v>1372</v>
      </c>
      <c r="C13961" t="s">
        <v>123</v>
      </c>
      <c r="P13961">
        <v>9</v>
      </c>
      <c r="Q13961">
        <v>0</v>
      </c>
      <c r="R13961">
        <v>9</v>
      </c>
      <c r="S13961">
        <v>1</v>
      </c>
    </row>
    <row r="13962" spans="1:29" x14ac:dyDescent="0.3">
      <c r="A13962">
        <v>8714</v>
      </c>
      <c r="B13962" t="s">
        <v>1372</v>
      </c>
      <c r="C13962" t="s">
        <v>3673</v>
      </c>
      <c r="P13962">
        <v>5</v>
      </c>
      <c r="Q13962">
        <v>0</v>
      </c>
      <c r="R13962">
        <v>5</v>
      </c>
      <c r="S13962">
        <v>1</v>
      </c>
    </row>
    <row r="13963" spans="1:29" x14ac:dyDescent="0.3">
      <c r="A13963">
        <v>8714</v>
      </c>
      <c r="B13963" t="s">
        <v>1372</v>
      </c>
      <c r="C13963" t="s">
        <v>180</v>
      </c>
      <c r="P13963">
        <v>3</v>
      </c>
      <c r="Q13963">
        <v>0</v>
      </c>
      <c r="R13963">
        <v>-2</v>
      </c>
      <c r="S13963">
        <v>2</v>
      </c>
    </row>
    <row r="13964" spans="1:29" x14ac:dyDescent="0.3">
      <c r="A13964">
        <v>8714</v>
      </c>
      <c r="B13964" t="s">
        <v>118</v>
      </c>
      <c r="C13964" t="s">
        <v>2585</v>
      </c>
      <c r="T13964">
        <v>37.299999999999997</v>
      </c>
      <c r="U13964">
        <v>51</v>
      </c>
      <c r="V13964">
        <v>0</v>
      </c>
      <c r="W13964">
        <v>112</v>
      </c>
      <c r="X13964">
        <v>3</v>
      </c>
    </row>
    <row r="13965" spans="1:29" x14ac:dyDescent="0.3">
      <c r="A13965">
        <v>8714</v>
      </c>
      <c r="B13965" t="s">
        <v>1372</v>
      </c>
      <c r="C13965" t="s">
        <v>3674</v>
      </c>
      <c r="T13965">
        <v>9</v>
      </c>
      <c r="U13965">
        <v>12</v>
      </c>
      <c r="V13965">
        <v>0</v>
      </c>
      <c r="W13965">
        <v>27</v>
      </c>
      <c r="X13965">
        <v>3</v>
      </c>
    </row>
    <row r="13966" spans="1:29" x14ac:dyDescent="0.3">
      <c r="A13966">
        <v>8714</v>
      </c>
      <c r="B13966" t="s">
        <v>1372</v>
      </c>
      <c r="C13966" t="s">
        <v>1367</v>
      </c>
      <c r="T13966">
        <v>10</v>
      </c>
      <c r="U13966">
        <v>11</v>
      </c>
      <c r="V13966">
        <v>0</v>
      </c>
      <c r="W13966">
        <v>20</v>
      </c>
      <c r="X13966">
        <v>2</v>
      </c>
    </row>
    <row r="13967" spans="1:29" x14ac:dyDescent="0.3">
      <c r="A13967">
        <v>8714</v>
      </c>
      <c r="B13967" t="s">
        <v>1372</v>
      </c>
      <c r="C13967" t="s">
        <v>187</v>
      </c>
      <c r="T13967">
        <v>33</v>
      </c>
      <c r="U13967">
        <v>33</v>
      </c>
      <c r="V13967">
        <v>0</v>
      </c>
      <c r="W13967">
        <v>33</v>
      </c>
      <c r="X13967">
        <v>1</v>
      </c>
    </row>
    <row r="13968" spans="1:29" x14ac:dyDescent="0.3">
      <c r="A13968">
        <v>8714</v>
      </c>
      <c r="B13968" t="s">
        <v>118</v>
      </c>
      <c r="C13968" t="s">
        <v>2585</v>
      </c>
      <c r="Y13968">
        <v>4</v>
      </c>
      <c r="Z13968">
        <v>4</v>
      </c>
      <c r="AA13968">
        <v>0</v>
      </c>
      <c r="AB13968">
        <v>4</v>
      </c>
      <c r="AC13968">
        <v>1</v>
      </c>
    </row>
    <row r="13969" spans="1:39" x14ac:dyDescent="0.3">
      <c r="A13969">
        <v>8714</v>
      </c>
      <c r="B13969" t="s">
        <v>1372</v>
      </c>
      <c r="C13969" t="s">
        <v>3675</v>
      </c>
      <c r="Y13969">
        <v>1</v>
      </c>
      <c r="Z13969">
        <v>1</v>
      </c>
      <c r="AA13969">
        <v>0</v>
      </c>
      <c r="AB13969">
        <v>1</v>
      </c>
      <c r="AC13969">
        <v>1</v>
      </c>
    </row>
    <row r="13970" spans="1:39" x14ac:dyDescent="0.3">
      <c r="A13970">
        <v>8714</v>
      </c>
      <c r="B13970" t="s">
        <v>118</v>
      </c>
      <c r="C13970" t="s">
        <v>3676</v>
      </c>
      <c r="AD13970">
        <v>1</v>
      </c>
      <c r="AE13970">
        <v>29</v>
      </c>
      <c r="AF13970">
        <v>1</v>
      </c>
      <c r="AG13970">
        <v>100</v>
      </c>
      <c r="AH13970">
        <v>9</v>
      </c>
      <c r="AI13970">
        <v>6</v>
      </c>
    </row>
    <row r="13971" spans="1:39" x14ac:dyDescent="0.3">
      <c r="A13971">
        <v>8714</v>
      </c>
      <c r="B13971" t="s">
        <v>1372</v>
      </c>
      <c r="C13971" t="s">
        <v>1117</v>
      </c>
      <c r="AD13971">
        <v>2</v>
      </c>
      <c r="AE13971">
        <v>34</v>
      </c>
      <c r="AF13971">
        <v>2</v>
      </c>
      <c r="AG13971">
        <v>100</v>
      </c>
      <c r="AH13971">
        <v>7</v>
      </c>
      <c r="AI13971">
        <v>1</v>
      </c>
    </row>
    <row r="13972" spans="1:39" x14ac:dyDescent="0.3">
      <c r="A13972">
        <v>8714</v>
      </c>
      <c r="B13972" t="s">
        <v>118</v>
      </c>
      <c r="C13972" t="s">
        <v>914</v>
      </c>
      <c r="AJ13972">
        <v>35</v>
      </c>
      <c r="AK13972">
        <v>35</v>
      </c>
      <c r="AL13972">
        <v>35</v>
      </c>
      <c r="AM13972">
        <v>1</v>
      </c>
    </row>
    <row r="13973" spans="1:39" x14ac:dyDescent="0.3">
      <c r="A13973">
        <v>8714</v>
      </c>
      <c r="B13973" t="s">
        <v>1372</v>
      </c>
      <c r="C13973" t="s">
        <v>3677</v>
      </c>
      <c r="AJ13973">
        <v>48</v>
      </c>
      <c r="AK13973">
        <v>177</v>
      </c>
      <c r="AL13973">
        <v>35.4</v>
      </c>
      <c r="AM13973">
        <v>5</v>
      </c>
    </row>
    <row r="13974" spans="1:39" x14ac:dyDescent="0.3">
      <c r="A13974">
        <v>8715</v>
      </c>
      <c r="B13974" t="s">
        <v>1982</v>
      </c>
      <c r="C13974" t="s">
        <v>3015</v>
      </c>
      <c r="D13974">
        <v>53</v>
      </c>
      <c r="E13974">
        <v>66</v>
      </c>
      <c r="F13974">
        <v>35</v>
      </c>
      <c r="G13974">
        <v>2</v>
      </c>
      <c r="H13974">
        <v>3</v>
      </c>
      <c r="I13974">
        <v>352</v>
      </c>
      <c r="J13974">
        <v>133</v>
      </c>
    </row>
    <row r="13975" spans="1:39" x14ac:dyDescent="0.3">
      <c r="A13975">
        <v>8715</v>
      </c>
      <c r="B13975" t="s">
        <v>1153</v>
      </c>
      <c r="C13975" t="s">
        <v>3678</v>
      </c>
      <c r="D13975">
        <v>23</v>
      </c>
      <c r="E13975">
        <v>69.599999999999994</v>
      </c>
      <c r="F13975">
        <v>16</v>
      </c>
      <c r="G13975">
        <v>0</v>
      </c>
      <c r="H13975">
        <v>2</v>
      </c>
      <c r="I13975">
        <v>228</v>
      </c>
      <c r="J13975">
        <v>181.5</v>
      </c>
    </row>
    <row r="13976" spans="1:39" x14ac:dyDescent="0.3">
      <c r="A13976">
        <v>8715</v>
      </c>
      <c r="B13976" t="s">
        <v>1982</v>
      </c>
      <c r="C13976" t="s">
        <v>3015</v>
      </c>
      <c r="K13976">
        <v>7</v>
      </c>
      <c r="L13976">
        <v>0</v>
      </c>
      <c r="M13976">
        <v>15</v>
      </c>
      <c r="N13976">
        <v>0</v>
      </c>
      <c r="O13976">
        <v>42</v>
      </c>
    </row>
    <row r="13977" spans="1:39" x14ac:dyDescent="0.3">
      <c r="A13977">
        <v>8715</v>
      </c>
      <c r="B13977" t="s">
        <v>1982</v>
      </c>
      <c r="C13977" t="s">
        <v>320</v>
      </c>
      <c r="K13977">
        <v>12</v>
      </c>
      <c r="L13977">
        <v>0</v>
      </c>
      <c r="M13977">
        <v>15</v>
      </c>
      <c r="N13977">
        <v>0</v>
      </c>
      <c r="O13977">
        <v>28</v>
      </c>
    </row>
    <row r="13978" spans="1:39" x14ac:dyDescent="0.3">
      <c r="A13978">
        <v>8715</v>
      </c>
      <c r="B13978" t="s">
        <v>1982</v>
      </c>
      <c r="C13978" t="s">
        <v>3679</v>
      </c>
      <c r="K13978">
        <v>8</v>
      </c>
      <c r="L13978">
        <v>0</v>
      </c>
      <c r="M13978">
        <v>18</v>
      </c>
      <c r="N13978">
        <v>1</v>
      </c>
      <c r="O13978">
        <v>24</v>
      </c>
    </row>
    <row r="13979" spans="1:39" x14ac:dyDescent="0.3">
      <c r="A13979">
        <v>8715</v>
      </c>
      <c r="B13979" t="s">
        <v>1982</v>
      </c>
      <c r="C13979" t="s">
        <v>3451</v>
      </c>
      <c r="K13979">
        <v>0</v>
      </c>
      <c r="L13979">
        <v>0</v>
      </c>
      <c r="M13979">
        <v>0</v>
      </c>
      <c r="N13979">
        <v>0</v>
      </c>
      <c r="O13979">
        <v>0</v>
      </c>
    </row>
    <row r="13980" spans="1:39" x14ac:dyDescent="0.3">
      <c r="A13980">
        <v>8715</v>
      </c>
      <c r="B13980" t="s">
        <v>1153</v>
      </c>
      <c r="C13980" t="s">
        <v>750</v>
      </c>
      <c r="K13980">
        <v>24</v>
      </c>
      <c r="L13980">
        <v>0</v>
      </c>
      <c r="M13980">
        <v>35</v>
      </c>
      <c r="N13980">
        <v>3</v>
      </c>
      <c r="O13980">
        <v>194</v>
      </c>
    </row>
    <row r="13981" spans="1:39" x14ac:dyDescent="0.3">
      <c r="A13981">
        <v>8715</v>
      </c>
      <c r="B13981" t="s">
        <v>1153</v>
      </c>
      <c r="C13981" t="s">
        <v>3308</v>
      </c>
      <c r="K13981">
        <v>8</v>
      </c>
      <c r="L13981">
        <v>0</v>
      </c>
      <c r="M13981">
        <v>9</v>
      </c>
      <c r="N13981">
        <v>0</v>
      </c>
      <c r="O13981">
        <v>37</v>
      </c>
    </row>
    <row r="13982" spans="1:39" x14ac:dyDescent="0.3">
      <c r="A13982">
        <v>8715</v>
      </c>
      <c r="B13982" t="s">
        <v>1153</v>
      </c>
      <c r="C13982" t="s">
        <v>42</v>
      </c>
      <c r="K13982">
        <v>2</v>
      </c>
      <c r="L13982">
        <v>0</v>
      </c>
      <c r="M13982">
        <v>7</v>
      </c>
      <c r="N13982">
        <v>0</v>
      </c>
      <c r="O13982">
        <v>10</v>
      </c>
    </row>
    <row r="13983" spans="1:39" x14ac:dyDescent="0.3">
      <c r="A13983">
        <v>8715</v>
      </c>
      <c r="B13983" t="s">
        <v>1153</v>
      </c>
      <c r="C13983" t="s">
        <v>3680</v>
      </c>
      <c r="K13983">
        <v>2</v>
      </c>
      <c r="L13983">
        <v>0</v>
      </c>
      <c r="M13983">
        <v>5</v>
      </c>
      <c r="N13983">
        <v>0</v>
      </c>
      <c r="O13983">
        <v>7</v>
      </c>
    </row>
    <row r="13984" spans="1:39" x14ac:dyDescent="0.3">
      <c r="A13984">
        <v>8715</v>
      </c>
      <c r="B13984" t="s">
        <v>1153</v>
      </c>
      <c r="C13984" t="s">
        <v>3678</v>
      </c>
      <c r="K13984">
        <v>4</v>
      </c>
      <c r="L13984">
        <v>0</v>
      </c>
      <c r="M13984">
        <v>3</v>
      </c>
      <c r="N13984">
        <v>0</v>
      </c>
      <c r="O13984">
        <v>0</v>
      </c>
    </row>
    <row r="13985" spans="1:24" x14ac:dyDescent="0.3">
      <c r="A13985">
        <v>8715</v>
      </c>
      <c r="B13985" t="s">
        <v>1982</v>
      </c>
      <c r="C13985" t="s">
        <v>3450</v>
      </c>
      <c r="P13985">
        <v>22</v>
      </c>
      <c r="Q13985">
        <v>0</v>
      </c>
      <c r="R13985">
        <v>93</v>
      </c>
      <c r="S13985">
        <v>12</v>
      </c>
    </row>
    <row r="13986" spans="1:24" x14ac:dyDescent="0.3">
      <c r="A13986">
        <v>8715</v>
      </c>
      <c r="B13986" t="s">
        <v>1982</v>
      </c>
      <c r="C13986" t="s">
        <v>1953</v>
      </c>
      <c r="P13986">
        <v>52</v>
      </c>
      <c r="Q13986">
        <v>1</v>
      </c>
      <c r="R13986">
        <v>93</v>
      </c>
      <c r="S13986">
        <v>5</v>
      </c>
    </row>
    <row r="13987" spans="1:24" x14ac:dyDescent="0.3">
      <c r="A13987">
        <v>8715</v>
      </c>
      <c r="B13987" t="s">
        <v>1982</v>
      </c>
      <c r="C13987" t="s">
        <v>3451</v>
      </c>
      <c r="P13987">
        <v>25</v>
      </c>
      <c r="Q13987">
        <v>1</v>
      </c>
      <c r="R13987">
        <v>73</v>
      </c>
      <c r="S13987">
        <v>7</v>
      </c>
    </row>
    <row r="13988" spans="1:24" x14ac:dyDescent="0.3">
      <c r="A13988">
        <v>8715</v>
      </c>
      <c r="B13988" t="s">
        <v>1982</v>
      </c>
      <c r="C13988" t="s">
        <v>320</v>
      </c>
      <c r="P13988">
        <v>19</v>
      </c>
      <c r="Q13988">
        <v>1</v>
      </c>
      <c r="R13988">
        <v>45</v>
      </c>
      <c r="S13988">
        <v>5</v>
      </c>
    </row>
    <row r="13989" spans="1:24" x14ac:dyDescent="0.3">
      <c r="A13989">
        <v>8715</v>
      </c>
      <c r="B13989" t="s">
        <v>1982</v>
      </c>
      <c r="C13989" t="s">
        <v>153</v>
      </c>
      <c r="P13989">
        <v>18</v>
      </c>
      <c r="Q13989">
        <v>0</v>
      </c>
      <c r="R13989">
        <v>31</v>
      </c>
      <c r="S13989">
        <v>2</v>
      </c>
    </row>
    <row r="13990" spans="1:24" x14ac:dyDescent="0.3">
      <c r="A13990">
        <v>8715</v>
      </c>
      <c r="B13990" t="s">
        <v>1982</v>
      </c>
      <c r="C13990" t="s">
        <v>3679</v>
      </c>
      <c r="P13990">
        <v>6</v>
      </c>
      <c r="Q13990">
        <v>0</v>
      </c>
      <c r="R13990">
        <v>9</v>
      </c>
      <c r="S13990">
        <v>2</v>
      </c>
    </row>
    <row r="13991" spans="1:24" x14ac:dyDescent="0.3">
      <c r="A13991">
        <v>8715</v>
      </c>
      <c r="B13991" t="s">
        <v>1982</v>
      </c>
      <c r="C13991" t="s">
        <v>3681</v>
      </c>
      <c r="P13991">
        <v>7</v>
      </c>
      <c r="Q13991">
        <v>0</v>
      </c>
      <c r="R13991">
        <v>7</v>
      </c>
      <c r="S13991">
        <v>1</v>
      </c>
    </row>
    <row r="13992" spans="1:24" x14ac:dyDescent="0.3">
      <c r="A13992">
        <v>8715</v>
      </c>
      <c r="B13992" t="s">
        <v>1982</v>
      </c>
      <c r="C13992" t="s">
        <v>2769</v>
      </c>
      <c r="P13992">
        <v>1</v>
      </c>
      <c r="Q13992">
        <v>0</v>
      </c>
      <c r="R13992">
        <v>1</v>
      </c>
      <c r="S13992">
        <v>1</v>
      </c>
    </row>
    <row r="13993" spans="1:24" x14ac:dyDescent="0.3">
      <c r="A13993">
        <v>8715</v>
      </c>
      <c r="B13993" t="s">
        <v>1153</v>
      </c>
      <c r="C13993" t="s">
        <v>202</v>
      </c>
      <c r="P13993">
        <v>42</v>
      </c>
      <c r="Q13993">
        <v>2</v>
      </c>
      <c r="R13993">
        <v>130</v>
      </c>
      <c r="S13993">
        <v>6</v>
      </c>
    </row>
    <row r="13994" spans="1:24" x14ac:dyDescent="0.3">
      <c r="A13994">
        <v>8715</v>
      </c>
      <c r="B13994" t="s">
        <v>1153</v>
      </c>
      <c r="C13994" t="s">
        <v>3526</v>
      </c>
      <c r="P13994">
        <v>17</v>
      </c>
      <c r="Q13994">
        <v>0</v>
      </c>
      <c r="R13994">
        <v>32</v>
      </c>
      <c r="S13994">
        <v>2</v>
      </c>
    </row>
    <row r="13995" spans="1:24" x14ac:dyDescent="0.3">
      <c r="A13995">
        <v>8715</v>
      </c>
      <c r="B13995" t="s">
        <v>1153</v>
      </c>
      <c r="C13995" t="s">
        <v>750</v>
      </c>
      <c r="P13995">
        <v>22</v>
      </c>
      <c r="Q13995">
        <v>0</v>
      </c>
      <c r="R13995">
        <v>27</v>
      </c>
      <c r="S13995">
        <v>2</v>
      </c>
    </row>
    <row r="13996" spans="1:24" x14ac:dyDescent="0.3">
      <c r="A13996">
        <v>8715</v>
      </c>
      <c r="B13996" t="s">
        <v>1153</v>
      </c>
      <c r="C13996" t="s">
        <v>3680</v>
      </c>
      <c r="P13996">
        <v>18</v>
      </c>
      <c r="Q13996">
        <v>0</v>
      </c>
      <c r="R13996">
        <v>20</v>
      </c>
      <c r="S13996">
        <v>2</v>
      </c>
    </row>
    <row r="13997" spans="1:24" x14ac:dyDescent="0.3">
      <c r="A13997">
        <v>8715</v>
      </c>
      <c r="B13997" t="s">
        <v>1153</v>
      </c>
      <c r="C13997" t="s">
        <v>42</v>
      </c>
      <c r="P13997">
        <v>6</v>
      </c>
      <c r="Q13997">
        <v>0</v>
      </c>
      <c r="R13997">
        <v>15</v>
      </c>
      <c r="S13997">
        <v>3</v>
      </c>
    </row>
    <row r="13998" spans="1:24" x14ac:dyDescent="0.3">
      <c r="A13998">
        <v>8715</v>
      </c>
      <c r="B13998" t="s">
        <v>1153</v>
      </c>
      <c r="C13998" t="s">
        <v>3682</v>
      </c>
      <c r="P13998">
        <v>4</v>
      </c>
      <c r="Q13998">
        <v>0</v>
      </c>
      <c r="R13998">
        <v>4</v>
      </c>
      <c r="S13998">
        <v>1</v>
      </c>
    </row>
    <row r="13999" spans="1:24" x14ac:dyDescent="0.3">
      <c r="A13999">
        <v>8715</v>
      </c>
      <c r="B13999" t="s">
        <v>1982</v>
      </c>
      <c r="C13999" t="s">
        <v>52</v>
      </c>
      <c r="T13999">
        <v>24</v>
      </c>
      <c r="U13999">
        <v>24</v>
      </c>
      <c r="V13999">
        <v>0</v>
      </c>
      <c r="W13999">
        <v>24</v>
      </c>
      <c r="X13999">
        <v>1</v>
      </c>
    </row>
    <row r="14000" spans="1:24" x14ac:dyDescent="0.3">
      <c r="A14000">
        <v>8715</v>
      </c>
      <c r="B14000" t="s">
        <v>1153</v>
      </c>
      <c r="C14000" t="s">
        <v>3683</v>
      </c>
      <c r="T14000">
        <v>28.5</v>
      </c>
      <c r="U14000">
        <v>39</v>
      </c>
      <c r="V14000">
        <v>0</v>
      </c>
      <c r="W14000">
        <v>57</v>
      </c>
      <c r="X14000">
        <v>2</v>
      </c>
    </row>
    <row r="14001" spans="1:39" x14ac:dyDescent="0.3">
      <c r="A14001">
        <v>8715</v>
      </c>
      <c r="B14001" t="s">
        <v>1153</v>
      </c>
      <c r="C14001" t="s">
        <v>750</v>
      </c>
      <c r="T14001">
        <v>28</v>
      </c>
      <c r="U14001">
        <v>28</v>
      </c>
      <c r="V14001">
        <v>0</v>
      </c>
      <c r="W14001">
        <v>28</v>
      </c>
      <c r="X14001">
        <v>1</v>
      </c>
    </row>
    <row r="14002" spans="1:39" x14ac:dyDescent="0.3">
      <c r="A14002">
        <v>8715</v>
      </c>
      <c r="B14002" t="s">
        <v>1982</v>
      </c>
      <c r="C14002" t="s">
        <v>3450</v>
      </c>
      <c r="Y14002">
        <v>3</v>
      </c>
      <c r="Z14002">
        <v>3</v>
      </c>
      <c r="AA14002">
        <v>0</v>
      </c>
      <c r="AB14002">
        <v>3</v>
      </c>
      <c r="AC14002">
        <v>1</v>
      </c>
    </row>
    <row r="14003" spans="1:39" x14ac:dyDescent="0.3">
      <c r="A14003">
        <v>8715</v>
      </c>
      <c r="B14003" t="s">
        <v>1982</v>
      </c>
      <c r="C14003" t="s">
        <v>3454</v>
      </c>
      <c r="AD14003">
        <v>0</v>
      </c>
      <c r="AE14003" t="s">
        <v>136</v>
      </c>
      <c r="AF14003">
        <v>0</v>
      </c>
      <c r="AG14003" t="s">
        <v>136</v>
      </c>
      <c r="AH14003">
        <v>4</v>
      </c>
      <c r="AI14003">
        <v>4</v>
      </c>
    </row>
    <row r="14004" spans="1:39" x14ac:dyDescent="0.3">
      <c r="A14004">
        <v>8715</v>
      </c>
      <c r="B14004" t="s">
        <v>1153</v>
      </c>
      <c r="C14004" t="s">
        <v>1117</v>
      </c>
      <c r="AD14004">
        <v>0</v>
      </c>
      <c r="AE14004" t="s">
        <v>136</v>
      </c>
      <c r="AF14004">
        <v>0</v>
      </c>
      <c r="AG14004" t="s">
        <v>136</v>
      </c>
      <c r="AH14004">
        <v>5</v>
      </c>
      <c r="AI14004">
        <v>5</v>
      </c>
    </row>
    <row r="14005" spans="1:39" x14ac:dyDescent="0.3">
      <c r="A14005">
        <v>8715</v>
      </c>
      <c r="B14005" t="s">
        <v>1982</v>
      </c>
      <c r="C14005" t="s">
        <v>3455</v>
      </c>
      <c r="AJ14005">
        <v>49</v>
      </c>
      <c r="AK14005">
        <v>167</v>
      </c>
      <c r="AL14005">
        <v>41.8</v>
      </c>
      <c r="AM14005">
        <v>4</v>
      </c>
    </row>
    <row r="14006" spans="1:39" x14ac:dyDescent="0.3">
      <c r="A14006">
        <v>8715</v>
      </c>
      <c r="B14006" t="s">
        <v>1153</v>
      </c>
      <c r="C14006" t="s">
        <v>3684</v>
      </c>
      <c r="AJ14006">
        <v>52</v>
      </c>
      <c r="AK14006">
        <v>165</v>
      </c>
      <c r="AL14006">
        <v>41.2</v>
      </c>
      <c r="AM14006">
        <v>4</v>
      </c>
    </row>
    <row r="14007" spans="1:39" x14ac:dyDescent="0.3">
      <c r="A14007">
        <v>8716</v>
      </c>
      <c r="B14007" t="s">
        <v>238</v>
      </c>
      <c r="C14007" t="s">
        <v>3040</v>
      </c>
      <c r="D14007">
        <v>33</v>
      </c>
      <c r="E14007">
        <v>78.8</v>
      </c>
      <c r="F14007">
        <v>26</v>
      </c>
      <c r="G14007">
        <v>0</v>
      </c>
      <c r="H14007">
        <v>3</v>
      </c>
      <c r="I14007">
        <v>381</v>
      </c>
      <c r="J14007">
        <v>205.8</v>
      </c>
    </row>
    <row r="14008" spans="1:39" x14ac:dyDescent="0.3">
      <c r="A14008">
        <v>8716</v>
      </c>
      <c r="B14008" t="s">
        <v>238</v>
      </c>
      <c r="C14008" t="s">
        <v>3685</v>
      </c>
      <c r="D14008">
        <v>6</v>
      </c>
      <c r="E14008">
        <v>33.299999999999997</v>
      </c>
      <c r="F14008">
        <v>2</v>
      </c>
      <c r="G14008">
        <v>0</v>
      </c>
      <c r="H14008">
        <v>0</v>
      </c>
      <c r="I14008">
        <v>50</v>
      </c>
      <c r="J14008">
        <v>103.3</v>
      </c>
    </row>
    <row r="14009" spans="1:39" x14ac:dyDescent="0.3">
      <c r="A14009">
        <v>8716</v>
      </c>
      <c r="B14009" t="s">
        <v>283</v>
      </c>
      <c r="C14009" t="s">
        <v>48</v>
      </c>
      <c r="D14009">
        <v>10</v>
      </c>
      <c r="E14009">
        <v>50</v>
      </c>
      <c r="F14009">
        <v>5</v>
      </c>
      <c r="G14009">
        <v>0</v>
      </c>
      <c r="H14009">
        <v>2</v>
      </c>
      <c r="I14009">
        <v>144</v>
      </c>
      <c r="J14009">
        <v>237</v>
      </c>
    </row>
    <row r="14010" spans="1:39" x14ac:dyDescent="0.3">
      <c r="A14010">
        <v>8716</v>
      </c>
      <c r="B14010" t="s">
        <v>283</v>
      </c>
      <c r="C14010" t="s">
        <v>443</v>
      </c>
      <c r="D14010">
        <v>1</v>
      </c>
      <c r="E14010">
        <v>0</v>
      </c>
      <c r="F14010">
        <v>0</v>
      </c>
      <c r="G14010">
        <v>1</v>
      </c>
      <c r="H14010">
        <v>0</v>
      </c>
      <c r="I14010">
        <v>0</v>
      </c>
      <c r="J14010">
        <v>-200</v>
      </c>
    </row>
    <row r="14011" spans="1:39" x14ac:dyDescent="0.3">
      <c r="A14011">
        <v>8716</v>
      </c>
      <c r="B14011" t="s">
        <v>238</v>
      </c>
      <c r="C14011" t="s">
        <v>1377</v>
      </c>
      <c r="K14011">
        <v>22</v>
      </c>
      <c r="L14011">
        <v>0</v>
      </c>
      <c r="M14011">
        <v>33</v>
      </c>
      <c r="N14011">
        <v>1</v>
      </c>
      <c r="O14011">
        <v>122</v>
      </c>
    </row>
    <row r="14012" spans="1:39" x14ac:dyDescent="0.3">
      <c r="A14012">
        <v>8716</v>
      </c>
      <c r="B14012" t="s">
        <v>238</v>
      </c>
      <c r="C14012" t="s">
        <v>3621</v>
      </c>
      <c r="K14012">
        <v>1</v>
      </c>
      <c r="L14012">
        <v>0</v>
      </c>
      <c r="M14012">
        <v>17</v>
      </c>
      <c r="N14012">
        <v>0</v>
      </c>
      <c r="O14012">
        <v>17</v>
      </c>
    </row>
    <row r="14013" spans="1:39" x14ac:dyDescent="0.3">
      <c r="A14013">
        <v>8716</v>
      </c>
      <c r="B14013" t="s">
        <v>238</v>
      </c>
      <c r="C14013" t="s">
        <v>3685</v>
      </c>
      <c r="K14013">
        <v>2</v>
      </c>
      <c r="L14013">
        <v>0</v>
      </c>
      <c r="M14013">
        <v>14</v>
      </c>
      <c r="N14013">
        <v>0</v>
      </c>
      <c r="O14013">
        <v>14</v>
      </c>
    </row>
    <row r="14014" spans="1:39" x14ac:dyDescent="0.3">
      <c r="A14014">
        <v>8716</v>
      </c>
      <c r="B14014" t="s">
        <v>238</v>
      </c>
      <c r="C14014" t="s">
        <v>3686</v>
      </c>
      <c r="K14014">
        <v>3</v>
      </c>
      <c r="L14014">
        <v>0</v>
      </c>
      <c r="M14014">
        <v>2</v>
      </c>
      <c r="N14014">
        <v>0</v>
      </c>
      <c r="O14014">
        <v>5</v>
      </c>
    </row>
    <row r="14015" spans="1:39" x14ac:dyDescent="0.3">
      <c r="A14015">
        <v>8716</v>
      </c>
      <c r="B14015" t="s">
        <v>238</v>
      </c>
      <c r="C14015" t="s">
        <v>751</v>
      </c>
      <c r="K14015">
        <v>1</v>
      </c>
      <c r="L14015">
        <v>0</v>
      </c>
      <c r="M14015">
        <v>5</v>
      </c>
      <c r="N14015">
        <v>0</v>
      </c>
      <c r="O14015">
        <v>5</v>
      </c>
    </row>
    <row r="14016" spans="1:39" x14ac:dyDescent="0.3">
      <c r="A14016">
        <v>8716</v>
      </c>
      <c r="B14016" t="s">
        <v>238</v>
      </c>
      <c r="C14016" t="s">
        <v>3565</v>
      </c>
      <c r="K14016">
        <v>1</v>
      </c>
      <c r="L14016">
        <v>0</v>
      </c>
      <c r="M14016">
        <v>1</v>
      </c>
      <c r="N14016">
        <v>0</v>
      </c>
      <c r="O14016">
        <v>1</v>
      </c>
    </row>
    <row r="14017" spans="1:19" x14ac:dyDescent="0.3">
      <c r="A14017">
        <v>8716</v>
      </c>
      <c r="B14017" t="s">
        <v>238</v>
      </c>
      <c r="C14017" t="s">
        <v>3687</v>
      </c>
      <c r="K14017">
        <v>0</v>
      </c>
      <c r="L14017">
        <v>0</v>
      </c>
      <c r="M14017">
        <v>0</v>
      </c>
      <c r="N14017">
        <v>0</v>
      </c>
      <c r="O14017">
        <v>0</v>
      </c>
    </row>
    <row r="14018" spans="1:19" x14ac:dyDescent="0.3">
      <c r="A14018">
        <v>8716</v>
      </c>
      <c r="B14018" t="s">
        <v>238</v>
      </c>
      <c r="C14018" t="s">
        <v>3040</v>
      </c>
      <c r="K14018">
        <v>4</v>
      </c>
      <c r="L14018">
        <v>0</v>
      </c>
      <c r="M14018">
        <v>2</v>
      </c>
      <c r="N14018">
        <v>0</v>
      </c>
      <c r="O14018">
        <v>-23</v>
      </c>
    </row>
    <row r="14019" spans="1:19" x14ac:dyDescent="0.3">
      <c r="A14019">
        <v>8716</v>
      </c>
      <c r="B14019" t="s">
        <v>283</v>
      </c>
      <c r="C14019" t="s">
        <v>2369</v>
      </c>
      <c r="K14019">
        <v>15</v>
      </c>
      <c r="L14019">
        <v>0</v>
      </c>
      <c r="M14019">
        <v>32</v>
      </c>
      <c r="N14019">
        <v>0</v>
      </c>
      <c r="O14019">
        <v>129</v>
      </c>
    </row>
    <row r="14020" spans="1:19" x14ac:dyDescent="0.3">
      <c r="A14020">
        <v>8716</v>
      </c>
      <c r="B14020" t="s">
        <v>283</v>
      </c>
      <c r="C14020" t="s">
        <v>414</v>
      </c>
      <c r="K14020">
        <v>16</v>
      </c>
      <c r="L14020">
        <v>0</v>
      </c>
      <c r="M14020">
        <v>22</v>
      </c>
      <c r="N14020">
        <v>3</v>
      </c>
      <c r="O14020">
        <v>116</v>
      </c>
    </row>
    <row r="14021" spans="1:19" x14ac:dyDescent="0.3">
      <c r="A14021">
        <v>8716</v>
      </c>
      <c r="B14021" t="s">
        <v>283</v>
      </c>
      <c r="C14021" t="s">
        <v>696</v>
      </c>
      <c r="K14021">
        <v>7</v>
      </c>
      <c r="L14021">
        <v>0</v>
      </c>
      <c r="M14021">
        <v>22</v>
      </c>
      <c r="N14021">
        <v>2</v>
      </c>
      <c r="O14021">
        <v>80</v>
      </c>
    </row>
    <row r="14022" spans="1:19" x14ac:dyDescent="0.3">
      <c r="A14022">
        <v>8716</v>
      </c>
      <c r="B14022" t="s">
        <v>283</v>
      </c>
      <c r="C14022" t="s">
        <v>48</v>
      </c>
      <c r="K14022">
        <v>18</v>
      </c>
      <c r="L14022">
        <v>1</v>
      </c>
      <c r="M14022">
        <v>9</v>
      </c>
      <c r="N14022">
        <v>0</v>
      </c>
      <c r="O14022">
        <v>50</v>
      </c>
    </row>
    <row r="14023" spans="1:19" x14ac:dyDescent="0.3">
      <c r="A14023">
        <v>8716</v>
      </c>
      <c r="B14023" t="s">
        <v>283</v>
      </c>
      <c r="C14023" t="s">
        <v>443</v>
      </c>
      <c r="K14023">
        <v>3</v>
      </c>
      <c r="L14023">
        <v>0</v>
      </c>
      <c r="M14023">
        <v>26</v>
      </c>
      <c r="N14023">
        <v>0</v>
      </c>
      <c r="O14023">
        <v>26</v>
      </c>
    </row>
    <row r="14024" spans="1:19" x14ac:dyDescent="0.3">
      <c r="A14024">
        <v>8716</v>
      </c>
      <c r="B14024" t="s">
        <v>283</v>
      </c>
      <c r="C14024" t="s">
        <v>1380</v>
      </c>
      <c r="K14024">
        <v>1</v>
      </c>
      <c r="L14024">
        <v>0</v>
      </c>
      <c r="M14024">
        <v>22</v>
      </c>
      <c r="N14024">
        <v>0</v>
      </c>
      <c r="O14024">
        <v>22</v>
      </c>
    </row>
    <row r="14025" spans="1:19" x14ac:dyDescent="0.3">
      <c r="A14025">
        <v>8716</v>
      </c>
      <c r="B14025" t="s">
        <v>283</v>
      </c>
      <c r="C14025" t="s">
        <v>860</v>
      </c>
      <c r="K14025">
        <v>3</v>
      </c>
      <c r="L14025">
        <v>0</v>
      </c>
      <c r="M14025">
        <v>10</v>
      </c>
      <c r="N14025">
        <v>0</v>
      </c>
      <c r="O14025">
        <v>21</v>
      </c>
    </row>
    <row r="14026" spans="1:19" x14ac:dyDescent="0.3">
      <c r="A14026">
        <v>8716</v>
      </c>
      <c r="B14026" t="s">
        <v>283</v>
      </c>
      <c r="C14026" t="s">
        <v>93</v>
      </c>
      <c r="K14026">
        <v>2</v>
      </c>
      <c r="L14026">
        <v>0</v>
      </c>
      <c r="M14026">
        <v>9</v>
      </c>
      <c r="N14026">
        <v>0</v>
      </c>
      <c r="O14026">
        <v>13</v>
      </c>
    </row>
    <row r="14027" spans="1:19" x14ac:dyDescent="0.3">
      <c r="A14027">
        <v>8716</v>
      </c>
      <c r="B14027" t="s">
        <v>283</v>
      </c>
      <c r="C14027" t="s">
        <v>389</v>
      </c>
      <c r="K14027">
        <v>4</v>
      </c>
      <c r="L14027">
        <v>0</v>
      </c>
      <c r="M14027">
        <v>6</v>
      </c>
      <c r="N14027">
        <v>0</v>
      </c>
      <c r="O14027">
        <v>10</v>
      </c>
    </row>
    <row r="14028" spans="1:19" x14ac:dyDescent="0.3">
      <c r="A14028">
        <v>8716</v>
      </c>
      <c r="B14028" t="s">
        <v>238</v>
      </c>
      <c r="C14028" t="s">
        <v>183</v>
      </c>
      <c r="P14028">
        <v>27</v>
      </c>
      <c r="Q14028">
        <v>0</v>
      </c>
      <c r="R14028">
        <v>126</v>
      </c>
      <c r="S14028">
        <v>9</v>
      </c>
    </row>
    <row r="14029" spans="1:19" x14ac:dyDescent="0.3">
      <c r="A14029">
        <v>8716</v>
      </c>
      <c r="B14029" t="s">
        <v>238</v>
      </c>
      <c r="C14029" t="s">
        <v>3688</v>
      </c>
      <c r="P14029">
        <v>33</v>
      </c>
      <c r="Q14029">
        <v>0</v>
      </c>
      <c r="R14029">
        <v>117</v>
      </c>
      <c r="S14029">
        <v>8</v>
      </c>
    </row>
    <row r="14030" spans="1:19" x14ac:dyDescent="0.3">
      <c r="A14030">
        <v>8716</v>
      </c>
      <c r="B14030" t="s">
        <v>238</v>
      </c>
      <c r="C14030" t="s">
        <v>3621</v>
      </c>
      <c r="P14030">
        <v>52</v>
      </c>
      <c r="Q14030">
        <v>0</v>
      </c>
      <c r="R14030">
        <v>77</v>
      </c>
      <c r="S14030">
        <v>2</v>
      </c>
    </row>
    <row r="14031" spans="1:19" x14ac:dyDescent="0.3">
      <c r="A14031">
        <v>8716</v>
      </c>
      <c r="B14031" t="s">
        <v>238</v>
      </c>
      <c r="C14031" t="s">
        <v>3689</v>
      </c>
      <c r="P14031">
        <v>27</v>
      </c>
      <c r="Q14031">
        <v>1</v>
      </c>
      <c r="R14031">
        <v>49</v>
      </c>
      <c r="S14031">
        <v>2</v>
      </c>
    </row>
    <row r="14032" spans="1:19" x14ac:dyDescent="0.3">
      <c r="A14032">
        <v>8716</v>
      </c>
      <c r="B14032" t="s">
        <v>238</v>
      </c>
      <c r="C14032" t="s">
        <v>3690</v>
      </c>
      <c r="P14032">
        <v>20</v>
      </c>
      <c r="Q14032">
        <v>2</v>
      </c>
      <c r="R14032">
        <v>30</v>
      </c>
      <c r="S14032">
        <v>2</v>
      </c>
    </row>
    <row r="14033" spans="1:39" x14ac:dyDescent="0.3">
      <c r="A14033">
        <v>8716</v>
      </c>
      <c r="B14033" t="s">
        <v>238</v>
      </c>
      <c r="C14033" t="s">
        <v>3687</v>
      </c>
      <c r="P14033">
        <v>9</v>
      </c>
      <c r="Q14033">
        <v>0</v>
      </c>
      <c r="R14033">
        <v>14</v>
      </c>
      <c r="S14033">
        <v>2</v>
      </c>
    </row>
    <row r="14034" spans="1:39" x14ac:dyDescent="0.3">
      <c r="A14034">
        <v>8716</v>
      </c>
      <c r="B14034" t="s">
        <v>238</v>
      </c>
      <c r="C14034" t="s">
        <v>1377</v>
      </c>
      <c r="P14034">
        <v>6</v>
      </c>
      <c r="Q14034">
        <v>0</v>
      </c>
      <c r="R14034">
        <v>10</v>
      </c>
      <c r="S14034">
        <v>2</v>
      </c>
    </row>
    <row r="14035" spans="1:39" x14ac:dyDescent="0.3">
      <c r="A14035">
        <v>8716</v>
      </c>
      <c r="B14035" t="s">
        <v>238</v>
      </c>
      <c r="C14035" t="s">
        <v>56</v>
      </c>
      <c r="P14035">
        <v>8</v>
      </c>
      <c r="Q14035">
        <v>0</v>
      </c>
      <c r="R14035">
        <v>8</v>
      </c>
      <c r="S14035">
        <v>1</v>
      </c>
    </row>
    <row r="14036" spans="1:39" x14ac:dyDescent="0.3">
      <c r="A14036">
        <v>8716</v>
      </c>
      <c r="B14036" t="s">
        <v>283</v>
      </c>
      <c r="C14036" t="s">
        <v>414</v>
      </c>
      <c r="P14036">
        <v>55</v>
      </c>
      <c r="Q14036">
        <v>2</v>
      </c>
      <c r="R14036">
        <v>89</v>
      </c>
      <c r="S14036">
        <v>2</v>
      </c>
    </row>
    <row r="14037" spans="1:39" x14ac:dyDescent="0.3">
      <c r="A14037">
        <v>8716</v>
      </c>
      <c r="B14037" t="s">
        <v>283</v>
      </c>
      <c r="C14037" t="s">
        <v>93</v>
      </c>
      <c r="P14037">
        <v>29</v>
      </c>
      <c r="Q14037">
        <v>0</v>
      </c>
      <c r="R14037">
        <v>29</v>
      </c>
      <c r="S14037">
        <v>1</v>
      </c>
    </row>
    <row r="14038" spans="1:39" x14ac:dyDescent="0.3">
      <c r="A14038">
        <v>8716</v>
      </c>
      <c r="B14038" t="s">
        <v>283</v>
      </c>
      <c r="C14038" t="s">
        <v>1380</v>
      </c>
      <c r="P14038">
        <v>18</v>
      </c>
      <c r="Q14038">
        <v>0</v>
      </c>
      <c r="R14038">
        <v>18</v>
      </c>
      <c r="S14038">
        <v>1</v>
      </c>
    </row>
    <row r="14039" spans="1:39" x14ac:dyDescent="0.3">
      <c r="A14039">
        <v>8716</v>
      </c>
      <c r="B14039" t="s">
        <v>283</v>
      </c>
      <c r="C14039" t="s">
        <v>71</v>
      </c>
      <c r="P14039">
        <v>8</v>
      </c>
      <c r="Q14039">
        <v>0</v>
      </c>
      <c r="R14039">
        <v>8</v>
      </c>
      <c r="S14039">
        <v>1</v>
      </c>
    </row>
    <row r="14040" spans="1:39" x14ac:dyDescent="0.3">
      <c r="A14040">
        <v>8716</v>
      </c>
      <c r="B14040" t="s">
        <v>238</v>
      </c>
      <c r="C14040" t="s">
        <v>216</v>
      </c>
      <c r="T14040">
        <v>19.3</v>
      </c>
      <c r="U14040">
        <v>24</v>
      </c>
      <c r="V14040">
        <v>0</v>
      </c>
      <c r="W14040">
        <v>116</v>
      </c>
      <c r="X14040">
        <v>6</v>
      </c>
    </row>
    <row r="14041" spans="1:39" x14ac:dyDescent="0.3">
      <c r="A14041">
        <v>8716</v>
      </c>
      <c r="B14041" t="s">
        <v>238</v>
      </c>
      <c r="C14041" t="s">
        <v>3691</v>
      </c>
      <c r="T14041">
        <v>21</v>
      </c>
      <c r="U14041">
        <v>35</v>
      </c>
      <c r="V14041">
        <v>0</v>
      </c>
      <c r="W14041">
        <v>63</v>
      </c>
      <c r="X14041">
        <v>3</v>
      </c>
    </row>
    <row r="14042" spans="1:39" x14ac:dyDescent="0.3">
      <c r="A14042">
        <v>8716</v>
      </c>
      <c r="B14042" t="s">
        <v>283</v>
      </c>
      <c r="C14042" t="s">
        <v>414</v>
      </c>
      <c r="T14042">
        <v>21.2</v>
      </c>
      <c r="U14042">
        <v>32</v>
      </c>
      <c r="V14042">
        <v>0</v>
      </c>
      <c r="W14042">
        <v>85</v>
      </c>
      <c r="X14042">
        <v>4</v>
      </c>
    </row>
    <row r="14043" spans="1:39" x14ac:dyDescent="0.3">
      <c r="A14043">
        <v>8716</v>
      </c>
      <c r="B14043" t="s">
        <v>283</v>
      </c>
      <c r="C14043" t="s">
        <v>3692</v>
      </c>
      <c r="T14043">
        <v>12.5</v>
      </c>
      <c r="U14043">
        <v>16</v>
      </c>
      <c r="V14043">
        <v>0</v>
      </c>
      <c r="W14043">
        <v>25</v>
      </c>
      <c r="X14043">
        <v>2</v>
      </c>
    </row>
    <row r="14044" spans="1:39" x14ac:dyDescent="0.3">
      <c r="A14044">
        <v>8716</v>
      </c>
      <c r="B14044" t="s">
        <v>283</v>
      </c>
      <c r="C14044" t="s">
        <v>1380</v>
      </c>
      <c r="Y14044">
        <v>14</v>
      </c>
      <c r="Z14044">
        <v>14</v>
      </c>
      <c r="AA14044">
        <v>0</v>
      </c>
      <c r="AB14044">
        <v>14</v>
      </c>
      <c r="AC14044">
        <v>1</v>
      </c>
    </row>
    <row r="14045" spans="1:39" x14ac:dyDescent="0.3">
      <c r="A14045">
        <v>8716</v>
      </c>
      <c r="B14045" t="s">
        <v>238</v>
      </c>
      <c r="C14045" t="s">
        <v>107</v>
      </c>
      <c r="AD14045">
        <v>1</v>
      </c>
      <c r="AE14045">
        <v>34</v>
      </c>
      <c r="AF14045">
        <v>1</v>
      </c>
      <c r="AG14045">
        <v>100</v>
      </c>
      <c r="AH14045">
        <v>6</v>
      </c>
      <c r="AI14045">
        <v>3</v>
      </c>
    </row>
    <row r="14046" spans="1:39" x14ac:dyDescent="0.3">
      <c r="A14046">
        <v>8716</v>
      </c>
      <c r="B14046" t="s">
        <v>283</v>
      </c>
      <c r="C14046" t="s">
        <v>3192</v>
      </c>
      <c r="AD14046">
        <v>1</v>
      </c>
      <c r="AE14046">
        <v>25</v>
      </c>
      <c r="AF14046">
        <v>1</v>
      </c>
      <c r="AG14046">
        <v>100</v>
      </c>
      <c r="AH14046">
        <v>9</v>
      </c>
      <c r="AI14046">
        <v>6</v>
      </c>
    </row>
    <row r="14047" spans="1:39" x14ac:dyDescent="0.3">
      <c r="A14047">
        <v>8716</v>
      </c>
      <c r="B14047" t="s">
        <v>238</v>
      </c>
      <c r="C14047" t="s">
        <v>3693</v>
      </c>
      <c r="AJ14047">
        <v>45</v>
      </c>
      <c r="AK14047">
        <v>159</v>
      </c>
      <c r="AL14047">
        <v>39.799999999999997</v>
      </c>
      <c r="AM14047">
        <v>4</v>
      </c>
    </row>
    <row r="14048" spans="1:39" x14ac:dyDescent="0.3">
      <c r="A14048">
        <v>8717</v>
      </c>
      <c r="B14048" t="s">
        <v>3087</v>
      </c>
      <c r="C14048" t="s">
        <v>132</v>
      </c>
      <c r="D14048">
        <v>29</v>
      </c>
      <c r="E14048">
        <v>65.5</v>
      </c>
      <c r="F14048">
        <v>19</v>
      </c>
      <c r="G14048">
        <v>0</v>
      </c>
      <c r="H14048">
        <v>4</v>
      </c>
      <c r="I14048">
        <v>307</v>
      </c>
      <c r="J14048">
        <v>200</v>
      </c>
    </row>
    <row r="14049" spans="1:19" x14ac:dyDescent="0.3">
      <c r="A14049">
        <v>8717</v>
      </c>
      <c r="B14049" t="s">
        <v>3087</v>
      </c>
      <c r="C14049" t="s">
        <v>3694</v>
      </c>
      <c r="D14049">
        <v>3</v>
      </c>
      <c r="E14049">
        <v>66.7</v>
      </c>
      <c r="F14049">
        <v>2</v>
      </c>
      <c r="G14049">
        <v>0</v>
      </c>
      <c r="H14049">
        <v>0</v>
      </c>
      <c r="I14049">
        <v>33</v>
      </c>
      <c r="J14049">
        <v>159.1</v>
      </c>
    </row>
    <row r="14050" spans="1:19" x14ac:dyDescent="0.3">
      <c r="A14050">
        <v>8717</v>
      </c>
      <c r="B14050" t="s">
        <v>62</v>
      </c>
      <c r="C14050" t="s">
        <v>3546</v>
      </c>
      <c r="D14050">
        <v>44</v>
      </c>
      <c r="E14050">
        <v>45.5</v>
      </c>
      <c r="F14050">
        <v>20</v>
      </c>
      <c r="G14050">
        <v>3</v>
      </c>
      <c r="H14050">
        <v>0</v>
      </c>
      <c r="I14050">
        <v>214</v>
      </c>
      <c r="J14050">
        <v>72.7</v>
      </c>
    </row>
    <row r="14051" spans="1:19" x14ac:dyDescent="0.3">
      <c r="A14051">
        <v>8717</v>
      </c>
      <c r="B14051" t="s">
        <v>3087</v>
      </c>
      <c r="C14051" t="s">
        <v>3695</v>
      </c>
      <c r="K14051">
        <v>16</v>
      </c>
      <c r="L14051">
        <v>0</v>
      </c>
      <c r="M14051">
        <v>17</v>
      </c>
      <c r="N14051">
        <v>0</v>
      </c>
      <c r="O14051">
        <v>101</v>
      </c>
    </row>
    <row r="14052" spans="1:19" x14ac:dyDescent="0.3">
      <c r="A14052">
        <v>8717</v>
      </c>
      <c r="B14052" t="s">
        <v>3087</v>
      </c>
      <c r="C14052" t="s">
        <v>3411</v>
      </c>
      <c r="K14052">
        <v>7</v>
      </c>
      <c r="L14052">
        <v>0</v>
      </c>
      <c r="M14052">
        <v>11</v>
      </c>
      <c r="N14052">
        <v>0</v>
      </c>
      <c r="O14052">
        <v>41</v>
      </c>
    </row>
    <row r="14053" spans="1:19" x14ac:dyDescent="0.3">
      <c r="A14053">
        <v>8717</v>
      </c>
      <c r="B14053" t="s">
        <v>3087</v>
      </c>
      <c r="C14053" t="s">
        <v>132</v>
      </c>
      <c r="K14053">
        <v>7</v>
      </c>
      <c r="L14053">
        <v>1</v>
      </c>
      <c r="M14053">
        <v>17</v>
      </c>
      <c r="N14053">
        <v>0</v>
      </c>
      <c r="O14053">
        <v>33</v>
      </c>
    </row>
    <row r="14054" spans="1:19" x14ac:dyDescent="0.3">
      <c r="A14054">
        <v>8717</v>
      </c>
      <c r="B14054" t="s">
        <v>3087</v>
      </c>
      <c r="C14054" t="s">
        <v>751</v>
      </c>
      <c r="K14054">
        <v>9</v>
      </c>
      <c r="L14054">
        <v>0</v>
      </c>
      <c r="M14054">
        <v>10</v>
      </c>
      <c r="N14054">
        <v>0</v>
      </c>
      <c r="O14054">
        <v>23</v>
      </c>
    </row>
    <row r="14055" spans="1:19" x14ac:dyDescent="0.3">
      <c r="A14055">
        <v>8717</v>
      </c>
      <c r="B14055" t="s">
        <v>62</v>
      </c>
      <c r="C14055" t="s">
        <v>3546</v>
      </c>
      <c r="K14055">
        <v>9</v>
      </c>
      <c r="L14055">
        <v>0</v>
      </c>
      <c r="M14055">
        <v>6</v>
      </c>
      <c r="N14055">
        <v>1</v>
      </c>
      <c r="O14055">
        <v>8</v>
      </c>
    </row>
    <row r="14056" spans="1:19" x14ac:dyDescent="0.3">
      <c r="A14056">
        <v>8717</v>
      </c>
      <c r="B14056" t="s">
        <v>62</v>
      </c>
      <c r="C14056" t="s">
        <v>3547</v>
      </c>
      <c r="K14056">
        <v>3</v>
      </c>
      <c r="L14056">
        <v>0</v>
      </c>
      <c r="M14056">
        <v>6</v>
      </c>
      <c r="N14056">
        <v>0</v>
      </c>
      <c r="O14056">
        <v>8</v>
      </c>
    </row>
    <row r="14057" spans="1:19" x14ac:dyDescent="0.3">
      <c r="A14057">
        <v>8717</v>
      </c>
      <c r="B14057" t="s">
        <v>62</v>
      </c>
      <c r="C14057" t="s">
        <v>1591</v>
      </c>
      <c r="K14057">
        <v>9</v>
      </c>
      <c r="L14057">
        <v>0</v>
      </c>
      <c r="M14057">
        <v>8</v>
      </c>
      <c r="N14057">
        <v>0</v>
      </c>
      <c r="O14057">
        <v>7</v>
      </c>
    </row>
    <row r="14058" spans="1:19" x14ac:dyDescent="0.3">
      <c r="A14058">
        <v>8717</v>
      </c>
      <c r="B14058" t="s">
        <v>62</v>
      </c>
      <c r="C14058" t="s">
        <v>1277</v>
      </c>
      <c r="K14058">
        <v>1</v>
      </c>
      <c r="L14058">
        <v>0</v>
      </c>
      <c r="M14058">
        <v>7</v>
      </c>
      <c r="N14058">
        <v>0</v>
      </c>
      <c r="O14058">
        <v>7</v>
      </c>
    </row>
    <row r="14059" spans="1:19" x14ac:dyDescent="0.3">
      <c r="A14059">
        <v>8717</v>
      </c>
      <c r="B14059" t="s">
        <v>62</v>
      </c>
      <c r="C14059" t="s">
        <v>133</v>
      </c>
      <c r="K14059">
        <v>2</v>
      </c>
      <c r="L14059">
        <v>0</v>
      </c>
      <c r="M14059">
        <v>0</v>
      </c>
      <c r="N14059">
        <v>0</v>
      </c>
      <c r="O14059">
        <v>0</v>
      </c>
    </row>
    <row r="14060" spans="1:19" x14ac:dyDescent="0.3">
      <c r="A14060">
        <v>8717</v>
      </c>
      <c r="B14060" t="s">
        <v>3087</v>
      </c>
      <c r="C14060" t="s">
        <v>969</v>
      </c>
      <c r="P14060">
        <v>31</v>
      </c>
      <c r="Q14060">
        <v>0</v>
      </c>
      <c r="R14060">
        <v>86</v>
      </c>
      <c r="S14060">
        <v>6</v>
      </c>
    </row>
    <row r="14061" spans="1:19" x14ac:dyDescent="0.3">
      <c r="A14061">
        <v>8717</v>
      </c>
      <c r="B14061" t="s">
        <v>3087</v>
      </c>
      <c r="C14061" t="s">
        <v>3696</v>
      </c>
      <c r="P14061">
        <v>48</v>
      </c>
      <c r="Q14061">
        <v>1</v>
      </c>
      <c r="R14061">
        <v>78</v>
      </c>
      <c r="S14061">
        <v>4</v>
      </c>
    </row>
    <row r="14062" spans="1:19" x14ac:dyDescent="0.3">
      <c r="A14062">
        <v>8717</v>
      </c>
      <c r="B14062" t="s">
        <v>3087</v>
      </c>
      <c r="C14062" t="s">
        <v>2177</v>
      </c>
      <c r="P14062">
        <v>32</v>
      </c>
      <c r="Q14062">
        <v>1</v>
      </c>
      <c r="R14062">
        <v>77</v>
      </c>
      <c r="S14062">
        <v>5</v>
      </c>
    </row>
    <row r="14063" spans="1:19" x14ac:dyDescent="0.3">
      <c r="A14063">
        <v>8717</v>
      </c>
      <c r="B14063" t="s">
        <v>3087</v>
      </c>
      <c r="C14063" t="s">
        <v>3695</v>
      </c>
      <c r="P14063">
        <v>30</v>
      </c>
      <c r="Q14063">
        <v>2</v>
      </c>
      <c r="R14063">
        <v>43</v>
      </c>
      <c r="S14063">
        <v>2</v>
      </c>
    </row>
    <row r="14064" spans="1:19" x14ac:dyDescent="0.3">
      <c r="A14064">
        <v>8717</v>
      </c>
      <c r="B14064" t="s">
        <v>3087</v>
      </c>
      <c r="C14064" t="s">
        <v>856</v>
      </c>
      <c r="P14064">
        <v>17</v>
      </c>
      <c r="Q14064">
        <v>0</v>
      </c>
      <c r="R14064">
        <v>33</v>
      </c>
      <c r="S14064">
        <v>2</v>
      </c>
    </row>
    <row r="14065" spans="1:35" x14ac:dyDescent="0.3">
      <c r="A14065">
        <v>8717</v>
      </c>
      <c r="B14065" t="s">
        <v>3087</v>
      </c>
      <c r="C14065" t="s">
        <v>3415</v>
      </c>
      <c r="P14065">
        <v>20</v>
      </c>
      <c r="Q14065">
        <v>0</v>
      </c>
      <c r="R14065">
        <v>23</v>
      </c>
      <c r="S14065">
        <v>2</v>
      </c>
    </row>
    <row r="14066" spans="1:35" x14ac:dyDescent="0.3">
      <c r="A14066">
        <v>8717</v>
      </c>
      <c r="B14066" t="s">
        <v>62</v>
      </c>
      <c r="C14066" t="s">
        <v>2511</v>
      </c>
      <c r="P14066">
        <v>36</v>
      </c>
      <c r="Q14066">
        <v>0</v>
      </c>
      <c r="R14066">
        <v>71</v>
      </c>
      <c r="S14066">
        <v>5</v>
      </c>
    </row>
    <row r="14067" spans="1:35" x14ac:dyDescent="0.3">
      <c r="A14067">
        <v>8717</v>
      </c>
      <c r="B14067" t="s">
        <v>62</v>
      </c>
      <c r="C14067" t="s">
        <v>1591</v>
      </c>
      <c r="P14067">
        <v>23</v>
      </c>
      <c r="Q14067">
        <v>0</v>
      </c>
      <c r="R14067">
        <v>41</v>
      </c>
      <c r="S14067">
        <v>3</v>
      </c>
    </row>
    <row r="14068" spans="1:35" x14ac:dyDescent="0.3">
      <c r="A14068">
        <v>8717</v>
      </c>
      <c r="B14068" t="s">
        <v>62</v>
      </c>
      <c r="C14068" t="s">
        <v>3697</v>
      </c>
      <c r="P14068">
        <v>18</v>
      </c>
      <c r="Q14068">
        <v>0</v>
      </c>
      <c r="R14068">
        <v>36</v>
      </c>
      <c r="S14068">
        <v>4</v>
      </c>
    </row>
    <row r="14069" spans="1:35" x14ac:dyDescent="0.3">
      <c r="A14069">
        <v>8717</v>
      </c>
      <c r="B14069" t="s">
        <v>62</v>
      </c>
      <c r="C14069" t="s">
        <v>3698</v>
      </c>
      <c r="P14069">
        <v>11</v>
      </c>
      <c r="Q14069">
        <v>0</v>
      </c>
      <c r="R14069">
        <v>29</v>
      </c>
      <c r="S14069">
        <v>3</v>
      </c>
    </row>
    <row r="14070" spans="1:35" x14ac:dyDescent="0.3">
      <c r="A14070">
        <v>8717</v>
      </c>
      <c r="B14070" t="s">
        <v>62</v>
      </c>
      <c r="C14070" t="s">
        <v>1555</v>
      </c>
      <c r="P14070">
        <v>9</v>
      </c>
      <c r="Q14070">
        <v>0</v>
      </c>
      <c r="R14070">
        <v>15</v>
      </c>
      <c r="S14070">
        <v>2</v>
      </c>
    </row>
    <row r="14071" spans="1:35" x14ac:dyDescent="0.3">
      <c r="A14071">
        <v>8717</v>
      </c>
      <c r="B14071" t="s">
        <v>62</v>
      </c>
      <c r="C14071" t="s">
        <v>1277</v>
      </c>
      <c r="P14071">
        <v>8</v>
      </c>
      <c r="Q14071">
        <v>0</v>
      </c>
      <c r="R14071">
        <v>12</v>
      </c>
      <c r="S14071">
        <v>2</v>
      </c>
    </row>
    <row r="14072" spans="1:35" x14ac:dyDescent="0.3">
      <c r="A14072">
        <v>8717</v>
      </c>
      <c r="B14072" t="s">
        <v>62</v>
      </c>
      <c r="C14072" t="s">
        <v>1361</v>
      </c>
      <c r="P14072">
        <v>10</v>
      </c>
      <c r="Q14072">
        <v>0</v>
      </c>
      <c r="R14072">
        <v>10</v>
      </c>
      <c r="S14072">
        <v>1</v>
      </c>
    </row>
    <row r="14073" spans="1:35" x14ac:dyDescent="0.3">
      <c r="A14073">
        <v>8717</v>
      </c>
      <c r="B14073" t="s">
        <v>3087</v>
      </c>
      <c r="C14073" t="s">
        <v>751</v>
      </c>
      <c r="T14073">
        <v>23</v>
      </c>
      <c r="U14073">
        <v>23</v>
      </c>
      <c r="V14073">
        <v>0</v>
      </c>
      <c r="W14073">
        <v>23</v>
      </c>
      <c r="X14073">
        <v>1</v>
      </c>
    </row>
    <row r="14074" spans="1:35" x14ac:dyDescent="0.3">
      <c r="A14074">
        <v>8717</v>
      </c>
      <c r="B14074" t="s">
        <v>62</v>
      </c>
      <c r="C14074" t="s">
        <v>1277</v>
      </c>
      <c r="T14074">
        <v>11.8</v>
      </c>
      <c r="U14074">
        <v>20</v>
      </c>
      <c r="V14074">
        <v>0</v>
      </c>
      <c r="W14074">
        <v>59</v>
      </c>
      <c r="X14074">
        <v>5</v>
      </c>
    </row>
    <row r="14075" spans="1:35" x14ac:dyDescent="0.3">
      <c r="A14075">
        <v>8717</v>
      </c>
      <c r="B14075" t="s">
        <v>62</v>
      </c>
      <c r="C14075" t="s">
        <v>3262</v>
      </c>
      <c r="T14075">
        <v>0</v>
      </c>
      <c r="U14075">
        <v>0</v>
      </c>
      <c r="V14075">
        <v>0</v>
      </c>
      <c r="W14075">
        <v>0</v>
      </c>
      <c r="X14075">
        <v>1</v>
      </c>
    </row>
    <row r="14076" spans="1:35" x14ac:dyDescent="0.3">
      <c r="A14076">
        <v>8717</v>
      </c>
      <c r="B14076" t="s">
        <v>3087</v>
      </c>
      <c r="C14076" t="s">
        <v>969</v>
      </c>
      <c r="Y14076">
        <v>4.5</v>
      </c>
      <c r="Z14076">
        <v>12</v>
      </c>
      <c r="AA14076">
        <v>0</v>
      </c>
      <c r="AB14076">
        <v>18</v>
      </c>
      <c r="AC14076">
        <v>4</v>
      </c>
    </row>
    <row r="14077" spans="1:35" x14ac:dyDescent="0.3">
      <c r="A14077">
        <v>8717</v>
      </c>
      <c r="B14077" t="s">
        <v>3087</v>
      </c>
      <c r="C14077" t="s">
        <v>3696</v>
      </c>
      <c r="Y14077">
        <v>85</v>
      </c>
      <c r="Z14077">
        <v>85</v>
      </c>
      <c r="AA14077">
        <v>1</v>
      </c>
      <c r="AB14077">
        <v>85</v>
      </c>
      <c r="AC14077">
        <v>1</v>
      </c>
    </row>
    <row r="14078" spans="1:35" x14ac:dyDescent="0.3">
      <c r="A14078">
        <v>8717</v>
      </c>
      <c r="B14078" t="s">
        <v>3087</v>
      </c>
      <c r="C14078" t="s">
        <v>2177</v>
      </c>
      <c r="Y14078">
        <v>5</v>
      </c>
      <c r="Z14078">
        <v>5</v>
      </c>
      <c r="AA14078">
        <v>0</v>
      </c>
      <c r="AB14078">
        <v>5</v>
      </c>
      <c r="AC14078">
        <v>1</v>
      </c>
    </row>
    <row r="14079" spans="1:35" x14ac:dyDescent="0.3">
      <c r="A14079">
        <v>8717</v>
      </c>
      <c r="B14079" t="s">
        <v>62</v>
      </c>
      <c r="C14079" t="s">
        <v>1277</v>
      </c>
      <c r="Y14079">
        <v>2.5</v>
      </c>
      <c r="Z14079">
        <v>5</v>
      </c>
      <c r="AA14079">
        <v>0</v>
      </c>
      <c r="AB14079">
        <v>5</v>
      </c>
      <c r="AC14079">
        <v>2</v>
      </c>
    </row>
    <row r="14080" spans="1:35" x14ac:dyDescent="0.3">
      <c r="A14080">
        <v>8717</v>
      </c>
      <c r="B14080" t="s">
        <v>3087</v>
      </c>
      <c r="C14080" t="s">
        <v>392</v>
      </c>
      <c r="AD14080">
        <v>0</v>
      </c>
      <c r="AE14080" t="s">
        <v>136</v>
      </c>
      <c r="AF14080">
        <v>0</v>
      </c>
      <c r="AG14080" t="s">
        <v>136</v>
      </c>
      <c r="AH14080">
        <v>6</v>
      </c>
      <c r="AI14080">
        <v>6</v>
      </c>
    </row>
    <row r="14081" spans="1:39" x14ac:dyDescent="0.3">
      <c r="A14081">
        <v>8717</v>
      </c>
      <c r="B14081" t="s">
        <v>62</v>
      </c>
      <c r="C14081" t="s">
        <v>1377</v>
      </c>
      <c r="AD14081">
        <v>1</v>
      </c>
      <c r="AE14081">
        <v>32</v>
      </c>
      <c r="AF14081">
        <v>1</v>
      </c>
      <c r="AG14081">
        <v>100</v>
      </c>
      <c r="AH14081">
        <v>4</v>
      </c>
      <c r="AI14081">
        <v>1</v>
      </c>
    </row>
    <row r="14082" spans="1:39" x14ac:dyDescent="0.3">
      <c r="A14082">
        <v>8717</v>
      </c>
      <c r="B14082" t="s">
        <v>62</v>
      </c>
      <c r="C14082" t="s">
        <v>2161</v>
      </c>
      <c r="AD14082">
        <v>1</v>
      </c>
      <c r="AE14082">
        <v>44</v>
      </c>
      <c r="AF14082">
        <v>1</v>
      </c>
      <c r="AG14082">
        <v>100</v>
      </c>
      <c r="AH14082">
        <v>3</v>
      </c>
      <c r="AI14082">
        <v>0</v>
      </c>
    </row>
    <row r="14083" spans="1:39" x14ac:dyDescent="0.3">
      <c r="A14083">
        <v>8717</v>
      </c>
      <c r="B14083" t="s">
        <v>3087</v>
      </c>
      <c r="C14083" t="s">
        <v>419</v>
      </c>
      <c r="AJ14083">
        <v>43</v>
      </c>
      <c r="AK14083">
        <v>86</v>
      </c>
      <c r="AL14083">
        <v>43</v>
      </c>
      <c r="AM14083">
        <v>2</v>
      </c>
    </row>
    <row r="14084" spans="1:39" x14ac:dyDescent="0.3">
      <c r="A14084">
        <v>8717</v>
      </c>
      <c r="B14084" t="s">
        <v>62</v>
      </c>
      <c r="C14084" t="s">
        <v>3552</v>
      </c>
      <c r="AJ14084">
        <v>59</v>
      </c>
      <c r="AK14084">
        <v>314</v>
      </c>
      <c r="AL14084">
        <v>44.9</v>
      </c>
      <c r="AM14084">
        <v>7</v>
      </c>
    </row>
    <row r="14085" spans="1:39" x14ac:dyDescent="0.3">
      <c r="A14085">
        <v>8718</v>
      </c>
      <c r="B14085" t="s">
        <v>1170</v>
      </c>
      <c r="C14085" t="s">
        <v>3579</v>
      </c>
      <c r="D14085">
        <v>32</v>
      </c>
      <c r="E14085">
        <v>68.8</v>
      </c>
      <c r="F14085">
        <v>22</v>
      </c>
      <c r="G14085">
        <v>1</v>
      </c>
      <c r="H14085">
        <v>1</v>
      </c>
      <c r="I14085">
        <v>254</v>
      </c>
      <c r="J14085">
        <v>139.5</v>
      </c>
    </row>
    <row r="14086" spans="1:39" x14ac:dyDescent="0.3">
      <c r="A14086">
        <v>8718</v>
      </c>
      <c r="B14086" t="s">
        <v>3699</v>
      </c>
      <c r="C14086" t="s">
        <v>3700</v>
      </c>
      <c r="D14086">
        <v>36</v>
      </c>
      <c r="E14086">
        <v>52.8</v>
      </c>
      <c r="F14086">
        <v>19</v>
      </c>
      <c r="G14086">
        <v>1</v>
      </c>
      <c r="H14086">
        <v>3</v>
      </c>
      <c r="I14086">
        <v>301</v>
      </c>
      <c r="J14086">
        <v>145</v>
      </c>
    </row>
    <row r="14087" spans="1:39" x14ac:dyDescent="0.3">
      <c r="A14087">
        <v>8718</v>
      </c>
      <c r="B14087" t="s">
        <v>1170</v>
      </c>
      <c r="C14087" t="s">
        <v>524</v>
      </c>
      <c r="K14087">
        <v>23</v>
      </c>
      <c r="L14087">
        <v>0</v>
      </c>
      <c r="M14087">
        <v>59</v>
      </c>
      <c r="N14087">
        <v>2</v>
      </c>
      <c r="O14087">
        <v>178</v>
      </c>
    </row>
    <row r="14088" spans="1:39" x14ac:dyDescent="0.3">
      <c r="A14088">
        <v>8718</v>
      </c>
      <c r="B14088" t="s">
        <v>1170</v>
      </c>
      <c r="C14088" t="s">
        <v>3346</v>
      </c>
      <c r="K14088">
        <v>15</v>
      </c>
      <c r="L14088">
        <v>1</v>
      </c>
      <c r="M14088">
        <v>49</v>
      </c>
      <c r="N14088">
        <v>3</v>
      </c>
      <c r="O14088">
        <v>126</v>
      </c>
    </row>
    <row r="14089" spans="1:39" x14ac:dyDescent="0.3">
      <c r="A14089">
        <v>8718</v>
      </c>
      <c r="B14089" t="s">
        <v>1170</v>
      </c>
      <c r="C14089" t="s">
        <v>3579</v>
      </c>
      <c r="K14089">
        <v>13</v>
      </c>
      <c r="L14089">
        <v>0</v>
      </c>
      <c r="M14089">
        <v>11</v>
      </c>
      <c r="N14089">
        <v>1</v>
      </c>
      <c r="O14089">
        <v>65</v>
      </c>
    </row>
    <row r="14090" spans="1:39" x14ac:dyDescent="0.3">
      <c r="A14090">
        <v>8718</v>
      </c>
      <c r="B14090" t="s">
        <v>3699</v>
      </c>
      <c r="C14090" t="s">
        <v>107</v>
      </c>
      <c r="K14090">
        <v>29</v>
      </c>
      <c r="L14090">
        <v>0</v>
      </c>
      <c r="M14090">
        <v>78</v>
      </c>
      <c r="N14090">
        <v>3</v>
      </c>
      <c r="O14090">
        <v>202</v>
      </c>
    </row>
    <row r="14091" spans="1:39" x14ac:dyDescent="0.3">
      <c r="A14091">
        <v>8718</v>
      </c>
      <c r="B14091" t="s">
        <v>3699</v>
      </c>
      <c r="C14091" t="s">
        <v>3701</v>
      </c>
      <c r="K14091">
        <v>9</v>
      </c>
      <c r="L14091">
        <v>0</v>
      </c>
      <c r="M14091">
        <v>16</v>
      </c>
      <c r="N14091">
        <v>0</v>
      </c>
      <c r="O14091">
        <v>44</v>
      </c>
    </row>
    <row r="14092" spans="1:39" x14ac:dyDescent="0.3">
      <c r="A14092">
        <v>8718</v>
      </c>
      <c r="B14092" t="s">
        <v>3699</v>
      </c>
      <c r="C14092" t="s">
        <v>3700</v>
      </c>
      <c r="K14092">
        <v>6</v>
      </c>
      <c r="L14092">
        <v>0</v>
      </c>
      <c r="M14092">
        <v>35</v>
      </c>
      <c r="N14092">
        <v>0</v>
      </c>
      <c r="O14092">
        <v>8</v>
      </c>
    </row>
    <row r="14093" spans="1:39" x14ac:dyDescent="0.3">
      <c r="A14093">
        <v>8718</v>
      </c>
      <c r="B14093" t="s">
        <v>1170</v>
      </c>
      <c r="C14093" t="s">
        <v>1643</v>
      </c>
      <c r="P14093">
        <v>18</v>
      </c>
      <c r="Q14093">
        <v>0</v>
      </c>
      <c r="R14093">
        <v>114</v>
      </c>
      <c r="S14093">
        <v>11</v>
      </c>
    </row>
    <row r="14094" spans="1:39" x14ac:dyDescent="0.3">
      <c r="A14094">
        <v>8718</v>
      </c>
      <c r="B14094" t="s">
        <v>1170</v>
      </c>
      <c r="C14094" t="s">
        <v>592</v>
      </c>
      <c r="P14094">
        <v>54</v>
      </c>
      <c r="Q14094">
        <v>0</v>
      </c>
      <c r="R14094">
        <v>96</v>
      </c>
      <c r="S14094">
        <v>6</v>
      </c>
    </row>
    <row r="14095" spans="1:39" x14ac:dyDescent="0.3">
      <c r="A14095">
        <v>8718</v>
      </c>
      <c r="B14095" t="s">
        <v>1170</v>
      </c>
      <c r="C14095" t="s">
        <v>3581</v>
      </c>
      <c r="P14095">
        <v>13</v>
      </c>
      <c r="Q14095">
        <v>0</v>
      </c>
      <c r="R14095">
        <v>23</v>
      </c>
      <c r="S14095">
        <v>2</v>
      </c>
    </row>
    <row r="14096" spans="1:39" x14ac:dyDescent="0.3">
      <c r="A14096">
        <v>8718</v>
      </c>
      <c r="B14096" t="s">
        <v>1170</v>
      </c>
      <c r="C14096" t="s">
        <v>3224</v>
      </c>
      <c r="P14096">
        <v>8</v>
      </c>
      <c r="Q14096">
        <v>0</v>
      </c>
      <c r="R14096">
        <v>8</v>
      </c>
      <c r="S14096">
        <v>1</v>
      </c>
    </row>
    <row r="14097" spans="1:39" x14ac:dyDescent="0.3">
      <c r="A14097">
        <v>8718</v>
      </c>
      <c r="B14097" t="s">
        <v>1170</v>
      </c>
      <c r="C14097" t="s">
        <v>3702</v>
      </c>
      <c r="P14097">
        <v>7</v>
      </c>
      <c r="Q14097">
        <v>1</v>
      </c>
      <c r="R14097">
        <v>7</v>
      </c>
      <c r="S14097">
        <v>1</v>
      </c>
    </row>
    <row r="14098" spans="1:39" x14ac:dyDescent="0.3">
      <c r="A14098">
        <v>8718</v>
      </c>
      <c r="B14098" t="s">
        <v>1170</v>
      </c>
      <c r="C14098" t="s">
        <v>3346</v>
      </c>
      <c r="P14098">
        <v>6</v>
      </c>
      <c r="Q14098">
        <v>0</v>
      </c>
      <c r="R14098">
        <v>6</v>
      </c>
      <c r="S14098">
        <v>1</v>
      </c>
    </row>
    <row r="14099" spans="1:39" x14ac:dyDescent="0.3">
      <c r="A14099">
        <v>8718</v>
      </c>
      <c r="B14099" t="s">
        <v>3699</v>
      </c>
      <c r="C14099" t="s">
        <v>1277</v>
      </c>
      <c r="P14099">
        <v>51</v>
      </c>
      <c r="Q14099">
        <v>3</v>
      </c>
      <c r="R14099">
        <v>210</v>
      </c>
      <c r="S14099">
        <v>11</v>
      </c>
    </row>
    <row r="14100" spans="1:39" x14ac:dyDescent="0.3">
      <c r="A14100">
        <v>8718</v>
      </c>
      <c r="B14100" t="s">
        <v>3699</v>
      </c>
      <c r="C14100" t="s">
        <v>74</v>
      </c>
      <c r="P14100">
        <v>30</v>
      </c>
      <c r="Q14100">
        <v>0</v>
      </c>
      <c r="R14100">
        <v>49</v>
      </c>
      <c r="S14100">
        <v>3</v>
      </c>
    </row>
    <row r="14101" spans="1:39" x14ac:dyDescent="0.3">
      <c r="A14101">
        <v>8718</v>
      </c>
      <c r="B14101" t="s">
        <v>3699</v>
      </c>
      <c r="C14101" t="s">
        <v>3701</v>
      </c>
      <c r="P14101">
        <v>11</v>
      </c>
      <c r="Q14101">
        <v>0</v>
      </c>
      <c r="R14101">
        <v>14</v>
      </c>
      <c r="S14101">
        <v>2</v>
      </c>
    </row>
    <row r="14102" spans="1:39" x14ac:dyDescent="0.3">
      <c r="A14102">
        <v>8718</v>
      </c>
      <c r="B14102" t="s">
        <v>3699</v>
      </c>
      <c r="C14102" t="s">
        <v>354</v>
      </c>
      <c r="P14102">
        <v>14</v>
      </c>
      <c r="Q14102">
        <v>0</v>
      </c>
      <c r="R14102">
        <v>14</v>
      </c>
      <c r="S14102">
        <v>1</v>
      </c>
    </row>
    <row r="14103" spans="1:39" x14ac:dyDescent="0.3">
      <c r="A14103">
        <v>8718</v>
      </c>
      <c r="B14103" t="s">
        <v>3699</v>
      </c>
      <c r="C14103" t="s">
        <v>202</v>
      </c>
      <c r="P14103">
        <v>12</v>
      </c>
      <c r="Q14103">
        <v>0</v>
      </c>
      <c r="R14103">
        <v>12</v>
      </c>
      <c r="S14103">
        <v>1</v>
      </c>
    </row>
    <row r="14104" spans="1:39" x14ac:dyDescent="0.3">
      <c r="A14104">
        <v>8718</v>
      </c>
      <c r="B14104" t="s">
        <v>3699</v>
      </c>
      <c r="C14104" t="s">
        <v>107</v>
      </c>
      <c r="P14104">
        <v>2</v>
      </c>
      <c r="Q14104">
        <v>0</v>
      </c>
      <c r="R14104">
        <v>2</v>
      </c>
      <c r="S14104">
        <v>1</v>
      </c>
    </row>
    <row r="14105" spans="1:39" x14ac:dyDescent="0.3">
      <c r="A14105">
        <v>8718</v>
      </c>
      <c r="B14105" t="s">
        <v>1170</v>
      </c>
      <c r="C14105" t="s">
        <v>3346</v>
      </c>
      <c r="T14105">
        <v>16</v>
      </c>
      <c r="U14105">
        <v>16</v>
      </c>
      <c r="V14105">
        <v>0</v>
      </c>
      <c r="W14105">
        <v>16</v>
      </c>
      <c r="X14105">
        <v>1</v>
      </c>
    </row>
    <row r="14106" spans="1:39" x14ac:dyDescent="0.3">
      <c r="A14106">
        <v>8718</v>
      </c>
      <c r="B14106" t="s">
        <v>3699</v>
      </c>
      <c r="C14106" t="s">
        <v>3703</v>
      </c>
      <c r="T14106">
        <v>15.3</v>
      </c>
      <c r="U14106">
        <v>17</v>
      </c>
      <c r="V14106">
        <v>0</v>
      </c>
      <c r="W14106">
        <v>46</v>
      </c>
      <c r="X14106">
        <v>3</v>
      </c>
    </row>
    <row r="14107" spans="1:39" x14ac:dyDescent="0.3">
      <c r="A14107">
        <v>8718</v>
      </c>
      <c r="B14107" t="s">
        <v>3699</v>
      </c>
      <c r="C14107" t="s">
        <v>1804</v>
      </c>
      <c r="T14107">
        <v>14</v>
      </c>
      <c r="U14107">
        <v>18</v>
      </c>
      <c r="V14107">
        <v>0</v>
      </c>
      <c r="W14107">
        <v>28</v>
      </c>
      <c r="X14107">
        <v>2</v>
      </c>
    </row>
    <row r="14108" spans="1:39" x14ac:dyDescent="0.3">
      <c r="A14108">
        <v>8718</v>
      </c>
      <c r="B14108" t="s">
        <v>1170</v>
      </c>
      <c r="C14108" t="s">
        <v>3225</v>
      </c>
      <c r="Y14108">
        <v>2</v>
      </c>
      <c r="Z14108">
        <v>2</v>
      </c>
      <c r="AA14108">
        <v>0</v>
      </c>
      <c r="AB14108">
        <v>2</v>
      </c>
      <c r="AC14108">
        <v>1</v>
      </c>
    </row>
    <row r="14109" spans="1:39" x14ac:dyDescent="0.3">
      <c r="A14109">
        <v>8718</v>
      </c>
      <c r="B14109" t="s">
        <v>1170</v>
      </c>
      <c r="C14109" t="s">
        <v>3039</v>
      </c>
      <c r="AD14109">
        <v>0</v>
      </c>
      <c r="AE14109" t="s">
        <v>136</v>
      </c>
      <c r="AF14109">
        <v>0</v>
      </c>
      <c r="AG14109" t="s">
        <v>136</v>
      </c>
      <c r="AH14109">
        <v>7</v>
      </c>
      <c r="AI14109">
        <v>7</v>
      </c>
    </row>
    <row r="14110" spans="1:39" x14ac:dyDescent="0.3">
      <c r="A14110">
        <v>8718</v>
      </c>
      <c r="B14110" t="s">
        <v>3699</v>
      </c>
      <c r="C14110" t="s">
        <v>2162</v>
      </c>
      <c r="AD14110">
        <v>4</v>
      </c>
      <c r="AE14110">
        <v>47</v>
      </c>
      <c r="AF14110">
        <v>3</v>
      </c>
      <c r="AG14110">
        <v>75</v>
      </c>
      <c r="AH14110">
        <v>12</v>
      </c>
      <c r="AI14110">
        <v>3</v>
      </c>
    </row>
    <row r="14111" spans="1:39" x14ac:dyDescent="0.3">
      <c r="A14111">
        <v>8718</v>
      </c>
      <c r="B14111" t="s">
        <v>1170</v>
      </c>
      <c r="C14111" t="s">
        <v>3704</v>
      </c>
      <c r="AJ14111">
        <v>56</v>
      </c>
      <c r="AK14111">
        <v>132</v>
      </c>
      <c r="AL14111">
        <v>44</v>
      </c>
      <c r="AM14111">
        <v>3</v>
      </c>
    </row>
    <row r="14112" spans="1:39" x14ac:dyDescent="0.3">
      <c r="A14112">
        <v>8718</v>
      </c>
      <c r="B14112" t="s">
        <v>3699</v>
      </c>
      <c r="C14112" t="s">
        <v>2137</v>
      </c>
      <c r="AJ14112">
        <v>52</v>
      </c>
      <c r="AK14112">
        <v>115</v>
      </c>
      <c r="AL14112">
        <v>38.299999999999997</v>
      </c>
      <c r="AM14112">
        <v>3</v>
      </c>
    </row>
    <row r="14113" spans="1:19" x14ac:dyDescent="0.3">
      <c r="A14113">
        <v>8719</v>
      </c>
      <c r="B14113" t="s">
        <v>186</v>
      </c>
      <c r="C14113" t="s">
        <v>2511</v>
      </c>
      <c r="D14113">
        <v>13</v>
      </c>
      <c r="E14113">
        <v>53.8</v>
      </c>
      <c r="F14113">
        <v>7</v>
      </c>
      <c r="G14113">
        <v>0</v>
      </c>
      <c r="H14113">
        <v>0</v>
      </c>
      <c r="I14113">
        <v>170</v>
      </c>
      <c r="J14113">
        <v>163.69999999999999</v>
      </c>
    </row>
    <row r="14114" spans="1:19" x14ac:dyDescent="0.3">
      <c r="A14114">
        <v>8719</v>
      </c>
      <c r="B14114" t="s">
        <v>186</v>
      </c>
      <c r="C14114" t="s">
        <v>399</v>
      </c>
      <c r="D14114">
        <v>1</v>
      </c>
      <c r="E14114">
        <v>0</v>
      </c>
      <c r="F14114">
        <v>0</v>
      </c>
      <c r="G14114">
        <v>0</v>
      </c>
      <c r="H14114">
        <v>0</v>
      </c>
      <c r="I14114">
        <v>0</v>
      </c>
      <c r="J14114">
        <v>0</v>
      </c>
    </row>
    <row r="14115" spans="1:19" x14ac:dyDescent="0.3">
      <c r="A14115">
        <v>8719</v>
      </c>
      <c r="B14115" t="s">
        <v>988</v>
      </c>
      <c r="C14115" t="s">
        <v>3705</v>
      </c>
      <c r="D14115">
        <v>59</v>
      </c>
      <c r="E14115">
        <v>57.6</v>
      </c>
      <c r="F14115">
        <v>34</v>
      </c>
      <c r="G14115">
        <v>0</v>
      </c>
      <c r="H14115">
        <v>4</v>
      </c>
      <c r="I14115">
        <v>455</v>
      </c>
      <c r="J14115">
        <v>144.80000000000001</v>
      </c>
    </row>
    <row r="14116" spans="1:19" x14ac:dyDescent="0.3">
      <c r="A14116">
        <v>8719</v>
      </c>
      <c r="B14116" t="s">
        <v>186</v>
      </c>
      <c r="C14116" t="s">
        <v>345</v>
      </c>
      <c r="K14116">
        <v>30</v>
      </c>
      <c r="L14116">
        <v>0</v>
      </c>
      <c r="M14116">
        <v>67</v>
      </c>
      <c r="N14116">
        <v>3</v>
      </c>
      <c r="O14116">
        <v>233</v>
      </c>
    </row>
    <row r="14117" spans="1:19" x14ac:dyDescent="0.3">
      <c r="A14117">
        <v>8719</v>
      </c>
      <c r="B14117" t="s">
        <v>186</v>
      </c>
      <c r="C14117" t="s">
        <v>3198</v>
      </c>
      <c r="K14117">
        <v>9</v>
      </c>
      <c r="L14117">
        <v>0</v>
      </c>
      <c r="M14117">
        <v>20</v>
      </c>
      <c r="N14117">
        <v>0</v>
      </c>
      <c r="O14117">
        <v>56</v>
      </c>
    </row>
    <row r="14118" spans="1:19" x14ac:dyDescent="0.3">
      <c r="A14118">
        <v>8719</v>
      </c>
      <c r="B14118" t="s">
        <v>186</v>
      </c>
      <c r="C14118" t="s">
        <v>2511</v>
      </c>
      <c r="K14118">
        <v>14</v>
      </c>
      <c r="L14118">
        <v>1</v>
      </c>
      <c r="M14118">
        <v>13</v>
      </c>
      <c r="N14118">
        <v>0</v>
      </c>
      <c r="O14118">
        <v>43</v>
      </c>
    </row>
    <row r="14119" spans="1:19" x14ac:dyDescent="0.3">
      <c r="A14119">
        <v>8719</v>
      </c>
      <c r="B14119" t="s">
        <v>186</v>
      </c>
      <c r="C14119" t="s">
        <v>1395</v>
      </c>
      <c r="K14119">
        <v>3</v>
      </c>
      <c r="L14119">
        <v>0</v>
      </c>
      <c r="M14119">
        <v>7</v>
      </c>
      <c r="N14119">
        <v>1</v>
      </c>
      <c r="O14119">
        <v>18</v>
      </c>
    </row>
    <row r="14120" spans="1:19" x14ac:dyDescent="0.3">
      <c r="A14120">
        <v>8719</v>
      </c>
      <c r="B14120" t="s">
        <v>988</v>
      </c>
      <c r="C14120" t="s">
        <v>3706</v>
      </c>
      <c r="K14120">
        <v>14</v>
      </c>
      <c r="L14120">
        <v>0</v>
      </c>
      <c r="M14120">
        <v>11</v>
      </c>
      <c r="N14120">
        <v>0</v>
      </c>
      <c r="O14120">
        <v>46</v>
      </c>
    </row>
    <row r="14121" spans="1:19" x14ac:dyDescent="0.3">
      <c r="A14121">
        <v>8719</v>
      </c>
      <c r="B14121" t="s">
        <v>988</v>
      </c>
      <c r="C14121" t="s">
        <v>1527</v>
      </c>
      <c r="K14121">
        <v>3</v>
      </c>
      <c r="L14121">
        <v>0</v>
      </c>
      <c r="M14121">
        <v>8</v>
      </c>
      <c r="N14121">
        <v>0</v>
      </c>
      <c r="O14121">
        <v>13</v>
      </c>
    </row>
    <row r="14122" spans="1:19" x14ac:dyDescent="0.3">
      <c r="A14122">
        <v>8719</v>
      </c>
      <c r="B14122" t="s">
        <v>988</v>
      </c>
      <c r="C14122" t="s">
        <v>1555</v>
      </c>
      <c r="K14122">
        <v>1</v>
      </c>
      <c r="L14122">
        <v>0</v>
      </c>
      <c r="M14122">
        <v>5</v>
      </c>
      <c r="N14122">
        <v>0</v>
      </c>
      <c r="O14122">
        <v>5</v>
      </c>
    </row>
    <row r="14123" spans="1:19" x14ac:dyDescent="0.3">
      <c r="A14123">
        <v>8719</v>
      </c>
      <c r="B14123" t="s">
        <v>988</v>
      </c>
      <c r="C14123" t="s">
        <v>3705</v>
      </c>
      <c r="K14123">
        <v>5</v>
      </c>
      <c r="L14123">
        <v>0</v>
      </c>
      <c r="M14123">
        <v>4</v>
      </c>
      <c r="N14123">
        <v>0</v>
      </c>
      <c r="O14123">
        <v>-17</v>
      </c>
    </row>
    <row r="14124" spans="1:19" x14ac:dyDescent="0.3">
      <c r="A14124">
        <v>8719</v>
      </c>
      <c r="B14124" t="s">
        <v>186</v>
      </c>
      <c r="C14124" t="s">
        <v>399</v>
      </c>
      <c r="P14124">
        <v>50</v>
      </c>
      <c r="Q14124">
        <v>0</v>
      </c>
      <c r="R14124">
        <v>103</v>
      </c>
      <c r="S14124">
        <v>3</v>
      </c>
    </row>
    <row r="14125" spans="1:19" x14ac:dyDescent="0.3">
      <c r="A14125">
        <v>8719</v>
      </c>
      <c r="B14125" t="s">
        <v>186</v>
      </c>
      <c r="C14125" t="s">
        <v>1395</v>
      </c>
      <c r="P14125">
        <v>42</v>
      </c>
      <c r="Q14125">
        <v>0</v>
      </c>
      <c r="R14125">
        <v>42</v>
      </c>
      <c r="S14125">
        <v>1</v>
      </c>
    </row>
    <row r="14126" spans="1:19" x14ac:dyDescent="0.3">
      <c r="A14126">
        <v>8719</v>
      </c>
      <c r="B14126" t="s">
        <v>186</v>
      </c>
      <c r="C14126" t="s">
        <v>3707</v>
      </c>
      <c r="P14126">
        <v>28</v>
      </c>
      <c r="Q14126">
        <v>0</v>
      </c>
      <c r="R14126">
        <v>28</v>
      </c>
      <c r="S14126">
        <v>1</v>
      </c>
    </row>
    <row r="14127" spans="1:19" x14ac:dyDescent="0.3">
      <c r="A14127">
        <v>8719</v>
      </c>
      <c r="B14127" t="s">
        <v>186</v>
      </c>
      <c r="C14127" t="s">
        <v>1846</v>
      </c>
      <c r="P14127">
        <v>0</v>
      </c>
      <c r="Q14127">
        <v>0</v>
      </c>
      <c r="R14127">
        <v>-1</v>
      </c>
      <c r="S14127">
        <v>1</v>
      </c>
    </row>
    <row r="14128" spans="1:19" x14ac:dyDescent="0.3">
      <c r="A14128">
        <v>8719</v>
      </c>
      <c r="B14128" t="s">
        <v>186</v>
      </c>
      <c r="C14128" t="s">
        <v>345</v>
      </c>
      <c r="P14128">
        <v>0</v>
      </c>
      <c r="Q14128">
        <v>0</v>
      </c>
      <c r="R14128">
        <v>-2</v>
      </c>
      <c r="S14128">
        <v>1</v>
      </c>
    </row>
    <row r="14129" spans="1:39" x14ac:dyDescent="0.3">
      <c r="A14129">
        <v>8719</v>
      </c>
      <c r="B14129" t="s">
        <v>988</v>
      </c>
      <c r="C14129" t="s">
        <v>3708</v>
      </c>
      <c r="P14129">
        <v>46</v>
      </c>
      <c r="Q14129">
        <v>2</v>
      </c>
      <c r="R14129">
        <v>180</v>
      </c>
      <c r="S14129">
        <v>8</v>
      </c>
    </row>
    <row r="14130" spans="1:39" x14ac:dyDescent="0.3">
      <c r="A14130">
        <v>8719</v>
      </c>
      <c r="B14130" t="s">
        <v>988</v>
      </c>
      <c r="C14130" t="s">
        <v>3706</v>
      </c>
      <c r="P14130">
        <v>72</v>
      </c>
      <c r="Q14130">
        <v>1</v>
      </c>
      <c r="R14130">
        <v>79</v>
      </c>
      <c r="S14130">
        <v>4</v>
      </c>
    </row>
    <row r="14131" spans="1:39" x14ac:dyDescent="0.3">
      <c r="A14131">
        <v>8719</v>
      </c>
      <c r="B14131" t="s">
        <v>988</v>
      </c>
      <c r="C14131" t="s">
        <v>3709</v>
      </c>
      <c r="P14131">
        <v>22</v>
      </c>
      <c r="Q14131">
        <v>0</v>
      </c>
      <c r="R14131">
        <v>70</v>
      </c>
      <c r="S14131">
        <v>6</v>
      </c>
    </row>
    <row r="14132" spans="1:39" x14ac:dyDescent="0.3">
      <c r="A14132">
        <v>8719</v>
      </c>
      <c r="B14132" t="s">
        <v>988</v>
      </c>
      <c r="C14132" t="s">
        <v>3710</v>
      </c>
      <c r="P14132">
        <v>15</v>
      </c>
      <c r="Q14132">
        <v>1</v>
      </c>
      <c r="R14132">
        <v>63</v>
      </c>
      <c r="S14132">
        <v>7</v>
      </c>
    </row>
    <row r="14133" spans="1:39" x14ac:dyDescent="0.3">
      <c r="A14133">
        <v>8719</v>
      </c>
      <c r="B14133" t="s">
        <v>988</v>
      </c>
      <c r="C14133" t="s">
        <v>1935</v>
      </c>
      <c r="P14133">
        <v>24</v>
      </c>
      <c r="Q14133">
        <v>0</v>
      </c>
      <c r="R14133">
        <v>55</v>
      </c>
      <c r="S14133">
        <v>6</v>
      </c>
    </row>
    <row r="14134" spans="1:39" x14ac:dyDescent="0.3">
      <c r="A14134">
        <v>8719</v>
      </c>
      <c r="B14134" t="s">
        <v>988</v>
      </c>
      <c r="C14134" t="s">
        <v>1527</v>
      </c>
      <c r="P14134">
        <v>5</v>
      </c>
      <c r="Q14134">
        <v>0</v>
      </c>
      <c r="R14134">
        <v>6</v>
      </c>
      <c r="S14134">
        <v>2</v>
      </c>
    </row>
    <row r="14135" spans="1:39" x14ac:dyDescent="0.3">
      <c r="A14135">
        <v>8719</v>
      </c>
      <c r="B14135" t="s">
        <v>988</v>
      </c>
      <c r="C14135" t="s">
        <v>1555</v>
      </c>
      <c r="P14135">
        <v>2</v>
      </c>
      <c r="Q14135">
        <v>0</v>
      </c>
      <c r="R14135">
        <v>2</v>
      </c>
      <c r="S14135">
        <v>1</v>
      </c>
    </row>
    <row r="14136" spans="1:39" x14ac:dyDescent="0.3">
      <c r="A14136">
        <v>8719</v>
      </c>
      <c r="B14136" t="s">
        <v>186</v>
      </c>
      <c r="C14136" t="s">
        <v>3198</v>
      </c>
      <c r="T14136">
        <v>32.299999999999997</v>
      </c>
      <c r="U14136">
        <v>35</v>
      </c>
      <c r="V14136">
        <v>0</v>
      </c>
      <c r="W14136">
        <v>97</v>
      </c>
      <c r="X14136">
        <v>3</v>
      </c>
    </row>
    <row r="14137" spans="1:39" x14ac:dyDescent="0.3">
      <c r="A14137">
        <v>8719</v>
      </c>
      <c r="B14137" t="s">
        <v>988</v>
      </c>
      <c r="C14137" t="s">
        <v>3710</v>
      </c>
      <c r="T14137">
        <v>19.5</v>
      </c>
      <c r="U14137">
        <v>22</v>
      </c>
      <c r="V14137">
        <v>0</v>
      </c>
      <c r="W14137">
        <v>39</v>
      </c>
      <c r="X14137">
        <v>2</v>
      </c>
    </row>
    <row r="14138" spans="1:39" x14ac:dyDescent="0.3">
      <c r="A14138">
        <v>8719</v>
      </c>
      <c r="B14138" t="s">
        <v>186</v>
      </c>
      <c r="C14138" t="s">
        <v>1827</v>
      </c>
      <c r="Y14138">
        <v>7.8</v>
      </c>
      <c r="Z14138">
        <v>15</v>
      </c>
      <c r="AA14138">
        <v>0</v>
      </c>
      <c r="AB14138">
        <v>39</v>
      </c>
      <c r="AC14138">
        <v>5</v>
      </c>
    </row>
    <row r="14139" spans="1:39" x14ac:dyDescent="0.3">
      <c r="A14139">
        <v>8719</v>
      </c>
      <c r="B14139" t="s">
        <v>186</v>
      </c>
      <c r="C14139" t="s">
        <v>3711</v>
      </c>
      <c r="AD14139">
        <v>3</v>
      </c>
      <c r="AE14139">
        <v>50</v>
      </c>
      <c r="AF14139">
        <v>3</v>
      </c>
      <c r="AG14139">
        <v>100</v>
      </c>
      <c r="AH14139">
        <v>12</v>
      </c>
      <c r="AI14139">
        <v>3</v>
      </c>
    </row>
    <row r="14140" spans="1:39" x14ac:dyDescent="0.3">
      <c r="A14140">
        <v>8719</v>
      </c>
      <c r="B14140" t="s">
        <v>988</v>
      </c>
      <c r="C14140" t="s">
        <v>3712</v>
      </c>
      <c r="AD14140">
        <v>1</v>
      </c>
      <c r="AE14140">
        <v>43</v>
      </c>
      <c r="AF14140">
        <v>1</v>
      </c>
      <c r="AG14140">
        <v>100</v>
      </c>
      <c r="AH14140">
        <v>7</v>
      </c>
      <c r="AI14140">
        <v>4</v>
      </c>
    </row>
    <row r="14141" spans="1:39" x14ac:dyDescent="0.3">
      <c r="A14141">
        <v>8719</v>
      </c>
      <c r="B14141" t="s">
        <v>186</v>
      </c>
      <c r="C14141" t="s">
        <v>539</v>
      </c>
      <c r="AJ14141">
        <v>51</v>
      </c>
      <c r="AK14141">
        <v>191</v>
      </c>
      <c r="AL14141">
        <v>47.8</v>
      </c>
      <c r="AM14141">
        <v>4</v>
      </c>
    </row>
    <row r="14142" spans="1:39" x14ac:dyDescent="0.3">
      <c r="A14142">
        <v>8719</v>
      </c>
      <c r="B14142" t="s">
        <v>186</v>
      </c>
      <c r="C14142" t="s">
        <v>2511</v>
      </c>
      <c r="AJ14142">
        <v>37</v>
      </c>
      <c r="AK14142">
        <v>37</v>
      </c>
      <c r="AL14142">
        <v>37</v>
      </c>
      <c r="AM14142">
        <v>1</v>
      </c>
    </row>
    <row r="14143" spans="1:39" x14ac:dyDescent="0.3">
      <c r="A14143">
        <v>8719</v>
      </c>
      <c r="B14143" t="s">
        <v>988</v>
      </c>
      <c r="C14143" t="s">
        <v>1913</v>
      </c>
      <c r="AJ14143">
        <v>49</v>
      </c>
      <c r="AK14143">
        <v>324</v>
      </c>
      <c r="AL14143">
        <v>40.5</v>
      </c>
      <c r="AM14143">
        <v>8</v>
      </c>
    </row>
    <row r="14144" spans="1:39" x14ac:dyDescent="0.3">
      <c r="A14144">
        <v>8720</v>
      </c>
      <c r="B14144" t="s">
        <v>808</v>
      </c>
      <c r="C14144" t="s">
        <v>3713</v>
      </c>
      <c r="D14144">
        <v>27</v>
      </c>
      <c r="E14144">
        <v>70.400000000000006</v>
      </c>
      <c r="F14144">
        <v>19</v>
      </c>
      <c r="G14144">
        <v>1</v>
      </c>
      <c r="H14144">
        <v>0</v>
      </c>
      <c r="I14144">
        <v>196</v>
      </c>
      <c r="J14144">
        <v>123.9</v>
      </c>
    </row>
    <row r="14145" spans="1:19" x14ac:dyDescent="0.3">
      <c r="A14145">
        <v>8720</v>
      </c>
      <c r="B14145" t="s">
        <v>629</v>
      </c>
      <c r="C14145" t="s">
        <v>93</v>
      </c>
      <c r="D14145">
        <v>12</v>
      </c>
      <c r="E14145">
        <v>58.3</v>
      </c>
      <c r="F14145">
        <v>7</v>
      </c>
      <c r="G14145">
        <v>0</v>
      </c>
      <c r="H14145">
        <v>1</v>
      </c>
      <c r="I14145">
        <v>81</v>
      </c>
      <c r="J14145">
        <v>142.5</v>
      </c>
    </row>
    <row r="14146" spans="1:19" x14ac:dyDescent="0.3">
      <c r="A14146">
        <v>8720</v>
      </c>
      <c r="B14146" t="s">
        <v>629</v>
      </c>
      <c r="C14146" t="s">
        <v>120</v>
      </c>
      <c r="D14146">
        <v>12</v>
      </c>
      <c r="E14146">
        <v>33.299999999999997</v>
      </c>
      <c r="F14146">
        <v>4</v>
      </c>
      <c r="G14146">
        <v>0</v>
      </c>
      <c r="H14146">
        <v>0</v>
      </c>
      <c r="I14146">
        <v>26</v>
      </c>
      <c r="J14146">
        <v>51.5</v>
      </c>
    </row>
    <row r="14147" spans="1:19" x14ac:dyDescent="0.3">
      <c r="A14147">
        <v>8720</v>
      </c>
      <c r="B14147" t="s">
        <v>808</v>
      </c>
      <c r="C14147" t="s">
        <v>56</v>
      </c>
      <c r="K14147">
        <v>28</v>
      </c>
      <c r="L14147">
        <v>0</v>
      </c>
      <c r="M14147">
        <v>40</v>
      </c>
      <c r="N14147">
        <v>1</v>
      </c>
      <c r="O14147">
        <v>150</v>
      </c>
    </row>
    <row r="14148" spans="1:19" x14ac:dyDescent="0.3">
      <c r="A14148">
        <v>8720</v>
      </c>
      <c r="B14148" t="s">
        <v>808</v>
      </c>
      <c r="C14148" t="s">
        <v>3534</v>
      </c>
      <c r="K14148">
        <v>2</v>
      </c>
      <c r="L14148">
        <v>0</v>
      </c>
      <c r="M14148">
        <v>5</v>
      </c>
      <c r="N14148">
        <v>0</v>
      </c>
      <c r="O14148">
        <v>9</v>
      </c>
    </row>
    <row r="14149" spans="1:19" x14ac:dyDescent="0.3">
      <c r="A14149">
        <v>8720</v>
      </c>
      <c r="B14149" t="s">
        <v>808</v>
      </c>
      <c r="C14149" t="s">
        <v>2720</v>
      </c>
      <c r="K14149">
        <v>3</v>
      </c>
      <c r="L14149">
        <v>0</v>
      </c>
      <c r="M14149">
        <v>5</v>
      </c>
      <c r="N14149">
        <v>0</v>
      </c>
      <c r="O14149">
        <v>8</v>
      </c>
    </row>
    <row r="14150" spans="1:19" x14ac:dyDescent="0.3">
      <c r="A14150">
        <v>8720</v>
      </c>
      <c r="B14150" t="s">
        <v>808</v>
      </c>
      <c r="C14150" t="s">
        <v>3115</v>
      </c>
      <c r="K14150">
        <v>1</v>
      </c>
      <c r="L14150">
        <v>0</v>
      </c>
      <c r="M14150">
        <v>5</v>
      </c>
      <c r="N14150">
        <v>0</v>
      </c>
      <c r="O14150">
        <v>5</v>
      </c>
    </row>
    <row r="14151" spans="1:19" x14ac:dyDescent="0.3">
      <c r="A14151">
        <v>8720</v>
      </c>
      <c r="B14151" t="s">
        <v>808</v>
      </c>
      <c r="C14151" t="s">
        <v>3713</v>
      </c>
      <c r="K14151">
        <v>6</v>
      </c>
      <c r="L14151">
        <v>0</v>
      </c>
      <c r="M14151">
        <v>8</v>
      </c>
      <c r="N14151">
        <v>1</v>
      </c>
      <c r="O14151">
        <v>-3</v>
      </c>
    </row>
    <row r="14152" spans="1:19" x14ac:dyDescent="0.3">
      <c r="A14152">
        <v>8720</v>
      </c>
      <c r="B14152" t="s">
        <v>629</v>
      </c>
      <c r="C14152" t="s">
        <v>2441</v>
      </c>
      <c r="K14152">
        <v>13</v>
      </c>
      <c r="L14152">
        <v>0</v>
      </c>
      <c r="M14152">
        <v>13</v>
      </c>
      <c r="N14152">
        <v>0</v>
      </c>
      <c r="O14152">
        <v>16</v>
      </c>
    </row>
    <row r="14153" spans="1:19" x14ac:dyDescent="0.3">
      <c r="A14153">
        <v>8720</v>
      </c>
      <c r="B14153" t="s">
        <v>629</v>
      </c>
      <c r="C14153" t="s">
        <v>3714</v>
      </c>
      <c r="K14153">
        <v>6</v>
      </c>
      <c r="L14153">
        <v>0</v>
      </c>
      <c r="M14153">
        <v>6</v>
      </c>
      <c r="N14153">
        <v>0</v>
      </c>
      <c r="O14153">
        <v>15</v>
      </c>
    </row>
    <row r="14154" spans="1:19" x14ac:dyDescent="0.3">
      <c r="A14154">
        <v>8720</v>
      </c>
      <c r="B14154" t="s">
        <v>629</v>
      </c>
      <c r="C14154" t="s">
        <v>137</v>
      </c>
      <c r="K14154">
        <v>3</v>
      </c>
      <c r="L14154">
        <v>0</v>
      </c>
      <c r="M14154">
        <v>4</v>
      </c>
      <c r="N14154">
        <v>0</v>
      </c>
      <c r="O14154">
        <v>8</v>
      </c>
    </row>
    <row r="14155" spans="1:19" x14ac:dyDescent="0.3">
      <c r="A14155">
        <v>8720</v>
      </c>
      <c r="B14155" t="s">
        <v>629</v>
      </c>
      <c r="C14155" t="s">
        <v>870</v>
      </c>
      <c r="K14155">
        <v>0</v>
      </c>
      <c r="L14155">
        <v>0</v>
      </c>
      <c r="M14155">
        <v>0</v>
      </c>
      <c r="N14155">
        <v>0</v>
      </c>
      <c r="O14155">
        <v>0</v>
      </c>
    </row>
    <row r="14156" spans="1:19" x14ac:dyDescent="0.3">
      <c r="A14156">
        <v>8720</v>
      </c>
      <c r="B14156" t="s">
        <v>629</v>
      </c>
      <c r="C14156" t="s">
        <v>120</v>
      </c>
      <c r="K14156">
        <v>6</v>
      </c>
      <c r="L14156">
        <v>0</v>
      </c>
      <c r="M14156">
        <v>7</v>
      </c>
      <c r="N14156">
        <v>0</v>
      </c>
      <c r="O14156">
        <v>-21</v>
      </c>
    </row>
    <row r="14157" spans="1:19" x14ac:dyDescent="0.3">
      <c r="A14157">
        <v>8720</v>
      </c>
      <c r="B14157" t="s">
        <v>808</v>
      </c>
      <c r="C14157" t="s">
        <v>3715</v>
      </c>
      <c r="P14157">
        <v>24</v>
      </c>
      <c r="Q14157">
        <v>0</v>
      </c>
      <c r="R14157">
        <v>49</v>
      </c>
      <c r="S14157">
        <v>3</v>
      </c>
    </row>
    <row r="14158" spans="1:19" x14ac:dyDescent="0.3">
      <c r="A14158">
        <v>8720</v>
      </c>
      <c r="B14158" t="s">
        <v>808</v>
      </c>
      <c r="C14158" t="s">
        <v>699</v>
      </c>
      <c r="P14158">
        <v>23</v>
      </c>
      <c r="Q14158">
        <v>0</v>
      </c>
      <c r="R14158">
        <v>36</v>
      </c>
      <c r="S14158">
        <v>4</v>
      </c>
    </row>
    <row r="14159" spans="1:19" x14ac:dyDescent="0.3">
      <c r="A14159">
        <v>8720</v>
      </c>
      <c r="B14159" t="s">
        <v>808</v>
      </c>
      <c r="C14159" t="s">
        <v>3115</v>
      </c>
      <c r="P14159">
        <v>28</v>
      </c>
      <c r="Q14159">
        <v>0</v>
      </c>
      <c r="R14159">
        <v>34</v>
      </c>
      <c r="S14159">
        <v>2</v>
      </c>
    </row>
    <row r="14160" spans="1:19" x14ac:dyDescent="0.3">
      <c r="A14160">
        <v>8720</v>
      </c>
      <c r="B14160" t="s">
        <v>808</v>
      </c>
      <c r="C14160" t="s">
        <v>2325</v>
      </c>
      <c r="P14160">
        <v>10</v>
      </c>
      <c r="Q14160">
        <v>0</v>
      </c>
      <c r="R14160">
        <v>26</v>
      </c>
      <c r="S14160">
        <v>3</v>
      </c>
    </row>
    <row r="14161" spans="1:29" x14ac:dyDescent="0.3">
      <c r="A14161">
        <v>8720</v>
      </c>
      <c r="B14161" t="s">
        <v>808</v>
      </c>
      <c r="C14161" t="s">
        <v>56</v>
      </c>
      <c r="P14161">
        <v>22</v>
      </c>
      <c r="Q14161">
        <v>0</v>
      </c>
      <c r="R14161">
        <v>21</v>
      </c>
      <c r="S14161">
        <v>2</v>
      </c>
    </row>
    <row r="14162" spans="1:29" x14ac:dyDescent="0.3">
      <c r="A14162">
        <v>8720</v>
      </c>
      <c r="B14162" t="s">
        <v>808</v>
      </c>
      <c r="C14162" t="s">
        <v>53</v>
      </c>
      <c r="P14162">
        <v>10</v>
      </c>
      <c r="Q14162">
        <v>0</v>
      </c>
      <c r="R14162">
        <v>19</v>
      </c>
      <c r="S14162">
        <v>3</v>
      </c>
    </row>
    <row r="14163" spans="1:29" x14ac:dyDescent="0.3">
      <c r="A14163">
        <v>8720</v>
      </c>
      <c r="B14163" t="s">
        <v>808</v>
      </c>
      <c r="C14163" t="s">
        <v>326</v>
      </c>
      <c r="P14163">
        <v>8</v>
      </c>
      <c r="Q14163">
        <v>0</v>
      </c>
      <c r="R14163">
        <v>8</v>
      </c>
      <c r="S14163">
        <v>1</v>
      </c>
    </row>
    <row r="14164" spans="1:29" x14ac:dyDescent="0.3">
      <c r="A14164">
        <v>8720</v>
      </c>
      <c r="B14164" t="s">
        <v>808</v>
      </c>
      <c r="C14164" t="s">
        <v>202</v>
      </c>
      <c r="P14164">
        <v>3</v>
      </c>
      <c r="Q14164">
        <v>0</v>
      </c>
      <c r="R14164">
        <v>3</v>
      </c>
      <c r="S14164">
        <v>1</v>
      </c>
    </row>
    <row r="14165" spans="1:29" x14ac:dyDescent="0.3">
      <c r="A14165">
        <v>8720</v>
      </c>
      <c r="B14165" t="s">
        <v>629</v>
      </c>
      <c r="C14165" t="s">
        <v>3716</v>
      </c>
      <c r="P14165">
        <v>28</v>
      </c>
      <c r="Q14165">
        <v>1</v>
      </c>
      <c r="R14165">
        <v>50</v>
      </c>
      <c r="S14165">
        <v>4</v>
      </c>
    </row>
    <row r="14166" spans="1:29" x14ac:dyDescent="0.3">
      <c r="A14166">
        <v>8720</v>
      </c>
      <c r="B14166" t="s">
        <v>629</v>
      </c>
      <c r="C14166" t="s">
        <v>44</v>
      </c>
      <c r="P14166">
        <v>17</v>
      </c>
      <c r="Q14166">
        <v>0</v>
      </c>
      <c r="R14166">
        <v>17</v>
      </c>
      <c r="S14166">
        <v>1</v>
      </c>
    </row>
    <row r="14167" spans="1:29" x14ac:dyDescent="0.3">
      <c r="A14167">
        <v>8720</v>
      </c>
      <c r="B14167" t="s">
        <v>629</v>
      </c>
      <c r="C14167" t="s">
        <v>1135</v>
      </c>
      <c r="P14167">
        <v>16</v>
      </c>
      <c r="Q14167">
        <v>0</v>
      </c>
      <c r="R14167">
        <v>16</v>
      </c>
      <c r="S14167">
        <v>1</v>
      </c>
    </row>
    <row r="14168" spans="1:29" x14ac:dyDescent="0.3">
      <c r="A14168">
        <v>8720</v>
      </c>
      <c r="B14168" t="s">
        <v>629</v>
      </c>
      <c r="C14168" t="s">
        <v>3714</v>
      </c>
      <c r="P14168">
        <v>10</v>
      </c>
      <c r="Q14168">
        <v>0</v>
      </c>
      <c r="R14168">
        <v>10</v>
      </c>
      <c r="S14168">
        <v>1</v>
      </c>
    </row>
    <row r="14169" spans="1:29" x14ac:dyDescent="0.3">
      <c r="A14169">
        <v>8720</v>
      </c>
      <c r="B14169" t="s">
        <v>629</v>
      </c>
      <c r="C14169" t="s">
        <v>2441</v>
      </c>
      <c r="P14169">
        <v>10</v>
      </c>
      <c r="Q14169">
        <v>0</v>
      </c>
      <c r="R14169">
        <v>5</v>
      </c>
      <c r="S14169">
        <v>2</v>
      </c>
    </row>
    <row r="14170" spans="1:29" x14ac:dyDescent="0.3">
      <c r="A14170">
        <v>8720</v>
      </c>
      <c r="B14170" t="s">
        <v>629</v>
      </c>
      <c r="C14170" t="s">
        <v>3717</v>
      </c>
      <c r="P14170">
        <v>5</v>
      </c>
      <c r="Q14170">
        <v>0</v>
      </c>
      <c r="R14170">
        <v>5</v>
      </c>
      <c r="S14170">
        <v>1</v>
      </c>
    </row>
    <row r="14171" spans="1:29" x14ac:dyDescent="0.3">
      <c r="A14171">
        <v>8720</v>
      </c>
      <c r="B14171" t="s">
        <v>629</v>
      </c>
      <c r="C14171" t="s">
        <v>935</v>
      </c>
      <c r="P14171">
        <v>4</v>
      </c>
      <c r="Q14171">
        <v>0</v>
      </c>
      <c r="R14171">
        <v>4</v>
      </c>
      <c r="S14171">
        <v>1</v>
      </c>
    </row>
    <row r="14172" spans="1:29" x14ac:dyDescent="0.3">
      <c r="A14172">
        <v>8720</v>
      </c>
      <c r="B14172" t="s">
        <v>808</v>
      </c>
      <c r="C14172" t="s">
        <v>699</v>
      </c>
      <c r="T14172">
        <v>18.5</v>
      </c>
      <c r="U14172">
        <v>23</v>
      </c>
      <c r="V14172">
        <v>0</v>
      </c>
      <c r="W14172">
        <v>37</v>
      </c>
      <c r="X14172">
        <v>2</v>
      </c>
    </row>
    <row r="14173" spans="1:29" x14ac:dyDescent="0.3">
      <c r="A14173">
        <v>8720</v>
      </c>
      <c r="B14173" t="s">
        <v>808</v>
      </c>
      <c r="C14173" t="s">
        <v>3115</v>
      </c>
      <c r="T14173">
        <v>25</v>
      </c>
      <c r="U14173">
        <v>25</v>
      </c>
      <c r="V14173">
        <v>0</v>
      </c>
      <c r="W14173">
        <v>25</v>
      </c>
      <c r="X14173">
        <v>1</v>
      </c>
    </row>
    <row r="14174" spans="1:29" x14ac:dyDescent="0.3">
      <c r="A14174">
        <v>8720</v>
      </c>
      <c r="B14174" t="s">
        <v>629</v>
      </c>
      <c r="C14174" t="s">
        <v>870</v>
      </c>
      <c r="T14174">
        <v>14.7</v>
      </c>
      <c r="U14174">
        <v>25</v>
      </c>
      <c r="V14174">
        <v>0</v>
      </c>
      <c r="W14174">
        <v>44</v>
      </c>
      <c r="X14174">
        <v>3</v>
      </c>
    </row>
    <row r="14175" spans="1:29" x14ac:dyDescent="0.3">
      <c r="A14175">
        <v>8720</v>
      </c>
      <c r="B14175" t="s">
        <v>808</v>
      </c>
      <c r="C14175" t="s">
        <v>699</v>
      </c>
      <c r="Y14175">
        <v>3.5</v>
      </c>
      <c r="Z14175">
        <v>5</v>
      </c>
      <c r="AA14175">
        <v>0</v>
      </c>
      <c r="AB14175">
        <v>7</v>
      </c>
      <c r="AC14175">
        <v>2</v>
      </c>
    </row>
    <row r="14176" spans="1:29" x14ac:dyDescent="0.3">
      <c r="A14176">
        <v>8720</v>
      </c>
      <c r="B14176" t="s">
        <v>629</v>
      </c>
      <c r="C14176" t="s">
        <v>870</v>
      </c>
      <c r="Y14176">
        <v>10</v>
      </c>
      <c r="Z14176">
        <v>13</v>
      </c>
      <c r="AA14176">
        <v>0</v>
      </c>
      <c r="AB14176">
        <v>20</v>
      </c>
      <c r="AC14176">
        <v>2</v>
      </c>
    </row>
    <row r="14177" spans="1:39" x14ac:dyDescent="0.3">
      <c r="A14177">
        <v>8720</v>
      </c>
      <c r="B14177" t="s">
        <v>808</v>
      </c>
      <c r="C14177" t="s">
        <v>3539</v>
      </c>
      <c r="AD14177">
        <v>2</v>
      </c>
      <c r="AE14177">
        <v>26</v>
      </c>
      <c r="AF14177">
        <v>2</v>
      </c>
      <c r="AG14177">
        <v>100</v>
      </c>
      <c r="AH14177">
        <v>7</v>
      </c>
      <c r="AI14177">
        <v>1</v>
      </c>
    </row>
    <row r="14178" spans="1:39" x14ac:dyDescent="0.3">
      <c r="A14178">
        <v>8720</v>
      </c>
      <c r="B14178" t="s">
        <v>629</v>
      </c>
      <c r="C14178" t="s">
        <v>603</v>
      </c>
      <c r="AD14178">
        <v>1</v>
      </c>
      <c r="AE14178">
        <v>36</v>
      </c>
      <c r="AF14178">
        <v>1</v>
      </c>
      <c r="AG14178">
        <v>100</v>
      </c>
      <c r="AH14178">
        <v>4</v>
      </c>
      <c r="AI14178">
        <v>1</v>
      </c>
    </row>
    <row r="14179" spans="1:39" x14ac:dyDescent="0.3">
      <c r="A14179">
        <v>8720</v>
      </c>
      <c r="B14179" t="s">
        <v>808</v>
      </c>
      <c r="C14179" t="s">
        <v>3541</v>
      </c>
      <c r="AJ14179">
        <v>46</v>
      </c>
      <c r="AK14179">
        <v>180</v>
      </c>
      <c r="AL14179">
        <v>36</v>
      </c>
      <c r="AM14179">
        <v>5</v>
      </c>
    </row>
    <row r="14180" spans="1:39" x14ac:dyDescent="0.3">
      <c r="A14180">
        <v>8720</v>
      </c>
      <c r="B14180" t="s">
        <v>629</v>
      </c>
      <c r="C14180" t="s">
        <v>3718</v>
      </c>
      <c r="AJ14180">
        <v>68</v>
      </c>
      <c r="AK14180">
        <v>447</v>
      </c>
      <c r="AL14180">
        <v>49.7</v>
      </c>
      <c r="AM14180">
        <v>9</v>
      </c>
    </row>
    <row r="14181" spans="1:39" x14ac:dyDescent="0.3">
      <c r="A14181">
        <v>8721</v>
      </c>
      <c r="B14181" t="s">
        <v>1349</v>
      </c>
      <c r="C14181" t="s">
        <v>473</v>
      </c>
      <c r="D14181">
        <v>35</v>
      </c>
      <c r="E14181">
        <v>65.7</v>
      </c>
      <c r="F14181">
        <v>23</v>
      </c>
      <c r="G14181">
        <v>0</v>
      </c>
      <c r="H14181">
        <v>4</v>
      </c>
      <c r="I14181">
        <v>467</v>
      </c>
      <c r="J14181">
        <v>215.5</v>
      </c>
    </row>
    <row r="14182" spans="1:39" x14ac:dyDescent="0.3">
      <c r="A14182">
        <v>8721</v>
      </c>
      <c r="B14182" t="s">
        <v>1473</v>
      </c>
      <c r="C14182" t="s">
        <v>957</v>
      </c>
      <c r="D14182">
        <v>38</v>
      </c>
      <c r="E14182">
        <v>63.2</v>
      </c>
      <c r="F14182">
        <v>24</v>
      </c>
      <c r="G14182">
        <v>1</v>
      </c>
      <c r="H14182">
        <v>3</v>
      </c>
      <c r="I14182">
        <v>374</v>
      </c>
      <c r="J14182">
        <v>166.6</v>
      </c>
    </row>
    <row r="14183" spans="1:39" x14ac:dyDescent="0.3">
      <c r="A14183">
        <v>8721</v>
      </c>
      <c r="B14183" t="s">
        <v>1349</v>
      </c>
      <c r="C14183" t="s">
        <v>3250</v>
      </c>
      <c r="K14183">
        <v>17</v>
      </c>
      <c r="L14183">
        <v>0</v>
      </c>
      <c r="M14183">
        <v>18</v>
      </c>
      <c r="N14183">
        <v>2</v>
      </c>
      <c r="O14183">
        <v>102</v>
      </c>
    </row>
    <row r="14184" spans="1:39" x14ac:dyDescent="0.3">
      <c r="A14184">
        <v>8721</v>
      </c>
      <c r="B14184" t="s">
        <v>1349</v>
      </c>
      <c r="C14184" t="s">
        <v>1906</v>
      </c>
      <c r="K14184">
        <v>19</v>
      </c>
      <c r="L14184">
        <v>0</v>
      </c>
      <c r="M14184">
        <v>15</v>
      </c>
      <c r="N14184">
        <v>0</v>
      </c>
      <c r="O14184">
        <v>79</v>
      </c>
    </row>
    <row r="14185" spans="1:39" x14ac:dyDescent="0.3">
      <c r="A14185">
        <v>8721</v>
      </c>
      <c r="B14185" t="s">
        <v>1349</v>
      </c>
      <c r="C14185" t="s">
        <v>473</v>
      </c>
      <c r="K14185">
        <v>6</v>
      </c>
      <c r="L14185">
        <v>1</v>
      </c>
      <c r="M14185">
        <v>15</v>
      </c>
      <c r="N14185">
        <v>0</v>
      </c>
      <c r="O14185">
        <v>31</v>
      </c>
    </row>
    <row r="14186" spans="1:39" x14ac:dyDescent="0.3">
      <c r="A14186">
        <v>8721</v>
      </c>
      <c r="B14186" t="s">
        <v>1349</v>
      </c>
      <c r="C14186" t="s">
        <v>52</v>
      </c>
      <c r="K14186">
        <v>1</v>
      </c>
      <c r="L14186">
        <v>1</v>
      </c>
      <c r="M14186">
        <v>5</v>
      </c>
      <c r="N14186">
        <v>0</v>
      </c>
      <c r="O14186">
        <v>7</v>
      </c>
    </row>
    <row r="14187" spans="1:39" x14ac:dyDescent="0.3">
      <c r="A14187">
        <v>8721</v>
      </c>
      <c r="B14187" t="s">
        <v>1473</v>
      </c>
      <c r="C14187" t="s">
        <v>174</v>
      </c>
      <c r="K14187">
        <v>20</v>
      </c>
      <c r="L14187">
        <v>1</v>
      </c>
      <c r="M14187">
        <v>16</v>
      </c>
      <c r="N14187">
        <v>0</v>
      </c>
      <c r="O14187">
        <v>108</v>
      </c>
    </row>
    <row r="14188" spans="1:39" x14ac:dyDescent="0.3">
      <c r="A14188">
        <v>8721</v>
      </c>
      <c r="B14188" t="s">
        <v>1473</v>
      </c>
      <c r="C14188" t="s">
        <v>1174</v>
      </c>
      <c r="K14188">
        <v>10</v>
      </c>
      <c r="L14188">
        <v>0</v>
      </c>
      <c r="M14188">
        <v>13</v>
      </c>
      <c r="N14188">
        <v>1</v>
      </c>
      <c r="O14188">
        <v>46</v>
      </c>
    </row>
    <row r="14189" spans="1:39" x14ac:dyDescent="0.3">
      <c r="A14189">
        <v>8721</v>
      </c>
      <c r="B14189" t="s">
        <v>1473</v>
      </c>
      <c r="C14189" t="s">
        <v>1083</v>
      </c>
      <c r="K14189">
        <v>1</v>
      </c>
      <c r="L14189">
        <v>0</v>
      </c>
      <c r="M14189">
        <v>7</v>
      </c>
      <c r="N14189">
        <v>0</v>
      </c>
      <c r="O14189">
        <v>7</v>
      </c>
    </row>
    <row r="14190" spans="1:39" x14ac:dyDescent="0.3">
      <c r="A14190">
        <v>8721</v>
      </c>
      <c r="B14190" t="s">
        <v>1473</v>
      </c>
      <c r="C14190" t="s">
        <v>1484</v>
      </c>
      <c r="K14190">
        <v>0</v>
      </c>
      <c r="L14190">
        <v>0</v>
      </c>
      <c r="M14190">
        <v>0</v>
      </c>
      <c r="N14190">
        <v>0</v>
      </c>
      <c r="O14190">
        <v>0</v>
      </c>
    </row>
    <row r="14191" spans="1:39" x14ac:dyDescent="0.3">
      <c r="A14191">
        <v>8721</v>
      </c>
      <c r="B14191" t="s">
        <v>1349</v>
      </c>
      <c r="C14191" t="s">
        <v>3719</v>
      </c>
      <c r="P14191">
        <v>43</v>
      </c>
      <c r="Q14191">
        <v>2</v>
      </c>
      <c r="R14191">
        <v>135</v>
      </c>
      <c r="S14191">
        <v>5</v>
      </c>
    </row>
    <row r="14192" spans="1:39" x14ac:dyDescent="0.3">
      <c r="A14192">
        <v>8721</v>
      </c>
      <c r="B14192" t="s">
        <v>1349</v>
      </c>
      <c r="C14192" t="s">
        <v>1031</v>
      </c>
      <c r="P14192">
        <v>31</v>
      </c>
      <c r="Q14192">
        <v>0</v>
      </c>
      <c r="R14192">
        <v>97</v>
      </c>
      <c r="S14192">
        <v>5</v>
      </c>
    </row>
    <row r="14193" spans="1:29" x14ac:dyDescent="0.3">
      <c r="A14193">
        <v>8721</v>
      </c>
      <c r="B14193" t="s">
        <v>1349</v>
      </c>
      <c r="C14193" t="s">
        <v>3250</v>
      </c>
      <c r="P14193">
        <v>24</v>
      </c>
      <c r="Q14193">
        <v>0</v>
      </c>
      <c r="R14193">
        <v>68</v>
      </c>
      <c r="S14193">
        <v>4</v>
      </c>
    </row>
    <row r="14194" spans="1:29" x14ac:dyDescent="0.3">
      <c r="A14194">
        <v>8721</v>
      </c>
      <c r="B14194" t="s">
        <v>1349</v>
      </c>
      <c r="C14194" t="s">
        <v>122</v>
      </c>
      <c r="P14194">
        <v>40</v>
      </c>
      <c r="Q14194">
        <v>0</v>
      </c>
      <c r="R14194">
        <v>62</v>
      </c>
      <c r="S14194">
        <v>2</v>
      </c>
    </row>
    <row r="14195" spans="1:29" x14ac:dyDescent="0.3">
      <c r="A14195">
        <v>8721</v>
      </c>
      <c r="B14195" t="s">
        <v>1349</v>
      </c>
      <c r="C14195" t="s">
        <v>1172</v>
      </c>
      <c r="P14195">
        <v>24</v>
      </c>
      <c r="Q14195">
        <v>1</v>
      </c>
      <c r="R14195">
        <v>46</v>
      </c>
      <c r="S14195">
        <v>2</v>
      </c>
    </row>
    <row r="14196" spans="1:29" x14ac:dyDescent="0.3">
      <c r="A14196">
        <v>8721</v>
      </c>
      <c r="B14196" t="s">
        <v>1349</v>
      </c>
      <c r="C14196" t="s">
        <v>3499</v>
      </c>
      <c r="P14196">
        <v>20</v>
      </c>
      <c r="Q14196">
        <v>1</v>
      </c>
      <c r="R14196">
        <v>43</v>
      </c>
      <c r="S14196">
        <v>4</v>
      </c>
    </row>
    <row r="14197" spans="1:29" x14ac:dyDescent="0.3">
      <c r="A14197">
        <v>8721</v>
      </c>
      <c r="B14197" t="s">
        <v>1349</v>
      </c>
      <c r="C14197" t="s">
        <v>3498</v>
      </c>
      <c r="P14197">
        <v>16</v>
      </c>
      <c r="Q14197">
        <v>0</v>
      </c>
      <c r="R14197">
        <v>16</v>
      </c>
      <c r="S14197">
        <v>1</v>
      </c>
    </row>
    <row r="14198" spans="1:29" x14ac:dyDescent="0.3">
      <c r="A14198">
        <v>8721</v>
      </c>
      <c r="B14198" t="s">
        <v>1473</v>
      </c>
      <c r="C14198" t="s">
        <v>3720</v>
      </c>
      <c r="P14198">
        <v>29</v>
      </c>
      <c r="Q14198">
        <v>1</v>
      </c>
      <c r="R14198">
        <v>113</v>
      </c>
      <c r="S14198">
        <v>7</v>
      </c>
    </row>
    <row r="14199" spans="1:29" x14ac:dyDescent="0.3">
      <c r="A14199">
        <v>8721</v>
      </c>
      <c r="B14199" t="s">
        <v>1473</v>
      </c>
      <c r="C14199" t="s">
        <v>1174</v>
      </c>
      <c r="P14199">
        <v>38</v>
      </c>
      <c r="Q14199">
        <v>1</v>
      </c>
      <c r="R14199">
        <v>98</v>
      </c>
      <c r="S14199">
        <v>6</v>
      </c>
    </row>
    <row r="14200" spans="1:29" x14ac:dyDescent="0.3">
      <c r="A14200">
        <v>8721</v>
      </c>
      <c r="B14200" t="s">
        <v>1473</v>
      </c>
      <c r="C14200" t="s">
        <v>326</v>
      </c>
      <c r="P14200">
        <v>25</v>
      </c>
      <c r="Q14200">
        <v>1</v>
      </c>
      <c r="R14200">
        <v>85</v>
      </c>
      <c r="S14200">
        <v>6</v>
      </c>
    </row>
    <row r="14201" spans="1:29" x14ac:dyDescent="0.3">
      <c r="A14201">
        <v>8721</v>
      </c>
      <c r="B14201" t="s">
        <v>1473</v>
      </c>
      <c r="C14201" t="s">
        <v>174</v>
      </c>
      <c r="P14201">
        <v>26</v>
      </c>
      <c r="Q14201">
        <v>0</v>
      </c>
      <c r="R14201">
        <v>26</v>
      </c>
      <c r="S14201">
        <v>1</v>
      </c>
    </row>
    <row r="14202" spans="1:29" x14ac:dyDescent="0.3">
      <c r="A14202">
        <v>8721</v>
      </c>
      <c r="B14202" t="s">
        <v>1473</v>
      </c>
      <c r="C14202" t="s">
        <v>419</v>
      </c>
      <c r="P14202">
        <v>24</v>
      </c>
      <c r="Q14202">
        <v>0</v>
      </c>
      <c r="R14202">
        <v>24</v>
      </c>
      <c r="S14202">
        <v>1</v>
      </c>
    </row>
    <row r="14203" spans="1:29" x14ac:dyDescent="0.3">
      <c r="A14203">
        <v>8721</v>
      </c>
      <c r="B14203" t="s">
        <v>1473</v>
      </c>
      <c r="C14203" t="s">
        <v>1083</v>
      </c>
      <c r="P14203">
        <v>12</v>
      </c>
      <c r="Q14203">
        <v>0</v>
      </c>
      <c r="R14203">
        <v>21</v>
      </c>
      <c r="S14203">
        <v>2</v>
      </c>
    </row>
    <row r="14204" spans="1:29" x14ac:dyDescent="0.3">
      <c r="A14204">
        <v>8721</v>
      </c>
      <c r="B14204" t="s">
        <v>1473</v>
      </c>
      <c r="C14204" t="s">
        <v>1484</v>
      </c>
      <c r="P14204">
        <v>7</v>
      </c>
      <c r="Q14204">
        <v>0</v>
      </c>
      <c r="R14204">
        <v>7</v>
      </c>
      <c r="S14204">
        <v>1</v>
      </c>
    </row>
    <row r="14205" spans="1:29" x14ac:dyDescent="0.3">
      <c r="A14205">
        <v>8721</v>
      </c>
      <c r="B14205" t="s">
        <v>1349</v>
      </c>
      <c r="C14205" t="s">
        <v>3250</v>
      </c>
      <c r="T14205">
        <v>15.7</v>
      </c>
      <c r="U14205">
        <v>29</v>
      </c>
      <c r="V14205">
        <v>0</v>
      </c>
      <c r="W14205">
        <v>47</v>
      </c>
      <c r="X14205">
        <v>3</v>
      </c>
    </row>
    <row r="14206" spans="1:29" x14ac:dyDescent="0.3">
      <c r="A14206">
        <v>8721</v>
      </c>
      <c r="B14206" t="s">
        <v>1349</v>
      </c>
      <c r="C14206" t="s">
        <v>1172</v>
      </c>
      <c r="T14206">
        <v>19</v>
      </c>
      <c r="U14206">
        <v>24</v>
      </c>
      <c r="V14206">
        <v>0</v>
      </c>
      <c r="W14206">
        <v>38</v>
      </c>
      <c r="X14206">
        <v>2</v>
      </c>
    </row>
    <row r="14207" spans="1:29" x14ac:dyDescent="0.3">
      <c r="A14207">
        <v>8721</v>
      </c>
      <c r="B14207" t="s">
        <v>1473</v>
      </c>
      <c r="C14207" t="s">
        <v>1083</v>
      </c>
      <c r="T14207">
        <v>34.299999999999997</v>
      </c>
      <c r="U14207">
        <v>41</v>
      </c>
      <c r="V14207">
        <v>0</v>
      </c>
      <c r="W14207">
        <v>103</v>
      </c>
      <c r="X14207">
        <v>3</v>
      </c>
    </row>
    <row r="14208" spans="1:29" x14ac:dyDescent="0.3">
      <c r="A14208">
        <v>8721</v>
      </c>
      <c r="B14208" t="s">
        <v>1349</v>
      </c>
      <c r="C14208" t="s">
        <v>1172</v>
      </c>
      <c r="Y14208">
        <v>9</v>
      </c>
      <c r="Z14208">
        <v>17</v>
      </c>
      <c r="AA14208">
        <v>0</v>
      </c>
      <c r="AB14208">
        <v>18</v>
      </c>
      <c r="AC14208">
        <v>2</v>
      </c>
    </row>
    <row r="14209" spans="1:39" x14ac:dyDescent="0.3">
      <c r="A14209">
        <v>8721</v>
      </c>
      <c r="B14209" t="s">
        <v>1473</v>
      </c>
      <c r="C14209" t="s">
        <v>1484</v>
      </c>
      <c r="Y14209">
        <v>0</v>
      </c>
      <c r="Z14209">
        <v>0</v>
      </c>
      <c r="AA14209">
        <v>0</v>
      </c>
      <c r="AB14209">
        <v>0</v>
      </c>
      <c r="AC14209">
        <v>1</v>
      </c>
    </row>
    <row r="14210" spans="1:39" x14ac:dyDescent="0.3">
      <c r="A14210">
        <v>8721</v>
      </c>
      <c r="B14210" t="s">
        <v>1349</v>
      </c>
      <c r="C14210" t="s">
        <v>3501</v>
      </c>
      <c r="AD14210">
        <v>1</v>
      </c>
      <c r="AE14210">
        <v>20</v>
      </c>
      <c r="AF14210">
        <v>1</v>
      </c>
      <c r="AG14210">
        <v>100</v>
      </c>
      <c r="AH14210">
        <v>7</v>
      </c>
      <c r="AI14210">
        <v>4</v>
      </c>
    </row>
    <row r="14211" spans="1:39" x14ac:dyDescent="0.3">
      <c r="A14211">
        <v>8721</v>
      </c>
      <c r="B14211" t="s">
        <v>1473</v>
      </c>
      <c r="C14211" t="s">
        <v>3423</v>
      </c>
      <c r="AD14211">
        <v>4</v>
      </c>
      <c r="AE14211">
        <v>52</v>
      </c>
      <c r="AF14211">
        <v>4</v>
      </c>
      <c r="AG14211">
        <v>100</v>
      </c>
      <c r="AH14211">
        <v>16</v>
      </c>
      <c r="AI14211">
        <v>4</v>
      </c>
    </row>
    <row r="14212" spans="1:39" x14ac:dyDescent="0.3">
      <c r="A14212">
        <v>8721</v>
      </c>
      <c r="B14212" t="s">
        <v>1349</v>
      </c>
      <c r="C14212" t="s">
        <v>3501</v>
      </c>
      <c r="AJ14212">
        <v>49</v>
      </c>
      <c r="AK14212">
        <v>157</v>
      </c>
      <c r="AL14212">
        <v>39.200000000000003</v>
      </c>
      <c r="AM14212">
        <v>4</v>
      </c>
    </row>
    <row r="14213" spans="1:39" x14ac:dyDescent="0.3">
      <c r="A14213">
        <v>8721</v>
      </c>
      <c r="B14213" t="s">
        <v>1473</v>
      </c>
      <c r="C14213" t="s">
        <v>3532</v>
      </c>
      <c r="AJ14213">
        <v>58</v>
      </c>
      <c r="AK14213">
        <v>151</v>
      </c>
      <c r="AL14213">
        <v>50.3</v>
      </c>
      <c r="AM14213">
        <v>3</v>
      </c>
    </row>
    <row r="14214" spans="1:39" x14ac:dyDescent="0.3">
      <c r="A14214">
        <v>8722</v>
      </c>
      <c r="B14214" t="s">
        <v>477</v>
      </c>
      <c r="C14214" t="s">
        <v>3606</v>
      </c>
      <c r="D14214">
        <v>35</v>
      </c>
      <c r="E14214">
        <v>57.1</v>
      </c>
      <c r="F14214">
        <v>20</v>
      </c>
      <c r="G14214">
        <v>2</v>
      </c>
      <c r="H14214">
        <v>1</v>
      </c>
      <c r="I14214">
        <v>279</v>
      </c>
      <c r="J14214">
        <v>122.1</v>
      </c>
    </row>
    <row r="14215" spans="1:39" x14ac:dyDescent="0.3">
      <c r="A14215">
        <v>8722</v>
      </c>
      <c r="B14215" t="s">
        <v>477</v>
      </c>
      <c r="C14215" t="s">
        <v>3236</v>
      </c>
      <c r="D14215">
        <v>5</v>
      </c>
      <c r="E14215">
        <v>60</v>
      </c>
      <c r="F14215">
        <v>3</v>
      </c>
      <c r="G14215">
        <v>0</v>
      </c>
      <c r="H14215">
        <v>0</v>
      </c>
      <c r="I14215">
        <v>38</v>
      </c>
      <c r="J14215">
        <v>123.8</v>
      </c>
    </row>
    <row r="14216" spans="1:39" x14ac:dyDescent="0.3">
      <c r="A14216">
        <v>8722</v>
      </c>
      <c r="B14216" t="s">
        <v>365</v>
      </c>
      <c r="C14216" t="s">
        <v>1997</v>
      </c>
      <c r="D14216">
        <v>36</v>
      </c>
      <c r="E14216">
        <v>52.8</v>
      </c>
      <c r="F14216">
        <v>19</v>
      </c>
      <c r="G14216">
        <v>1</v>
      </c>
      <c r="H14216">
        <v>3</v>
      </c>
      <c r="I14216">
        <v>256</v>
      </c>
      <c r="J14216">
        <v>134.5</v>
      </c>
    </row>
    <row r="14217" spans="1:39" x14ac:dyDescent="0.3">
      <c r="A14217">
        <v>8722</v>
      </c>
      <c r="B14217" t="s">
        <v>477</v>
      </c>
      <c r="C14217" t="s">
        <v>467</v>
      </c>
      <c r="K14217">
        <v>8</v>
      </c>
      <c r="L14217">
        <v>0</v>
      </c>
      <c r="M14217">
        <v>13</v>
      </c>
      <c r="N14217">
        <v>0</v>
      </c>
      <c r="O14217">
        <v>24</v>
      </c>
    </row>
    <row r="14218" spans="1:39" x14ac:dyDescent="0.3">
      <c r="A14218">
        <v>8722</v>
      </c>
      <c r="B14218" t="s">
        <v>477</v>
      </c>
      <c r="C14218" t="s">
        <v>3721</v>
      </c>
      <c r="K14218">
        <v>2</v>
      </c>
      <c r="L14218">
        <v>0</v>
      </c>
      <c r="M14218">
        <v>12</v>
      </c>
      <c r="N14218">
        <v>0</v>
      </c>
      <c r="O14218">
        <v>21</v>
      </c>
    </row>
    <row r="14219" spans="1:39" x14ac:dyDescent="0.3">
      <c r="A14219">
        <v>8722</v>
      </c>
      <c r="B14219" t="s">
        <v>477</v>
      </c>
      <c r="C14219" t="s">
        <v>74</v>
      </c>
      <c r="K14219">
        <v>2</v>
      </c>
      <c r="L14219">
        <v>0</v>
      </c>
      <c r="M14219">
        <v>5</v>
      </c>
      <c r="N14219">
        <v>0</v>
      </c>
      <c r="O14219">
        <v>10</v>
      </c>
    </row>
    <row r="14220" spans="1:39" x14ac:dyDescent="0.3">
      <c r="A14220">
        <v>8722</v>
      </c>
      <c r="B14220" t="s">
        <v>477</v>
      </c>
      <c r="C14220" t="s">
        <v>473</v>
      </c>
      <c r="K14220">
        <v>4</v>
      </c>
      <c r="L14220">
        <v>1</v>
      </c>
      <c r="M14220">
        <v>5</v>
      </c>
      <c r="N14220">
        <v>0</v>
      </c>
      <c r="O14220">
        <v>5</v>
      </c>
    </row>
    <row r="14221" spans="1:39" x14ac:dyDescent="0.3">
      <c r="A14221">
        <v>8722</v>
      </c>
      <c r="B14221" t="s">
        <v>477</v>
      </c>
      <c r="C14221" t="s">
        <v>177</v>
      </c>
      <c r="K14221">
        <v>3</v>
      </c>
      <c r="L14221">
        <v>0</v>
      </c>
      <c r="M14221">
        <v>3</v>
      </c>
      <c r="N14221">
        <v>0</v>
      </c>
      <c r="O14221">
        <v>5</v>
      </c>
    </row>
    <row r="14222" spans="1:39" x14ac:dyDescent="0.3">
      <c r="A14222">
        <v>8722</v>
      </c>
      <c r="B14222" t="s">
        <v>477</v>
      </c>
      <c r="C14222" t="s">
        <v>3241</v>
      </c>
      <c r="K14222">
        <v>0</v>
      </c>
      <c r="L14222">
        <v>0</v>
      </c>
      <c r="M14222">
        <v>0</v>
      </c>
      <c r="N14222">
        <v>0</v>
      </c>
      <c r="O14222">
        <v>0</v>
      </c>
    </row>
    <row r="14223" spans="1:39" x14ac:dyDescent="0.3">
      <c r="A14223">
        <v>8722</v>
      </c>
      <c r="B14223" t="s">
        <v>477</v>
      </c>
      <c r="C14223" t="s">
        <v>52</v>
      </c>
      <c r="K14223">
        <v>1</v>
      </c>
      <c r="L14223">
        <v>0</v>
      </c>
      <c r="M14223">
        <v>-5</v>
      </c>
      <c r="N14223">
        <v>0</v>
      </c>
      <c r="O14223">
        <v>-5</v>
      </c>
    </row>
    <row r="14224" spans="1:39" x14ac:dyDescent="0.3">
      <c r="A14224">
        <v>8722</v>
      </c>
      <c r="B14224" t="s">
        <v>477</v>
      </c>
      <c r="C14224" t="s">
        <v>3606</v>
      </c>
      <c r="K14224">
        <v>7</v>
      </c>
      <c r="L14224">
        <v>0</v>
      </c>
      <c r="M14224">
        <v>5</v>
      </c>
      <c r="N14224">
        <v>1</v>
      </c>
      <c r="O14224">
        <v>-17</v>
      </c>
    </row>
    <row r="14225" spans="1:19" x14ac:dyDescent="0.3">
      <c r="A14225">
        <v>8722</v>
      </c>
      <c r="B14225" t="s">
        <v>365</v>
      </c>
      <c r="C14225" t="s">
        <v>3256</v>
      </c>
      <c r="K14225">
        <v>18</v>
      </c>
      <c r="L14225">
        <v>0</v>
      </c>
      <c r="M14225">
        <v>14</v>
      </c>
      <c r="N14225">
        <v>0</v>
      </c>
      <c r="O14225">
        <v>59</v>
      </c>
    </row>
    <row r="14226" spans="1:19" x14ac:dyDescent="0.3">
      <c r="A14226">
        <v>8722</v>
      </c>
      <c r="B14226" t="s">
        <v>365</v>
      </c>
      <c r="C14226" t="s">
        <v>3255</v>
      </c>
      <c r="K14226">
        <v>15</v>
      </c>
      <c r="L14226">
        <v>0</v>
      </c>
      <c r="M14226">
        <v>14</v>
      </c>
      <c r="N14226">
        <v>0</v>
      </c>
      <c r="O14226">
        <v>57</v>
      </c>
    </row>
    <row r="14227" spans="1:19" x14ac:dyDescent="0.3">
      <c r="A14227">
        <v>8722</v>
      </c>
      <c r="B14227" t="s">
        <v>365</v>
      </c>
      <c r="C14227" t="s">
        <v>1997</v>
      </c>
      <c r="K14227">
        <v>6</v>
      </c>
      <c r="L14227">
        <v>0</v>
      </c>
      <c r="M14227">
        <v>12</v>
      </c>
      <c r="N14227">
        <v>0</v>
      </c>
      <c r="O14227">
        <v>22</v>
      </c>
    </row>
    <row r="14228" spans="1:19" x14ac:dyDescent="0.3">
      <c r="A14228">
        <v>8722</v>
      </c>
      <c r="B14228" t="s">
        <v>365</v>
      </c>
      <c r="C14228" t="s">
        <v>3567</v>
      </c>
      <c r="K14228">
        <v>2</v>
      </c>
      <c r="L14228">
        <v>0</v>
      </c>
      <c r="M14228">
        <v>5</v>
      </c>
      <c r="N14228">
        <v>0</v>
      </c>
      <c r="O14228">
        <v>7</v>
      </c>
    </row>
    <row r="14229" spans="1:19" x14ac:dyDescent="0.3">
      <c r="A14229">
        <v>8722</v>
      </c>
      <c r="B14229" t="s">
        <v>365</v>
      </c>
      <c r="C14229" t="s">
        <v>927</v>
      </c>
      <c r="K14229">
        <v>0</v>
      </c>
      <c r="L14229">
        <v>0</v>
      </c>
      <c r="M14229">
        <v>0</v>
      </c>
      <c r="N14229">
        <v>0</v>
      </c>
      <c r="O14229">
        <v>0</v>
      </c>
    </row>
    <row r="14230" spans="1:19" x14ac:dyDescent="0.3">
      <c r="A14230">
        <v>8722</v>
      </c>
      <c r="B14230" t="s">
        <v>477</v>
      </c>
      <c r="C14230" t="s">
        <v>2961</v>
      </c>
      <c r="P14230">
        <v>32</v>
      </c>
      <c r="Q14230">
        <v>0</v>
      </c>
      <c r="R14230">
        <v>84</v>
      </c>
      <c r="S14230">
        <v>4</v>
      </c>
    </row>
    <row r="14231" spans="1:19" x14ac:dyDescent="0.3">
      <c r="A14231">
        <v>8722</v>
      </c>
      <c r="B14231" t="s">
        <v>477</v>
      </c>
      <c r="C14231" t="s">
        <v>323</v>
      </c>
      <c r="P14231">
        <v>53</v>
      </c>
      <c r="Q14231">
        <v>1</v>
      </c>
      <c r="R14231">
        <v>53</v>
      </c>
      <c r="S14231">
        <v>2</v>
      </c>
    </row>
    <row r="14232" spans="1:19" x14ac:dyDescent="0.3">
      <c r="A14232">
        <v>8722</v>
      </c>
      <c r="B14232" t="s">
        <v>477</v>
      </c>
      <c r="C14232" t="s">
        <v>3610</v>
      </c>
      <c r="P14232">
        <v>16</v>
      </c>
      <c r="Q14232">
        <v>0</v>
      </c>
      <c r="R14232">
        <v>52</v>
      </c>
      <c r="S14232">
        <v>5</v>
      </c>
    </row>
    <row r="14233" spans="1:19" x14ac:dyDescent="0.3">
      <c r="A14233">
        <v>8722</v>
      </c>
      <c r="B14233" t="s">
        <v>477</v>
      </c>
      <c r="C14233" t="s">
        <v>3608</v>
      </c>
      <c r="P14233">
        <v>21</v>
      </c>
      <c r="Q14233">
        <v>0</v>
      </c>
      <c r="R14233">
        <v>47</v>
      </c>
      <c r="S14233">
        <v>4</v>
      </c>
    </row>
    <row r="14234" spans="1:19" x14ac:dyDescent="0.3">
      <c r="A14234">
        <v>8722</v>
      </c>
      <c r="B14234" t="s">
        <v>477</v>
      </c>
      <c r="C14234" t="s">
        <v>74</v>
      </c>
      <c r="P14234">
        <v>25</v>
      </c>
      <c r="Q14234">
        <v>0</v>
      </c>
      <c r="R14234">
        <v>25</v>
      </c>
      <c r="S14234">
        <v>1</v>
      </c>
    </row>
    <row r="14235" spans="1:19" x14ac:dyDescent="0.3">
      <c r="A14235">
        <v>8722</v>
      </c>
      <c r="B14235" t="s">
        <v>477</v>
      </c>
      <c r="C14235" t="s">
        <v>2325</v>
      </c>
      <c r="P14235">
        <v>23</v>
      </c>
      <c r="Q14235">
        <v>0</v>
      </c>
      <c r="R14235">
        <v>23</v>
      </c>
      <c r="S14235">
        <v>1</v>
      </c>
    </row>
    <row r="14236" spans="1:19" x14ac:dyDescent="0.3">
      <c r="A14236">
        <v>8722</v>
      </c>
      <c r="B14236" t="s">
        <v>477</v>
      </c>
      <c r="C14236" t="s">
        <v>473</v>
      </c>
      <c r="P14236">
        <v>8</v>
      </c>
      <c r="Q14236">
        <v>0</v>
      </c>
      <c r="R14236">
        <v>22</v>
      </c>
      <c r="S14236">
        <v>4</v>
      </c>
    </row>
    <row r="14237" spans="1:19" x14ac:dyDescent="0.3">
      <c r="A14237">
        <v>8722</v>
      </c>
      <c r="B14237" t="s">
        <v>477</v>
      </c>
      <c r="C14237" t="s">
        <v>3609</v>
      </c>
      <c r="P14237">
        <v>9</v>
      </c>
      <c r="Q14237">
        <v>0</v>
      </c>
      <c r="R14237">
        <v>9</v>
      </c>
      <c r="S14237">
        <v>1</v>
      </c>
    </row>
    <row r="14238" spans="1:19" x14ac:dyDescent="0.3">
      <c r="A14238">
        <v>8722</v>
      </c>
      <c r="B14238" t="s">
        <v>477</v>
      </c>
      <c r="C14238" t="s">
        <v>467</v>
      </c>
      <c r="P14238">
        <v>2</v>
      </c>
      <c r="Q14238">
        <v>0</v>
      </c>
      <c r="R14238">
        <v>2</v>
      </c>
      <c r="S14238">
        <v>1</v>
      </c>
    </row>
    <row r="14239" spans="1:19" x14ac:dyDescent="0.3">
      <c r="A14239">
        <v>8722</v>
      </c>
      <c r="B14239" t="s">
        <v>365</v>
      </c>
      <c r="C14239" t="s">
        <v>927</v>
      </c>
      <c r="P14239">
        <v>52</v>
      </c>
      <c r="Q14239">
        <v>1</v>
      </c>
      <c r="R14239">
        <v>144</v>
      </c>
      <c r="S14239">
        <v>5</v>
      </c>
    </row>
    <row r="14240" spans="1:19" x14ac:dyDescent="0.3">
      <c r="A14240">
        <v>8722</v>
      </c>
      <c r="B14240" t="s">
        <v>365</v>
      </c>
      <c r="C14240" t="s">
        <v>1362</v>
      </c>
      <c r="P14240">
        <v>24</v>
      </c>
      <c r="Q14240">
        <v>2</v>
      </c>
      <c r="R14240">
        <v>45</v>
      </c>
      <c r="S14240">
        <v>4</v>
      </c>
    </row>
    <row r="14241" spans="1:39" x14ac:dyDescent="0.3">
      <c r="A14241">
        <v>8722</v>
      </c>
      <c r="B14241" t="s">
        <v>365</v>
      </c>
      <c r="C14241" t="s">
        <v>3339</v>
      </c>
      <c r="P14241">
        <v>12</v>
      </c>
      <c r="Q14241">
        <v>0</v>
      </c>
      <c r="R14241">
        <v>27</v>
      </c>
      <c r="S14241">
        <v>4</v>
      </c>
    </row>
    <row r="14242" spans="1:39" x14ac:dyDescent="0.3">
      <c r="A14242">
        <v>8722</v>
      </c>
      <c r="B14242" t="s">
        <v>365</v>
      </c>
      <c r="C14242" t="s">
        <v>3259</v>
      </c>
      <c r="P14242">
        <v>13</v>
      </c>
      <c r="Q14242">
        <v>0</v>
      </c>
      <c r="R14242">
        <v>13</v>
      </c>
      <c r="S14242">
        <v>1</v>
      </c>
    </row>
    <row r="14243" spans="1:39" x14ac:dyDescent="0.3">
      <c r="A14243">
        <v>8722</v>
      </c>
      <c r="B14243" t="s">
        <v>365</v>
      </c>
      <c r="C14243" t="s">
        <v>3255</v>
      </c>
      <c r="P14243">
        <v>10</v>
      </c>
      <c r="Q14243">
        <v>0</v>
      </c>
      <c r="R14243">
        <v>10</v>
      </c>
      <c r="S14243">
        <v>1</v>
      </c>
    </row>
    <row r="14244" spans="1:39" x14ac:dyDescent="0.3">
      <c r="A14244">
        <v>8722</v>
      </c>
      <c r="B14244" t="s">
        <v>365</v>
      </c>
      <c r="C14244" t="s">
        <v>2122</v>
      </c>
      <c r="P14244">
        <v>4</v>
      </c>
      <c r="Q14244">
        <v>0</v>
      </c>
      <c r="R14244">
        <v>6</v>
      </c>
      <c r="S14244">
        <v>2</v>
      </c>
    </row>
    <row r="14245" spans="1:39" x14ac:dyDescent="0.3">
      <c r="A14245">
        <v>8722</v>
      </c>
      <c r="B14245" t="s">
        <v>365</v>
      </c>
      <c r="C14245" t="s">
        <v>3256</v>
      </c>
      <c r="P14245">
        <v>6</v>
      </c>
      <c r="Q14245">
        <v>0</v>
      </c>
      <c r="R14245">
        <v>6</v>
      </c>
      <c r="S14245">
        <v>1</v>
      </c>
    </row>
    <row r="14246" spans="1:39" x14ac:dyDescent="0.3">
      <c r="A14246">
        <v>8722</v>
      </c>
      <c r="B14246" t="s">
        <v>365</v>
      </c>
      <c r="C14246" t="s">
        <v>3722</v>
      </c>
      <c r="P14246">
        <v>5</v>
      </c>
      <c r="Q14246">
        <v>0</v>
      </c>
      <c r="R14246">
        <v>5</v>
      </c>
      <c r="S14246">
        <v>1</v>
      </c>
    </row>
    <row r="14247" spans="1:39" x14ac:dyDescent="0.3">
      <c r="A14247">
        <v>8722</v>
      </c>
      <c r="B14247" t="s">
        <v>477</v>
      </c>
      <c r="C14247" t="s">
        <v>52</v>
      </c>
      <c r="T14247">
        <v>19.5</v>
      </c>
      <c r="U14247">
        <v>20</v>
      </c>
      <c r="V14247">
        <v>0</v>
      </c>
      <c r="W14247">
        <v>39</v>
      </c>
      <c r="X14247">
        <v>2</v>
      </c>
    </row>
    <row r="14248" spans="1:39" x14ac:dyDescent="0.3">
      <c r="A14248">
        <v>8722</v>
      </c>
      <c r="B14248" t="s">
        <v>477</v>
      </c>
      <c r="C14248" t="s">
        <v>467</v>
      </c>
      <c r="T14248">
        <v>23</v>
      </c>
      <c r="U14248">
        <v>23</v>
      </c>
      <c r="V14248">
        <v>0</v>
      </c>
      <c r="W14248">
        <v>23</v>
      </c>
      <c r="X14248">
        <v>1</v>
      </c>
    </row>
    <row r="14249" spans="1:39" x14ac:dyDescent="0.3">
      <c r="A14249">
        <v>8722</v>
      </c>
      <c r="B14249" t="s">
        <v>365</v>
      </c>
      <c r="C14249" t="s">
        <v>3568</v>
      </c>
      <c r="T14249">
        <v>7.7</v>
      </c>
      <c r="U14249">
        <v>16</v>
      </c>
      <c r="V14249">
        <v>0</v>
      </c>
      <c r="W14249">
        <v>23</v>
      </c>
      <c r="X14249">
        <v>3</v>
      </c>
    </row>
    <row r="14250" spans="1:39" x14ac:dyDescent="0.3">
      <c r="A14250">
        <v>8722</v>
      </c>
      <c r="B14250" t="s">
        <v>365</v>
      </c>
      <c r="C14250" t="s">
        <v>927</v>
      </c>
      <c r="T14250">
        <v>31</v>
      </c>
      <c r="U14250">
        <v>31</v>
      </c>
      <c r="V14250">
        <v>0</v>
      </c>
      <c r="W14250">
        <v>31</v>
      </c>
      <c r="X14250">
        <v>1</v>
      </c>
    </row>
    <row r="14251" spans="1:39" x14ac:dyDescent="0.3">
      <c r="A14251">
        <v>8722</v>
      </c>
      <c r="B14251" t="s">
        <v>477</v>
      </c>
      <c r="C14251" t="s">
        <v>52</v>
      </c>
      <c r="Y14251">
        <v>21.6</v>
      </c>
      <c r="Z14251">
        <v>92</v>
      </c>
      <c r="AA14251">
        <v>1</v>
      </c>
      <c r="AB14251">
        <v>151</v>
      </c>
      <c r="AC14251">
        <v>7</v>
      </c>
    </row>
    <row r="14252" spans="1:39" x14ac:dyDescent="0.3">
      <c r="A14252">
        <v>8722</v>
      </c>
      <c r="B14252" t="s">
        <v>365</v>
      </c>
      <c r="C14252" t="s">
        <v>927</v>
      </c>
      <c r="Y14252">
        <v>3.5</v>
      </c>
      <c r="Z14252">
        <v>6</v>
      </c>
      <c r="AA14252">
        <v>0</v>
      </c>
      <c r="AB14252">
        <v>7</v>
      </c>
      <c r="AC14252">
        <v>2</v>
      </c>
    </row>
    <row r="14253" spans="1:39" x14ac:dyDescent="0.3">
      <c r="A14253">
        <v>8722</v>
      </c>
      <c r="B14253" t="s">
        <v>365</v>
      </c>
      <c r="C14253" t="s">
        <v>3568</v>
      </c>
      <c r="Y14253">
        <v>0</v>
      </c>
      <c r="Z14253">
        <v>0</v>
      </c>
      <c r="AA14253">
        <v>0</v>
      </c>
      <c r="AB14253">
        <v>0</v>
      </c>
      <c r="AC14253">
        <v>1</v>
      </c>
    </row>
    <row r="14254" spans="1:39" x14ac:dyDescent="0.3">
      <c r="A14254">
        <v>8722</v>
      </c>
      <c r="B14254" t="s">
        <v>477</v>
      </c>
      <c r="C14254" t="s">
        <v>1935</v>
      </c>
      <c r="AD14254">
        <v>0</v>
      </c>
      <c r="AE14254" t="s">
        <v>136</v>
      </c>
      <c r="AF14254">
        <v>0</v>
      </c>
      <c r="AG14254" t="s">
        <v>136</v>
      </c>
      <c r="AH14254">
        <v>3</v>
      </c>
      <c r="AI14254">
        <v>3</v>
      </c>
    </row>
    <row r="14255" spans="1:39" x14ac:dyDescent="0.3">
      <c r="A14255">
        <v>8722</v>
      </c>
      <c r="B14255" t="s">
        <v>365</v>
      </c>
      <c r="C14255" t="s">
        <v>3723</v>
      </c>
      <c r="AD14255">
        <v>2</v>
      </c>
      <c r="AE14255">
        <v>30</v>
      </c>
      <c r="AF14255">
        <v>2</v>
      </c>
      <c r="AG14255">
        <v>100</v>
      </c>
      <c r="AH14255">
        <v>9</v>
      </c>
      <c r="AI14255">
        <v>3</v>
      </c>
    </row>
    <row r="14256" spans="1:39" x14ac:dyDescent="0.3">
      <c r="A14256">
        <v>8722</v>
      </c>
      <c r="B14256" t="s">
        <v>477</v>
      </c>
      <c r="C14256" t="s">
        <v>3614</v>
      </c>
      <c r="AJ14256">
        <v>49</v>
      </c>
      <c r="AK14256">
        <v>229</v>
      </c>
      <c r="AL14256">
        <v>38.200000000000003</v>
      </c>
      <c r="AM14256">
        <v>6</v>
      </c>
    </row>
    <row r="14257" spans="1:39" x14ac:dyDescent="0.3">
      <c r="A14257">
        <v>8722</v>
      </c>
      <c r="B14257" t="s">
        <v>365</v>
      </c>
      <c r="C14257" t="s">
        <v>1228</v>
      </c>
      <c r="AJ14257">
        <v>50</v>
      </c>
      <c r="AK14257">
        <v>338</v>
      </c>
      <c r="AL14257">
        <v>42.2</v>
      </c>
      <c r="AM14257">
        <v>8</v>
      </c>
    </row>
    <row r="14258" spans="1:39" x14ac:dyDescent="0.3">
      <c r="A14258">
        <v>8723</v>
      </c>
      <c r="B14258" t="s">
        <v>728</v>
      </c>
      <c r="C14258" t="s">
        <v>3362</v>
      </c>
      <c r="D14258">
        <v>43</v>
      </c>
      <c r="E14258">
        <v>48.8</v>
      </c>
      <c r="F14258">
        <v>21</v>
      </c>
      <c r="G14258">
        <v>1</v>
      </c>
      <c r="H14258">
        <v>3</v>
      </c>
      <c r="I14258">
        <v>270</v>
      </c>
      <c r="J14258">
        <v>120</v>
      </c>
    </row>
    <row r="14259" spans="1:39" x14ac:dyDescent="0.3">
      <c r="A14259">
        <v>8723</v>
      </c>
      <c r="B14259" t="s">
        <v>689</v>
      </c>
      <c r="C14259" t="s">
        <v>53</v>
      </c>
      <c r="D14259">
        <v>31</v>
      </c>
      <c r="E14259">
        <v>45.2</v>
      </c>
      <c r="F14259">
        <v>14</v>
      </c>
      <c r="G14259">
        <v>2</v>
      </c>
      <c r="H14259">
        <v>3</v>
      </c>
      <c r="I14259">
        <v>167</v>
      </c>
      <c r="J14259">
        <v>109.5</v>
      </c>
    </row>
    <row r="14260" spans="1:39" x14ac:dyDescent="0.3">
      <c r="A14260">
        <v>8723</v>
      </c>
      <c r="B14260" t="s">
        <v>728</v>
      </c>
      <c r="C14260" t="s">
        <v>957</v>
      </c>
      <c r="K14260">
        <v>19</v>
      </c>
      <c r="L14260">
        <v>0</v>
      </c>
      <c r="M14260">
        <v>18</v>
      </c>
      <c r="N14260">
        <v>0</v>
      </c>
      <c r="O14260">
        <v>74</v>
      </c>
    </row>
    <row r="14261" spans="1:39" x14ac:dyDescent="0.3">
      <c r="A14261">
        <v>8723</v>
      </c>
      <c r="B14261" t="s">
        <v>728</v>
      </c>
      <c r="C14261" t="s">
        <v>3362</v>
      </c>
      <c r="K14261">
        <v>13</v>
      </c>
      <c r="L14261">
        <v>1</v>
      </c>
      <c r="M14261">
        <v>14</v>
      </c>
      <c r="N14261">
        <v>1</v>
      </c>
      <c r="O14261">
        <v>38</v>
      </c>
    </row>
    <row r="14262" spans="1:39" x14ac:dyDescent="0.3">
      <c r="A14262">
        <v>8723</v>
      </c>
      <c r="B14262" t="s">
        <v>728</v>
      </c>
      <c r="C14262" t="s">
        <v>1268</v>
      </c>
      <c r="K14262">
        <v>5</v>
      </c>
      <c r="L14262">
        <v>0</v>
      </c>
      <c r="M14262">
        <v>7</v>
      </c>
      <c r="N14262">
        <v>0</v>
      </c>
      <c r="O14262">
        <v>17</v>
      </c>
    </row>
    <row r="14263" spans="1:39" x14ac:dyDescent="0.3">
      <c r="A14263">
        <v>8723</v>
      </c>
      <c r="B14263" t="s">
        <v>728</v>
      </c>
      <c r="C14263" t="s">
        <v>1743</v>
      </c>
      <c r="K14263">
        <v>3</v>
      </c>
      <c r="L14263">
        <v>0</v>
      </c>
      <c r="M14263">
        <v>2</v>
      </c>
      <c r="N14263">
        <v>0</v>
      </c>
      <c r="O14263">
        <v>4</v>
      </c>
    </row>
    <row r="14264" spans="1:39" x14ac:dyDescent="0.3">
      <c r="A14264">
        <v>8723</v>
      </c>
      <c r="B14264" t="s">
        <v>728</v>
      </c>
      <c r="C14264" t="s">
        <v>3724</v>
      </c>
      <c r="K14264">
        <v>0</v>
      </c>
      <c r="L14264">
        <v>1</v>
      </c>
      <c r="M14264">
        <v>0</v>
      </c>
      <c r="N14264">
        <v>0</v>
      </c>
      <c r="O14264">
        <v>0</v>
      </c>
    </row>
    <row r="14265" spans="1:39" x14ac:dyDescent="0.3">
      <c r="A14265">
        <v>8723</v>
      </c>
      <c r="B14265" t="s">
        <v>728</v>
      </c>
      <c r="C14265" t="s">
        <v>3602</v>
      </c>
      <c r="K14265">
        <v>1</v>
      </c>
      <c r="L14265">
        <v>0</v>
      </c>
      <c r="M14265">
        <v>0</v>
      </c>
      <c r="N14265">
        <v>0</v>
      </c>
      <c r="O14265">
        <v>-2</v>
      </c>
    </row>
    <row r="14266" spans="1:39" x14ac:dyDescent="0.3">
      <c r="A14266">
        <v>8723</v>
      </c>
      <c r="B14266" t="s">
        <v>689</v>
      </c>
      <c r="C14266" t="s">
        <v>354</v>
      </c>
      <c r="K14266">
        <v>28</v>
      </c>
      <c r="L14266">
        <v>0</v>
      </c>
      <c r="M14266">
        <v>31</v>
      </c>
      <c r="N14266">
        <v>1</v>
      </c>
      <c r="O14266">
        <v>161</v>
      </c>
    </row>
    <row r="14267" spans="1:39" x14ac:dyDescent="0.3">
      <c r="A14267">
        <v>8723</v>
      </c>
      <c r="B14267" t="s">
        <v>689</v>
      </c>
      <c r="C14267" t="s">
        <v>3113</v>
      </c>
      <c r="K14267">
        <v>1</v>
      </c>
      <c r="L14267">
        <v>0</v>
      </c>
      <c r="M14267">
        <v>3</v>
      </c>
      <c r="N14267">
        <v>0</v>
      </c>
      <c r="O14267">
        <v>3</v>
      </c>
    </row>
    <row r="14268" spans="1:39" x14ac:dyDescent="0.3">
      <c r="A14268">
        <v>8723</v>
      </c>
      <c r="B14268" t="s">
        <v>689</v>
      </c>
      <c r="C14268" t="s">
        <v>53</v>
      </c>
      <c r="K14268">
        <v>7</v>
      </c>
      <c r="L14268">
        <v>0</v>
      </c>
      <c r="M14268">
        <v>12</v>
      </c>
      <c r="N14268">
        <v>0</v>
      </c>
      <c r="O14268">
        <v>-10</v>
      </c>
    </row>
    <row r="14269" spans="1:39" x14ac:dyDescent="0.3">
      <c r="A14269">
        <v>8723</v>
      </c>
      <c r="B14269" t="s">
        <v>728</v>
      </c>
      <c r="C14269" t="s">
        <v>3724</v>
      </c>
      <c r="P14269">
        <v>26</v>
      </c>
      <c r="Q14269">
        <v>0</v>
      </c>
      <c r="R14269">
        <v>71</v>
      </c>
      <c r="S14269">
        <v>8</v>
      </c>
    </row>
    <row r="14270" spans="1:39" x14ac:dyDescent="0.3">
      <c r="A14270">
        <v>8723</v>
      </c>
      <c r="B14270" t="s">
        <v>728</v>
      </c>
      <c r="C14270" t="s">
        <v>3603</v>
      </c>
      <c r="P14270">
        <v>13</v>
      </c>
      <c r="Q14270">
        <v>1</v>
      </c>
      <c r="R14270">
        <v>71</v>
      </c>
      <c r="S14270">
        <v>1</v>
      </c>
    </row>
    <row r="14271" spans="1:39" x14ac:dyDescent="0.3">
      <c r="A14271">
        <v>8723</v>
      </c>
      <c r="B14271" t="s">
        <v>728</v>
      </c>
      <c r="C14271" t="s">
        <v>957</v>
      </c>
      <c r="P14271">
        <v>18</v>
      </c>
      <c r="Q14271">
        <v>0</v>
      </c>
      <c r="R14271">
        <v>35</v>
      </c>
      <c r="S14271">
        <v>2</v>
      </c>
    </row>
    <row r="14272" spans="1:39" x14ac:dyDescent="0.3">
      <c r="A14272">
        <v>8723</v>
      </c>
      <c r="B14272" t="s">
        <v>728</v>
      </c>
      <c r="C14272" t="s">
        <v>3363</v>
      </c>
      <c r="P14272">
        <v>21</v>
      </c>
      <c r="Q14272">
        <v>1</v>
      </c>
      <c r="R14272">
        <v>28</v>
      </c>
      <c r="S14272">
        <v>3</v>
      </c>
    </row>
    <row r="14273" spans="1:29" x14ac:dyDescent="0.3">
      <c r="A14273">
        <v>8723</v>
      </c>
      <c r="B14273" t="s">
        <v>728</v>
      </c>
      <c r="C14273" t="s">
        <v>1743</v>
      </c>
      <c r="P14273">
        <v>12</v>
      </c>
      <c r="Q14273">
        <v>0</v>
      </c>
      <c r="R14273">
        <v>24</v>
      </c>
      <c r="S14273">
        <v>3</v>
      </c>
    </row>
    <row r="14274" spans="1:29" x14ac:dyDescent="0.3">
      <c r="A14274">
        <v>8723</v>
      </c>
      <c r="B14274" t="s">
        <v>728</v>
      </c>
      <c r="C14274" t="s">
        <v>3442</v>
      </c>
      <c r="P14274">
        <v>16</v>
      </c>
      <c r="Q14274">
        <v>1</v>
      </c>
      <c r="R14274">
        <v>18</v>
      </c>
      <c r="S14274">
        <v>2</v>
      </c>
    </row>
    <row r="14275" spans="1:29" x14ac:dyDescent="0.3">
      <c r="A14275">
        <v>8723</v>
      </c>
      <c r="B14275" t="s">
        <v>728</v>
      </c>
      <c r="C14275" t="s">
        <v>155</v>
      </c>
      <c r="P14275">
        <v>15</v>
      </c>
      <c r="Q14275">
        <v>0</v>
      </c>
      <c r="R14275">
        <v>15</v>
      </c>
      <c r="S14275">
        <v>1</v>
      </c>
    </row>
    <row r="14276" spans="1:29" x14ac:dyDescent="0.3">
      <c r="A14276">
        <v>8723</v>
      </c>
      <c r="B14276" t="s">
        <v>728</v>
      </c>
      <c r="C14276" t="s">
        <v>3602</v>
      </c>
      <c r="P14276">
        <v>8</v>
      </c>
      <c r="Q14276">
        <v>0</v>
      </c>
      <c r="R14276">
        <v>8</v>
      </c>
      <c r="S14276">
        <v>1</v>
      </c>
    </row>
    <row r="14277" spans="1:29" x14ac:dyDescent="0.3">
      <c r="A14277">
        <v>8723</v>
      </c>
      <c r="B14277" t="s">
        <v>689</v>
      </c>
      <c r="C14277" t="s">
        <v>2037</v>
      </c>
      <c r="P14277">
        <v>52</v>
      </c>
      <c r="Q14277">
        <v>2</v>
      </c>
      <c r="R14277">
        <v>91</v>
      </c>
      <c r="S14277">
        <v>4</v>
      </c>
    </row>
    <row r="14278" spans="1:29" x14ac:dyDescent="0.3">
      <c r="A14278">
        <v>8723</v>
      </c>
      <c r="B14278" t="s">
        <v>689</v>
      </c>
      <c r="C14278" t="s">
        <v>3112</v>
      </c>
      <c r="P14278">
        <v>14</v>
      </c>
      <c r="Q14278">
        <v>1</v>
      </c>
      <c r="R14278">
        <v>31</v>
      </c>
      <c r="S14278">
        <v>3</v>
      </c>
    </row>
    <row r="14279" spans="1:29" x14ac:dyDescent="0.3">
      <c r="A14279">
        <v>8723</v>
      </c>
      <c r="B14279" t="s">
        <v>689</v>
      </c>
      <c r="C14279" t="s">
        <v>306</v>
      </c>
      <c r="P14279">
        <v>13</v>
      </c>
      <c r="Q14279">
        <v>0</v>
      </c>
      <c r="R14279">
        <v>27</v>
      </c>
      <c r="S14279">
        <v>3</v>
      </c>
    </row>
    <row r="14280" spans="1:29" x14ac:dyDescent="0.3">
      <c r="A14280">
        <v>8723</v>
      </c>
      <c r="B14280" t="s">
        <v>689</v>
      </c>
      <c r="C14280" t="s">
        <v>567</v>
      </c>
      <c r="P14280">
        <v>10</v>
      </c>
      <c r="Q14280">
        <v>0</v>
      </c>
      <c r="R14280">
        <v>10</v>
      </c>
      <c r="S14280">
        <v>1</v>
      </c>
    </row>
    <row r="14281" spans="1:29" x14ac:dyDescent="0.3">
      <c r="A14281">
        <v>8723</v>
      </c>
      <c r="B14281" t="s">
        <v>689</v>
      </c>
      <c r="C14281" t="s">
        <v>354</v>
      </c>
      <c r="P14281">
        <v>6</v>
      </c>
      <c r="Q14281">
        <v>0</v>
      </c>
      <c r="R14281">
        <v>8</v>
      </c>
      <c r="S14281">
        <v>3</v>
      </c>
    </row>
    <row r="14282" spans="1:29" x14ac:dyDescent="0.3">
      <c r="A14282">
        <v>8723</v>
      </c>
      <c r="B14282" t="s">
        <v>728</v>
      </c>
      <c r="C14282" t="s">
        <v>3602</v>
      </c>
      <c r="T14282">
        <v>36.5</v>
      </c>
      <c r="U14282">
        <v>69</v>
      </c>
      <c r="V14282">
        <v>0</v>
      </c>
      <c r="W14282">
        <v>146</v>
      </c>
      <c r="X14282">
        <v>4</v>
      </c>
    </row>
    <row r="14283" spans="1:29" x14ac:dyDescent="0.3">
      <c r="A14283">
        <v>8723</v>
      </c>
      <c r="B14283" t="s">
        <v>728</v>
      </c>
      <c r="C14283" t="s">
        <v>1480</v>
      </c>
      <c r="T14283">
        <v>30</v>
      </c>
      <c r="U14283">
        <v>30</v>
      </c>
      <c r="V14283">
        <v>0</v>
      </c>
      <c r="W14283">
        <v>30</v>
      </c>
      <c r="X14283">
        <v>1</v>
      </c>
    </row>
    <row r="14284" spans="1:29" x14ac:dyDescent="0.3">
      <c r="A14284">
        <v>8723</v>
      </c>
      <c r="B14284" t="s">
        <v>728</v>
      </c>
      <c r="C14284" t="s">
        <v>130</v>
      </c>
      <c r="T14284">
        <v>10</v>
      </c>
      <c r="U14284">
        <v>10</v>
      </c>
      <c r="V14284">
        <v>0</v>
      </c>
      <c r="W14284">
        <v>10</v>
      </c>
      <c r="X14284">
        <v>1</v>
      </c>
    </row>
    <row r="14285" spans="1:29" x14ac:dyDescent="0.3">
      <c r="A14285">
        <v>8723</v>
      </c>
      <c r="B14285" t="s">
        <v>689</v>
      </c>
      <c r="C14285" t="s">
        <v>3113</v>
      </c>
      <c r="T14285">
        <v>21.5</v>
      </c>
      <c r="U14285">
        <v>24</v>
      </c>
      <c r="V14285">
        <v>0</v>
      </c>
      <c r="W14285">
        <v>43</v>
      </c>
      <c r="X14285">
        <v>2</v>
      </c>
    </row>
    <row r="14286" spans="1:29" x14ac:dyDescent="0.3">
      <c r="A14286">
        <v>8723</v>
      </c>
      <c r="B14286" t="s">
        <v>728</v>
      </c>
      <c r="C14286" t="s">
        <v>3602</v>
      </c>
      <c r="Y14286">
        <v>10.3</v>
      </c>
      <c r="Z14286">
        <v>25</v>
      </c>
      <c r="AA14286">
        <v>0</v>
      </c>
      <c r="AB14286">
        <v>72</v>
      </c>
      <c r="AC14286">
        <v>7</v>
      </c>
    </row>
    <row r="14287" spans="1:29" x14ac:dyDescent="0.3">
      <c r="A14287">
        <v>8723</v>
      </c>
      <c r="B14287" t="s">
        <v>689</v>
      </c>
      <c r="C14287" t="s">
        <v>3590</v>
      </c>
      <c r="Y14287">
        <v>15</v>
      </c>
      <c r="Z14287">
        <v>28</v>
      </c>
      <c r="AA14287">
        <v>0</v>
      </c>
      <c r="AB14287">
        <v>30</v>
      </c>
      <c r="AC14287">
        <v>2</v>
      </c>
    </row>
    <row r="14288" spans="1:29" x14ac:dyDescent="0.3">
      <c r="A14288">
        <v>8723</v>
      </c>
      <c r="B14288" t="s">
        <v>689</v>
      </c>
      <c r="C14288" t="s">
        <v>2037</v>
      </c>
      <c r="Y14288">
        <v>2</v>
      </c>
      <c r="Z14288">
        <v>2</v>
      </c>
      <c r="AA14288">
        <v>0</v>
      </c>
      <c r="AB14288">
        <v>2</v>
      </c>
      <c r="AC14288">
        <v>1</v>
      </c>
    </row>
    <row r="14289" spans="1:39" x14ac:dyDescent="0.3">
      <c r="A14289">
        <v>8723</v>
      </c>
      <c r="B14289" t="s">
        <v>728</v>
      </c>
      <c r="C14289" t="s">
        <v>3605</v>
      </c>
      <c r="AD14289">
        <v>0</v>
      </c>
      <c r="AE14289" t="s">
        <v>136</v>
      </c>
      <c r="AF14289">
        <v>0</v>
      </c>
      <c r="AG14289" t="s">
        <v>136</v>
      </c>
      <c r="AH14289">
        <v>4</v>
      </c>
      <c r="AI14289">
        <v>4</v>
      </c>
    </row>
    <row r="14290" spans="1:39" x14ac:dyDescent="0.3">
      <c r="A14290">
        <v>8723</v>
      </c>
      <c r="B14290" t="s">
        <v>689</v>
      </c>
      <c r="C14290" t="s">
        <v>2807</v>
      </c>
      <c r="AD14290">
        <v>1</v>
      </c>
      <c r="AE14290">
        <v>20</v>
      </c>
      <c r="AF14290">
        <v>1</v>
      </c>
      <c r="AG14290">
        <v>100</v>
      </c>
      <c r="AH14290">
        <v>6</v>
      </c>
      <c r="AI14290">
        <v>3</v>
      </c>
    </row>
    <row r="14291" spans="1:39" x14ac:dyDescent="0.3">
      <c r="A14291">
        <v>8723</v>
      </c>
      <c r="B14291" t="s">
        <v>728</v>
      </c>
      <c r="C14291" t="s">
        <v>1997</v>
      </c>
      <c r="AJ14291">
        <v>44</v>
      </c>
      <c r="AK14291">
        <v>244</v>
      </c>
      <c r="AL14291">
        <v>34.9</v>
      </c>
      <c r="AM14291">
        <v>7</v>
      </c>
    </row>
    <row r="14292" spans="1:39" x14ac:dyDescent="0.3">
      <c r="A14292">
        <v>8723</v>
      </c>
      <c r="B14292" t="s">
        <v>689</v>
      </c>
      <c r="C14292" t="s">
        <v>3725</v>
      </c>
      <c r="AJ14292">
        <v>59</v>
      </c>
      <c r="AK14292">
        <v>412</v>
      </c>
      <c r="AL14292">
        <v>51.5</v>
      </c>
      <c r="AM14292">
        <v>8</v>
      </c>
    </row>
    <row r="14293" spans="1:39" x14ac:dyDescent="0.3">
      <c r="A14293">
        <v>8724</v>
      </c>
      <c r="B14293" t="s">
        <v>746</v>
      </c>
      <c r="C14293" t="s">
        <v>311</v>
      </c>
      <c r="D14293">
        <v>38</v>
      </c>
      <c r="E14293">
        <v>47.4</v>
      </c>
      <c r="F14293">
        <v>18</v>
      </c>
      <c r="G14293">
        <v>2</v>
      </c>
      <c r="H14293">
        <v>1</v>
      </c>
      <c r="I14293">
        <v>258</v>
      </c>
      <c r="J14293">
        <v>102.6</v>
      </c>
    </row>
    <row r="14294" spans="1:39" x14ac:dyDescent="0.3">
      <c r="A14294">
        <v>8724</v>
      </c>
      <c r="B14294" t="s">
        <v>554</v>
      </c>
      <c r="C14294" t="s">
        <v>2355</v>
      </c>
      <c r="D14294">
        <v>41</v>
      </c>
      <c r="E14294">
        <v>73.2</v>
      </c>
      <c r="F14294">
        <v>30</v>
      </c>
      <c r="G14294">
        <v>1</v>
      </c>
      <c r="H14294">
        <v>4</v>
      </c>
      <c r="I14294">
        <v>381</v>
      </c>
      <c r="J14294">
        <v>178.6</v>
      </c>
    </row>
    <row r="14295" spans="1:39" x14ac:dyDescent="0.3">
      <c r="A14295">
        <v>8724</v>
      </c>
      <c r="B14295" t="s">
        <v>554</v>
      </c>
      <c r="C14295" t="s">
        <v>3489</v>
      </c>
      <c r="D14295">
        <v>1</v>
      </c>
      <c r="E14295">
        <v>0</v>
      </c>
      <c r="F14295">
        <v>0</v>
      </c>
      <c r="G14295">
        <v>1</v>
      </c>
      <c r="H14295">
        <v>0</v>
      </c>
      <c r="I14295">
        <v>0</v>
      </c>
      <c r="J14295">
        <v>-200</v>
      </c>
    </row>
    <row r="14296" spans="1:39" x14ac:dyDescent="0.3">
      <c r="A14296">
        <v>8724</v>
      </c>
      <c r="B14296" t="s">
        <v>746</v>
      </c>
      <c r="C14296" t="s">
        <v>835</v>
      </c>
      <c r="K14296">
        <v>20</v>
      </c>
      <c r="L14296">
        <v>0</v>
      </c>
      <c r="M14296">
        <v>19</v>
      </c>
      <c r="N14296">
        <v>0</v>
      </c>
      <c r="O14296">
        <v>109</v>
      </c>
    </row>
    <row r="14297" spans="1:39" x14ac:dyDescent="0.3">
      <c r="A14297">
        <v>8724</v>
      </c>
      <c r="B14297" t="s">
        <v>746</v>
      </c>
      <c r="C14297" t="s">
        <v>915</v>
      </c>
      <c r="K14297">
        <v>2</v>
      </c>
      <c r="L14297">
        <v>0</v>
      </c>
      <c r="M14297">
        <v>9</v>
      </c>
      <c r="N14297">
        <v>0</v>
      </c>
      <c r="O14297">
        <v>12</v>
      </c>
    </row>
    <row r="14298" spans="1:39" x14ac:dyDescent="0.3">
      <c r="A14298">
        <v>8724</v>
      </c>
      <c r="B14298" t="s">
        <v>746</v>
      </c>
      <c r="C14298" t="s">
        <v>1751</v>
      </c>
      <c r="K14298">
        <v>3</v>
      </c>
      <c r="L14298">
        <v>0</v>
      </c>
      <c r="M14298">
        <v>3</v>
      </c>
      <c r="N14298">
        <v>0</v>
      </c>
      <c r="O14298">
        <v>3</v>
      </c>
    </row>
    <row r="14299" spans="1:39" x14ac:dyDescent="0.3">
      <c r="A14299">
        <v>8724</v>
      </c>
      <c r="B14299" t="s">
        <v>746</v>
      </c>
      <c r="C14299" t="s">
        <v>311</v>
      </c>
      <c r="K14299">
        <v>11</v>
      </c>
      <c r="L14299">
        <v>0</v>
      </c>
      <c r="M14299">
        <v>13</v>
      </c>
      <c r="N14299">
        <v>0</v>
      </c>
      <c r="O14299">
        <v>2</v>
      </c>
    </row>
    <row r="14300" spans="1:39" x14ac:dyDescent="0.3">
      <c r="A14300">
        <v>8724</v>
      </c>
      <c r="B14300" t="s">
        <v>746</v>
      </c>
      <c r="C14300" t="s">
        <v>812</v>
      </c>
      <c r="K14300">
        <v>1</v>
      </c>
      <c r="L14300">
        <v>0</v>
      </c>
      <c r="M14300">
        <v>1</v>
      </c>
      <c r="N14300">
        <v>0</v>
      </c>
      <c r="O14300">
        <v>1</v>
      </c>
    </row>
    <row r="14301" spans="1:39" x14ac:dyDescent="0.3">
      <c r="A14301">
        <v>8724</v>
      </c>
      <c r="B14301" t="s">
        <v>554</v>
      </c>
      <c r="C14301" t="s">
        <v>3726</v>
      </c>
      <c r="K14301">
        <v>22</v>
      </c>
      <c r="L14301">
        <v>0</v>
      </c>
      <c r="M14301">
        <v>41</v>
      </c>
      <c r="N14301">
        <v>1</v>
      </c>
      <c r="O14301">
        <v>120</v>
      </c>
    </row>
    <row r="14302" spans="1:39" x14ac:dyDescent="0.3">
      <c r="A14302">
        <v>8724</v>
      </c>
      <c r="B14302" t="s">
        <v>554</v>
      </c>
      <c r="C14302" t="s">
        <v>103</v>
      </c>
      <c r="K14302">
        <v>6</v>
      </c>
      <c r="L14302">
        <v>0</v>
      </c>
      <c r="M14302">
        <v>9</v>
      </c>
      <c r="N14302">
        <v>0</v>
      </c>
      <c r="O14302">
        <v>23</v>
      </c>
    </row>
    <row r="14303" spans="1:39" x14ac:dyDescent="0.3">
      <c r="A14303">
        <v>8724</v>
      </c>
      <c r="B14303" t="s">
        <v>554</v>
      </c>
      <c r="C14303" t="s">
        <v>3489</v>
      </c>
      <c r="K14303">
        <v>3</v>
      </c>
      <c r="L14303">
        <v>0</v>
      </c>
      <c r="M14303">
        <v>16</v>
      </c>
      <c r="N14303">
        <v>0</v>
      </c>
      <c r="O14303">
        <v>23</v>
      </c>
    </row>
    <row r="14304" spans="1:39" x14ac:dyDescent="0.3">
      <c r="A14304">
        <v>8724</v>
      </c>
      <c r="B14304" t="s">
        <v>554</v>
      </c>
      <c r="C14304" t="s">
        <v>429</v>
      </c>
      <c r="K14304">
        <v>1</v>
      </c>
      <c r="L14304">
        <v>0</v>
      </c>
      <c r="M14304">
        <v>14</v>
      </c>
      <c r="N14304">
        <v>0</v>
      </c>
      <c r="O14304">
        <v>14</v>
      </c>
    </row>
    <row r="14305" spans="1:19" x14ac:dyDescent="0.3">
      <c r="A14305">
        <v>8724</v>
      </c>
      <c r="B14305" t="s">
        <v>554</v>
      </c>
      <c r="C14305" t="s">
        <v>609</v>
      </c>
      <c r="K14305">
        <v>0</v>
      </c>
      <c r="L14305">
        <v>0</v>
      </c>
      <c r="M14305">
        <v>0</v>
      </c>
      <c r="N14305">
        <v>0</v>
      </c>
      <c r="O14305">
        <v>0</v>
      </c>
    </row>
    <row r="14306" spans="1:19" x14ac:dyDescent="0.3">
      <c r="A14306">
        <v>8724</v>
      </c>
      <c r="B14306" t="s">
        <v>554</v>
      </c>
      <c r="C14306" t="s">
        <v>2355</v>
      </c>
      <c r="K14306">
        <v>3</v>
      </c>
      <c r="L14306">
        <v>0</v>
      </c>
      <c r="M14306">
        <v>2</v>
      </c>
      <c r="N14306">
        <v>0</v>
      </c>
      <c r="O14306">
        <v>-11</v>
      </c>
    </row>
    <row r="14307" spans="1:19" x14ac:dyDescent="0.3">
      <c r="A14307">
        <v>8724</v>
      </c>
      <c r="B14307" t="s">
        <v>746</v>
      </c>
      <c r="C14307" t="s">
        <v>3727</v>
      </c>
      <c r="P14307">
        <v>65</v>
      </c>
      <c r="Q14307">
        <v>0</v>
      </c>
      <c r="R14307">
        <v>103</v>
      </c>
      <c r="S14307">
        <v>4</v>
      </c>
    </row>
    <row r="14308" spans="1:19" x14ac:dyDescent="0.3">
      <c r="A14308">
        <v>8724</v>
      </c>
      <c r="B14308" t="s">
        <v>746</v>
      </c>
      <c r="C14308" t="s">
        <v>1099</v>
      </c>
      <c r="P14308">
        <v>31</v>
      </c>
      <c r="Q14308">
        <v>1</v>
      </c>
      <c r="R14308">
        <v>45</v>
      </c>
      <c r="S14308">
        <v>3</v>
      </c>
    </row>
    <row r="14309" spans="1:19" x14ac:dyDescent="0.3">
      <c r="A14309">
        <v>8724</v>
      </c>
      <c r="B14309" t="s">
        <v>746</v>
      </c>
      <c r="C14309" t="s">
        <v>812</v>
      </c>
      <c r="P14309">
        <v>17</v>
      </c>
      <c r="Q14309">
        <v>0</v>
      </c>
      <c r="R14309">
        <v>31</v>
      </c>
      <c r="S14309">
        <v>2</v>
      </c>
    </row>
    <row r="14310" spans="1:19" x14ac:dyDescent="0.3">
      <c r="A14310">
        <v>8724</v>
      </c>
      <c r="B14310" t="s">
        <v>746</v>
      </c>
      <c r="C14310" t="s">
        <v>120</v>
      </c>
      <c r="P14310">
        <v>17</v>
      </c>
      <c r="Q14310">
        <v>0</v>
      </c>
      <c r="R14310">
        <v>30</v>
      </c>
      <c r="S14310">
        <v>3</v>
      </c>
    </row>
    <row r="14311" spans="1:19" x14ac:dyDescent="0.3">
      <c r="A14311">
        <v>8724</v>
      </c>
      <c r="B14311" t="s">
        <v>746</v>
      </c>
      <c r="C14311" t="s">
        <v>74</v>
      </c>
      <c r="P14311">
        <v>11</v>
      </c>
      <c r="Q14311">
        <v>0</v>
      </c>
      <c r="R14311">
        <v>19</v>
      </c>
      <c r="S14311">
        <v>2</v>
      </c>
    </row>
    <row r="14312" spans="1:19" x14ac:dyDescent="0.3">
      <c r="A14312">
        <v>8724</v>
      </c>
      <c r="B14312" t="s">
        <v>746</v>
      </c>
      <c r="C14312" t="s">
        <v>1751</v>
      </c>
      <c r="P14312">
        <v>14</v>
      </c>
      <c r="Q14312">
        <v>0</v>
      </c>
      <c r="R14312">
        <v>17</v>
      </c>
      <c r="S14312">
        <v>2</v>
      </c>
    </row>
    <row r="14313" spans="1:19" x14ac:dyDescent="0.3">
      <c r="A14313">
        <v>8724</v>
      </c>
      <c r="B14313" t="s">
        <v>746</v>
      </c>
      <c r="C14313" t="s">
        <v>835</v>
      </c>
      <c r="P14313">
        <v>17</v>
      </c>
      <c r="Q14313">
        <v>0</v>
      </c>
      <c r="R14313">
        <v>17</v>
      </c>
      <c r="S14313">
        <v>1</v>
      </c>
    </row>
    <row r="14314" spans="1:19" x14ac:dyDescent="0.3">
      <c r="A14314">
        <v>8724</v>
      </c>
      <c r="B14314" t="s">
        <v>746</v>
      </c>
      <c r="C14314" t="s">
        <v>311</v>
      </c>
      <c r="P14314">
        <v>0</v>
      </c>
      <c r="Q14314">
        <v>0</v>
      </c>
      <c r="R14314">
        <v>-4</v>
      </c>
      <c r="S14314">
        <v>1</v>
      </c>
    </row>
    <row r="14315" spans="1:19" x14ac:dyDescent="0.3">
      <c r="A14315">
        <v>8724</v>
      </c>
      <c r="B14315" t="s">
        <v>554</v>
      </c>
      <c r="C14315" t="s">
        <v>3728</v>
      </c>
      <c r="P14315">
        <v>29</v>
      </c>
      <c r="Q14315">
        <v>4</v>
      </c>
      <c r="R14315">
        <v>214</v>
      </c>
      <c r="S14315">
        <v>16</v>
      </c>
    </row>
    <row r="14316" spans="1:19" x14ac:dyDescent="0.3">
      <c r="A14316">
        <v>8724</v>
      </c>
      <c r="B14316" t="s">
        <v>554</v>
      </c>
      <c r="C14316" t="s">
        <v>609</v>
      </c>
      <c r="P14316">
        <v>15</v>
      </c>
      <c r="Q14316">
        <v>0</v>
      </c>
      <c r="R14316">
        <v>75</v>
      </c>
      <c r="S14316">
        <v>8</v>
      </c>
    </row>
    <row r="14317" spans="1:19" x14ac:dyDescent="0.3">
      <c r="A14317">
        <v>8724</v>
      </c>
      <c r="B14317" t="s">
        <v>554</v>
      </c>
      <c r="C14317" t="s">
        <v>429</v>
      </c>
      <c r="P14317">
        <v>22</v>
      </c>
      <c r="Q14317">
        <v>0</v>
      </c>
      <c r="R14317">
        <v>44</v>
      </c>
      <c r="S14317">
        <v>2</v>
      </c>
    </row>
    <row r="14318" spans="1:19" x14ac:dyDescent="0.3">
      <c r="A14318">
        <v>8724</v>
      </c>
      <c r="B14318" t="s">
        <v>554</v>
      </c>
      <c r="C14318" t="s">
        <v>542</v>
      </c>
      <c r="P14318">
        <v>19</v>
      </c>
      <c r="Q14318">
        <v>0</v>
      </c>
      <c r="R14318">
        <v>19</v>
      </c>
      <c r="S14318">
        <v>1</v>
      </c>
    </row>
    <row r="14319" spans="1:19" x14ac:dyDescent="0.3">
      <c r="A14319">
        <v>8724</v>
      </c>
      <c r="B14319" t="s">
        <v>554</v>
      </c>
      <c r="C14319" t="s">
        <v>3726</v>
      </c>
      <c r="P14319">
        <v>8</v>
      </c>
      <c r="Q14319">
        <v>0</v>
      </c>
      <c r="R14319">
        <v>18</v>
      </c>
      <c r="S14319">
        <v>1</v>
      </c>
    </row>
    <row r="14320" spans="1:19" x14ac:dyDescent="0.3">
      <c r="A14320">
        <v>8724</v>
      </c>
      <c r="B14320" t="s">
        <v>554</v>
      </c>
      <c r="C14320" t="s">
        <v>3729</v>
      </c>
      <c r="P14320">
        <v>11</v>
      </c>
      <c r="Q14320">
        <v>0</v>
      </c>
      <c r="R14320">
        <v>11</v>
      </c>
      <c r="S14320">
        <v>1</v>
      </c>
    </row>
    <row r="14321" spans="1:39" x14ac:dyDescent="0.3">
      <c r="A14321">
        <v>8724</v>
      </c>
      <c r="B14321" t="s">
        <v>554</v>
      </c>
      <c r="C14321" t="s">
        <v>3143</v>
      </c>
      <c r="P14321">
        <v>0</v>
      </c>
      <c r="Q14321">
        <v>0</v>
      </c>
      <c r="R14321">
        <v>0</v>
      </c>
      <c r="S14321">
        <v>1</v>
      </c>
    </row>
    <row r="14322" spans="1:39" x14ac:dyDescent="0.3">
      <c r="A14322">
        <v>8724</v>
      </c>
      <c r="B14322" t="s">
        <v>746</v>
      </c>
      <c r="C14322" t="s">
        <v>915</v>
      </c>
      <c r="T14322">
        <v>20.8</v>
      </c>
      <c r="U14322">
        <v>41</v>
      </c>
      <c r="V14322">
        <v>0</v>
      </c>
      <c r="W14322">
        <v>104</v>
      </c>
      <c r="X14322">
        <v>5</v>
      </c>
    </row>
    <row r="14323" spans="1:39" x14ac:dyDescent="0.3">
      <c r="A14323">
        <v>8724</v>
      </c>
      <c r="B14323" t="s">
        <v>746</v>
      </c>
      <c r="C14323" t="s">
        <v>148</v>
      </c>
      <c r="T14323">
        <v>11</v>
      </c>
      <c r="U14323">
        <v>11</v>
      </c>
      <c r="V14323">
        <v>0</v>
      </c>
      <c r="W14323">
        <v>11</v>
      </c>
      <c r="X14323">
        <v>1</v>
      </c>
    </row>
    <row r="14324" spans="1:39" x14ac:dyDescent="0.3">
      <c r="A14324">
        <v>8724</v>
      </c>
      <c r="B14324" t="s">
        <v>554</v>
      </c>
      <c r="C14324" t="s">
        <v>542</v>
      </c>
      <c r="T14324">
        <v>20.3</v>
      </c>
      <c r="U14324">
        <v>28</v>
      </c>
      <c r="V14324">
        <v>0</v>
      </c>
      <c r="W14324">
        <v>61</v>
      </c>
      <c r="X14324">
        <v>3</v>
      </c>
    </row>
    <row r="14325" spans="1:39" x14ac:dyDescent="0.3">
      <c r="A14325">
        <v>8724</v>
      </c>
      <c r="B14325" t="s">
        <v>746</v>
      </c>
      <c r="C14325" t="s">
        <v>81</v>
      </c>
      <c r="Y14325">
        <v>-1</v>
      </c>
      <c r="Z14325">
        <v>1</v>
      </c>
      <c r="AA14325">
        <v>0</v>
      </c>
      <c r="AB14325">
        <v>-2</v>
      </c>
      <c r="AC14325">
        <v>2</v>
      </c>
    </row>
    <row r="14326" spans="1:39" x14ac:dyDescent="0.3">
      <c r="A14326">
        <v>8724</v>
      </c>
      <c r="B14326" t="s">
        <v>554</v>
      </c>
      <c r="C14326" t="s">
        <v>3489</v>
      </c>
      <c r="Y14326">
        <v>5</v>
      </c>
      <c r="Z14326">
        <v>5</v>
      </c>
      <c r="AA14326">
        <v>0</v>
      </c>
      <c r="AB14326">
        <v>5</v>
      </c>
      <c r="AC14326">
        <v>1</v>
      </c>
    </row>
    <row r="14327" spans="1:39" x14ac:dyDescent="0.3">
      <c r="A14327">
        <v>8724</v>
      </c>
      <c r="B14327" t="s">
        <v>746</v>
      </c>
      <c r="C14327" t="s">
        <v>1377</v>
      </c>
      <c r="AD14327">
        <v>1</v>
      </c>
      <c r="AE14327">
        <v>29</v>
      </c>
      <c r="AF14327">
        <v>1</v>
      </c>
      <c r="AG14327">
        <v>100</v>
      </c>
      <c r="AH14327">
        <v>4</v>
      </c>
      <c r="AI14327">
        <v>1</v>
      </c>
    </row>
    <row r="14328" spans="1:39" x14ac:dyDescent="0.3">
      <c r="A14328">
        <v>8724</v>
      </c>
      <c r="B14328" t="s">
        <v>554</v>
      </c>
      <c r="C14328" t="s">
        <v>3730</v>
      </c>
      <c r="AD14328">
        <v>1</v>
      </c>
      <c r="AE14328">
        <v>23</v>
      </c>
      <c r="AF14328">
        <v>1</v>
      </c>
      <c r="AG14328">
        <v>100</v>
      </c>
      <c r="AH14328">
        <v>6</v>
      </c>
      <c r="AI14328">
        <v>3</v>
      </c>
    </row>
    <row r="14329" spans="1:39" x14ac:dyDescent="0.3">
      <c r="A14329">
        <v>8724</v>
      </c>
      <c r="B14329" t="s">
        <v>746</v>
      </c>
      <c r="C14329" t="s">
        <v>3731</v>
      </c>
      <c r="AJ14329">
        <v>44</v>
      </c>
      <c r="AK14329">
        <v>266</v>
      </c>
      <c r="AL14329">
        <v>33.200000000000003</v>
      </c>
      <c r="AM14329">
        <v>8</v>
      </c>
    </row>
    <row r="14330" spans="1:39" x14ac:dyDescent="0.3">
      <c r="A14330">
        <v>8724</v>
      </c>
      <c r="B14330" t="s">
        <v>554</v>
      </c>
      <c r="C14330" t="s">
        <v>3145</v>
      </c>
      <c r="AJ14330">
        <v>45</v>
      </c>
      <c r="AK14330">
        <v>203</v>
      </c>
      <c r="AL14330">
        <v>40.6</v>
      </c>
      <c r="AM14330">
        <v>5</v>
      </c>
    </row>
    <row r="14331" spans="1:39" x14ac:dyDescent="0.3">
      <c r="A14331">
        <v>8725</v>
      </c>
      <c r="B14331" t="s">
        <v>1331</v>
      </c>
      <c r="C14331" t="s">
        <v>3449</v>
      </c>
      <c r="D14331">
        <v>24</v>
      </c>
      <c r="E14331">
        <v>58.3</v>
      </c>
      <c r="F14331">
        <v>14</v>
      </c>
      <c r="G14331">
        <v>1</v>
      </c>
      <c r="H14331">
        <v>1</v>
      </c>
      <c r="I14331">
        <v>136</v>
      </c>
      <c r="J14331">
        <v>111.4</v>
      </c>
    </row>
    <row r="14332" spans="1:39" x14ac:dyDescent="0.3">
      <c r="A14332">
        <v>8725</v>
      </c>
      <c r="B14332" t="s">
        <v>1331</v>
      </c>
      <c r="C14332" t="s">
        <v>970</v>
      </c>
      <c r="D14332">
        <v>19</v>
      </c>
      <c r="E14332">
        <v>57.9</v>
      </c>
      <c r="F14332">
        <v>11</v>
      </c>
      <c r="G14332">
        <v>0</v>
      </c>
      <c r="H14332">
        <v>0</v>
      </c>
      <c r="I14332">
        <v>107</v>
      </c>
      <c r="J14332">
        <v>105.2</v>
      </c>
    </row>
    <row r="14333" spans="1:39" x14ac:dyDescent="0.3">
      <c r="A14333">
        <v>8725</v>
      </c>
      <c r="B14333" t="s">
        <v>1331</v>
      </c>
      <c r="C14333" t="s">
        <v>1505</v>
      </c>
      <c r="D14333">
        <v>1</v>
      </c>
      <c r="E14333">
        <v>0</v>
      </c>
      <c r="F14333">
        <v>0</v>
      </c>
      <c r="G14333">
        <v>0</v>
      </c>
      <c r="H14333">
        <v>0</v>
      </c>
      <c r="I14333">
        <v>0</v>
      </c>
      <c r="J14333">
        <v>0</v>
      </c>
    </row>
    <row r="14334" spans="1:39" x14ac:dyDescent="0.3">
      <c r="A14334">
        <v>8725</v>
      </c>
      <c r="B14334" t="s">
        <v>886</v>
      </c>
      <c r="C14334" t="s">
        <v>3732</v>
      </c>
      <c r="D14334">
        <v>30</v>
      </c>
      <c r="E14334">
        <v>56.7</v>
      </c>
      <c r="F14334">
        <v>17</v>
      </c>
      <c r="G14334">
        <v>1</v>
      </c>
      <c r="H14334">
        <v>1</v>
      </c>
      <c r="I14334">
        <v>229</v>
      </c>
      <c r="J14334">
        <v>125.1</v>
      </c>
    </row>
    <row r="14335" spans="1:39" x14ac:dyDescent="0.3">
      <c r="A14335">
        <v>8725</v>
      </c>
      <c r="B14335" t="s">
        <v>1331</v>
      </c>
      <c r="C14335" t="s">
        <v>151</v>
      </c>
      <c r="K14335">
        <v>12</v>
      </c>
      <c r="L14335">
        <v>0</v>
      </c>
      <c r="M14335">
        <v>11</v>
      </c>
      <c r="N14335">
        <v>0</v>
      </c>
      <c r="O14335">
        <v>43</v>
      </c>
    </row>
    <row r="14336" spans="1:39" x14ac:dyDescent="0.3">
      <c r="A14336">
        <v>8725</v>
      </c>
      <c r="B14336" t="s">
        <v>1331</v>
      </c>
      <c r="C14336" t="s">
        <v>3733</v>
      </c>
      <c r="K14336">
        <v>1</v>
      </c>
      <c r="L14336">
        <v>0</v>
      </c>
      <c r="M14336">
        <v>20</v>
      </c>
      <c r="N14336">
        <v>0</v>
      </c>
      <c r="O14336">
        <v>20</v>
      </c>
    </row>
    <row r="14337" spans="1:19" x14ac:dyDescent="0.3">
      <c r="A14337">
        <v>8725</v>
      </c>
      <c r="B14337" t="s">
        <v>1331</v>
      </c>
      <c r="C14337" t="s">
        <v>109</v>
      </c>
      <c r="K14337">
        <v>2</v>
      </c>
      <c r="L14337">
        <v>0</v>
      </c>
      <c r="M14337">
        <v>6</v>
      </c>
      <c r="N14337">
        <v>0</v>
      </c>
      <c r="O14337">
        <v>6</v>
      </c>
    </row>
    <row r="14338" spans="1:19" x14ac:dyDescent="0.3">
      <c r="A14338">
        <v>8725</v>
      </c>
      <c r="B14338" t="s">
        <v>1331</v>
      </c>
      <c r="C14338" t="s">
        <v>970</v>
      </c>
      <c r="K14338">
        <v>9</v>
      </c>
      <c r="L14338">
        <v>0</v>
      </c>
      <c r="M14338">
        <v>8</v>
      </c>
      <c r="N14338">
        <v>0</v>
      </c>
      <c r="O14338">
        <v>5</v>
      </c>
    </row>
    <row r="14339" spans="1:19" x14ac:dyDescent="0.3">
      <c r="A14339">
        <v>8725</v>
      </c>
      <c r="B14339" t="s">
        <v>1331</v>
      </c>
      <c r="C14339" t="s">
        <v>44</v>
      </c>
      <c r="K14339">
        <v>1</v>
      </c>
      <c r="L14339">
        <v>0</v>
      </c>
      <c r="M14339">
        <v>5</v>
      </c>
      <c r="N14339">
        <v>1</v>
      </c>
      <c r="O14339">
        <v>5</v>
      </c>
    </row>
    <row r="14340" spans="1:19" x14ac:dyDescent="0.3">
      <c r="A14340">
        <v>8725</v>
      </c>
      <c r="B14340" t="s">
        <v>1331</v>
      </c>
      <c r="C14340" t="s">
        <v>1505</v>
      </c>
      <c r="K14340">
        <v>1</v>
      </c>
      <c r="L14340">
        <v>0</v>
      </c>
      <c r="M14340">
        <v>3</v>
      </c>
      <c r="N14340">
        <v>0</v>
      </c>
      <c r="O14340">
        <v>3</v>
      </c>
    </row>
    <row r="14341" spans="1:19" x14ac:dyDescent="0.3">
      <c r="A14341">
        <v>8725</v>
      </c>
      <c r="B14341" t="s">
        <v>1331</v>
      </c>
      <c r="C14341" t="s">
        <v>3449</v>
      </c>
      <c r="K14341">
        <v>5</v>
      </c>
      <c r="L14341">
        <v>0</v>
      </c>
      <c r="M14341">
        <v>9</v>
      </c>
      <c r="N14341">
        <v>0</v>
      </c>
      <c r="O14341">
        <v>1</v>
      </c>
    </row>
    <row r="14342" spans="1:19" x14ac:dyDescent="0.3">
      <c r="A14342">
        <v>8725</v>
      </c>
      <c r="B14342" t="s">
        <v>1331</v>
      </c>
      <c r="C14342" t="s">
        <v>74</v>
      </c>
      <c r="K14342">
        <v>1</v>
      </c>
      <c r="L14342">
        <v>0</v>
      </c>
      <c r="M14342">
        <v>1</v>
      </c>
      <c r="N14342">
        <v>0</v>
      </c>
      <c r="O14342">
        <v>1</v>
      </c>
    </row>
    <row r="14343" spans="1:19" x14ac:dyDescent="0.3">
      <c r="A14343">
        <v>8725</v>
      </c>
      <c r="B14343" t="s">
        <v>886</v>
      </c>
      <c r="C14343" t="s">
        <v>2499</v>
      </c>
      <c r="K14343">
        <v>23</v>
      </c>
      <c r="L14343">
        <v>1</v>
      </c>
      <c r="M14343">
        <v>20</v>
      </c>
      <c r="N14343">
        <v>0</v>
      </c>
      <c r="O14343">
        <v>84</v>
      </c>
    </row>
    <row r="14344" spans="1:19" x14ac:dyDescent="0.3">
      <c r="A14344">
        <v>8725</v>
      </c>
      <c r="B14344" t="s">
        <v>886</v>
      </c>
      <c r="C14344" t="s">
        <v>52</v>
      </c>
      <c r="K14344">
        <v>7</v>
      </c>
      <c r="L14344">
        <v>0</v>
      </c>
      <c r="M14344">
        <v>11</v>
      </c>
      <c r="N14344">
        <v>1</v>
      </c>
      <c r="O14344">
        <v>30</v>
      </c>
    </row>
    <row r="14345" spans="1:19" x14ac:dyDescent="0.3">
      <c r="A14345">
        <v>8725</v>
      </c>
      <c r="B14345" t="s">
        <v>886</v>
      </c>
      <c r="C14345" t="s">
        <v>3732</v>
      </c>
      <c r="K14345">
        <v>9</v>
      </c>
      <c r="L14345">
        <v>0</v>
      </c>
      <c r="M14345">
        <v>12</v>
      </c>
      <c r="N14345">
        <v>0</v>
      </c>
      <c r="O14345">
        <v>14</v>
      </c>
    </row>
    <row r="14346" spans="1:19" x14ac:dyDescent="0.3">
      <c r="A14346">
        <v>8725</v>
      </c>
      <c r="B14346" t="s">
        <v>886</v>
      </c>
      <c r="C14346" t="s">
        <v>564</v>
      </c>
      <c r="K14346">
        <v>1</v>
      </c>
      <c r="L14346">
        <v>0</v>
      </c>
      <c r="M14346">
        <v>4</v>
      </c>
      <c r="N14346">
        <v>0</v>
      </c>
      <c r="O14346">
        <v>4</v>
      </c>
    </row>
    <row r="14347" spans="1:19" x14ac:dyDescent="0.3">
      <c r="A14347">
        <v>8725</v>
      </c>
      <c r="B14347" t="s">
        <v>1331</v>
      </c>
      <c r="C14347" t="s">
        <v>151</v>
      </c>
      <c r="P14347">
        <v>37</v>
      </c>
      <c r="Q14347">
        <v>0</v>
      </c>
      <c r="R14347">
        <v>83</v>
      </c>
      <c r="S14347">
        <v>6</v>
      </c>
    </row>
    <row r="14348" spans="1:19" x14ac:dyDescent="0.3">
      <c r="A14348">
        <v>8725</v>
      </c>
      <c r="B14348" t="s">
        <v>1331</v>
      </c>
      <c r="C14348" t="s">
        <v>381</v>
      </c>
      <c r="P14348">
        <v>14</v>
      </c>
      <c r="Q14348">
        <v>0</v>
      </c>
      <c r="R14348">
        <v>67</v>
      </c>
      <c r="S14348">
        <v>9</v>
      </c>
    </row>
    <row r="14349" spans="1:19" x14ac:dyDescent="0.3">
      <c r="A14349">
        <v>8725</v>
      </c>
      <c r="B14349" t="s">
        <v>1331</v>
      </c>
      <c r="C14349" t="s">
        <v>44</v>
      </c>
      <c r="P14349">
        <v>16</v>
      </c>
      <c r="Q14349">
        <v>0</v>
      </c>
      <c r="R14349">
        <v>27</v>
      </c>
      <c r="S14349">
        <v>4</v>
      </c>
    </row>
    <row r="14350" spans="1:19" x14ac:dyDescent="0.3">
      <c r="A14350">
        <v>8725</v>
      </c>
      <c r="B14350" t="s">
        <v>1331</v>
      </c>
      <c r="C14350" t="s">
        <v>74</v>
      </c>
      <c r="P14350">
        <v>19</v>
      </c>
      <c r="Q14350">
        <v>0</v>
      </c>
      <c r="R14350">
        <v>19</v>
      </c>
      <c r="S14350">
        <v>1</v>
      </c>
    </row>
    <row r="14351" spans="1:19" x14ac:dyDescent="0.3">
      <c r="A14351">
        <v>8725</v>
      </c>
      <c r="B14351" t="s">
        <v>1331</v>
      </c>
      <c r="C14351" t="s">
        <v>3452</v>
      </c>
      <c r="P14351">
        <v>18</v>
      </c>
      <c r="Q14351">
        <v>0</v>
      </c>
      <c r="R14351">
        <v>18</v>
      </c>
      <c r="S14351">
        <v>1</v>
      </c>
    </row>
    <row r="14352" spans="1:19" x14ac:dyDescent="0.3">
      <c r="A14352">
        <v>8725</v>
      </c>
      <c r="B14352" t="s">
        <v>1331</v>
      </c>
      <c r="C14352" t="s">
        <v>2406</v>
      </c>
      <c r="P14352">
        <v>15</v>
      </c>
      <c r="Q14352">
        <v>0</v>
      </c>
      <c r="R14352">
        <v>15</v>
      </c>
      <c r="S14352">
        <v>1</v>
      </c>
    </row>
    <row r="14353" spans="1:35" x14ac:dyDescent="0.3">
      <c r="A14353">
        <v>8725</v>
      </c>
      <c r="B14353" t="s">
        <v>1331</v>
      </c>
      <c r="C14353" t="s">
        <v>3734</v>
      </c>
      <c r="P14353">
        <v>8</v>
      </c>
      <c r="Q14353">
        <v>1</v>
      </c>
      <c r="R14353">
        <v>14</v>
      </c>
      <c r="S14353">
        <v>3</v>
      </c>
    </row>
    <row r="14354" spans="1:35" x14ac:dyDescent="0.3">
      <c r="A14354">
        <v>8725</v>
      </c>
      <c r="B14354" t="s">
        <v>886</v>
      </c>
      <c r="C14354" t="s">
        <v>3185</v>
      </c>
      <c r="P14354">
        <v>34</v>
      </c>
      <c r="Q14354">
        <v>0</v>
      </c>
      <c r="R14354">
        <v>85</v>
      </c>
      <c r="S14354">
        <v>5</v>
      </c>
    </row>
    <row r="14355" spans="1:35" x14ac:dyDescent="0.3">
      <c r="A14355">
        <v>8725</v>
      </c>
      <c r="B14355" t="s">
        <v>886</v>
      </c>
      <c r="C14355" t="s">
        <v>699</v>
      </c>
      <c r="P14355">
        <v>20</v>
      </c>
      <c r="Q14355">
        <v>0</v>
      </c>
      <c r="R14355">
        <v>79</v>
      </c>
      <c r="S14355">
        <v>7</v>
      </c>
    </row>
    <row r="14356" spans="1:35" x14ac:dyDescent="0.3">
      <c r="A14356">
        <v>8725</v>
      </c>
      <c r="B14356" t="s">
        <v>886</v>
      </c>
      <c r="C14356" t="s">
        <v>74</v>
      </c>
      <c r="P14356">
        <v>18</v>
      </c>
      <c r="Q14356">
        <v>0</v>
      </c>
      <c r="R14356">
        <v>32</v>
      </c>
      <c r="S14356">
        <v>2</v>
      </c>
    </row>
    <row r="14357" spans="1:35" x14ac:dyDescent="0.3">
      <c r="A14357">
        <v>8725</v>
      </c>
      <c r="B14357" t="s">
        <v>886</v>
      </c>
      <c r="C14357" t="s">
        <v>3735</v>
      </c>
      <c r="P14357">
        <v>17</v>
      </c>
      <c r="Q14357">
        <v>1</v>
      </c>
      <c r="R14357">
        <v>17</v>
      </c>
      <c r="S14357">
        <v>1</v>
      </c>
    </row>
    <row r="14358" spans="1:35" x14ac:dyDescent="0.3">
      <c r="A14358">
        <v>8725</v>
      </c>
      <c r="B14358" t="s">
        <v>886</v>
      </c>
      <c r="C14358" t="s">
        <v>52</v>
      </c>
      <c r="P14358">
        <v>8</v>
      </c>
      <c r="Q14358">
        <v>0</v>
      </c>
      <c r="R14358">
        <v>8</v>
      </c>
      <c r="S14358">
        <v>1</v>
      </c>
    </row>
    <row r="14359" spans="1:35" x14ac:dyDescent="0.3">
      <c r="A14359">
        <v>8725</v>
      </c>
      <c r="B14359" t="s">
        <v>886</v>
      </c>
      <c r="C14359" t="s">
        <v>2499</v>
      </c>
      <c r="P14359">
        <v>8</v>
      </c>
      <c r="Q14359">
        <v>0</v>
      </c>
      <c r="R14359">
        <v>8</v>
      </c>
      <c r="S14359">
        <v>1</v>
      </c>
    </row>
    <row r="14360" spans="1:35" x14ac:dyDescent="0.3">
      <c r="A14360">
        <v>8725</v>
      </c>
      <c r="B14360" t="s">
        <v>1331</v>
      </c>
      <c r="C14360" t="s">
        <v>696</v>
      </c>
      <c r="T14360">
        <v>19</v>
      </c>
      <c r="U14360">
        <v>19</v>
      </c>
      <c r="V14360">
        <v>0</v>
      </c>
      <c r="W14360">
        <v>19</v>
      </c>
      <c r="X14360">
        <v>1</v>
      </c>
    </row>
    <row r="14361" spans="1:35" x14ac:dyDescent="0.3">
      <c r="A14361">
        <v>8725</v>
      </c>
      <c r="B14361" t="s">
        <v>1331</v>
      </c>
      <c r="C14361" t="s">
        <v>74</v>
      </c>
      <c r="T14361">
        <v>13</v>
      </c>
      <c r="U14361">
        <v>13</v>
      </c>
      <c r="V14361">
        <v>0</v>
      </c>
      <c r="W14361">
        <v>13</v>
      </c>
      <c r="X14361">
        <v>1</v>
      </c>
    </row>
    <row r="14362" spans="1:35" x14ac:dyDescent="0.3">
      <c r="A14362">
        <v>8725</v>
      </c>
      <c r="B14362" t="s">
        <v>1331</v>
      </c>
      <c r="C14362" t="s">
        <v>109</v>
      </c>
      <c r="T14362">
        <v>10</v>
      </c>
      <c r="U14362">
        <v>10</v>
      </c>
      <c r="V14362">
        <v>0</v>
      </c>
      <c r="W14362">
        <v>10</v>
      </c>
      <c r="X14362">
        <v>1</v>
      </c>
    </row>
    <row r="14363" spans="1:35" x14ac:dyDescent="0.3">
      <c r="A14363">
        <v>8725</v>
      </c>
      <c r="B14363" t="s">
        <v>886</v>
      </c>
      <c r="C14363" t="s">
        <v>564</v>
      </c>
      <c r="T14363">
        <v>31</v>
      </c>
      <c r="U14363">
        <v>31</v>
      </c>
      <c r="V14363">
        <v>0</v>
      </c>
      <c r="W14363">
        <v>31</v>
      </c>
      <c r="X14363">
        <v>1</v>
      </c>
    </row>
    <row r="14364" spans="1:35" x14ac:dyDescent="0.3">
      <c r="A14364">
        <v>8725</v>
      </c>
      <c r="B14364" t="s">
        <v>886</v>
      </c>
      <c r="C14364" t="s">
        <v>3735</v>
      </c>
      <c r="T14364">
        <v>6</v>
      </c>
      <c r="U14364">
        <v>6</v>
      </c>
      <c r="V14364">
        <v>0</v>
      </c>
      <c r="W14364">
        <v>6</v>
      </c>
      <c r="X14364">
        <v>1</v>
      </c>
    </row>
    <row r="14365" spans="1:35" x14ac:dyDescent="0.3">
      <c r="A14365">
        <v>8725</v>
      </c>
      <c r="B14365" t="s">
        <v>886</v>
      </c>
      <c r="C14365" t="s">
        <v>3736</v>
      </c>
      <c r="T14365">
        <v>4</v>
      </c>
      <c r="U14365">
        <v>4</v>
      </c>
      <c r="V14365">
        <v>0</v>
      </c>
      <c r="W14365">
        <v>4</v>
      </c>
      <c r="X14365">
        <v>1</v>
      </c>
    </row>
    <row r="14366" spans="1:35" x14ac:dyDescent="0.3">
      <c r="A14366">
        <v>8725</v>
      </c>
      <c r="B14366" t="s">
        <v>1331</v>
      </c>
      <c r="C14366" t="s">
        <v>3737</v>
      </c>
      <c r="Y14366">
        <v>0</v>
      </c>
      <c r="Z14366">
        <v>0</v>
      </c>
      <c r="AA14366">
        <v>0</v>
      </c>
      <c r="AB14366">
        <v>0</v>
      </c>
      <c r="AC14366">
        <v>1</v>
      </c>
    </row>
    <row r="14367" spans="1:35" x14ac:dyDescent="0.3">
      <c r="A14367">
        <v>8725</v>
      </c>
      <c r="B14367" t="s">
        <v>886</v>
      </c>
      <c r="C14367" t="s">
        <v>3738</v>
      </c>
      <c r="Y14367">
        <v>11</v>
      </c>
      <c r="Z14367">
        <v>21</v>
      </c>
      <c r="AA14367">
        <v>0</v>
      </c>
      <c r="AB14367">
        <v>44</v>
      </c>
      <c r="AC14367">
        <v>4</v>
      </c>
    </row>
    <row r="14368" spans="1:35" x14ac:dyDescent="0.3">
      <c r="A14368">
        <v>8725</v>
      </c>
      <c r="B14368" t="s">
        <v>1331</v>
      </c>
      <c r="C14368" t="s">
        <v>2182</v>
      </c>
      <c r="AD14368">
        <v>0</v>
      </c>
      <c r="AE14368" t="s">
        <v>136</v>
      </c>
      <c r="AF14368">
        <v>0</v>
      </c>
      <c r="AG14368" t="s">
        <v>136</v>
      </c>
      <c r="AH14368">
        <v>2</v>
      </c>
      <c r="AI14368">
        <v>2</v>
      </c>
    </row>
    <row r="14369" spans="1:39" x14ac:dyDescent="0.3">
      <c r="A14369">
        <v>8725</v>
      </c>
      <c r="B14369" t="s">
        <v>886</v>
      </c>
      <c r="C14369" t="s">
        <v>3410</v>
      </c>
      <c r="AD14369">
        <v>1</v>
      </c>
      <c r="AE14369">
        <v>34</v>
      </c>
      <c r="AF14369">
        <v>1</v>
      </c>
      <c r="AG14369">
        <v>100</v>
      </c>
      <c r="AH14369">
        <v>5</v>
      </c>
      <c r="AI14369">
        <v>2</v>
      </c>
    </row>
    <row r="14370" spans="1:39" x14ac:dyDescent="0.3">
      <c r="A14370">
        <v>8725</v>
      </c>
      <c r="B14370" t="s">
        <v>1331</v>
      </c>
      <c r="C14370" t="s">
        <v>3733</v>
      </c>
      <c r="AJ14370">
        <v>56</v>
      </c>
      <c r="AK14370">
        <v>361</v>
      </c>
      <c r="AL14370">
        <v>45.1</v>
      </c>
      <c r="AM14370">
        <v>8</v>
      </c>
    </row>
    <row r="14371" spans="1:39" x14ac:dyDescent="0.3">
      <c r="A14371">
        <v>8725</v>
      </c>
      <c r="B14371" t="s">
        <v>886</v>
      </c>
      <c r="C14371" t="s">
        <v>3739</v>
      </c>
      <c r="AJ14371">
        <v>52</v>
      </c>
      <c r="AK14371">
        <v>265</v>
      </c>
      <c r="AL14371">
        <v>37.9</v>
      </c>
      <c r="AM14371">
        <v>7</v>
      </c>
    </row>
    <row r="14372" spans="1:39" x14ac:dyDescent="0.3">
      <c r="A14372">
        <v>8726</v>
      </c>
      <c r="B14372" t="s">
        <v>2411</v>
      </c>
      <c r="C14372" t="s">
        <v>3740</v>
      </c>
      <c r="D14372">
        <v>32</v>
      </c>
      <c r="E14372">
        <v>78.099999999999994</v>
      </c>
      <c r="F14372">
        <v>25</v>
      </c>
      <c r="G14372">
        <v>1</v>
      </c>
      <c r="H14372">
        <v>2</v>
      </c>
      <c r="I14372">
        <v>358</v>
      </c>
      <c r="J14372">
        <v>186.5</v>
      </c>
    </row>
    <row r="14373" spans="1:39" x14ac:dyDescent="0.3">
      <c r="A14373">
        <v>8726</v>
      </c>
      <c r="B14373" t="s">
        <v>2411</v>
      </c>
      <c r="C14373" t="s">
        <v>1456</v>
      </c>
      <c r="D14373">
        <v>1</v>
      </c>
      <c r="E14373">
        <v>100</v>
      </c>
      <c r="F14373">
        <v>1</v>
      </c>
      <c r="G14373">
        <v>0</v>
      </c>
      <c r="H14373">
        <v>0</v>
      </c>
      <c r="I14373">
        <v>7</v>
      </c>
      <c r="J14373">
        <v>158.80000000000001</v>
      </c>
    </row>
    <row r="14374" spans="1:39" x14ac:dyDescent="0.3">
      <c r="A14374">
        <v>8726</v>
      </c>
      <c r="B14374" t="s">
        <v>455</v>
      </c>
      <c r="C14374" t="s">
        <v>3560</v>
      </c>
      <c r="D14374">
        <v>28</v>
      </c>
      <c r="E14374">
        <v>64.3</v>
      </c>
      <c r="F14374">
        <v>18</v>
      </c>
      <c r="G14374">
        <v>1</v>
      </c>
      <c r="H14374">
        <v>4</v>
      </c>
      <c r="I14374">
        <v>263</v>
      </c>
      <c r="J14374">
        <v>183.2</v>
      </c>
    </row>
    <row r="14375" spans="1:39" x14ac:dyDescent="0.3">
      <c r="A14375">
        <v>8726</v>
      </c>
      <c r="B14375" t="s">
        <v>2411</v>
      </c>
      <c r="C14375" t="s">
        <v>3741</v>
      </c>
      <c r="K14375">
        <v>16</v>
      </c>
      <c r="L14375">
        <v>0</v>
      </c>
      <c r="M14375">
        <v>11</v>
      </c>
      <c r="N14375">
        <v>2</v>
      </c>
      <c r="O14375">
        <v>59</v>
      </c>
    </row>
    <row r="14376" spans="1:39" x14ac:dyDescent="0.3">
      <c r="A14376">
        <v>8726</v>
      </c>
      <c r="B14376" t="s">
        <v>2411</v>
      </c>
      <c r="C14376" t="s">
        <v>3740</v>
      </c>
      <c r="K14376">
        <v>10</v>
      </c>
      <c r="L14376">
        <v>1</v>
      </c>
      <c r="M14376">
        <v>16</v>
      </c>
      <c r="N14376">
        <v>0</v>
      </c>
      <c r="O14376">
        <v>26</v>
      </c>
    </row>
    <row r="14377" spans="1:39" x14ac:dyDescent="0.3">
      <c r="A14377">
        <v>8726</v>
      </c>
      <c r="B14377" t="s">
        <v>2411</v>
      </c>
      <c r="C14377" t="s">
        <v>3742</v>
      </c>
      <c r="K14377">
        <v>3</v>
      </c>
      <c r="L14377">
        <v>0</v>
      </c>
      <c r="M14377">
        <v>11</v>
      </c>
      <c r="N14377">
        <v>0</v>
      </c>
      <c r="O14377">
        <v>19</v>
      </c>
    </row>
    <row r="14378" spans="1:39" x14ac:dyDescent="0.3">
      <c r="A14378">
        <v>8726</v>
      </c>
      <c r="B14378" t="s">
        <v>455</v>
      </c>
      <c r="C14378" t="s">
        <v>3743</v>
      </c>
      <c r="K14378">
        <v>26</v>
      </c>
      <c r="L14378">
        <v>0</v>
      </c>
      <c r="M14378">
        <v>22</v>
      </c>
      <c r="N14378">
        <v>0</v>
      </c>
      <c r="O14378">
        <v>109</v>
      </c>
    </row>
    <row r="14379" spans="1:39" x14ac:dyDescent="0.3">
      <c r="A14379">
        <v>8726</v>
      </c>
      <c r="B14379" t="s">
        <v>455</v>
      </c>
      <c r="C14379" t="s">
        <v>1017</v>
      </c>
      <c r="K14379">
        <v>22</v>
      </c>
      <c r="L14379">
        <v>0</v>
      </c>
      <c r="M14379">
        <v>9</v>
      </c>
      <c r="N14379">
        <v>0</v>
      </c>
      <c r="O14379">
        <v>85</v>
      </c>
    </row>
    <row r="14380" spans="1:39" x14ac:dyDescent="0.3">
      <c r="A14380">
        <v>8726</v>
      </c>
      <c r="B14380" t="s">
        <v>455</v>
      </c>
      <c r="C14380" t="s">
        <v>3560</v>
      </c>
      <c r="K14380">
        <v>2</v>
      </c>
      <c r="L14380">
        <v>0</v>
      </c>
      <c r="M14380">
        <v>2</v>
      </c>
      <c r="N14380">
        <v>0</v>
      </c>
      <c r="O14380">
        <v>2</v>
      </c>
    </row>
    <row r="14381" spans="1:39" x14ac:dyDescent="0.3">
      <c r="A14381">
        <v>8726</v>
      </c>
      <c r="B14381" t="s">
        <v>455</v>
      </c>
      <c r="C14381" t="s">
        <v>3744</v>
      </c>
      <c r="K14381">
        <v>1</v>
      </c>
      <c r="L14381">
        <v>0</v>
      </c>
      <c r="M14381">
        <v>2</v>
      </c>
      <c r="N14381">
        <v>0</v>
      </c>
      <c r="O14381">
        <v>2</v>
      </c>
    </row>
    <row r="14382" spans="1:39" x14ac:dyDescent="0.3">
      <c r="A14382">
        <v>8726</v>
      </c>
      <c r="B14382" t="s">
        <v>2411</v>
      </c>
      <c r="C14382" t="s">
        <v>3377</v>
      </c>
      <c r="P14382">
        <v>55</v>
      </c>
      <c r="Q14382">
        <v>0</v>
      </c>
      <c r="R14382">
        <v>128</v>
      </c>
      <c r="S14382">
        <v>5</v>
      </c>
    </row>
    <row r="14383" spans="1:39" x14ac:dyDescent="0.3">
      <c r="A14383">
        <v>8726</v>
      </c>
      <c r="B14383" t="s">
        <v>2411</v>
      </c>
      <c r="C14383" t="s">
        <v>44</v>
      </c>
      <c r="P14383">
        <v>27</v>
      </c>
      <c r="Q14383">
        <v>1</v>
      </c>
      <c r="R14383">
        <v>88</v>
      </c>
      <c r="S14383">
        <v>6</v>
      </c>
    </row>
    <row r="14384" spans="1:39" x14ac:dyDescent="0.3">
      <c r="A14384">
        <v>8726</v>
      </c>
      <c r="B14384" t="s">
        <v>2411</v>
      </c>
      <c r="C14384" t="s">
        <v>3745</v>
      </c>
      <c r="P14384">
        <v>18</v>
      </c>
      <c r="Q14384">
        <v>0</v>
      </c>
      <c r="R14384">
        <v>67</v>
      </c>
      <c r="S14384">
        <v>5</v>
      </c>
    </row>
    <row r="14385" spans="1:29" x14ac:dyDescent="0.3">
      <c r="A14385">
        <v>8726</v>
      </c>
      <c r="B14385" t="s">
        <v>2411</v>
      </c>
      <c r="C14385" t="s">
        <v>3378</v>
      </c>
      <c r="P14385">
        <v>19</v>
      </c>
      <c r="Q14385">
        <v>0</v>
      </c>
      <c r="R14385">
        <v>39</v>
      </c>
      <c r="S14385">
        <v>3</v>
      </c>
    </row>
    <row r="14386" spans="1:29" x14ac:dyDescent="0.3">
      <c r="A14386">
        <v>8726</v>
      </c>
      <c r="B14386" t="s">
        <v>2411</v>
      </c>
      <c r="C14386" t="s">
        <v>3746</v>
      </c>
      <c r="P14386">
        <v>20</v>
      </c>
      <c r="Q14386">
        <v>1</v>
      </c>
      <c r="R14386">
        <v>32</v>
      </c>
      <c r="S14386">
        <v>4</v>
      </c>
    </row>
    <row r="14387" spans="1:29" x14ac:dyDescent="0.3">
      <c r="A14387">
        <v>8726</v>
      </c>
      <c r="B14387" t="s">
        <v>2411</v>
      </c>
      <c r="C14387" t="s">
        <v>3740</v>
      </c>
      <c r="P14387">
        <v>7</v>
      </c>
      <c r="Q14387">
        <v>0</v>
      </c>
      <c r="R14387">
        <v>7</v>
      </c>
      <c r="S14387">
        <v>1</v>
      </c>
    </row>
    <row r="14388" spans="1:29" x14ac:dyDescent="0.3">
      <c r="A14388">
        <v>8726</v>
      </c>
      <c r="B14388" t="s">
        <v>2411</v>
      </c>
      <c r="C14388" t="s">
        <v>3741</v>
      </c>
      <c r="P14388">
        <v>3</v>
      </c>
      <c r="Q14388">
        <v>0</v>
      </c>
      <c r="R14388">
        <v>4</v>
      </c>
      <c r="S14388">
        <v>2</v>
      </c>
    </row>
    <row r="14389" spans="1:29" x14ac:dyDescent="0.3">
      <c r="A14389">
        <v>8726</v>
      </c>
      <c r="B14389" t="s">
        <v>455</v>
      </c>
      <c r="C14389" t="s">
        <v>859</v>
      </c>
      <c r="P14389">
        <v>44</v>
      </c>
      <c r="Q14389">
        <v>1</v>
      </c>
      <c r="R14389">
        <v>120</v>
      </c>
      <c r="S14389">
        <v>7</v>
      </c>
    </row>
    <row r="14390" spans="1:29" x14ac:dyDescent="0.3">
      <c r="A14390">
        <v>8726</v>
      </c>
      <c r="B14390" t="s">
        <v>455</v>
      </c>
      <c r="C14390" t="s">
        <v>3747</v>
      </c>
      <c r="P14390">
        <v>57</v>
      </c>
      <c r="Q14390">
        <v>2</v>
      </c>
      <c r="R14390">
        <v>80</v>
      </c>
      <c r="S14390">
        <v>3</v>
      </c>
    </row>
    <row r="14391" spans="1:29" x14ac:dyDescent="0.3">
      <c r="A14391">
        <v>8726</v>
      </c>
      <c r="B14391" t="s">
        <v>455</v>
      </c>
      <c r="C14391" t="s">
        <v>3748</v>
      </c>
      <c r="P14391">
        <v>13</v>
      </c>
      <c r="Q14391">
        <v>0</v>
      </c>
      <c r="R14391">
        <v>25</v>
      </c>
      <c r="S14391">
        <v>2</v>
      </c>
    </row>
    <row r="14392" spans="1:29" x14ac:dyDescent="0.3">
      <c r="A14392">
        <v>8726</v>
      </c>
      <c r="B14392" t="s">
        <v>455</v>
      </c>
      <c r="C14392" t="s">
        <v>3743</v>
      </c>
      <c r="P14392">
        <v>12</v>
      </c>
      <c r="Q14392">
        <v>0</v>
      </c>
      <c r="R14392">
        <v>12</v>
      </c>
      <c r="S14392">
        <v>2</v>
      </c>
    </row>
    <row r="14393" spans="1:29" x14ac:dyDescent="0.3">
      <c r="A14393">
        <v>8726</v>
      </c>
      <c r="B14393" t="s">
        <v>455</v>
      </c>
      <c r="C14393" t="s">
        <v>1017</v>
      </c>
      <c r="P14393">
        <v>10</v>
      </c>
      <c r="Q14393">
        <v>0</v>
      </c>
      <c r="R14393">
        <v>11</v>
      </c>
      <c r="S14393">
        <v>2</v>
      </c>
    </row>
    <row r="14394" spans="1:29" x14ac:dyDescent="0.3">
      <c r="A14394">
        <v>8726</v>
      </c>
      <c r="B14394" t="s">
        <v>455</v>
      </c>
      <c r="C14394" t="s">
        <v>3749</v>
      </c>
      <c r="P14394">
        <v>8</v>
      </c>
      <c r="Q14394">
        <v>0</v>
      </c>
      <c r="R14394">
        <v>8</v>
      </c>
      <c r="S14394">
        <v>1</v>
      </c>
    </row>
    <row r="14395" spans="1:29" x14ac:dyDescent="0.3">
      <c r="A14395">
        <v>8726</v>
      </c>
      <c r="B14395" t="s">
        <v>455</v>
      </c>
      <c r="C14395" t="s">
        <v>3563</v>
      </c>
      <c r="P14395">
        <v>7</v>
      </c>
      <c r="Q14395">
        <v>1</v>
      </c>
      <c r="R14395">
        <v>7</v>
      </c>
      <c r="S14395">
        <v>1</v>
      </c>
    </row>
    <row r="14396" spans="1:29" x14ac:dyDescent="0.3">
      <c r="A14396">
        <v>8726</v>
      </c>
      <c r="B14396" t="s">
        <v>2411</v>
      </c>
      <c r="C14396" t="s">
        <v>74</v>
      </c>
      <c r="T14396">
        <v>14.5</v>
      </c>
      <c r="U14396">
        <v>21</v>
      </c>
      <c r="V14396">
        <v>0</v>
      </c>
      <c r="W14396">
        <v>29</v>
      </c>
      <c r="X14396">
        <v>2</v>
      </c>
    </row>
    <row r="14397" spans="1:29" x14ac:dyDescent="0.3">
      <c r="A14397">
        <v>8726</v>
      </c>
      <c r="B14397" t="s">
        <v>2411</v>
      </c>
      <c r="C14397" t="s">
        <v>3742</v>
      </c>
      <c r="T14397">
        <v>12</v>
      </c>
      <c r="U14397">
        <v>24</v>
      </c>
      <c r="V14397">
        <v>0</v>
      </c>
      <c r="W14397">
        <v>24</v>
      </c>
      <c r="X14397">
        <v>2</v>
      </c>
    </row>
    <row r="14398" spans="1:29" x14ac:dyDescent="0.3">
      <c r="A14398">
        <v>8726</v>
      </c>
      <c r="B14398" t="s">
        <v>2411</v>
      </c>
      <c r="C14398" t="s">
        <v>56</v>
      </c>
      <c r="T14398">
        <v>22</v>
      </c>
      <c r="U14398">
        <v>22</v>
      </c>
      <c r="V14398">
        <v>0</v>
      </c>
      <c r="W14398">
        <v>22</v>
      </c>
      <c r="X14398">
        <v>1</v>
      </c>
    </row>
    <row r="14399" spans="1:29" x14ac:dyDescent="0.3">
      <c r="A14399">
        <v>8726</v>
      </c>
      <c r="B14399" t="s">
        <v>455</v>
      </c>
      <c r="C14399" t="s">
        <v>1212</v>
      </c>
      <c r="T14399">
        <v>21.8</v>
      </c>
      <c r="U14399">
        <v>31</v>
      </c>
      <c r="V14399">
        <v>0</v>
      </c>
      <c r="W14399">
        <v>87</v>
      </c>
      <c r="X14399">
        <v>4</v>
      </c>
    </row>
    <row r="14400" spans="1:29" x14ac:dyDescent="0.3">
      <c r="A14400">
        <v>8726</v>
      </c>
      <c r="B14400" t="s">
        <v>2411</v>
      </c>
      <c r="C14400" t="s">
        <v>3745</v>
      </c>
      <c r="Y14400">
        <v>8</v>
      </c>
      <c r="Z14400">
        <v>8</v>
      </c>
      <c r="AA14400">
        <v>0</v>
      </c>
      <c r="AB14400">
        <v>8</v>
      </c>
      <c r="AC14400">
        <v>1</v>
      </c>
    </row>
    <row r="14401" spans="1:39" x14ac:dyDescent="0.3">
      <c r="A14401">
        <v>8726</v>
      </c>
      <c r="B14401" t="s">
        <v>2411</v>
      </c>
      <c r="C14401" t="s">
        <v>3740</v>
      </c>
      <c r="Y14401">
        <v>0</v>
      </c>
      <c r="Z14401">
        <v>0</v>
      </c>
      <c r="AA14401">
        <v>0</v>
      </c>
      <c r="AB14401">
        <v>0</v>
      </c>
      <c r="AC14401">
        <v>1</v>
      </c>
    </row>
    <row r="14402" spans="1:39" x14ac:dyDescent="0.3">
      <c r="A14402">
        <v>8726</v>
      </c>
      <c r="B14402" t="s">
        <v>455</v>
      </c>
      <c r="C14402" t="s">
        <v>145</v>
      </c>
      <c r="Y14402">
        <v>6.5</v>
      </c>
      <c r="Z14402">
        <v>8</v>
      </c>
      <c r="AA14402">
        <v>0</v>
      </c>
      <c r="AB14402">
        <v>13</v>
      </c>
      <c r="AC14402">
        <v>2</v>
      </c>
    </row>
    <row r="14403" spans="1:39" x14ac:dyDescent="0.3">
      <c r="A14403">
        <v>8726</v>
      </c>
      <c r="B14403" t="s">
        <v>2411</v>
      </c>
      <c r="C14403" t="s">
        <v>1127</v>
      </c>
      <c r="AD14403">
        <v>2</v>
      </c>
      <c r="AE14403">
        <v>39</v>
      </c>
      <c r="AF14403">
        <v>2</v>
      </c>
      <c r="AG14403">
        <v>100</v>
      </c>
      <c r="AH14403">
        <v>10</v>
      </c>
      <c r="AI14403">
        <v>4</v>
      </c>
    </row>
    <row r="14404" spans="1:39" x14ac:dyDescent="0.3">
      <c r="A14404">
        <v>8726</v>
      </c>
      <c r="B14404" t="s">
        <v>455</v>
      </c>
      <c r="C14404" t="s">
        <v>1911</v>
      </c>
      <c r="AD14404">
        <v>1</v>
      </c>
      <c r="AE14404">
        <v>39</v>
      </c>
      <c r="AF14404">
        <v>1</v>
      </c>
      <c r="AG14404">
        <v>100</v>
      </c>
      <c r="AH14404">
        <v>7</v>
      </c>
      <c r="AI14404">
        <v>4</v>
      </c>
    </row>
    <row r="14405" spans="1:39" x14ac:dyDescent="0.3">
      <c r="A14405">
        <v>8726</v>
      </c>
      <c r="B14405" t="s">
        <v>2411</v>
      </c>
      <c r="C14405" t="s">
        <v>3383</v>
      </c>
      <c r="AJ14405">
        <v>50</v>
      </c>
      <c r="AK14405">
        <v>127</v>
      </c>
      <c r="AL14405">
        <v>42.3</v>
      </c>
      <c r="AM14405">
        <v>3</v>
      </c>
    </row>
    <row r="14406" spans="1:39" x14ac:dyDescent="0.3">
      <c r="A14406">
        <v>8726</v>
      </c>
      <c r="B14406" t="s">
        <v>455</v>
      </c>
      <c r="C14406" t="s">
        <v>3097</v>
      </c>
      <c r="AJ14406">
        <v>40</v>
      </c>
      <c r="AK14406">
        <v>149</v>
      </c>
      <c r="AL14406">
        <v>37.200000000000003</v>
      </c>
      <c r="AM14406">
        <v>4</v>
      </c>
    </row>
    <row r="14407" spans="1:39" x14ac:dyDescent="0.3">
      <c r="A14407">
        <v>8727</v>
      </c>
      <c r="B14407" t="s">
        <v>505</v>
      </c>
      <c r="C14407" t="s">
        <v>3750</v>
      </c>
      <c r="D14407">
        <v>70</v>
      </c>
      <c r="E14407">
        <v>54.3</v>
      </c>
      <c r="F14407">
        <v>38</v>
      </c>
      <c r="G14407">
        <v>2</v>
      </c>
      <c r="H14407">
        <v>2</v>
      </c>
      <c r="I14407">
        <v>416</v>
      </c>
      <c r="J14407">
        <v>107.9</v>
      </c>
    </row>
    <row r="14408" spans="1:39" x14ac:dyDescent="0.3">
      <c r="A14408">
        <v>8727</v>
      </c>
      <c r="B14408" t="s">
        <v>1128</v>
      </c>
      <c r="C14408" t="s">
        <v>1534</v>
      </c>
      <c r="D14408">
        <v>24</v>
      </c>
      <c r="E14408">
        <v>41.7</v>
      </c>
      <c r="F14408">
        <v>10</v>
      </c>
      <c r="G14408">
        <v>3</v>
      </c>
      <c r="H14408">
        <v>3</v>
      </c>
      <c r="I14408">
        <v>143</v>
      </c>
      <c r="J14408">
        <v>108</v>
      </c>
    </row>
    <row r="14409" spans="1:39" x14ac:dyDescent="0.3">
      <c r="A14409">
        <v>8727</v>
      </c>
      <c r="B14409" t="s">
        <v>505</v>
      </c>
      <c r="C14409" t="s">
        <v>708</v>
      </c>
      <c r="K14409">
        <v>18</v>
      </c>
      <c r="L14409">
        <v>1</v>
      </c>
      <c r="M14409">
        <v>17</v>
      </c>
      <c r="N14409">
        <v>0</v>
      </c>
      <c r="O14409">
        <v>84</v>
      </c>
    </row>
    <row r="14410" spans="1:39" x14ac:dyDescent="0.3">
      <c r="A14410">
        <v>8727</v>
      </c>
      <c r="B14410" t="s">
        <v>505</v>
      </c>
      <c r="C14410" t="s">
        <v>3750</v>
      </c>
      <c r="K14410">
        <v>8</v>
      </c>
      <c r="L14410">
        <v>0</v>
      </c>
      <c r="M14410">
        <v>15</v>
      </c>
      <c r="N14410">
        <v>0</v>
      </c>
      <c r="O14410">
        <v>32</v>
      </c>
    </row>
    <row r="14411" spans="1:39" x14ac:dyDescent="0.3">
      <c r="A14411">
        <v>8727</v>
      </c>
      <c r="B14411" t="s">
        <v>505</v>
      </c>
      <c r="C14411" t="s">
        <v>2143</v>
      </c>
      <c r="K14411">
        <v>3</v>
      </c>
      <c r="L14411">
        <v>0</v>
      </c>
      <c r="M14411">
        <v>14</v>
      </c>
      <c r="N14411">
        <v>0</v>
      </c>
      <c r="O14411">
        <v>29</v>
      </c>
    </row>
    <row r="14412" spans="1:39" x14ac:dyDescent="0.3">
      <c r="A14412">
        <v>8727</v>
      </c>
      <c r="B14412" t="s">
        <v>505</v>
      </c>
      <c r="C14412" t="s">
        <v>3751</v>
      </c>
      <c r="K14412">
        <v>1</v>
      </c>
      <c r="L14412">
        <v>0</v>
      </c>
      <c r="M14412">
        <v>19</v>
      </c>
      <c r="N14412">
        <v>1</v>
      </c>
      <c r="O14412">
        <v>19</v>
      </c>
    </row>
    <row r="14413" spans="1:39" x14ac:dyDescent="0.3">
      <c r="A14413">
        <v>8727</v>
      </c>
      <c r="B14413" t="s">
        <v>505</v>
      </c>
      <c r="C14413" t="s">
        <v>642</v>
      </c>
      <c r="K14413">
        <v>2</v>
      </c>
      <c r="L14413">
        <v>0</v>
      </c>
      <c r="M14413">
        <v>2</v>
      </c>
      <c r="N14413">
        <v>0</v>
      </c>
      <c r="O14413">
        <v>4</v>
      </c>
    </row>
    <row r="14414" spans="1:39" x14ac:dyDescent="0.3">
      <c r="A14414">
        <v>8727</v>
      </c>
      <c r="B14414" t="s">
        <v>505</v>
      </c>
      <c r="C14414" t="s">
        <v>1757</v>
      </c>
      <c r="K14414">
        <v>0</v>
      </c>
      <c r="L14414">
        <v>0</v>
      </c>
      <c r="M14414">
        <v>0</v>
      </c>
      <c r="N14414">
        <v>0</v>
      </c>
      <c r="O14414">
        <v>0</v>
      </c>
    </row>
    <row r="14415" spans="1:39" x14ac:dyDescent="0.3">
      <c r="A14415">
        <v>8727</v>
      </c>
      <c r="B14415" t="s">
        <v>1128</v>
      </c>
      <c r="C14415" t="s">
        <v>3230</v>
      </c>
      <c r="K14415">
        <v>24</v>
      </c>
      <c r="L14415">
        <v>1</v>
      </c>
      <c r="M14415">
        <v>51</v>
      </c>
      <c r="N14415">
        <v>0</v>
      </c>
      <c r="O14415">
        <v>161</v>
      </c>
    </row>
    <row r="14416" spans="1:39" x14ac:dyDescent="0.3">
      <c r="A14416">
        <v>8727</v>
      </c>
      <c r="B14416" t="s">
        <v>1128</v>
      </c>
      <c r="C14416" t="s">
        <v>1377</v>
      </c>
      <c r="K14416">
        <v>19</v>
      </c>
      <c r="L14416">
        <v>0</v>
      </c>
      <c r="M14416">
        <v>19</v>
      </c>
      <c r="N14416">
        <v>2</v>
      </c>
      <c r="O14416">
        <v>136</v>
      </c>
    </row>
    <row r="14417" spans="1:19" x14ac:dyDescent="0.3">
      <c r="A14417">
        <v>8727</v>
      </c>
      <c r="B14417" t="s">
        <v>1128</v>
      </c>
      <c r="C14417" t="s">
        <v>3752</v>
      </c>
      <c r="K14417">
        <v>3</v>
      </c>
      <c r="L14417">
        <v>0</v>
      </c>
      <c r="M14417">
        <v>9</v>
      </c>
      <c r="N14417">
        <v>0</v>
      </c>
      <c r="O14417">
        <v>14</v>
      </c>
    </row>
    <row r="14418" spans="1:19" x14ac:dyDescent="0.3">
      <c r="A14418">
        <v>8727</v>
      </c>
      <c r="B14418" t="s">
        <v>1128</v>
      </c>
      <c r="C14418" t="s">
        <v>1534</v>
      </c>
      <c r="K14418">
        <v>3</v>
      </c>
      <c r="L14418">
        <v>0</v>
      </c>
      <c r="M14418">
        <v>8</v>
      </c>
      <c r="N14418">
        <v>0</v>
      </c>
      <c r="O14418">
        <v>10</v>
      </c>
    </row>
    <row r="14419" spans="1:19" x14ac:dyDescent="0.3">
      <c r="A14419">
        <v>8727</v>
      </c>
      <c r="B14419" t="s">
        <v>1128</v>
      </c>
      <c r="C14419" t="s">
        <v>254</v>
      </c>
      <c r="K14419">
        <v>0</v>
      </c>
      <c r="L14419">
        <v>0</v>
      </c>
      <c r="M14419">
        <v>0</v>
      </c>
      <c r="N14419">
        <v>0</v>
      </c>
      <c r="O14419">
        <v>0</v>
      </c>
    </row>
    <row r="14420" spans="1:19" x14ac:dyDescent="0.3">
      <c r="A14420">
        <v>8727</v>
      </c>
      <c r="B14420" t="s">
        <v>1128</v>
      </c>
      <c r="C14420" t="s">
        <v>172</v>
      </c>
      <c r="K14420">
        <v>1</v>
      </c>
      <c r="L14420">
        <v>0</v>
      </c>
      <c r="M14420">
        <v>0</v>
      </c>
      <c r="N14420">
        <v>0</v>
      </c>
      <c r="O14420">
        <v>-11</v>
      </c>
    </row>
    <row r="14421" spans="1:19" x14ac:dyDescent="0.3">
      <c r="A14421">
        <v>8727</v>
      </c>
      <c r="B14421" t="s">
        <v>505</v>
      </c>
      <c r="C14421" t="s">
        <v>1000</v>
      </c>
      <c r="P14421">
        <v>45</v>
      </c>
      <c r="Q14421">
        <v>0</v>
      </c>
      <c r="R14421">
        <v>136</v>
      </c>
      <c r="S14421">
        <v>7</v>
      </c>
    </row>
    <row r="14422" spans="1:19" x14ac:dyDescent="0.3">
      <c r="A14422">
        <v>8727</v>
      </c>
      <c r="B14422" t="s">
        <v>505</v>
      </c>
      <c r="C14422" t="s">
        <v>708</v>
      </c>
      <c r="P14422">
        <v>17</v>
      </c>
      <c r="Q14422">
        <v>0</v>
      </c>
      <c r="R14422">
        <v>67</v>
      </c>
      <c r="S14422">
        <v>7</v>
      </c>
    </row>
    <row r="14423" spans="1:19" x14ac:dyDescent="0.3">
      <c r="A14423">
        <v>8727</v>
      </c>
      <c r="B14423" t="s">
        <v>505</v>
      </c>
      <c r="C14423" t="s">
        <v>642</v>
      </c>
      <c r="P14423">
        <v>21</v>
      </c>
      <c r="Q14423">
        <v>0</v>
      </c>
      <c r="R14423">
        <v>64</v>
      </c>
      <c r="S14423">
        <v>6</v>
      </c>
    </row>
    <row r="14424" spans="1:19" x14ac:dyDescent="0.3">
      <c r="A14424">
        <v>8727</v>
      </c>
      <c r="B14424" t="s">
        <v>505</v>
      </c>
      <c r="C14424" t="s">
        <v>3691</v>
      </c>
      <c r="P14424">
        <v>15</v>
      </c>
      <c r="Q14424">
        <v>1</v>
      </c>
      <c r="R14424">
        <v>61</v>
      </c>
      <c r="S14424">
        <v>7</v>
      </c>
    </row>
    <row r="14425" spans="1:19" x14ac:dyDescent="0.3">
      <c r="A14425">
        <v>8727</v>
      </c>
      <c r="B14425" t="s">
        <v>505</v>
      </c>
      <c r="C14425" t="s">
        <v>3751</v>
      </c>
      <c r="P14425">
        <v>11</v>
      </c>
      <c r="Q14425">
        <v>1</v>
      </c>
      <c r="R14425">
        <v>45</v>
      </c>
      <c r="S14425">
        <v>7</v>
      </c>
    </row>
    <row r="14426" spans="1:19" x14ac:dyDescent="0.3">
      <c r="A14426">
        <v>8727</v>
      </c>
      <c r="B14426" t="s">
        <v>505</v>
      </c>
      <c r="C14426" t="s">
        <v>502</v>
      </c>
      <c r="P14426">
        <v>20</v>
      </c>
      <c r="Q14426">
        <v>0</v>
      </c>
      <c r="R14426">
        <v>27</v>
      </c>
      <c r="S14426">
        <v>2</v>
      </c>
    </row>
    <row r="14427" spans="1:19" x14ac:dyDescent="0.3">
      <c r="A14427">
        <v>8727</v>
      </c>
      <c r="B14427" t="s">
        <v>505</v>
      </c>
      <c r="C14427" t="s">
        <v>52</v>
      </c>
      <c r="P14427">
        <v>16</v>
      </c>
      <c r="Q14427">
        <v>0</v>
      </c>
      <c r="R14427">
        <v>16</v>
      </c>
      <c r="S14427">
        <v>1</v>
      </c>
    </row>
    <row r="14428" spans="1:19" x14ac:dyDescent="0.3">
      <c r="A14428">
        <v>8727</v>
      </c>
      <c r="B14428" t="s">
        <v>505</v>
      </c>
      <c r="C14428" t="s">
        <v>3753</v>
      </c>
      <c r="P14428">
        <v>0</v>
      </c>
      <c r="Q14428">
        <v>0</v>
      </c>
      <c r="R14428">
        <v>0</v>
      </c>
      <c r="S14428">
        <v>1</v>
      </c>
    </row>
    <row r="14429" spans="1:19" x14ac:dyDescent="0.3">
      <c r="A14429">
        <v>8727</v>
      </c>
      <c r="B14429" t="s">
        <v>1128</v>
      </c>
      <c r="C14429" t="s">
        <v>3754</v>
      </c>
      <c r="P14429">
        <v>58</v>
      </c>
      <c r="Q14429">
        <v>1</v>
      </c>
      <c r="R14429">
        <v>58</v>
      </c>
      <c r="S14429">
        <v>1</v>
      </c>
    </row>
    <row r="14430" spans="1:19" x14ac:dyDescent="0.3">
      <c r="A14430">
        <v>8727</v>
      </c>
      <c r="B14430" t="s">
        <v>1128</v>
      </c>
      <c r="C14430" t="s">
        <v>3752</v>
      </c>
      <c r="P14430">
        <v>24</v>
      </c>
      <c r="Q14430">
        <v>0</v>
      </c>
      <c r="R14430">
        <v>29</v>
      </c>
      <c r="S14430">
        <v>2</v>
      </c>
    </row>
    <row r="14431" spans="1:19" x14ac:dyDescent="0.3">
      <c r="A14431">
        <v>8727</v>
      </c>
      <c r="B14431" t="s">
        <v>1128</v>
      </c>
      <c r="C14431" t="s">
        <v>3228</v>
      </c>
      <c r="P14431">
        <v>11</v>
      </c>
      <c r="Q14431">
        <v>0</v>
      </c>
      <c r="R14431">
        <v>17</v>
      </c>
      <c r="S14431">
        <v>2</v>
      </c>
    </row>
    <row r="14432" spans="1:19" x14ac:dyDescent="0.3">
      <c r="A14432">
        <v>8727</v>
      </c>
      <c r="B14432" t="s">
        <v>1128</v>
      </c>
      <c r="C14432" t="s">
        <v>3514</v>
      </c>
      <c r="P14432">
        <v>8</v>
      </c>
      <c r="Q14432">
        <v>1</v>
      </c>
      <c r="R14432">
        <v>14</v>
      </c>
      <c r="S14432">
        <v>2</v>
      </c>
    </row>
    <row r="14433" spans="1:39" x14ac:dyDescent="0.3">
      <c r="A14433">
        <v>8727</v>
      </c>
      <c r="B14433" t="s">
        <v>1128</v>
      </c>
      <c r="C14433" t="s">
        <v>254</v>
      </c>
      <c r="P14433">
        <v>11</v>
      </c>
      <c r="Q14433">
        <v>0</v>
      </c>
      <c r="R14433">
        <v>11</v>
      </c>
      <c r="S14433">
        <v>1</v>
      </c>
    </row>
    <row r="14434" spans="1:39" x14ac:dyDescent="0.3">
      <c r="A14434">
        <v>8727</v>
      </c>
      <c r="B14434" t="s">
        <v>1128</v>
      </c>
      <c r="C14434" t="s">
        <v>3230</v>
      </c>
      <c r="P14434">
        <v>9</v>
      </c>
      <c r="Q14434">
        <v>0</v>
      </c>
      <c r="R14434">
        <v>9</v>
      </c>
      <c r="S14434">
        <v>1</v>
      </c>
    </row>
    <row r="14435" spans="1:39" x14ac:dyDescent="0.3">
      <c r="A14435">
        <v>8727</v>
      </c>
      <c r="B14435" t="s">
        <v>1128</v>
      </c>
      <c r="C14435" t="s">
        <v>3512</v>
      </c>
      <c r="P14435">
        <v>5</v>
      </c>
      <c r="Q14435">
        <v>1</v>
      </c>
      <c r="R14435">
        <v>5</v>
      </c>
      <c r="S14435">
        <v>1</v>
      </c>
    </row>
    <row r="14436" spans="1:39" x14ac:dyDescent="0.3">
      <c r="A14436">
        <v>8727</v>
      </c>
      <c r="B14436" t="s">
        <v>505</v>
      </c>
      <c r="C14436" t="s">
        <v>1757</v>
      </c>
      <c r="T14436">
        <v>11.3</v>
      </c>
      <c r="U14436">
        <v>14</v>
      </c>
      <c r="V14436">
        <v>0</v>
      </c>
      <c r="W14436">
        <v>34</v>
      </c>
      <c r="X14436">
        <v>3</v>
      </c>
    </row>
    <row r="14437" spans="1:39" x14ac:dyDescent="0.3">
      <c r="A14437">
        <v>8727</v>
      </c>
      <c r="B14437" t="s">
        <v>505</v>
      </c>
      <c r="C14437" t="s">
        <v>3755</v>
      </c>
      <c r="T14437">
        <v>12.5</v>
      </c>
      <c r="U14437">
        <v>13</v>
      </c>
      <c r="V14437">
        <v>0</v>
      </c>
      <c r="W14437">
        <v>25</v>
      </c>
      <c r="X14437">
        <v>2</v>
      </c>
    </row>
    <row r="14438" spans="1:39" x14ac:dyDescent="0.3">
      <c r="A14438">
        <v>8727</v>
      </c>
      <c r="B14438" t="s">
        <v>505</v>
      </c>
      <c r="C14438" t="s">
        <v>2143</v>
      </c>
      <c r="T14438">
        <v>15</v>
      </c>
      <c r="U14438">
        <v>15</v>
      </c>
      <c r="V14438">
        <v>0</v>
      </c>
      <c r="W14438">
        <v>15</v>
      </c>
      <c r="X14438">
        <v>1</v>
      </c>
    </row>
    <row r="14439" spans="1:39" x14ac:dyDescent="0.3">
      <c r="A14439">
        <v>8727</v>
      </c>
      <c r="B14439" t="s">
        <v>1128</v>
      </c>
      <c r="C14439" t="s">
        <v>3228</v>
      </c>
      <c r="T14439">
        <v>43.5</v>
      </c>
      <c r="U14439">
        <v>45</v>
      </c>
      <c r="V14439">
        <v>2</v>
      </c>
      <c r="W14439">
        <v>87</v>
      </c>
      <c r="X14439">
        <v>2</v>
      </c>
    </row>
    <row r="14440" spans="1:39" x14ac:dyDescent="0.3">
      <c r="A14440">
        <v>8727</v>
      </c>
      <c r="B14440" t="s">
        <v>1128</v>
      </c>
      <c r="C14440" t="s">
        <v>2244</v>
      </c>
      <c r="T14440">
        <v>18</v>
      </c>
      <c r="U14440">
        <v>20</v>
      </c>
      <c r="V14440">
        <v>0</v>
      </c>
      <c r="W14440">
        <v>36</v>
      </c>
      <c r="X14440">
        <v>2</v>
      </c>
    </row>
    <row r="14441" spans="1:39" x14ac:dyDescent="0.3">
      <c r="A14441">
        <v>8727</v>
      </c>
      <c r="B14441" t="s">
        <v>1128</v>
      </c>
      <c r="C14441" t="s">
        <v>3752</v>
      </c>
      <c r="T14441">
        <v>16.5</v>
      </c>
      <c r="U14441">
        <v>18</v>
      </c>
      <c r="V14441">
        <v>0</v>
      </c>
      <c r="W14441">
        <v>33</v>
      </c>
      <c r="X14441">
        <v>2</v>
      </c>
    </row>
    <row r="14442" spans="1:39" x14ac:dyDescent="0.3">
      <c r="A14442">
        <v>8727</v>
      </c>
      <c r="B14442" t="s">
        <v>505</v>
      </c>
      <c r="C14442" t="s">
        <v>3751</v>
      </c>
      <c r="Y14442">
        <v>2.4</v>
      </c>
      <c r="Z14442">
        <v>8</v>
      </c>
      <c r="AA14442">
        <v>0</v>
      </c>
      <c r="AB14442">
        <v>12</v>
      </c>
      <c r="AC14442">
        <v>5</v>
      </c>
    </row>
    <row r="14443" spans="1:39" x14ac:dyDescent="0.3">
      <c r="A14443">
        <v>8727</v>
      </c>
      <c r="B14443" t="s">
        <v>1128</v>
      </c>
      <c r="C14443" t="s">
        <v>3752</v>
      </c>
      <c r="Y14443">
        <v>20</v>
      </c>
      <c r="Z14443">
        <v>20</v>
      </c>
      <c r="AA14443">
        <v>0</v>
      </c>
      <c r="AB14443">
        <v>20</v>
      </c>
      <c r="AC14443">
        <v>1</v>
      </c>
    </row>
    <row r="14444" spans="1:39" x14ac:dyDescent="0.3">
      <c r="A14444">
        <v>8727</v>
      </c>
      <c r="B14444" t="s">
        <v>505</v>
      </c>
      <c r="C14444" t="s">
        <v>3756</v>
      </c>
      <c r="AD14444">
        <v>2</v>
      </c>
      <c r="AE14444">
        <v>33</v>
      </c>
      <c r="AF14444">
        <v>1</v>
      </c>
      <c r="AG14444">
        <v>50</v>
      </c>
      <c r="AH14444">
        <v>4</v>
      </c>
      <c r="AI14444">
        <v>1</v>
      </c>
    </row>
    <row r="14445" spans="1:39" x14ac:dyDescent="0.3">
      <c r="A14445">
        <v>8727</v>
      </c>
      <c r="B14445" t="s">
        <v>505</v>
      </c>
      <c r="C14445" t="s">
        <v>3033</v>
      </c>
      <c r="AD14445">
        <v>1</v>
      </c>
      <c r="AE14445">
        <v>31</v>
      </c>
      <c r="AF14445">
        <v>1</v>
      </c>
      <c r="AG14445">
        <v>100</v>
      </c>
      <c r="AH14445">
        <v>4</v>
      </c>
      <c r="AI14445">
        <v>1</v>
      </c>
    </row>
    <row r="14446" spans="1:39" x14ac:dyDescent="0.3">
      <c r="A14446">
        <v>8727</v>
      </c>
      <c r="B14446" t="s">
        <v>1128</v>
      </c>
      <c r="C14446" t="s">
        <v>3757</v>
      </c>
      <c r="AD14446">
        <v>0</v>
      </c>
      <c r="AE14446" t="s">
        <v>136</v>
      </c>
      <c r="AF14446">
        <v>0</v>
      </c>
      <c r="AG14446" t="s">
        <v>136</v>
      </c>
      <c r="AH14446">
        <v>5</v>
      </c>
      <c r="AI14446">
        <v>5</v>
      </c>
    </row>
    <row r="14447" spans="1:39" x14ac:dyDescent="0.3">
      <c r="A14447">
        <v>8727</v>
      </c>
      <c r="B14447" t="s">
        <v>505</v>
      </c>
      <c r="C14447" t="s">
        <v>3758</v>
      </c>
      <c r="AJ14447">
        <v>39</v>
      </c>
      <c r="AK14447">
        <v>155</v>
      </c>
      <c r="AL14447">
        <v>31</v>
      </c>
      <c r="AM14447">
        <v>5</v>
      </c>
    </row>
    <row r="14448" spans="1:39" x14ac:dyDescent="0.3">
      <c r="A14448">
        <v>8727</v>
      </c>
      <c r="B14448" t="s">
        <v>1128</v>
      </c>
      <c r="C14448" t="s">
        <v>2523</v>
      </c>
      <c r="AJ14448">
        <v>50</v>
      </c>
      <c r="AK14448">
        <v>202</v>
      </c>
      <c r="AL14448">
        <v>40.4</v>
      </c>
      <c r="AM14448">
        <v>5</v>
      </c>
    </row>
    <row r="14449" spans="1:19" x14ac:dyDescent="0.3">
      <c r="A14449">
        <v>8728</v>
      </c>
      <c r="B14449" t="s">
        <v>593</v>
      </c>
      <c r="C14449" t="s">
        <v>524</v>
      </c>
      <c r="D14449">
        <v>38</v>
      </c>
      <c r="E14449">
        <v>52.6</v>
      </c>
      <c r="F14449">
        <v>20</v>
      </c>
      <c r="G14449">
        <v>3</v>
      </c>
      <c r="H14449">
        <v>2</v>
      </c>
      <c r="I14449">
        <v>266</v>
      </c>
      <c r="J14449">
        <v>113</v>
      </c>
    </row>
    <row r="14450" spans="1:19" x14ac:dyDescent="0.3">
      <c r="A14450">
        <v>8728</v>
      </c>
      <c r="B14450" t="s">
        <v>1625</v>
      </c>
      <c r="C14450" t="s">
        <v>107</v>
      </c>
      <c r="D14450">
        <v>37</v>
      </c>
      <c r="E14450">
        <v>56.8</v>
      </c>
      <c r="F14450">
        <v>21</v>
      </c>
      <c r="G14450">
        <v>1</v>
      </c>
      <c r="H14450">
        <v>1</v>
      </c>
      <c r="I14450">
        <v>282</v>
      </c>
      <c r="J14450">
        <v>124.3</v>
      </c>
    </row>
    <row r="14451" spans="1:19" x14ac:dyDescent="0.3">
      <c r="A14451">
        <v>8728</v>
      </c>
      <c r="B14451" t="s">
        <v>1625</v>
      </c>
      <c r="C14451" t="s">
        <v>3543</v>
      </c>
      <c r="D14451">
        <v>2</v>
      </c>
      <c r="E14451">
        <v>50</v>
      </c>
      <c r="F14451">
        <v>1</v>
      </c>
      <c r="G14451">
        <v>0</v>
      </c>
      <c r="H14451">
        <v>0</v>
      </c>
      <c r="I14451">
        <v>13</v>
      </c>
      <c r="J14451">
        <v>104.6</v>
      </c>
    </row>
    <row r="14452" spans="1:19" x14ac:dyDescent="0.3">
      <c r="A14452">
        <v>8728</v>
      </c>
      <c r="B14452" t="s">
        <v>1625</v>
      </c>
      <c r="C14452" t="s">
        <v>712</v>
      </c>
      <c r="D14452">
        <v>4</v>
      </c>
      <c r="E14452">
        <v>25</v>
      </c>
      <c r="F14452">
        <v>1</v>
      </c>
      <c r="G14452">
        <v>0</v>
      </c>
      <c r="H14452">
        <v>0</v>
      </c>
      <c r="I14452">
        <v>6</v>
      </c>
      <c r="J14452">
        <v>37.6</v>
      </c>
    </row>
    <row r="14453" spans="1:19" x14ac:dyDescent="0.3">
      <c r="A14453">
        <v>8728</v>
      </c>
      <c r="B14453" t="s">
        <v>593</v>
      </c>
      <c r="C14453" t="s">
        <v>56</v>
      </c>
      <c r="K14453">
        <v>18</v>
      </c>
      <c r="L14453">
        <v>0</v>
      </c>
      <c r="M14453">
        <v>24</v>
      </c>
      <c r="N14453">
        <v>2</v>
      </c>
      <c r="O14453">
        <v>125</v>
      </c>
    </row>
    <row r="14454" spans="1:19" x14ac:dyDescent="0.3">
      <c r="A14454">
        <v>8728</v>
      </c>
      <c r="B14454" t="s">
        <v>593</v>
      </c>
      <c r="C14454" t="s">
        <v>1212</v>
      </c>
      <c r="K14454">
        <v>7</v>
      </c>
      <c r="L14454">
        <v>0</v>
      </c>
      <c r="M14454">
        <v>9</v>
      </c>
      <c r="N14454">
        <v>0</v>
      </c>
      <c r="O14454">
        <v>14</v>
      </c>
    </row>
    <row r="14455" spans="1:19" x14ac:dyDescent="0.3">
      <c r="A14455">
        <v>8728</v>
      </c>
      <c r="B14455" t="s">
        <v>593</v>
      </c>
      <c r="C14455" t="s">
        <v>3759</v>
      </c>
      <c r="K14455">
        <v>2</v>
      </c>
      <c r="L14455">
        <v>0</v>
      </c>
      <c r="M14455">
        <v>6</v>
      </c>
      <c r="N14455">
        <v>0</v>
      </c>
      <c r="O14455">
        <v>8</v>
      </c>
    </row>
    <row r="14456" spans="1:19" x14ac:dyDescent="0.3">
      <c r="A14456">
        <v>8728</v>
      </c>
      <c r="B14456" t="s">
        <v>593</v>
      </c>
      <c r="C14456" t="s">
        <v>524</v>
      </c>
      <c r="K14456">
        <v>3</v>
      </c>
      <c r="L14456">
        <v>0</v>
      </c>
      <c r="M14456">
        <v>5</v>
      </c>
      <c r="N14456">
        <v>0</v>
      </c>
      <c r="O14456">
        <v>-1</v>
      </c>
    </row>
    <row r="14457" spans="1:19" x14ac:dyDescent="0.3">
      <c r="A14457">
        <v>8728</v>
      </c>
      <c r="B14457" t="s">
        <v>593</v>
      </c>
      <c r="C14457" t="s">
        <v>247</v>
      </c>
      <c r="K14457">
        <v>1</v>
      </c>
      <c r="L14457">
        <v>0</v>
      </c>
      <c r="M14457">
        <v>0</v>
      </c>
      <c r="N14457">
        <v>0</v>
      </c>
      <c r="O14457">
        <v>-4</v>
      </c>
    </row>
    <row r="14458" spans="1:19" x14ac:dyDescent="0.3">
      <c r="A14458">
        <v>8728</v>
      </c>
      <c r="B14458" t="s">
        <v>1625</v>
      </c>
      <c r="C14458" t="s">
        <v>107</v>
      </c>
      <c r="K14458">
        <v>21</v>
      </c>
      <c r="L14458">
        <v>0</v>
      </c>
      <c r="M14458">
        <v>59</v>
      </c>
      <c r="N14458">
        <v>3</v>
      </c>
      <c r="O14458">
        <v>150</v>
      </c>
    </row>
    <row r="14459" spans="1:19" x14ac:dyDescent="0.3">
      <c r="A14459">
        <v>8728</v>
      </c>
      <c r="B14459" t="s">
        <v>1625</v>
      </c>
      <c r="C14459" t="s">
        <v>3356</v>
      </c>
      <c r="K14459">
        <v>11</v>
      </c>
      <c r="L14459">
        <v>1</v>
      </c>
      <c r="M14459">
        <v>10</v>
      </c>
      <c r="N14459">
        <v>0</v>
      </c>
      <c r="O14459">
        <v>29</v>
      </c>
    </row>
    <row r="14460" spans="1:19" x14ac:dyDescent="0.3">
      <c r="A14460">
        <v>8728</v>
      </c>
      <c r="B14460" t="s">
        <v>1625</v>
      </c>
      <c r="C14460" t="s">
        <v>1586</v>
      </c>
      <c r="K14460">
        <v>2</v>
      </c>
      <c r="L14460">
        <v>0</v>
      </c>
      <c r="M14460">
        <v>9</v>
      </c>
      <c r="N14460">
        <v>0</v>
      </c>
      <c r="O14460">
        <v>12</v>
      </c>
    </row>
    <row r="14461" spans="1:19" x14ac:dyDescent="0.3">
      <c r="A14461">
        <v>8728</v>
      </c>
      <c r="B14461" t="s">
        <v>1625</v>
      </c>
      <c r="C14461" t="s">
        <v>202</v>
      </c>
      <c r="K14461">
        <v>4</v>
      </c>
      <c r="L14461">
        <v>0</v>
      </c>
      <c r="M14461">
        <v>7</v>
      </c>
      <c r="N14461">
        <v>0</v>
      </c>
      <c r="O14461">
        <v>7</v>
      </c>
    </row>
    <row r="14462" spans="1:19" x14ac:dyDescent="0.3">
      <c r="A14462">
        <v>8728</v>
      </c>
      <c r="B14462" t="s">
        <v>1625</v>
      </c>
      <c r="C14462" t="s">
        <v>712</v>
      </c>
      <c r="K14462">
        <v>2</v>
      </c>
      <c r="L14462">
        <v>0</v>
      </c>
      <c r="M14462">
        <v>4</v>
      </c>
      <c r="N14462">
        <v>0</v>
      </c>
      <c r="O14462">
        <v>5</v>
      </c>
    </row>
    <row r="14463" spans="1:19" x14ac:dyDescent="0.3">
      <c r="A14463">
        <v>8728</v>
      </c>
      <c r="B14463" t="s">
        <v>593</v>
      </c>
      <c r="C14463" t="s">
        <v>174</v>
      </c>
      <c r="P14463">
        <v>26</v>
      </c>
      <c r="Q14463">
        <v>1</v>
      </c>
      <c r="R14463">
        <v>191</v>
      </c>
      <c r="S14463">
        <v>12</v>
      </c>
    </row>
    <row r="14464" spans="1:19" x14ac:dyDescent="0.3">
      <c r="A14464">
        <v>8728</v>
      </c>
      <c r="B14464" t="s">
        <v>593</v>
      </c>
      <c r="C14464" t="s">
        <v>247</v>
      </c>
      <c r="P14464">
        <v>20</v>
      </c>
      <c r="Q14464">
        <v>0</v>
      </c>
      <c r="R14464">
        <v>20</v>
      </c>
      <c r="S14464">
        <v>1</v>
      </c>
    </row>
    <row r="14465" spans="1:29" x14ac:dyDescent="0.3">
      <c r="A14465">
        <v>8728</v>
      </c>
      <c r="B14465" t="s">
        <v>593</v>
      </c>
      <c r="C14465" t="s">
        <v>3760</v>
      </c>
      <c r="P14465">
        <v>20</v>
      </c>
      <c r="Q14465">
        <v>1</v>
      </c>
      <c r="R14465">
        <v>20</v>
      </c>
      <c r="S14465">
        <v>1</v>
      </c>
    </row>
    <row r="14466" spans="1:29" x14ac:dyDescent="0.3">
      <c r="A14466">
        <v>8728</v>
      </c>
      <c r="B14466" t="s">
        <v>593</v>
      </c>
      <c r="C14466" t="s">
        <v>1212</v>
      </c>
      <c r="P14466">
        <v>8</v>
      </c>
      <c r="Q14466">
        <v>0</v>
      </c>
      <c r="R14466">
        <v>12</v>
      </c>
      <c r="S14466">
        <v>2</v>
      </c>
    </row>
    <row r="14467" spans="1:29" x14ac:dyDescent="0.3">
      <c r="A14467">
        <v>8728</v>
      </c>
      <c r="B14467" t="s">
        <v>593</v>
      </c>
      <c r="C14467" t="s">
        <v>3100</v>
      </c>
      <c r="P14467">
        <v>12</v>
      </c>
      <c r="Q14467">
        <v>0</v>
      </c>
      <c r="R14467">
        <v>12</v>
      </c>
      <c r="S14467">
        <v>1</v>
      </c>
    </row>
    <row r="14468" spans="1:29" x14ac:dyDescent="0.3">
      <c r="A14468">
        <v>8728</v>
      </c>
      <c r="B14468" t="s">
        <v>593</v>
      </c>
      <c r="C14468" t="s">
        <v>56</v>
      </c>
      <c r="P14468">
        <v>12</v>
      </c>
      <c r="Q14468">
        <v>0</v>
      </c>
      <c r="R14468">
        <v>11</v>
      </c>
      <c r="S14468">
        <v>3</v>
      </c>
    </row>
    <row r="14469" spans="1:29" x14ac:dyDescent="0.3">
      <c r="A14469">
        <v>8728</v>
      </c>
      <c r="B14469" t="s">
        <v>1625</v>
      </c>
      <c r="C14469" t="s">
        <v>1701</v>
      </c>
      <c r="P14469">
        <v>30</v>
      </c>
      <c r="Q14469">
        <v>1</v>
      </c>
      <c r="R14469">
        <v>99</v>
      </c>
      <c r="S14469">
        <v>8</v>
      </c>
    </row>
    <row r="14470" spans="1:29" x14ac:dyDescent="0.3">
      <c r="A14470">
        <v>8728</v>
      </c>
      <c r="B14470" t="s">
        <v>1625</v>
      </c>
      <c r="C14470" t="s">
        <v>3358</v>
      </c>
      <c r="P14470">
        <v>23</v>
      </c>
      <c r="Q14470">
        <v>0</v>
      </c>
      <c r="R14470">
        <v>83</v>
      </c>
      <c r="S14470">
        <v>5</v>
      </c>
    </row>
    <row r="14471" spans="1:29" x14ac:dyDescent="0.3">
      <c r="A14471">
        <v>8728</v>
      </c>
      <c r="B14471" t="s">
        <v>1625</v>
      </c>
      <c r="C14471" t="s">
        <v>849</v>
      </c>
      <c r="P14471">
        <v>31</v>
      </c>
      <c r="Q14471">
        <v>0</v>
      </c>
      <c r="R14471">
        <v>56</v>
      </c>
      <c r="S14471">
        <v>3</v>
      </c>
    </row>
    <row r="14472" spans="1:29" x14ac:dyDescent="0.3">
      <c r="A14472">
        <v>8728</v>
      </c>
      <c r="B14472" t="s">
        <v>1625</v>
      </c>
      <c r="C14472" t="s">
        <v>3543</v>
      </c>
      <c r="P14472">
        <v>16</v>
      </c>
      <c r="Q14472">
        <v>0</v>
      </c>
      <c r="R14472">
        <v>29</v>
      </c>
      <c r="S14472">
        <v>3</v>
      </c>
    </row>
    <row r="14473" spans="1:29" x14ac:dyDescent="0.3">
      <c r="A14473">
        <v>8728</v>
      </c>
      <c r="B14473" t="s">
        <v>1625</v>
      </c>
      <c r="C14473" t="s">
        <v>3356</v>
      </c>
      <c r="P14473">
        <v>11</v>
      </c>
      <c r="Q14473">
        <v>0</v>
      </c>
      <c r="R14473">
        <v>16</v>
      </c>
      <c r="S14473">
        <v>2</v>
      </c>
    </row>
    <row r="14474" spans="1:29" x14ac:dyDescent="0.3">
      <c r="A14474">
        <v>8728</v>
      </c>
      <c r="B14474" t="s">
        <v>1625</v>
      </c>
      <c r="C14474" t="s">
        <v>239</v>
      </c>
      <c r="P14474">
        <v>10</v>
      </c>
      <c r="Q14474">
        <v>0</v>
      </c>
      <c r="R14474">
        <v>10</v>
      </c>
      <c r="S14474">
        <v>1</v>
      </c>
    </row>
    <row r="14475" spans="1:29" x14ac:dyDescent="0.3">
      <c r="A14475">
        <v>8728</v>
      </c>
      <c r="B14475" t="s">
        <v>1625</v>
      </c>
      <c r="C14475" t="s">
        <v>202</v>
      </c>
      <c r="P14475">
        <v>8</v>
      </c>
      <c r="Q14475">
        <v>0</v>
      </c>
      <c r="R14475">
        <v>8</v>
      </c>
      <c r="S14475">
        <v>1</v>
      </c>
    </row>
    <row r="14476" spans="1:29" x14ac:dyDescent="0.3">
      <c r="A14476">
        <v>8728</v>
      </c>
      <c r="B14476" t="s">
        <v>593</v>
      </c>
      <c r="C14476" t="s">
        <v>180</v>
      </c>
      <c r="T14476">
        <v>31.8</v>
      </c>
      <c r="U14476">
        <v>44</v>
      </c>
      <c r="V14476">
        <v>0</v>
      </c>
      <c r="W14476">
        <v>127</v>
      </c>
      <c r="X14476">
        <v>4</v>
      </c>
    </row>
    <row r="14477" spans="1:29" x14ac:dyDescent="0.3">
      <c r="A14477">
        <v>8728</v>
      </c>
      <c r="B14477" t="s">
        <v>593</v>
      </c>
      <c r="C14477" t="s">
        <v>2018</v>
      </c>
      <c r="T14477">
        <v>25</v>
      </c>
      <c r="U14477">
        <v>27</v>
      </c>
      <c r="V14477">
        <v>0</v>
      </c>
      <c r="W14477">
        <v>50</v>
      </c>
      <c r="X14477">
        <v>2</v>
      </c>
    </row>
    <row r="14478" spans="1:29" x14ac:dyDescent="0.3">
      <c r="A14478">
        <v>8728</v>
      </c>
      <c r="B14478" t="s">
        <v>1625</v>
      </c>
      <c r="C14478" t="s">
        <v>3356</v>
      </c>
      <c r="T14478">
        <v>19</v>
      </c>
      <c r="U14478">
        <v>20</v>
      </c>
      <c r="V14478">
        <v>0</v>
      </c>
      <c r="W14478">
        <v>38</v>
      </c>
      <c r="X14478">
        <v>2</v>
      </c>
    </row>
    <row r="14479" spans="1:29" x14ac:dyDescent="0.3">
      <c r="A14479">
        <v>8728</v>
      </c>
      <c r="B14479" t="s">
        <v>593</v>
      </c>
      <c r="C14479" t="s">
        <v>3100</v>
      </c>
      <c r="Y14479">
        <v>9.6999999999999993</v>
      </c>
      <c r="Z14479">
        <v>13</v>
      </c>
      <c r="AA14479">
        <v>0</v>
      </c>
      <c r="AB14479">
        <v>29</v>
      </c>
      <c r="AC14479">
        <v>3</v>
      </c>
    </row>
    <row r="14480" spans="1:29" x14ac:dyDescent="0.3">
      <c r="A14480">
        <v>8728</v>
      </c>
      <c r="B14480" t="s">
        <v>1625</v>
      </c>
      <c r="C14480" t="s">
        <v>239</v>
      </c>
      <c r="Y14480">
        <v>0</v>
      </c>
      <c r="Z14480">
        <v>0</v>
      </c>
      <c r="AA14480">
        <v>0</v>
      </c>
      <c r="AB14480">
        <v>0</v>
      </c>
      <c r="AC14480">
        <v>1</v>
      </c>
    </row>
    <row r="14481" spans="1:39" x14ac:dyDescent="0.3">
      <c r="A14481">
        <v>8728</v>
      </c>
      <c r="B14481" t="s">
        <v>593</v>
      </c>
      <c r="C14481" t="s">
        <v>320</v>
      </c>
      <c r="AD14481">
        <v>1</v>
      </c>
      <c r="AE14481">
        <v>30</v>
      </c>
      <c r="AF14481">
        <v>1</v>
      </c>
      <c r="AG14481">
        <v>100</v>
      </c>
      <c r="AH14481">
        <v>7</v>
      </c>
      <c r="AI14481">
        <v>4</v>
      </c>
    </row>
    <row r="14482" spans="1:39" x14ac:dyDescent="0.3">
      <c r="A14482">
        <v>8728</v>
      </c>
      <c r="B14482" t="s">
        <v>1625</v>
      </c>
      <c r="C14482" t="s">
        <v>3361</v>
      </c>
      <c r="AD14482">
        <v>2</v>
      </c>
      <c r="AE14482">
        <v>50</v>
      </c>
      <c r="AF14482">
        <v>1</v>
      </c>
      <c r="AG14482">
        <v>50</v>
      </c>
      <c r="AH14482">
        <v>8</v>
      </c>
      <c r="AI14482">
        <v>5</v>
      </c>
    </row>
    <row r="14483" spans="1:39" x14ac:dyDescent="0.3">
      <c r="A14483">
        <v>8728</v>
      </c>
      <c r="B14483" t="s">
        <v>593</v>
      </c>
      <c r="C14483" t="s">
        <v>320</v>
      </c>
      <c r="AJ14483">
        <v>47</v>
      </c>
      <c r="AK14483">
        <v>240</v>
      </c>
      <c r="AL14483">
        <v>40</v>
      </c>
      <c r="AM14483">
        <v>6</v>
      </c>
    </row>
    <row r="14484" spans="1:39" x14ac:dyDescent="0.3">
      <c r="A14484">
        <v>8728</v>
      </c>
      <c r="B14484" t="s">
        <v>1625</v>
      </c>
      <c r="C14484" t="s">
        <v>3361</v>
      </c>
      <c r="AJ14484">
        <v>53</v>
      </c>
      <c r="AK14484">
        <v>229</v>
      </c>
      <c r="AL14484">
        <v>45.8</v>
      </c>
      <c r="AM14484">
        <v>5</v>
      </c>
    </row>
    <row r="14485" spans="1:39" x14ac:dyDescent="0.3">
      <c r="A14485">
        <v>8729</v>
      </c>
      <c r="B14485" t="s">
        <v>529</v>
      </c>
      <c r="C14485" t="s">
        <v>113</v>
      </c>
      <c r="D14485">
        <v>21</v>
      </c>
      <c r="E14485">
        <v>47.6</v>
      </c>
      <c r="F14485">
        <v>10</v>
      </c>
      <c r="G14485">
        <v>0</v>
      </c>
      <c r="H14485">
        <v>0</v>
      </c>
      <c r="I14485">
        <v>100</v>
      </c>
      <c r="J14485">
        <v>87.6</v>
      </c>
    </row>
    <row r="14486" spans="1:39" x14ac:dyDescent="0.3">
      <c r="A14486">
        <v>8729</v>
      </c>
      <c r="B14486" t="s">
        <v>529</v>
      </c>
      <c r="C14486" t="s">
        <v>960</v>
      </c>
      <c r="D14486">
        <v>2</v>
      </c>
      <c r="E14486">
        <v>0</v>
      </c>
      <c r="F14486">
        <v>0</v>
      </c>
      <c r="G14486">
        <v>1</v>
      </c>
      <c r="H14486">
        <v>0</v>
      </c>
      <c r="I14486">
        <v>0</v>
      </c>
      <c r="J14486">
        <v>-100</v>
      </c>
    </row>
    <row r="14487" spans="1:39" x14ac:dyDescent="0.3">
      <c r="A14487">
        <v>8729</v>
      </c>
      <c r="B14487" t="s">
        <v>767</v>
      </c>
      <c r="C14487" t="s">
        <v>3436</v>
      </c>
      <c r="D14487">
        <v>22</v>
      </c>
      <c r="E14487">
        <v>59.1</v>
      </c>
      <c r="F14487">
        <v>13</v>
      </c>
      <c r="G14487">
        <v>0</v>
      </c>
      <c r="H14487">
        <v>2</v>
      </c>
      <c r="I14487">
        <v>196</v>
      </c>
      <c r="J14487">
        <v>163.9</v>
      </c>
    </row>
    <row r="14488" spans="1:39" x14ac:dyDescent="0.3">
      <c r="A14488">
        <v>8729</v>
      </c>
      <c r="B14488" t="s">
        <v>529</v>
      </c>
      <c r="C14488" t="s">
        <v>52</v>
      </c>
      <c r="K14488">
        <v>8</v>
      </c>
      <c r="L14488">
        <v>0</v>
      </c>
      <c r="M14488">
        <v>42</v>
      </c>
      <c r="N14488">
        <v>0</v>
      </c>
      <c r="O14488">
        <v>50</v>
      </c>
    </row>
    <row r="14489" spans="1:39" x14ac:dyDescent="0.3">
      <c r="A14489">
        <v>8729</v>
      </c>
      <c r="B14489" t="s">
        <v>529</v>
      </c>
      <c r="C14489" t="s">
        <v>2281</v>
      </c>
      <c r="K14489">
        <v>7</v>
      </c>
      <c r="L14489">
        <v>0</v>
      </c>
      <c r="M14489">
        <v>10</v>
      </c>
      <c r="N14489">
        <v>0</v>
      </c>
      <c r="O14489">
        <v>24</v>
      </c>
    </row>
    <row r="14490" spans="1:39" x14ac:dyDescent="0.3">
      <c r="A14490">
        <v>8729</v>
      </c>
      <c r="B14490" t="s">
        <v>529</v>
      </c>
      <c r="C14490" t="s">
        <v>113</v>
      </c>
      <c r="K14490">
        <v>7</v>
      </c>
      <c r="L14490">
        <v>0</v>
      </c>
      <c r="M14490">
        <v>5</v>
      </c>
      <c r="N14490">
        <v>0</v>
      </c>
      <c r="O14490">
        <v>-20</v>
      </c>
    </row>
    <row r="14491" spans="1:39" x14ac:dyDescent="0.3">
      <c r="A14491">
        <v>8729</v>
      </c>
      <c r="B14491" t="s">
        <v>767</v>
      </c>
      <c r="C14491" t="s">
        <v>3761</v>
      </c>
      <c r="K14491">
        <v>24</v>
      </c>
      <c r="L14491">
        <v>0</v>
      </c>
      <c r="M14491">
        <v>25</v>
      </c>
      <c r="N14491">
        <v>1</v>
      </c>
      <c r="O14491">
        <v>130</v>
      </c>
    </row>
    <row r="14492" spans="1:39" x14ac:dyDescent="0.3">
      <c r="A14492">
        <v>8729</v>
      </c>
      <c r="B14492" t="s">
        <v>767</v>
      </c>
      <c r="C14492" t="s">
        <v>2281</v>
      </c>
      <c r="K14492">
        <v>13</v>
      </c>
      <c r="L14492">
        <v>0</v>
      </c>
      <c r="M14492">
        <v>21</v>
      </c>
      <c r="N14492">
        <v>1</v>
      </c>
      <c r="O14492">
        <v>70</v>
      </c>
    </row>
    <row r="14493" spans="1:39" x14ac:dyDescent="0.3">
      <c r="A14493">
        <v>8729</v>
      </c>
      <c r="B14493" t="s">
        <v>767</v>
      </c>
      <c r="C14493" t="s">
        <v>3436</v>
      </c>
      <c r="K14493">
        <v>5</v>
      </c>
      <c r="L14493">
        <v>0</v>
      </c>
      <c r="M14493">
        <v>23</v>
      </c>
      <c r="N14493">
        <v>0</v>
      </c>
      <c r="O14493">
        <v>39</v>
      </c>
    </row>
    <row r="14494" spans="1:39" x14ac:dyDescent="0.3">
      <c r="A14494">
        <v>8729</v>
      </c>
      <c r="B14494" t="s">
        <v>767</v>
      </c>
      <c r="C14494" t="s">
        <v>751</v>
      </c>
      <c r="K14494">
        <v>5</v>
      </c>
      <c r="L14494">
        <v>0</v>
      </c>
      <c r="M14494">
        <v>16</v>
      </c>
      <c r="N14494">
        <v>0</v>
      </c>
      <c r="O14494">
        <v>15</v>
      </c>
    </row>
    <row r="14495" spans="1:39" x14ac:dyDescent="0.3">
      <c r="A14495">
        <v>8729</v>
      </c>
      <c r="B14495" t="s">
        <v>767</v>
      </c>
      <c r="C14495" t="s">
        <v>202</v>
      </c>
      <c r="K14495">
        <v>1</v>
      </c>
      <c r="L14495">
        <v>0</v>
      </c>
      <c r="M14495">
        <v>12</v>
      </c>
      <c r="N14495">
        <v>0</v>
      </c>
      <c r="O14495">
        <v>12</v>
      </c>
    </row>
    <row r="14496" spans="1:39" x14ac:dyDescent="0.3">
      <c r="A14496">
        <v>8729</v>
      </c>
      <c r="B14496" t="s">
        <v>767</v>
      </c>
      <c r="C14496" t="s">
        <v>3626</v>
      </c>
      <c r="K14496">
        <v>2</v>
      </c>
      <c r="L14496">
        <v>0</v>
      </c>
      <c r="M14496">
        <v>5</v>
      </c>
      <c r="N14496">
        <v>0</v>
      </c>
      <c r="O14496">
        <v>6</v>
      </c>
    </row>
    <row r="14497" spans="1:35" x14ac:dyDescent="0.3">
      <c r="A14497">
        <v>8729</v>
      </c>
      <c r="B14497" t="s">
        <v>767</v>
      </c>
      <c r="C14497" t="s">
        <v>1865</v>
      </c>
      <c r="K14497">
        <v>2</v>
      </c>
      <c r="L14497">
        <v>0</v>
      </c>
      <c r="M14497">
        <v>2</v>
      </c>
      <c r="N14497">
        <v>0</v>
      </c>
      <c r="O14497">
        <v>3</v>
      </c>
    </row>
    <row r="14498" spans="1:35" x14ac:dyDescent="0.3">
      <c r="A14498">
        <v>8729</v>
      </c>
      <c r="B14498" t="s">
        <v>767</v>
      </c>
      <c r="C14498" t="s">
        <v>3762</v>
      </c>
      <c r="K14498">
        <v>1</v>
      </c>
      <c r="L14498">
        <v>0</v>
      </c>
      <c r="M14498">
        <v>3</v>
      </c>
      <c r="N14498">
        <v>0</v>
      </c>
      <c r="O14498">
        <v>3</v>
      </c>
    </row>
    <row r="14499" spans="1:35" x14ac:dyDescent="0.3">
      <c r="A14499">
        <v>8729</v>
      </c>
      <c r="B14499" t="s">
        <v>767</v>
      </c>
      <c r="C14499" t="s">
        <v>3763</v>
      </c>
      <c r="K14499">
        <v>1</v>
      </c>
      <c r="L14499">
        <v>0</v>
      </c>
      <c r="M14499">
        <v>1</v>
      </c>
      <c r="N14499">
        <v>0</v>
      </c>
      <c r="O14499">
        <v>1</v>
      </c>
    </row>
    <row r="14500" spans="1:35" x14ac:dyDescent="0.3">
      <c r="A14500">
        <v>8729</v>
      </c>
      <c r="B14500" t="s">
        <v>529</v>
      </c>
      <c r="C14500" t="s">
        <v>2281</v>
      </c>
      <c r="P14500">
        <v>24</v>
      </c>
      <c r="Q14500">
        <v>0</v>
      </c>
      <c r="R14500">
        <v>40</v>
      </c>
      <c r="S14500">
        <v>2</v>
      </c>
    </row>
    <row r="14501" spans="1:35" x14ac:dyDescent="0.3">
      <c r="A14501">
        <v>8729</v>
      </c>
      <c r="B14501" t="s">
        <v>529</v>
      </c>
      <c r="C14501" t="s">
        <v>216</v>
      </c>
      <c r="P14501">
        <v>12</v>
      </c>
      <c r="Q14501">
        <v>0</v>
      </c>
      <c r="R14501">
        <v>36</v>
      </c>
      <c r="S14501">
        <v>4</v>
      </c>
    </row>
    <row r="14502" spans="1:35" x14ac:dyDescent="0.3">
      <c r="A14502">
        <v>8729</v>
      </c>
      <c r="B14502" t="s">
        <v>529</v>
      </c>
      <c r="C14502" t="s">
        <v>3764</v>
      </c>
      <c r="P14502">
        <v>12</v>
      </c>
      <c r="Q14502">
        <v>0</v>
      </c>
      <c r="R14502">
        <v>12</v>
      </c>
      <c r="S14502">
        <v>1</v>
      </c>
    </row>
    <row r="14503" spans="1:35" x14ac:dyDescent="0.3">
      <c r="A14503">
        <v>8729</v>
      </c>
      <c r="B14503" t="s">
        <v>529</v>
      </c>
      <c r="C14503" t="s">
        <v>510</v>
      </c>
      <c r="P14503">
        <v>6</v>
      </c>
      <c r="Q14503">
        <v>0</v>
      </c>
      <c r="R14503">
        <v>10</v>
      </c>
      <c r="S14503">
        <v>2</v>
      </c>
    </row>
    <row r="14504" spans="1:35" x14ac:dyDescent="0.3">
      <c r="A14504">
        <v>8729</v>
      </c>
      <c r="B14504" t="s">
        <v>529</v>
      </c>
      <c r="C14504" t="s">
        <v>821</v>
      </c>
      <c r="P14504">
        <v>2</v>
      </c>
      <c r="Q14504">
        <v>0</v>
      </c>
      <c r="R14504">
        <v>2</v>
      </c>
      <c r="S14504">
        <v>1</v>
      </c>
    </row>
    <row r="14505" spans="1:35" x14ac:dyDescent="0.3">
      <c r="A14505">
        <v>8729</v>
      </c>
      <c r="B14505" t="s">
        <v>767</v>
      </c>
      <c r="C14505" t="s">
        <v>56</v>
      </c>
      <c r="P14505">
        <v>51</v>
      </c>
      <c r="Q14505">
        <v>1</v>
      </c>
      <c r="R14505">
        <v>99</v>
      </c>
      <c r="S14505">
        <v>5</v>
      </c>
    </row>
    <row r="14506" spans="1:35" x14ac:dyDescent="0.3">
      <c r="A14506">
        <v>8729</v>
      </c>
      <c r="B14506" t="s">
        <v>767</v>
      </c>
      <c r="C14506" t="s">
        <v>3627</v>
      </c>
      <c r="P14506">
        <v>32</v>
      </c>
      <c r="Q14506">
        <v>0</v>
      </c>
      <c r="R14506">
        <v>51</v>
      </c>
      <c r="S14506">
        <v>3</v>
      </c>
    </row>
    <row r="14507" spans="1:35" x14ac:dyDescent="0.3">
      <c r="A14507">
        <v>8729</v>
      </c>
      <c r="B14507" t="s">
        <v>767</v>
      </c>
      <c r="C14507" t="s">
        <v>52</v>
      </c>
      <c r="P14507">
        <v>17</v>
      </c>
      <c r="Q14507">
        <v>0</v>
      </c>
      <c r="R14507">
        <v>26</v>
      </c>
      <c r="S14507">
        <v>2</v>
      </c>
    </row>
    <row r="14508" spans="1:35" x14ac:dyDescent="0.3">
      <c r="A14508">
        <v>8729</v>
      </c>
      <c r="B14508" t="s">
        <v>767</v>
      </c>
      <c r="C14508" t="s">
        <v>2281</v>
      </c>
      <c r="P14508">
        <v>15</v>
      </c>
      <c r="Q14508">
        <v>0</v>
      </c>
      <c r="R14508">
        <v>15</v>
      </c>
      <c r="S14508">
        <v>1</v>
      </c>
    </row>
    <row r="14509" spans="1:35" x14ac:dyDescent="0.3">
      <c r="A14509">
        <v>8729</v>
      </c>
      <c r="B14509" t="s">
        <v>767</v>
      </c>
      <c r="C14509" t="s">
        <v>3761</v>
      </c>
      <c r="P14509">
        <v>4</v>
      </c>
      <c r="Q14509">
        <v>1</v>
      </c>
      <c r="R14509">
        <v>5</v>
      </c>
      <c r="S14509">
        <v>2</v>
      </c>
    </row>
    <row r="14510" spans="1:35" x14ac:dyDescent="0.3">
      <c r="A14510">
        <v>8729</v>
      </c>
      <c r="B14510" t="s">
        <v>529</v>
      </c>
      <c r="C14510" t="s">
        <v>2281</v>
      </c>
      <c r="T14510">
        <v>13</v>
      </c>
      <c r="U14510">
        <v>23</v>
      </c>
      <c r="V14510">
        <v>0</v>
      </c>
      <c r="W14510">
        <v>39</v>
      </c>
      <c r="X14510">
        <v>3</v>
      </c>
    </row>
    <row r="14511" spans="1:35" x14ac:dyDescent="0.3">
      <c r="A14511">
        <v>8729</v>
      </c>
      <c r="B14511" t="s">
        <v>767</v>
      </c>
      <c r="C14511" t="s">
        <v>751</v>
      </c>
      <c r="Y14511">
        <v>11.5</v>
      </c>
      <c r="Z14511">
        <v>23</v>
      </c>
      <c r="AA14511">
        <v>0</v>
      </c>
      <c r="AB14511">
        <v>46</v>
      </c>
      <c r="AC14511">
        <v>4</v>
      </c>
    </row>
    <row r="14512" spans="1:35" x14ac:dyDescent="0.3">
      <c r="A14512">
        <v>8729</v>
      </c>
      <c r="B14512" t="s">
        <v>529</v>
      </c>
      <c r="C14512" t="s">
        <v>3582</v>
      </c>
      <c r="AD14512">
        <v>1</v>
      </c>
      <c r="AE14512">
        <v>21</v>
      </c>
      <c r="AF14512">
        <v>1</v>
      </c>
      <c r="AG14512">
        <v>100</v>
      </c>
      <c r="AH14512">
        <v>3</v>
      </c>
      <c r="AI14512">
        <v>0</v>
      </c>
    </row>
    <row r="14513" spans="1:39" x14ac:dyDescent="0.3">
      <c r="A14513">
        <v>8729</v>
      </c>
      <c r="B14513" t="s">
        <v>767</v>
      </c>
      <c r="C14513" t="s">
        <v>202</v>
      </c>
      <c r="AD14513">
        <v>4</v>
      </c>
      <c r="AE14513">
        <v>50</v>
      </c>
      <c r="AF14513">
        <v>3</v>
      </c>
      <c r="AG14513">
        <v>75</v>
      </c>
      <c r="AH14513">
        <v>9</v>
      </c>
      <c r="AI14513">
        <v>0</v>
      </c>
    </row>
    <row r="14514" spans="1:39" x14ac:dyDescent="0.3">
      <c r="A14514">
        <v>8729</v>
      </c>
      <c r="B14514" t="s">
        <v>767</v>
      </c>
      <c r="C14514" t="s">
        <v>3099</v>
      </c>
      <c r="AD14514">
        <v>1</v>
      </c>
      <c r="AE14514">
        <v>35</v>
      </c>
      <c r="AF14514">
        <v>1</v>
      </c>
      <c r="AG14514">
        <v>100</v>
      </c>
      <c r="AH14514">
        <v>7</v>
      </c>
      <c r="AI14514">
        <v>4</v>
      </c>
    </row>
    <row r="14515" spans="1:39" x14ac:dyDescent="0.3">
      <c r="A14515">
        <v>8729</v>
      </c>
      <c r="B14515" t="s">
        <v>529</v>
      </c>
      <c r="C14515" t="s">
        <v>1911</v>
      </c>
      <c r="AJ14515">
        <v>55</v>
      </c>
      <c r="AK14515">
        <v>344</v>
      </c>
      <c r="AL14515">
        <v>43</v>
      </c>
      <c r="AM14515">
        <v>8</v>
      </c>
    </row>
    <row r="14516" spans="1:39" x14ac:dyDescent="0.3">
      <c r="A14516">
        <v>8729</v>
      </c>
      <c r="B14516" t="s">
        <v>767</v>
      </c>
      <c r="C14516" t="s">
        <v>202</v>
      </c>
      <c r="AJ14516">
        <v>41</v>
      </c>
      <c r="AK14516">
        <v>41</v>
      </c>
      <c r="AL14516">
        <v>41</v>
      </c>
      <c r="AM14516">
        <v>1</v>
      </c>
    </row>
    <row r="14517" spans="1:39" x14ac:dyDescent="0.3">
      <c r="A14517">
        <v>8730</v>
      </c>
      <c r="B14517" t="s">
        <v>591</v>
      </c>
      <c r="C14517" t="s">
        <v>3465</v>
      </c>
      <c r="D14517">
        <v>25</v>
      </c>
      <c r="E14517">
        <v>32</v>
      </c>
      <c r="F14517">
        <v>8</v>
      </c>
      <c r="G14517">
        <v>1</v>
      </c>
      <c r="H14517">
        <v>0</v>
      </c>
      <c r="I14517">
        <v>91</v>
      </c>
      <c r="J14517">
        <v>54.6</v>
      </c>
    </row>
    <row r="14518" spans="1:39" x14ac:dyDescent="0.3">
      <c r="A14518">
        <v>8730</v>
      </c>
      <c r="B14518" t="s">
        <v>591</v>
      </c>
      <c r="C14518" t="s">
        <v>216</v>
      </c>
      <c r="D14518">
        <v>2</v>
      </c>
      <c r="E14518">
        <v>50</v>
      </c>
      <c r="F14518">
        <v>1</v>
      </c>
      <c r="G14518">
        <v>0</v>
      </c>
      <c r="H14518">
        <v>0</v>
      </c>
      <c r="I14518">
        <v>37</v>
      </c>
      <c r="J14518">
        <v>205.4</v>
      </c>
    </row>
    <row r="14519" spans="1:39" x14ac:dyDescent="0.3">
      <c r="A14519">
        <v>8730</v>
      </c>
      <c r="B14519" t="s">
        <v>591</v>
      </c>
      <c r="C14519" t="s">
        <v>195</v>
      </c>
      <c r="D14519">
        <v>1</v>
      </c>
      <c r="E14519">
        <v>100</v>
      </c>
      <c r="F14519">
        <v>1</v>
      </c>
      <c r="G14519">
        <v>0</v>
      </c>
      <c r="H14519">
        <v>0</v>
      </c>
      <c r="I14519">
        <v>31</v>
      </c>
      <c r="J14519">
        <v>360.4</v>
      </c>
    </row>
    <row r="14520" spans="1:39" x14ac:dyDescent="0.3">
      <c r="A14520">
        <v>8730</v>
      </c>
      <c r="B14520" t="s">
        <v>380</v>
      </c>
      <c r="C14520" t="s">
        <v>1662</v>
      </c>
      <c r="D14520">
        <v>19</v>
      </c>
      <c r="E14520">
        <v>47.4</v>
      </c>
      <c r="F14520">
        <v>9</v>
      </c>
      <c r="G14520">
        <v>0</v>
      </c>
      <c r="H14520">
        <v>1</v>
      </c>
      <c r="I14520">
        <v>127</v>
      </c>
      <c r="J14520">
        <v>120.9</v>
      </c>
    </row>
    <row r="14521" spans="1:39" x14ac:dyDescent="0.3">
      <c r="A14521">
        <v>8730</v>
      </c>
      <c r="B14521" t="s">
        <v>591</v>
      </c>
      <c r="C14521" t="s">
        <v>215</v>
      </c>
      <c r="K14521">
        <v>19</v>
      </c>
      <c r="L14521">
        <v>0</v>
      </c>
      <c r="M14521">
        <v>41</v>
      </c>
      <c r="N14521">
        <v>0</v>
      </c>
      <c r="O14521">
        <v>118</v>
      </c>
    </row>
    <row r="14522" spans="1:39" x14ac:dyDescent="0.3">
      <c r="A14522">
        <v>8730</v>
      </c>
      <c r="B14522" t="s">
        <v>591</v>
      </c>
      <c r="C14522" t="s">
        <v>3466</v>
      </c>
      <c r="K14522">
        <v>8</v>
      </c>
      <c r="L14522">
        <v>0</v>
      </c>
      <c r="M14522">
        <v>11</v>
      </c>
      <c r="N14522">
        <v>0</v>
      </c>
      <c r="O14522">
        <v>41</v>
      </c>
    </row>
    <row r="14523" spans="1:39" x14ac:dyDescent="0.3">
      <c r="A14523">
        <v>8730</v>
      </c>
      <c r="B14523" t="s">
        <v>591</v>
      </c>
      <c r="C14523" t="s">
        <v>202</v>
      </c>
      <c r="K14523">
        <v>1</v>
      </c>
      <c r="L14523">
        <v>0</v>
      </c>
      <c r="M14523">
        <v>0</v>
      </c>
      <c r="N14523">
        <v>0</v>
      </c>
      <c r="O14523">
        <v>-1</v>
      </c>
    </row>
    <row r="14524" spans="1:39" x14ac:dyDescent="0.3">
      <c r="A14524">
        <v>8730</v>
      </c>
      <c r="B14524" t="s">
        <v>591</v>
      </c>
      <c r="C14524" t="s">
        <v>3465</v>
      </c>
      <c r="K14524">
        <v>13</v>
      </c>
      <c r="L14524">
        <v>0</v>
      </c>
      <c r="M14524">
        <v>8</v>
      </c>
      <c r="N14524">
        <v>0</v>
      </c>
      <c r="O14524">
        <v>-6</v>
      </c>
    </row>
    <row r="14525" spans="1:39" x14ac:dyDescent="0.3">
      <c r="A14525">
        <v>8730</v>
      </c>
      <c r="B14525" t="s">
        <v>591</v>
      </c>
      <c r="C14525" t="s">
        <v>216</v>
      </c>
      <c r="K14525">
        <v>2</v>
      </c>
      <c r="L14525">
        <v>2</v>
      </c>
      <c r="M14525">
        <v>0</v>
      </c>
      <c r="N14525">
        <v>0</v>
      </c>
      <c r="O14525">
        <v>-15</v>
      </c>
    </row>
    <row r="14526" spans="1:39" x14ac:dyDescent="0.3">
      <c r="A14526">
        <v>8730</v>
      </c>
      <c r="B14526" t="s">
        <v>380</v>
      </c>
      <c r="C14526" t="s">
        <v>195</v>
      </c>
      <c r="K14526">
        <v>23</v>
      </c>
      <c r="L14526">
        <v>0</v>
      </c>
      <c r="M14526">
        <v>22</v>
      </c>
      <c r="N14526">
        <v>0</v>
      </c>
      <c r="O14526">
        <v>93</v>
      </c>
    </row>
    <row r="14527" spans="1:39" x14ac:dyDescent="0.3">
      <c r="A14527">
        <v>8730</v>
      </c>
      <c r="B14527" t="s">
        <v>380</v>
      </c>
      <c r="C14527" t="s">
        <v>320</v>
      </c>
      <c r="K14527">
        <v>12</v>
      </c>
      <c r="L14527">
        <v>0</v>
      </c>
      <c r="M14527">
        <v>27</v>
      </c>
      <c r="N14527">
        <v>1</v>
      </c>
      <c r="O14527">
        <v>51</v>
      </c>
    </row>
    <row r="14528" spans="1:39" x14ac:dyDescent="0.3">
      <c r="A14528">
        <v>8730</v>
      </c>
      <c r="B14528" t="s">
        <v>380</v>
      </c>
      <c r="C14528" t="s">
        <v>3765</v>
      </c>
      <c r="K14528">
        <v>2</v>
      </c>
      <c r="L14528">
        <v>0</v>
      </c>
      <c r="M14528">
        <v>23</v>
      </c>
      <c r="N14528">
        <v>0</v>
      </c>
      <c r="O14528">
        <v>25</v>
      </c>
    </row>
    <row r="14529" spans="1:29" x14ac:dyDescent="0.3">
      <c r="A14529">
        <v>8730</v>
      </c>
      <c r="B14529" t="s">
        <v>380</v>
      </c>
      <c r="C14529" t="s">
        <v>1662</v>
      </c>
      <c r="K14529">
        <v>9</v>
      </c>
      <c r="L14529">
        <v>1</v>
      </c>
      <c r="M14529">
        <v>7</v>
      </c>
      <c r="N14529">
        <v>0</v>
      </c>
      <c r="O14529">
        <v>5</v>
      </c>
    </row>
    <row r="14530" spans="1:29" x14ac:dyDescent="0.3">
      <c r="A14530">
        <v>8730</v>
      </c>
      <c r="B14530" t="s">
        <v>380</v>
      </c>
      <c r="C14530" t="s">
        <v>215</v>
      </c>
      <c r="K14530">
        <v>0</v>
      </c>
      <c r="L14530">
        <v>0</v>
      </c>
      <c r="M14530">
        <v>0</v>
      </c>
      <c r="N14530">
        <v>0</v>
      </c>
      <c r="O14530">
        <v>0</v>
      </c>
    </row>
    <row r="14531" spans="1:29" x14ac:dyDescent="0.3">
      <c r="A14531">
        <v>8730</v>
      </c>
      <c r="B14531" t="s">
        <v>591</v>
      </c>
      <c r="C14531" t="s">
        <v>215</v>
      </c>
      <c r="P14531">
        <v>37</v>
      </c>
      <c r="Q14531">
        <v>0</v>
      </c>
      <c r="R14531">
        <v>49</v>
      </c>
      <c r="S14531">
        <v>2</v>
      </c>
    </row>
    <row r="14532" spans="1:29" x14ac:dyDescent="0.3">
      <c r="A14532">
        <v>8730</v>
      </c>
      <c r="B14532" t="s">
        <v>591</v>
      </c>
      <c r="C14532" t="s">
        <v>751</v>
      </c>
      <c r="P14532">
        <v>31</v>
      </c>
      <c r="Q14532">
        <v>0</v>
      </c>
      <c r="R14532">
        <v>38</v>
      </c>
      <c r="S14532">
        <v>2</v>
      </c>
    </row>
    <row r="14533" spans="1:29" x14ac:dyDescent="0.3">
      <c r="A14533">
        <v>8730</v>
      </c>
      <c r="B14533" t="s">
        <v>591</v>
      </c>
      <c r="C14533" t="s">
        <v>1359</v>
      </c>
      <c r="P14533">
        <v>18</v>
      </c>
      <c r="Q14533">
        <v>0</v>
      </c>
      <c r="R14533">
        <v>24</v>
      </c>
      <c r="S14533">
        <v>2</v>
      </c>
    </row>
    <row r="14534" spans="1:29" x14ac:dyDescent="0.3">
      <c r="A14534">
        <v>8730</v>
      </c>
      <c r="B14534" t="s">
        <v>591</v>
      </c>
      <c r="C14534" t="s">
        <v>872</v>
      </c>
      <c r="P14534">
        <v>21</v>
      </c>
      <c r="Q14534">
        <v>0</v>
      </c>
      <c r="R14534">
        <v>21</v>
      </c>
      <c r="S14534">
        <v>1</v>
      </c>
    </row>
    <row r="14535" spans="1:29" x14ac:dyDescent="0.3">
      <c r="A14535">
        <v>8730</v>
      </c>
      <c r="B14535" t="s">
        <v>591</v>
      </c>
      <c r="C14535" t="s">
        <v>3766</v>
      </c>
      <c r="P14535">
        <v>11</v>
      </c>
      <c r="Q14535">
        <v>0</v>
      </c>
      <c r="R14535">
        <v>11</v>
      </c>
      <c r="S14535">
        <v>1</v>
      </c>
    </row>
    <row r="14536" spans="1:29" x14ac:dyDescent="0.3">
      <c r="A14536">
        <v>8730</v>
      </c>
      <c r="B14536" t="s">
        <v>591</v>
      </c>
      <c r="C14536" t="s">
        <v>3328</v>
      </c>
      <c r="P14536">
        <v>11</v>
      </c>
      <c r="Q14536">
        <v>0</v>
      </c>
      <c r="R14536">
        <v>11</v>
      </c>
      <c r="S14536">
        <v>1</v>
      </c>
    </row>
    <row r="14537" spans="1:29" x14ac:dyDescent="0.3">
      <c r="A14537">
        <v>8730</v>
      </c>
      <c r="B14537" t="s">
        <v>591</v>
      </c>
      <c r="C14537" t="s">
        <v>536</v>
      </c>
      <c r="P14537">
        <v>5</v>
      </c>
      <c r="Q14537">
        <v>0</v>
      </c>
      <c r="R14537">
        <v>5</v>
      </c>
      <c r="S14537">
        <v>1</v>
      </c>
    </row>
    <row r="14538" spans="1:29" x14ac:dyDescent="0.3">
      <c r="A14538">
        <v>8730</v>
      </c>
      <c r="B14538" t="s">
        <v>380</v>
      </c>
      <c r="C14538" t="s">
        <v>247</v>
      </c>
      <c r="P14538">
        <v>41</v>
      </c>
      <c r="Q14538">
        <v>1</v>
      </c>
      <c r="R14538">
        <v>66</v>
      </c>
      <c r="S14538">
        <v>3</v>
      </c>
    </row>
    <row r="14539" spans="1:29" x14ac:dyDescent="0.3">
      <c r="A14539">
        <v>8730</v>
      </c>
      <c r="B14539" t="s">
        <v>380</v>
      </c>
      <c r="C14539" t="s">
        <v>44</v>
      </c>
      <c r="P14539">
        <v>36</v>
      </c>
      <c r="Q14539">
        <v>0</v>
      </c>
      <c r="R14539">
        <v>36</v>
      </c>
      <c r="S14539">
        <v>1</v>
      </c>
    </row>
    <row r="14540" spans="1:29" x14ac:dyDescent="0.3">
      <c r="A14540">
        <v>8730</v>
      </c>
      <c r="B14540" t="s">
        <v>380</v>
      </c>
      <c r="C14540" t="s">
        <v>807</v>
      </c>
      <c r="P14540">
        <v>13</v>
      </c>
      <c r="Q14540">
        <v>0</v>
      </c>
      <c r="R14540">
        <v>19</v>
      </c>
      <c r="S14540">
        <v>2</v>
      </c>
    </row>
    <row r="14541" spans="1:29" x14ac:dyDescent="0.3">
      <c r="A14541">
        <v>8730</v>
      </c>
      <c r="B14541" t="s">
        <v>380</v>
      </c>
      <c r="C14541" t="s">
        <v>3765</v>
      </c>
      <c r="P14541">
        <v>4</v>
      </c>
      <c r="Q14541">
        <v>0</v>
      </c>
      <c r="R14541">
        <v>7</v>
      </c>
      <c r="S14541">
        <v>2</v>
      </c>
    </row>
    <row r="14542" spans="1:29" x14ac:dyDescent="0.3">
      <c r="A14542">
        <v>8730</v>
      </c>
      <c r="B14542" t="s">
        <v>380</v>
      </c>
      <c r="C14542" t="s">
        <v>320</v>
      </c>
      <c r="P14542">
        <v>0</v>
      </c>
      <c r="Q14542">
        <v>0</v>
      </c>
      <c r="R14542">
        <v>-1</v>
      </c>
      <c r="S14542">
        <v>1</v>
      </c>
    </row>
    <row r="14543" spans="1:29" x14ac:dyDescent="0.3">
      <c r="A14543">
        <v>8730</v>
      </c>
      <c r="B14543" t="s">
        <v>591</v>
      </c>
      <c r="C14543" t="s">
        <v>3373</v>
      </c>
      <c r="T14543">
        <v>14</v>
      </c>
      <c r="U14543">
        <v>14</v>
      </c>
      <c r="V14543">
        <v>0</v>
      </c>
      <c r="W14543">
        <v>14</v>
      </c>
      <c r="X14543">
        <v>1</v>
      </c>
    </row>
    <row r="14544" spans="1:29" x14ac:dyDescent="0.3">
      <c r="A14544">
        <v>8730</v>
      </c>
      <c r="B14544" t="s">
        <v>591</v>
      </c>
      <c r="C14544" t="s">
        <v>1359</v>
      </c>
      <c r="Y14544">
        <v>6.5</v>
      </c>
      <c r="Z14544">
        <v>12</v>
      </c>
      <c r="AA14544">
        <v>0</v>
      </c>
      <c r="AB14544">
        <v>26</v>
      </c>
      <c r="AC14544">
        <v>4</v>
      </c>
    </row>
    <row r="14545" spans="1:39" x14ac:dyDescent="0.3">
      <c r="A14545">
        <v>8730</v>
      </c>
      <c r="B14545" t="s">
        <v>591</v>
      </c>
      <c r="C14545" t="s">
        <v>202</v>
      </c>
      <c r="Y14545">
        <v>0</v>
      </c>
      <c r="Z14545">
        <v>0</v>
      </c>
      <c r="AA14545">
        <v>0</v>
      </c>
      <c r="AB14545">
        <v>0</v>
      </c>
      <c r="AC14545">
        <v>1</v>
      </c>
    </row>
    <row r="14546" spans="1:39" x14ac:dyDescent="0.3">
      <c r="A14546">
        <v>8730</v>
      </c>
      <c r="B14546" t="s">
        <v>380</v>
      </c>
      <c r="C14546" t="s">
        <v>215</v>
      </c>
      <c r="Y14546">
        <v>3.5</v>
      </c>
      <c r="Z14546">
        <v>9</v>
      </c>
      <c r="AA14546">
        <v>0</v>
      </c>
      <c r="AB14546">
        <v>7</v>
      </c>
      <c r="AC14546">
        <v>2</v>
      </c>
    </row>
    <row r="14547" spans="1:39" x14ac:dyDescent="0.3">
      <c r="A14547">
        <v>8730</v>
      </c>
      <c r="B14547" t="s">
        <v>380</v>
      </c>
      <c r="C14547" t="s">
        <v>1160</v>
      </c>
      <c r="Y14547">
        <v>0</v>
      </c>
      <c r="Z14547">
        <v>0</v>
      </c>
      <c r="AA14547">
        <v>0</v>
      </c>
      <c r="AB14547">
        <v>0</v>
      </c>
      <c r="AC14547">
        <v>1</v>
      </c>
    </row>
    <row r="14548" spans="1:39" x14ac:dyDescent="0.3">
      <c r="A14548">
        <v>8730</v>
      </c>
      <c r="B14548" t="s">
        <v>591</v>
      </c>
      <c r="C14548" t="s">
        <v>3767</v>
      </c>
      <c r="AD14548">
        <v>1</v>
      </c>
      <c r="AE14548" t="s">
        <v>136</v>
      </c>
      <c r="AF14548">
        <v>0</v>
      </c>
      <c r="AG14548">
        <v>0</v>
      </c>
      <c r="AH14548">
        <v>0</v>
      </c>
      <c r="AI14548">
        <v>0</v>
      </c>
    </row>
    <row r="14549" spans="1:39" x14ac:dyDescent="0.3">
      <c r="A14549">
        <v>8730</v>
      </c>
      <c r="B14549" t="s">
        <v>380</v>
      </c>
      <c r="C14549" t="s">
        <v>3768</v>
      </c>
      <c r="AD14549">
        <v>2</v>
      </c>
      <c r="AE14549" t="s">
        <v>136</v>
      </c>
      <c r="AF14549">
        <v>0</v>
      </c>
      <c r="AG14549">
        <v>0</v>
      </c>
      <c r="AH14549">
        <v>2</v>
      </c>
      <c r="AI14549">
        <v>2</v>
      </c>
    </row>
    <row r="14550" spans="1:39" x14ac:dyDescent="0.3">
      <c r="A14550">
        <v>8730</v>
      </c>
      <c r="B14550" t="s">
        <v>591</v>
      </c>
      <c r="C14550" t="s">
        <v>195</v>
      </c>
      <c r="AJ14550">
        <v>45</v>
      </c>
      <c r="AK14550">
        <v>232</v>
      </c>
      <c r="AL14550">
        <v>38.700000000000003</v>
      </c>
      <c r="AM14550">
        <v>6</v>
      </c>
    </row>
    <row r="14551" spans="1:39" x14ac:dyDescent="0.3">
      <c r="A14551">
        <v>8730</v>
      </c>
      <c r="B14551" t="s">
        <v>380</v>
      </c>
      <c r="C14551" t="s">
        <v>3768</v>
      </c>
      <c r="AJ14551">
        <v>51</v>
      </c>
      <c r="AK14551">
        <v>279</v>
      </c>
      <c r="AL14551">
        <v>39.9</v>
      </c>
      <c r="AM14551">
        <v>7</v>
      </c>
    </row>
    <row r="14552" spans="1:39" x14ac:dyDescent="0.3">
      <c r="A14552">
        <v>8731</v>
      </c>
      <c r="B14552" t="s">
        <v>1448</v>
      </c>
      <c r="C14552" t="s">
        <v>3769</v>
      </c>
      <c r="D14552">
        <v>30</v>
      </c>
      <c r="E14552">
        <v>63.3</v>
      </c>
      <c r="F14552">
        <v>19</v>
      </c>
      <c r="G14552">
        <v>2</v>
      </c>
      <c r="H14552">
        <v>1</v>
      </c>
      <c r="I14552">
        <v>213</v>
      </c>
      <c r="J14552">
        <v>120.6</v>
      </c>
    </row>
    <row r="14553" spans="1:39" x14ac:dyDescent="0.3">
      <c r="A14553">
        <v>8731</v>
      </c>
      <c r="B14553" t="s">
        <v>165</v>
      </c>
      <c r="C14553" t="s">
        <v>107</v>
      </c>
      <c r="D14553">
        <v>27</v>
      </c>
      <c r="E14553">
        <v>66.7</v>
      </c>
      <c r="F14553">
        <v>18</v>
      </c>
      <c r="G14553">
        <v>0</v>
      </c>
      <c r="H14553">
        <v>1</v>
      </c>
      <c r="I14553">
        <v>234</v>
      </c>
      <c r="J14553">
        <v>151.69999999999999</v>
      </c>
    </row>
    <row r="14554" spans="1:39" x14ac:dyDescent="0.3">
      <c r="A14554">
        <v>8731</v>
      </c>
      <c r="B14554" t="s">
        <v>1448</v>
      </c>
      <c r="C14554" t="s">
        <v>541</v>
      </c>
      <c r="K14554">
        <v>31</v>
      </c>
      <c r="L14554">
        <v>0</v>
      </c>
      <c r="M14554">
        <v>24</v>
      </c>
      <c r="N14554">
        <v>1</v>
      </c>
      <c r="O14554">
        <v>117</v>
      </c>
    </row>
    <row r="14555" spans="1:39" x14ac:dyDescent="0.3">
      <c r="A14555">
        <v>8731</v>
      </c>
      <c r="B14555" t="s">
        <v>1448</v>
      </c>
      <c r="C14555" t="s">
        <v>3770</v>
      </c>
      <c r="K14555">
        <v>11</v>
      </c>
      <c r="L14555">
        <v>0</v>
      </c>
      <c r="M14555">
        <v>25</v>
      </c>
      <c r="N14555">
        <v>1</v>
      </c>
      <c r="O14555">
        <v>57</v>
      </c>
    </row>
    <row r="14556" spans="1:39" x14ac:dyDescent="0.3">
      <c r="A14556">
        <v>8731</v>
      </c>
      <c r="B14556" t="s">
        <v>1448</v>
      </c>
      <c r="C14556" t="s">
        <v>3769</v>
      </c>
      <c r="K14556">
        <v>3</v>
      </c>
      <c r="L14556">
        <v>0</v>
      </c>
      <c r="M14556">
        <v>15</v>
      </c>
      <c r="N14556">
        <v>0</v>
      </c>
      <c r="O14556">
        <v>27</v>
      </c>
    </row>
    <row r="14557" spans="1:39" x14ac:dyDescent="0.3">
      <c r="A14557">
        <v>8731</v>
      </c>
      <c r="B14557" t="s">
        <v>1448</v>
      </c>
      <c r="C14557" t="s">
        <v>2617</v>
      </c>
      <c r="K14557">
        <v>2</v>
      </c>
      <c r="L14557">
        <v>0</v>
      </c>
      <c r="M14557">
        <v>4</v>
      </c>
      <c r="N14557">
        <v>0</v>
      </c>
      <c r="O14557">
        <v>7</v>
      </c>
    </row>
    <row r="14558" spans="1:39" x14ac:dyDescent="0.3">
      <c r="A14558">
        <v>8731</v>
      </c>
      <c r="B14558" t="s">
        <v>165</v>
      </c>
      <c r="C14558" t="s">
        <v>595</v>
      </c>
      <c r="K14558">
        <v>11</v>
      </c>
      <c r="L14558">
        <v>0</v>
      </c>
      <c r="M14558">
        <v>63</v>
      </c>
      <c r="N14558">
        <v>1</v>
      </c>
      <c r="O14558">
        <v>102</v>
      </c>
    </row>
    <row r="14559" spans="1:39" x14ac:dyDescent="0.3">
      <c r="A14559">
        <v>8731</v>
      </c>
      <c r="B14559" t="s">
        <v>165</v>
      </c>
      <c r="C14559" t="s">
        <v>1761</v>
      </c>
      <c r="K14559">
        <v>9</v>
      </c>
      <c r="L14559">
        <v>0</v>
      </c>
      <c r="M14559">
        <v>22</v>
      </c>
      <c r="N14559">
        <v>1</v>
      </c>
      <c r="O14559">
        <v>51</v>
      </c>
    </row>
    <row r="14560" spans="1:39" x14ac:dyDescent="0.3">
      <c r="A14560">
        <v>8731</v>
      </c>
      <c r="B14560" t="s">
        <v>165</v>
      </c>
      <c r="C14560" t="s">
        <v>107</v>
      </c>
      <c r="K14560">
        <v>7</v>
      </c>
      <c r="L14560">
        <v>0</v>
      </c>
      <c r="M14560">
        <v>11</v>
      </c>
      <c r="N14560">
        <v>1</v>
      </c>
      <c r="O14560">
        <v>45</v>
      </c>
    </row>
    <row r="14561" spans="1:24" x14ac:dyDescent="0.3">
      <c r="A14561">
        <v>8731</v>
      </c>
      <c r="B14561" t="s">
        <v>165</v>
      </c>
      <c r="C14561" t="s">
        <v>56</v>
      </c>
      <c r="K14561">
        <v>0</v>
      </c>
      <c r="L14561">
        <v>1</v>
      </c>
      <c r="M14561">
        <v>0</v>
      </c>
      <c r="N14561">
        <v>0</v>
      </c>
      <c r="O14561">
        <v>0</v>
      </c>
    </row>
    <row r="14562" spans="1:24" x14ac:dyDescent="0.3">
      <c r="A14562">
        <v>8731</v>
      </c>
      <c r="B14562" t="s">
        <v>1448</v>
      </c>
      <c r="C14562" t="s">
        <v>3771</v>
      </c>
      <c r="P14562">
        <v>19</v>
      </c>
      <c r="Q14562">
        <v>0</v>
      </c>
      <c r="R14562">
        <v>73</v>
      </c>
      <c r="S14562">
        <v>6</v>
      </c>
    </row>
    <row r="14563" spans="1:24" x14ac:dyDescent="0.3">
      <c r="A14563">
        <v>8731</v>
      </c>
      <c r="B14563" t="s">
        <v>1448</v>
      </c>
      <c r="C14563" t="s">
        <v>44</v>
      </c>
      <c r="P14563">
        <v>22</v>
      </c>
      <c r="Q14563">
        <v>0</v>
      </c>
      <c r="R14563">
        <v>47</v>
      </c>
      <c r="S14563">
        <v>3</v>
      </c>
    </row>
    <row r="14564" spans="1:24" x14ac:dyDescent="0.3">
      <c r="A14564">
        <v>8731</v>
      </c>
      <c r="B14564" t="s">
        <v>1448</v>
      </c>
      <c r="C14564" t="s">
        <v>3772</v>
      </c>
      <c r="P14564">
        <v>21</v>
      </c>
      <c r="Q14564">
        <v>1</v>
      </c>
      <c r="R14564">
        <v>25</v>
      </c>
      <c r="S14564">
        <v>2</v>
      </c>
    </row>
    <row r="14565" spans="1:24" x14ac:dyDescent="0.3">
      <c r="A14565">
        <v>8731</v>
      </c>
      <c r="B14565" t="s">
        <v>1448</v>
      </c>
      <c r="C14565" t="s">
        <v>142</v>
      </c>
      <c r="P14565">
        <v>15</v>
      </c>
      <c r="Q14565">
        <v>0</v>
      </c>
      <c r="R14565">
        <v>20</v>
      </c>
      <c r="S14565">
        <v>2</v>
      </c>
    </row>
    <row r="14566" spans="1:24" x14ac:dyDescent="0.3">
      <c r="A14566">
        <v>8731</v>
      </c>
      <c r="B14566" t="s">
        <v>1448</v>
      </c>
      <c r="C14566" t="s">
        <v>2617</v>
      </c>
      <c r="P14566">
        <v>19</v>
      </c>
      <c r="Q14566">
        <v>0</v>
      </c>
      <c r="R14566">
        <v>19</v>
      </c>
      <c r="S14566">
        <v>1</v>
      </c>
    </row>
    <row r="14567" spans="1:24" x14ac:dyDescent="0.3">
      <c r="A14567">
        <v>8731</v>
      </c>
      <c r="B14567" t="s">
        <v>1448</v>
      </c>
      <c r="C14567" t="s">
        <v>541</v>
      </c>
      <c r="P14567">
        <v>13</v>
      </c>
      <c r="Q14567">
        <v>0</v>
      </c>
      <c r="R14567">
        <v>13</v>
      </c>
      <c r="S14567">
        <v>1</v>
      </c>
    </row>
    <row r="14568" spans="1:24" x14ac:dyDescent="0.3">
      <c r="A14568">
        <v>8731</v>
      </c>
      <c r="B14568" t="s">
        <v>1448</v>
      </c>
      <c r="C14568" t="s">
        <v>3316</v>
      </c>
      <c r="P14568">
        <v>9</v>
      </c>
      <c r="Q14568">
        <v>0</v>
      </c>
      <c r="R14568">
        <v>10</v>
      </c>
      <c r="S14568">
        <v>2</v>
      </c>
    </row>
    <row r="14569" spans="1:24" x14ac:dyDescent="0.3">
      <c r="A14569">
        <v>8731</v>
      </c>
      <c r="B14569" t="s">
        <v>1448</v>
      </c>
      <c r="C14569" t="s">
        <v>3319</v>
      </c>
      <c r="P14569">
        <v>6</v>
      </c>
      <c r="Q14569">
        <v>0</v>
      </c>
      <c r="R14569">
        <v>6</v>
      </c>
      <c r="S14569">
        <v>1</v>
      </c>
    </row>
    <row r="14570" spans="1:24" x14ac:dyDescent="0.3">
      <c r="A14570">
        <v>8731</v>
      </c>
      <c r="B14570" t="s">
        <v>1448</v>
      </c>
      <c r="C14570" t="s">
        <v>2070</v>
      </c>
      <c r="P14570">
        <v>0</v>
      </c>
      <c r="Q14570">
        <v>0</v>
      </c>
      <c r="R14570">
        <v>0</v>
      </c>
      <c r="S14570">
        <v>1</v>
      </c>
    </row>
    <row r="14571" spans="1:24" x14ac:dyDescent="0.3">
      <c r="A14571">
        <v>8731</v>
      </c>
      <c r="B14571" t="s">
        <v>165</v>
      </c>
      <c r="C14571" t="s">
        <v>56</v>
      </c>
      <c r="P14571">
        <v>54</v>
      </c>
      <c r="Q14571">
        <v>1</v>
      </c>
      <c r="R14571">
        <v>128</v>
      </c>
      <c r="S14571">
        <v>8</v>
      </c>
    </row>
    <row r="14572" spans="1:24" x14ac:dyDescent="0.3">
      <c r="A14572">
        <v>8731</v>
      </c>
      <c r="B14572" t="s">
        <v>165</v>
      </c>
      <c r="C14572" t="s">
        <v>749</v>
      </c>
      <c r="P14572">
        <v>23</v>
      </c>
      <c r="Q14572">
        <v>0</v>
      </c>
      <c r="R14572">
        <v>52</v>
      </c>
      <c r="S14572">
        <v>4</v>
      </c>
    </row>
    <row r="14573" spans="1:24" x14ac:dyDescent="0.3">
      <c r="A14573">
        <v>8731</v>
      </c>
      <c r="B14573" t="s">
        <v>165</v>
      </c>
      <c r="C14573" t="s">
        <v>595</v>
      </c>
      <c r="P14573">
        <v>15</v>
      </c>
      <c r="Q14573">
        <v>0</v>
      </c>
      <c r="R14573">
        <v>29</v>
      </c>
      <c r="S14573">
        <v>2</v>
      </c>
    </row>
    <row r="14574" spans="1:24" x14ac:dyDescent="0.3">
      <c r="A14574">
        <v>8731</v>
      </c>
      <c r="B14574" t="s">
        <v>165</v>
      </c>
      <c r="C14574" t="s">
        <v>1761</v>
      </c>
      <c r="P14574">
        <v>10</v>
      </c>
      <c r="Q14574">
        <v>0</v>
      </c>
      <c r="R14574">
        <v>19</v>
      </c>
      <c r="S14574">
        <v>3</v>
      </c>
    </row>
    <row r="14575" spans="1:24" x14ac:dyDescent="0.3">
      <c r="A14575">
        <v>8731</v>
      </c>
      <c r="B14575" t="s">
        <v>165</v>
      </c>
      <c r="C14575" t="s">
        <v>3773</v>
      </c>
      <c r="P14575">
        <v>6</v>
      </c>
      <c r="Q14575">
        <v>0</v>
      </c>
      <c r="R14575">
        <v>6</v>
      </c>
      <c r="S14575">
        <v>1</v>
      </c>
    </row>
    <row r="14576" spans="1:24" x14ac:dyDescent="0.3">
      <c r="A14576">
        <v>8731</v>
      </c>
      <c r="B14576" t="s">
        <v>1448</v>
      </c>
      <c r="C14576" t="s">
        <v>142</v>
      </c>
      <c r="T14576">
        <v>29</v>
      </c>
      <c r="U14576">
        <v>37</v>
      </c>
      <c r="V14576">
        <v>0</v>
      </c>
      <c r="W14576">
        <v>58</v>
      </c>
      <c r="X14576">
        <v>2</v>
      </c>
    </row>
    <row r="14577" spans="1:39" x14ac:dyDescent="0.3">
      <c r="A14577">
        <v>8731</v>
      </c>
      <c r="B14577" t="s">
        <v>1448</v>
      </c>
      <c r="C14577" t="s">
        <v>1277</v>
      </c>
      <c r="T14577">
        <v>21</v>
      </c>
      <c r="U14577">
        <v>21</v>
      </c>
      <c r="V14577">
        <v>0</v>
      </c>
      <c r="W14577">
        <v>21</v>
      </c>
      <c r="X14577">
        <v>1</v>
      </c>
    </row>
    <row r="14578" spans="1:39" x14ac:dyDescent="0.3">
      <c r="A14578">
        <v>8731</v>
      </c>
      <c r="B14578" t="s">
        <v>165</v>
      </c>
      <c r="C14578" t="s">
        <v>56</v>
      </c>
      <c r="T14578">
        <v>21</v>
      </c>
      <c r="U14578">
        <v>23</v>
      </c>
      <c r="V14578">
        <v>0</v>
      </c>
      <c r="W14578">
        <v>42</v>
      </c>
      <c r="X14578">
        <v>2</v>
      </c>
    </row>
    <row r="14579" spans="1:39" x14ac:dyDescent="0.3">
      <c r="A14579">
        <v>8731</v>
      </c>
      <c r="B14579" t="s">
        <v>165</v>
      </c>
      <c r="C14579" t="s">
        <v>749</v>
      </c>
      <c r="T14579">
        <v>7</v>
      </c>
      <c r="U14579">
        <v>7</v>
      </c>
      <c r="V14579">
        <v>0</v>
      </c>
      <c r="W14579">
        <v>7</v>
      </c>
      <c r="X14579">
        <v>1</v>
      </c>
    </row>
    <row r="14580" spans="1:39" x14ac:dyDescent="0.3">
      <c r="A14580">
        <v>8731</v>
      </c>
      <c r="B14580" t="s">
        <v>1448</v>
      </c>
      <c r="C14580" t="s">
        <v>142</v>
      </c>
      <c r="Y14580">
        <v>-3</v>
      </c>
      <c r="Z14580">
        <v>0</v>
      </c>
      <c r="AA14580">
        <v>0</v>
      </c>
      <c r="AB14580">
        <v>-6</v>
      </c>
      <c r="AC14580">
        <v>2</v>
      </c>
    </row>
    <row r="14581" spans="1:39" x14ac:dyDescent="0.3">
      <c r="A14581">
        <v>8731</v>
      </c>
      <c r="B14581" t="s">
        <v>1448</v>
      </c>
      <c r="C14581" t="s">
        <v>2475</v>
      </c>
      <c r="AD14581">
        <v>2</v>
      </c>
      <c r="AE14581">
        <v>27</v>
      </c>
      <c r="AF14581">
        <v>1</v>
      </c>
      <c r="AG14581">
        <v>50</v>
      </c>
      <c r="AH14581">
        <v>6</v>
      </c>
      <c r="AI14581">
        <v>3</v>
      </c>
    </row>
    <row r="14582" spans="1:39" x14ac:dyDescent="0.3">
      <c r="A14582">
        <v>8731</v>
      </c>
      <c r="B14582" t="s">
        <v>165</v>
      </c>
      <c r="C14582" t="s">
        <v>3774</v>
      </c>
      <c r="AD14582">
        <v>1</v>
      </c>
      <c r="AE14582">
        <v>41</v>
      </c>
      <c r="AF14582">
        <v>1</v>
      </c>
      <c r="AG14582">
        <v>100</v>
      </c>
      <c r="AH14582">
        <v>7</v>
      </c>
      <c r="AI14582">
        <v>4</v>
      </c>
    </row>
    <row r="14583" spans="1:39" x14ac:dyDescent="0.3">
      <c r="A14583">
        <v>8731</v>
      </c>
      <c r="B14583" t="s">
        <v>1448</v>
      </c>
      <c r="C14583" t="s">
        <v>3775</v>
      </c>
      <c r="AJ14583">
        <v>51</v>
      </c>
      <c r="AK14583">
        <v>103</v>
      </c>
      <c r="AL14583">
        <v>34.299999999999997</v>
      </c>
      <c r="AM14583">
        <v>3</v>
      </c>
    </row>
    <row r="14584" spans="1:39" x14ac:dyDescent="0.3">
      <c r="A14584">
        <v>8731</v>
      </c>
      <c r="B14584" t="s">
        <v>165</v>
      </c>
      <c r="C14584" t="s">
        <v>3493</v>
      </c>
      <c r="AJ14584">
        <v>45</v>
      </c>
      <c r="AK14584">
        <v>161</v>
      </c>
      <c r="AL14584">
        <v>40.200000000000003</v>
      </c>
      <c r="AM14584">
        <v>4</v>
      </c>
    </row>
    <row r="14585" spans="1:39" x14ac:dyDescent="0.3">
      <c r="A14585">
        <v>8732</v>
      </c>
      <c r="B14585" t="s">
        <v>650</v>
      </c>
      <c r="C14585" t="s">
        <v>2369</v>
      </c>
      <c r="D14585">
        <v>33</v>
      </c>
      <c r="E14585">
        <v>63.6</v>
      </c>
      <c r="F14585">
        <v>21</v>
      </c>
      <c r="G14585">
        <v>1</v>
      </c>
      <c r="H14585">
        <v>1</v>
      </c>
      <c r="I14585">
        <v>275</v>
      </c>
      <c r="J14585">
        <v>137.6</v>
      </c>
    </row>
    <row r="14586" spans="1:39" x14ac:dyDescent="0.3">
      <c r="A14586">
        <v>8732</v>
      </c>
      <c r="B14586" t="s">
        <v>2133</v>
      </c>
      <c r="C14586" t="s">
        <v>1227</v>
      </c>
      <c r="D14586">
        <v>33</v>
      </c>
      <c r="E14586">
        <v>60.6</v>
      </c>
      <c r="F14586">
        <v>20</v>
      </c>
      <c r="G14586">
        <v>2</v>
      </c>
      <c r="H14586">
        <v>3</v>
      </c>
      <c r="I14586">
        <v>254</v>
      </c>
      <c r="J14586">
        <v>143.1</v>
      </c>
    </row>
    <row r="14587" spans="1:39" x14ac:dyDescent="0.3">
      <c r="A14587">
        <v>8732</v>
      </c>
      <c r="B14587" t="s">
        <v>650</v>
      </c>
      <c r="C14587" t="s">
        <v>3776</v>
      </c>
      <c r="K14587">
        <v>11</v>
      </c>
      <c r="L14587">
        <v>1</v>
      </c>
      <c r="M14587">
        <v>33</v>
      </c>
      <c r="N14587">
        <v>1</v>
      </c>
      <c r="O14587">
        <v>109</v>
      </c>
    </row>
    <row r="14588" spans="1:39" x14ac:dyDescent="0.3">
      <c r="A14588">
        <v>8732</v>
      </c>
      <c r="B14588" t="s">
        <v>650</v>
      </c>
      <c r="C14588" t="s">
        <v>320</v>
      </c>
      <c r="K14588">
        <v>12</v>
      </c>
      <c r="L14588">
        <v>0</v>
      </c>
      <c r="M14588">
        <v>13</v>
      </c>
      <c r="N14588">
        <v>1</v>
      </c>
      <c r="O14588">
        <v>48</v>
      </c>
    </row>
    <row r="14589" spans="1:39" x14ac:dyDescent="0.3">
      <c r="A14589">
        <v>8732</v>
      </c>
      <c r="B14589" t="s">
        <v>650</v>
      </c>
      <c r="C14589" t="s">
        <v>2119</v>
      </c>
      <c r="K14589">
        <v>1</v>
      </c>
      <c r="L14589">
        <v>0</v>
      </c>
      <c r="M14589">
        <v>4</v>
      </c>
      <c r="N14589">
        <v>0</v>
      </c>
      <c r="O14589">
        <v>4</v>
      </c>
    </row>
    <row r="14590" spans="1:39" x14ac:dyDescent="0.3">
      <c r="A14590">
        <v>8732</v>
      </c>
      <c r="B14590" t="s">
        <v>650</v>
      </c>
      <c r="C14590" t="s">
        <v>3442</v>
      </c>
      <c r="K14590">
        <v>1</v>
      </c>
      <c r="L14590">
        <v>0</v>
      </c>
      <c r="M14590">
        <v>4</v>
      </c>
      <c r="N14590">
        <v>0</v>
      </c>
      <c r="O14590">
        <v>4</v>
      </c>
    </row>
    <row r="14591" spans="1:39" x14ac:dyDescent="0.3">
      <c r="A14591">
        <v>8732</v>
      </c>
      <c r="B14591" t="s">
        <v>650</v>
      </c>
      <c r="C14591" t="s">
        <v>3777</v>
      </c>
      <c r="K14591">
        <v>1</v>
      </c>
      <c r="L14591">
        <v>0</v>
      </c>
      <c r="M14591">
        <v>2</v>
      </c>
      <c r="N14591">
        <v>0</v>
      </c>
      <c r="O14591">
        <v>2</v>
      </c>
    </row>
    <row r="14592" spans="1:39" x14ac:dyDescent="0.3">
      <c r="A14592">
        <v>8732</v>
      </c>
      <c r="B14592" t="s">
        <v>650</v>
      </c>
      <c r="C14592" t="s">
        <v>3445</v>
      </c>
      <c r="K14592">
        <v>0</v>
      </c>
      <c r="L14592">
        <v>1</v>
      </c>
      <c r="M14592">
        <v>0</v>
      </c>
      <c r="N14592">
        <v>0</v>
      </c>
      <c r="O14592">
        <v>0</v>
      </c>
    </row>
    <row r="14593" spans="1:19" x14ac:dyDescent="0.3">
      <c r="A14593">
        <v>8732</v>
      </c>
      <c r="B14593" t="s">
        <v>650</v>
      </c>
      <c r="C14593" t="s">
        <v>2369</v>
      </c>
      <c r="K14593">
        <v>16</v>
      </c>
      <c r="L14593">
        <v>0</v>
      </c>
      <c r="M14593">
        <v>10</v>
      </c>
      <c r="N14593">
        <v>0</v>
      </c>
      <c r="O14593">
        <v>-13</v>
      </c>
    </row>
    <row r="14594" spans="1:19" x14ac:dyDescent="0.3">
      <c r="A14594">
        <v>8732</v>
      </c>
      <c r="B14594" t="s">
        <v>2133</v>
      </c>
      <c r="C14594" t="s">
        <v>1227</v>
      </c>
      <c r="K14594">
        <v>12</v>
      </c>
      <c r="L14594">
        <v>1</v>
      </c>
      <c r="M14594">
        <v>39</v>
      </c>
      <c r="N14594">
        <v>0</v>
      </c>
      <c r="O14594">
        <v>27</v>
      </c>
    </row>
    <row r="14595" spans="1:19" x14ac:dyDescent="0.3">
      <c r="A14595">
        <v>8732</v>
      </c>
      <c r="B14595" t="s">
        <v>2133</v>
      </c>
      <c r="C14595" t="s">
        <v>790</v>
      </c>
      <c r="K14595">
        <v>3</v>
      </c>
      <c r="L14595">
        <v>0</v>
      </c>
      <c r="M14595">
        <v>5</v>
      </c>
      <c r="N14595">
        <v>0</v>
      </c>
      <c r="O14595">
        <v>9</v>
      </c>
    </row>
    <row r="14596" spans="1:19" x14ac:dyDescent="0.3">
      <c r="A14596">
        <v>8732</v>
      </c>
      <c r="B14596" t="s">
        <v>2133</v>
      </c>
      <c r="C14596" t="s">
        <v>3778</v>
      </c>
      <c r="K14596">
        <v>0</v>
      </c>
      <c r="L14596">
        <v>1</v>
      </c>
      <c r="M14596">
        <v>0</v>
      </c>
      <c r="N14596">
        <v>0</v>
      </c>
      <c r="O14596">
        <v>0</v>
      </c>
    </row>
    <row r="14597" spans="1:19" x14ac:dyDescent="0.3">
      <c r="A14597">
        <v>8732</v>
      </c>
      <c r="B14597" t="s">
        <v>2133</v>
      </c>
      <c r="C14597" t="s">
        <v>3779</v>
      </c>
      <c r="K14597">
        <v>9</v>
      </c>
      <c r="L14597">
        <v>0</v>
      </c>
      <c r="M14597">
        <v>3</v>
      </c>
      <c r="N14597">
        <v>0</v>
      </c>
      <c r="O14597">
        <v>-1</v>
      </c>
    </row>
    <row r="14598" spans="1:19" x14ac:dyDescent="0.3">
      <c r="A14598">
        <v>8732</v>
      </c>
      <c r="B14598" t="s">
        <v>650</v>
      </c>
      <c r="C14598" t="s">
        <v>3777</v>
      </c>
      <c r="P14598">
        <v>84</v>
      </c>
      <c r="Q14598">
        <v>1</v>
      </c>
      <c r="R14598">
        <v>97</v>
      </c>
      <c r="S14598">
        <v>3</v>
      </c>
    </row>
    <row r="14599" spans="1:19" x14ac:dyDescent="0.3">
      <c r="A14599">
        <v>8732</v>
      </c>
      <c r="B14599" t="s">
        <v>650</v>
      </c>
      <c r="C14599" t="s">
        <v>2119</v>
      </c>
      <c r="P14599">
        <v>18</v>
      </c>
      <c r="Q14599">
        <v>0</v>
      </c>
      <c r="R14599">
        <v>46</v>
      </c>
      <c r="S14599">
        <v>4</v>
      </c>
    </row>
    <row r="14600" spans="1:19" x14ac:dyDescent="0.3">
      <c r="A14600">
        <v>8732</v>
      </c>
      <c r="B14600" t="s">
        <v>650</v>
      </c>
      <c r="C14600" t="s">
        <v>443</v>
      </c>
      <c r="P14600">
        <v>16</v>
      </c>
      <c r="Q14600">
        <v>0</v>
      </c>
      <c r="R14600">
        <v>35</v>
      </c>
      <c r="S14600">
        <v>4</v>
      </c>
    </row>
    <row r="14601" spans="1:19" x14ac:dyDescent="0.3">
      <c r="A14601">
        <v>8732</v>
      </c>
      <c r="B14601" t="s">
        <v>650</v>
      </c>
      <c r="C14601" t="s">
        <v>121</v>
      </c>
      <c r="P14601">
        <v>19</v>
      </c>
      <c r="Q14601">
        <v>0</v>
      </c>
      <c r="R14601">
        <v>34</v>
      </c>
      <c r="S14601">
        <v>2</v>
      </c>
    </row>
    <row r="14602" spans="1:19" x14ac:dyDescent="0.3">
      <c r="A14602">
        <v>8732</v>
      </c>
      <c r="B14602" t="s">
        <v>650</v>
      </c>
      <c r="C14602" t="s">
        <v>3780</v>
      </c>
      <c r="P14602">
        <v>11</v>
      </c>
      <c r="Q14602">
        <v>0</v>
      </c>
      <c r="R14602">
        <v>18</v>
      </c>
      <c r="S14602">
        <v>2</v>
      </c>
    </row>
    <row r="14603" spans="1:19" x14ac:dyDescent="0.3">
      <c r="A14603">
        <v>8732</v>
      </c>
      <c r="B14603" t="s">
        <v>650</v>
      </c>
      <c r="C14603" t="s">
        <v>220</v>
      </c>
      <c r="P14603">
        <v>14</v>
      </c>
      <c r="Q14603">
        <v>0</v>
      </c>
      <c r="R14603">
        <v>14</v>
      </c>
      <c r="S14603">
        <v>1</v>
      </c>
    </row>
    <row r="14604" spans="1:19" x14ac:dyDescent="0.3">
      <c r="A14604">
        <v>8732</v>
      </c>
      <c r="B14604" t="s">
        <v>650</v>
      </c>
      <c r="C14604" t="s">
        <v>3445</v>
      </c>
      <c r="P14604">
        <v>7</v>
      </c>
      <c r="Q14604">
        <v>0</v>
      </c>
      <c r="R14604">
        <v>12</v>
      </c>
      <c r="S14604">
        <v>1</v>
      </c>
    </row>
    <row r="14605" spans="1:19" x14ac:dyDescent="0.3">
      <c r="A14605">
        <v>8732</v>
      </c>
      <c r="B14605" t="s">
        <v>650</v>
      </c>
      <c r="C14605" t="s">
        <v>3442</v>
      </c>
      <c r="P14605">
        <v>7</v>
      </c>
      <c r="Q14605">
        <v>0</v>
      </c>
      <c r="R14605">
        <v>11</v>
      </c>
      <c r="S14605">
        <v>3</v>
      </c>
    </row>
    <row r="14606" spans="1:19" x14ac:dyDescent="0.3">
      <c r="A14606">
        <v>8732</v>
      </c>
      <c r="B14606" t="s">
        <v>650</v>
      </c>
      <c r="C14606" t="s">
        <v>3776</v>
      </c>
      <c r="P14606">
        <v>8</v>
      </c>
      <c r="Q14606">
        <v>0</v>
      </c>
      <c r="R14606">
        <v>8</v>
      </c>
      <c r="S14606">
        <v>1</v>
      </c>
    </row>
    <row r="14607" spans="1:19" x14ac:dyDescent="0.3">
      <c r="A14607">
        <v>8732</v>
      </c>
      <c r="B14607" t="s">
        <v>2133</v>
      </c>
      <c r="C14607" t="s">
        <v>3781</v>
      </c>
      <c r="P14607">
        <v>48</v>
      </c>
      <c r="Q14607">
        <v>2</v>
      </c>
      <c r="R14607">
        <v>105</v>
      </c>
      <c r="S14607">
        <v>5</v>
      </c>
    </row>
    <row r="14608" spans="1:19" x14ac:dyDescent="0.3">
      <c r="A14608">
        <v>8732</v>
      </c>
      <c r="B14608" t="s">
        <v>2133</v>
      </c>
      <c r="C14608" t="s">
        <v>3216</v>
      </c>
      <c r="P14608">
        <v>30</v>
      </c>
      <c r="Q14608">
        <v>0</v>
      </c>
      <c r="R14608">
        <v>41</v>
      </c>
      <c r="S14608">
        <v>2</v>
      </c>
    </row>
    <row r="14609" spans="1:39" x14ac:dyDescent="0.3">
      <c r="A14609">
        <v>8732</v>
      </c>
      <c r="B14609" t="s">
        <v>2133</v>
      </c>
      <c r="C14609" t="s">
        <v>3436</v>
      </c>
      <c r="P14609">
        <v>13</v>
      </c>
      <c r="Q14609">
        <v>0</v>
      </c>
      <c r="R14609">
        <v>32</v>
      </c>
      <c r="S14609">
        <v>3</v>
      </c>
    </row>
    <row r="14610" spans="1:39" x14ac:dyDescent="0.3">
      <c r="A14610">
        <v>8732</v>
      </c>
      <c r="B14610" t="s">
        <v>2133</v>
      </c>
      <c r="C14610" t="s">
        <v>3778</v>
      </c>
      <c r="P14610">
        <v>13</v>
      </c>
      <c r="Q14610">
        <v>0</v>
      </c>
      <c r="R14610">
        <v>24</v>
      </c>
      <c r="S14610">
        <v>3</v>
      </c>
    </row>
    <row r="14611" spans="1:39" x14ac:dyDescent="0.3">
      <c r="A14611">
        <v>8732</v>
      </c>
      <c r="B14611" t="s">
        <v>2133</v>
      </c>
      <c r="C14611" t="s">
        <v>3779</v>
      </c>
      <c r="P14611">
        <v>14</v>
      </c>
      <c r="Q14611">
        <v>0</v>
      </c>
      <c r="R14611">
        <v>23</v>
      </c>
      <c r="S14611">
        <v>2</v>
      </c>
    </row>
    <row r="14612" spans="1:39" x14ac:dyDescent="0.3">
      <c r="A14612">
        <v>8732</v>
      </c>
      <c r="B14612" t="s">
        <v>2133</v>
      </c>
      <c r="C14612" t="s">
        <v>56</v>
      </c>
      <c r="P14612">
        <v>6</v>
      </c>
      <c r="Q14612">
        <v>1</v>
      </c>
      <c r="R14612">
        <v>15</v>
      </c>
      <c r="S14612">
        <v>3</v>
      </c>
    </row>
    <row r="14613" spans="1:39" x14ac:dyDescent="0.3">
      <c r="A14613">
        <v>8732</v>
      </c>
      <c r="B14613" t="s">
        <v>2133</v>
      </c>
      <c r="C14613" t="s">
        <v>3782</v>
      </c>
      <c r="P14613">
        <v>8</v>
      </c>
      <c r="Q14613">
        <v>0</v>
      </c>
      <c r="R14613">
        <v>14</v>
      </c>
      <c r="S14613">
        <v>2</v>
      </c>
    </row>
    <row r="14614" spans="1:39" x14ac:dyDescent="0.3">
      <c r="A14614">
        <v>8732</v>
      </c>
      <c r="B14614" t="s">
        <v>650</v>
      </c>
      <c r="C14614" t="s">
        <v>2119</v>
      </c>
      <c r="T14614">
        <v>19.5</v>
      </c>
      <c r="U14614">
        <v>20</v>
      </c>
      <c r="V14614">
        <v>0</v>
      </c>
      <c r="W14614">
        <v>39</v>
      </c>
      <c r="X14614">
        <v>2</v>
      </c>
    </row>
    <row r="14615" spans="1:39" x14ac:dyDescent="0.3">
      <c r="A14615">
        <v>8732</v>
      </c>
      <c r="B14615" t="s">
        <v>2133</v>
      </c>
      <c r="C14615" t="s">
        <v>202</v>
      </c>
      <c r="T14615">
        <v>18</v>
      </c>
      <c r="U14615">
        <v>22</v>
      </c>
      <c r="V14615">
        <v>0</v>
      </c>
      <c r="W14615">
        <v>54</v>
      </c>
      <c r="X14615">
        <v>3</v>
      </c>
    </row>
    <row r="14616" spans="1:39" x14ac:dyDescent="0.3">
      <c r="A14616">
        <v>8732</v>
      </c>
      <c r="B14616" t="s">
        <v>2133</v>
      </c>
      <c r="C14616" t="s">
        <v>3436</v>
      </c>
      <c r="T14616">
        <v>17</v>
      </c>
      <c r="U14616">
        <v>21</v>
      </c>
      <c r="V14616">
        <v>0</v>
      </c>
      <c r="W14616">
        <v>34</v>
      </c>
      <c r="X14616">
        <v>2</v>
      </c>
    </row>
    <row r="14617" spans="1:39" x14ac:dyDescent="0.3">
      <c r="A14617">
        <v>8732</v>
      </c>
      <c r="B14617" t="s">
        <v>2133</v>
      </c>
      <c r="C14617" t="s">
        <v>3216</v>
      </c>
      <c r="T14617">
        <v>25</v>
      </c>
      <c r="U14617">
        <v>25</v>
      </c>
      <c r="V14617">
        <v>0</v>
      </c>
      <c r="W14617">
        <v>25</v>
      </c>
      <c r="X14617">
        <v>1</v>
      </c>
    </row>
    <row r="14618" spans="1:39" x14ac:dyDescent="0.3">
      <c r="A14618">
        <v>8732</v>
      </c>
      <c r="B14618" t="s">
        <v>650</v>
      </c>
      <c r="C14618" t="s">
        <v>2119</v>
      </c>
      <c r="Y14618">
        <v>25.3</v>
      </c>
      <c r="Z14618">
        <v>39</v>
      </c>
      <c r="AA14618">
        <v>0</v>
      </c>
      <c r="AB14618">
        <v>76</v>
      </c>
      <c r="AC14618">
        <v>3</v>
      </c>
    </row>
    <row r="14619" spans="1:39" x14ac:dyDescent="0.3">
      <c r="A14619">
        <v>8732</v>
      </c>
      <c r="B14619" t="s">
        <v>2133</v>
      </c>
      <c r="C14619" t="s">
        <v>3216</v>
      </c>
      <c r="Y14619">
        <v>3.8</v>
      </c>
      <c r="Z14619">
        <v>11</v>
      </c>
      <c r="AA14619">
        <v>0</v>
      </c>
      <c r="AB14619">
        <v>15</v>
      </c>
      <c r="AC14619">
        <v>4</v>
      </c>
    </row>
    <row r="14620" spans="1:39" x14ac:dyDescent="0.3">
      <c r="A14620">
        <v>8732</v>
      </c>
      <c r="B14620" t="s">
        <v>650</v>
      </c>
      <c r="C14620" t="s">
        <v>3264</v>
      </c>
      <c r="AD14620">
        <v>1</v>
      </c>
      <c r="AE14620">
        <v>29</v>
      </c>
      <c r="AF14620">
        <v>1</v>
      </c>
      <c r="AG14620">
        <v>100</v>
      </c>
      <c r="AH14620">
        <v>6</v>
      </c>
      <c r="AI14620">
        <v>3</v>
      </c>
    </row>
    <row r="14621" spans="1:39" x14ac:dyDescent="0.3">
      <c r="A14621">
        <v>8732</v>
      </c>
      <c r="B14621" t="s">
        <v>650</v>
      </c>
      <c r="C14621" t="s">
        <v>3447</v>
      </c>
      <c r="AD14621">
        <v>1</v>
      </c>
      <c r="AE14621">
        <v>44</v>
      </c>
      <c r="AF14621">
        <v>1</v>
      </c>
      <c r="AG14621">
        <v>100</v>
      </c>
      <c r="AH14621">
        <v>3</v>
      </c>
      <c r="AI14621">
        <v>0</v>
      </c>
    </row>
    <row r="14622" spans="1:39" x14ac:dyDescent="0.3">
      <c r="A14622">
        <v>8732</v>
      </c>
      <c r="B14622" t="s">
        <v>2133</v>
      </c>
      <c r="C14622" t="s">
        <v>3783</v>
      </c>
      <c r="AD14622">
        <v>0</v>
      </c>
      <c r="AE14622" t="s">
        <v>136</v>
      </c>
      <c r="AF14622">
        <v>0</v>
      </c>
      <c r="AG14622" t="s">
        <v>136</v>
      </c>
      <c r="AH14622">
        <v>2</v>
      </c>
      <c r="AI14622">
        <v>2</v>
      </c>
    </row>
    <row r="14623" spans="1:39" x14ac:dyDescent="0.3">
      <c r="A14623">
        <v>8732</v>
      </c>
      <c r="B14623" t="s">
        <v>650</v>
      </c>
      <c r="C14623" t="s">
        <v>3448</v>
      </c>
      <c r="AJ14623">
        <v>42</v>
      </c>
      <c r="AK14623">
        <v>262</v>
      </c>
      <c r="AL14623">
        <v>37.4</v>
      </c>
      <c r="AM14623">
        <v>7</v>
      </c>
    </row>
    <row r="14624" spans="1:39" x14ac:dyDescent="0.3">
      <c r="A14624">
        <v>8732</v>
      </c>
      <c r="B14624" t="s">
        <v>2133</v>
      </c>
      <c r="C14624" t="s">
        <v>665</v>
      </c>
      <c r="AJ14624">
        <v>53</v>
      </c>
      <c r="AK14624">
        <v>337</v>
      </c>
      <c r="AL14624">
        <v>42.1</v>
      </c>
      <c r="AM14624">
        <v>8</v>
      </c>
    </row>
    <row r="14625" spans="1:19" x14ac:dyDescent="0.3">
      <c r="A14625">
        <v>8733</v>
      </c>
      <c r="B14625" t="s">
        <v>1181</v>
      </c>
      <c r="C14625" t="s">
        <v>617</v>
      </c>
      <c r="D14625">
        <v>32</v>
      </c>
      <c r="E14625">
        <v>46.9</v>
      </c>
      <c r="F14625">
        <v>15</v>
      </c>
      <c r="G14625">
        <v>0</v>
      </c>
      <c r="H14625">
        <v>1</v>
      </c>
      <c r="I14625">
        <v>196</v>
      </c>
      <c r="J14625">
        <v>108.6</v>
      </c>
    </row>
    <row r="14626" spans="1:19" x14ac:dyDescent="0.3">
      <c r="A14626">
        <v>8733</v>
      </c>
      <c r="B14626" t="s">
        <v>1181</v>
      </c>
      <c r="C14626" t="s">
        <v>3132</v>
      </c>
      <c r="D14626">
        <v>4</v>
      </c>
      <c r="E14626">
        <v>25</v>
      </c>
      <c r="F14626">
        <v>1</v>
      </c>
      <c r="G14626">
        <v>0</v>
      </c>
      <c r="H14626">
        <v>0</v>
      </c>
      <c r="I14626">
        <v>30</v>
      </c>
      <c r="J14626">
        <v>88</v>
      </c>
    </row>
    <row r="14627" spans="1:19" x14ac:dyDescent="0.3">
      <c r="A14627">
        <v>8733</v>
      </c>
      <c r="B14627" t="s">
        <v>787</v>
      </c>
      <c r="C14627" t="s">
        <v>3784</v>
      </c>
      <c r="D14627">
        <v>31</v>
      </c>
      <c r="E14627">
        <v>61.3</v>
      </c>
      <c r="F14627">
        <v>19</v>
      </c>
      <c r="G14627">
        <v>0</v>
      </c>
      <c r="H14627">
        <v>1</v>
      </c>
      <c r="I14627">
        <v>275</v>
      </c>
      <c r="J14627">
        <v>146.5</v>
      </c>
    </row>
    <row r="14628" spans="1:19" x14ac:dyDescent="0.3">
      <c r="A14628">
        <v>8733</v>
      </c>
      <c r="B14628" t="s">
        <v>1181</v>
      </c>
      <c r="C14628" t="s">
        <v>617</v>
      </c>
      <c r="K14628">
        <v>17</v>
      </c>
      <c r="L14628">
        <v>0</v>
      </c>
      <c r="M14628">
        <v>21</v>
      </c>
      <c r="N14628">
        <v>0</v>
      </c>
      <c r="O14628">
        <v>66</v>
      </c>
    </row>
    <row r="14629" spans="1:19" x14ac:dyDescent="0.3">
      <c r="A14629">
        <v>8733</v>
      </c>
      <c r="B14629" t="s">
        <v>1181</v>
      </c>
      <c r="C14629" t="s">
        <v>3564</v>
      </c>
      <c r="K14629">
        <v>1</v>
      </c>
      <c r="L14629">
        <v>0</v>
      </c>
      <c r="M14629">
        <v>26</v>
      </c>
      <c r="N14629">
        <v>0</v>
      </c>
      <c r="O14629">
        <v>26</v>
      </c>
    </row>
    <row r="14630" spans="1:19" x14ac:dyDescent="0.3">
      <c r="A14630">
        <v>8733</v>
      </c>
      <c r="B14630" t="s">
        <v>1181</v>
      </c>
      <c r="C14630" t="s">
        <v>192</v>
      </c>
      <c r="K14630">
        <v>4</v>
      </c>
      <c r="L14630">
        <v>0</v>
      </c>
      <c r="M14630">
        <v>8</v>
      </c>
      <c r="N14630">
        <v>0</v>
      </c>
      <c r="O14630">
        <v>12</v>
      </c>
    </row>
    <row r="14631" spans="1:19" x14ac:dyDescent="0.3">
      <c r="A14631">
        <v>8733</v>
      </c>
      <c r="B14631" t="s">
        <v>1181</v>
      </c>
      <c r="C14631" t="s">
        <v>3375</v>
      </c>
      <c r="K14631">
        <v>1</v>
      </c>
      <c r="L14631">
        <v>0</v>
      </c>
      <c r="M14631">
        <v>5</v>
      </c>
      <c r="N14631">
        <v>0</v>
      </c>
      <c r="O14631">
        <v>5</v>
      </c>
    </row>
    <row r="14632" spans="1:19" x14ac:dyDescent="0.3">
      <c r="A14632">
        <v>8733</v>
      </c>
      <c r="B14632" t="s">
        <v>1181</v>
      </c>
      <c r="C14632" t="s">
        <v>3132</v>
      </c>
      <c r="K14632">
        <v>1</v>
      </c>
      <c r="L14632">
        <v>0</v>
      </c>
      <c r="M14632">
        <v>0</v>
      </c>
      <c r="N14632">
        <v>0</v>
      </c>
      <c r="O14632">
        <v>-6</v>
      </c>
    </row>
    <row r="14633" spans="1:19" x14ac:dyDescent="0.3">
      <c r="A14633">
        <v>8733</v>
      </c>
      <c r="B14633" t="s">
        <v>787</v>
      </c>
      <c r="C14633" t="s">
        <v>3517</v>
      </c>
      <c r="K14633">
        <v>29</v>
      </c>
      <c r="L14633">
        <v>0</v>
      </c>
      <c r="M14633">
        <v>9</v>
      </c>
      <c r="N14633">
        <v>0</v>
      </c>
      <c r="O14633">
        <v>81</v>
      </c>
    </row>
    <row r="14634" spans="1:19" x14ac:dyDescent="0.3">
      <c r="A14634">
        <v>8733</v>
      </c>
      <c r="B14634" t="s">
        <v>787</v>
      </c>
      <c r="C14634" t="s">
        <v>3109</v>
      </c>
      <c r="K14634">
        <v>6</v>
      </c>
      <c r="L14634">
        <v>0</v>
      </c>
      <c r="M14634">
        <v>8</v>
      </c>
      <c r="N14634">
        <v>0</v>
      </c>
      <c r="O14634">
        <v>22</v>
      </c>
    </row>
    <row r="14635" spans="1:19" x14ac:dyDescent="0.3">
      <c r="A14635">
        <v>8733</v>
      </c>
      <c r="B14635" t="s">
        <v>787</v>
      </c>
      <c r="C14635" t="s">
        <v>3516</v>
      </c>
      <c r="K14635">
        <v>3</v>
      </c>
      <c r="L14635">
        <v>0</v>
      </c>
      <c r="M14635">
        <v>8</v>
      </c>
      <c r="N14635">
        <v>0</v>
      </c>
      <c r="O14635">
        <v>19</v>
      </c>
    </row>
    <row r="14636" spans="1:19" x14ac:dyDescent="0.3">
      <c r="A14636">
        <v>8733</v>
      </c>
      <c r="B14636" t="s">
        <v>787</v>
      </c>
      <c r="C14636" t="s">
        <v>2913</v>
      </c>
      <c r="K14636">
        <v>1</v>
      </c>
      <c r="L14636">
        <v>0</v>
      </c>
      <c r="M14636">
        <v>11</v>
      </c>
      <c r="N14636">
        <v>0</v>
      </c>
      <c r="O14636">
        <v>11</v>
      </c>
    </row>
    <row r="14637" spans="1:19" x14ac:dyDescent="0.3">
      <c r="A14637">
        <v>8733</v>
      </c>
      <c r="B14637" t="s">
        <v>787</v>
      </c>
      <c r="C14637" t="s">
        <v>3784</v>
      </c>
      <c r="K14637">
        <v>4</v>
      </c>
      <c r="L14637">
        <v>0</v>
      </c>
      <c r="M14637">
        <v>3</v>
      </c>
      <c r="N14637">
        <v>0</v>
      </c>
      <c r="O14637">
        <v>6</v>
      </c>
    </row>
    <row r="14638" spans="1:19" x14ac:dyDescent="0.3">
      <c r="A14638">
        <v>8733</v>
      </c>
      <c r="B14638" t="s">
        <v>787</v>
      </c>
      <c r="C14638" t="s">
        <v>320</v>
      </c>
      <c r="K14638">
        <v>1</v>
      </c>
      <c r="L14638">
        <v>0</v>
      </c>
      <c r="M14638">
        <v>6</v>
      </c>
      <c r="N14638">
        <v>0</v>
      </c>
      <c r="O14638">
        <v>6</v>
      </c>
    </row>
    <row r="14639" spans="1:19" x14ac:dyDescent="0.3">
      <c r="A14639">
        <v>8733</v>
      </c>
      <c r="B14639" t="s">
        <v>1181</v>
      </c>
      <c r="C14639" t="s">
        <v>3564</v>
      </c>
      <c r="P14639">
        <v>21</v>
      </c>
      <c r="Q14639">
        <v>0</v>
      </c>
      <c r="R14639">
        <v>67</v>
      </c>
      <c r="S14639">
        <v>4</v>
      </c>
    </row>
    <row r="14640" spans="1:19" x14ac:dyDescent="0.3">
      <c r="A14640">
        <v>8733</v>
      </c>
      <c r="B14640" t="s">
        <v>1181</v>
      </c>
      <c r="C14640" t="s">
        <v>74</v>
      </c>
      <c r="P14640">
        <v>24</v>
      </c>
      <c r="Q14640">
        <v>0</v>
      </c>
      <c r="R14640">
        <v>56</v>
      </c>
      <c r="S14640">
        <v>3</v>
      </c>
    </row>
    <row r="14641" spans="1:29" x14ac:dyDescent="0.3">
      <c r="A14641">
        <v>8733</v>
      </c>
      <c r="B14641" t="s">
        <v>1181</v>
      </c>
      <c r="C14641" t="s">
        <v>657</v>
      </c>
      <c r="P14641">
        <v>30</v>
      </c>
      <c r="Q14641">
        <v>1</v>
      </c>
      <c r="R14641">
        <v>51</v>
      </c>
      <c r="S14641">
        <v>3</v>
      </c>
    </row>
    <row r="14642" spans="1:29" x14ac:dyDescent="0.3">
      <c r="A14642">
        <v>8733</v>
      </c>
      <c r="B14642" t="s">
        <v>1181</v>
      </c>
      <c r="C14642" t="s">
        <v>192</v>
      </c>
      <c r="P14642">
        <v>24</v>
      </c>
      <c r="Q14642">
        <v>0</v>
      </c>
      <c r="R14642">
        <v>46</v>
      </c>
      <c r="S14642">
        <v>5</v>
      </c>
    </row>
    <row r="14643" spans="1:29" x14ac:dyDescent="0.3">
      <c r="A14643">
        <v>8733</v>
      </c>
      <c r="B14643" t="s">
        <v>1181</v>
      </c>
      <c r="C14643" t="s">
        <v>3375</v>
      </c>
      <c r="P14643">
        <v>6</v>
      </c>
      <c r="Q14643">
        <v>0</v>
      </c>
      <c r="R14643">
        <v>6</v>
      </c>
      <c r="S14643">
        <v>1</v>
      </c>
    </row>
    <row r="14644" spans="1:29" x14ac:dyDescent="0.3">
      <c r="A14644">
        <v>8733</v>
      </c>
      <c r="B14644" t="s">
        <v>787</v>
      </c>
      <c r="C14644" t="s">
        <v>320</v>
      </c>
      <c r="P14644">
        <v>76</v>
      </c>
      <c r="Q14644">
        <v>1</v>
      </c>
      <c r="R14644">
        <v>141</v>
      </c>
      <c r="S14644">
        <v>5</v>
      </c>
    </row>
    <row r="14645" spans="1:29" x14ac:dyDescent="0.3">
      <c r="A14645">
        <v>8733</v>
      </c>
      <c r="B14645" t="s">
        <v>787</v>
      </c>
      <c r="C14645" t="s">
        <v>3298</v>
      </c>
      <c r="P14645">
        <v>50</v>
      </c>
      <c r="Q14645">
        <v>0</v>
      </c>
      <c r="R14645">
        <v>63</v>
      </c>
      <c r="S14645">
        <v>3</v>
      </c>
    </row>
    <row r="14646" spans="1:29" x14ac:dyDescent="0.3">
      <c r="A14646">
        <v>8733</v>
      </c>
      <c r="B14646" t="s">
        <v>787</v>
      </c>
      <c r="C14646" t="s">
        <v>199</v>
      </c>
      <c r="P14646">
        <v>17</v>
      </c>
      <c r="Q14646">
        <v>0</v>
      </c>
      <c r="R14646">
        <v>27</v>
      </c>
      <c r="S14646">
        <v>2</v>
      </c>
    </row>
    <row r="14647" spans="1:29" x14ac:dyDescent="0.3">
      <c r="A14647">
        <v>8733</v>
      </c>
      <c r="B14647" t="s">
        <v>787</v>
      </c>
      <c r="C14647" t="s">
        <v>3109</v>
      </c>
      <c r="P14647">
        <v>7</v>
      </c>
      <c r="Q14647">
        <v>0</v>
      </c>
      <c r="R14647">
        <v>11</v>
      </c>
      <c r="S14647">
        <v>3</v>
      </c>
    </row>
    <row r="14648" spans="1:29" x14ac:dyDescent="0.3">
      <c r="A14648">
        <v>8733</v>
      </c>
      <c r="B14648" t="s">
        <v>787</v>
      </c>
      <c r="C14648" t="s">
        <v>459</v>
      </c>
      <c r="P14648">
        <v>11</v>
      </c>
      <c r="Q14648">
        <v>0</v>
      </c>
      <c r="R14648">
        <v>11</v>
      </c>
      <c r="S14648">
        <v>1</v>
      </c>
    </row>
    <row r="14649" spans="1:29" x14ac:dyDescent="0.3">
      <c r="A14649">
        <v>8733</v>
      </c>
      <c r="B14649" t="s">
        <v>787</v>
      </c>
      <c r="C14649" t="s">
        <v>2913</v>
      </c>
      <c r="P14649">
        <v>11</v>
      </c>
      <c r="Q14649">
        <v>0</v>
      </c>
      <c r="R14649">
        <v>11</v>
      </c>
      <c r="S14649">
        <v>1</v>
      </c>
    </row>
    <row r="14650" spans="1:29" x14ac:dyDescent="0.3">
      <c r="A14650">
        <v>8733</v>
      </c>
      <c r="B14650" t="s">
        <v>787</v>
      </c>
      <c r="C14650" t="s">
        <v>3517</v>
      </c>
      <c r="P14650">
        <v>6</v>
      </c>
      <c r="Q14650">
        <v>0</v>
      </c>
      <c r="R14650">
        <v>10</v>
      </c>
      <c r="S14650">
        <v>3</v>
      </c>
    </row>
    <row r="14651" spans="1:29" x14ac:dyDescent="0.3">
      <c r="A14651">
        <v>8733</v>
      </c>
      <c r="B14651" t="s">
        <v>787</v>
      </c>
      <c r="C14651" t="s">
        <v>3305</v>
      </c>
      <c r="P14651">
        <v>1</v>
      </c>
      <c r="Q14651">
        <v>0</v>
      </c>
      <c r="R14651">
        <v>1</v>
      </c>
      <c r="S14651">
        <v>1</v>
      </c>
    </row>
    <row r="14652" spans="1:29" x14ac:dyDescent="0.3">
      <c r="A14652">
        <v>8733</v>
      </c>
      <c r="B14652" t="s">
        <v>1181</v>
      </c>
      <c r="C14652" t="s">
        <v>3375</v>
      </c>
      <c r="T14652">
        <v>11</v>
      </c>
      <c r="U14652">
        <v>12</v>
      </c>
      <c r="V14652">
        <v>0</v>
      </c>
      <c r="W14652">
        <v>22</v>
      </c>
      <c r="X14652">
        <v>2</v>
      </c>
    </row>
    <row r="14653" spans="1:29" x14ac:dyDescent="0.3">
      <c r="A14653">
        <v>8733</v>
      </c>
      <c r="B14653" t="s">
        <v>787</v>
      </c>
      <c r="C14653" t="s">
        <v>459</v>
      </c>
      <c r="T14653">
        <v>20</v>
      </c>
      <c r="U14653">
        <v>20</v>
      </c>
      <c r="V14653">
        <v>0</v>
      </c>
      <c r="W14653">
        <v>20</v>
      </c>
      <c r="X14653">
        <v>1</v>
      </c>
    </row>
    <row r="14654" spans="1:29" x14ac:dyDescent="0.3">
      <c r="A14654">
        <v>8733</v>
      </c>
      <c r="B14654" t="s">
        <v>787</v>
      </c>
      <c r="C14654" t="s">
        <v>3144</v>
      </c>
      <c r="T14654">
        <v>12</v>
      </c>
      <c r="U14654">
        <v>12</v>
      </c>
      <c r="V14654">
        <v>0</v>
      </c>
      <c r="W14654">
        <v>12</v>
      </c>
      <c r="X14654">
        <v>1</v>
      </c>
    </row>
    <row r="14655" spans="1:29" x14ac:dyDescent="0.3">
      <c r="A14655">
        <v>8733</v>
      </c>
      <c r="B14655" t="s">
        <v>1181</v>
      </c>
      <c r="C14655" t="s">
        <v>3375</v>
      </c>
      <c r="Y14655">
        <v>8.3000000000000007</v>
      </c>
      <c r="Z14655">
        <v>16</v>
      </c>
      <c r="AA14655">
        <v>0</v>
      </c>
      <c r="AB14655">
        <v>25</v>
      </c>
      <c r="AC14655">
        <v>3</v>
      </c>
    </row>
    <row r="14656" spans="1:29" x14ac:dyDescent="0.3">
      <c r="A14656">
        <v>8733</v>
      </c>
      <c r="B14656" t="s">
        <v>787</v>
      </c>
      <c r="C14656" t="s">
        <v>459</v>
      </c>
      <c r="Y14656">
        <v>4</v>
      </c>
      <c r="Z14656">
        <v>9</v>
      </c>
      <c r="AA14656">
        <v>0</v>
      </c>
      <c r="AB14656">
        <v>8</v>
      </c>
      <c r="AC14656">
        <v>2</v>
      </c>
    </row>
    <row r="14657" spans="1:39" x14ac:dyDescent="0.3">
      <c r="A14657">
        <v>8733</v>
      </c>
      <c r="B14657" t="s">
        <v>787</v>
      </c>
      <c r="C14657" t="s">
        <v>3785</v>
      </c>
      <c r="Y14657">
        <v>0</v>
      </c>
      <c r="Z14657">
        <v>0</v>
      </c>
      <c r="AA14657">
        <v>0</v>
      </c>
      <c r="AB14657">
        <v>0</v>
      </c>
      <c r="AC14657">
        <v>1</v>
      </c>
    </row>
    <row r="14658" spans="1:39" x14ac:dyDescent="0.3">
      <c r="A14658">
        <v>8733</v>
      </c>
      <c r="B14658" t="s">
        <v>1181</v>
      </c>
      <c r="C14658" t="s">
        <v>3382</v>
      </c>
      <c r="AD14658">
        <v>2</v>
      </c>
      <c r="AE14658">
        <v>34</v>
      </c>
      <c r="AF14658">
        <v>1</v>
      </c>
      <c r="AG14658">
        <v>50</v>
      </c>
      <c r="AH14658">
        <v>4</v>
      </c>
      <c r="AI14658">
        <v>1</v>
      </c>
    </row>
    <row r="14659" spans="1:39" x14ac:dyDescent="0.3">
      <c r="A14659">
        <v>8733</v>
      </c>
      <c r="B14659" t="s">
        <v>787</v>
      </c>
      <c r="C14659" t="s">
        <v>3523</v>
      </c>
      <c r="AD14659">
        <v>4</v>
      </c>
      <c r="AE14659">
        <v>45</v>
      </c>
      <c r="AF14659">
        <v>2</v>
      </c>
      <c r="AG14659">
        <v>50</v>
      </c>
      <c r="AH14659">
        <v>7</v>
      </c>
      <c r="AI14659">
        <v>1</v>
      </c>
    </row>
    <row r="14660" spans="1:39" x14ac:dyDescent="0.3">
      <c r="A14660">
        <v>8733</v>
      </c>
      <c r="B14660" t="s">
        <v>1181</v>
      </c>
      <c r="C14660" t="s">
        <v>3254</v>
      </c>
      <c r="AJ14660">
        <v>57</v>
      </c>
      <c r="AK14660">
        <v>248</v>
      </c>
      <c r="AL14660">
        <v>41.3</v>
      </c>
      <c r="AM14660">
        <v>6</v>
      </c>
    </row>
    <row r="14661" spans="1:39" x14ac:dyDescent="0.3">
      <c r="A14661">
        <v>8733</v>
      </c>
      <c r="B14661" t="s">
        <v>787</v>
      </c>
      <c r="C14661" t="s">
        <v>3786</v>
      </c>
      <c r="AJ14661">
        <v>41</v>
      </c>
      <c r="AK14661">
        <v>189</v>
      </c>
      <c r="AL14661">
        <v>37.799999999999997</v>
      </c>
      <c r="AM14661">
        <v>5</v>
      </c>
    </row>
    <row r="14662" spans="1:39" x14ac:dyDescent="0.3">
      <c r="A14662">
        <v>8734</v>
      </c>
      <c r="B14662" t="s">
        <v>828</v>
      </c>
      <c r="C14662" t="s">
        <v>1049</v>
      </c>
      <c r="D14662">
        <v>55</v>
      </c>
      <c r="E14662">
        <v>58.2</v>
      </c>
      <c r="F14662">
        <v>32</v>
      </c>
      <c r="G14662">
        <v>1</v>
      </c>
      <c r="H14662">
        <v>3</v>
      </c>
      <c r="I14662">
        <v>346</v>
      </c>
      <c r="J14662">
        <v>125.4</v>
      </c>
    </row>
    <row r="14663" spans="1:39" x14ac:dyDescent="0.3">
      <c r="A14663">
        <v>8734</v>
      </c>
      <c r="B14663" t="s">
        <v>826</v>
      </c>
      <c r="C14663" t="s">
        <v>3646</v>
      </c>
      <c r="D14663">
        <v>40</v>
      </c>
      <c r="E14663">
        <v>62.5</v>
      </c>
      <c r="F14663">
        <v>25</v>
      </c>
      <c r="G14663">
        <v>0</v>
      </c>
      <c r="H14663">
        <v>2</v>
      </c>
      <c r="I14663">
        <v>278</v>
      </c>
      <c r="J14663">
        <v>137.4</v>
      </c>
    </row>
    <row r="14664" spans="1:39" x14ac:dyDescent="0.3">
      <c r="A14664">
        <v>8734</v>
      </c>
      <c r="B14664" t="s">
        <v>828</v>
      </c>
      <c r="C14664" t="s">
        <v>346</v>
      </c>
      <c r="K14664">
        <v>13</v>
      </c>
      <c r="L14664">
        <v>0</v>
      </c>
      <c r="M14664">
        <v>9</v>
      </c>
      <c r="N14664">
        <v>0</v>
      </c>
      <c r="O14664">
        <v>34</v>
      </c>
    </row>
    <row r="14665" spans="1:39" x14ac:dyDescent="0.3">
      <c r="A14665">
        <v>8734</v>
      </c>
      <c r="B14665" t="s">
        <v>828</v>
      </c>
      <c r="C14665" t="s">
        <v>1049</v>
      </c>
      <c r="K14665">
        <v>3</v>
      </c>
      <c r="L14665">
        <v>0</v>
      </c>
      <c r="M14665">
        <v>24</v>
      </c>
      <c r="N14665">
        <v>0</v>
      </c>
      <c r="O14665">
        <v>24</v>
      </c>
    </row>
    <row r="14666" spans="1:39" x14ac:dyDescent="0.3">
      <c r="A14666">
        <v>8734</v>
      </c>
      <c r="B14666" t="s">
        <v>828</v>
      </c>
      <c r="C14666" t="s">
        <v>394</v>
      </c>
      <c r="K14666">
        <v>4</v>
      </c>
      <c r="L14666">
        <v>0</v>
      </c>
      <c r="M14666">
        <v>4</v>
      </c>
      <c r="N14666">
        <v>0</v>
      </c>
      <c r="O14666">
        <v>6</v>
      </c>
    </row>
    <row r="14667" spans="1:39" x14ac:dyDescent="0.3">
      <c r="A14667">
        <v>8734</v>
      </c>
      <c r="B14667" t="s">
        <v>826</v>
      </c>
      <c r="C14667" t="s">
        <v>121</v>
      </c>
      <c r="K14667">
        <v>13</v>
      </c>
      <c r="L14667">
        <v>0</v>
      </c>
      <c r="M14667">
        <v>29</v>
      </c>
      <c r="N14667">
        <v>0</v>
      </c>
      <c r="O14667">
        <v>88</v>
      </c>
    </row>
    <row r="14668" spans="1:39" x14ac:dyDescent="0.3">
      <c r="A14668">
        <v>8734</v>
      </c>
      <c r="B14668" t="s">
        <v>826</v>
      </c>
      <c r="C14668" t="s">
        <v>2771</v>
      </c>
      <c r="K14668">
        <v>8</v>
      </c>
      <c r="L14668">
        <v>0</v>
      </c>
      <c r="M14668">
        <v>19</v>
      </c>
      <c r="N14668">
        <v>0</v>
      </c>
      <c r="O14668">
        <v>34</v>
      </c>
    </row>
    <row r="14669" spans="1:39" x14ac:dyDescent="0.3">
      <c r="A14669">
        <v>8734</v>
      </c>
      <c r="B14669" t="s">
        <v>826</v>
      </c>
      <c r="C14669" t="s">
        <v>3646</v>
      </c>
      <c r="K14669">
        <v>13</v>
      </c>
      <c r="L14669">
        <v>0</v>
      </c>
      <c r="M14669">
        <v>7</v>
      </c>
      <c r="N14669">
        <v>0</v>
      </c>
      <c r="O14669">
        <v>31</v>
      </c>
    </row>
    <row r="14670" spans="1:39" x14ac:dyDescent="0.3">
      <c r="A14670">
        <v>8734</v>
      </c>
      <c r="B14670" t="s">
        <v>826</v>
      </c>
      <c r="C14670" t="s">
        <v>3647</v>
      </c>
      <c r="K14670">
        <v>1</v>
      </c>
      <c r="L14670">
        <v>0</v>
      </c>
      <c r="M14670">
        <v>5</v>
      </c>
      <c r="N14670">
        <v>0</v>
      </c>
      <c r="O14670">
        <v>5</v>
      </c>
    </row>
    <row r="14671" spans="1:39" x14ac:dyDescent="0.3">
      <c r="A14671">
        <v>8734</v>
      </c>
      <c r="B14671" t="s">
        <v>826</v>
      </c>
      <c r="C14671" t="s">
        <v>202</v>
      </c>
      <c r="K14671">
        <v>1</v>
      </c>
      <c r="L14671">
        <v>0</v>
      </c>
      <c r="M14671">
        <v>2</v>
      </c>
      <c r="N14671">
        <v>0</v>
      </c>
      <c r="O14671">
        <v>2</v>
      </c>
    </row>
    <row r="14672" spans="1:39" x14ac:dyDescent="0.3">
      <c r="A14672">
        <v>8734</v>
      </c>
      <c r="B14672" t="s">
        <v>828</v>
      </c>
      <c r="C14672" t="s">
        <v>902</v>
      </c>
      <c r="P14672">
        <v>28</v>
      </c>
      <c r="Q14672">
        <v>1</v>
      </c>
      <c r="R14672">
        <v>96</v>
      </c>
      <c r="S14672">
        <v>7</v>
      </c>
    </row>
    <row r="14673" spans="1:24" x14ac:dyDescent="0.3">
      <c r="A14673">
        <v>8734</v>
      </c>
      <c r="B14673" t="s">
        <v>828</v>
      </c>
      <c r="C14673" t="s">
        <v>439</v>
      </c>
      <c r="P14673">
        <v>22</v>
      </c>
      <c r="Q14673">
        <v>0</v>
      </c>
      <c r="R14673">
        <v>89</v>
      </c>
      <c r="S14673">
        <v>7</v>
      </c>
    </row>
    <row r="14674" spans="1:24" x14ac:dyDescent="0.3">
      <c r="A14674">
        <v>8734</v>
      </c>
      <c r="B14674" t="s">
        <v>828</v>
      </c>
      <c r="C14674" t="s">
        <v>3787</v>
      </c>
      <c r="P14674">
        <v>19</v>
      </c>
      <c r="Q14674">
        <v>2</v>
      </c>
      <c r="R14674">
        <v>87</v>
      </c>
      <c r="S14674">
        <v>9</v>
      </c>
    </row>
    <row r="14675" spans="1:24" x14ac:dyDescent="0.3">
      <c r="A14675">
        <v>8734</v>
      </c>
      <c r="B14675" t="s">
        <v>828</v>
      </c>
      <c r="C14675" t="s">
        <v>2041</v>
      </c>
      <c r="P14675">
        <v>14</v>
      </c>
      <c r="Q14675">
        <v>0</v>
      </c>
      <c r="R14675">
        <v>22</v>
      </c>
      <c r="S14675">
        <v>2</v>
      </c>
    </row>
    <row r="14676" spans="1:24" x14ac:dyDescent="0.3">
      <c r="A14676">
        <v>8734</v>
      </c>
      <c r="B14676" t="s">
        <v>828</v>
      </c>
      <c r="C14676" t="s">
        <v>346</v>
      </c>
      <c r="P14676">
        <v>6</v>
      </c>
      <c r="Q14676">
        <v>0</v>
      </c>
      <c r="R14676">
        <v>12</v>
      </c>
      <c r="S14676">
        <v>3</v>
      </c>
    </row>
    <row r="14677" spans="1:24" x14ac:dyDescent="0.3">
      <c r="A14677">
        <v>8734</v>
      </c>
      <c r="B14677" t="s">
        <v>828</v>
      </c>
      <c r="C14677" t="s">
        <v>394</v>
      </c>
      <c r="P14677">
        <v>12</v>
      </c>
      <c r="Q14677">
        <v>0</v>
      </c>
      <c r="R14677">
        <v>12</v>
      </c>
      <c r="S14677">
        <v>1</v>
      </c>
    </row>
    <row r="14678" spans="1:24" x14ac:dyDescent="0.3">
      <c r="A14678">
        <v>8734</v>
      </c>
      <c r="B14678" t="s">
        <v>828</v>
      </c>
      <c r="C14678" t="s">
        <v>3788</v>
      </c>
      <c r="P14678">
        <v>10</v>
      </c>
      <c r="Q14678">
        <v>0</v>
      </c>
      <c r="R14678">
        <v>10</v>
      </c>
      <c r="S14678">
        <v>1</v>
      </c>
    </row>
    <row r="14679" spans="1:24" x14ac:dyDescent="0.3">
      <c r="A14679">
        <v>8734</v>
      </c>
      <c r="B14679" t="s">
        <v>828</v>
      </c>
      <c r="C14679" t="s">
        <v>3571</v>
      </c>
      <c r="P14679">
        <v>10</v>
      </c>
      <c r="Q14679">
        <v>0</v>
      </c>
      <c r="R14679">
        <v>10</v>
      </c>
      <c r="S14679">
        <v>1</v>
      </c>
    </row>
    <row r="14680" spans="1:24" x14ac:dyDescent="0.3">
      <c r="A14680">
        <v>8734</v>
      </c>
      <c r="B14680" t="s">
        <v>828</v>
      </c>
      <c r="C14680" t="s">
        <v>3789</v>
      </c>
      <c r="P14680">
        <v>8</v>
      </c>
      <c r="Q14680">
        <v>0</v>
      </c>
      <c r="R14680">
        <v>8</v>
      </c>
      <c r="S14680">
        <v>1</v>
      </c>
    </row>
    <row r="14681" spans="1:24" x14ac:dyDescent="0.3">
      <c r="A14681">
        <v>8734</v>
      </c>
      <c r="B14681" t="s">
        <v>826</v>
      </c>
      <c r="C14681" t="s">
        <v>195</v>
      </c>
      <c r="P14681">
        <v>38</v>
      </c>
      <c r="Q14681">
        <v>2</v>
      </c>
      <c r="R14681">
        <v>147</v>
      </c>
      <c r="S14681">
        <v>10</v>
      </c>
    </row>
    <row r="14682" spans="1:24" x14ac:dyDescent="0.3">
      <c r="A14682">
        <v>8734</v>
      </c>
      <c r="B14682" t="s">
        <v>826</v>
      </c>
      <c r="C14682" t="s">
        <v>202</v>
      </c>
      <c r="P14682">
        <v>22</v>
      </c>
      <c r="Q14682">
        <v>0</v>
      </c>
      <c r="R14682">
        <v>76</v>
      </c>
      <c r="S14682">
        <v>7</v>
      </c>
    </row>
    <row r="14683" spans="1:24" x14ac:dyDescent="0.3">
      <c r="A14683">
        <v>8734</v>
      </c>
      <c r="B14683" t="s">
        <v>826</v>
      </c>
      <c r="C14683" t="s">
        <v>2258</v>
      </c>
      <c r="P14683">
        <v>21</v>
      </c>
      <c r="Q14683">
        <v>0</v>
      </c>
      <c r="R14683">
        <v>27</v>
      </c>
      <c r="S14683">
        <v>2</v>
      </c>
    </row>
    <row r="14684" spans="1:24" x14ac:dyDescent="0.3">
      <c r="A14684">
        <v>8734</v>
      </c>
      <c r="B14684" t="s">
        <v>826</v>
      </c>
      <c r="C14684" t="s">
        <v>3790</v>
      </c>
      <c r="P14684">
        <v>7</v>
      </c>
      <c r="Q14684">
        <v>0</v>
      </c>
      <c r="R14684">
        <v>14</v>
      </c>
      <c r="S14684">
        <v>2</v>
      </c>
    </row>
    <row r="14685" spans="1:24" x14ac:dyDescent="0.3">
      <c r="A14685">
        <v>8734</v>
      </c>
      <c r="B14685" t="s">
        <v>826</v>
      </c>
      <c r="C14685" t="s">
        <v>1323</v>
      </c>
      <c r="P14685">
        <v>8</v>
      </c>
      <c r="Q14685">
        <v>0</v>
      </c>
      <c r="R14685">
        <v>8</v>
      </c>
      <c r="S14685">
        <v>1</v>
      </c>
    </row>
    <row r="14686" spans="1:24" x14ac:dyDescent="0.3">
      <c r="A14686">
        <v>8734</v>
      </c>
      <c r="B14686" t="s">
        <v>826</v>
      </c>
      <c r="C14686" t="s">
        <v>121</v>
      </c>
      <c r="P14686">
        <v>5</v>
      </c>
      <c r="Q14686">
        <v>0</v>
      </c>
      <c r="R14686">
        <v>4</v>
      </c>
      <c r="S14686">
        <v>2</v>
      </c>
    </row>
    <row r="14687" spans="1:24" x14ac:dyDescent="0.3">
      <c r="A14687">
        <v>8734</v>
      </c>
      <c r="B14687" t="s">
        <v>826</v>
      </c>
      <c r="C14687" t="s">
        <v>2771</v>
      </c>
      <c r="P14687">
        <v>2</v>
      </c>
      <c r="Q14687">
        <v>0</v>
      </c>
      <c r="R14687">
        <v>2</v>
      </c>
      <c r="S14687">
        <v>1</v>
      </c>
    </row>
    <row r="14688" spans="1:24" x14ac:dyDescent="0.3">
      <c r="A14688">
        <v>8734</v>
      </c>
      <c r="B14688" t="s">
        <v>828</v>
      </c>
      <c r="C14688" t="s">
        <v>394</v>
      </c>
      <c r="T14688">
        <v>21.4</v>
      </c>
      <c r="U14688">
        <v>47</v>
      </c>
      <c r="V14688">
        <v>0</v>
      </c>
      <c r="W14688">
        <v>107</v>
      </c>
      <c r="X14688">
        <v>5</v>
      </c>
    </row>
    <row r="14689" spans="1:39" x14ac:dyDescent="0.3">
      <c r="A14689">
        <v>8734</v>
      </c>
      <c r="B14689" t="s">
        <v>828</v>
      </c>
      <c r="C14689" t="s">
        <v>992</v>
      </c>
      <c r="T14689">
        <v>6</v>
      </c>
      <c r="U14689">
        <v>6</v>
      </c>
      <c r="V14689">
        <v>0</v>
      </c>
      <c r="W14689">
        <v>6</v>
      </c>
      <c r="X14689">
        <v>1</v>
      </c>
    </row>
    <row r="14690" spans="1:39" x14ac:dyDescent="0.3">
      <c r="A14690">
        <v>8734</v>
      </c>
      <c r="B14690" t="s">
        <v>826</v>
      </c>
      <c r="C14690" t="s">
        <v>202</v>
      </c>
      <c r="T14690">
        <v>6</v>
      </c>
      <c r="U14690">
        <v>6</v>
      </c>
      <c r="V14690">
        <v>0</v>
      </c>
      <c r="W14690">
        <v>6</v>
      </c>
      <c r="X14690">
        <v>1</v>
      </c>
    </row>
    <row r="14691" spans="1:39" x14ac:dyDescent="0.3">
      <c r="A14691">
        <v>8734</v>
      </c>
      <c r="B14691" t="s">
        <v>828</v>
      </c>
      <c r="C14691" t="s">
        <v>74</v>
      </c>
      <c r="Y14691">
        <v>2</v>
      </c>
      <c r="Z14691">
        <v>2</v>
      </c>
      <c r="AA14691">
        <v>0</v>
      </c>
      <c r="AB14691">
        <v>2</v>
      </c>
      <c r="AC14691">
        <v>1</v>
      </c>
    </row>
    <row r="14692" spans="1:39" x14ac:dyDescent="0.3">
      <c r="A14692">
        <v>8734</v>
      </c>
      <c r="B14692" t="s">
        <v>826</v>
      </c>
      <c r="C14692" t="s">
        <v>202</v>
      </c>
      <c r="Y14692">
        <v>2</v>
      </c>
      <c r="Z14692">
        <v>4</v>
      </c>
      <c r="AA14692">
        <v>0</v>
      </c>
      <c r="AB14692">
        <v>4</v>
      </c>
      <c r="AC14692">
        <v>2</v>
      </c>
    </row>
    <row r="14693" spans="1:39" x14ac:dyDescent="0.3">
      <c r="A14693">
        <v>8734</v>
      </c>
      <c r="B14693" t="s">
        <v>826</v>
      </c>
      <c r="C14693" t="s">
        <v>1323</v>
      </c>
      <c r="Y14693">
        <v>22</v>
      </c>
      <c r="Z14693">
        <v>22</v>
      </c>
      <c r="AA14693">
        <v>0</v>
      </c>
      <c r="AB14693">
        <v>22</v>
      </c>
      <c r="AC14693">
        <v>1</v>
      </c>
    </row>
    <row r="14694" spans="1:39" x14ac:dyDescent="0.3">
      <c r="A14694">
        <v>8734</v>
      </c>
      <c r="B14694" t="s">
        <v>828</v>
      </c>
      <c r="C14694" t="s">
        <v>3572</v>
      </c>
      <c r="AD14694">
        <v>2</v>
      </c>
      <c r="AE14694">
        <v>45</v>
      </c>
      <c r="AF14694">
        <v>1</v>
      </c>
      <c r="AG14694">
        <v>50</v>
      </c>
      <c r="AH14694">
        <v>6</v>
      </c>
      <c r="AI14694">
        <v>3</v>
      </c>
    </row>
    <row r="14695" spans="1:39" x14ac:dyDescent="0.3">
      <c r="A14695">
        <v>8734</v>
      </c>
      <c r="B14695" t="s">
        <v>826</v>
      </c>
      <c r="C14695" t="s">
        <v>3649</v>
      </c>
      <c r="AD14695">
        <v>2</v>
      </c>
      <c r="AE14695">
        <v>21</v>
      </c>
      <c r="AF14695">
        <v>1</v>
      </c>
      <c r="AG14695">
        <v>50</v>
      </c>
      <c r="AH14695">
        <v>7</v>
      </c>
      <c r="AI14695">
        <v>4</v>
      </c>
    </row>
    <row r="14696" spans="1:39" x14ac:dyDescent="0.3">
      <c r="A14696">
        <v>8734</v>
      </c>
      <c r="B14696" t="s">
        <v>828</v>
      </c>
      <c r="C14696" t="s">
        <v>3573</v>
      </c>
      <c r="AJ14696">
        <v>52</v>
      </c>
      <c r="AK14696">
        <v>184</v>
      </c>
      <c r="AL14696">
        <v>36.799999999999997</v>
      </c>
      <c r="AM14696">
        <v>5</v>
      </c>
    </row>
    <row r="14697" spans="1:39" x14ac:dyDescent="0.3">
      <c r="A14697">
        <v>8734</v>
      </c>
      <c r="B14697" t="s">
        <v>826</v>
      </c>
      <c r="C14697" t="s">
        <v>3650</v>
      </c>
      <c r="AJ14697">
        <v>63</v>
      </c>
      <c r="AK14697">
        <v>139</v>
      </c>
      <c r="AL14697">
        <v>46.3</v>
      </c>
      <c r="AM14697">
        <v>3</v>
      </c>
    </row>
    <row r="14698" spans="1:39" x14ac:dyDescent="0.3">
      <c r="A14698">
        <v>8735</v>
      </c>
      <c r="B14698" t="s">
        <v>769</v>
      </c>
      <c r="C14698" t="s">
        <v>3791</v>
      </c>
      <c r="D14698">
        <v>37</v>
      </c>
      <c r="E14698">
        <v>40.5</v>
      </c>
      <c r="F14698">
        <v>15</v>
      </c>
      <c r="G14698">
        <v>3</v>
      </c>
      <c r="H14698">
        <v>3</v>
      </c>
      <c r="I14698">
        <v>216</v>
      </c>
      <c r="J14698">
        <v>100.1</v>
      </c>
    </row>
    <row r="14699" spans="1:39" x14ac:dyDescent="0.3">
      <c r="A14699">
        <v>8735</v>
      </c>
      <c r="B14699" t="s">
        <v>611</v>
      </c>
      <c r="C14699" t="s">
        <v>1742</v>
      </c>
      <c r="D14699">
        <v>21</v>
      </c>
      <c r="E14699">
        <v>52.4</v>
      </c>
      <c r="F14699">
        <v>11</v>
      </c>
      <c r="G14699">
        <v>0</v>
      </c>
      <c r="H14699">
        <v>2</v>
      </c>
      <c r="I14699">
        <v>203</v>
      </c>
      <c r="J14699">
        <v>165</v>
      </c>
    </row>
    <row r="14700" spans="1:39" x14ac:dyDescent="0.3">
      <c r="A14700">
        <v>8735</v>
      </c>
      <c r="B14700" t="s">
        <v>769</v>
      </c>
      <c r="C14700" t="s">
        <v>2308</v>
      </c>
      <c r="K14700">
        <v>16</v>
      </c>
      <c r="L14700">
        <v>0</v>
      </c>
      <c r="M14700">
        <v>34</v>
      </c>
      <c r="N14700">
        <v>0</v>
      </c>
      <c r="O14700">
        <v>94</v>
      </c>
    </row>
    <row r="14701" spans="1:39" x14ac:dyDescent="0.3">
      <c r="A14701">
        <v>8735</v>
      </c>
      <c r="B14701" t="s">
        <v>769</v>
      </c>
      <c r="C14701" t="s">
        <v>107</v>
      </c>
      <c r="K14701">
        <v>3</v>
      </c>
      <c r="L14701">
        <v>0</v>
      </c>
      <c r="M14701">
        <v>30</v>
      </c>
      <c r="N14701">
        <v>0</v>
      </c>
      <c r="O14701">
        <v>32</v>
      </c>
    </row>
    <row r="14702" spans="1:39" x14ac:dyDescent="0.3">
      <c r="A14702">
        <v>8735</v>
      </c>
      <c r="B14702" t="s">
        <v>769</v>
      </c>
      <c r="C14702" t="s">
        <v>312</v>
      </c>
      <c r="K14702">
        <v>2</v>
      </c>
      <c r="L14702">
        <v>0</v>
      </c>
      <c r="M14702">
        <v>29</v>
      </c>
      <c r="N14702">
        <v>0</v>
      </c>
      <c r="O14702">
        <v>24</v>
      </c>
    </row>
    <row r="14703" spans="1:39" x14ac:dyDescent="0.3">
      <c r="A14703">
        <v>8735</v>
      </c>
      <c r="B14703" t="s">
        <v>769</v>
      </c>
      <c r="C14703" t="s">
        <v>3791</v>
      </c>
      <c r="K14703">
        <v>5</v>
      </c>
      <c r="L14703">
        <v>1</v>
      </c>
      <c r="M14703">
        <v>0</v>
      </c>
      <c r="N14703">
        <v>0</v>
      </c>
      <c r="O14703">
        <v>-34</v>
      </c>
    </row>
    <row r="14704" spans="1:39" x14ac:dyDescent="0.3">
      <c r="A14704">
        <v>8735</v>
      </c>
      <c r="B14704" t="s">
        <v>611</v>
      </c>
      <c r="C14704" t="s">
        <v>3792</v>
      </c>
      <c r="K14704">
        <v>22</v>
      </c>
      <c r="L14704">
        <v>0</v>
      </c>
      <c r="M14704">
        <v>24</v>
      </c>
      <c r="N14704">
        <v>1</v>
      </c>
      <c r="O14704">
        <v>113</v>
      </c>
    </row>
    <row r="14705" spans="1:24" x14ac:dyDescent="0.3">
      <c r="A14705">
        <v>8735</v>
      </c>
      <c r="B14705" t="s">
        <v>611</v>
      </c>
      <c r="C14705" t="s">
        <v>1742</v>
      </c>
      <c r="K14705">
        <v>13</v>
      </c>
      <c r="L14705">
        <v>0</v>
      </c>
      <c r="M14705">
        <v>18</v>
      </c>
      <c r="N14705">
        <v>0</v>
      </c>
      <c r="O14705">
        <v>10</v>
      </c>
    </row>
    <row r="14706" spans="1:24" x14ac:dyDescent="0.3">
      <c r="A14706">
        <v>8735</v>
      </c>
      <c r="B14706" t="s">
        <v>611</v>
      </c>
      <c r="C14706" t="s">
        <v>278</v>
      </c>
      <c r="K14706">
        <v>1</v>
      </c>
      <c r="L14706">
        <v>0</v>
      </c>
      <c r="M14706">
        <v>10</v>
      </c>
      <c r="N14706">
        <v>0</v>
      </c>
      <c r="O14706">
        <v>10</v>
      </c>
    </row>
    <row r="14707" spans="1:24" x14ac:dyDescent="0.3">
      <c r="A14707">
        <v>8735</v>
      </c>
      <c r="B14707" t="s">
        <v>769</v>
      </c>
      <c r="C14707" t="s">
        <v>3618</v>
      </c>
      <c r="P14707">
        <v>33</v>
      </c>
      <c r="Q14707">
        <v>1</v>
      </c>
      <c r="R14707">
        <v>95</v>
      </c>
      <c r="S14707">
        <v>6</v>
      </c>
    </row>
    <row r="14708" spans="1:24" x14ac:dyDescent="0.3">
      <c r="A14708">
        <v>8735</v>
      </c>
      <c r="B14708" t="s">
        <v>769</v>
      </c>
      <c r="C14708" t="s">
        <v>3793</v>
      </c>
      <c r="P14708">
        <v>39</v>
      </c>
      <c r="Q14708">
        <v>1</v>
      </c>
      <c r="R14708">
        <v>55</v>
      </c>
      <c r="S14708">
        <v>3</v>
      </c>
    </row>
    <row r="14709" spans="1:24" x14ac:dyDescent="0.3">
      <c r="A14709">
        <v>8735</v>
      </c>
      <c r="B14709" t="s">
        <v>769</v>
      </c>
      <c r="C14709" t="s">
        <v>3620</v>
      </c>
      <c r="P14709">
        <v>29</v>
      </c>
      <c r="Q14709">
        <v>1</v>
      </c>
      <c r="R14709">
        <v>29</v>
      </c>
      <c r="S14709">
        <v>1</v>
      </c>
    </row>
    <row r="14710" spans="1:24" x14ac:dyDescent="0.3">
      <c r="A14710">
        <v>8735</v>
      </c>
      <c r="B14710" t="s">
        <v>769</v>
      </c>
      <c r="C14710" t="s">
        <v>52</v>
      </c>
      <c r="P14710">
        <v>9</v>
      </c>
      <c r="Q14710">
        <v>0</v>
      </c>
      <c r="R14710">
        <v>22</v>
      </c>
      <c r="S14710">
        <v>3</v>
      </c>
    </row>
    <row r="14711" spans="1:24" x14ac:dyDescent="0.3">
      <c r="A14711">
        <v>8735</v>
      </c>
      <c r="B14711" t="s">
        <v>769</v>
      </c>
      <c r="C14711" t="s">
        <v>2308</v>
      </c>
      <c r="P14711">
        <v>8</v>
      </c>
      <c r="Q14711">
        <v>0</v>
      </c>
      <c r="R14711">
        <v>8</v>
      </c>
      <c r="S14711">
        <v>1</v>
      </c>
    </row>
    <row r="14712" spans="1:24" x14ac:dyDescent="0.3">
      <c r="A14712">
        <v>8735</v>
      </c>
      <c r="B14712" t="s">
        <v>769</v>
      </c>
      <c r="C14712" t="s">
        <v>312</v>
      </c>
      <c r="P14712">
        <v>7</v>
      </c>
      <c r="Q14712">
        <v>0</v>
      </c>
      <c r="R14712">
        <v>7</v>
      </c>
      <c r="S14712">
        <v>1</v>
      </c>
    </row>
    <row r="14713" spans="1:24" x14ac:dyDescent="0.3">
      <c r="A14713">
        <v>8735</v>
      </c>
      <c r="B14713" t="s">
        <v>611</v>
      </c>
      <c r="C14713" t="s">
        <v>3576</v>
      </c>
      <c r="P14713">
        <v>54</v>
      </c>
      <c r="Q14713">
        <v>0</v>
      </c>
      <c r="R14713">
        <v>69</v>
      </c>
      <c r="S14713">
        <v>2</v>
      </c>
    </row>
    <row r="14714" spans="1:24" x14ac:dyDescent="0.3">
      <c r="A14714">
        <v>8735</v>
      </c>
      <c r="B14714" t="s">
        <v>611</v>
      </c>
      <c r="C14714" t="s">
        <v>278</v>
      </c>
      <c r="P14714">
        <v>33</v>
      </c>
      <c r="Q14714">
        <v>1</v>
      </c>
      <c r="R14714">
        <v>62</v>
      </c>
      <c r="S14714">
        <v>2</v>
      </c>
    </row>
    <row r="14715" spans="1:24" x14ac:dyDescent="0.3">
      <c r="A14715">
        <v>8735</v>
      </c>
      <c r="B14715" t="s">
        <v>611</v>
      </c>
      <c r="C14715" t="s">
        <v>3416</v>
      </c>
      <c r="P14715">
        <v>24</v>
      </c>
      <c r="Q14715">
        <v>0</v>
      </c>
      <c r="R14715">
        <v>44</v>
      </c>
      <c r="S14715">
        <v>2</v>
      </c>
    </row>
    <row r="14716" spans="1:24" x14ac:dyDescent="0.3">
      <c r="A14716">
        <v>8735</v>
      </c>
      <c r="B14716" t="s">
        <v>611</v>
      </c>
      <c r="C14716" t="s">
        <v>785</v>
      </c>
      <c r="P14716">
        <v>18</v>
      </c>
      <c r="Q14716">
        <v>1</v>
      </c>
      <c r="R14716">
        <v>27</v>
      </c>
      <c r="S14716">
        <v>3</v>
      </c>
    </row>
    <row r="14717" spans="1:24" x14ac:dyDescent="0.3">
      <c r="A14717">
        <v>8735</v>
      </c>
      <c r="B14717" t="s">
        <v>611</v>
      </c>
      <c r="C14717" t="s">
        <v>3413</v>
      </c>
      <c r="P14717">
        <v>3</v>
      </c>
      <c r="Q14717">
        <v>0</v>
      </c>
      <c r="R14717">
        <v>1</v>
      </c>
      <c r="S14717">
        <v>2</v>
      </c>
    </row>
    <row r="14718" spans="1:24" x14ac:dyDescent="0.3">
      <c r="A14718">
        <v>8735</v>
      </c>
      <c r="B14718" t="s">
        <v>769</v>
      </c>
      <c r="C14718" t="s">
        <v>52</v>
      </c>
      <c r="T14718">
        <v>26.3</v>
      </c>
      <c r="U14718">
        <v>41</v>
      </c>
      <c r="V14718">
        <v>0</v>
      </c>
      <c r="W14718">
        <v>79</v>
      </c>
      <c r="X14718">
        <v>3</v>
      </c>
    </row>
    <row r="14719" spans="1:24" x14ac:dyDescent="0.3">
      <c r="A14719">
        <v>8735</v>
      </c>
      <c r="B14719" t="s">
        <v>769</v>
      </c>
      <c r="C14719" t="s">
        <v>1643</v>
      </c>
      <c r="T14719">
        <v>31</v>
      </c>
      <c r="U14719">
        <v>31</v>
      </c>
      <c r="V14719">
        <v>0</v>
      </c>
      <c r="W14719">
        <v>31</v>
      </c>
      <c r="X14719">
        <v>1</v>
      </c>
    </row>
    <row r="14720" spans="1:24" x14ac:dyDescent="0.3">
      <c r="A14720">
        <v>8735</v>
      </c>
      <c r="B14720" t="s">
        <v>611</v>
      </c>
      <c r="C14720" t="s">
        <v>369</v>
      </c>
      <c r="T14720">
        <v>22.5</v>
      </c>
      <c r="U14720">
        <v>31</v>
      </c>
      <c r="V14720">
        <v>0</v>
      </c>
      <c r="W14720">
        <v>45</v>
      </c>
      <c r="X14720">
        <v>2</v>
      </c>
    </row>
    <row r="14721" spans="1:39" x14ac:dyDescent="0.3">
      <c r="A14721">
        <v>8735</v>
      </c>
      <c r="B14721" t="s">
        <v>611</v>
      </c>
      <c r="C14721" t="s">
        <v>3413</v>
      </c>
      <c r="T14721">
        <v>16.5</v>
      </c>
      <c r="U14721">
        <v>22</v>
      </c>
      <c r="V14721">
        <v>0</v>
      </c>
      <c r="W14721">
        <v>33</v>
      </c>
      <c r="X14721">
        <v>2</v>
      </c>
    </row>
    <row r="14722" spans="1:39" x14ac:dyDescent="0.3">
      <c r="A14722">
        <v>8735</v>
      </c>
      <c r="B14722" t="s">
        <v>769</v>
      </c>
      <c r="C14722" t="s">
        <v>52</v>
      </c>
      <c r="Y14722">
        <v>16</v>
      </c>
      <c r="Z14722">
        <v>26</v>
      </c>
      <c r="AA14722">
        <v>0</v>
      </c>
      <c r="AB14722">
        <v>48</v>
      </c>
      <c r="AC14722">
        <v>3</v>
      </c>
    </row>
    <row r="14723" spans="1:39" x14ac:dyDescent="0.3">
      <c r="A14723">
        <v>8735</v>
      </c>
      <c r="B14723" t="s">
        <v>611</v>
      </c>
      <c r="C14723" t="s">
        <v>3413</v>
      </c>
      <c r="Y14723">
        <v>13</v>
      </c>
      <c r="Z14723">
        <v>13</v>
      </c>
      <c r="AA14723">
        <v>0</v>
      </c>
      <c r="AB14723">
        <v>13</v>
      </c>
      <c r="AC14723">
        <v>1</v>
      </c>
    </row>
    <row r="14724" spans="1:39" x14ac:dyDescent="0.3">
      <c r="A14724">
        <v>8735</v>
      </c>
      <c r="B14724" t="s">
        <v>769</v>
      </c>
      <c r="C14724" t="s">
        <v>3623</v>
      </c>
      <c r="AD14724">
        <v>1</v>
      </c>
      <c r="AE14724">
        <v>35</v>
      </c>
      <c r="AF14724">
        <v>1</v>
      </c>
      <c r="AG14724">
        <v>100</v>
      </c>
      <c r="AH14724">
        <v>6</v>
      </c>
      <c r="AI14724">
        <v>3</v>
      </c>
    </row>
    <row r="14725" spans="1:39" x14ac:dyDescent="0.3">
      <c r="A14725">
        <v>8735</v>
      </c>
      <c r="B14725" t="s">
        <v>611</v>
      </c>
      <c r="C14725" t="s">
        <v>3577</v>
      </c>
      <c r="AD14725">
        <v>2</v>
      </c>
      <c r="AE14725">
        <v>36</v>
      </c>
      <c r="AF14725">
        <v>2</v>
      </c>
      <c r="AG14725">
        <v>100</v>
      </c>
      <c r="AH14725">
        <v>9</v>
      </c>
      <c r="AI14725">
        <v>3</v>
      </c>
    </row>
    <row r="14726" spans="1:39" x14ac:dyDescent="0.3">
      <c r="A14726">
        <v>8735</v>
      </c>
      <c r="B14726" t="s">
        <v>769</v>
      </c>
      <c r="C14726" t="s">
        <v>3794</v>
      </c>
      <c r="AJ14726">
        <v>57</v>
      </c>
      <c r="AK14726">
        <v>185</v>
      </c>
      <c r="AL14726">
        <v>46.2</v>
      </c>
      <c r="AM14726">
        <v>4</v>
      </c>
    </row>
    <row r="14727" spans="1:39" x14ac:dyDescent="0.3">
      <c r="A14727">
        <v>8735</v>
      </c>
      <c r="B14727" t="s">
        <v>611</v>
      </c>
      <c r="C14727" t="s">
        <v>3405</v>
      </c>
      <c r="AJ14727">
        <v>54</v>
      </c>
      <c r="AK14727">
        <v>300</v>
      </c>
      <c r="AL14727">
        <v>50</v>
      </c>
      <c r="AM14727">
        <v>6</v>
      </c>
    </row>
    <row r="14728" spans="1:39" x14ac:dyDescent="0.3">
      <c r="A14728">
        <v>8736</v>
      </c>
      <c r="B14728" t="s">
        <v>846</v>
      </c>
      <c r="C14728" t="s">
        <v>3595</v>
      </c>
      <c r="D14728">
        <v>27</v>
      </c>
      <c r="E14728">
        <v>55.6</v>
      </c>
      <c r="F14728">
        <v>15</v>
      </c>
      <c r="G14728">
        <v>0</v>
      </c>
      <c r="H14728">
        <v>2</v>
      </c>
      <c r="I14728">
        <v>301</v>
      </c>
      <c r="J14728">
        <v>173.6</v>
      </c>
    </row>
    <row r="14729" spans="1:39" x14ac:dyDescent="0.3">
      <c r="A14729">
        <v>8736</v>
      </c>
      <c r="B14729" t="s">
        <v>882</v>
      </c>
      <c r="C14729" t="s">
        <v>120</v>
      </c>
      <c r="D14729">
        <v>33</v>
      </c>
      <c r="E14729">
        <v>45.5</v>
      </c>
      <c r="F14729">
        <v>15</v>
      </c>
      <c r="G14729">
        <v>1</v>
      </c>
      <c r="H14729">
        <v>1</v>
      </c>
      <c r="I14729">
        <v>137</v>
      </c>
      <c r="J14729">
        <v>84.3</v>
      </c>
    </row>
    <row r="14730" spans="1:39" x14ac:dyDescent="0.3">
      <c r="A14730">
        <v>8736</v>
      </c>
      <c r="B14730" t="s">
        <v>846</v>
      </c>
      <c r="C14730" t="s">
        <v>3200</v>
      </c>
      <c r="K14730">
        <v>30</v>
      </c>
      <c r="L14730">
        <v>0</v>
      </c>
      <c r="M14730">
        <v>60</v>
      </c>
      <c r="N14730">
        <v>1</v>
      </c>
      <c r="O14730">
        <v>213</v>
      </c>
    </row>
    <row r="14731" spans="1:39" x14ac:dyDescent="0.3">
      <c r="A14731">
        <v>8736</v>
      </c>
      <c r="B14731" t="s">
        <v>846</v>
      </c>
      <c r="C14731" t="s">
        <v>44</v>
      </c>
      <c r="K14731">
        <v>4</v>
      </c>
      <c r="L14731">
        <v>0</v>
      </c>
      <c r="M14731">
        <v>10</v>
      </c>
      <c r="N14731">
        <v>0</v>
      </c>
      <c r="O14731">
        <v>35</v>
      </c>
    </row>
    <row r="14732" spans="1:39" x14ac:dyDescent="0.3">
      <c r="A14732">
        <v>8736</v>
      </c>
      <c r="B14732" t="s">
        <v>846</v>
      </c>
      <c r="C14732" t="s">
        <v>291</v>
      </c>
      <c r="K14732">
        <v>2</v>
      </c>
      <c r="L14732">
        <v>0</v>
      </c>
      <c r="M14732">
        <v>8</v>
      </c>
      <c r="N14732">
        <v>0</v>
      </c>
      <c r="O14732">
        <v>9</v>
      </c>
    </row>
    <row r="14733" spans="1:39" x14ac:dyDescent="0.3">
      <c r="A14733">
        <v>8736</v>
      </c>
      <c r="B14733" t="s">
        <v>846</v>
      </c>
      <c r="C14733" t="s">
        <v>3595</v>
      </c>
      <c r="K14733">
        <v>5</v>
      </c>
      <c r="L14733">
        <v>1</v>
      </c>
      <c r="M14733">
        <v>4</v>
      </c>
      <c r="N14733">
        <v>0</v>
      </c>
      <c r="O14733">
        <v>-10</v>
      </c>
    </row>
    <row r="14734" spans="1:39" x14ac:dyDescent="0.3">
      <c r="A14734">
        <v>8736</v>
      </c>
      <c r="B14734" t="s">
        <v>882</v>
      </c>
      <c r="C14734" t="s">
        <v>307</v>
      </c>
      <c r="K14734">
        <v>22</v>
      </c>
      <c r="L14734">
        <v>1</v>
      </c>
      <c r="M14734">
        <v>12</v>
      </c>
      <c r="N14734">
        <v>0</v>
      </c>
      <c r="O14734">
        <v>88</v>
      </c>
    </row>
    <row r="14735" spans="1:39" x14ac:dyDescent="0.3">
      <c r="A14735">
        <v>8736</v>
      </c>
      <c r="B14735" t="s">
        <v>882</v>
      </c>
      <c r="C14735" t="s">
        <v>3339</v>
      </c>
      <c r="K14735">
        <v>7</v>
      </c>
      <c r="L14735">
        <v>0</v>
      </c>
      <c r="M14735">
        <v>17</v>
      </c>
      <c r="N14735">
        <v>0</v>
      </c>
      <c r="O14735">
        <v>31</v>
      </c>
    </row>
    <row r="14736" spans="1:39" x14ac:dyDescent="0.3">
      <c r="A14736">
        <v>8736</v>
      </c>
      <c r="B14736" t="s">
        <v>882</v>
      </c>
      <c r="C14736" t="s">
        <v>3795</v>
      </c>
      <c r="K14736">
        <v>1</v>
      </c>
      <c r="L14736">
        <v>0</v>
      </c>
      <c r="M14736">
        <v>8</v>
      </c>
      <c r="N14736">
        <v>0</v>
      </c>
      <c r="O14736">
        <v>8</v>
      </c>
    </row>
    <row r="14737" spans="1:24" x14ac:dyDescent="0.3">
      <c r="A14737">
        <v>8736</v>
      </c>
      <c r="B14737" t="s">
        <v>882</v>
      </c>
      <c r="C14737" t="s">
        <v>120</v>
      </c>
      <c r="K14737">
        <v>5</v>
      </c>
      <c r="L14737">
        <v>0</v>
      </c>
      <c r="M14737">
        <v>10</v>
      </c>
      <c r="N14737">
        <v>0</v>
      </c>
      <c r="O14737">
        <v>-28</v>
      </c>
    </row>
    <row r="14738" spans="1:24" x14ac:dyDescent="0.3">
      <c r="A14738">
        <v>8736</v>
      </c>
      <c r="B14738" t="s">
        <v>846</v>
      </c>
      <c r="C14738" t="s">
        <v>44</v>
      </c>
      <c r="P14738">
        <v>43</v>
      </c>
      <c r="Q14738">
        <v>1</v>
      </c>
      <c r="R14738">
        <v>173</v>
      </c>
      <c r="S14738">
        <v>6</v>
      </c>
    </row>
    <row r="14739" spans="1:24" x14ac:dyDescent="0.3">
      <c r="A14739">
        <v>8736</v>
      </c>
      <c r="B14739" t="s">
        <v>846</v>
      </c>
      <c r="C14739" t="s">
        <v>3796</v>
      </c>
      <c r="P14739">
        <v>45</v>
      </c>
      <c r="Q14739">
        <v>0</v>
      </c>
      <c r="R14739">
        <v>74</v>
      </c>
      <c r="S14739">
        <v>4</v>
      </c>
    </row>
    <row r="14740" spans="1:24" x14ac:dyDescent="0.3">
      <c r="A14740">
        <v>8736</v>
      </c>
      <c r="B14740" t="s">
        <v>846</v>
      </c>
      <c r="C14740" t="s">
        <v>835</v>
      </c>
      <c r="P14740">
        <v>18</v>
      </c>
      <c r="Q14740">
        <v>1</v>
      </c>
      <c r="R14740">
        <v>46</v>
      </c>
      <c r="S14740">
        <v>3</v>
      </c>
    </row>
    <row r="14741" spans="1:24" x14ac:dyDescent="0.3">
      <c r="A14741">
        <v>8736</v>
      </c>
      <c r="B14741" t="s">
        <v>846</v>
      </c>
      <c r="C14741" t="s">
        <v>3200</v>
      </c>
      <c r="P14741">
        <v>8</v>
      </c>
      <c r="Q14741">
        <v>0</v>
      </c>
      <c r="R14741">
        <v>8</v>
      </c>
      <c r="S14741">
        <v>1</v>
      </c>
    </row>
    <row r="14742" spans="1:24" x14ac:dyDescent="0.3">
      <c r="A14742">
        <v>8736</v>
      </c>
      <c r="B14742" t="s">
        <v>846</v>
      </c>
      <c r="C14742" t="s">
        <v>291</v>
      </c>
      <c r="P14742">
        <v>0</v>
      </c>
      <c r="Q14742">
        <v>0</v>
      </c>
      <c r="R14742">
        <v>0</v>
      </c>
      <c r="S14742">
        <v>1</v>
      </c>
    </row>
    <row r="14743" spans="1:24" x14ac:dyDescent="0.3">
      <c r="A14743">
        <v>8736</v>
      </c>
      <c r="B14743" t="s">
        <v>882</v>
      </c>
      <c r="C14743" t="s">
        <v>3795</v>
      </c>
      <c r="P14743">
        <v>16</v>
      </c>
      <c r="Q14743">
        <v>0</v>
      </c>
      <c r="R14743">
        <v>62</v>
      </c>
      <c r="S14743">
        <v>5</v>
      </c>
    </row>
    <row r="14744" spans="1:24" x14ac:dyDescent="0.3">
      <c r="A14744">
        <v>8736</v>
      </c>
      <c r="B14744" t="s">
        <v>882</v>
      </c>
      <c r="C14744" t="s">
        <v>307</v>
      </c>
      <c r="P14744">
        <v>21</v>
      </c>
      <c r="Q14744">
        <v>0</v>
      </c>
      <c r="R14744">
        <v>21</v>
      </c>
      <c r="S14744">
        <v>1</v>
      </c>
    </row>
    <row r="14745" spans="1:24" x14ac:dyDescent="0.3">
      <c r="A14745">
        <v>8736</v>
      </c>
      <c r="B14745" t="s">
        <v>882</v>
      </c>
      <c r="C14745" t="s">
        <v>3797</v>
      </c>
      <c r="P14745">
        <v>10</v>
      </c>
      <c r="Q14745">
        <v>0</v>
      </c>
      <c r="R14745">
        <v>16</v>
      </c>
      <c r="S14745">
        <v>2</v>
      </c>
    </row>
    <row r="14746" spans="1:24" x14ac:dyDescent="0.3">
      <c r="A14746">
        <v>8736</v>
      </c>
      <c r="B14746" t="s">
        <v>882</v>
      </c>
      <c r="C14746" t="s">
        <v>53</v>
      </c>
      <c r="P14746">
        <v>9</v>
      </c>
      <c r="Q14746">
        <v>1</v>
      </c>
      <c r="R14746">
        <v>14</v>
      </c>
      <c r="S14746">
        <v>2</v>
      </c>
    </row>
    <row r="14747" spans="1:24" x14ac:dyDescent="0.3">
      <c r="A14747">
        <v>8736</v>
      </c>
      <c r="B14747" t="s">
        <v>882</v>
      </c>
      <c r="C14747" t="s">
        <v>3798</v>
      </c>
      <c r="P14747">
        <v>10</v>
      </c>
      <c r="Q14747">
        <v>0</v>
      </c>
      <c r="R14747">
        <v>11</v>
      </c>
      <c r="S14747">
        <v>2</v>
      </c>
    </row>
    <row r="14748" spans="1:24" x14ac:dyDescent="0.3">
      <c r="A14748">
        <v>8736</v>
      </c>
      <c r="B14748" t="s">
        <v>882</v>
      </c>
      <c r="C14748" t="s">
        <v>3339</v>
      </c>
      <c r="P14748">
        <v>9</v>
      </c>
      <c r="Q14748">
        <v>0</v>
      </c>
      <c r="R14748">
        <v>9</v>
      </c>
      <c r="S14748">
        <v>1</v>
      </c>
    </row>
    <row r="14749" spans="1:24" x14ac:dyDescent="0.3">
      <c r="A14749">
        <v>8736</v>
      </c>
      <c r="B14749" t="s">
        <v>882</v>
      </c>
      <c r="C14749" t="s">
        <v>1212</v>
      </c>
      <c r="P14749">
        <v>4</v>
      </c>
      <c r="Q14749">
        <v>0</v>
      </c>
      <c r="R14749">
        <v>4</v>
      </c>
      <c r="S14749">
        <v>1</v>
      </c>
    </row>
    <row r="14750" spans="1:24" x14ac:dyDescent="0.3">
      <c r="A14750">
        <v>8736</v>
      </c>
      <c r="B14750" t="s">
        <v>882</v>
      </c>
      <c r="C14750" t="s">
        <v>3799</v>
      </c>
      <c r="P14750">
        <v>0</v>
      </c>
      <c r="Q14750">
        <v>0</v>
      </c>
      <c r="R14750">
        <v>0</v>
      </c>
      <c r="S14750">
        <v>1</v>
      </c>
    </row>
    <row r="14751" spans="1:24" x14ac:dyDescent="0.3">
      <c r="A14751">
        <v>8736</v>
      </c>
      <c r="B14751" t="s">
        <v>882</v>
      </c>
      <c r="C14751" t="s">
        <v>3797</v>
      </c>
      <c r="T14751">
        <v>21.5</v>
      </c>
      <c r="U14751">
        <v>34</v>
      </c>
      <c r="V14751">
        <v>0</v>
      </c>
      <c r="W14751">
        <v>43</v>
      </c>
      <c r="X14751">
        <v>2</v>
      </c>
    </row>
    <row r="14752" spans="1:24" x14ac:dyDescent="0.3">
      <c r="A14752">
        <v>8736</v>
      </c>
      <c r="B14752" t="s">
        <v>882</v>
      </c>
      <c r="C14752" t="s">
        <v>3339</v>
      </c>
      <c r="T14752">
        <v>15</v>
      </c>
      <c r="U14752">
        <v>15</v>
      </c>
      <c r="V14752">
        <v>0</v>
      </c>
      <c r="W14752">
        <v>15</v>
      </c>
      <c r="X14752">
        <v>1</v>
      </c>
    </row>
    <row r="14753" spans="1:39" x14ac:dyDescent="0.3">
      <c r="A14753">
        <v>8736</v>
      </c>
      <c r="B14753" t="s">
        <v>846</v>
      </c>
      <c r="C14753" t="s">
        <v>44</v>
      </c>
      <c r="Y14753">
        <v>2.5</v>
      </c>
      <c r="Z14753">
        <v>5</v>
      </c>
      <c r="AA14753">
        <v>0</v>
      </c>
      <c r="AB14753">
        <v>5</v>
      </c>
      <c r="AC14753">
        <v>2</v>
      </c>
    </row>
    <row r="14754" spans="1:39" x14ac:dyDescent="0.3">
      <c r="A14754">
        <v>8736</v>
      </c>
      <c r="B14754" t="s">
        <v>882</v>
      </c>
      <c r="C14754" t="s">
        <v>2074</v>
      </c>
      <c r="Y14754">
        <v>10</v>
      </c>
      <c r="Z14754">
        <v>10</v>
      </c>
      <c r="AA14754">
        <v>0</v>
      </c>
      <c r="AB14754">
        <v>10</v>
      </c>
      <c r="AC14754">
        <v>1</v>
      </c>
    </row>
    <row r="14755" spans="1:39" x14ac:dyDescent="0.3">
      <c r="A14755">
        <v>8736</v>
      </c>
      <c r="B14755" t="s">
        <v>846</v>
      </c>
      <c r="C14755" t="s">
        <v>3351</v>
      </c>
      <c r="AD14755">
        <v>3</v>
      </c>
      <c r="AE14755">
        <v>19</v>
      </c>
      <c r="AF14755">
        <v>1</v>
      </c>
      <c r="AG14755">
        <v>33.299999999999997</v>
      </c>
      <c r="AH14755">
        <v>6</v>
      </c>
      <c r="AI14755">
        <v>3</v>
      </c>
    </row>
    <row r="14756" spans="1:39" x14ac:dyDescent="0.3">
      <c r="A14756">
        <v>8736</v>
      </c>
      <c r="B14756" t="s">
        <v>882</v>
      </c>
      <c r="C14756" t="s">
        <v>275</v>
      </c>
      <c r="AD14756">
        <v>1</v>
      </c>
      <c r="AE14756">
        <v>19</v>
      </c>
      <c r="AF14756">
        <v>1</v>
      </c>
      <c r="AG14756">
        <v>100</v>
      </c>
      <c r="AH14756">
        <v>4</v>
      </c>
      <c r="AI14756">
        <v>1</v>
      </c>
    </row>
    <row r="14757" spans="1:39" x14ac:dyDescent="0.3">
      <c r="A14757">
        <v>8736</v>
      </c>
      <c r="B14757" t="s">
        <v>846</v>
      </c>
      <c r="C14757" t="s">
        <v>3353</v>
      </c>
      <c r="AJ14757">
        <v>58</v>
      </c>
      <c r="AK14757">
        <v>136</v>
      </c>
      <c r="AL14757">
        <v>45.3</v>
      </c>
      <c r="AM14757">
        <v>3</v>
      </c>
    </row>
    <row r="14758" spans="1:39" x14ac:dyDescent="0.3">
      <c r="A14758">
        <v>8736</v>
      </c>
      <c r="B14758" t="s">
        <v>882</v>
      </c>
      <c r="C14758" t="s">
        <v>3591</v>
      </c>
      <c r="AJ14758">
        <v>58</v>
      </c>
      <c r="AK14758">
        <v>274</v>
      </c>
      <c r="AL14758">
        <v>45.7</v>
      </c>
      <c r="AM14758">
        <v>6</v>
      </c>
    </row>
    <row r="14759" spans="1:39" x14ac:dyDescent="0.3">
      <c r="A14759">
        <v>8737</v>
      </c>
      <c r="B14759" t="s">
        <v>1273</v>
      </c>
      <c r="C14759" t="s">
        <v>1186</v>
      </c>
      <c r="D14759">
        <v>45</v>
      </c>
      <c r="E14759">
        <v>64.400000000000006</v>
      </c>
      <c r="F14759">
        <v>29</v>
      </c>
      <c r="G14759">
        <v>0</v>
      </c>
      <c r="H14759">
        <v>0</v>
      </c>
      <c r="I14759">
        <v>286</v>
      </c>
      <c r="J14759">
        <v>117.8</v>
      </c>
    </row>
    <row r="14760" spans="1:39" x14ac:dyDescent="0.3">
      <c r="A14760">
        <v>8737</v>
      </c>
      <c r="B14760" t="s">
        <v>806</v>
      </c>
      <c r="C14760" t="s">
        <v>107</v>
      </c>
      <c r="D14760">
        <v>28</v>
      </c>
      <c r="E14760">
        <v>67.900000000000006</v>
      </c>
      <c r="F14760">
        <v>19</v>
      </c>
      <c r="G14760">
        <v>0</v>
      </c>
      <c r="H14760">
        <v>2</v>
      </c>
      <c r="I14760">
        <v>342</v>
      </c>
      <c r="J14760">
        <v>194</v>
      </c>
    </row>
    <row r="14761" spans="1:39" x14ac:dyDescent="0.3">
      <c r="A14761">
        <v>8737</v>
      </c>
      <c r="B14761" t="s">
        <v>1273</v>
      </c>
      <c r="C14761" t="s">
        <v>291</v>
      </c>
      <c r="K14761">
        <v>16</v>
      </c>
      <c r="L14761">
        <v>0</v>
      </c>
      <c r="M14761">
        <v>20</v>
      </c>
      <c r="N14761">
        <v>3</v>
      </c>
      <c r="O14761">
        <v>90</v>
      </c>
    </row>
    <row r="14762" spans="1:39" x14ac:dyDescent="0.3">
      <c r="A14762">
        <v>8737</v>
      </c>
      <c r="B14762" t="s">
        <v>1273</v>
      </c>
      <c r="C14762" t="s">
        <v>3800</v>
      </c>
      <c r="K14762">
        <v>2</v>
      </c>
      <c r="L14762">
        <v>0</v>
      </c>
      <c r="M14762">
        <v>2</v>
      </c>
      <c r="N14762">
        <v>0</v>
      </c>
      <c r="O14762">
        <v>4</v>
      </c>
    </row>
    <row r="14763" spans="1:39" x14ac:dyDescent="0.3">
      <c r="A14763">
        <v>8737</v>
      </c>
      <c r="B14763" t="s">
        <v>1273</v>
      </c>
      <c r="C14763" t="s">
        <v>3801</v>
      </c>
      <c r="K14763">
        <v>0</v>
      </c>
      <c r="L14763">
        <v>0</v>
      </c>
      <c r="M14763">
        <v>0</v>
      </c>
      <c r="N14763">
        <v>0</v>
      </c>
      <c r="O14763">
        <v>0</v>
      </c>
    </row>
    <row r="14764" spans="1:39" x14ac:dyDescent="0.3">
      <c r="A14764">
        <v>8737</v>
      </c>
      <c r="B14764" t="s">
        <v>1273</v>
      </c>
      <c r="C14764" t="s">
        <v>1186</v>
      </c>
      <c r="K14764">
        <v>10</v>
      </c>
      <c r="L14764">
        <v>0</v>
      </c>
      <c r="M14764">
        <v>5</v>
      </c>
      <c r="N14764">
        <v>0</v>
      </c>
      <c r="O14764">
        <v>-32</v>
      </c>
    </row>
    <row r="14765" spans="1:39" x14ac:dyDescent="0.3">
      <c r="A14765">
        <v>8737</v>
      </c>
      <c r="B14765" t="s">
        <v>806</v>
      </c>
      <c r="C14765" t="s">
        <v>1424</v>
      </c>
      <c r="K14765">
        <v>21</v>
      </c>
      <c r="L14765">
        <v>0</v>
      </c>
      <c r="M14765">
        <v>60</v>
      </c>
      <c r="N14765">
        <v>1</v>
      </c>
      <c r="O14765">
        <v>136</v>
      </c>
    </row>
    <row r="14766" spans="1:39" x14ac:dyDescent="0.3">
      <c r="A14766">
        <v>8737</v>
      </c>
      <c r="B14766" t="s">
        <v>806</v>
      </c>
      <c r="C14766" t="s">
        <v>3648</v>
      </c>
      <c r="K14766">
        <v>2</v>
      </c>
      <c r="L14766">
        <v>0</v>
      </c>
      <c r="M14766">
        <v>68</v>
      </c>
      <c r="N14766">
        <v>1</v>
      </c>
      <c r="O14766">
        <v>73</v>
      </c>
    </row>
    <row r="14767" spans="1:39" x14ac:dyDescent="0.3">
      <c r="A14767">
        <v>8737</v>
      </c>
      <c r="B14767" t="s">
        <v>806</v>
      </c>
      <c r="C14767" t="s">
        <v>107</v>
      </c>
      <c r="K14767">
        <v>13</v>
      </c>
      <c r="L14767">
        <v>2</v>
      </c>
      <c r="M14767">
        <v>15</v>
      </c>
      <c r="N14767">
        <v>0</v>
      </c>
      <c r="O14767">
        <v>66</v>
      </c>
    </row>
    <row r="14768" spans="1:39" x14ac:dyDescent="0.3">
      <c r="A14768">
        <v>8737</v>
      </c>
      <c r="B14768" t="s">
        <v>1273</v>
      </c>
      <c r="C14768" t="s">
        <v>3802</v>
      </c>
      <c r="P14768">
        <v>25</v>
      </c>
      <c r="Q14768">
        <v>0</v>
      </c>
      <c r="R14768">
        <v>126</v>
      </c>
      <c r="S14768">
        <v>9</v>
      </c>
    </row>
    <row r="14769" spans="1:35" x14ac:dyDescent="0.3">
      <c r="A14769">
        <v>8737</v>
      </c>
      <c r="B14769" t="s">
        <v>1273</v>
      </c>
      <c r="C14769" t="s">
        <v>3625</v>
      </c>
      <c r="P14769">
        <v>28</v>
      </c>
      <c r="Q14769">
        <v>0</v>
      </c>
      <c r="R14769">
        <v>59</v>
      </c>
      <c r="S14769">
        <v>6</v>
      </c>
    </row>
    <row r="14770" spans="1:35" x14ac:dyDescent="0.3">
      <c r="A14770">
        <v>8737</v>
      </c>
      <c r="B14770" t="s">
        <v>1273</v>
      </c>
      <c r="C14770" t="s">
        <v>933</v>
      </c>
      <c r="P14770">
        <v>21</v>
      </c>
      <c r="Q14770">
        <v>0</v>
      </c>
      <c r="R14770">
        <v>52</v>
      </c>
      <c r="S14770">
        <v>5</v>
      </c>
    </row>
    <row r="14771" spans="1:35" x14ac:dyDescent="0.3">
      <c r="A14771">
        <v>8737</v>
      </c>
      <c r="B14771" t="s">
        <v>1273</v>
      </c>
      <c r="C14771" t="s">
        <v>291</v>
      </c>
      <c r="P14771">
        <v>13</v>
      </c>
      <c r="Q14771">
        <v>0</v>
      </c>
      <c r="R14771">
        <v>37</v>
      </c>
      <c r="S14771">
        <v>7</v>
      </c>
    </row>
    <row r="14772" spans="1:35" x14ac:dyDescent="0.3">
      <c r="A14772">
        <v>8737</v>
      </c>
      <c r="B14772" t="s">
        <v>1273</v>
      </c>
      <c r="C14772" t="s">
        <v>3801</v>
      </c>
      <c r="P14772">
        <v>7</v>
      </c>
      <c r="Q14772">
        <v>0</v>
      </c>
      <c r="R14772">
        <v>12</v>
      </c>
      <c r="S14772">
        <v>2</v>
      </c>
    </row>
    <row r="14773" spans="1:35" x14ac:dyDescent="0.3">
      <c r="A14773">
        <v>8737</v>
      </c>
      <c r="B14773" t="s">
        <v>806</v>
      </c>
      <c r="C14773" t="s">
        <v>3648</v>
      </c>
      <c r="P14773">
        <v>56</v>
      </c>
      <c r="Q14773">
        <v>1</v>
      </c>
      <c r="R14773">
        <v>167</v>
      </c>
      <c r="S14773">
        <v>8</v>
      </c>
    </row>
    <row r="14774" spans="1:35" x14ac:dyDescent="0.3">
      <c r="A14774">
        <v>8737</v>
      </c>
      <c r="B14774" t="s">
        <v>806</v>
      </c>
      <c r="C14774" t="s">
        <v>152</v>
      </c>
      <c r="P14774">
        <v>85</v>
      </c>
      <c r="Q14774">
        <v>1</v>
      </c>
      <c r="R14774">
        <v>124</v>
      </c>
      <c r="S14774">
        <v>5</v>
      </c>
    </row>
    <row r="14775" spans="1:35" x14ac:dyDescent="0.3">
      <c r="A14775">
        <v>8737</v>
      </c>
      <c r="B14775" t="s">
        <v>806</v>
      </c>
      <c r="C14775" t="s">
        <v>215</v>
      </c>
      <c r="P14775">
        <v>17</v>
      </c>
      <c r="Q14775">
        <v>0</v>
      </c>
      <c r="R14775">
        <v>22</v>
      </c>
      <c r="S14775">
        <v>2</v>
      </c>
    </row>
    <row r="14776" spans="1:35" x14ac:dyDescent="0.3">
      <c r="A14776">
        <v>8737</v>
      </c>
      <c r="B14776" t="s">
        <v>806</v>
      </c>
      <c r="C14776" t="s">
        <v>1362</v>
      </c>
      <c r="P14776">
        <v>15</v>
      </c>
      <c r="Q14776">
        <v>0</v>
      </c>
      <c r="R14776">
        <v>15</v>
      </c>
      <c r="S14776">
        <v>1</v>
      </c>
    </row>
    <row r="14777" spans="1:35" x14ac:dyDescent="0.3">
      <c r="A14777">
        <v>8737</v>
      </c>
      <c r="B14777" t="s">
        <v>806</v>
      </c>
      <c r="C14777" t="s">
        <v>3803</v>
      </c>
      <c r="P14777">
        <v>8</v>
      </c>
      <c r="Q14777">
        <v>0</v>
      </c>
      <c r="R14777">
        <v>8</v>
      </c>
      <c r="S14777">
        <v>1</v>
      </c>
    </row>
    <row r="14778" spans="1:35" x14ac:dyDescent="0.3">
      <c r="A14778">
        <v>8737</v>
      </c>
      <c r="B14778" t="s">
        <v>806</v>
      </c>
      <c r="C14778" t="s">
        <v>1424</v>
      </c>
      <c r="P14778">
        <v>10</v>
      </c>
      <c r="Q14778">
        <v>0</v>
      </c>
      <c r="R14778">
        <v>6</v>
      </c>
      <c r="S14778">
        <v>2</v>
      </c>
    </row>
    <row r="14779" spans="1:35" x14ac:dyDescent="0.3">
      <c r="A14779">
        <v>8737</v>
      </c>
      <c r="B14779" t="s">
        <v>1273</v>
      </c>
      <c r="C14779" t="s">
        <v>3804</v>
      </c>
      <c r="T14779">
        <v>13</v>
      </c>
      <c r="U14779">
        <v>13</v>
      </c>
      <c r="V14779">
        <v>0</v>
      </c>
      <c r="W14779">
        <v>13</v>
      </c>
      <c r="X14779">
        <v>1</v>
      </c>
    </row>
    <row r="14780" spans="1:35" x14ac:dyDescent="0.3">
      <c r="A14780">
        <v>8737</v>
      </c>
      <c r="B14780" t="s">
        <v>1273</v>
      </c>
      <c r="C14780" t="s">
        <v>3800</v>
      </c>
      <c r="T14780">
        <v>10</v>
      </c>
      <c r="U14780">
        <v>10</v>
      </c>
      <c r="V14780">
        <v>0</v>
      </c>
      <c r="W14780">
        <v>10</v>
      </c>
      <c r="X14780">
        <v>1</v>
      </c>
    </row>
    <row r="14781" spans="1:35" x14ac:dyDescent="0.3">
      <c r="A14781">
        <v>8737</v>
      </c>
      <c r="B14781" t="s">
        <v>806</v>
      </c>
      <c r="C14781" t="s">
        <v>152</v>
      </c>
      <c r="T14781">
        <v>17</v>
      </c>
      <c r="U14781">
        <v>21</v>
      </c>
      <c r="V14781">
        <v>0</v>
      </c>
      <c r="W14781">
        <v>51</v>
      </c>
      <c r="X14781">
        <v>3</v>
      </c>
    </row>
    <row r="14782" spans="1:35" x14ac:dyDescent="0.3">
      <c r="A14782">
        <v>8737</v>
      </c>
      <c r="B14782" t="s">
        <v>1273</v>
      </c>
      <c r="C14782" t="s">
        <v>3805</v>
      </c>
      <c r="Y14782">
        <v>0</v>
      </c>
      <c r="Z14782">
        <v>0</v>
      </c>
      <c r="AA14782">
        <v>0</v>
      </c>
      <c r="AB14782">
        <v>0</v>
      </c>
      <c r="AC14782">
        <v>1</v>
      </c>
    </row>
    <row r="14783" spans="1:35" x14ac:dyDescent="0.3">
      <c r="A14783">
        <v>8737</v>
      </c>
      <c r="B14783" t="s">
        <v>806</v>
      </c>
      <c r="C14783" t="s">
        <v>3648</v>
      </c>
      <c r="Y14783">
        <v>10</v>
      </c>
      <c r="Z14783">
        <v>14</v>
      </c>
      <c r="AA14783">
        <v>0</v>
      </c>
      <c r="AB14783">
        <v>20</v>
      </c>
      <c r="AC14783">
        <v>2</v>
      </c>
    </row>
    <row r="14784" spans="1:35" x14ac:dyDescent="0.3">
      <c r="A14784">
        <v>8737</v>
      </c>
      <c r="B14784" t="s">
        <v>1273</v>
      </c>
      <c r="C14784" t="s">
        <v>2359</v>
      </c>
      <c r="AD14784">
        <v>0</v>
      </c>
      <c r="AE14784" t="s">
        <v>136</v>
      </c>
      <c r="AF14784">
        <v>0</v>
      </c>
      <c r="AG14784" t="s">
        <v>136</v>
      </c>
      <c r="AH14784">
        <v>2</v>
      </c>
      <c r="AI14784">
        <v>2</v>
      </c>
    </row>
    <row r="14785" spans="1:39" x14ac:dyDescent="0.3">
      <c r="A14785">
        <v>8737</v>
      </c>
      <c r="B14785" t="s">
        <v>806</v>
      </c>
      <c r="C14785" t="s">
        <v>3806</v>
      </c>
      <c r="AD14785">
        <v>4</v>
      </c>
      <c r="AE14785">
        <v>40</v>
      </c>
      <c r="AF14785">
        <v>2</v>
      </c>
      <c r="AG14785">
        <v>50</v>
      </c>
      <c r="AH14785">
        <v>10</v>
      </c>
      <c r="AI14785">
        <v>4</v>
      </c>
    </row>
    <row r="14786" spans="1:39" x14ac:dyDescent="0.3">
      <c r="A14786">
        <v>8737</v>
      </c>
      <c r="B14786" t="s">
        <v>1273</v>
      </c>
      <c r="C14786" t="s">
        <v>2359</v>
      </c>
      <c r="AJ14786">
        <v>48</v>
      </c>
      <c r="AK14786">
        <v>254</v>
      </c>
      <c r="AL14786">
        <v>42.3</v>
      </c>
      <c r="AM14786">
        <v>6</v>
      </c>
    </row>
    <row r="14787" spans="1:39" x14ac:dyDescent="0.3">
      <c r="A14787">
        <v>8737</v>
      </c>
      <c r="B14787" t="s">
        <v>806</v>
      </c>
      <c r="C14787" t="s">
        <v>3167</v>
      </c>
      <c r="AJ14787">
        <v>40</v>
      </c>
      <c r="AK14787">
        <v>40</v>
      </c>
      <c r="AL14787">
        <v>40</v>
      </c>
      <c r="AM14787">
        <v>1</v>
      </c>
    </row>
    <row r="14788" spans="1:39" x14ac:dyDescent="0.3">
      <c r="A14788">
        <v>8738</v>
      </c>
      <c r="B14788" t="s">
        <v>527</v>
      </c>
      <c r="C14788" t="s">
        <v>93</v>
      </c>
      <c r="D14788">
        <v>14</v>
      </c>
      <c r="E14788">
        <v>78.599999999999994</v>
      </c>
      <c r="F14788">
        <v>11</v>
      </c>
      <c r="G14788">
        <v>0</v>
      </c>
      <c r="H14788">
        <v>1</v>
      </c>
      <c r="I14788">
        <v>120</v>
      </c>
      <c r="J14788">
        <v>174.1</v>
      </c>
    </row>
    <row r="14789" spans="1:39" x14ac:dyDescent="0.3">
      <c r="A14789">
        <v>8738</v>
      </c>
      <c r="B14789" t="s">
        <v>648</v>
      </c>
      <c r="C14789" t="s">
        <v>3807</v>
      </c>
      <c r="D14789">
        <v>33</v>
      </c>
      <c r="E14789">
        <v>60.6</v>
      </c>
      <c r="F14789">
        <v>20</v>
      </c>
      <c r="G14789">
        <v>0</v>
      </c>
      <c r="H14789">
        <v>3</v>
      </c>
      <c r="I14789">
        <v>277</v>
      </c>
      <c r="J14789">
        <v>161.1</v>
      </c>
    </row>
    <row r="14790" spans="1:39" x14ac:dyDescent="0.3">
      <c r="A14790">
        <v>8738</v>
      </c>
      <c r="B14790" t="s">
        <v>527</v>
      </c>
      <c r="C14790" t="s">
        <v>3407</v>
      </c>
      <c r="K14790">
        <v>26</v>
      </c>
      <c r="L14790">
        <v>0</v>
      </c>
      <c r="M14790">
        <v>52</v>
      </c>
      <c r="N14790">
        <v>3</v>
      </c>
      <c r="O14790">
        <v>204</v>
      </c>
    </row>
    <row r="14791" spans="1:39" x14ac:dyDescent="0.3">
      <c r="A14791">
        <v>8738</v>
      </c>
      <c r="B14791" t="s">
        <v>527</v>
      </c>
      <c r="C14791" t="s">
        <v>3405</v>
      </c>
      <c r="K14791">
        <v>9</v>
      </c>
      <c r="L14791">
        <v>0</v>
      </c>
      <c r="M14791">
        <v>54</v>
      </c>
      <c r="N14791">
        <v>0</v>
      </c>
      <c r="O14791">
        <v>82</v>
      </c>
    </row>
    <row r="14792" spans="1:39" x14ac:dyDescent="0.3">
      <c r="A14792">
        <v>8738</v>
      </c>
      <c r="B14792" t="s">
        <v>527</v>
      </c>
      <c r="C14792" t="s">
        <v>93</v>
      </c>
      <c r="K14792">
        <v>24</v>
      </c>
      <c r="L14792">
        <v>0</v>
      </c>
      <c r="M14792">
        <v>13</v>
      </c>
      <c r="N14792">
        <v>0</v>
      </c>
      <c r="O14792">
        <v>77</v>
      </c>
    </row>
    <row r="14793" spans="1:39" x14ac:dyDescent="0.3">
      <c r="A14793">
        <v>8738</v>
      </c>
      <c r="B14793" t="s">
        <v>527</v>
      </c>
      <c r="C14793" t="s">
        <v>3406</v>
      </c>
      <c r="K14793">
        <v>1</v>
      </c>
      <c r="L14793">
        <v>0</v>
      </c>
      <c r="M14793">
        <v>13</v>
      </c>
      <c r="N14793">
        <v>1</v>
      </c>
      <c r="O14793">
        <v>13</v>
      </c>
    </row>
    <row r="14794" spans="1:39" x14ac:dyDescent="0.3">
      <c r="A14794">
        <v>8738</v>
      </c>
      <c r="B14794" t="s">
        <v>527</v>
      </c>
      <c r="C14794" t="s">
        <v>3808</v>
      </c>
      <c r="K14794">
        <v>1</v>
      </c>
      <c r="L14794">
        <v>0</v>
      </c>
      <c r="M14794">
        <v>10</v>
      </c>
      <c r="N14794">
        <v>0</v>
      </c>
      <c r="O14794">
        <v>10</v>
      </c>
    </row>
    <row r="14795" spans="1:39" x14ac:dyDescent="0.3">
      <c r="A14795">
        <v>8738</v>
      </c>
      <c r="B14795" t="s">
        <v>648</v>
      </c>
      <c r="C14795" t="s">
        <v>3397</v>
      </c>
      <c r="K14795">
        <v>9</v>
      </c>
      <c r="L14795">
        <v>1</v>
      </c>
      <c r="M14795">
        <v>52</v>
      </c>
      <c r="N14795">
        <v>1</v>
      </c>
      <c r="O14795">
        <v>78</v>
      </c>
    </row>
    <row r="14796" spans="1:39" x14ac:dyDescent="0.3">
      <c r="A14796">
        <v>8738</v>
      </c>
      <c r="B14796" t="s">
        <v>648</v>
      </c>
      <c r="C14796" t="s">
        <v>3807</v>
      </c>
      <c r="K14796">
        <v>8</v>
      </c>
      <c r="L14796">
        <v>1</v>
      </c>
      <c r="M14796">
        <v>21</v>
      </c>
      <c r="N14796">
        <v>0</v>
      </c>
      <c r="O14796">
        <v>71</v>
      </c>
    </row>
    <row r="14797" spans="1:39" x14ac:dyDescent="0.3">
      <c r="A14797">
        <v>8738</v>
      </c>
      <c r="B14797" t="s">
        <v>648</v>
      </c>
      <c r="C14797" t="s">
        <v>3062</v>
      </c>
      <c r="K14797">
        <v>9</v>
      </c>
      <c r="L14797">
        <v>0</v>
      </c>
      <c r="M14797">
        <v>34</v>
      </c>
      <c r="N14797">
        <v>1</v>
      </c>
      <c r="O14797">
        <v>67</v>
      </c>
    </row>
    <row r="14798" spans="1:39" x14ac:dyDescent="0.3">
      <c r="A14798">
        <v>8738</v>
      </c>
      <c r="B14798" t="s">
        <v>648</v>
      </c>
      <c r="C14798" t="s">
        <v>874</v>
      </c>
      <c r="K14798">
        <v>1</v>
      </c>
      <c r="L14798">
        <v>1</v>
      </c>
      <c r="M14798">
        <v>6</v>
      </c>
      <c r="N14798">
        <v>0</v>
      </c>
      <c r="O14798">
        <v>6</v>
      </c>
    </row>
    <row r="14799" spans="1:39" x14ac:dyDescent="0.3">
      <c r="A14799">
        <v>8738</v>
      </c>
      <c r="B14799" t="s">
        <v>648</v>
      </c>
      <c r="C14799" t="s">
        <v>3398</v>
      </c>
      <c r="K14799">
        <v>1</v>
      </c>
      <c r="L14799">
        <v>0</v>
      </c>
      <c r="M14799">
        <v>2</v>
      </c>
      <c r="N14799">
        <v>0</v>
      </c>
      <c r="O14799">
        <v>2</v>
      </c>
    </row>
    <row r="14800" spans="1:39" x14ac:dyDescent="0.3">
      <c r="A14800">
        <v>8738</v>
      </c>
      <c r="B14800" t="s">
        <v>648</v>
      </c>
      <c r="C14800" t="s">
        <v>592</v>
      </c>
      <c r="K14800">
        <v>0</v>
      </c>
      <c r="L14800">
        <v>0</v>
      </c>
      <c r="M14800">
        <v>0</v>
      </c>
      <c r="N14800">
        <v>0</v>
      </c>
      <c r="O14800">
        <v>0</v>
      </c>
    </row>
    <row r="14801" spans="1:29" x14ac:dyDescent="0.3">
      <c r="A14801">
        <v>8738</v>
      </c>
      <c r="B14801" t="s">
        <v>527</v>
      </c>
      <c r="C14801" t="s">
        <v>3593</v>
      </c>
      <c r="P14801">
        <v>30</v>
      </c>
      <c r="Q14801">
        <v>0</v>
      </c>
      <c r="R14801">
        <v>64</v>
      </c>
      <c r="S14801">
        <v>4</v>
      </c>
    </row>
    <row r="14802" spans="1:29" x14ac:dyDescent="0.3">
      <c r="A14802">
        <v>8738</v>
      </c>
      <c r="B14802" t="s">
        <v>527</v>
      </c>
      <c r="C14802" t="s">
        <v>3406</v>
      </c>
      <c r="P14802">
        <v>17</v>
      </c>
      <c r="Q14802">
        <v>1</v>
      </c>
      <c r="R14802">
        <v>48</v>
      </c>
      <c r="S14802">
        <v>6</v>
      </c>
    </row>
    <row r="14803" spans="1:29" x14ac:dyDescent="0.3">
      <c r="A14803">
        <v>8738</v>
      </c>
      <c r="B14803" t="s">
        <v>527</v>
      </c>
      <c r="C14803" t="s">
        <v>3407</v>
      </c>
      <c r="P14803">
        <v>8</v>
      </c>
      <c r="Q14803">
        <v>0</v>
      </c>
      <c r="R14803">
        <v>8</v>
      </c>
      <c r="S14803">
        <v>1</v>
      </c>
    </row>
    <row r="14804" spans="1:29" x14ac:dyDescent="0.3">
      <c r="A14804">
        <v>8738</v>
      </c>
      <c r="B14804" t="s">
        <v>648</v>
      </c>
      <c r="C14804" t="s">
        <v>382</v>
      </c>
      <c r="P14804">
        <v>43</v>
      </c>
      <c r="Q14804">
        <v>1</v>
      </c>
      <c r="R14804">
        <v>72</v>
      </c>
      <c r="S14804">
        <v>3</v>
      </c>
    </row>
    <row r="14805" spans="1:29" x14ac:dyDescent="0.3">
      <c r="A14805">
        <v>8738</v>
      </c>
      <c r="B14805" t="s">
        <v>648</v>
      </c>
      <c r="C14805" t="s">
        <v>1208</v>
      </c>
      <c r="P14805">
        <v>15</v>
      </c>
      <c r="Q14805">
        <v>1</v>
      </c>
      <c r="R14805">
        <v>50</v>
      </c>
      <c r="S14805">
        <v>6</v>
      </c>
    </row>
    <row r="14806" spans="1:29" x14ac:dyDescent="0.3">
      <c r="A14806">
        <v>8738</v>
      </c>
      <c r="B14806" t="s">
        <v>648</v>
      </c>
      <c r="C14806" t="s">
        <v>3124</v>
      </c>
      <c r="P14806">
        <v>12</v>
      </c>
      <c r="Q14806">
        <v>0</v>
      </c>
      <c r="R14806">
        <v>43</v>
      </c>
      <c r="S14806">
        <v>4</v>
      </c>
    </row>
    <row r="14807" spans="1:29" x14ac:dyDescent="0.3">
      <c r="A14807">
        <v>8738</v>
      </c>
      <c r="B14807" t="s">
        <v>648</v>
      </c>
      <c r="C14807" t="s">
        <v>3575</v>
      </c>
      <c r="P14807">
        <v>32</v>
      </c>
      <c r="Q14807">
        <v>0</v>
      </c>
      <c r="R14807">
        <v>41</v>
      </c>
      <c r="S14807">
        <v>2</v>
      </c>
    </row>
    <row r="14808" spans="1:29" x14ac:dyDescent="0.3">
      <c r="A14808">
        <v>8738</v>
      </c>
      <c r="B14808" t="s">
        <v>648</v>
      </c>
      <c r="C14808" t="s">
        <v>443</v>
      </c>
      <c r="P14808">
        <v>34</v>
      </c>
      <c r="Q14808">
        <v>1</v>
      </c>
      <c r="R14808">
        <v>34</v>
      </c>
      <c r="S14808">
        <v>1</v>
      </c>
    </row>
    <row r="14809" spans="1:29" x14ac:dyDescent="0.3">
      <c r="A14809">
        <v>8738</v>
      </c>
      <c r="B14809" t="s">
        <v>648</v>
      </c>
      <c r="C14809" t="s">
        <v>3397</v>
      </c>
      <c r="P14809">
        <v>12</v>
      </c>
      <c r="Q14809">
        <v>0</v>
      </c>
      <c r="R14809">
        <v>22</v>
      </c>
      <c r="S14809">
        <v>2</v>
      </c>
    </row>
    <row r="14810" spans="1:29" x14ac:dyDescent="0.3">
      <c r="A14810">
        <v>8738</v>
      </c>
      <c r="B14810" t="s">
        <v>648</v>
      </c>
      <c r="C14810" t="s">
        <v>3062</v>
      </c>
      <c r="P14810">
        <v>14</v>
      </c>
      <c r="Q14810">
        <v>0</v>
      </c>
      <c r="R14810">
        <v>15</v>
      </c>
      <c r="S14810">
        <v>2</v>
      </c>
    </row>
    <row r="14811" spans="1:29" x14ac:dyDescent="0.3">
      <c r="A14811">
        <v>8738</v>
      </c>
      <c r="B14811" t="s">
        <v>527</v>
      </c>
      <c r="C14811" t="s">
        <v>122</v>
      </c>
      <c r="T14811">
        <v>21.5</v>
      </c>
      <c r="U14811">
        <v>22</v>
      </c>
      <c r="V14811">
        <v>0</v>
      </c>
      <c r="W14811">
        <v>86</v>
      </c>
      <c r="X14811">
        <v>4</v>
      </c>
    </row>
    <row r="14812" spans="1:29" x14ac:dyDescent="0.3">
      <c r="A14812">
        <v>8738</v>
      </c>
      <c r="B14812" t="s">
        <v>527</v>
      </c>
      <c r="C14812" t="s">
        <v>3399</v>
      </c>
      <c r="T14812">
        <v>25</v>
      </c>
      <c r="U14812">
        <v>25</v>
      </c>
      <c r="V14812">
        <v>0</v>
      </c>
      <c r="W14812">
        <v>25</v>
      </c>
      <c r="X14812">
        <v>1</v>
      </c>
    </row>
    <row r="14813" spans="1:29" x14ac:dyDescent="0.3">
      <c r="A14813">
        <v>8738</v>
      </c>
      <c r="B14813" t="s">
        <v>648</v>
      </c>
      <c r="C14813" t="s">
        <v>3403</v>
      </c>
      <c r="T14813">
        <v>18</v>
      </c>
      <c r="U14813">
        <v>18</v>
      </c>
      <c r="V14813">
        <v>0</v>
      </c>
      <c r="W14813">
        <v>18</v>
      </c>
      <c r="X14813">
        <v>1</v>
      </c>
    </row>
    <row r="14814" spans="1:29" x14ac:dyDescent="0.3">
      <c r="A14814">
        <v>8738</v>
      </c>
      <c r="B14814" t="s">
        <v>648</v>
      </c>
      <c r="C14814" t="s">
        <v>3397</v>
      </c>
      <c r="T14814">
        <v>10</v>
      </c>
      <c r="U14814">
        <v>10</v>
      </c>
      <c r="V14814">
        <v>0</v>
      </c>
      <c r="W14814">
        <v>10</v>
      </c>
      <c r="X14814">
        <v>1</v>
      </c>
    </row>
    <row r="14815" spans="1:29" x14ac:dyDescent="0.3">
      <c r="A14815">
        <v>8738</v>
      </c>
      <c r="B14815" t="s">
        <v>527</v>
      </c>
      <c r="C14815" t="s">
        <v>122</v>
      </c>
      <c r="Y14815">
        <v>19</v>
      </c>
      <c r="Z14815">
        <v>19</v>
      </c>
      <c r="AA14815">
        <v>0</v>
      </c>
      <c r="AB14815">
        <v>19</v>
      </c>
      <c r="AC14815">
        <v>1</v>
      </c>
    </row>
    <row r="14816" spans="1:29" x14ac:dyDescent="0.3">
      <c r="A14816">
        <v>8738</v>
      </c>
      <c r="B14816" t="s">
        <v>648</v>
      </c>
      <c r="C14816" t="s">
        <v>592</v>
      </c>
      <c r="Y14816">
        <v>15.5</v>
      </c>
      <c r="Z14816">
        <v>27</v>
      </c>
      <c r="AA14816">
        <v>0</v>
      </c>
      <c r="AB14816">
        <v>31</v>
      </c>
      <c r="AC14816">
        <v>2</v>
      </c>
    </row>
    <row r="14817" spans="1:39" x14ac:dyDescent="0.3">
      <c r="A14817">
        <v>8738</v>
      </c>
      <c r="B14817" t="s">
        <v>527</v>
      </c>
      <c r="C14817" t="s">
        <v>2993</v>
      </c>
      <c r="AD14817">
        <v>1</v>
      </c>
      <c r="AE14817">
        <v>27</v>
      </c>
      <c r="AF14817">
        <v>1</v>
      </c>
      <c r="AG14817">
        <v>100</v>
      </c>
      <c r="AH14817">
        <v>8</v>
      </c>
      <c r="AI14817">
        <v>5</v>
      </c>
    </row>
    <row r="14818" spans="1:39" x14ac:dyDescent="0.3">
      <c r="A14818">
        <v>8738</v>
      </c>
      <c r="B14818" t="s">
        <v>648</v>
      </c>
      <c r="C14818" t="s">
        <v>3404</v>
      </c>
      <c r="AD14818">
        <v>0</v>
      </c>
      <c r="AE14818" t="s">
        <v>136</v>
      </c>
      <c r="AF14818">
        <v>0</v>
      </c>
      <c r="AG14818" t="s">
        <v>136</v>
      </c>
      <c r="AH14818">
        <v>5</v>
      </c>
      <c r="AI14818">
        <v>5</v>
      </c>
    </row>
    <row r="14819" spans="1:39" x14ac:dyDescent="0.3">
      <c r="A14819">
        <v>8738</v>
      </c>
      <c r="B14819" t="s">
        <v>527</v>
      </c>
      <c r="C14819" t="s">
        <v>3808</v>
      </c>
      <c r="AJ14819">
        <v>41</v>
      </c>
      <c r="AK14819">
        <v>144</v>
      </c>
      <c r="AL14819">
        <v>36</v>
      </c>
      <c r="AM14819">
        <v>4</v>
      </c>
    </row>
    <row r="14820" spans="1:39" x14ac:dyDescent="0.3">
      <c r="A14820">
        <v>8738</v>
      </c>
      <c r="B14820" t="s">
        <v>648</v>
      </c>
      <c r="C14820" t="s">
        <v>3578</v>
      </c>
      <c r="AJ14820">
        <v>51</v>
      </c>
      <c r="AK14820">
        <v>137</v>
      </c>
      <c r="AL14820">
        <v>45.7</v>
      </c>
      <c r="AM14820">
        <v>3</v>
      </c>
    </row>
    <row r="14821" spans="1:39" x14ac:dyDescent="0.3">
      <c r="A14821">
        <v>8739</v>
      </c>
      <c r="B14821" t="s">
        <v>865</v>
      </c>
      <c r="C14821" t="s">
        <v>870</v>
      </c>
      <c r="D14821">
        <v>39</v>
      </c>
      <c r="E14821">
        <v>53.8</v>
      </c>
      <c r="F14821">
        <v>21</v>
      </c>
      <c r="G14821">
        <v>1</v>
      </c>
      <c r="H14821">
        <v>1</v>
      </c>
      <c r="I14821">
        <v>253</v>
      </c>
      <c r="J14821">
        <v>111.7</v>
      </c>
    </row>
    <row r="14822" spans="1:39" x14ac:dyDescent="0.3">
      <c r="A14822">
        <v>8739</v>
      </c>
      <c r="B14822" t="s">
        <v>730</v>
      </c>
      <c r="C14822" t="s">
        <v>2995</v>
      </c>
      <c r="D14822">
        <v>43</v>
      </c>
      <c r="E14822">
        <v>55.8</v>
      </c>
      <c r="F14822">
        <v>24</v>
      </c>
      <c r="G14822">
        <v>1</v>
      </c>
      <c r="H14822">
        <v>1</v>
      </c>
      <c r="I14822">
        <v>258</v>
      </c>
      <c r="J14822">
        <v>109.2</v>
      </c>
    </row>
    <row r="14823" spans="1:39" x14ac:dyDescent="0.3">
      <c r="A14823">
        <v>8739</v>
      </c>
      <c r="B14823" t="s">
        <v>865</v>
      </c>
      <c r="C14823" t="s">
        <v>399</v>
      </c>
      <c r="K14823">
        <v>26</v>
      </c>
      <c r="L14823">
        <v>0</v>
      </c>
      <c r="M14823">
        <v>28</v>
      </c>
      <c r="N14823">
        <v>2</v>
      </c>
      <c r="O14823">
        <v>110</v>
      </c>
    </row>
    <row r="14824" spans="1:39" x14ac:dyDescent="0.3">
      <c r="A14824">
        <v>8739</v>
      </c>
      <c r="B14824" t="s">
        <v>865</v>
      </c>
      <c r="C14824" t="s">
        <v>870</v>
      </c>
      <c r="K14824">
        <v>17</v>
      </c>
      <c r="L14824">
        <v>1</v>
      </c>
      <c r="M14824">
        <v>9</v>
      </c>
      <c r="N14824">
        <v>0</v>
      </c>
      <c r="O14824">
        <v>21</v>
      </c>
    </row>
    <row r="14825" spans="1:39" x14ac:dyDescent="0.3">
      <c r="A14825">
        <v>8739</v>
      </c>
      <c r="B14825" t="s">
        <v>865</v>
      </c>
      <c r="C14825" t="s">
        <v>1624</v>
      </c>
      <c r="K14825">
        <v>1</v>
      </c>
      <c r="L14825">
        <v>0</v>
      </c>
      <c r="M14825">
        <v>7</v>
      </c>
      <c r="N14825">
        <v>0</v>
      </c>
      <c r="O14825">
        <v>7</v>
      </c>
    </row>
    <row r="14826" spans="1:39" x14ac:dyDescent="0.3">
      <c r="A14826">
        <v>8739</v>
      </c>
      <c r="B14826" t="s">
        <v>865</v>
      </c>
      <c r="C14826" t="s">
        <v>3585</v>
      </c>
      <c r="K14826">
        <v>1</v>
      </c>
      <c r="L14826">
        <v>0</v>
      </c>
      <c r="M14826">
        <v>1</v>
      </c>
      <c r="N14826">
        <v>0</v>
      </c>
      <c r="O14826">
        <v>1</v>
      </c>
    </row>
    <row r="14827" spans="1:39" x14ac:dyDescent="0.3">
      <c r="A14827">
        <v>8739</v>
      </c>
      <c r="B14827" t="s">
        <v>865</v>
      </c>
      <c r="C14827" t="s">
        <v>3293</v>
      </c>
      <c r="K14827">
        <v>2</v>
      </c>
      <c r="L14827">
        <v>0</v>
      </c>
      <c r="M14827">
        <v>2</v>
      </c>
      <c r="N14827">
        <v>0</v>
      </c>
      <c r="O14827">
        <v>0</v>
      </c>
    </row>
    <row r="14828" spans="1:39" x14ac:dyDescent="0.3">
      <c r="A14828">
        <v>8739</v>
      </c>
      <c r="B14828" t="s">
        <v>865</v>
      </c>
      <c r="C14828" t="s">
        <v>785</v>
      </c>
      <c r="K14828">
        <v>1</v>
      </c>
      <c r="L14828">
        <v>0</v>
      </c>
      <c r="M14828">
        <v>0</v>
      </c>
      <c r="N14828">
        <v>0</v>
      </c>
      <c r="O14828">
        <v>-1</v>
      </c>
    </row>
    <row r="14829" spans="1:39" x14ac:dyDescent="0.3">
      <c r="A14829">
        <v>8739</v>
      </c>
      <c r="B14829" t="s">
        <v>730</v>
      </c>
      <c r="C14829" t="s">
        <v>71</v>
      </c>
      <c r="K14829">
        <v>6</v>
      </c>
      <c r="L14829">
        <v>0</v>
      </c>
      <c r="M14829">
        <v>16</v>
      </c>
      <c r="N14829">
        <v>0</v>
      </c>
      <c r="O14829">
        <v>30</v>
      </c>
    </row>
    <row r="14830" spans="1:39" x14ac:dyDescent="0.3">
      <c r="A14830">
        <v>8739</v>
      </c>
      <c r="B14830" t="s">
        <v>730</v>
      </c>
      <c r="C14830" t="s">
        <v>104</v>
      </c>
      <c r="K14830">
        <v>7</v>
      </c>
      <c r="L14830">
        <v>0</v>
      </c>
      <c r="M14830">
        <v>2</v>
      </c>
      <c r="N14830">
        <v>0</v>
      </c>
      <c r="O14830">
        <v>2</v>
      </c>
    </row>
    <row r="14831" spans="1:39" x14ac:dyDescent="0.3">
      <c r="A14831">
        <v>8739</v>
      </c>
      <c r="B14831" t="s">
        <v>730</v>
      </c>
      <c r="C14831" t="s">
        <v>790</v>
      </c>
      <c r="K14831">
        <v>2</v>
      </c>
      <c r="L14831">
        <v>0</v>
      </c>
      <c r="M14831">
        <v>3</v>
      </c>
      <c r="N14831">
        <v>0</v>
      </c>
      <c r="O14831">
        <v>1</v>
      </c>
    </row>
    <row r="14832" spans="1:39" x14ac:dyDescent="0.3">
      <c r="A14832">
        <v>8739</v>
      </c>
      <c r="B14832" t="s">
        <v>730</v>
      </c>
      <c r="C14832" t="s">
        <v>3539</v>
      </c>
      <c r="K14832">
        <v>1</v>
      </c>
      <c r="L14832">
        <v>0</v>
      </c>
      <c r="M14832">
        <v>1</v>
      </c>
      <c r="N14832">
        <v>1</v>
      </c>
      <c r="O14832">
        <v>1</v>
      </c>
    </row>
    <row r="14833" spans="1:19" x14ac:dyDescent="0.3">
      <c r="A14833">
        <v>8739</v>
      </c>
      <c r="B14833" t="s">
        <v>730</v>
      </c>
      <c r="C14833" t="s">
        <v>107</v>
      </c>
      <c r="K14833">
        <v>1</v>
      </c>
      <c r="L14833">
        <v>0</v>
      </c>
      <c r="M14833">
        <v>0</v>
      </c>
      <c r="N14833">
        <v>0</v>
      </c>
      <c r="O14833">
        <v>-1</v>
      </c>
    </row>
    <row r="14834" spans="1:19" x14ac:dyDescent="0.3">
      <c r="A14834">
        <v>8739</v>
      </c>
      <c r="B14834" t="s">
        <v>730</v>
      </c>
      <c r="C14834" t="s">
        <v>2995</v>
      </c>
      <c r="K14834">
        <v>8</v>
      </c>
      <c r="L14834">
        <v>0</v>
      </c>
      <c r="M14834">
        <v>4</v>
      </c>
      <c r="N14834">
        <v>0</v>
      </c>
      <c r="O14834">
        <v>-4</v>
      </c>
    </row>
    <row r="14835" spans="1:19" x14ac:dyDescent="0.3">
      <c r="A14835">
        <v>8739</v>
      </c>
      <c r="B14835" t="s">
        <v>865</v>
      </c>
      <c r="C14835" t="s">
        <v>1624</v>
      </c>
      <c r="P14835">
        <v>38</v>
      </c>
      <c r="Q14835">
        <v>0</v>
      </c>
      <c r="R14835">
        <v>110</v>
      </c>
      <c r="S14835">
        <v>6</v>
      </c>
    </row>
    <row r="14836" spans="1:19" x14ac:dyDescent="0.3">
      <c r="A14836">
        <v>8739</v>
      </c>
      <c r="B14836" t="s">
        <v>865</v>
      </c>
      <c r="C14836" t="s">
        <v>3809</v>
      </c>
      <c r="P14836">
        <v>25</v>
      </c>
      <c r="Q14836">
        <v>1</v>
      </c>
      <c r="R14836">
        <v>79</v>
      </c>
      <c r="S14836">
        <v>6</v>
      </c>
    </row>
    <row r="14837" spans="1:19" x14ac:dyDescent="0.3">
      <c r="A14837">
        <v>8739</v>
      </c>
      <c r="B14837" t="s">
        <v>865</v>
      </c>
      <c r="C14837" t="s">
        <v>785</v>
      </c>
      <c r="P14837">
        <v>9</v>
      </c>
      <c r="Q14837">
        <v>0</v>
      </c>
      <c r="R14837">
        <v>27</v>
      </c>
      <c r="S14837">
        <v>5</v>
      </c>
    </row>
    <row r="14838" spans="1:19" x14ac:dyDescent="0.3">
      <c r="A14838">
        <v>8739</v>
      </c>
      <c r="B14838" t="s">
        <v>865</v>
      </c>
      <c r="C14838" t="s">
        <v>3810</v>
      </c>
      <c r="P14838">
        <v>20</v>
      </c>
      <c r="Q14838">
        <v>0</v>
      </c>
      <c r="R14838">
        <v>21</v>
      </c>
      <c r="S14838">
        <v>2</v>
      </c>
    </row>
    <row r="14839" spans="1:19" x14ac:dyDescent="0.3">
      <c r="A14839">
        <v>8739</v>
      </c>
      <c r="B14839" t="s">
        <v>865</v>
      </c>
      <c r="C14839" t="s">
        <v>337</v>
      </c>
      <c r="P14839">
        <v>13</v>
      </c>
      <c r="Q14839">
        <v>0</v>
      </c>
      <c r="R14839">
        <v>13</v>
      </c>
      <c r="S14839">
        <v>1</v>
      </c>
    </row>
    <row r="14840" spans="1:19" x14ac:dyDescent="0.3">
      <c r="A14840">
        <v>8739</v>
      </c>
      <c r="B14840" t="s">
        <v>865</v>
      </c>
      <c r="C14840" t="s">
        <v>123</v>
      </c>
      <c r="P14840">
        <v>3</v>
      </c>
      <c r="Q14840">
        <v>0</v>
      </c>
      <c r="R14840">
        <v>3</v>
      </c>
      <c r="S14840">
        <v>1</v>
      </c>
    </row>
    <row r="14841" spans="1:19" x14ac:dyDescent="0.3">
      <c r="A14841">
        <v>8739</v>
      </c>
      <c r="B14841" t="s">
        <v>730</v>
      </c>
      <c r="C14841" t="s">
        <v>104</v>
      </c>
      <c r="P14841">
        <v>57</v>
      </c>
      <c r="Q14841">
        <v>1</v>
      </c>
      <c r="R14841">
        <v>69</v>
      </c>
      <c r="S14841">
        <v>3</v>
      </c>
    </row>
    <row r="14842" spans="1:19" x14ac:dyDescent="0.3">
      <c r="A14842">
        <v>8739</v>
      </c>
      <c r="B14842" t="s">
        <v>730</v>
      </c>
      <c r="C14842" t="s">
        <v>310</v>
      </c>
      <c r="P14842">
        <v>22</v>
      </c>
      <c r="Q14842">
        <v>0</v>
      </c>
      <c r="R14842">
        <v>55</v>
      </c>
      <c r="S14842">
        <v>4</v>
      </c>
    </row>
    <row r="14843" spans="1:19" x14ac:dyDescent="0.3">
      <c r="A14843">
        <v>8739</v>
      </c>
      <c r="B14843" t="s">
        <v>730</v>
      </c>
      <c r="C14843" t="s">
        <v>56</v>
      </c>
      <c r="P14843">
        <v>39</v>
      </c>
      <c r="Q14843">
        <v>0</v>
      </c>
      <c r="R14843">
        <v>55</v>
      </c>
      <c r="S14843">
        <v>3</v>
      </c>
    </row>
    <row r="14844" spans="1:19" x14ac:dyDescent="0.3">
      <c r="A14844">
        <v>8739</v>
      </c>
      <c r="B14844" t="s">
        <v>730</v>
      </c>
      <c r="C14844" t="s">
        <v>517</v>
      </c>
      <c r="P14844">
        <v>12</v>
      </c>
      <c r="Q14844">
        <v>0</v>
      </c>
      <c r="R14844">
        <v>25</v>
      </c>
      <c r="S14844">
        <v>3</v>
      </c>
    </row>
    <row r="14845" spans="1:19" x14ac:dyDescent="0.3">
      <c r="A14845">
        <v>8739</v>
      </c>
      <c r="B14845" t="s">
        <v>730</v>
      </c>
      <c r="C14845" t="s">
        <v>71</v>
      </c>
      <c r="P14845">
        <v>10</v>
      </c>
      <c r="Q14845">
        <v>0</v>
      </c>
      <c r="R14845">
        <v>24</v>
      </c>
      <c r="S14845">
        <v>6</v>
      </c>
    </row>
    <row r="14846" spans="1:19" x14ac:dyDescent="0.3">
      <c r="A14846">
        <v>8739</v>
      </c>
      <c r="B14846" t="s">
        <v>730</v>
      </c>
      <c r="C14846" t="s">
        <v>3811</v>
      </c>
      <c r="P14846">
        <v>6</v>
      </c>
      <c r="Q14846">
        <v>0</v>
      </c>
      <c r="R14846">
        <v>9</v>
      </c>
      <c r="S14846">
        <v>2</v>
      </c>
    </row>
    <row r="14847" spans="1:19" x14ac:dyDescent="0.3">
      <c r="A14847">
        <v>8739</v>
      </c>
      <c r="B14847" t="s">
        <v>730</v>
      </c>
      <c r="C14847" t="s">
        <v>1328</v>
      </c>
      <c r="P14847">
        <v>8</v>
      </c>
      <c r="Q14847">
        <v>0</v>
      </c>
      <c r="R14847">
        <v>8</v>
      </c>
      <c r="S14847">
        <v>1</v>
      </c>
    </row>
    <row r="14848" spans="1:19" x14ac:dyDescent="0.3">
      <c r="A14848">
        <v>8739</v>
      </c>
      <c r="B14848" t="s">
        <v>730</v>
      </c>
      <c r="C14848" t="s">
        <v>3333</v>
      </c>
      <c r="P14848">
        <v>3</v>
      </c>
      <c r="Q14848">
        <v>0</v>
      </c>
      <c r="R14848">
        <v>3</v>
      </c>
      <c r="S14848">
        <v>1</v>
      </c>
    </row>
    <row r="14849" spans="1:39" x14ac:dyDescent="0.3">
      <c r="A14849">
        <v>8739</v>
      </c>
      <c r="B14849" t="s">
        <v>865</v>
      </c>
      <c r="C14849" t="s">
        <v>3293</v>
      </c>
      <c r="T14849">
        <v>14</v>
      </c>
      <c r="U14849">
        <v>16</v>
      </c>
      <c r="V14849">
        <v>0</v>
      </c>
      <c r="W14849">
        <v>28</v>
      </c>
      <c r="X14849">
        <v>2</v>
      </c>
    </row>
    <row r="14850" spans="1:39" x14ac:dyDescent="0.3">
      <c r="A14850">
        <v>8739</v>
      </c>
      <c r="B14850" t="s">
        <v>865</v>
      </c>
      <c r="C14850" t="s">
        <v>785</v>
      </c>
      <c r="T14850">
        <v>19</v>
      </c>
      <c r="U14850">
        <v>19</v>
      </c>
      <c r="V14850">
        <v>0</v>
      </c>
      <c r="W14850">
        <v>19</v>
      </c>
      <c r="X14850">
        <v>1</v>
      </c>
    </row>
    <row r="14851" spans="1:39" x14ac:dyDescent="0.3">
      <c r="A14851">
        <v>8739</v>
      </c>
      <c r="B14851" t="s">
        <v>730</v>
      </c>
      <c r="C14851" t="s">
        <v>3440</v>
      </c>
      <c r="T14851">
        <v>35.5</v>
      </c>
      <c r="U14851">
        <v>36</v>
      </c>
      <c r="V14851">
        <v>0</v>
      </c>
      <c r="W14851">
        <v>71</v>
      </c>
      <c r="X14851">
        <v>2</v>
      </c>
    </row>
    <row r="14852" spans="1:39" x14ac:dyDescent="0.3">
      <c r="A14852">
        <v>8739</v>
      </c>
      <c r="B14852" t="s">
        <v>865</v>
      </c>
      <c r="C14852" t="s">
        <v>3812</v>
      </c>
      <c r="Y14852">
        <v>2.5</v>
      </c>
      <c r="Z14852">
        <v>3</v>
      </c>
      <c r="AA14852">
        <v>0</v>
      </c>
      <c r="AB14852">
        <v>5</v>
      </c>
      <c r="AC14852">
        <v>2</v>
      </c>
    </row>
    <row r="14853" spans="1:39" x14ac:dyDescent="0.3">
      <c r="A14853">
        <v>8739</v>
      </c>
      <c r="B14853" t="s">
        <v>730</v>
      </c>
      <c r="C14853" t="s">
        <v>310</v>
      </c>
      <c r="Y14853">
        <v>25.7</v>
      </c>
      <c r="Z14853">
        <v>87</v>
      </c>
      <c r="AA14853">
        <v>1</v>
      </c>
      <c r="AB14853">
        <v>180</v>
      </c>
      <c r="AC14853">
        <v>7</v>
      </c>
    </row>
    <row r="14854" spans="1:39" x14ac:dyDescent="0.3">
      <c r="A14854">
        <v>8739</v>
      </c>
      <c r="B14854" t="s">
        <v>865</v>
      </c>
      <c r="C14854" t="s">
        <v>699</v>
      </c>
      <c r="AD14854">
        <v>3</v>
      </c>
      <c r="AE14854">
        <v>29</v>
      </c>
      <c r="AF14854">
        <v>1</v>
      </c>
      <c r="AG14854">
        <v>33.299999999999997</v>
      </c>
      <c r="AH14854">
        <v>6</v>
      </c>
      <c r="AI14854">
        <v>3</v>
      </c>
    </row>
    <row r="14855" spans="1:39" x14ac:dyDescent="0.3">
      <c r="A14855">
        <v>8739</v>
      </c>
      <c r="B14855" t="s">
        <v>730</v>
      </c>
      <c r="C14855" t="s">
        <v>3334</v>
      </c>
      <c r="AD14855">
        <v>3</v>
      </c>
      <c r="AE14855">
        <v>48</v>
      </c>
      <c r="AF14855">
        <v>1</v>
      </c>
      <c r="AG14855">
        <v>33.299999999999997</v>
      </c>
      <c r="AH14855">
        <v>4</v>
      </c>
      <c r="AI14855">
        <v>1</v>
      </c>
    </row>
    <row r="14856" spans="1:39" x14ac:dyDescent="0.3">
      <c r="A14856">
        <v>8739</v>
      </c>
      <c r="B14856" t="s">
        <v>730</v>
      </c>
      <c r="C14856" t="s">
        <v>215</v>
      </c>
      <c r="AD14856">
        <v>0</v>
      </c>
      <c r="AE14856" t="s">
        <v>136</v>
      </c>
      <c r="AF14856">
        <v>0</v>
      </c>
      <c r="AG14856" t="s">
        <v>136</v>
      </c>
      <c r="AH14856">
        <v>1</v>
      </c>
      <c r="AI14856">
        <v>1</v>
      </c>
    </row>
    <row r="14857" spans="1:39" x14ac:dyDescent="0.3">
      <c r="A14857">
        <v>8739</v>
      </c>
      <c r="B14857" t="s">
        <v>865</v>
      </c>
      <c r="C14857" t="s">
        <v>3588</v>
      </c>
      <c r="AJ14857">
        <v>54</v>
      </c>
      <c r="AK14857">
        <v>487</v>
      </c>
      <c r="AL14857">
        <v>44.3</v>
      </c>
      <c r="AM14857">
        <v>11</v>
      </c>
    </row>
    <row r="14858" spans="1:39" x14ac:dyDescent="0.3">
      <c r="A14858">
        <v>8739</v>
      </c>
      <c r="B14858" t="s">
        <v>730</v>
      </c>
      <c r="C14858" t="s">
        <v>215</v>
      </c>
      <c r="AJ14858">
        <v>54</v>
      </c>
      <c r="AK14858">
        <v>353</v>
      </c>
      <c r="AL14858">
        <v>39.200000000000003</v>
      </c>
      <c r="AM14858">
        <v>9</v>
      </c>
    </row>
    <row r="14859" spans="1:39" x14ac:dyDescent="0.3">
      <c r="A14859">
        <v>8740</v>
      </c>
      <c r="B14859" t="s">
        <v>863</v>
      </c>
      <c r="C14859" t="s">
        <v>3813</v>
      </c>
      <c r="D14859">
        <v>40</v>
      </c>
      <c r="E14859">
        <v>72.5</v>
      </c>
      <c r="F14859">
        <v>29</v>
      </c>
      <c r="G14859">
        <v>1</v>
      </c>
      <c r="H14859">
        <v>1</v>
      </c>
      <c r="I14859">
        <v>365</v>
      </c>
      <c r="J14859">
        <v>152.4</v>
      </c>
    </row>
    <row r="14860" spans="1:39" x14ac:dyDescent="0.3">
      <c r="A14860">
        <v>8740</v>
      </c>
      <c r="B14860" t="s">
        <v>863</v>
      </c>
      <c r="C14860" t="s">
        <v>3599</v>
      </c>
      <c r="D14860">
        <v>1</v>
      </c>
      <c r="E14860">
        <v>0</v>
      </c>
      <c r="F14860">
        <v>0</v>
      </c>
      <c r="G14860">
        <v>0</v>
      </c>
      <c r="H14860">
        <v>0</v>
      </c>
      <c r="I14860">
        <v>0</v>
      </c>
      <c r="J14860">
        <v>0</v>
      </c>
    </row>
    <row r="14861" spans="1:39" x14ac:dyDescent="0.3">
      <c r="A14861">
        <v>8740</v>
      </c>
      <c r="B14861" t="s">
        <v>1542</v>
      </c>
      <c r="C14861" t="s">
        <v>3814</v>
      </c>
      <c r="D14861">
        <v>40</v>
      </c>
      <c r="E14861">
        <v>75</v>
      </c>
      <c r="F14861">
        <v>30</v>
      </c>
      <c r="G14861">
        <v>0</v>
      </c>
      <c r="H14861">
        <v>0</v>
      </c>
      <c r="I14861">
        <v>267</v>
      </c>
      <c r="J14861">
        <v>131.1</v>
      </c>
    </row>
    <row r="14862" spans="1:39" x14ac:dyDescent="0.3">
      <c r="A14862">
        <v>8740</v>
      </c>
      <c r="B14862" t="s">
        <v>863</v>
      </c>
      <c r="C14862" t="s">
        <v>93</v>
      </c>
      <c r="K14862">
        <v>20</v>
      </c>
      <c r="L14862">
        <v>0</v>
      </c>
      <c r="M14862">
        <v>15</v>
      </c>
      <c r="N14862">
        <v>3</v>
      </c>
      <c r="O14862">
        <v>124</v>
      </c>
    </row>
    <row r="14863" spans="1:39" x14ac:dyDescent="0.3">
      <c r="A14863">
        <v>8740</v>
      </c>
      <c r="B14863" t="s">
        <v>863</v>
      </c>
      <c r="C14863" t="s">
        <v>2308</v>
      </c>
      <c r="K14863">
        <v>13</v>
      </c>
      <c r="L14863">
        <v>1</v>
      </c>
      <c r="M14863">
        <v>26</v>
      </c>
      <c r="N14863">
        <v>1</v>
      </c>
      <c r="O14863">
        <v>82</v>
      </c>
    </row>
    <row r="14864" spans="1:39" x14ac:dyDescent="0.3">
      <c r="A14864">
        <v>8740</v>
      </c>
      <c r="B14864" t="s">
        <v>863</v>
      </c>
      <c r="C14864" t="s">
        <v>3599</v>
      </c>
      <c r="K14864">
        <v>1</v>
      </c>
      <c r="L14864">
        <v>0</v>
      </c>
      <c r="M14864">
        <v>5</v>
      </c>
      <c r="N14864">
        <v>0</v>
      </c>
      <c r="O14864">
        <v>5</v>
      </c>
    </row>
    <row r="14865" spans="1:19" x14ac:dyDescent="0.3">
      <c r="A14865">
        <v>8740</v>
      </c>
      <c r="B14865" t="s">
        <v>863</v>
      </c>
      <c r="C14865" t="s">
        <v>3813</v>
      </c>
      <c r="K14865">
        <v>6</v>
      </c>
      <c r="L14865">
        <v>0</v>
      </c>
      <c r="M14865">
        <v>14</v>
      </c>
      <c r="N14865">
        <v>0</v>
      </c>
      <c r="O14865">
        <v>2</v>
      </c>
    </row>
    <row r="14866" spans="1:19" x14ac:dyDescent="0.3">
      <c r="A14866">
        <v>8740</v>
      </c>
      <c r="B14866" t="s">
        <v>863</v>
      </c>
      <c r="C14866" t="s">
        <v>3600</v>
      </c>
      <c r="K14866">
        <v>1</v>
      </c>
      <c r="L14866">
        <v>0</v>
      </c>
      <c r="M14866">
        <v>0</v>
      </c>
      <c r="N14866">
        <v>0</v>
      </c>
      <c r="O14866">
        <v>-4</v>
      </c>
    </row>
    <row r="14867" spans="1:19" x14ac:dyDescent="0.3">
      <c r="A14867">
        <v>8740</v>
      </c>
      <c r="B14867" t="s">
        <v>1542</v>
      </c>
      <c r="C14867" t="s">
        <v>3814</v>
      </c>
      <c r="K14867">
        <v>19</v>
      </c>
      <c r="L14867">
        <v>0</v>
      </c>
      <c r="M14867">
        <v>45</v>
      </c>
      <c r="N14867">
        <v>3</v>
      </c>
      <c r="O14867">
        <v>200</v>
      </c>
    </row>
    <row r="14868" spans="1:19" x14ac:dyDescent="0.3">
      <c r="A14868">
        <v>8740</v>
      </c>
      <c r="B14868" t="s">
        <v>1542</v>
      </c>
      <c r="C14868" t="s">
        <v>3815</v>
      </c>
      <c r="K14868">
        <v>7</v>
      </c>
      <c r="L14868">
        <v>0</v>
      </c>
      <c r="M14868">
        <v>8</v>
      </c>
      <c r="N14868">
        <v>1</v>
      </c>
      <c r="O14868">
        <v>45</v>
      </c>
    </row>
    <row r="14869" spans="1:19" x14ac:dyDescent="0.3">
      <c r="A14869">
        <v>8740</v>
      </c>
      <c r="B14869" t="s">
        <v>1542</v>
      </c>
      <c r="C14869" t="s">
        <v>2441</v>
      </c>
      <c r="K14869">
        <v>5</v>
      </c>
      <c r="L14869">
        <v>0</v>
      </c>
      <c r="M14869">
        <v>15</v>
      </c>
      <c r="N14869">
        <v>0</v>
      </c>
      <c r="O14869">
        <v>34</v>
      </c>
    </row>
    <row r="14870" spans="1:19" x14ac:dyDescent="0.3">
      <c r="A14870">
        <v>8740</v>
      </c>
      <c r="B14870" t="s">
        <v>1542</v>
      </c>
      <c r="C14870" t="s">
        <v>53</v>
      </c>
      <c r="K14870">
        <v>4</v>
      </c>
      <c r="L14870">
        <v>0</v>
      </c>
      <c r="M14870">
        <v>30</v>
      </c>
      <c r="N14870">
        <v>1</v>
      </c>
      <c r="O14870">
        <v>12</v>
      </c>
    </row>
    <row r="14871" spans="1:19" x14ac:dyDescent="0.3">
      <c r="A14871">
        <v>8740</v>
      </c>
      <c r="B14871" t="s">
        <v>1542</v>
      </c>
      <c r="C14871" t="s">
        <v>354</v>
      </c>
      <c r="K14871">
        <v>0</v>
      </c>
      <c r="L14871">
        <v>1</v>
      </c>
      <c r="M14871">
        <v>0</v>
      </c>
      <c r="N14871">
        <v>0</v>
      </c>
      <c r="O14871">
        <v>0</v>
      </c>
    </row>
    <row r="14872" spans="1:19" x14ac:dyDescent="0.3">
      <c r="A14872">
        <v>8740</v>
      </c>
      <c r="B14872" t="s">
        <v>863</v>
      </c>
      <c r="C14872" t="s">
        <v>3599</v>
      </c>
      <c r="P14872">
        <v>24</v>
      </c>
      <c r="Q14872">
        <v>1</v>
      </c>
      <c r="R14872">
        <v>121</v>
      </c>
      <c r="S14872">
        <v>10</v>
      </c>
    </row>
    <row r="14873" spans="1:19" x14ac:dyDescent="0.3">
      <c r="A14873">
        <v>8740</v>
      </c>
      <c r="B14873" t="s">
        <v>863</v>
      </c>
      <c r="C14873" t="s">
        <v>2308</v>
      </c>
      <c r="P14873">
        <v>37</v>
      </c>
      <c r="Q14873">
        <v>0</v>
      </c>
      <c r="R14873">
        <v>95</v>
      </c>
      <c r="S14873">
        <v>6</v>
      </c>
    </row>
    <row r="14874" spans="1:19" x14ac:dyDescent="0.3">
      <c r="A14874">
        <v>8740</v>
      </c>
      <c r="B14874" t="s">
        <v>863</v>
      </c>
      <c r="C14874" t="s">
        <v>3816</v>
      </c>
      <c r="P14874">
        <v>33</v>
      </c>
      <c r="Q14874">
        <v>0</v>
      </c>
      <c r="R14874">
        <v>61</v>
      </c>
      <c r="S14874">
        <v>3</v>
      </c>
    </row>
    <row r="14875" spans="1:19" x14ac:dyDescent="0.3">
      <c r="A14875">
        <v>8740</v>
      </c>
      <c r="B14875" t="s">
        <v>863</v>
      </c>
      <c r="C14875" t="s">
        <v>701</v>
      </c>
      <c r="P14875">
        <v>12</v>
      </c>
      <c r="Q14875">
        <v>0</v>
      </c>
      <c r="R14875">
        <v>32</v>
      </c>
      <c r="S14875">
        <v>4</v>
      </c>
    </row>
    <row r="14876" spans="1:19" x14ac:dyDescent="0.3">
      <c r="A14876">
        <v>8740</v>
      </c>
      <c r="B14876" t="s">
        <v>863</v>
      </c>
      <c r="C14876" t="s">
        <v>107</v>
      </c>
      <c r="P14876">
        <v>15</v>
      </c>
      <c r="Q14876">
        <v>0</v>
      </c>
      <c r="R14876">
        <v>29</v>
      </c>
      <c r="S14876">
        <v>3</v>
      </c>
    </row>
    <row r="14877" spans="1:19" x14ac:dyDescent="0.3">
      <c r="A14877">
        <v>8740</v>
      </c>
      <c r="B14877" t="s">
        <v>863</v>
      </c>
      <c r="C14877" t="s">
        <v>56</v>
      </c>
      <c r="P14877">
        <v>12</v>
      </c>
      <c r="Q14877">
        <v>0</v>
      </c>
      <c r="R14877">
        <v>19</v>
      </c>
      <c r="S14877">
        <v>2</v>
      </c>
    </row>
    <row r="14878" spans="1:19" x14ac:dyDescent="0.3">
      <c r="A14878">
        <v>8740</v>
      </c>
      <c r="B14878" t="s">
        <v>863</v>
      </c>
      <c r="C14878" t="s">
        <v>2873</v>
      </c>
      <c r="P14878">
        <v>8</v>
      </c>
      <c r="Q14878">
        <v>0</v>
      </c>
      <c r="R14878">
        <v>8</v>
      </c>
      <c r="S14878">
        <v>1</v>
      </c>
    </row>
    <row r="14879" spans="1:19" x14ac:dyDescent="0.3">
      <c r="A14879">
        <v>8740</v>
      </c>
      <c r="B14879" t="s">
        <v>1542</v>
      </c>
      <c r="C14879" t="s">
        <v>180</v>
      </c>
      <c r="P14879">
        <v>18</v>
      </c>
      <c r="Q14879">
        <v>0</v>
      </c>
      <c r="R14879">
        <v>88</v>
      </c>
      <c r="S14879">
        <v>10</v>
      </c>
    </row>
    <row r="14880" spans="1:19" x14ac:dyDescent="0.3">
      <c r="A14880">
        <v>8740</v>
      </c>
      <c r="B14880" t="s">
        <v>1542</v>
      </c>
      <c r="C14880" t="s">
        <v>3570</v>
      </c>
      <c r="P14880">
        <v>14</v>
      </c>
      <c r="Q14880">
        <v>0</v>
      </c>
      <c r="R14880">
        <v>65</v>
      </c>
      <c r="S14880">
        <v>8</v>
      </c>
    </row>
    <row r="14881" spans="1:39" x14ac:dyDescent="0.3">
      <c r="A14881">
        <v>8740</v>
      </c>
      <c r="B14881" t="s">
        <v>1542</v>
      </c>
      <c r="C14881" t="s">
        <v>1424</v>
      </c>
      <c r="P14881">
        <v>23</v>
      </c>
      <c r="Q14881">
        <v>0</v>
      </c>
      <c r="R14881">
        <v>53</v>
      </c>
      <c r="S14881">
        <v>4</v>
      </c>
    </row>
    <row r="14882" spans="1:39" x14ac:dyDescent="0.3">
      <c r="A14882">
        <v>8740</v>
      </c>
      <c r="B14882" t="s">
        <v>1542</v>
      </c>
      <c r="C14882" t="s">
        <v>177</v>
      </c>
      <c r="P14882">
        <v>26</v>
      </c>
      <c r="Q14882">
        <v>0</v>
      </c>
      <c r="R14882">
        <v>52</v>
      </c>
      <c r="S14882">
        <v>3</v>
      </c>
    </row>
    <row r="14883" spans="1:39" x14ac:dyDescent="0.3">
      <c r="A14883">
        <v>8740</v>
      </c>
      <c r="B14883" t="s">
        <v>1542</v>
      </c>
      <c r="C14883" t="s">
        <v>3162</v>
      </c>
      <c r="P14883">
        <v>9</v>
      </c>
      <c r="Q14883">
        <v>0</v>
      </c>
      <c r="R14883">
        <v>16</v>
      </c>
      <c r="S14883">
        <v>2</v>
      </c>
    </row>
    <row r="14884" spans="1:39" x14ac:dyDescent="0.3">
      <c r="A14884">
        <v>8740</v>
      </c>
      <c r="B14884" t="s">
        <v>1542</v>
      </c>
      <c r="C14884" t="s">
        <v>53</v>
      </c>
      <c r="P14884">
        <v>0</v>
      </c>
      <c r="Q14884">
        <v>0</v>
      </c>
      <c r="R14884">
        <v>-3</v>
      </c>
      <c r="S14884">
        <v>2</v>
      </c>
    </row>
    <row r="14885" spans="1:39" x14ac:dyDescent="0.3">
      <c r="A14885">
        <v>8740</v>
      </c>
      <c r="B14885" t="s">
        <v>1542</v>
      </c>
      <c r="C14885" t="s">
        <v>3815</v>
      </c>
      <c r="P14885">
        <v>0</v>
      </c>
      <c r="Q14885">
        <v>0</v>
      </c>
      <c r="R14885">
        <v>-4</v>
      </c>
      <c r="S14885">
        <v>1</v>
      </c>
    </row>
    <row r="14886" spans="1:39" x14ac:dyDescent="0.3">
      <c r="A14886">
        <v>8740</v>
      </c>
      <c r="B14886" t="s">
        <v>863</v>
      </c>
      <c r="C14886" t="s">
        <v>2308</v>
      </c>
      <c r="T14886">
        <v>20.399999999999999</v>
      </c>
      <c r="U14886">
        <v>30</v>
      </c>
      <c r="V14886">
        <v>0</v>
      </c>
      <c r="W14886">
        <v>102</v>
      </c>
      <c r="X14886">
        <v>5</v>
      </c>
    </row>
    <row r="14887" spans="1:39" x14ac:dyDescent="0.3">
      <c r="A14887">
        <v>8740</v>
      </c>
      <c r="B14887" t="s">
        <v>863</v>
      </c>
      <c r="C14887" t="s">
        <v>3817</v>
      </c>
      <c r="T14887">
        <v>21</v>
      </c>
      <c r="U14887">
        <v>21</v>
      </c>
      <c r="V14887">
        <v>0</v>
      </c>
      <c r="W14887">
        <v>21</v>
      </c>
      <c r="X14887">
        <v>1</v>
      </c>
    </row>
    <row r="14888" spans="1:39" x14ac:dyDescent="0.3">
      <c r="A14888">
        <v>8740</v>
      </c>
      <c r="B14888" t="s">
        <v>863</v>
      </c>
      <c r="C14888" t="s">
        <v>3818</v>
      </c>
      <c r="T14888">
        <v>7</v>
      </c>
      <c r="U14888">
        <v>7</v>
      </c>
      <c r="V14888">
        <v>0</v>
      </c>
      <c r="W14888">
        <v>7</v>
      </c>
      <c r="X14888">
        <v>1</v>
      </c>
    </row>
    <row r="14889" spans="1:39" x14ac:dyDescent="0.3">
      <c r="A14889">
        <v>8740</v>
      </c>
      <c r="B14889" t="s">
        <v>1542</v>
      </c>
      <c r="C14889" t="s">
        <v>53</v>
      </c>
      <c r="T14889">
        <v>29</v>
      </c>
      <c r="U14889">
        <v>29</v>
      </c>
      <c r="V14889">
        <v>0</v>
      </c>
      <c r="W14889">
        <v>29</v>
      </c>
      <c r="X14889">
        <v>1</v>
      </c>
    </row>
    <row r="14890" spans="1:39" x14ac:dyDescent="0.3">
      <c r="A14890">
        <v>8740</v>
      </c>
      <c r="B14890" t="s">
        <v>1542</v>
      </c>
      <c r="C14890" t="s">
        <v>354</v>
      </c>
      <c r="Y14890">
        <v>9.5</v>
      </c>
      <c r="Z14890">
        <v>15</v>
      </c>
      <c r="AA14890">
        <v>0</v>
      </c>
      <c r="AB14890">
        <v>19</v>
      </c>
      <c r="AC14890">
        <v>2</v>
      </c>
    </row>
    <row r="14891" spans="1:39" x14ac:dyDescent="0.3">
      <c r="A14891">
        <v>8740</v>
      </c>
      <c r="B14891" t="s">
        <v>863</v>
      </c>
      <c r="C14891" t="s">
        <v>3604</v>
      </c>
      <c r="AD14891">
        <v>1</v>
      </c>
      <c r="AE14891">
        <v>43</v>
      </c>
      <c r="AF14891">
        <v>1</v>
      </c>
      <c r="AG14891">
        <v>100</v>
      </c>
      <c r="AH14891">
        <v>8</v>
      </c>
      <c r="AI14891">
        <v>5</v>
      </c>
    </row>
    <row r="14892" spans="1:39" x14ac:dyDescent="0.3">
      <c r="A14892">
        <v>8740</v>
      </c>
      <c r="B14892" t="s">
        <v>1542</v>
      </c>
      <c r="C14892" t="s">
        <v>3819</v>
      </c>
      <c r="AD14892">
        <v>3</v>
      </c>
      <c r="AE14892">
        <v>46</v>
      </c>
      <c r="AF14892">
        <v>2</v>
      </c>
      <c r="AG14892">
        <v>66.7</v>
      </c>
      <c r="AH14892">
        <v>9</v>
      </c>
      <c r="AI14892">
        <v>3</v>
      </c>
    </row>
    <row r="14893" spans="1:39" x14ac:dyDescent="0.3">
      <c r="A14893">
        <v>8740</v>
      </c>
      <c r="B14893" t="s">
        <v>863</v>
      </c>
      <c r="C14893" t="s">
        <v>704</v>
      </c>
      <c r="AJ14893">
        <v>43</v>
      </c>
      <c r="AK14893">
        <v>83</v>
      </c>
      <c r="AL14893">
        <v>41.5</v>
      </c>
      <c r="AM14893">
        <v>2</v>
      </c>
    </row>
    <row r="14894" spans="1:39" x14ac:dyDescent="0.3">
      <c r="A14894">
        <v>8740</v>
      </c>
      <c r="B14894" t="s">
        <v>1542</v>
      </c>
      <c r="C14894" t="s">
        <v>3076</v>
      </c>
      <c r="AJ14894">
        <v>39</v>
      </c>
      <c r="AK14894">
        <v>68</v>
      </c>
      <c r="AL14894">
        <v>34</v>
      </c>
      <c r="AM14894">
        <v>2</v>
      </c>
    </row>
    <row r="14895" spans="1:39" x14ac:dyDescent="0.3">
      <c r="A14895">
        <v>7294</v>
      </c>
      <c r="B14895" t="s">
        <v>138</v>
      </c>
      <c r="C14895" t="s">
        <v>234</v>
      </c>
      <c r="D14895">
        <v>30</v>
      </c>
      <c r="E14895">
        <v>53.3</v>
      </c>
      <c r="F14895">
        <v>16</v>
      </c>
      <c r="G14895">
        <v>1</v>
      </c>
      <c r="H14895">
        <v>1</v>
      </c>
      <c r="I14895">
        <v>247</v>
      </c>
      <c r="J14895">
        <v>126.8</v>
      </c>
    </row>
    <row r="14896" spans="1:39" x14ac:dyDescent="0.3">
      <c r="A14896">
        <v>7294</v>
      </c>
      <c r="B14896" t="s">
        <v>3820</v>
      </c>
      <c r="C14896" t="s">
        <v>215</v>
      </c>
      <c r="D14896">
        <v>30</v>
      </c>
      <c r="E14896">
        <v>50</v>
      </c>
      <c r="F14896">
        <v>15</v>
      </c>
      <c r="G14896">
        <v>2</v>
      </c>
      <c r="H14896">
        <v>1</v>
      </c>
      <c r="I14896">
        <v>134</v>
      </c>
      <c r="J14896">
        <v>85.2</v>
      </c>
    </row>
    <row r="14897" spans="1:19" x14ac:dyDescent="0.3">
      <c r="A14897">
        <v>7294</v>
      </c>
      <c r="B14897" t="s">
        <v>138</v>
      </c>
      <c r="C14897" t="s">
        <v>326</v>
      </c>
      <c r="K14897">
        <v>14</v>
      </c>
      <c r="L14897">
        <v>0</v>
      </c>
      <c r="M14897">
        <v>43</v>
      </c>
      <c r="N14897">
        <v>0</v>
      </c>
      <c r="O14897">
        <v>104</v>
      </c>
    </row>
    <row r="14898" spans="1:19" x14ac:dyDescent="0.3">
      <c r="A14898">
        <v>7294</v>
      </c>
      <c r="B14898" t="s">
        <v>138</v>
      </c>
      <c r="C14898" t="s">
        <v>121</v>
      </c>
      <c r="K14898">
        <v>10</v>
      </c>
      <c r="L14898">
        <v>0</v>
      </c>
      <c r="M14898">
        <v>16</v>
      </c>
      <c r="N14898">
        <v>1</v>
      </c>
      <c r="O14898">
        <v>33</v>
      </c>
    </row>
    <row r="14899" spans="1:19" x14ac:dyDescent="0.3">
      <c r="A14899">
        <v>7294</v>
      </c>
      <c r="B14899" t="s">
        <v>138</v>
      </c>
      <c r="C14899" t="s">
        <v>180</v>
      </c>
      <c r="K14899">
        <v>4</v>
      </c>
      <c r="L14899">
        <v>0</v>
      </c>
      <c r="M14899">
        <v>12</v>
      </c>
      <c r="N14899">
        <v>0</v>
      </c>
      <c r="O14899">
        <v>24</v>
      </c>
    </row>
    <row r="14900" spans="1:19" x14ac:dyDescent="0.3">
      <c r="A14900">
        <v>7294</v>
      </c>
      <c r="B14900" t="s">
        <v>138</v>
      </c>
      <c r="C14900" t="s">
        <v>3641</v>
      </c>
      <c r="K14900">
        <v>1</v>
      </c>
      <c r="L14900">
        <v>0</v>
      </c>
      <c r="M14900">
        <v>2</v>
      </c>
      <c r="N14900">
        <v>0</v>
      </c>
      <c r="O14900">
        <v>2</v>
      </c>
    </row>
    <row r="14901" spans="1:19" x14ac:dyDescent="0.3">
      <c r="A14901">
        <v>7294</v>
      </c>
      <c r="B14901" t="s">
        <v>138</v>
      </c>
      <c r="C14901" t="s">
        <v>3667</v>
      </c>
      <c r="K14901">
        <v>0</v>
      </c>
      <c r="L14901">
        <v>1</v>
      </c>
      <c r="M14901">
        <v>0</v>
      </c>
      <c r="N14901">
        <v>0</v>
      </c>
      <c r="O14901">
        <v>0</v>
      </c>
    </row>
    <row r="14902" spans="1:19" x14ac:dyDescent="0.3">
      <c r="A14902">
        <v>7294</v>
      </c>
      <c r="B14902" t="s">
        <v>138</v>
      </c>
      <c r="C14902" t="s">
        <v>831</v>
      </c>
      <c r="K14902">
        <v>0</v>
      </c>
      <c r="L14902">
        <v>1</v>
      </c>
      <c r="M14902">
        <v>0</v>
      </c>
      <c r="N14902">
        <v>0</v>
      </c>
      <c r="O14902">
        <v>0</v>
      </c>
    </row>
    <row r="14903" spans="1:19" x14ac:dyDescent="0.3">
      <c r="A14903">
        <v>7294</v>
      </c>
      <c r="B14903" t="s">
        <v>138</v>
      </c>
      <c r="C14903" t="s">
        <v>234</v>
      </c>
      <c r="K14903">
        <v>3</v>
      </c>
      <c r="L14903">
        <v>0</v>
      </c>
      <c r="M14903">
        <v>1</v>
      </c>
      <c r="N14903">
        <v>1</v>
      </c>
      <c r="O14903">
        <v>-7</v>
      </c>
    </row>
    <row r="14904" spans="1:19" x14ac:dyDescent="0.3">
      <c r="A14904">
        <v>7294</v>
      </c>
      <c r="B14904" t="s">
        <v>3820</v>
      </c>
      <c r="C14904" t="s">
        <v>180</v>
      </c>
      <c r="K14904">
        <v>29</v>
      </c>
      <c r="L14904">
        <v>0</v>
      </c>
      <c r="M14904">
        <v>17</v>
      </c>
      <c r="N14904">
        <v>0</v>
      </c>
      <c r="O14904">
        <v>92</v>
      </c>
    </row>
    <row r="14905" spans="1:19" x14ac:dyDescent="0.3">
      <c r="A14905">
        <v>7294</v>
      </c>
      <c r="B14905" t="s">
        <v>3820</v>
      </c>
      <c r="C14905" t="s">
        <v>524</v>
      </c>
      <c r="K14905">
        <v>1</v>
      </c>
      <c r="L14905">
        <v>0</v>
      </c>
      <c r="M14905">
        <v>1</v>
      </c>
      <c r="N14905">
        <v>0</v>
      </c>
      <c r="O14905">
        <v>1</v>
      </c>
    </row>
    <row r="14906" spans="1:19" x14ac:dyDescent="0.3">
      <c r="A14906">
        <v>7294</v>
      </c>
      <c r="B14906" t="s">
        <v>3820</v>
      </c>
      <c r="C14906" t="s">
        <v>121</v>
      </c>
      <c r="K14906">
        <v>1</v>
      </c>
      <c r="L14906">
        <v>0</v>
      </c>
      <c r="M14906">
        <v>1</v>
      </c>
      <c r="N14906">
        <v>0</v>
      </c>
      <c r="O14906">
        <v>1</v>
      </c>
    </row>
    <row r="14907" spans="1:19" x14ac:dyDescent="0.3">
      <c r="A14907">
        <v>7294</v>
      </c>
      <c r="B14907" t="s">
        <v>3820</v>
      </c>
      <c r="C14907" t="s">
        <v>2072</v>
      </c>
      <c r="K14907">
        <v>0</v>
      </c>
      <c r="L14907">
        <v>0</v>
      </c>
      <c r="M14907">
        <v>0</v>
      </c>
      <c r="N14907">
        <v>0</v>
      </c>
      <c r="O14907">
        <v>0</v>
      </c>
    </row>
    <row r="14908" spans="1:19" x14ac:dyDescent="0.3">
      <c r="A14908">
        <v>7294</v>
      </c>
      <c r="B14908" t="s">
        <v>3820</v>
      </c>
      <c r="C14908" t="s">
        <v>1186</v>
      </c>
      <c r="K14908">
        <v>0</v>
      </c>
      <c r="L14908">
        <v>1</v>
      </c>
      <c r="M14908">
        <v>0</v>
      </c>
      <c r="N14908">
        <v>0</v>
      </c>
      <c r="O14908">
        <v>0</v>
      </c>
    </row>
    <row r="14909" spans="1:19" x14ac:dyDescent="0.3">
      <c r="A14909">
        <v>7294</v>
      </c>
      <c r="B14909" t="s">
        <v>3820</v>
      </c>
      <c r="C14909" t="s">
        <v>215</v>
      </c>
      <c r="K14909">
        <v>8</v>
      </c>
      <c r="L14909">
        <v>0</v>
      </c>
      <c r="M14909">
        <v>5</v>
      </c>
      <c r="N14909">
        <v>0</v>
      </c>
      <c r="O14909">
        <v>-16</v>
      </c>
    </row>
    <row r="14910" spans="1:19" x14ac:dyDescent="0.3">
      <c r="A14910">
        <v>7294</v>
      </c>
      <c r="B14910" t="s">
        <v>138</v>
      </c>
      <c r="C14910" t="s">
        <v>360</v>
      </c>
      <c r="P14910">
        <v>37</v>
      </c>
      <c r="Q14910">
        <v>1</v>
      </c>
      <c r="R14910">
        <v>58</v>
      </c>
      <c r="S14910">
        <v>3</v>
      </c>
    </row>
    <row r="14911" spans="1:19" x14ac:dyDescent="0.3">
      <c r="A14911">
        <v>7294</v>
      </c>
      <c r="B14911" t="s">
        <v>138</v>
      </c>
      <c r="C14911" t="s">
        <v>3821</v>
      </c>
      <c r="P14911">
        <v>23</v>
      </c>
      <c r="Q14911">
        <v>0</v>
      </c>
      <c r="R14911">
        <v>57</v>
      </c>
      <c r="S14911">
        <v>5</v>
      </c>
    </row>
    <row r="14912" spans="1:19" x14ac:dyDescent="0.3">
      <c r="A14912">
        <v>7294</v>
      </c>
      <c r="B14912" t="s">
        <v>138</v>
      </c>
      <c r="C14912" t="s">
        <v>44</v>
      </c>
      <c r="P14912">
        <v>47</v>
      </c>
      <c r="Q14912">
        <v>0</v>
      </c>
      <c r="R14912">
        <v>47</v>
      </c>
      <c r="S14912">
        <v>1</v>
      </c>
    </row>
    <row r="14913" spans="1:29" x14ac:dyDescent="0.3">
      <c r="A14913">
        <v>7294</v>
      </c>
      <c r="B14913" t="s">
        <v>138</v>
      </c>
      <c r="C14913" t="s">
        <v>326</v>
      </c>
      <c r="P14913">
        <v>33</v>
      </c>
      <c r="Q14913">
        <v>0</v>
      </c>
      <c r="R14913">
        <v>33</v>
      </c>
      <c r="S14913">
        <v>1</v>
      </c>
    </row>
    <row r="14914" spans="1:29" x14ac:dyDescent="0.3">
      <c r="A14914">
        <v>7294</v>
      </c>
      <c r="B14914" t="s">
        <v>138</v>
      </c>
      <c r="C14914" t="s">
        <v>831</v>
      </c>
      <c r="P14914">
        <v>14</v>
      </c>
      <c r="Q14914">
        <v>0</v>
      </c>
      <c r="R14914">
        <v>25</v>
      </c>
      <c r="S14914">
        <v>2</v>
      </c>
    </row>
    <row r="14915" spans="1:29" x14ac:dyDescent="0.3">
      <c r="A14915">
        <v>7294</v>
      </c>
      <c r="B14915" t="s">
        <v>138</v>
      </c>
      <c r="C14915" t="s">
        <v>2161</v>
      </c>
      <c r="P14915">
        <v>17</v>
      </c>
      <c r="Q14915">
        <v>0</v>
      </c>
      <c r="R14915">
        <v>17</v>
      </c>
      <c r="S14915">
        <v>1</v>
      </c>
    </row>
    <row r="14916" spans="1:29" x14ac:dyDescent="0.3">
      <c r="A14916">
        <v>7294</v>
      </c>
      <c r="B14916" t="s">
        <v>138</v>
      </c>
      <c r="C14916" t="s">
        <v>346</v>
      </c>
      <c r="P14916">
        <v>7</v>
      </c>
      <c r="Q14916">
        <v>0</v>
      </c>
      <c r="R14916">
        <v>7</v>
      </c>
      <c r="S14916">
        <v>1</v>
      </c>
    </row>
    <row r="14917" spans="1:29" x14ac:dyDescent="0.3">
      <c r="A14917">
        <v>7294</v>
      </c>
      <c r="B14917" t="s">
        <v>138</v>
      </c>
      <c r="C14917" t="s">
        <v>180</v>
      </c>
      <c r="P14917">
        <v>3</v>
      </c>
      <c r="Q14917">
        <v>0</v>
      </c>
      <c r="R14917">
        <v>3</v>
      </c>
      <c r="S14917">
        <v>2</v>
      </c>
    </row>
    <row r="14918" spans="1:29" x14ac:dyDescent="0.3">
      <c r="A14918">
        <v>7294</v>
      </c>
      <c r="B14918" t="s">
        <v>3820</v>
      </c>
      <c r="C14918" t="s">
        <v>1186</v>
      </c>
      <c r="P14918">
        <v>15</v>
      </c>
      <c r="Q14918">
        <v>1</v>
      </c>
      <c r="R14918">
        <v>92</v>
      </c>
      <c r="S14918">
        <v>8</v>
      </c>
    </row>
    <row r="14919" spans="1:29" x14ac:dyDescent="0.3">
      <c r="A14919">
        <v>7294</v>
      </c>
      <c r="B14919" t="s">
        <v>3820</v>
      </c>
      <c r="C14919" t="s">
        <v>2534</v>
      </c>
      <c r="P14919">
        <v>7</v>
      </c>
      <c r="Q14919">
        <v>0</v>
      </c>
      <c r="R14919">
        <v>13</v>
      </c>
      <c r="S14919">
        <v>3</v>
      </c>
    </row>
    <row r="14920" spans="1:29" x14ac:dyDescent="0.3">
      <c r="A14920">
        <v>7294</v>
      </c>
      <c r="B14920" t="s">
        <v>3820</v>
      </c>
      <c r="C14920" t="s">
        <v>3822</v>
      </c>
      <c r="P14920">
        <v>10</v>
      </c>
      <c r="Q14920">
        <v>0</v>
      </c>
      <c r="R14920">
        <v>10</v>
      </c>
      <c r="S14920">
        <v>1</v>
      </c>
    </row>
    <row r="14921" spans="1:29" x14ac:dyDescent="0.3">
      <c r="A14921">
        <v>7294</v>
      </c>
      <c r="B14921" t="s">
        <v>3820</v>
      </c>
      <c r="C14921" t="s">
        <v>524</v>
      </c>
      <c r="P14921">
        <v>8</v>
      </c>
      <c r="Q14921">
        <v>0</v>
      </c>
      <c r="R14921">
        <v>8</v>
      </c>
      <c r="S14921">
        <v>1</v>
      </c>
    </row>
    <row r="14922" spans="1:29" x14ac:dyDescent="0.3">
      <c r="A14922">
        <v>7294</v>
      </c>
      <c r="B14922" t="s">
        <v>3820</v>
      </c>
      <c r="C14922" t="s">
        <v>202</v>
      </c>
      <c r="P14922">
        <v>7</v>
      </c>
      <c r="Q14922">
        <v>0</v>
      </c>
      <c r="R14922">
        <v>7</v>
      </c>
      <c r="S14922">
        <v>1</v>
      </c>
    </row>
    <row r="14923" spans="1:29" x14ac:dyDescent="0.3">
      <c r="A14923">
        <v>7294</v>
      </c>
      <c r="B14923" t="s">
        <v>3820</v>
      </c>
      <c r="C14923" t="s">
        <v>180</v>
      </c>
      <c r="P14923">
        <v>4</v>
      </c>
      <c r="Q14923">
        <v>0</v>
      </c>
      <c r="R14923">
        <v>4</v>
      </c>
      <c r="S14923">
        <v>1</v>
      </c>
    </row>
    <row r="14924" spans="1:29" x14ac:dyDescent="0.3">
      <c r="A14924">
        <v>7294</v>
      </c>
      <c r="B14924" t="s">
        <v>138</v>
      </c>
      <c r="C14924" t="s">
        <v>326</v>
      </c>
      <c r="T14924">
        <v>37</v>
      </c>
      <c r="U14924">
        <v>37</v>
      </c>
      <c r="V14924">
        <v>0</v>
      </c>
      <c r="W14924">
        <v>37</v>
      </c>
      <c r="X14924">
        <v>1</v>
      </c>
    </row>
    <row r="14925" spans="1:29" x14ac:dyDescent="0.3">
      <c r="A14925">
        <v>7294</v>
      </c>
      <c r="B14925" t="s">
        <v>138</v>
      </c>
      <c r="C14925" t="s">
        <v>831</v>
      </c>
      <c r="T14925">
        <v>27</v>
      </c>
      <c r="U14925">
        <v>27</v>
      </c>
      <c r="V14925">
        <v>0</v>
      </c>
      <c r="W14925">
        <v>27</v>
      </c>
      <c r="X14925">
        <v>1</v>
      </c>
    </row>
    <row r="14926" spans="1:29" x14ac:dyDescent="0.3">
      <c r="A14926">
        <v>7294</v>
      </c>
      <c r="B14926" t="s">
        <v>3820</v>
      </c>
      <c r="C14926" t="s">
        <v>121</v>
      </c>
      <c r="T14926">
        <v>16.5</v>
      </c>
      <c r="U14926">
        <v>25</v>
      </c>
      <c r="V14926">
        <v>0</v>
      </c>
      <c r="W14926">
        <v>33</v>
      </c>
      <c r="X14926">
        <v>2</v>
      </c>
    </row>
    <row r="14927" spans="1:29" x14ac:dyDescent="0.3">
      <c r="A14927">
        <v>7294</v>
      </c>
      <c r="B14927" t="s">
        <v>3820</v>
      </c>
      <c r="C14927" t="s">
        <v>1186</v>
      </c>
      <c r="T14927">
        <v>9</v>
      </c>
      <c r="U14927">
        <v>14</v>
      </c>
      <c r="V14927">
        <v>0</v>
      </c>
      <c r="W14927">
        <v>18</v>
      </c>
      <c r="X14927">
        <v>2</v>
      </c>
    </row>
    <row r="14928" spans="1:29" x14ac:dyDescent="0.3">
      <c r="A14928">
        <v>7294</v>
      </c>
      <c r="B14928" t="s">
        <v>138</v>
      </c>
      <c r="C14928" t="s">
        <v>3667</v>
      </c>
      <c r="Y14928">
        <v>4</v>
      </c>
      <c r="Z14928">
        <v>12</v>
      </c>
      <c r="AA14928">
        <v>0</v>
      </c>
      <c r="AB14928">
        <v>12</v>
      </c>
      <c r="AC14928">
        <v>3</v>
      </c>
    </row>
    <row r="14929" spans="1:39" x14ac:dyDescent="0.3">
      <c r="A14929">
        <v>7294</v>
      </c>
      <c r="B14929" t="s">
        <v>138</v>
      </c>
      <c r="C14929" t="s">
        <v>44</v>
      </c>
      <c r="Y14929">
        <v>5</v>
      </c>
      <c r="Z14929">
        <v>5</v>
      </c>
      <c r="AA14929">
        <v>0</v>
      </c>
      <c r="AB14929">
        <v>10</v>
      </c>
      <c r="AC14929">
        <v>2</v>
      </c>
    </row>
    <row r="14930" spans="1:39" x14ac:dyDescent="0.3">
      <c r="A14930">
        <v>7294</v>
      </c>
      <c r="B14930" t="s">
        <v>3820</v>
      </c>
      <c r="C14930" t="s">
        <v>1186</v>
      </c>
      <c r="Y14930">
        <v>-4</v>
      </c>
      <c r="Z14930">
        <v>9</v>
      </c>
      <c r="AA14930">
        <v>0</v>
      </c>
      <c r="AB14930">
        <v>-8</v>
      </c>
      <c r="AC14930">
        <v>2</v>
      </c>
    </row>
    <row r="14931" spans="1:39" x14ac:dyDescent="0.3">
      <c r="A14931">
        <v>7294</v>
      </c>
      <c r="B14931" t="s">
        <v>138</v>
      </c>
      <c r="C14931" t="s">
        <v>3645</v>
      </c>
      <c r="AD14931">
        <v>4</v>
      </c>
      <c r="AE14931">
        <v>45</v>
      </c>
      <c r="AF14931">
        <v>1</v>
      </c>
      <c r="AG14931">
        <v>25</v>
      </c>
      <c r="AH14931">
        <v>7</v>
      </c>
      <c r="AI14931">
        <v>4</v>
      </c>
    </row>
    <row r="14932" spans="1:39" x14ac:dyDescent="0.3">
      <c r="A14932">
        <v>7294</v>
      </c>
      <c r="B14932" t="s">
        <v>3820</v>
      </c>
      <c r="C14932" t="s">
        <v>3823</v>
      </c>
      <c r="AD14932">
        <v>2</v>
      </c>
      <c r="AE14932">
        <v>24</v>
      </c>
      <c r="AF14932">
        <v>1</v>
      </c>
      <c r="AG14932">
        <v>50</v>
      </c>
      <c r="AH14932">
        <v>4</v>
      </c>
      <c r="AI14932">
        <v>1</v>
      </c>
    </row>
    <row r="14933" spans="1:39" x14ac:dyDescent="0.3">
      <c r="A14933">
        <v>7294</v>
      </c>
      <c r="B14933" t="s">
        <v>138</v>
      </c>
      <c r="C14933" t="s">
        <v>74</v>
      </c>
      <c r="AJ14933">
        <v>48</v>
      </c>
      <c r="AK14933">
        <v>138</v>
      </c>
      <c r="AL14933">
        <v>46</v>
      </c>
      <c r="AM14933">
        <v>3</v>
      </c>
    </row>
    <row r="14934" spans="1:39" x14ac:dyDescent="0.3">
      <c r="A14934">
        <v>7294</v>
      </c>
      <c r="B14934" t="s">
        <v>3820</v>
      </c>
      <c r="C14934" t="s">
        <v>3824</v>
      </c>
      <c r="AJ14934">
        <v>57</v>
      </c>
      <c r="AK14934">
        <v>344</v>
      </c>
      <c r="AL14934">
        <v>43</v>
      </c>
      <c r="AM14934">
        <v>8</v>
      </c>
    </row>
    <row r="14935" spans="1:39" x14ac:dyDescent="0.3">
      <c r="A14935">
        <v>7295</v>
      </c>
      <c r="B14935" t="s">
        <v>3825</v>
      </c>
      <c r="C14935" t="s">
        <v>3826</v>
      </c>
      <c r="D14935">
        <v>18</v>
      </c>
      <c r="E14935">
        <v>72.2</v>
      </c>
      <c r="F14935">
        <v>13</v>
      </c>
      <c r="G14935">
        <v>0</v>
      </c>
      <c r="H14935">
        <v>0</v>
      </c>
      <c r="I14935">
        <v>132</v>
      </c>
      <c r="J14935">
        <v>133.80000000000001</v>
      </c>
    </row>
    <row r="14936" spans="1:39" x14ac:dyDescent="0.3">
      <c r="A14936">
        <v>7295</v>
      </c>
      <c r="B14936" t="s">
        <v>3827</v>
      </c>
      <c r="C14936" t="s">
        <v>3828</v>
      </c>
      <c r="D14936">
        <v>38</v>
      </c>
      <c r="E14936">
        <v>76.3</v>
      </c>
      <c r="F14936">
        <v>29</v>
      </c>
      <c r="G14936">
        <v>1</v>
      </c>
      <c r="H14936">
        <v>3</v>
      </c>
      <c r="I14936">
        <v>371</v>
      </c>
      <c r="J14936">
        <v>179.1</v>
      </c>
    </row>
    <row r="14937" spans="1:39" x14ac:dyDescent="0.3">
      <c r="A14937">
        <v>7295</v>
      </c>
      <c r="B14937" t="s">
        <v>3825</v>
      </c>
      <c r="C14937" t="s">
        <v>3829</v>
      </c>
      <c r="K14937">
        <v>29</v>
      </c>
      <c r="L14937">
        <v>0</v>
      </c>
      <c r="M14937">
        <v>24</v>
      </c>
      <c r="N14937">
        <v>2</v>
      </c>
      <c r="O14937">
        <v>164</v>
      </c>
    </row>
    <row r="14938" spans="1:39" x14ac:dyDescent="0.3">
      <c r="A14938">
        <v>7295</v>
      </c>
      <c r="B14938" t="s">
        <v>3825</v>
      </c>
      <c r="C14938" t="s">
        <v>604</v>
      </c>
      <c r="K14938">
        <v>13</v>
      </c>
      <c r="L14938">
        <v>0</v>
      </c>
      <c r="M14938">
        <v>28</v>
      </c>
      <c r="N14938">
        <v>0</v>
      </c>
      <c r="O14938">
        <v>88</v>
      </c>
    </row>
    <row r="14939" spans="1:39" x14ac:dyDescent="0.3">
      <c r="A14939">
        <v>7295</v>
      </c>
      <c r="B14939" t="s">
        <v>3825</v>
      </c>
      <c r="C14939" t="s">
        <v>3826</v>
      </c>
      <c r="K14939">
        <v>11</v>
      </c>
      <c r="L14939">
        <v>1</v>
      </c>
      <c r="M14939">
        <v>17</v>
      </c>
      <c r="N14939">
        <v>2</v>
      </c>
      <c r="O14939">
        <v>57</v>
      </c>
    </row>
    <row r="14940" spans="1:39" x14ac:dyDescent="0.3">
      <c r="A14940">
        <v>7295</v>
      </c>
      <c r="B14940" t="s">
        <v>3825</v>
      </c>
      <c r="C14940" t="s">
        <v>3830</v>
      </c>
      <c r="K14940">
        <v>4</v>
      </c>
      <c r="L14940">
        <v>0</v>
      </c>
      <c r="M14940">
        <v>8</v>
      </c>
      <c r="N14940">
        <v>0</v>
      </c>
      <c r="O14940">
        <v>15</v>
      </c>
    </row>
    <row r="14941" spans="1:39" x14ac:dyDescent="0.3">
      <c r="A14941">
        <v>7295</v>
      </c>
      <c r="B14941" t="s">
        <v>3825</v>
      </c>
      <c r="C14941" t="s">
        <v>3831</v>
      </c>
      <c r="K14941">
        <v>1</v>
      </c>
      <c r="L14941">
        <v>0</v>
      </c>
      <c r="M14941">
        <v>0</v>
      </c>
      <c r="N14941">
        <v>0</v>
      </c>
      <c r="O14941">
        <v>-2</v>
      </c>
    </row>
    <row r="14942" spans="1:39" x14ac:dyDescent="0.3">
      <c r="A14942">
        <v>7295</v>
      </c>
      <c r="B14942" t="s">
        <v>3825</v>
      </c>
      <c r="C14942" t="s">
        <v>3832</v>
      </c>
      <c r="K14942">
        <v>1</v>
      </c>
      <c r="L14942">
        <v>0</v>
      </c>
      <c r="M14942">
        <v>0</v>
      </c>
      <c r="N14942">
        <v>0</v>
      </c>
      <c r="O14942">
        <v>-4</v>
      </c>
    </row>
    <row r="14943" spans="1:39" x14ac:dyDescent="0.3">
      <c r="A14943">
        <v>7295</v>
      </c>
      <c r="B14943" t="s">
        <v>3827</v>
      </c>
      <c r="C14943" t="s">
        <v>1557</v>
      </c>
      <c r="K14943">
        <v>12</v>
      </c>
      <c r="L14943">
        <v>0</v>
      </c>
      <c r="M14943">
        <v>9</v>
      </c>
      <c r="N14943">
        <v>0</v>
      </c>
      <c r="O14943">
        <v>26</v>
      </c>
    </row>
    <row r="14944" spans="1:39" x14ac:dyDescent="0.3">
      <c r="A14944">
        <v>7295</v>
      </c>
      <c r="B14944" t="s">
        <v>3827</v>
      </c>
      <c r="C14944" t="s">
        <v>3833</v>
      </c>
      <c r="K14944">
        <v>2</v>
      </c>
      <c r="L14944">
        <v>0</v>
      </c>
      <c r="M14944">
        <v>8</v>
      </c>
      <c r="N14944">
        <v>0</v>
      </c>
      <c r="O14944">
        <v>8</v>
      </c>
    </row>
    <row r="14945" spans="1:19" x14ac:dyDescent="0.3">
      <c r="A14945">
        <v>7295</v>
      </c>
      <c r="B14945" t="s">
        <v>3827</v>
      </c>
      <c r="C14945" t="s">
        <v>3828</v>
      </c>
      <c r="K14945">
        <v>4</v>
      </c>
      <c r="L14945">
        <v>0</v>
      </c>
      <c r="M14945">
        <v>9</v>
      </c>
      <c r="N14945">
        <v>0</v>
      </c>
      <c r="O14945">
        <v>4</v>
      </c>
    </row>
    <row r="14946" spans="1:19" x14ac:dyDescent="0.3">
      <c r="A14946">
        <v>7295</v>
      </c>
      <c r="B14946" t="s">
        <v>3827</v>
      </c>
      <c r="C14946" t="s">
        <v>751</v>
      </c>
      <c r="K14946">
        <v>3</v>
      </c>
      <c r="L14946">
        <v>0</v>
      </c>
      <c r="M14946">
        <v>2</v>
      </c>
      <c r="N14946">
        <v>0</v>
      </c>
      <c r="O14946">
        <v>3</v>
      </c>
    </row>
    <row r="14947" spans="1:19" x14ac:dyDescent="0.3">
      <c r="A14947">
        <v>7295</v>
      </c>
      <c r="B14947" t="s">
        <v>3827</v>
      </c>
      <c r="C14947" t="s">
        <v>473</v>
      </c>
      <c r="K14947">
        <v>1</v>
      </c>
      <c r="L14947">
        <v>0</v>
      </c>
      <c r="M14947">
        <v>3</v>
      </c>
      <c r="N14947">
        <v>0</v>
      </c>
      <c r="O14947">
        <v>3</v>
      </c>
    </row>
    <row r="14948" spans="1:19" x14ac:dyDescent="0.3">
      <c r="A14948">
        <v>7295</v>
      </c>
      <c r="B14948" t="s">
        <v>3827</v>
      </c>
      <c r="C14948" t="s">
        <v>3834</v>
      </c>
      <c r="K14948">
        <v>0</v>
      </c>
      <c r="L14948">
        <v>0</v>
      </c>
      <c r="M14948">
        <v>0</v>
      </c>
      <c r="N14948">
        <v>0</v>
      </c>
      <c r="O14948">
        <v>0</v>
      </c>
    </row>
    <row r="14949" spans="1:19" x14ac:dyDescent="0.3">
      <c r="A14949">
        <v>7295</v>
      </c>
      <c r="B14949" t="s">
        <v>3825</v>
      </c>
      <c r="C14949" t="s">
        <v>801</v>
      </c>
      <c r="P14949">
        <v>14</v>
      </c>
      <c r="Q14949">
        <v>0</v>
      </c>
      <c r="R14949">
        <v>32</v>
      </c>
      <c r="S14949">
        <v>3</v>
      </c>
    </row>
    <row r="14950" spans="1:19" x14ac:dyDescent="0.3">
      <c r="A14950">
        <v>7295</v>
      </c>
      <c r="B14950" t="s">
        <v>3825</v>
      </c>
      <c r="C14950" t="s">
        <v>3835</v>
      </c>
      <c r="P14950">
        <v>16</v>
      </c>
      <c r="Q14950">
        <v>0</v>
      </c>
      <c r="R14950">
        <v>27</v>
      </c>
      <c r="S14950">
        <v>2</v>
      </c>
    </row>
    <row r="14951" spans="1:19" x14ac:dyDescent="0.3">
      <c r="A14951">
        <v>7295</v>
      </c>
      <c r="B14951" t="s">
        <v>3825</v>
      </c>
      <c r="C14951" t="s">
        <v>604</v>
      </c>
      <c r="P14951">
        <v>17</v>
      </c>
      <c r="Q14951">
        <v>0</v>
      </c>
      <c r="R14951">
        <v>23</v>
      </c>
      <c r="S14951">
        <v>2</v>
      </c>
    </row>
    <row r="14952" spans="1:19" x14ac:dyDescent="0.3">
      <c r="A14952">
        <v>7295</v>
      </c>
      <c r="B14952" t="s">
        <v>3825</v>
      </c>
      <c r="C14952" t="s">
        <v>195</v>
      </c>
      <c r="P14952">
        <v>7</v>
      </c>
      <c r="Q14952">
        <v>0</v>
      </c>
      <c r="R14952">
        <v>17</v>
      </c>
      <c r="S14952">
        <v>3</v>
      </c>
    </row>
    <row r="14953" spans="1:19" x14ac:dyDescent="0.3">
      <c r="A14953">
        <v>7295</v>
      </c>
      <c r="B14953" t="s">
        <v>3825</v>
      </c>
      <c r="C14953" t="s">
        <v>326</v>
      </c>
      <c r="P14953">
        <v>14</v>
      </c>
      <c r="Q14953">
        <v>0</v>
      </c>
      <c r="R14953">
        <v>14</v>
      </c>
      <c r="S14953">
        <v>1</v>
      </c>
    </row>
    <row r="14954" spans="1:19" x14ac:dyDescent="0.3">
      <c r="A14954">
        <v>7295</v>
      </c>
      <c r="B14954" t="s">
        <v>3825</v>
      </c>
      <c r="C14954" t="s">
        <v>3831</v>
      </c>
      <c r="P14954">
        <v>13</v>
      </c>
      <c r="Q14954">
        <v>0</v>
      </c>
      <c r="R14954">
        <v>13</v>
      </c>
      <c r="S14954">
        <v>1</v>
      </c>
    </row>
    <row r="14955" spans="1:19" x14ac:dyDescent="0.3">
      <c r="A14955">
        <v>7295</v>
      </c>
      <c r="B14955" t="s">
        <v>3825</v>
      </c>
      <c r="C14955" t="s">
        <v>3836</v>
      </c>
      <c r="P14955">
        <v>6</v>
      </c>
      <c r="Q14955">
        <v>0</v>
      </c>
      <c r="R14955">
        <v>6</v>
      </c>
      <c r="S14955">
        <v>1</v>
      </c>
    </row>
    <row r="14956" spans="1:19" x14ac:dyDescent="0.3">
      <c r="A14956">
        <v>7295</v>
      </c>
      <c r="B14956" t="s">
        <v>3827</v>
      </c>
      <c r="C14956" t="s">
        <v>3837</v>
      </c>
      <c r="P14956">
        <v>24</v>
      </c>
      <c r="Q14956">
        <v>0</v>
      </c>
      <c r="R14956">
        <v>84</v>
      </c>
      <c r="S14956">
        <v>6</v>
      </c>
    </row>
    <row r="14957" spans="1:19" x14ac:dyDescent="0.3">
      <c r="A14957">
        <v>7295</v>
      </c>
      <c r="B14957" t="s">
        <v>3827</v>
      </c>
      <c r="C14957" t="s">
        <v>3833</v>
      </c>
      <c r="P14957">
        <v>31</v>
      </c>
      <c r="Q14957">
        <v>1</v>
      </c>
      <c r="R14957">
        <v>82</v>
      </c>
      <c r="S14957">
        <v>5</v>
      </c>
    </row>
    <row r="14958" spans="1:19" x14ac:dyDescent="0.3">
      <c r="A14958">
        <v>7295</v>
      </c>
      <c r="B14958" t="s">
        <v>3827</v>
      </c>
      <c r="C14958" t="s">
        <v>2873</v>
      </c>
      <c r="P14958">
        <v>22</v>
      </c>
      <c r="Q14958">
        <v>0</v>
      </c>
      <c r="R14958">
        <v>74</v>
      </c>
      <c r="S14958">
        <v>5</v>
      </c>
    </row>
    <row r="14959" spans="1:19" x14ac:dyDescent="0.3">
      <c r="A14959">
        <v>7295</v>
      </c>
      <c r="B14959" t="s">
        <v>3827</v>
      </c>
      <c r="C14959" t="s">
        <v>3834</v>
      </c>
      <c r="P14959">
        <v>18</v>
      </c>
      <c r="Q14959">
        <v>1</v>
      </c>
      <c r="R14959">
        <v>64</v>
      </c>
      <c r="S14959">
        <v>6</v>
      </c>
    </row>
    <row r="14960" spans="1:19" x14ac:dyDescent="0.3">
      <c r="A14960">
        <v>7295</v>
      </c>
      <c r="B14960" t="s">
        <v>3827</v>
      </c>
      <c r="C14960" t="s">
        <v>751</v>
      </c>
      <c r="P14960">
        <v>20</v>
      </c>
      <c r="Q14960">
        <v>0</v>
      </c>
      <c r="R14960">
        <v>31</v>
      </c>
      <c r="S14960">
        <v>3</v>
      </c>
    </row>
    <row r="14961" spans="1:39" x14ac:dyDescent="0.3">
      <c r="A14961">
        <v>7295</v>
      </c>
      <c r="B14961" t="s">
        <v>3827</v>
      </c>
      <c r="C14961" t="s">
        <v>3838</v>
      </c>
      <c r="P14961">
        <v>12</v>
      </c>
      <c r="Q14961">
        <v>1</v>
      </c>
      <c r="R14961">
        <v>25</v>
      </c>
      <c r="S14961">
        <v>3</v>
      </c>
    </row>
    <row r="14962" spans="1:39" x14ac:dyDescent="0.3">
      <c r="A14962">
        <v>7295</v>
      </c>
      <c r="B14962" t="s">
        <v>3827</v>
      </c>
      <c r="C14962" t="s">
        <v>1557</v>
      </c>
      <c r="P14962">
        <v>11</v>
      </c>
      <c r="Q14962">
        <v>0</v>
      </c>
      <c r="R14962">
        <v>11</v>
      </c>
      <c r="S14962">
        <v>1</v>
      </c>
    </row>
    <row r="14963" spans="1:39" x14ac:dyDescent="0.3">
      <c r="A14963">
        <v>7295</v>
      </c>
      <c r="B14963" t="s">
        <v>3825</v>
      </c>
      <c r="C14963" t="s">
        <v>3835</v>
      </c>
      <c r="T14963">
        <v>27</v>
      </c>
      <c r="U14963">
        <v>27</v>
      </c>
      <c r="V14963">
        <v>0</v>
      </c>
      <c r="W14963">
        <v>27</v>
      </c>
      <c r="X14963">
        <v>1</v>
      </c>
    </row>
    <row r="14964" spans="1:39" x14ac:dyDescent="0.3">
      <c r="A14964">
        <v>7295</v>
      </c>
      <c r="B14964" t="s">
        <v>3825</v>
      </c>
      <c r="C14964" t="s">
        <v>3836</v>
      </c>
      <c r="T14964">
        <v>24</v>
      </c>
      <c r="U14964">
        <v>24</v>
      </c>
      <c r="V14964">
        <v>0</v>
      </c>
      <c r="W14964">
        <v>24</v>
      </c>
      <c r="X14964">
        <v>1</v>
      </c>
    </row>
    <row r="14965" spans="1:39" x14ac:dyDescent="0.3">
      <c r="A14965">
        <v>7295</v>
      </c>
      <c r="B14965" t="s">
        <v>3827</v>
      </c>
      <c r="C14965" t="s">
        <v>3834</v>
      </c>
      <c r="T14965">
        <v>13.5</v>
      </c>
      <c r="U14965">
        <v>17</v>
      </c>
      <c r="V14965">
        <v>0</v>
      </c>
      <c r="W14965">
        <v>54</v>
      </c>
      <c r="X14965">
        <v>4</v>
      </c>
    </row>
    <row r="14966" spans="1:39" x14ac:dyDescent="0.3">
      <c r="A14966">
        <v>7295</v>
      </c>
      <c r="B14966" t="s">
        <v>3827</v>
      </c>
      <c r="C14966" t="s">
        <v>3833</v>
      </c>
      <c r="T14966">
        <v>19</v>
      </c>
      <c r="U14966">
        <v>19</v>
      </c>
      <c r="V14966">
        <v>0</v>
      </c>
      <c r="W14966">
        <v>19</v>
      </c>
      <c r="X14966">
        <v>1</v>
      </c>
    </row>
    <row r="14967" spans="1:39" x14ac:dyDescent="0.3">
      <c r="A14967">
        <v>7295</v>
      </c>
      <c r="B14967" t="s">
        <v>3827</v>
      </c>
      <c r="C14967" t="s">
        <v>3834</v>
      </c>
      <c r="Y14967">
        <v>1</v>
      </c>
      <c r="Z14967">
        <v>1</v>
      </c>
      <c r="AA14967">
        <v>0</v>
      </c>
      <c r="AB14967">
        <v>1</v>
      </c>
      <c r="AC14967">
        <v>1</v>
      </c>
    </row>
    <row r="14968" spans="1:39" x14ac:dyDescent="0.3">
      <c r="A14968">
        <v>7295</v>
      </c>
      <c r="B14968" t="s">
        <v>3825</v>
      </c>
      <c r="C14968" t="s">
        <v>3839</v>
      </c>
      <c r="AD14968">
        <v>1</v>
      </c>
      <c r="AE14968">
        <v>28</v>
      </c>
      <c r="AF14968">
        <v>1</v>
      </c>
      <c r="AG14968">
        <v>100</v>
      </c>
      <c r="AH14968">
        <v>7</v>
      </c>
      <c r="AI14968">
        <v>4</v>
      </c>
    </row>
    <row r="14969" spans="1:39" x14ac:dyDescent="0.3">
      <c r="A14969">
        <v>7295</v>
      </c>
      <c r="B14969" t="s">
        <v>3827</v>
      </c>
      <c r="C14969" t="s">
        <v>473</v>
      </c>
      <c r="AD14969">
        <v>2</v>
      </c>
      <c r="AE14969" t="s">
        <v>136</v>
      </c>
      <c r="AF14969">
        <v>0</v>
      </c>
      <c r="AG14969">
        <v>0</v>
      </c>
      <c r="AH14969">
        <v>3</v>
      </c>
      <c r="AI14969">
        <v>3</v>
      </c>
    </row>
    <row r="14970" spans="1:39" x14ac:dyDescent="0.3">
      <c r="A14970">
        <v>7295</v>
      </c>
      <c r="B14970" t="s">
        <v>3825</v>
      </c>
      <c r="C14970" t="s">
        <v>3840</v>
      </c>
      <c r="AJ14970">
        <v>45</v>
      </c>
      <c r="AK14970">
        <v>83</v>
      </c>
      <c r="AL14970">
        <v>41.5</v>
      </c>
      <c r="AM14970">
        <v>2</v>
      </c>
    </row>
    <row r="14971" spans="1:39" x14ac:dyDescent="0.3">
      <c r="A14971">
        <v>7295</v>
      </c>
      <c r="B14971" t="s">
        <v>3827</v>
      </c>
      <c r="C14971" t="s">
        <v>74</v>
      </c>
      <c r="AJ14971">
        <v>35</v>
      </c>
      <c r="AK14971">
        <v>35</v>
      </c>
      <c r="AL14971">
        <v>35</v>
      </c>
      <c r="AM14971">
        <v>1</v>
      </c>
    </row>
    <row r="14972" spans="1:39" x14ac:dyDescent="0.3">
      <c r="A14972">
        <v>7296</v>
      </c>
      <c r="B14972" t="s">
        <v>1777</v>
      </c>
      <c r="C14972" t="s">
        <v>3841</v>
      </c>
      <c r="D14972">
        <v>34</v>
      </c>
      <c r="E14972">
        <v>61.8</v>
      </c>
      <c r="F14972">
        <v>21</v>
      </c>
      <c r="G14972">
        <v>1</v>
      </c>
      <c r="H14972">
        <v>1</v>
      </c>
      <c r="I14972">
        <v>219</v>
      </c>
      <c r="J14972">
        <v>119.7</v>
      </c>
    </row>
    <row r="14973" spans="1:39" x14ac:dyDescent="0.3">
      <c r="A14973">
        <v>7296</v>
      </c>
      <c r="B14973" t="s">
        <v>1777</v>
      </c>
      <c r="C14973" t="s">
        <v>642</v>
      </c>
      <c r="D14973">
        <v>5</v>
      </c>
      <c r="E14973">
        <v>20</v>
      </c>
      <c r="F14973">
        <v>1</v>
      </c>
      <c r="G14973">
        <v>1</v>
      </c>
      <c r="H14973">
        <v>0</v>
      </c>
      <c r="I14973">
        <v>11</v>
      </c>
      <c r="J14973">
        <v>-1.5</v>
      </c>
    </row>
    <row r="14974" spans="1:39" x14ac:dyDescent="0.3">
      <c r="A14974">
        <v>7296</v>
      </c>
      <c r="B14974" t="s">
        <v>746</v>
      </c>
      <c r="C14974" t="s">
        <v>311</v>
      </c>
      <c r="D14974">
        <v>19</v>
      </c>
      <c r="E14974">
        <v>63.2</v>
      </c>
      <c r="F14974">
        <v>12</v>
      </c>
      <c r="G14974">
        <v>1</v>
      </c>
      <c r="H14974">
        <v>2</v>
      </c>
      <c r="I14974">
        <v>207</v>
      </c>
      <c r="J14974">
        <v>178.9</v>
      </c>
    </row>
    <row r="14975" spans="1:39" x14ac:dyDescent="0.3">
      <c r="A14975">
        <v>7296</v>
      </c>
      <c r="B14975" t="s">
        <v>746</v>
      </c>
      <c r="C14975" t="s">
        <v>676</v>
      </c>
      <c r="D14975">
        <v>1</v>
      </c>
      <c r="E14975">
        <v>100</v>
      </c>
      <c r="F14975">
        <v>1</v>
      </c>
      <c r="G14975">
        <v>0</v>
      </c>
      <c r="H14975">
        <v>0</v>
      </c>
      <c r="I14975">
        <v>21</v>
      </c>
      <c r="J14975">
        <v>276.39999999999998</v>
      </c>
    </row>
    <row r="14976" spans="1:39" x14ac:dyDescent="0.3">
      <c r="A14976">
        <v>7296</v>
      </c>
      <c r="B14976" t="s">
        <v>1777</v>
      </c>
      <c r="C14976" t="s">
        <v>1683</v>
      </c>
      <c r="K14976">
        <v>1</v>
      </c>
      <c r="L14976">
        <v>0</v>
      </c>
      <c r="M14976">
        <v>16</v>
      </c>
      <c r="N14976">
        <v>0</v>
      </c>
      <c r="O14976">
        <v>16</v>
      </c>
    </row>
    <row r="14977" spans="1:19" x14ac:dyDescent="0.3">
      <c r="A14977">
        <v>7296</v>
      </c>
      <c r="B14977" t="s">
        <v>1777</v>
      </c>
      <c r="C14977" t="s">
        <v>45</v>
      </c>
      <c r="K14977">
        <v>9</v>
      </c>
      <c r="L14977">
        <v>1</v>
      </c>
      <c r="M14977">
        <v>15</v>
      </c>
      <c r="N14977">
        <v>0</v>
      </c>
      <c r="O14977">
        <v>14</v>
      </c>
    </row>
    <row r="14978" spans="1:19" x14ac:dyDescent="0.3">
      <c r="A14978">
        <v>7296</v>
      </c>
      <c r="B14978" t="s">
        <v>1777</v>
      </c>
      <c r="C14978" t="s">
        <v>3841</v>
      </c>
      <c r="K14978">
        <v>11</v>
      </c>
      <c r="L14978">
        <v>0</v>
      </c>
      <c r="M14978">
        <v>21</v>
      </c>
      <c r="N14978">
        <v>1</v>
      </c>
      <c r="O14978">
        <v>10</v>
      </c>
    </row>
    <row r="14979" spans="1:19" x14ac:dyDescent="0.3">
      <c r="A14979">
        <v>7296</v>
      </c>
      <c r="B14979" t="s">
        <v>1777</v>
      </c>
      <c r="C14979" t="s">
        <v>3842</v>
      </c>
      <c r="K14979">
        <v>2</v>
      </c>
      <c r="L14979">
        <v>0</v>
      </c>
      <c r="M14979">
        <v>6</v>
      </c>
      <c r="N14979">
        <v>0</v>
      </c>
      <c r="O14979">
        <v>6</v>
      </c>
    </row>
    <row r="14980" spans="1:19" x14ac:dyDescent="0.3">
      <c r="A14980">
        <v>7296</v>
      </c>
      <c r="B14980" t="s">
        <v>1777</v>
      </c>
      <c r="C14980" t="s">
        <v>3254</v>
      </c>
      <c r="K14980">
        <v>5</v>
      </c>
      <c r="L14980">
        <v>0</v>
      </c>
      <c r="M14980">
        <v>9</v>
      </c>
      <c r="N14980">
        <v>0</v>
      </c>
      <c r="O14980">
        <v>3</v>
      </c>
    </row>
    <row r="14981" spans="1:19" x14ac:dyDescent="0.3">
      <c r="A14981">
        <v>7296</v>
      </c>
      <c r="B14981" t="s">
        <v>1777</v>
      </c>
      <c r="C14981" t="s">
        <v>642</v>
      </c>
      <c r="K14981">
        <v>3</v>
      </c>
      <c r="L14981">
        <v>0</v>
      </c>
      <c r="M14981">
        <v>5</v>
      </c>
      <c r="N14981">
        <v>0</v>
      </c>
      <c r="O14981">
        <v>2</v>
      </c>
    </row>
    <row r="14982" spans="1:19" x14ac:dyDescent="0.3">
      <c r="A14982">
        <v>7296</v>
      </c>
      <c r="B14982" t="s">
        <v>746</v>
      </c>
      <c r="C14982" t="s">
        <v>835</v>
      </c>
      <c r="K14982">
        <v>17</v>
      </c>
      <c r="L14982">
        <v>0</v>
      </c>
      <c r="M14982">
        <v>31</v>
      </c>
      <c r="N14982">
        <v>2</v>
      </c>
      <c r="O14982">
        <v>119</v>
      </c>
    </row>
    <row r="14983" spans="1:19" x14ac:dyDescent="0.3">
      <c r="A14983">
        <v>7296</v>
      </c>
      <c r="B14983" t="s">
        <v>746</v>
      </c>
      <c r="C14983" t="s">
        <v>311</v>
      </c>
      <c r="K14983">
        <v>9</v>
      </c>
      <c r="L14983">
        <v>0</v>
      </c>
      <c r="M14983">
        <v>14</v>
      </c>
      <c r="N14983">
        <v>1</v>
      </c>
      <c r="O14983">
        <v>38</v>
      </c>
    </row>
    <row r="14984" spans="1:19" x14ac:dyDescent="0.3">
      <c r="A14984">
        <v>7296</v>
      </c>
      <c r="B14984" t="s">
        <v>746</v>
      </c>
      <c r="C14984" t="s">
        <v>3843</v>
      </c>
      <c r="K14984">
        <v>5</v>
      </c>
      <c r="L14984">
        <v>1</v>
      </c>
      <c r="M14984">
        <v>11</v>
      </c>
      <c r="N14984">
        <v>0</v>
      </c>
      <c r="O14984">
        <v>28</v>
      </c>
    </row>
    <row r="14985" spans="1:19" x14ac:dyDescent="0.3">
      <c r="A14985">
        <v>7296</v>
      </c>
      <c r="B14985" t="s">
        <v>746</v>
      </c>
      <c r="C14985" t="s">
        <v>1751</v>
      </c>
      <c r="K14985">
        <v>6</v>
      </c>
      <c r="L14985">
        <v>0</v>
      </c>
      <c r="M14985">
        <v>6</v>
      </c>
      <c r="N14985">
        <v>0</v>
      </c>
      <c r="O14985">
        <v>23</v>
      </c>
    </row>
    <row r="14986" spans="1:19" x14ac:dyDescent="0.3">
      <c r="A14986">
        <v>7296</v>
      </c>
      <c r="B14986" t="s">
        <v>746</v>
      </c>
      <c r="C14986" t="s">
        <v>676</v>
      </c>
      <c r="K14986">
        <v>4</v>
      </c>
      <c r="L14986">
        <v>0</v>
      </c>
      <c r="M14986">
        <v>11</v>
      </c>
      <c r="N14986">
        <v>0</v>
      </c>
      <c r="O14986">
        <v>22</v>
      </c>
    </row>
    <row r="14987" spans="1:19" x14ac:dyDescent="0.3">
      <c r="A14987">
        <v>7296</v>
      </c>
      <c r="B14987" t="s">
        <v>746</v>
      </c>
      <c r="C14987" t="s">
        <v>120</v>
      </c>
      <c r="K14987">
        <v>4</v>
      </c>
      <c r="L14987">
        <v>0</v>
      </c>
      <c r="M14987">
        <v>8</v>
      </c>
      <c r="N14987">
        <v>0</v>
      </c>
      <c r="O14987">
        <v>15</v>
      </c>
    </row>
    <row r="14988" spans="1:19" x14ac:dyDescent="0.3">
      <c r="A14988">
        <v>7296</v>
      </c>
      <c r="B14988" t="s">
        <v>746</v>
      </c>
      <c r="C14988" t="s">
        <v>180</v>
      </c>
      <c r="K14988">
        <v>1</v>
      </c>
      <c r="L14988">
        <v>0</v>
      </c>
      <c r="M14988">
        <v>15</v>
      </c>
      <c r="N14988">
        <v>0</v>
      </c>
      <c r="O14988">
        <v>15</v>
      </c>
    </row>
    <row r="14989" spans="1:19" x14ac:dyDescent="0.3">
      <c r="A14989">
        <v>7296</v>
      </c>
      <c r="B14989" t="s">
        <v>746</v>
      </c>
      <c r="C14989" t="s">
        <v>3844</v>
      </c>
      <c r="K14989">
        <v>4</v>
      </c>
      <c r="L14989">
        <v>0</v>
      </c>
      <c r="M14989">
        <v>7</v>
      </c>
      <c r="N14989">
        <v>0</v>
      </c>
      <c r="O14989">
        <v>14</v>
      </c>
    </row>
    <row r="14990" spans="1:19" x14ac:dyDescent="0.3">
      <c r="A14990">
        <v>7296</v>
      </c>
      <c r="B14990" t="s">
        <v>746</v>
      </c>
      <c r="C14990" t="s">
        <v>74</v>
      </c>
      <c r="K14990">
        <v>2</v>
      </c>
      <c r="L14990">
        <v>0</v>
      </c>
      <c r="M14990">
        <v>7</v>
      </c>
      <c r="N14990">
        <v>1</v>
      </c>
      <c r="O14990">
        <v>12</v>
      </c>
    </row>
    <row r="14991" spans="1:19" x14ac:dyDescent="0.3">
      <c r="A14991">
        <v>7296</v>
      </c>
      <c r="B14991" t="s">
        <v>746</v>
      </c>
      <c r="C14991" t="s">
        <v>3845</v>
      </c>
      <c r="K14991">
        <v>0</v>
      </c>
      <c r="L14991">
        <v>1</v>
      </c>
      <c r="M14991">
        <v>0</v>
      </c>
      <c r="N14991">
        <v>0</v>
      </c>
      <c r="O14991">
        <v>0</v>
      </c>
    </row>
    <row r="14992" spans="1:19" x14ac:dyDescent="0.3">
      <c r="A14992">
        <v>7296</v>
      </c>
      <c r="B14992" t="s">
        <v>1777</v>
      </c>
      <c r="C14992" t="s">
        <v>1683</v>
      </c>
      <c r="P14992">
        <v>25</v>
      </c>
      <c r="Q14992">
        <v>1</v>
      </c>
      <c r="R14992">
        <v>66</v>
      </c>
      <c r="S14992">
        <v>5</v>
      </c>
    </row>
    <row r="14993" spans="1:24" x14ac:dyDescent="0.3">
      <c r="A14993">
        <v>7296</v>
      </c>
      <c r="B14993" t="s">
        <v>1777</v>
      </c>
      <c r="C14993" t="s">
        <v>52</v>
      </c>
      <c r="P14993">
        <v>15</v>
      </c>
      <c r="Q14993">
        <v>0</v>
      </c>
      <c r="R14993">
        <v>61</v>
      </c>
      <c r="S14993">
        <v>6</v>
      </c>
    </row>
    <row r="14994" spans="1:24" x14ac:dyDescent="0.3">
      <c r="A14994">
        <v>7296</v>
      </c>
      <c r="B14994" t="s">
        <v>1777</v>
      </c>
      <c r="C14994" t="s">
        <v>45</v>
      </c>
      <c r="P14994">
        <v>16</v>
      </c>
      <c r="Q14994">
        <v>0</v>
      </c>
      <c r="R14994">
        <v>41</v>
      </c>
      <c r="S14994">
        <v>4</v>
      </c>
    </row>
    <row r="14995" spans="1:24" x14ac:dyDescent="0.3">
      <c r="A14995">
        <v>7296</v>
      </c>
      <c r="B14995" t="s">
        <v>1777</v>
      </c>
      <c r="C14995" t="s">
        <v>3846</v>
      </c>
      <c r="P14995">
        <v>11</v>
      </c>
      <c r="Q14995">
        <v>0</v>
      </c>
      <c r="R14995">
        <v>23</v>
      </c>
      <c r="S14995">
        <v>3</v>
      </c>
    </row>
    <row r="14996" spans="1:24" x14ac:dyDescent="0.3">
      <c r="A14996">
        <v>7296</v>
      </c>
      <c r="B14996" t="s">
        <v>1777</v>
      </c>
      <c r="C14996" t="s">
        <v>3254</v>
      </c>
      <c r="P14996">
        <v>18</v>
      </c>
      <c r="Q14996">
        <v>0</v>
      </c>
      <c r="R14996">
        <v>18</v>
      </c>
      <c r="S14996">
        <v>1</v>
      </c>
    </row>
    <row r="14997" spans="1:24" x14ac:dyDescent="0.3">
      <c r="A14997">
        <v>7296</v>
      </c>
      <c r="B14997" t="s">
        <v>1777</v>
      </c>
      <c r="C14997" t="s">
        <v>510</v>
      </c>
      <c r="P14997">
        <v>9</v>
      </c>
      <c r="Q14997">
        <v>0</v>
      </c>
      <c r="R14997">
        <v>9</v>
      </c>
      <c r="S14997">
        <v>1</v>
      </c>
    </row>
    <row r="14998" spans="1:24" x14ac:dyDescent="0.3">
      <c r="A14998">
        <v>7296</v>
      </c>
      <c r="B14998" t="s">
        <v>1777</v>
      </c>
      <c r="C14998" t="s">
        <v>3847</v>
      </c>
      <c r="P14998">
        <v>7</v>
      </c>
      <c r="Q14998">
        <v>0</v>
      </c>
      <c r="R14998">
        <v>7</v>
      </c>
      <c r="S14998">
        <v>1</v>
      </c>
    </row>
    <row r="14999" spans="1:24" x14ac:dyDescent="0.3">
      <c r="A14999">
        <v>7296</v>
      </c>
      <c r="B14999" t="s">
        <v>1777</v>
      </c>
      <c r="C14999" t="s">
        <v>3848</v>
      </c>
      <c r="P14999">
        <v>5</v>
      </c>
      <c r="Q14999">
        <v>0</v>
      </c>
      <c r="R14999">
        <v>5</v>
      </c>
      <c r="S14999">
        <v>1</v>
      </c>
    </row>
    <row r="15000" spans="1:24" x14ac:dyDescent="0.3">
      <c r="A15000">
        <v>7296</v>
      </c>
      <c r="B15000" t="s">
        <v>746</v>
      </c>
      <c r="C15000" t="s">
        <v>1973</v>
      </c>
      <c r="P15000">
        <v>80</v>
      </c>
      <c r="Q15000">
        <v>1</v>
      </c>
      <c r="R15000">
        <v>105</v>
      </c>
      <c r="S15000">
        <v>3</v>
      </c>
    </row>
    <row r="15001" spans="1:24" x14ac:dyDescent="0.3">
      <c r="A15001">
        <v>7296</v>
      </c>
      <c r="B15001" t="s">
        <v>746</v>
      </c>
      <c r="C15001" t="s">
        <v>74</v>
      </c>
      <c r="P15001">
        <v>51</v>
      </c>
      <c r="Q15001">
        <v>1</v>
      </c>
      <c r="R15001">
        <v>61</v>
      </c>
      <c r="S15001">
        <v>2</v>
      </c>
    </row>
    <row r="15002" spans="1:24" x14ac:dyDescent="0.3">
      <c r="A15002">
        <v>7296</v>
      </c>
      <c r="B15002" t="s">
        <v>746</v>
      </c>
      <c r="C15002" t="s">
        <v>3845</v>
      </c>
      <c r="P15002">
        <v>21</v>
      </c>
      <c r="Q15002">
        <v>0</v>
      </c>
      <c r="R15002">
        <v>21</v>
      </c>
      <c r="S15002">
        <v>1</v>
      </c>
    </row>
    <row r="15003" spans="1:24" x14ac:dyDescent="0.3">
      <c r="A15003">
        <v>7296</v>
      </c>
      <c r="B15003" t="s">
        <v>746</v>
      </c>
      <c r="C15003" t="s">
        <v>835</v>
      </c>
      <c r="P15003">
        <v>14</v>
      </c>
      <c r="Q15003">
        <v>0</v>
      </c>
      <c r="R15003">
        <v>19</v>
      </c>
      <c r="S15003">
        <v>4</v>
      </c>
    </row>
    <row r="15004" spans="1:24" x14ac:dyDescent="0.3">
      <c r="A15004">
        <v>7296</v>
      </c>
      <c r="B15004" t="s">
        <v>746</v>
      </c>
      <c r="C15004" t="s">
        <v>180</v>
      </c>
      <c r="P15004">
        <v>9</v>
      </c>
      <c r="Q15004">
        <v>0</v>
      </c>
      <c r="R15004">
        <v>9</v>
      </c>
      <c r="S15004">
        <v>1</v>
      </c>
    </row>
    <row r="15005" spans="1:24" x14ac:dyDescent="0.3">
      <c r="A15005">
        <v>7296</v>
      </c>
      <c r="B15005" t="s">
        <v>746</v>
      </c>
      <c r="C15005" t="s">
        <v>44</v>
      </c>
      <c r="P15005">
        <v>9</v>
      </c>
      <c r="Q15005">
        <v>0</v>
      </c>
      <c r="R15005">
        <v>9</v>
      </c>
      <c r="S15005">
        <v>1</v>
      </c>
    </row>
    <row r="15006" spans="1:24" x14ac:dyDescent="0.3">
      <c r="A15006">
        <v>7296</v>
      </c>
      <c r="B15006" t="s">
        <v>746</v>
      </c>
      <c r="C15006" t="s">
        <v>1751</v>
      </c>
      <c r="P15006">
        <v>4</v>
      </c>
      <c r="Q15006">
        <v>0</v>
      </c>
      <c r="R15006">
        <v>4</v>
      </c>
      <c r="S15006">
        <v>1</v>
      </c>
    </row>
    <row r="15007" spans="1:24" x14ac:dyDescent="0.3">
      <c r="A15007">
        <v>7296</v>
      </c>
      <c r="B15007" t="s">
        <v>1777</v>
      </c>
      <c r="C15007" t="s">
        <v>45</v>
      </c>
      <c r="T15007">
        <v>21.5</v>
      </c>
      <c r="U15007">
        <v>23</v>
      </c>
      <c r="V15007">
        <v>0</v>
      </c>
      <c r="W15007">
        <v>43</v>
      </c>
      <c r="X15007">
        <v>2</v>
      </c>
    </row>
    <row r="15008" spans="1:24" x14ac:dyDescent="0.3">
      <c r="A15008">
        <v>7296</v>
      </c>
      <c r="B15008" t="s">
        <v>1777</v>
      </c>
      <c r="C15008" t="s">
        <v>3849</v>
      </c>
      <c r="T15008">
        <v>30</v>
      </c>
      <c r="U15008">
        <v>30</v>
      </c>
      <c r="V15008">
        <v>0</v>
      </c>
      <c r="W15008">
        <v>30</v>
      </c>
      <c r="X15008">
        <v>1</v>
      </c>
    </row>
    <row r="15009" spans="1:39" x14ac:dyDescent="0.3">
      <c r="A15009">
        <v>7296</v>
      </c>
      <c r="B15009" t="s">
        <v>1777</v>
      </c>
      <c r="C15009" t="s">
        <v>320</v>
      </c>
      <c r="T15009">
        <v>27</v>
      </c>
      <c r="U15009">
        <v>27</v>
      </c>
      <c r="V15009">
        <v>0</v>
      </c>
      <c r="W15009">
        <v>27</v>
      </c>
      <c r="X15009">
        <v>1</v>
      </c>
    </row>
    <row r="15010" spans="1:39" x14ac:dyDescent="0.3">
      <c r="A15010">
        <v>7296</v>
      </c>
      <c r="B15010" t="s">
        <v>746</v>
      </c>
      <c r="C15010" t="s">
        <v>3844</v>
      </c>
      <c r="T15010">
        <v>26.5</v>
      </c>
      <c r="U15010">
        <v>33</v>
      </c>
      <c r="V15010">
        <v>0</v>
      </c>
      <c r="W15010">
        <v>53</v>
      </c>
      <c r="X15010">
        <v>2</v>
      </c>
    </row>
    <row r="15011" spans="1:39" x14ac:dyDescent="0.3">
      <c r="A15011">
        <v>7296</v>
      </c>
      <c r="B15011" t="s">
        <v>746</v>
      </c>
      <c r="C15011" t="s">
        <v>180</v>
      </c>
      <c r="T15011">
        <v>22</v>
      </c>
      <c r="U15011">
        <v>22</v>
      </c>
      <c r="V15011">
        <v>0</v>
      </c>
      <c r="W15011">
        <v>22</v>
      </c>
      <c r="X15011">
        <v>1</v>
      </c>
    </row>
    <row r="15012" spans="1:39" x14ac:dyDescent="0.3">
      <c r="A15012">
        <v>7296</v>
      </c>
      <c r="B15012" t="s">
        <v>1777</v>
      </c>
      <c r="C15012" t="s">
        <v>3849</v>
      </c>
      <c r="Y15012">
        <v>4</v>
      </c>
      <c r="Z15012">
        <v>6</v>
      </c>
      <c r="AA15012">
        <v>0</v>
      </c>
      <c r="AB15012">
        <v>8</v>
      </c>
      <c r="AC15012">
        <v>2</v>
      </c>
    </row>
    <row r="15013" spans="1:39" x14ac:dyDescent="0.3">
      <c r="A15013">
        <v>7296</v>
      </c>
      <c r="B15013" t="s">
        <v>746</v>
      </c>
      <c r="C15013" t="s">
        <v>148</v>
      </c>
      <c r="Y15013">
        <v>4</v>
      </c>
      <c r="Z15013">
        <v>4</v>
      </c>
      <c r="AA15013">
        <v>0</v>
      </c>
      <c r="AB15013">
        <v>4</v>
      </c>
      <c r="AC15013">
        <v>1</v>
      </c>
    </row>
    <row r="15014" spans="1:39" x14ac:dyDescent="0.3">
      <c r="A15014">
        <v>7296</v>
      </c>
      <c r="B15014" t="s">
        <v>746</v>
      </c>
      <c r="C15014" t="s">
        <v>81</v>
      </c>
      <c r="Y15014">
        <v>3</v>
      </c>
      <c r="Z15014">
        <v>3</v>
      </c>
      <c r="AA15014">
        <v>0</v>
      </c>
      <c r="AB15014">
        <v>3</v>
      </c>
      <c r="AC15014">
        <v>1</v>
      </c>
    </row>
    <row r="15015" spans="1:39" x14ac:dyDescent="0.3">
      <c r="A15015">
        <v>7296</v>
      </c>
      <c r="B15015" t="s">
        <v>1777</v>
      </c>
      <c r="C15015" t="s">
        <v>1194</v>
      </c>
      <c r="AD15015">
        <v>0</v>
      </c>
      <c r="AE15015" t="s">
        <v>136</v>
      </c>
      <c r="AF15015">
        <v>0</v>
      </c>
      <c r="AG15015" t="s">
        <v>136</v>
      </c>
      <c r="AH15015">
        <v>0</v>
      </c>
      <c r="AI15015">
        <v>0</v>
      </c>
    </row>
    <row r="15016" spans="1:39" x14ac:dyDescent="0.3">
      <c r="A15016">
        <v>7296</v>
      </c>
      <c r="B15016" t="s">
        <v>746</v>
      </c>
      <c r="C15016" t="s">
        <v>1377</v>
      </c>
      <c r="AD15016">
        <v>1</v>
      </c>
      <c r="AE15016" t="s">
        <v>136</v>
      </c>
      <c r="AF15016">
        <v>0</v>
      </c>
      <c r="AG15016">
        <v>0</v>
      </c>
      <c r="AH15016">
        <v>7</v>
      </c>
      <c r="AI15016">
        <v>7</v>
      </c>
    </row>
    <row r="15017" spans="1:39" x14ac:dyDescent="0.3">
      <c r="A15017">
        <v>7296</v>
      </c>
      <c r="B15017" t="s">
        <v>1777</v>
      </c>
      <c r="C15017" t="s">
        <v>440</v>
      </c>
      <c r="AJ15017">
        <v>44</v>
      </c>
      <c r="AK15017">
        <v>241</v>
      </c>
      <c r="AL15017">
        <v>40.200000000000003</v>
      </c>
      <c r="AM15017">
        <v>6</v>
      </c>
    </row>
    <row r="15018" spans="1:39" x14ac:dyDescent="0.3">
      <c r="A15018">
        <v>7296</v>
      </c>
      <c r="B15018" t="s">
        <v>746</v>
      </c>
      <c r="C15018" t="s">
        <v>3731</v>
      </c>
      <c r="AJ15018">
        <v>39</v>
      </c>
      <c r="AK15018">
        <v>71</v>
      </c>
      <c r="AL15018">
        <v>35.5</v>
      </c>
      <c r="AM15018">
        <v>2</v>
      </c>
    </row>
    <row r="15019" spans="1:39" x14ac:dyDescent="0.3">
      <c r="A15019">
        <v>7297</v>
      </c>
      <c r="B15019" t="s">
        <v>1035</v>
      </c>
      <c r="C15019" t="s">
        <v>208</v>
      </c>
      <c r="D15019">
        <v>44</v>
      </c>
      <c r="E15019">
        <v>59.1</v>
      </c>
      <c r="F15019">
        <v>26</v>
      </c>
      <c r="G15019">
        <v>1</v>
      </c>
      <c r="H15019">
        <v>5</v>
      </c>
      <c r="I15019">
        <v>365</v>
      </c>
      <c r="J15019">
        <v>161.69999999999999</v>
      </c>
    </row>
    <row r="15020" spans="1:39" x14ac:dyDescent="0.3">
      <c r="A15020">
        <v>7297</v>
      </c>
      <c r="B15020" t="s">
        <v>186</v>
      </c>
      <c r="C15020" t="s">
        <v>3850</v>
      </c>
      <c r="D15020">
        <v>39</v>
      </c>
      <c r="E15020">
        <v>66.7</v>
      </c>
      <c r="F15020">
        <v>26</v>
      </c>
      <c r="G15020">
        <v>1</v>
      </c>
      <c r="H15020">
        <v>4</v>
      </c>
      <c r="I15020">
        <v>324</v>
      </c>
      <c r="J15020">
        <v>165.2</v>
      </c>
    </row>
    <row r="15021" spans="1:39" x14ac:dyDescent="0.3">
      <c r="A15021">
        <v>7297</v>
      </c>
      <c r="B15021" t="s">
        <v>1035</v>
      </c>
      <c r="C15021" t="s">
        <v>1208</v>
      </c>
      <c r="K15021">
        <v>28</v>
      </c>
      <c r="L15021">
        <v>0</v>
      </c>
      <c r="M15021">
        <v>29</v>
      </c>
      <c r="N15021">
        <v>2</v>
      </c>
      <c r="O15021">
        <v>151</v>
      </c>
    </row>
    <row r="15022" spans="1:39" x14ac:dyDescent="0.3">
      <c r="A15022">
        <v>7297</v>
      </c>
      <c r="B15022" t="s">
        <v>1035</v>
      </c>
      <c r="C15022" t="s">
        <v>1000</v>
      </c>
      <c r="K15022">
        <v>5</v>
      </c>
      <c r="L15022">
        <v>0</v>
      </c>
      <c r="M15022">
        <v>12</v>
      </c>
      <c r="N15022">
        <v>0</v>
      </c>
      <c r="O15022">
        <v>36</v>
      </c>
    </row>
    <row r="15023" spans="1:39" x14ac:dyDescent="0.3">
      <c r="A15023">
        <v>7297</v>
      </c>
      <c r="B15023" t="s">
        <v>1035</v>
      </c>
      <c r="C15023" t="s">
        <v>208</v>
      </c>
      <c r="K15023">
        <v>7</v>
      </c>
      <c r="L15023">
        <v>1</v>
      </c>
      <c r="M15023">
        <v>14</v>
      </c>
      <c r="N15023">
        <v>0</v>
      </c>
      <c r="O15023">
        <v>9</v>
      </c>
    </row>
    <row r="15024" spans="1:39" x14ac:dyDescent="0.3">
      <c r="A15024">
        <v>7297</v>
      </c>
      <c r="B15024" t="s">
        <v>1035</v>
      </c>
      <c r="C15024" t="s">
        <v>3851</v>
      </c>
      <c r="K15024">
        <v>1</v>
      </c>
      <c r="L15024">
        <v>0</v>
      </c>
      <c r="M15024">
        <v>3</v>
      </c>
      <c r="N15024">
        <v>0</v>
      </c>
      <c r="O15024">
        <v>3</v>
      </c>
    </row>
    <row r="15025" spans="1:19" x14ac:dyDescent="0.3">
      <c r="A15025">
        <v>7297</v>
      </c>
      <c r="B15025" t="s">
        <v>1035</v>
      </c>
      <c r="C15025" t="s">
        <v>3426</v>
      </c>
      <c r="K15025">
        <v>1</v>
      </c>
      <c r="L15025">
        <v>0</v>
      </c>
      <c r="M15025">
        <v>-5</v>
      </c>
      <c r="N15025">
        <v>0</v>
      </c>
      <c r="O15025">
        <v>-5</v>
      </c>
    </row>
    <row r="15026" spans="1:19" x14ac:dyDescent="0.3">
      <c r="A15026">
        <v>7297</v>
      </c>
      <c r="B15026" t="s">
        <v>186</v>
      </c>
      <c r="C15026" t="s">
        <v>44</v>
      </c>
      <c r="K15026">
        <v>18</v>
      </c>
      <c r="L15026">
        <v>0</v>
      </c>
      <c r="M15026">
        <v>31</v>
      </c>
      <c r="N15026">
        <v>1</v>
      </c>
      <c r="O15026">
        <v>120</v>
      </c>
    </row>
    <row r="15027" spans="1:19" x14ac:dyDescent="0.3">
      <c r="A15027">
        <v>7297</v>
      </c>
      <c r="B15027" t="s">
        <v>186</v>
      </c>
      <c r="C15027" t="s">
        <v>3198</v>
      </c>
      <c r="K15027">
        <v>5</v>
      </c>
      <c r="L15027">
        <v>0</v>
      </c>
      <c r="M15027">
        <v>7</v>
      </c>
      <c r="N15027">
        <v>0</v>
      </c>
      <c r="O15027">
        <v>7</v>
      </c>
    </row>
    <row r="15028" spans="1:19" x14ac:dyDescent="0.3">
      <c r="A15028">
        <v>7297</v>
      </c>
      <c r="B15028" t="s">
        <v>186</v>
      </c>
      <c r="C15028" t="s">
        <v>3850</v>
      </c>
      <c r="K15028">
        <v>4</v>
      </c>
      <c r="L15028">
        <v>1</v>
      </c>
      <c r="M15028">
        <v>3</v>
      </c>
      <c r="N15028">
        <v>0</v>
      </c>
      <c r="O15028">
        <v>-37</v>
      </c>
    </row>
    <row r="15029" spans="1:19" x14ac:dyDescent="0.3">
      <c r="A15029">
        <v>7297</v>
      </c>
      <c r="B15029" t="s">
        <v>1035</v>
      </c>
      <c r="C15029" t="s">
        <v>59</v>
      </c>
      <c r="P15029">
        <v>33</v>
      </c>
      <c r="Q15029">
        <v>2</v>
      </c>
      <c r="R15029">
        <v>123</v>
      </c>
      <c r="S15029">
        <v>7</v>
      </c>
    </row>
    <row r="15030" spans="1:19" x14ac:dyDescent="0.3">
      <c r="A15030">
        <v>7297</v>
      </c>
      <c r="B15030" t="s">
        <v>1035</v>
      </c>
      <c r="C15030" t="s">
        <v>3852</v>
      </c>
      <c r="P15030">
        <v>36</v>
      </c>
      <c r="Q15030">
        <v>2</v>
      </c>
      <c r="R15030">
        <v>117</v>
      </c>
      <c r="S15030">
        <v>5</v>
      </c>
    </row>
    <row r="15031" spans="1:19" x14ac:dyDescent="0.3">
      <c r="A15031">
        <v>7297</v>
      </c>
      <c r="B15031" t="s">
        <v>1035</v>
      </c>
      <c r="C15031" t="s">
        <v>3851</v>
      </c>
      <c r="P15031">
        <v>14</v>
      </c>
      <c r="Q15031">
        <v>0</v>
      </c>
      <c r="R15031">
        <v>68</v>
      </c>
      <c r="S15031">
        <v>9</v>
      </c>
    </row>
    <row r="15032" spans="1:19" x14ac:dyDescent="0.3">
      <c r="A15032">
        <v>7297</v>
      </c>
      <c r="B15032" t="s">
        <v>1035</v>
      </c>
      <c r="C15032" t="s">
        <v>2962</v>
      </c>
      <c r="P15032">
        <v>13</v>
      </c>
      <c r="Q15032">
        <v>0</v>
      </c>
      <c r="R15032">
        <v>25</v>
      </c>
      <c r="S15032">
        <v>2</v>
      </c>
    </row>
    <row r="15033" spans="1:19" x14ac:dyDescent="0.3">
      <c r="A15033">
        <v>7297</v>
      </c>
      <c r="B15033" t="s">
        <v>1035</v>
      </c>
      <c r="C15033" t="s">
        <v>3853</v>
      </c>
      <c r="P15033">
        <v>14</v>
      </c>
      <c r="Q15033">
        <v>0</v>
      </c>
      <c r="R15033">
        <v>19</v>
      </c>
      <c r="S15033">
        <v>2</v>
      </c>
    </row>
    <row r="15034" spans="1:19" x14ac:dyDescent="0.3">
      <c r="A15034">
        <v>7297</v>
      </c>
      <c r="B15034" t="s">
        <v>1035</v>
      </c>
      <c r="C15034" t="s">
        <v>1208</v>
      </c>
      <c r="P15034">
        <v>13</v>
      </c>
      <c r="Q15034">
        <v>1</v>
      </c>
      <c r="R15034">
        <v>13</v>
      </c>
      <c r="S15034">
        <v>1</v>
      </c>
    </row>
    <row r="15035" spans="1:19" x14ac:dyDescent="0.3">
      <c r="A15035">
        <v>7297</v>
      </c>
      <c r="B15035" t="s">
        <v>186</v>
      </c>
      <c r="C15035" t="s">
        <v>1733</v>
      </c>
      <c r="P15035">
        <v>60</v>
      </c>
      <c r="Q15035">
        <v>1</v>
      </c>
      <c r="R15035">
        <v>108</v>
      </c>
      <c r="S15035">
        <v>4</v>
      </c>
    </row>
    <row r="15036" spans="1:19" x14ac:dyDescent="0.3">
      <c r="A15036">
        <v>7297</v>
      </c>
      <c r="B15036" t="s">
        <v>186</v>
      </c>
      <c r="C15036" t="s">
        <v>3707</v>
      </c>
      <c r="P15036">
        <v>42</v>
      </c>
      <c r="Q15036">
        <v>2</v>
      </c>
      <c r="R15036">
        <v>56</v>
      </c>
      <c r="S15036">
        <v>2</v>
      </c>
    </row>
    <row r="15037" spans="1:19" x14ac:dyDescent="0.3">
      <c r="A15037">
        <v>7297</v>
      </c>
      <c r="B15037" t="s">
        <v>186</v>
      </c>
      <c r="C15037" t="s">
        <v>2511</v>
      </c>
      <c r="P15037">
        <v>38</v>
      </c>
      <c r="Q15037">
        <v>1</v>
      </c>
      <c r="R15037">
        <v>51</v>
      </c>
      <c r="S15037">
        <v>3</v>
      </c>
    </row>
    <row r="15038" spans="1:19" x14ac:dyDescent="0.3">
      <c r="A15038">
        <v>7297</v>
      </c>
      <c r="B15038" t="s">
        <v>186</v>
      </c>
      <c r="C15038" t="s">
        <v>3854</v>
      </c>
      <c r="P15038">
        <v>12</v>
      </c>
      <c r="Q15038">
        <v>0</v>
      </c>
      <c r="R15038">
        <v>38</v>
      </c>
      <c r="S15038">
        <v>6</v>
      </c>
    </row>
    <row r="15039" spans="1:19" x14ac:dyDescent="0.3">
      <c r="A15039">
        <v>7297</v>
      </c>
      <c r="B15039" t="s">
        <v>186</v>
      </c>
      <c r="C15039" t="s">
        <v>93</v>
      </c>
      <c r="P15039">
        <v>23</v>
      </c>
      <c r="Q15039">
        <v>0</v>
      </c>
      <c r="R15039">
        <v>32</v>
      </c>
      <c r="S15039">
        <v>2</v>
      </c>
    </row>
    <row r="15040" spans="1:19" x14ac:dyDescent="0.3">
      <c r="A15040">
        <v>7297</v>
      </c>
      <c r="B15040" t="s">
        <v>186</v>
      </c>
      <c r="C15040" t="s">
        <v>56</v>
      </c>
      <c r="P15040">
        <v>11</v>
      </c>
      <c r="Q15040">
        <v>0</v>
      </c>
      <c r="R15040">
        <v>16</v>
      </c>
      <c r="S15040">
        <v>2</v>
      </c>
    </row>
    <row r="15041" spans="1:39" x14ac:dyDescent="0.3">
      <c r="A15041">
        <v>7297</v>
      </c>
      <c r="B15041" t="s">
        <v>186</v>
      </c>
      <c r="C15041" t="s">
        <v>399</v>
      </c>
      <c r="P15041">
        <v>15</v>
      </c>
      <c r="Q15041">
        <v>0</v>
      </c>
      <c r="R15041">
        <v>15</v>
      </c>
      <c r="S15041">
        <v>1</v>
      </c>
    </row>
    <row r="15042" spans="1:39" x14ac:dyDescent="0.3">
      <c r="A15042">
        <v>7297</v>
      </c>
      <c r="B15042" t="s">
        <v>186</v>
      </c>
      <c r="C15042" t="s">
        <v>3855</v>
      </c>
      <c r="P15042">
        <v>9</v>
      </c>
      <c r="Q15042">
        <v>0</v>
      </c>
      <c r="R15042">
        <v>5</v>
      </c>
      <c r="S15042">
        <v>2</v>
      </c>
    </row>
    <row r="15043" spans="1:39" x14ac:dyDescent="0.3">
      <c r="A15043">
        <v>7297</v>
      </c>
      <c r="B15043" t="s">
        <v>186</v>
      </c>
      <c r="C15043" t="s">
        <v>44</v>
      </c>
      <c r="P15043">
        <v>4</v>
      </c>
      <c r="Q15043">
        <v>0</v>
      </c>
      <c r="R15043">
        <v>4</v>
      </c>
      <c r="S15043">
        <v>1</v>
      </c>
    </row>
    <row r="15044" spans="1:39" x14ac:dyDescent="0.3">
      <c r="A15044">
        <v>7297</v>
      </c>
      <c r="B15044" t="s">
        <v>186</v>
      </c>
      <c r="C15044" t="s">
        <v>3198</v>
      </c>
      <c r="P15044">
        <v>3</v>
      </c>
      <c r="Q15044">
        <v>0</v>
      </c>
      <c r="R15044">
        <v>-1</v>
      </c>
      <c r="S15044">
        <v>3</v>
      </c>
    </row>
    <row r="15045" spans="1:39" x14ac:dyDescent="0.3">
      <c r="A15045">
        <v>7297</v>
      </c>
      <c r="B15045" t="s">
        <v>1035</v>
      </c>
      <c r="C15045" t="s">
        <v>1000</v>
      </c>
      <c r="T15045">
        <v>26</v>
      </c>
      <c r="U15045">
        <v>26</v>
      </c>
      <c r="V15045">
        <v>0</v>
      </c>
      <c r="W15045">
        <v>26</v>
      </c>
      <c r="X15045">
        <v>1</v>
      </c>
    </row>
    <row r="15046" spans="1:39" x14ac:dyDescent="0.3">
      <c r="A15046">
        <v>7297</v>
      </c>
      <c r="B15046" t="s">
        <v>186</v>
      </c>
      <c r="C15046" t="s">
        <v>2528</v>
      </c>
      <c r="T15046">
        <v>17</v>
      </c>
      <c r="U15046">
        <v>20</v>
      </c>
      <c r="V15046">
        <v>0</v>
      </c>
      <c r="W15046">
        <v>34</v>
      </c>
      <c r="X15046">
        <v>2</v>
      </c>
    </row>
    <row r="15047" spans="1:39" x14ac:dyDescent="0.3">
      <c r="A15047">
        <v>7297</v>
      </c>
      <c r="B15047" t="s">
        <v>186</v>
      </c>
      <c r="C15047" t="s">
        <v>1733</v>
      </c>
      <c r="T15047">
        <v>23</v>
      </c>
      <c r="U15047">
        <v>23</v>
      </c>
      <c r="V15047">
        <v>0</v>
      </c>
      <c r="W15047">
        <v>23</v>
      </c>
      <c r="X15047">
        <v>1</v>
      </c>
    </row>
    <row r="15048" spans="1:39" x14ac:dyDescent="0.3">
      <c r="A15048">
        <v>7297</v>
      </c>
      <c r="B15048" t="s">
        <v>1035</v>
      </c>
      <c r="C15048" t="s">
        <v>3852</v>
      </c>
      <c r="Y15048">
        <v>0</v>
      </c>
      <c r="Z15048">
        <v>0</v>
      </c>
      <c r="AA15048">
        <v>0</v>
      </c>
      <c r="AB15048">
        <v>0</v>
      </c>
      <c r="AC15048">
        <v>2</v>
      </c>
    </row>
    <row r="15049" spans="1:39" x14ac:dyDescent="0.3">
      <c r="A15049">
        <v>7297</v>
      </c>
      <c r="B15049" t="s">
        <v>186</v>
      </c>
      <c r="C15049" t="s">
        <v>93</v>
      </c>
      <c r="Y15049">
        <v>5.5</v>
      </c>
      <c r="Z15049">
        <v>7</v>
      </c>
      <c r="AA15049">
        <v>0</v>
      </c>
      <c r="AB15049">
        <v>11</v>
      </c>
      <c r="AC15049">
        <v>2</v>
      </c>
    </row>
    <row r="15050" spans="1:39" x14ac:dyDescent="0.3">
      <c r="A15050">
        <v>7297</v>
      </c>
      <c r="B15050" t="s">
        <v>1035</v>
      </c>
      <c r="C15050" t="s">
        <v>3856</v>
      </c>
      <c r="AD15050">
        <v>1</v>
      </c>
      <c r="AE15050">
        <v>37</v>
      </c>
      <c r="AF15050">
        <v>1</v>
      </c>
      <c r="AG15050">
        <v>100</v>
      </c>
      <c r="AH15050">
        <v>10</v>
      </c>
      <c r="AI15050">
        <v>7</v>
      </c>
    </row>
    <row r="15051" spans="1:39" x14ac:dyDescent="0.3">
      <c r="A15051">
        <v>7297</v>
      </c>
      <c r="B15051" t="s">
        <v>186</v>
      </c>
      <c r="C15051" t="s">
        <v>3711</v>
      </c>
      <c r="AD15051">
        <v>0</v>
      </c>
      <c r="AE15051" t="s">
        <v>136</v>
      </c>
      <c r="AF15051">
        <v>0</v>
      </c>
      <c r="AG15051" t="s">
        <v>136</v>
      </c>
      <c r="AH15051">
        <v>5</v>
      </c>
      <c r="AI15051">
        <v>5</v>
      </c>
    </row>
    <row r="15052" spans="1:39" x14ac:dyDescent="0.3">
      <c r="A15052">
        <v>7297</v>
      </c>
      <c r="B15052" t="s">
        <v>1035</v>
      </c>
      <c r="C15052" t="s">
        <v>608</v>
      </c>
      <c r="AJ15052">
        <v>44</v>
      </c>
      <c r="AK15052">
        <v>76</v>
      </c>
      <c r="AL15052">
        <v>38</v>
      </c>
      <c r="AM15052">
        <v>2</v>
      </c>
    </row>
    <row r="15053" spans="1:39" x14ac:dyDescent="0.3">
      <c r="A15053">
        <v>7297</v>
      </c>
      <c r="B15053" t="s">
        <v>1035</v>
      </c>
      <c r="C15053" t="s">
        <v>3851</v>
      </c>
      <c r="AJ15053">
        <v>32</v>
      </c>
      <c r="AK15053">
        <v>51</v>
      </c>
      <c r="AL15053">
        <v>25.5</v>
      </c>
      <c r="AM15053">
        <v>2</v>
      </c>
    </row>
    <row r="15054" spans="1:39" x14ac:dyDescent="0.3">
      <c r="A15054">
        <v>7297</v>
      </c>
      <c r="B15054" t="s">
        <v>186</v>
      </c>
      <c r="C15054" t="s">
        <v>3850</v>
      </c>
      <c r="AJ15054">
        <v>31</v>
      </c>
      <c r="AK15054">
        <v>117</v>
      </c>
      <c r="AL15054">
        <v>29.2</v>
      </c>
      <c r="AM15054">
        <v>4</v>
      </c>
    </row>
    <row r="15055" spans="1:39" x14ac:dyDescent="0.3">
      <c r="A15055">
        <v>7297</v>
      </c>
      <c r="B15055" t="s">
        <v>186</v>
      </c>
      <c r="C15055" t="s">
        <v>2143</v>
      </c>
      <c r="AJ15055">
        <v>43</v>
      </c>
      <c r="AK15055">
        <v>80</v>
      </c>
      <c r="AL15055">
        <v>40</v>
      </c>
      <c r="AM15055">
        <v>2</v>
      </c>
    </row>
    <row r="15056" spans="1:39" x14ac:dyDescent="0.3">
      <c r="A15056">
        <v>7298</v>
      </c>
      <c r="B15056" t="s">
        <v>1078</v>
      </c>
      <c r="C15056" t="s">
        <v>216</v>
      </c>
      <c r="D15056">
        <v>30</v>
      </c>
      <c r="E15056">
        <v>46.7</v>
      </c>
      <c r="F15056">
        <v>14</v>
      </c>
      <c r="G15056">
        <v>1</v>
      </c>
      <c r="H15056">
        <v>1</v>
      </c>
      <c r="I15056">
        <v>137</v>
      </c>
      <c r="J15056">
        <v>89.4</v>
      </c>
    </row>
    <row r="15057" spans="1:19" x14ac:dyDescent="0.3">
      <c r="A15057">
        <v>7298</v>
      </c>
      <c r="B15057" t="s">
        <v>1078</v>
      </c>
      <c r="C15057" t="s">
        <v>3857</v>
      </c>
      <c r="D15057">
        <v>2</v>
      </c>
      <c r="E15057">
        <v>0</v>
      </c>
      <c r="F15057">
        <v>0</v>
      </c>
      <c r="G15057">
        <v>0</v>
      </c>
      <c r="H15057">
        <v>0</v>
      </c>
      <c r="I15057">
        <v>0</v>
      </c>
      <c r="J15057">
        <v>0</v>
      </c>
    </row>
    <row r="15058" spans="1:19" x14ac:dyDescent="0.3">
      <c r="A15058">
        <v>7298</v>
      </c>
      <c r="B15058" t="s">
        <v>1063</v>
      </c>
      <c r="C15058" t="s">
        <v>2903</v>
      </c>
      <c r="D15058">
        <v>36</v>
      </c>
      <c r="E15058">
        <v>66.7</v>
      </c>
      <c r="F15058">
        <v>24</v>
      </c>
      <c r="G15058">
        <v>1</v>
      </c>
      <c r="H15058">
        <v>2</v>
      </c>
      <c r="I15058">
        <v>231</v>
      </c>
      <c r="J15058">
        <v>133.30000000000001</v>
      </c>
    </row>
    <row r="15059" spans="1:19" x14ac:dyDescent="0.3">
      <c r="A15059">
        <v>7298</v>
      </c>
      <c r="B15059" t="s">
        <v>1063</v>
      </c>
      <c r="C15059" t="s">
        <v>1865</v>
      </c>
      <c r="D15059">
        <v>1</v>
      </c>
      <c r="E15059">
        <v>0</v>
      </c>
      <c r="F15059">
        <v>0</v>
      </c>
      <c r="G15059">
        <v>1</v>
      </c>
      <c r="H15059">
        <v>0</v>
      </c>
      <c r="I15059">
        <v>0</v>
      </c>
      <c r="J15059">
        <v>-200</v>
      </c>
    </row>
    <row r="15060" spans="1:19" x14ac:dyDescent="0.3">
      <c r="A15060">
        <v>7298</v>
      </c>
      <c r="B15060" t="s">
        <v>1063</v>
      </c>
      <c r="C15060" t="s">
        <v>3858</v>
      </c>
      <c r="D15060">
        <v>1</v>
      </c>
      <c r="E15060">
        <v>0</v>
      </c>
      <c r="F15060">
        <v>0</v>
      </c>
      <c r="G15060">
        <v>0</v>
      </c>
      <c r="H15060">
        <v>0</v>
      </c>
      <c r="I15060">
        <v>0</v>
      </c>
      <c r="J15060">
        <v>0</v>
      </c>
    </row>
    <row r="15061" spans="1:19" x14ac:dyDescent="0.3">
      <c r="A15061">
        <v>7298</v>
      </c>
      <c r="B15061" t="s">
        <v>1078</v>
      </c>
      <c r="C15061" t="s">
        <v>2441</v>
      </c>
      <c r="K15061">
        <v>7</v>
      </c>
      <c r="L15061">
        <v>0</v>
      </c>
      <c r="M15061">
        <v>4</v>
      </c>
      <c r="N15061">
        <v>0</v>
      </c>
      <c r="O15061">
        <v>9</v>
      </c>
    </row>
    <row r="15062" spans="1:19" x14ac:dyDescent="0.3">
      <c r="A15062">
        <v>7298</v>
      </c>
      <c r="B15062" t="s">
        <v>1078</v>
      </c>
      <c r="C15062" t="s">
        <v>216</v>
      </c>
      <c r="K15062">
        <v>5</v>
      </c>
      <c r="L15062">
        <v>0</v>
      </c>
      <c r="M15062">
        <v>13</v>
      </c>
      <c r="N15062">
        <v>0</v>
      </c>
      <c r="O15062">
        <v>4</v>
      </c>
    </row>
    <row r="15063" spans="1:19" x14ac:dyDescent="0.3">
      <c r="A15063">
        <v>7298</v>
      </c>
      <c r="B15063" t="s">
        <v>1078</v>
      </c>
      <c r="C15063" t="s">
        <v>408</v>
      </c>
      <c r="K15063">
        <v>6</v>
      </c>
      <c r="L15063">
        <v>0</v>
      </c>
      <c r="M15063">
        <v>0</v>
      </c>
      <c r="N15063">
        <v>0</v>
      </c>
      <c r="O15063">
        <v>-5</v>
      </c>
    </row>
    <row r="15064" spans="1:19" x14ac:dyDescent="0.3">
      <c r="A15064">
        <v>7298</v>
      </c>
      <c r="B15064" t="s">
        <v>1078</v>
      </c>
      <c r="C15064" t="s">
        <v>3857</v>
      </c>
      <c r="K15064">
        <v>2</v>
      </c>
      <c r="L15064">
        <v>1</v>
      </c>
      <c r="M15064">
        <v>0</v>
      </c>
      <c r="N15064">
        <v>0</v>
      </c>
      <c r="O15064">
        <v>-10</v>
      </c>
    </row>
    <row r="15065" spans="1:19" x14ac:dyDescent="0.3">
      <c r="A15065">
        <v>7298</v>
      </c>
      <c r="B15065" t="s">
        <v>1063</v>
      </c>
      <c r="C15065" t="s">
        <v>215</v>
      </c>
      <c r="K15065">
        <v>23</v>
      </c>
      <c r="L15065">
        <v>0</v>
      </c>
      <c r="M15065">
        <v>11</v>
      </c>
      <c r="N15065">
        <v>0</v>
      </c>
      <c r="O15065">
        <v>62</v>
      </c>
    </row>
    <row r="15066" spans="1:19" x14ac:dyDescent="0.3">
      <c r="A15066">
        <v>7298</v>
      </c>
      <c r="B15066" t="s">
        <v>1063</v>
      </c>
      <c r="C15066" t="s">
        <v>3212</v>
      </c>
      <c r="K15066">
        <v>10</v>
      </c>
      <c r="L15066">
        <v>0</v>
      </c>
      <c r="M15066">
        <v>13</v>
      </c>
      <c r="N15066">
        <v>0</v>
      </c>
      <c r="O15066">
        <v>48</v>
      </c>
    </row>
    <row r="15067" spans="1:19" x14ac:dyDescent="0.3">
      <c r="A15067">
        <v>7298</v>
      </c>
      <c r="B15067" t="s">
        <v>1063</v>
      </c>
      <c r="C15067" t="s">
        <v>2151</v>
      </c>
      <c r="K15067">
        <v>7</v>
      </c>
      <c r="L15067">
        <v>0</v>
      </c>
      <c r="M15067">
        <v>12</v>
      </c>
      <c r="N15067">
        <v>0</v>
      </c>
      <c r="O15067">
        <v>33</v>
      </c>
    </row>
    <row r="15068" spans="1:19" x14ac:dyDescent="0.3">
      <c r="A15068">
        <v>7298</v>
      </c>
      <c r="B15068" t="s">
        <v>1063</v>
      </c>
      <c r="C15068" t="s">
        <v>2903</v>
      </c>
      <c r="K15068">
        <v>3</v>
      </c>
      <c r="L15068">
        <v>0</v>
      </c>
      <c r="M15068">
        <v>9</v>
      </c>
      <c r="N15068">
        <v>0</v>
      </c>
      <c r="O15068">
        <v>12</v>
      </c>
    </row>
    <row r="15069" spans="1:19" x14ac:dyDescent="0.3">
      <c r="A15069">
        <v>7298</v>
      </c>
      <c r="B15069" t="s">
        <v>1063</v>
      </c>
      <c r="C15069" t="s">
        <v>835</v>
      </c>
      <c r="K15069">
        <v>1</v>
      </c>
      <c r="L15069">
        <v>0</v>
      </c>
      <c r="M15069">
        <v>10</v>
      </c>
      <c r="N15069">
        <v>0</v>
      </c>
      <c r="O15069">
        <v>10</v>
      </c>
    </row>
    <row r="15070" spans="1:19" x14ac:dyDescent="0.3">
      <c r="A15070">
        <v>7298</v>
      </c>
      <c r="B15070" t="s">
        <v>1063</v>
      </c>
      <c r="C15070" t="s">
        <v>473</v>
      </c>
      <c r="K15070">
        <v>1</v>
      </c>
      <c r="L15070">
        <v>0</v>
      </c>
      <c r="M15070">
        <v>3</v>
      </c>
      <c r="N15070">
        <v>0</v>
      </c>
      <c r="O15070">
        <v>3</v>
      </c>
    </row>
    <row r="15071" spans="1:19" x14ac:dyDescent="0.3">
      <c r="A15071">
        <v>7298</v>
      </c>
      <c r="B15071" t="s">
        <v>1078</v>
      </c>
      <c r="C15071" t="s">
        <v>56</v>
      </c>
      <c r="P15071">
        <v>17</v>
      </c>
      <c r="Q15071">
        <v>1</v>
      </c>
      <c r="R15071">
        <v>67</v>
      </c>
      <c r="S15071">
        <v>5</v>
      </c>
    </row>
    <row r="15072" spans="1:19" x14ac:dyDescent="0.3">
      <c r="A15072">
        <v>7298</v>
      </c>
      <c r="B15072" t="s">
        <v>1078</v>
      </c>
      <c r="C15072" t="s">
        <v>3859</v>
      </c>
      <c r="P15072">
        <v>30</v>
      </c>
      <c r="Q15072">
        <v>0</v>
      </c>
      <c r="R15072">
        <v>30</v>
      </c>
      <c r="S15072">
        <v>1</v>
      </c>
    </row>
    <row r="15073" spans="1:29" x14ac:dyDescent="0.3">
      <c r="A15073">
        <v>7298</v>
      </c>
      <c r="B15073" t="s">
        <v>1078</v>
      </c>
      <c r="C15073" t="s">
        <v>442</v>
      </c>
      <c r="P15073">
        <v>14</v>
      </c>
      <c r="Q15073">
        <v>0</v>
      </c>
      <c r="R15073">
        <v>27</v>
      </c>
      <c r="S15073">
        <v>4</v>
      </c>
    </row>
    <row r="15074" spans="1:29" x14ac:dyDescent="0.3">
      <c r="A15074">
        <v>7298</v>
      </c>
      <c r="B15074" t="s">
        <v>1078</v>
      </c>
      <c r="C15074" t="s">
        <v>344</v>
      </c>
      <c r="P15074">
        <v>10</v>
      </c>
      <c r="Q15074">
        <v>0</v>
      </c>
      <c r="R15074">
        <v>10</v>
      </c>
      <c r="S15074">
        <v>1</v>
      </c>
    </row>
    <row r="15075" spans="1:29" x14ac:dyDescent="0.3">
      <c r="A15075">
        <v>7298</v>
      </c>
      <c r="B15075" t="s">
        <v>1078</v>
      </c>
      <c r="C15075" t="s">
        <v>2906</v>
      </c>
      <c r="P15075">
        <v>6</v>
      </c>
      <c r="Q15075">
        <v>0</v>
      </c>
      <c r="R15075">
        <v>2</v>
      </c>
      <c r="S15075">
        <v>2</v>
      </c>
    </row>
    <row r="15076" spans="1:29" x14ac:dyDescent="0.3">
      <c r="A15076">
        <v>7298</v>
      </c>
      <c r="B15076" t="s">
        <v>1078</v>
      </c>
      <c r="C15076" t="s">
        <v>408</v>
      </c>
      <c r="P15076">
        <v>1</v>
      </c>
      <c r="Q15076">
        <v>0</v>
      </c>
      <c r="R15076">
        <v>1</v>
      </c>
      <c r="S15076">
        <v>1</v>
      </c>
    </row>
    <row r="15077" spans="1:29" x14ac:dyDescent="0.3">
      <c r="A15077">
        <v>7298</v>
      </c>
      <c r="B15077" t="s">
        <v>1063</v>
      </c>
      <c r="C15077" t="s">
        <v>180</v>
      </c>
      <c r="P15077">
        <v>24</v>
      </c>
      <c r="Q15077">
        <v>0</v>
      </c>
      <c r="R15077">
        <v>102</v>
      </c>
      <c r="S15077">
        <v>9</v>
      </c>
    </row>
    <row r="15078" spans="1:29" x14ac:dyDescent="0.3">
      <c r="A15078">
        <v>7298</v>
      </c>
      <c r="B15078" t="s">
        <v>1063</v>
      </c>
      <c r="C15078" t="s">
        <v>215</v>
      </c>
      <c r="P15078">
        <v>15</v>
      </c>
      <c r="Q15078">
        <v>0</v>
      </c>
      <c r="R15078">
        <v>38</v>
      </c>
      <c r="S15078">
        <v>5</v>
      </c>
    </row>
    <row r="15079" spans="1:29" x14ac:dyDescent="0.3">
      <c r="A15079">
        <v>7298</v>
      </c>
      <c r="B15079" t="s">
        <v>1063</v>
      </c>
      <c r="C15079" t="s">
        <v>3125</v>
      </c>
      <c r="P15079">
        <v>22</v>
      </c>
      <c r="Q15079">
        <v>1</v>
      </c>
      <c r="R15079">
        <v>37</v>
      </c>
      <c r="S15079">
        <v>2</v>
      </c>
    </row>
    <row r="15080" spans="1:29" x14ac:dyDescent="0.3">
      <c r="A15080">
        <v>7298</v>
      </c>
      <c r="B15080" t="s">
        <v>1063</v>
      </c>
      <c r="C15080" t="s">
        <v>202</v>
      </c>
      <c r="P15080">
        <v>8</v>
      </c>
      <c r="Q15080">
        <v>1</v>
      </c>
      <c r="R15080">
        <v>24</v>
      </c>
      <c r="S15080">
        <v>4</v>
      </c>
    </row>
    <row r="15081" spans="1:29" x14ac:dyDescent="0.3">
      <c r="A15081">
        <v>7298</v>
      </c>
      <c r="B15081" t="s">
        <v>1063</v>
      </c>
      <c r="C15081" t="s">
        <v>3858</v>
      </c>
      <c r="P15081">
        <v>17</v>
      </c>
      <c r="Q15081">
        <v>0</v>
      </c>
      <c r="R15081">
        <v>20</v>
      </c>
      <c r="S15081">
        <v>2</v>
      </c>
    </row>
    <row r="15082" spans="1:29" x14ac:dyDescent="0.3">
      <c r="A15082">
        <v>7298</v>
      </c>
      <c r="B15082" t="s">
        <v>1063</v>
      </c>
      <c r="C15082" t="s">
        <v>835</v>
      </c>
      <c r="P15082">
        <v>8</v>
      </c>
      <c r="Q15082">
        <v>0</v>
      </c>
      <c r="R15082">
        <v>8</v>
      </c>
      <c r="S15082">
        <v>1</v>
      </c>
    </row>
    <row r="15083" spans="1:29" x14ac:dyDescent="0.3">
      <c r="A15083">
        <v>7298</v>
      </c>
      <c r="B15083" t="s">
        <v>1063</v>
      </c>
      <c r="C15083" t="s">
        <v>3635</v>
      </c>
      <c r="P15083">
        <v>2</v>
      </c>
      <c r="Q15083">
        <v>0</v>
      </c>
      <c r="R15083">
        <v>2</v>
      </c>
      <c r="S15083">
        <v>1</v>
      </c>
    </row>
    <row r="15084" spans="1:29" x14ac:dyDescent="0.3">
      <c r="A15084">
        <v>7298</v>
      </c>
      <c r="B15084" t="s">
        <v>1078</v>
      </c>
      <c r="C15084" t="s">
        <v>408</v>
      </c>
      <c r="T15084">
        <v>19.399999999999999</v>
      </c>
      <c r="U15084">
        <v>46</v>
      </c>
      <c r="V15084">
        <v>0</v>
      </c>
      <c r="W15084">
        <v>97</v>
      </c>
      <c r="X15084">
        <v>5</v>
      </c>
    </row>
    <row r="15085" spans="1:29" x14ac:dyDescent="0.3">
      <c r="A15085">
        <v>7298</v>
      </c>
      <c r="B15085" t="s">
        <v>1078</v>
      </c>
      <c r="C15085" t="s">
        <v>2906</v>
      </c>
      <c r="T15085">
        <v>29</v>
      </c>
      <c r="U15085">
        <v>29</v>
      </c>
      <c r="V15085">
        <v>0</v>
      </c>
      <c r="W15085">
        <v>29</v>
      </c>
      <c r="X15085">
        <v>1</v>
      </c>
    </row>
    <row r="15086" spans="1:29" x14ac:dyDescent="0.3">
      <c r="A15086">
        <v>7298</v>
      </c>
      <c r="B15086" t="s">
        <v>1078</v>
      </c>
      <c r="C15086" t="s">
        <v>3860</v>
      </c>
      <c r="T15086">
        <v>7</v>
      </c>
      <c r="U15086">
        <v>7</v>
      </c>
      <c r="V15086">
        <v>0</v>
      </c>
      <c r="W15086">
        <v>7</v>
      </c>
      <c r="X15086">
        <v>1</v>
      </c>
    </row>
    <row r="15087" spans="1:29" x14ac:dyDescent="0.3">
      <c r="A15087">
        <v>7298</v>
      </c>
      <c r="B15087" t="s">
        <v>1063</v>
      </c>
      <c r="C15087" t="s">
        <v>835</v>
      </c>
      <c r="T15087">
        <v>20.5</v>
      </c>
      <c r="U15087">
        <v>26</v>
      </c>
      <c r="V15087">
        <v>0</v>
      </c>
      <c r="W15087">
        <v>41</v>
      </c>
      <c r="X15087">
        <v>2</v>
      </c>
    </row>
    <row r="15088" spans="1:29" x14ac:dyDescent="0.3">
      <c r="A15088">
        <v>7298</v>
      </c>
      <c r="B15088" t="s">
        <v>1078</v>
      </c>
      <c r="C15088" t="s">
        <v>2906</v>
      </c>
      <c r="Y15088">
        <v>8</v>
      </c>
      <c r="Z15088">
        <v>8</v>
      </c>
      <c r="AA15088">
        <v>0</v>
      </c>
      <c r="AB15088">
        <v>8</v>
      </c>
      <c r="AC15088">
        <v>1</v>
      </c>
    </row>
    <row r="15089" spans="1:39" x14ac:dyDescent="0.3">
      <c r="A15089">
        <v>7298</v>
      </c>
      <c r="B15089" t="s">
        <v>1063</v>
      </c>
      <c r="C15089" t="s">
        <v>3861</v>
      </c>
      <c r="Y15089">
        <v>19</v>
      </c>
      <c r="Z15089">
        <v>0</v>
      </c>
      <c r="AA15089">
        <v>0</v>
      </c>
      <c r="AB15089">
        <v>19</v>
      </c>
      <c r="AC15089">
        <v>1</v>
      </c>
    </row>
    <row r="15090" spans="1:39" x14ac:dyDescent="0.3">
      <c r="A15090">
        <v>7298</v>
      </c>
      <c r="B15090" t="s">
        <v>1063</v>
      </c>
      <c r="C15090" t="s">
        <v>835</v>
      </c>
      <c r="Y15090">
        <v>19</v>
      </c>
      <c r="Z15090">
        <v>19</v>
      </c>
      <c r="AA15090">
        <v>0</v>
      </c>
      <c r="AB15090">
        <v>19</v>
      </c>
      <c r="AC15090">
        <v>1</v>
      </c>
    </row>
    <row r="15091" spans="1:39" x14ac:dyDescent="0.3">
      <c r="A15091">
        <v>7298</v>
      </c>
      <c r="B15091" t="s">
        <v>1063</v>
      </c>
      <c r="C15091" t="s">
        <v>2528</v>
      </c>
      <c r="Y15091">
        <v>15</v>
      </c>
      <c r="Z15091">
        <v>0</v>
      </c>
      <c r="AA15091">
        <v>0</v>
      </c>
      <c r="AB15091">
        <v>15</v>
      </c>
      <c r="AC15091">
        <v>1</v>
      </c>
    </row>
    <row r="15092" spans="1:39" x14ac:dyDescent="0.3">
      <c r="A15092">
        <v>7298</v>
      </c>
      <c r="B15092" t="s">
        <v>1078</v>
      </c>
      <c r="C15092" t="s">
        <v>3862</v>
      </c>
      <c r="AD15092">
        <v>0</v>
      </c>
      <c r="AE15092" t="s">
        <v>136</v>
      </c>
      <c r="AF15092">
        <v>0</v>
      </c>
      <c r="AG15092" t="s">
        <v>136</v>
      </c>
      <c r="AH15092">
        <v>2</v>
      </c>
      <c r="AI15092">
        <v>2</v>
      </c>
    </row>
    <row r="15093" spans="1:39" x14ac:dyDescent="0.3">
      <c r="A15093">
        <v>7298</v>
      </c>
      <c r="B15093" t="s">
        <v>1063</v>
      </c>
      <c r="C15093" t="s">
        <v>3636</v>
      </c>
      <c r="AD15093">
        <v>3</v>
      </c>
      <c r="AE15093">
        <v>35</v>
      </c>
      <c r="AF15093">
        <v>3</v>
      </c>
      <c r="AG15093">
        <v>100</v>
      </c>
      <c r="AH15093">
        <v>12</v>
      </c>
      <c r="AI15093">
        <v>3</v>
      </c>
    </row>
    <row r="15094" spans="1:39" x14ac:dyDescent="0.3">
      <c r="A15094">
        <v>7298</v>
      </c>
      <c r="B15094" t="s">
        <v>1078</v>
      </c>
      <c r="C15094" t="s">
        <v>3862</v>
      </c>
      <c r="AJ15094">
        <v>51</v>
      </c>
      <c r="AK15094">
        <v>86</v>
      </c>
      <c r="AL15094">
        <v>43</v>
      </c>
      <c r="AM15094">
        <v>2</v>
      </c>
    </row>
    <row r="15095" spans="1:39" x14ac:dyDescent="0.3">
      <c r="A15095">
        <v>7298</v>
      </c>
      <c r="B15095" t="s">
        <v>1078</v>
      </c>
      <c r="C15095" t="s">
        <v>3857</v>
      </c>
      <c r="AJ15095">
        <v>42</v>
      </c>
      <c r="AK15095">
        <v>42</v>
      </c>
      <c r="AL15095">
        <v>42</v>
      </c>
      <c r="AM15095">
        <v>1</v>
      </c>
    </row>
    <row r="15096" spans="1:39" x14ac:dyDescent="0.3">
      <c r="A15096">
        <v>7298</v>
      </c>
      <c r="B15096" t="s">
        <v>1063</v>
      </c>
      <c r="C15096" t="s">
        <v>953</v>
      </c>
      <c r="AJ15096">
        <v>42</v>
      </c>
      <c r="AK15096">
        <v>80</v>
      </c>
      <c r="AL15096">
        <v>40</v>
      </c>
      <c r="AM15096">
        <v>2</v>
      </c>
    </row>
    <row r="15097" spans="1:39" x14ac:dyDescent="0.3">
      <c r="A15097">
        <v>7299</v>
      </c>
      <c r="B15097" t="s">
        <v>212</v>
      </c>
      <c r="C15097" t="s">
        <v>3863</v>
      </c>
      <c r="D15097">
        <v>34</v>
      </c>
      <c r="E15097">
        <v>58.8</v>
      </c>
      <c r="F15097">
        <v>20</v>
      </c>
      <c r="G15097">
        <v>1</v>
      </c>
      <c r="H15097">
        <v>2</v>
      </c>
      <c r="I15097">
        <v>307</v>
      </c>
      <c r="J15097">
        <v>148.19999999999999</v>
      </c>
    </row>
    <row r="15098" spans="1:39" x14ac:dyDescent="0.3">
      <c r="A15098">
        <v>7299</v>
      </c>
      <c r="B15098" t="s">
        <v>212</v>
      </c>
      <c r="C15098" t="s">
        <v>3864</v>
      </c>
      <c r="D15098">
        <v>1</v>
      </c>
      <c r="E15098">
        <v>100</v>
      </c>
      <c r="F15098">
        <v>1</v>
      </c>
      <c r="G15098">
        <v>0</v>
      </c>
      <c r="H15098">
        <v>1</v>
      </c>
      <c r="I15098">
        <v>22</v>
      </c>
      <c r="J15098">
        <v>614.79999999999995</v>
      </c>
    </row>
    <row r="15099" spans="1:39" x14ac:dyDescent="0.3">
      <c r="A15099">
        <v>7299</v>
      </c>
      <c r="B15099" t="s">
        <v>212</v>
      </c>
      <c r="C15099" t="s">
        <v>3865</v>
      </c>
      <c r="D15099">
        <v>3</v>
      </c>
      <c r="E15099">
        <v>0</v>
      </c>
      <c r="F15099">
        <v>0</v>
      </c>
      <c r="G15099">
        <v>0</v>
      </c>
      <c r="H15099">
        <v>0</v>
      </c>
      <c r="I15099">
        <v>0</v>
      </c>
      <c r="J15099">
        <v>0</v>
      </c>
    </row>
    <row r="15100" spans="1:39" x14ac:dyDescent="0.3">
      <c r="A15100">
        <v>7299</v>
      </c>
      <c r="B15100" t="s">
        <v>1128</v>
      </c>
      <c r="C15100" t="s">
        <v>1534</v>
      </c>
      <c r="D15100">
        <v>12</v>
      </c>
      <c r="E15100">
        <v>50</v>
      </c>
      <c r="F15100">
        <v>6</v>
      </c>
      <c r="G15100">
        <v>0</v>
      </c>
      <c r="H15100">
        <v>1</v>
      </c>
      <c r="I15100">
        <v>96</v>
      </c>
      <c r="J15100">
        <v>144.69999999999999</v>
      </c>
    </row>
    <row r="15101" spans="1:39" x14ac:dyDescent="0.3">
      <c r="A15101">
        <v>7299</v>
      </c>
      <c r="B15101" t="s">
        <v>1128</v>
      </c>
      <c r="C15101" t="s">
        <v>3866</v>
      </c>
      <c r="D15101">
        <v>12</v>
      </c>
      <c r="E15101">
        <v>58.3</v>
      </c>
      <c r="F15101">
        <v>7</v>
      </c>
      <c r="G15101">
        <v>0</v>
      </c>
      <c r="H15101">
        <v>2</v>
      </c>
      <c r="I15101">
        <v>89</v>
      </c>
      <c r="J15101">
        <v>175.6</v>
      </c>
    </row>
    <row r="15102" spans="1:39" x14ac:dyDescent="0.3">
      <c r="A15102">
        <v>7299</v>
      </c>
      <c r="B15102" t="s">
        <v>212</v>
      </c>
      <c r="C15102" t="s">
        <v>326</v>
      </c>
      <c r="K15102">
        <v>13</v>
      </c>
      <c r="L15102">
        <v>0</v>
      </c>
      <c r="M15102">
        <v>14</v>
      </c>
      <c r="N15102">
        <v>0</v>
      </c>
      <c r="O15102">
        <v>27</v>
      </c>
    </row>
    <row r="15103" spans="1:39" x14ac:dyDescent="0.3">
      <c r="A15103">
        <v>7299</v>
      </c>
      <c r="B15103" t="s">
        <v>212</v>
      </c>
      <c r="C15103" t="s">
        <v>2072</v>
      </c>
      <c r="K15103">
        <v>5</v>
      </c>
      <c r="L15103">
        <v>0</v>
      </c>
      <c r="M15103">
        <v>9</v>
      </c>
      <c r="N15103">
        <v>0</v>
      </c>
      <c r="O15103">
        <v>16</v>
      </c>
    </row>
    <row r="15104" spans="1:39" x14ac:dyDescent="0.3">
      <c r="A15104">
        <v>7299</v>
      </c>
      <c r="B15104" t="s">
        <v>212</v>
      </c>
      <c r="C15104" t="s">
        <v>56</v>
      </c>
      <c r="K15104">
        <v>1</v>
      </c>
      <c r="L15104">
        <v>0</v>
      </c>
      <c r="M15104">
        <v>16</v>
      </c>
      <c r="N15104">
        <v>0</v>
      </c>
      <c r="O15104">
        <v>16</v>
      </c>
    </row>
    <row r="15105" spans="1:19" x14ac:dyDescent="0.3">
      <c r="A15105">
        <v>7299</v>
      </c>
      <c r="B15105" t="s">
        <v>212</v>
      </c>
      <c r="C15105" t="s">
        <v>3864</v>
      </c>
      <c r="K15105">
        <v>1</v>
      </c>
      <c r="L15105">
        <v>0</v>
      </c>
      <c r="M15105">
        <v>13</v>
      </c>
      <c r="N15105">
        <v>0</v>
      </c>
      <c r="O15105">
        <v>13</v>
      </c>
    </row>
    <row r="15106" spans="1:19" x14ac:dyDescent="0.3">
      <c r="A15106">
        <v>7299</v>
      </c>
      <c r="B15106" t="s">
        <v>212</v>
      </c>
      <c r="C15106" t="s">
        <v>3863</v>
      </c>
      <c r="K15106">
        <v>9</v>
      </c>
      <c r="L15106">
        <v>0</v>
      </c>
      <c r="M15106">
        <v>9</v>
      </c>
      <c r="N15106">
        <v>0</v>
      </c>
      <c r="O15106">
        <v>5</v>
      </c>
    </row>
    <row r="15107" spans="1:19" x14ac:dyDescent="0.3">
      <c r="A15107">
        <v>7299</v>
      </c>
      <c r="B15107" t="s">
        <v>1128</v>
      </c>
      <c r="C15107" t="s">
        <v>3752</v>
      </c>
      <c r="K15107">
        <v>25</v>
      </c>
      <c r="L15107">
        <v>0</v>
      </c>
      <c r="M15107">
        <v>20</v>
      </c>
      <c r="N15107">
        <v>0</v>
      </c>
      <c r="O15107">
        <v>126</v>
      </c>
    </row>
    <row r="15108" spans="1:19" x14ac:dyDescent="0.3">
      <c r="A15108">
        <v>7299</v>
      </c>
      <c r="B15108" t="s">
        <v>1128</v>
      </c>
      <c r="C15108" t="s">
        <v>3230</v>
      </c>
      <c r="K15108">
        <v>5</v>
      </c>
      <c r="L15108">
        <v>1</v>
      </c>
      <c r="M15108">
        <v>8</v>
      </c>
      <c r="N15108">
        <v>0</v>
      </c>
      <c r="O15108">
        <v>20</v>
      </c>
    </row>
    <row r="15109" spans="1:19" x14ac:dyDescent="0.3">
      <c r="A15109">
        <v>7299</v>
      </c>
      <c r="B15109" t="s">
        <v>1128</v>
      </c>
      <c r="C15109" t="s">
        <v>3867</v>
      </c>
      <c r="K15109">
        <v>3</v>
      </c>
      <c r="L15109">
        <v>0</v>
      </c>
      <c r="M15109">
        <v>2</v>
      </c>
      <c r="N15109">
        <v>0</v>
      </c>
      <c r="O15109">
        <v>3</v>
      </c>
    </row>
    <row r="15110" spans="1:19" x14ac:dyDescent="0.3">
      <c r="A15110">
        <v>7299</v>
      </c>
      <c r="B15110" t="s">
        <v>1128</v>
      </c>
      <c r="C15110" t="s">
        <v>3868</v>
      </c>
      <c r="K15110">
        <v>0</v>
      </c>
      <c r="L15110">
        <v>0</v>
      </c>
      <c r="M15110">
        <v>0</v>
      </c>
      <c r="N15110">
        <v>0</v>
      </c>
      <c r="O15110">
        <v>0</v>
      </c>
    </row>
    <row r="15111" spans="1:19" x14ac:dyDescent="0.3">
      <c r="A15111">
        <v>7299</v>
      </c>
      <c r="B15111" t="s">
        <v>1128</v>
      </c>
      <c r="C15111" t="s">
        <v>1534</v>
      </c>
      <c r="K15111">
        <v>1</v>
      </c>
      <c r="L15111">
        <v>0</v>
      </c>
      <c r="M15111">
        <v>-9</v>
      </c>
      <c r="N15111">
        <v>0</v>
      </c>
      <c r="O15111">
        <v>-9</v>
      </c>
    </row>
    <row r="15112" spans="1:19" x14ac:dyDescent="0.3">
      <c r="A15112">
        <v>7299</v>
      </c>
      <c r="B15112" t="s">
        <v>1128</v>
      </c>
      <c r="C15112" t="s">
        <v>3866</v>
      </c>
      <c r="K15112">
        <v>8</v>
      </c>
      <c r="L15112">
        <v>1</v>
      </c>
      <c r="M15112">
        <v>8</v>
      </c>
      <c r="N15112">
        <v>0</v>
      </c>
      <c r="O15112">
        <v>-14</v>
      </c>
    </row>
    <row r="15113" spans="1:19" x14ac:dyDescent="0.3">
      <c r="A15113">
        <v>7299</v>
      </c>
      <c r="B15113" t="s">
        <v>212</v>
      </c>
      <c r="C15113" t="s">
        <v>3869</v>
      </c>
      <c r="P15113">
        <v>63</v>
      </c>
      <c r="Q15113">
        <v>1</v>
      </c>
      <c r="R15113">
        <v>115</v>
      </c>
      <c r="S15113">
        <v>4</v>
      </c>
    </row>
    <row r="15114" spans="1:19" x14ac:dyDescent="0.3">
      <c r="A15114">
        <v>7299</v>
      </c>
      <c r="B15114" t="s">
        <v>212</v>
      </c>
      <c r="C15114" t="s">
        <v>3864</v>
      </c>
      <c r="P15114">
        <v>56</v>
      </c>
      <c r="Q15114">
        <v>0</v>
      </c>
      <c r="R15114">
        <v>107</v>
      </c>
      <c r="S15114">
        <v>5</v>
      </c>
    </row>
    <row r="15115" spans="1:19" x14ac:dyDescent="0.3">
      <c r="A15115">
        <v>7299</v>
      </c>
      <c r="B15115" t="s">
        <v>212</v>
      </c>
      <c r="C15115" t="s">
        <v>3865</v>
      </c>
      <c r="P15115">
        <v>22</v>
      </c>
      <c r="Q15115">
        <v>1</v>
      </c>
      <c r="R15115">
        <v>22</v>
      </c>
      <c r="S15115">
        <v>1</v>
      </c>
    </row>
    <row r="15116" spans="1:19" x14ac:dyDescent="0.3">
      <c r="A15116">
        <v>7299</v>
      </c>
      <c r="B15116" t="s">
        <v>212</v>
      </c>
      <c r="C15116" t="s">
        <v>3870</v>
      </c>
      <c r="P15116">
        <v>12</v>
      </c>
      <c r="Q15116">
        <v>1</v>
      </c>
      <c r="R15116">
        <v>20</v>
      </c>
      <c r="S15116">
        <v>2</v>
      </c>
    </row>
    <row r="15117" spans="1:19" x14ac:dyDescent="0.3">
      <c r="A15117">
        <v>7299</v>
      </c>
      <c r="B15117" t="s">
        <v>212</v>
      </c>
      <c r="C15117" t="s">
        <v>3871</v>
      </c>
      <c r="P15117">
        <v>8</v>
      </c>
      <c r="Q15117">
        <v>0</v>
      </c>
      <c r="R15117">
        <v>8</v>
      </c>
      <c r="S15117">
        <v>3</v>
      </c>
    </row>
    <row r="15118" spans="1:19" x14ac:dyDescent="0.3">
      <c r="A15118">
        <v>7299</v>
      </c>
      <c r="B15118" t="s">
        <v>212</v>
      </c>
      <c r="C15118" t="s">
        <v>514</v>
      </c>
      <c r="P15118">
        <v>5</v>
      </c>
      <c r="Q15118">
        <v>0</v>
      </c>
      <c r="R15118">
        <v>5</v>
      </c>
      <c r="S15118">
        <v>1</v>
      </c>
    </row>
    <row r="15119" spans="1:19" x14ac:dyDescent="0.3">
      <c r="A15119">
        <v>7299</v>
      </c>
      <c r="B15119" t="s">
        <v>212</v>
      </c>
      <c r="C15119" t="s">
        <v>326</v>
      </c>
      <c r="P15119">
        <v>1</v>
      </c>
      <c r="Q15119">
        <v>0</v>
      </c>
      <c r="R15119">
        <v>1</v>
      </c>
      <c r="S15119">
        <v>1</v>
      </c>
    </row>
    <row r="15120" spans="1:19" x14ac:dyDescent="0.3">
      <c r="A15120">
        <v>7299</v>
      </c>
      <c r="B15120" t="s">
        <v>1128</v>
      </c>
      <c r="C15120" t="s">
        <v>3868</v>
      </c>
      <c r="P15120">
        <v>25</v>
      </c>
      <c r="Q15120">
        <v>2</v>
      </c>
      <c r="R15120">
        <v>95</v>
      </c>
      <c r="S15120">
        <v>7</v>
      </c>
    </row>
    <row r="15121" spans="1:39" x14ac:dyDescent="0.3">
      <c r="A15121">
        <v>7299</v>
      </c>
      <c r="B15121" t="s">
        <v>1128</v>
      </c>
      <c r="C15121" t="s">
        <v>122</v>
      </c>
      <c r="P15121">
        <v>29</v>
      </c>
      <c r="Q15121">
        <v>0</v>
      </c>
      <c r="R15121">
        <v>41</v>
      </c>
      <c r="S15121">
        <v>2</v>
      </c>
    </row>
    <row r="15122" spans="1:39" x14ac:dyDescent="0.3">
      <c r="A15122">
        <v>7299</v>
      </c>
      <c r="B15122" t="s">
        <v>1128</v>
      </c>
      <c r="C15122" t="s">
        <v>53</v>
      </c>
      <c r="P15122">
        <v>29</v>
      </c>
      <c r="Q15122">
        <v>1</v>
      </c>
      <c r="R15122">
        <v>29</v>
      </c>
      <c r="S15122">
        <v>1</v>
      </c>
    </row>
    <row r="15123" spans="1:39" x14ac:dyDescent="0.3">
      <c r="A15123">
        <v>7299</v>
      </c>
      <c r="B15123" t="s">
        <v>1128</v>
      </c>
      <c r="C15123" t="s">
        <v>3230</v>
      </c>
      <c r="P15123">
        <v>10</v>
      </c>
      <c r="Q15123">
        <v>0</v>
      </c>
      <c r="R15123">
        <v>14</v>
      </c>
      <c r="S15123">
        <v>2</v>
      </c>
    </row>
    <row r="15124" spans="1:39" x14ac:dyDescent="0.3">
      <c r="A15124">
        <v>7299</v>
      </c>
      <c r="B15124" t="s">
        <v>1128</v>
      </c>
      <c r="C15124" t="s">
        <v>3867</v>
      </c>
      <c r="P15124">
        <v>6</v>
      </c>
      <c r="Q15124">
        <v>0</v>
      </c>
      <c r="R15124">
        <v>6</v>
      </c>
      <c r="S15124">
        <v>1</v>
      </c>
    </row>
    <row r="15125" spans="1:39" x14ac:dyDescent="0.3">
      <c r="A15125">
        <v>7299</v>
      </c>
      <c r="B15125" t="s">
        <v>212</v>
      </c>
      <c r="C15125" t="s">
        <v>3864</v>
      </c>
      <c r="T15125">
        <v>23.3</v>
      </c>
      <c r="U15125">
        <v>31</v>
      </c>
      <c r="V15125">
        <v>0</v>
      </c>
      <c r="W15125">
        <v>70</v>
      </c>
      <c r="X15125">
        <v>3</v>
      </c>
    </row>
    <row r="15126" spans="1:39" x14ac:dyDescent="0.3">
      <c r="A15126">
        <v>7299</v>
      </c>
      <c r="B15126" t="s">
        <v>212</v>
      </c>
      <c r="C15126" t="s">
        <v>3872</v>
      </c>
      <c r="T15126">
        <v>10</v>
      </c>
      <c r="U15126">
        <v>10</v>
      </c>
      <c r="V15126">
        <v>0</v>
      </c>
      <c r="W15126">
        <v>10</v>
      </c>
      <c r="X15126">
        <v>1</v>
      </c>
    </row>
    <row r="15127" spans="1:39" x14ac:dyDescent="0.3">
      <c r="A15127">
        <v>7299</v>
      </c>
      <c r="B15127" t="s">
        <v>1128</v>
      </c>
      <c r="C15127" t="s">
        <v>3230</v>
      </c>
      <c r="T15127">
        <v>11</v>
      </c>
      <c r="U15127">
        <v>17</v>
      </c>
      <c r="V15127">
        <v>0</v>
      </c>
      <c r="W15127">
        <v>33</v>
      </c>
      <c r="X15127">
        <v>3</v>
      </c>
    </row>
    <row r="15128" spans="1:39" x14ac:dyDescent="0.3">
      <c r="A15128">
        <v>7299</v>
      </c>
      <c r="B15128" t="s">
        <v>1128</v>
      </c>
      <c r="C15128" t="s">
        <v>3752</v>
      </c>
      <c r="T15128">
        <v>49</v>
      </c>
      <c r="U15128">
        <v>49</v>
      </c>
      <c r="V15128">
        <v>0</v>
      </c>
      <c r="W15128">
        <v>49</v>
      </c>
      <c r="X15128">
        <v>1</v>
      </c>
    </row>
    <row r="15129" spans="1:39" x14ac:dyDescent="0.3">
      <c r="A15129">
        <v>7299</v>
      </c>
      <c r="B15129" t="s">
        <v>212</v>
      </c>
      <c r="C15129" t="s">
        <v>1800</v>
      </c>
      <c r="Y15129">
        <v>1</v>
      </c>
      <c r="Z15129">
        <v>1</v>
      </c>
      <c r="AA15129">
        <v>0</v>
      </c>
      <c r="AB15129">
        <v>1</v>
      </c>
      <c r="AC15129">
        <v>1</v>
      </c>
    </row>
    <row r="15130" spans="1:39" x14ac:dyDescent="0.3">
      <c r="A15130">
        <v>7299</v>
      </c>
      <c r="B15130" t="s">
        <v>1128</v>
      </c>
      <c r="C15130" t="s">
        <v>3868</v>
      </c>
      <c r="Y15130">
        <v>10.3</v>
      </c>
      <c r="Z15130">
        <v>20</v>
      </c>
      <c r="AA15130">
        <v>0</v>
      </c>
      <c r="AB15130">
        <v>31</v>
      </c>
      <c r="AC15130">
        <v>3</v>
      </c>
    </row>
    <row r="15131" spans="1:39" x14ac:dyDescent="0.3">
      <c r="A15131">
        <v>7299</v>
      </c>
      <c r="B15131" t="s">
        <v>212</v>
      </c>
      <c r="C15131" t="s">
        <v>3873</v>
      </c>
      <c r="AD15131">
        <v>2</v>
      </c>
      <c r="AE15131">
        <v>39</v>
      </c>
      <c r="AF15131">
        <v>1</v>
      </c>
      <c r="AG15131">
        <v>50</v>
      </c>
      <c r="AH15131">
        <v>6</v>
      </c>
      <c r="AI15131">
        <v>3</v>
      </c>
    </row>
    <row r="15132" spans="1:39" x14ac:dyDescent="0.3">
      <c r="A15132">
        <v>7299</v>
      </c>
      <c r="B15132" t="s">
        <v>1128</v>
      </c>
      <c r="C15132" t="s">
        <v>2241</v>
      </c>
      <c r="AD15132">
        <v>1</v>
      </c>
      <c r="AE15132" t="s">
        <v>136</v>
      </c>
      <c r="AF15132">
        <v>0</v>
      </c>
      <c r="AG15132">
        <v>0</v>
      </c>
      <c r="AH15132">
        <v>3</v>
      </c>
      <c r="AI15132">
        <v>3</v>
      </c>
    </row>
    <row r="15133" spans="1:39" x14ac:dyDescent="0.3">
      <c r="A15133">
        <v>7299</v>
      </c>
      <c r="B15133" t="s">
        <v>212</v>
      </c>
      <c r="C15133" t="s">
        <v>459</v>
      </c>
      <c r="AJ15133">
        <v>46</v>
      </c>
      <c r="AK15133">
        <v>200</v>
      </c>
      <c r="AL15133">
        <v>33.299999999999997</v>
      </c>
      <c r="AM15133">
        <v>6</v>
      </c>
    </row>
    <row r="15134" spans="1:39" x14ac:dyDescent="0.3">
      <c r="A15134">
        <v>7299</v>
      </c>
      <c r="B15134" t="s">
        <v>212</v>
      </c>
      <c r="C15134" t="s">
        <v>1052</v>
      </c>
      <c r="AJ15134">
        <v>23</v>
      </c>
      <c r="AK15134">
        <v>23</v>
      </c>
      <c r="AL15134">
        <v>23</v>
      </c>
      <c r="AM15134">
        <v>1</v>
      </c>
    </row>
    <row r="15135" spans="1:39" x14ac:dyDescent="0.3">
      <c r="A15135">
        <v>7299</v>
      </c>
      <c r="B15135" t="s">
        <v>1128</v>
      </c>
      <c r="C15135" t="s">
        <v>3874</v>
      </c>
      <c r="AJ15135">
        <v>59</v>
      </c>
      <c r="AK15135">
        <v>264</v>
      </c>
      <c r="AL15135">
        <v>44</v>
      </c>
      <c r="AM15135">
        <v>6</v>
      </c>
    </row>
    <row r="15136" spans="1:39" x14ac:dyDescent="0.3">
      <c r="A15136">
        <v>7300</v>
      </c>
      <c r="B15136" t="s">
        <v>2526</v>
      </c>
      <c r="C15136" t="s">
        <v>3875</v>
      </c>
      <c r="D15136">
        <v>46</v>
      </c>
      <c r="E15136">
        <v>67.400000000000006</v>
      </c>
      <c r="F15136">
        <v>31</v>
      </c>
      <c r="G15136">
        <v>0</v>
      </c>
      <c r="H15136">
        <v>4</v>
      </c>
      <c r="I15136">
        <v>405</v>
      </c>
      <c r="J15136">
        <v>170</v>
      </c>
    </row>
    <row r="15137" spans="1:19" x14ac:dyDescent="0.3">
      <c r="A15137">
        <v>7300</v>
      </c>
      <c r="B15137" t="s">
        <v>2526</v>
      </c>
      <c r="C15137" t="s">
        <v>3876</v>
      </c>
      <c r="D15137">
        <v>1</v>
      </c>
      <c r="E15137">
        <v>0</v>
      </c>
      <c r="F15137">
        <v>0</v>
      </c>
      <c r="G15137">
        <v>0</v>
      </c>
      <c r="H15137">
        <v>0</v>
      </c>
      <c r="I15137">
        <v>0</v>
      </c>
      <c r="J15137">
        <v>0</v>
      </c>
    </row>
    <row r="15138" spans="1:19" x14ac:dyDescent="0.3">
      <c r="A15138">
        <v>7300</v>
      </c>
      <c r="B15138" t="s">
        <v>3877</v>
      </c>
      <c r="C15138" t="s">
        <v>3878</v>
      </c>
      <c r="D15138">
        <v>54</v>
      </c>
      <c r="E15138">
        <v>57.4</v>
      </c>
      <c r="F15138">
        <v>31</v>
      </c>
      <c r="G15138">
        <v>1</v>
      </c>
      <c r="H15138">
        <v>2</v>
      </c>
      <c r="I15138">
        <v>417</v>
      </c>
      <c r="J15138">
        <v>130.80000000000001</v>
      </c>
    </row>
    <row r="15139" spans="1:19" x14ac:dyDescent="0.3">
      <c r="A15139">
        <v>7300</v>
      </c>
      <c r="B15139" t="s">
        <v>2526</v>
      </c>
      <c r="C15139" t="s">
        <v>3879</v>
      </c>
      <c r="K15139">
        <v>7</v>
      </c>
      <c r="L15139">
        <v>0</v>
      </c>
      <c r="M15139">
        <v>20</v>
      </c>
      <c r="N15139">
        <v>0</v>
      </c>
      <c r="O15139">
        <v>60</v>
      </c>
    </row>
    <row r="15140" spans="1:19" x14ac:dyDescent="0.3">
      <c r="A15140">
        <v>7300</v>
      </c>
      <c r="B15140" t="s">
        <v>2526</v>
      </c>
      <c r="C15140" t="s">
        <v>3880</v>
      </c>
      <c r="K15140">
        <v>6</v>
      </c>
      <c r="L15140">
        <v>0</v>
      </c>
      <c r="M15140">
        <v>18</v>
      </c>
      <c r="N15140">
        <v>1</v>
      </c>
      <c r="O15140">
        <v>27</v>
      </c>
    </row>
    <row r="15141" spans="1:19" x14ac:dyDescent="0.3">
      <c r="A15141">
        <v>7300</v>
      </c>
      <c r="B15141" t="s">
        <v>2526</v>
      </c>
      <c r="C15141" t="s">
        <v>48</v>
      </c>
      <c r="K15141">
        <v>0</v>
      </c>
      <c r="L15141">
        <v>1</v>
      </c>
      <c r="M15141">
        <v>0</v>
      </c>
      <c r="N15141">
        <v>0</v>
      </c>
      <c r="O15141">
        <v>0</v>
      </c>
    </row>
    <row r="15142" spans="1:19" x14ac:dyDescent="0.3">
      <c r="A15142">
        <v>7300</v>
      </c>
      <c r="B15142" t="s">
        <v>2526</v>
      </c>
      <c r="C15142" t="s">
        <v>3875</v>
      </c>
      <c r="K15142">
        <v>3</v>
      </c>
      <c r="L15142">
        <v>0</v>
      </c>
      <c r="M15142">
        <v>4</v>
      </c>
      <c r="N15142">
        <v>1</v>
      </c>
      <c r="O15142">
        <v>-3</v>
      </c>
    </row>
    <row r="15143" spans="1:19" x14ac:dyDescent="0.3">
      <c r="A15143">
        <v>7300</v>
      </c>
      <c r="B15143" t="s">
        <v>3877</v>
      </c>
      <c r="C15143" t="s">
        <v>1753</v>
      </c>
      <c r="K15143">
        <v>14</v>
      </c>
      <c r="L15143">
        <v>0</v>
      </c>
      <c r="M15143">
        <v>14</v>
      </c>
      <c r="N15143">
        <v>1</v>
      </c>
      <c r="O15143">
        <v>55</v>
      </c>
    </row>
    <row r="15144" spans="1:19" x14ac:dyDescent="0.3">
      <c r="A15144">
        <v>7300</v>
      </c>
      <c r="B15144" t="s">
        <v>3877</v>
      </c>
      <c r="C15144" t="s">
        <v>3881</v>
      </c>
      <c r="K15144">
        <v>8</v>
      </c>
      <c r="L15144">
        <v>0</v>
      </c>
      <c r="M15144">
        <v>13</v>
      </c>
      <c r="N15144">
        <v>0</v>
      </c>
      <c r="O15144">
        <v>53</v>
      </c>
    </row>
    <row r="15145" spans="1:19" x14ac:dyDescent="0.3">
      <c r="A15145">
        <v>7300</v>
      </c>
      <c r="B15145" t="s">
        <v>3877</v>
      </c>
      <c r="C15145" t="s">
        <v>3882</v>
      </c>
      <c r="K15145">
        <v>5</v>
      </c>
      <c r="L15145">
        <v>0</v>
      </c>
      <c r="M15145">
        <v>17</v>
      </c>
      <c r="N15145">
        <v>1</v>
      </c>
      <c r="O15145">
        <v>36</v>
      </c>
    </row>
    <row r="15146" spans="1:19" x14ac:dyDescent="0.3">
      <c r="A15146">
        <v>7300</v>
      </c>
      <c r="B15146" t="s">
        <v>3877</v>
      </c>
      <c r="C15146" t="s">
        <v>206</v>
      </c>
      <c r="K15146">
        <v>4</v>
      </c>
      <c r="L15146">
        <v>0</v>
      </c>
      <c r="M15146">
        <v>8</v>
      </c>
      <c r="N15146">
        <v>0</v>
      </c>
      <c r="O15146">
        <v>26</v>
      </c>
    </row>
    <row r="15147" spans="1:19" x14ac:dyDescent="0.3">
      <c r="A15147">
        <v>7300</v>
      </c>
      <c r="B15147" t="s">
        <v>3877</v>
      </c>
      <c r="C15147" t="s">
        <v>3878</v>
      </c>
      <c r="K15147">
        <v>5</v>
      </c>
      <c r="L15147">
        <v>1</v>
      </c>
      <c r="M15147">
        <v>11</v>
      </c>
      <c r="N15147">
        <v>1</v>
      </c>
      <c r="O15147">
        <v>3</v>
      </c>
    </row>
    <row r="15148" spans="1:19" x14ac:dyDescent="0.3">
      <c r="A15148">
        <v>7300</v>
      </c>
      <c r="B15148" t="s">
        <v>2526</v>
      </c>
      <c r="C15148" t="s">
        <v>3399</v>
      </c>
      <c r="P15148">
        <v>74</v>
      </c>
      <c r="Q15148">
        <v>1</v>
      </c>
      <c r="R15148">
        <v>148</v>
      </c>
      <c r="S15148">
        <v>11</v>
      </c>
    </row>
    <row r="15149" spans="1:19" x14ac:dyDescent="0.3">
      <c r="A15149">
        <v>7300</v>
      </c>
      <c r="B15149" t="s">
        <v>2526</v>
      </c>
      <c r="C15149" t="s">
        <v>48</v>
      </c>
      <c r="P15149">
        <v>52</v>
      </c>
      <c r="Q15149">
        <v>2</v>
      </c>
      <c r="R15149">
        <v>114</v>
      </c>
      <c r="S15149">
        <v>8</v>
      </c>
    </row>
    <row r="15150" spans="1:19" x14ac:dyDescent="0.3">
      <c r="A15150">
        <v>7300</v>
      </c>
      <c r="B15150" t="s">
        <v>2526</v>
      </c>
      <c r="C15150" t="s">
        <v>2455</v>
      </c>
      <c r="P15150">
        <v>29</v>
      </c>
      <c r="Q15150">
        <v>1</v>
      </c>
      <c r="R15150">
        <v>85</v>
      </c>
      <c r="S15150">
        <v>6</v>
      </c>
    </row>
    <row r="15151" spans="1:19" x14ac:dyDescent="0.3">
      <c r="A15151">
        <v>7300</v>
      </c>
      <c r="B15151" t="s">
        <v>2526</v>
      </c>
      <c r="C15151" t="s">
        <v>3883</v>
      </c>
      <c r="P15151">
        <v>17</v>
      </c>
      <c r="Q15151">
        <v>0</v>
      </c>
      <c r="R15151">
        <v>44</v>
      </c>
      <c r="S15151">
        <v>4</v>
      </c>
    </row>
    <row r="15152" spans="1:19" x14ac:dyDescent="0.3">
      <c r="A15152">
        <v>7300</v>
      </c>
      <c r="B15152" t="s">
        <v>2526</v>
      </c>
      <c r="C15152" t="s">
        <v>3880</v>
      </c>
      <c r="P15152">
        <v>8</v>
      </c>
      <c r="Q15152">
        <v>0</v>
      </c>
      <c r="R15152">
        <v>14</v>
      </c>
      <c r="S15152">
        <v>2</v>
      </c>
    </row>
    <row r="15153" spans="1:29" x14ac:dyDescent="0.3">
      <c r="A15153">
        <v>7300</v>
      </c>
      <c r="B15153" t="s">
        <v>3877</v>
      </c>
      <c r="C15153" t="s">
        <v>917</v>
      </c>
      <c r="P15153">
        <v>51</v>
      </c>
      <c r="Q15153">
        <v>1</v>
      </c>
      <c r="R15153">
        <v>113</v>
      </c>
      <c r="S15153">
        <v>6</v>
      </c>
    </row>
    <row r="15154" spans="1:29" x14ac:dyDescent="0.3">
      <c r="A15154">
        <v>7300</v>
      </c>
      <c r="B15154" t="s">
        <v>3877</v>
      </c>
      <c r="C15154" t="s">
        <v>3884</v>
      </c>
      <c r="P15154">
        <v>25</v>
      </c>
      <c r="Q15154">
        <v>0</v>
      </c>
      <c r="R15154">
        <v>81</v>
      </c>
      <c r="S15154">
        <v>5</v>
      </c>
    </row>
    <row r="15155" spans="1:29" x14ac:dyDescent="0.3">
      <c r="A15155">
        <v>7300</v>
      </c>
      <c r="B15155" t="s">
        <v>3877</v>
      </c>
      <c r="C15155" t="s">
        <v>45</v>
      </c>
      <c r="P15155">
        <v>28</v>
      </c>
      <c r="Q15155">
        <v>1</v>
      </c>
      <c r="R15155">
        <v>64</v>
      </c>
      <c r="S15155">
        <v>4</v>
      </c>
    </row>
    <row r="15156" spans="1:29" x14ac:dyDescent="0.3">
      <c r="A15156">
        <v>7300</v>
      </c>
      <c r="B15156" t="s">
        <v>3877</v>
      </c>
      <c r="C15156" t="s">
        <v>3882</v>
      </c>
      <c r="P15156">
        <v>19</v>
      </c>
      <c r="Q15156">
        <v>0</v>
      </c>
      <c r="R15156">
        <v>58</v>
      </c>
      <c r="S15156">
        <v>5</v>
      </c>
    </row>
    <row r="15157" spans="1:29" x14ac:dyDescent="0.3">
      <c r="A15157">
        <v>7300</v>
      </c>
      <c r="B15157" t="s">
        <v>3877</v>
      </c>
      <c r="C15157" t="s">
        <v>3881</v>
      </c>
      <c r="P15157">
        <v>18</v>
      </c>
      <c r="Q15157">
        <v>0</v>
      </c>
      <c r="R15157">
        <v>34</v>
      </c>
      <c r="S15157">
        <v>2</v>
      </c>
    </row>
    <row r="15158" spans="1:29" x14ac:dyDescent="0.3">
      <c r="A15158">
        <v>7300</v>
      </c>
      <c r="B15158" t="s">
        <v>3877</v>
      </c>
      <c r="C15158" t="s">
        <v>400</v>
      </c>
      <c r="P15158">
        <v>15</v>
      </c>
      <c r="Q15158">
        <v>0</v>
      </c>
      <c r="R15158">
        <v>28</v>
      </c>
      <c r="S15158">
        <v>3</v>
      </c>
    </row>
    <row r="15159" spans="1:29" x14ac:dyDescent="0.3">
      <c r="A15159">
        <v>7300</v>
      </c>
      <c r="B15159" t="s">
        <v>3877</v>
      </c>
      <c r="C15159" t="s">
        <v>1753</v>
      </c>
      <c r="P15159">
        <v>11</v>
      </c>
      <c r="Q15159">
        <v>0</v>
      </c>
      <c r="R15159">
        <v>20</v>
      </c>
      <c r="S15159">
        <v>3</v>
      </c>
    </row>
    <row r="15160" spans="1:29" x14ac:dyDescent="0.3">
      <c r="A15160">
        <v>7300</v>
      </c>
      <c r="B15160" t="s">
        <v>3877</v>
      </c>
      <c r="C15160" t="s">
        <v>3885</v>
      </c>
      <c r="P15160">
        <v>8</v>
      </c>
      <c r="Q15160">
        <v>0</v>
      </c>
      <c r="R15160">
        <v>19</v>
      </c>
      <c r="S15160">
        <v>3</v>
      </c>
    </row>
    <row r="15161" spans="1:29" x14ac:dyDescent="0.3">
      <c r="A15161">
        <v>7300</v>
      </c>
      <c r="B15161" t="s">
        <v>2526</v>
      </c>
      <c r="C15161" t="s">
        <v>3879</v>
      </c>
      <c r="T15161">
        <v>20.5</v>
      </c>
      <c r="U15161">
        <v>27</v>
      </c>
      <c r="V15161">
        <v>0</v>
      </c>
      <c r="W15161">
        <v>82</v>
      </c>
      <c r="X15161">
        <v>4</v>
      </c>
    </row>
    <row r="15162" spans="1:29" x14ac:dyDescent="0.3">
      <c r="A15162">
        <v>7300</v>
      </c>
      <c r="B15162" t="s">
        <v>2526</v>
      </c>
      <c r="C15162" t="s">
        <v>3883</v>
      </c>
      <c r="T15162">
        <v>42</v>
      </c>
      <c r="U15162">
        <v>42</v>
      </c>
      <c r="V15162">
        <v>1</v>
      </c>
      <c r="W15162">
        <v>42</v>
      </c>
      <c r="X15162">
        <v>1</v>
      </c>
    </row>
    <row r="15163" spans="1:29" x14ac:dyDescent="0.3">
      <c r="A15163">
        <v>7300</v>
      </c>
      <c r="B15163" t="s">
        <v>2526</v>
      </c>
      <c r="C15163" t="s">
        <v>3886</v>
      </c>
      <c r="T15163">
        <v>24</v>
      </c>
      <c r="U15163">
        <v>24</v>
      </c>
      <c r="V15163">
        <v>0</v>
      </c>
      <c r="W15163">
        <v>24</v>
      </c>
      <c r="X15163">
        <v>1</v>
      </c>
    </row>
    <row r="15164" spans="1:29" x14ac:dyDescent="0.3">
      <c r="A15164">
        <v>7300</v>
      </c>
      <c r="B15164" t="s">
        <v>2526</v>
      </c>
      <c r="C15164" t="s">
        <v>518</v>
      </c>
      <c r="T15164">
        <v>15</v>
      </c>
      <c r="U15164">
        <v>15</v>
      </c>
      <c r="V15164">
        <v>0</v>
      </c>
      <c r="W15164">
        <v>15</v>
      </c>
      <c r="X15164">
        <v>1</v>
      </c>
    </row>
    <row r="15165" spans="1:29" x14ac:dyDescent="0.3">
      <c r="A15165">
        <v>7300</v>
      </c>
      <c r="B15165" t="s">
        <v>3877</v>
      </c>
      <c r="C15165" t="s">
        <v>3885</v>
      </c>
      <c r="T15165">
        <v>28.8</v>
      </c>
      <c r="U15165">
        <v>48</v>
      </c>
      <c r="V15165">
        <v>0</v>
      </c>
      <c r="W15165">
        <v>115</v>
      </c>
      <c r="X15165">
        <v>4</v>
      </c>
    </row>
    <row r="15166" spans="1:29" x14ac:dyDescent="0.3">
      <c r="A15166">
        <v>7300</v>
      </c>
      <c r="B15166" t="s">
        <v>3877</v>
      </c>
      <c r="C15166" t="s">
        <v>3887</v>
      </c>
      <c r="T15166">
        <v>27</v>
      </c>
      <c r="U15166">
        <v>27</v>
      </c>
      <c r="V15166">
        <v>0</v>
      </c>
      <c r="W15166">
        <v>27</v>
      </c>
      <c r="X15166">
        <v>1</v>
      </c>
    </row>
    <row r="15167" spans="1:29" x14ac:dyDescent="0.3">
      <c r="A15167">
        <v>7300</v>
      </c>
      <c r="B15167" t="s">
        <v>2526</v>
      </c>
      <c r="C15167" t="s">
        <v>48</v>
      </c>
      <c r="Y15167">
        <v>18</v>
      </c>
      <c r="Z15167">
        <v>59</v>
      </c>
      <c r="AA15167">
        <v>1</v>
      </c>
      <c r="AB15167">
        <v>90</v>
      </c>
      <c r="AC15167">
        <v>5</v>
      </c>
    </row>
    <row r="15168" spans="1:29" x14ac:dyDescent="0.3">
      <c r="A15168">
        <v>7300</v>
      </c>
      <c r="B15168" t="s">
        <v>3877</v>
      </c>
      <c r="C15168" t="s">
        <v>3885</v>
      </c>
      <c r="Y15168">
        <v>4.7</v>
      </c>
      <c r="Z15168">
        <v>8</v>
      </c>
      <c r="AA15168">
        <v>0</v>
      </c>
      <c r="AB15168">
        <v>14</v>
      </c>
      <c r="AC15168">
        <v>3</v>
      </c>
    </row>
    <row r="15169" spans="1:39" x14ac:dyDescent="0.3">
      <c r="A15169">
        <v>7300</v>
      </c>
      <c r="B15169" t="s">
        <v>2526</v>
      </c>
      <c r="C15169" t="s">
        <v>3888</v>
      </c>
      <c r="AD15169">
        <v>1</v>
      </c>
      <c r="AE15169">
        <v>43</v>
      </c>
      <c r="AF15169">
        <v>1</v>
      </c>
      <c r="AG15169">
        <v>100</v>
      </c>
      <c r="AH15169">
        <v>11</v>
      </c>
      <c r="AI15169">
        <v>8</v>
      </c>
    </row>
    <row r="15170" spans="1:39" x14ac:dyDescent="0.3">
      <c r="A15170">
        <v>7300</v>
      </c>
      <c r="B15170" t="s">
        <v>3877</v>
      </c>
      <c r="C15170" t="s">
        <v>168</v>
      </c>
      <c r="AD15170">
        <v>2</v>
      </c>
      <c r="AE15170">
        <v>36</v>
      </c>
      <c r="AF15170">
        <v>2</v>
      </c>
      <c r="AG15170">
        <v>100</v>
      </c>
      <c r="AH15170">
        <v>10</v>
      </c>
      <c r="AI15170">
        <v>4</v>
      </c>
    </row>
    <row r="15171" spans="1:39" x14ac:dyDescent="0.3">
      <c r="A15171">
        <v>7300</v>
      </c>
      <c r="B15171" t="s">
        <v>2526</v>
      </c>
      <c r="C15171" t="s">
        <v>3502</v>
      </c>
      <c r="AJ15171">
        <v>48</v>
      </c>
      <c r="AK15171">
        <v>171</v>
      </c>
      <c r="AL15171">
        <v>42.8</v>
      </c>
      <c r="AM15171">
        <v>4</v>
      </c>
    </row>
    <row r="15172" spans="1:39" x14ac:dyDescent="0.3">
      <c r="A15172">
        <v>7300</v>
      </c>
      <c r="B15172" t="s">
        <v>3877</v>
      </c>
      <c r="C15172" t="s">
        <v>3889</v>
      </c>
      <c r="AJ15172">
        <v>48</v>
      </c>
      <c r="AK15172">
        <v>245</v>
      </c>
      <c r="AL15172">
        <v>40.799999999999997</v>
      </c>
      <c r="AM15172">
        <v>6</v>
      </c>
    </row>
    <row r="15173" spans="1:39" x14ac:dyDescent="0.3">
      <c r="A15173">
        <v>7301</v>
      </c>
      <c r="B15173" t="s">
        <v>2411</v>
      </c>
      <c r="C15173" t="s">
        <v>3740</v>
      </c>
      <c r="D15173">
        <v>30</v>
      </c>
      <c r="E15173">
        <v>60</v>
      </c>
      <c r="F15173">
        <v>18</v>
      </c>
      <c r="G15173">
        <v>0</v>
      </c>
      <c r="H15173">
        <v>1</v>
      </c>
      <c r="I15173">
        <v>162</v>
      </c>
      <c r="J15173">
        <v>116.4</v>
      </c>
    </row>
    <row r="15174" spans="1:39" x14ac:dyDescent="0.3">
      <c r="A15174">
        <v>7301</v>
      </c>
      <c r="B15174" t="s">
        <v>2411</v>
      </c>
      <c r="C15174" t="s">
        <v>3741</v>
      </c>
      <c r="D15174">
        <v>1</v>
      </c>
      <c r="E15174">
        <v>0</v>
      </c>
      <c r="F15174">
        <v>0</v>
      </c>
      <c r="G15174">
        <v>0</v>
      </c>
      <c r="H15174">
        <v>0</v>
      </c>
      <c r="I15174">
        <v>0</v>
      </c>
      <c r="J15174">
        <v>0</v>
      </c>
    </row>
    <row r="15175" spans="1:39" x14ac:dyDescent="0.3">
      <c r="A15175">
        <v>7301</v>
      </c>
      <c r="B15175" t="s">
        <v>1448</v>
      </c>
      <c r="C15175" t="s">
        <v>3769</v>
      </c>
      <c r="D15175">
        <v>36</v>
      </c>
      <c r="E15175">
        <v>63.9</v>
      </c>
      <c r="F15175">
        <v>23</v>
      </c>
      <c r="G15175">
        <v>0</v>
      </c>
      <c r="H15175">
        <v>5</v>
      </c>
      <c r="I15175">
        <v>235</v>
      </c>
      <c r="J15175">
        <v>164.6</v>
      </c>
    </row>
    <row r="15176" spans="1:39" x14ac:dyDescent="0.3">
      <c r="A15176">
        <v>7301</v>
      </c>
      <c r="B15176" t="s">
        <v>2411</v>
      </c>
      <c r="C15176" t="s">
        <v>3740</v>
      </c>
      <c r="K15176">
        <v>7</v>
      </c>
      <c r="L15176">
        <v>0</v>
      </c>
      <c r="M15176">
        <v>46</v>
      </c>
      <c r="N15176">
        <v>1</v>
      </c>
      <c r="O15176">
        <v>85</v>
      </c>
    </row>
    <row r="15177" spans="1:39" x14ac:dyDescent="0.3">
      <c r="A15177">
        <v>7301</v>
      </c>
      <c r="B15177" t="s">
        <v>2411</v>
      </c>
      <c r="C15177" t="s">
        <v>3741</v>
      </c>
      <c r="K15177">
        <v>14</v>
      </c>
      <c r="L15177">
        <v>0</v>
      </c>
      <c r="M15177">
        <v>20</v>
      </c>
      <c r="N15177">
        <v>1</v>
      </c>
      <c r="O15177">
        <v>63</v>
      </c>
    </row>
    <row r="15178" spans="1:39" x14ac:dyDescent="0.3">
      <c r="A15178">
        <v>7301</v>
      </c>
      <c r="B15178" t="s">
        <v>2411</v>
      </c>
      <c r="C15178" t="s">
        <v>3890</v>
      </c>
      <c r="K15178">
        <v>9</v>
      </c>
      <c r="L15178">
        <v>0</v>
      </c>
      <c r="M15178">
        <v>17</v>
      </c>
      <c r="N15178">
        <v>1</v>
      </c>
      <c r="O15178">
        <v>52</v>
      </c>
    </row>
    <row r="15179" spans="1:39" x14ac:dyDescent="0.3">
      <c r="A15179">
        <v>7301</v>
      </c>
      <c r="B15179" t="s">
        <v>2411</v>
      </c>
      <c r="C15179" t="s">
        <v>3891</v>
      </c>
      <c r="K15179">
        <v>5</v>
      </c>
      <c r="L15179">
        <v>0</v>
      </c>
      <c r="M15179">
        <v>21</v>
      </c>
      <c r="N15179">
        <v>0</v>
      </c>
      <c r="O15179">
        <v>46</v>
      </c>
    </row>
    <row r="15180" spans="1:39" x14ac:dyDescent="0.3">
      <c r="A15180">
        <v>7301</v>
      </c>
      <c r="B15180" t="s">
        <v>2411</v>
      </c>
      <c r="C15180" t="s">
        <v>56</v>
      </c>
      <c r="K15180">
        <v>1</v>
      </c>
      <c r="L15180">
        <v>0</v>
      </c>
      <c r="M15180">
        <v>14</v>
      </c>
      <c r="N15180">
        <v>0</v>
      </c>
      <c r="O15180">
        <v>14</v>
      </c>
    </row>
    <row r="15181" spans="1:39" x14ac:dyDescent="0.3">
      <c r="A15181">
        <v>7301</v>
      </c>
      <c r="B15181" t="s">
        <v>1448</v>
      </c>
      <c r="C15181" t="s">
        <v>541</v>
      </c>
      <c r="K15181">
        <v>15</v>
      </c>
      <c r="L15181">
        <v>0</v>
      </c>
      <c r="M15181">
        <v>57</v>
      </c>
      <c r="N15181">
        <v>0</v>
      </c>
      <c r="O15181">
        <v>126</v>
      </c>
    </row>
    <row r="15182" spans="1:39" x14ac:dyDescent="0.3">
      <c r="A15182">
        <v>7301</v>
      </c>
      <c r="B15182" t="s">
        <v>1448</v>
      </c>
      <c r="C15182" t="s">
        <v>3770</v>
      </c>
      <c r="K15182">
        <v>21</v>
      </c>
      <c r="L15182">
        <v>0</v>
      </c>
      <c r="M15182">
        <v>15</v>
      </c>
      <c r="N15182">
        <v>0</v>
      </c>
      <c r="O15182">
        <v>94</v>
      </c>
    </row>
    <row r="15183" spans="1:39" x14ac:dyDescent="0.3">
      <c r="A15183">
        <v>7301</v>
      </c>
      <c r="B15183" t="s">
        <v>1448</v>
      </c>
      <c r="C15183" t="s">
        <v>3769</v>
      </c>
      <c r="K15183">
        <v>2</v>
      </c>
      <c r="L15183">
        <v>0</v>
      </c>
      <c r="M15183">
        <v>2</v>
      </c>
      <c r="N15183">
        <v>0</v>
      </c>
      <c r="O15183">
        <v>2</v>
      </c>
    </row>
    <row r="15184" spans="1:39" x14ac:dyDescent="0.3">
      <c r="A15184">
        <v>7301</v>
      </c>
      <c r="B15184" t="s">
        <v>2411</v>
      </c>
      <c r="C15184" t="s">
        <v>199</v>
      </c>
      <c r="P15184">
        <v>33</v>
      </c>
      <c r="Q15184">
        <v>0</v>
      </c>
      <c r="R15184">
        <v>66</v>
      </c>
      <c r="S15184">
        <v>5</v>
      </c>
    </row>
    <row r="15185" spans="1:19" x14ac:dyDescent="0.3">
      <c r="A15185">
        <v>7301</v>
      </c>
      <c r="B15185" t="s">
        <v>2411</v>
      </c>
      <c r="C15185" t="s">
        <v>3892</v>
      </c>
      <c r="P15185">
        <v>12</v>
      </c>
      <c r="Q15185">
        <v>1</v>
      </c>
      <c r="R15185">
        <v>30</v>
      </c>
      <c r="S15185">
        <v>4</v>
      </c>
    </row>
    <row r="15186" spans="1:19" x14ac:dyDescent="0.3">
      <c r="A15186">
        <v>7301</v>
      </c>
      <c r="B15186" t="s">
        <v>2411</v>
      </c>
      <c r="C15186" t="s">
        <v>3890</v>
      </c>
      <c r="P15186">
        <v>10</v>
      </c>
      <c r="Q15186">
        <v>0</v>
      </c>
      <c r="R15186">
        <v>21</v>
      </c>
      <c r="S15186">
        <v>3</v>
      </c>
    </row>
    <row r="15187" spans="1:19" x14ac:dyDescent="0.3">
      <c r="A15187">
        <v>7301</v>
      </c>
      <c r="B15187" t="s">
        <v>2411</v>
      </c>
      <c r="C15187" t="s">
        <v>3746</v>
      </c>
      <c r="P15187">
        <v>9</v>
      </c>
      <c r="Q15187">
        <v>0</v>
      </c>
      <c r="R15187">
        <v>16</v>
      </c>
      <c r="S15187">
        <v>2</v>
      </c>
    </row>
    <row r="15188" spans="1:19" x14ac:dyDescent="0.3">
      <c r="A15188">
        <v>7301</v>
      </c>
      <c r="B15188" t="s">
        <v>2411</v>
      </c>
      <c r="C15188" t="s">
        <v>56</v>
      </c>
      <c r="P15188">
        <v>15</v>
      </c>
      <c r="Q15188">
        <v>0</v>
      </c>
      <c r="R15188">
        <v>15</v>
      </c>
      <c r="S15188">
        <v>1</v>
      </c>
    </row>
    <row r="15189" spans="1:19" x14ac:dyDescent="0.3">
      <c r="A15189">
        <v>7301</v>
      </c>
      <c r="B15189" t="s">
        <v>2411</v>
      </c>
      <c r="C15189" t="s">
        <v>3891</v>
      </c>
      <c r="P15189">
        <v>9</v>
      </c>
      <c r="Q15189">
        <v>0</v>
      </c>
      <c r="R15189">
        <v>10</v>
      </c>
      <c r="S15189">
        <v>2</v>
      </c>
    </row>
    <row r="15190" spans="1:19" x14ac:dyDescent="0.3">
      <c r="A15190">
        <v>7301</v>
      </c>
      <c r="B15190" t="s">
        <v>2411</v>
      </c>
      <c r="C15190" t="s">
        <v>3741</v>
      </c>
      <c r="P15190">
        <v>4</v>
      </c>
      <c r="Q15190">
        <v>0</v>
      </c>
      <c r="R15190">
        <v>4</v>
      </c>
      <c r="S15190">
        <v>1</v>
      </c>
    </row>
    <row r="15191" spans="1:19" x14ac:dyDescent="0.3">
      <c r="A15191">
        <v>7301</v>
      </c>
      <c r="B15191" t="s">
        <v>1448</v>
      </c>
      <c r="C15191" t="s">
        <v>3772</v>
      </c>
      <c r="P15191">
        <v>29</v>
      </c>
      <c r="Q15191">
        <v>0</v>
      </c>
      <c r="R15191">
        <v>72</v>
      </c>
      <c r="S15191">
        <v>5</v>
      </c>
    </row>
    <row r="15192" spans="1:19" x14ac:dyDescent="0.3">
      <c r="A15192">
        <v>7301</v>
      </c>
      <c r="B15192" t="s">
        <v>1448</v>
      </c>
      <c r="C15192" t="s">
        <v>2070</v>
      </c>
      <c r="P15192">
        <v>22</v>
      </c>
      <c r="Q15192">
        <v>1</v>
      </c>
      <c r="R15192">
        <v>46</v>
      </c>
      <c r="S15192">
        <v>4</v>
      </c>
    </row>
    <row r="15193" spans="1:19" x14ac:dyDescent="0.3">
      <c r="A15193">
        <v>7301</v>
      </c>
      <c r="B15193" t="s">
        <v>1448</v>
      </c>
      <c r="C15193" t="s">
        <v>142</v>
      </c>
      <c r="P15193">
        <v>16</v>
      </c>
      <c r="Q15193">
        <v>1</v>
      </c>
      <c r="R15193">
        <v>43</v>
      </c>
      <c r="S15193">
        <v>4</v>
      </c>
    </row>
    <row r="15194" spans="1:19" x14ac:dyDescent="0.3">
      <c r="A15194">
        <v>7301</v>
      </c>
      <c r="B15194" t="s">
        <v>1448</v>
      </c>
      <c r="C15194" t="s">
        <v>3893</v>
      </c>
      <c r="P15194">
        <v>25</v>
      </c>
      <c r="Q15194">
        <v>1</v>
      </c>
      <c r="R15194">
        <v>29</v>
      </c>
      <c r="S15194">
        <v>2</v>
      </c>
    </row>
    <row r="15195" spans="1:19" x14ac:dyDescent="0.3">
      <c r="A15195">
        <v>7301</v>
      </c>
      <c r="B15195" t="s">
        <v>1448</v>
      </c>
      <c r="C15195" t="s">
        <v>218</v>
      </c>
      <c r="P15195">
        <v>22</v>
      </c>
      <c r="Q15195">
        <v>1</v>
      </c>
      <c r="R15195">
        <v>22</v>
      </c>
      <c r="S15195">
        <v>1</v>
      </c>
    </row>
    <row r="15196" spans="1:19" x14ac:dyDescent="0.3">
      <c r="A15196">
        <v>7301</v>
      </c>
      <c r="B15196" t="s">
        <v>1448</v>
      </c>
      <c r="C15196" t="s">
        <v>541</v>
      </c>
      <c r="P15196">
        <v>18</v>
      </c>
      <c r="Q15196">
        <v>0</v>
      </c>
      <c r="R15196">
        <v>18</v>
      </c>
      <c r="S15196">
        <v>2</v>
      </c>
    </row>
    <row r="15197" spans="1:19" x14ac:dyDescent="0.3">
      <c r="A15197">
        <v>7301</v>
      </c>
      <c r="B15197" t="s">
        <v>1448</v>
      </c>
      <c r="C15197" t="s">
        <v>310</v>
      </c>
      <c r="P15197">
        <v>7</v>
      </c>
      <c r="Q15197">
        <v>0</v>
      </c>
      <c r="R15197">
        <v>7</v>
      </c>
      <c r="S15197">
        <v>1</v>
      </c>
    </row>
    <row r="15198" spans="1:19" x14ac:dyDescent="0.3">
      <c r="A15198">
        <v>7301</v>
      </c>
      <c r="B15198" t="s">
        <v>1448</v>
      </c>
      <c r="C15198" t="s">
        <v>2617</v>
      </c>
      <c r="P15198">
        <v>3</v>
      </c>
      <c r="Q15198">
        <v>0</v>
      </c>
      <c r="R15198">
        <v>5</v>
      </c>
      <c r="S15198">
        <v>2</v>
      </c>
    </row>
    <row r="15199" spans="1:19" x14ac:dyDescent="0.3">
      <c r="A15199">
        <v>7301</v>
      </c>
      <c r="B15199" t="s">
        <v>1448</v>
      </c>
      <c r="C15199" t="s">
        <v>3771</v>
      </c>
      <c r="P15199">
        <v>3</v>
      </c>
      <c r="Q15199">
        <v>1</v>
      </c>
      <c r="R15199">
        <v>3</v>
      </c>
      <c r="S15199">
        <v>1</v>
      </c>
    </row>
    <row r="15200" spans="1:19" x14ac:dyDescent="0.3">
      <c r="A15200">
        <v>7301</v>
      </c>
      <c r="B15200" t="s">
        <v>1448</v>
      </c>
      <c r="C15200" t="s">
        <v>3769</v>
      </c>
      <c r="P15200">
        <v>-10</v>
      </c>
      <c r="Q15200">
        <v>0</v>
      </c>
      <c r="R15200">
        <v>-10</v>
      </c>
      <c r="S15200">
        <v>1</v>
      </c>
    </row>
    <row r="15201" spans="1:39" x14ac:dyDescent="0.3">
      <c r="A15201">
        <v>7301</v>
      </c>
      <c r="B15201" t="s">
        <v>2411</v>
      </c>
      <c r="C15201" t="s">
        <v>74</v>
      </c>
      <c r="T15201">
        <v>38</v>
      </c>
      <c r="U15201">
        <v>47</v>
      </c>
      <c r="V15201">
        <v>0</v>
      </c>
      <c r="W15201">
        <v>76</v>
      </c>
      <c r="X15201">
        <v>2</v>
      </c>
    </row>
    <row r="15202" spans="1:39" x14ac:dyDescent="0.3">
      <c r="A15202">
        <v>7301</v>
      </c>
      <c r="B15202" t="s">
        <v>2411</v>
      </c>
      <c r="C15202" t="s">
        <v>3890</v>
      </c>
      <c r="T15202">
        <v>21</v>
      </c>
      <c r="U15202">
        <v>21</v>
      </c>
      <c r="V15202">
        <v>0</v>
      </c>
      <c r="W15202">
        <v>21</v>
      </c>
      <c r="X15202">
        <v>1</v>
      </c>
    </row>
    <row r="15203" spans="1:39" x14ac:dyDescent="0.3">
      <c r="A15203">
        <v>7301</v>
      </c>
      <c r="B15203" t="s">
        <v>1448</v>
      </c>
      <c r="C15203" t="s">
        <v>142</v>
      </c>
      <c r="T15203">
        <v>26</v>
      </c>
      <c r="U15203">
        <v>28</v>
      </c>
      <c r="V15203">
        <v>0</v>
      </c>
      <c r="W15203">
        <v>52</v>
      </c>
      <c r="X15203">
        <v>2</v>
      </c>
    </row>
    <row r="15204" spans="1:39" x14ac:dyDescent="0.3">
      <c r="A15204">
        <v>7301</v>
      </c>
      <c r="B15204" t="s">
        <v>1448</v>
      </c>
      <c r="C15204" t="s">
        <v>107</v>
      </c>
      <c r="T15204">
        <v>15</v>
      </c>
      <c r="U15204">
        <v>15</v>
      </c>
      <c r="V15204">
        <v>0</v>
      </c>
      <c r="W15204">
        <v>15</v>
      </c>
      <c r="X15204">
        <v>1</v>
      </c>
    </row>
    <row r="15205" spans="1:39" x14ac:dyDescent="0.3">
      <c r="A15205">
        <v>7301</v>
      </c>
      <c r="B15205" t="s">
        <v>2411</v>
      </c>
      <c r="C15205" t="s">
        <v>1127</v>
      </c>
      <c r="AD15205">
        <v>2</v>
      </c>
      <c r="AE15205">
        <v>33</v>
      </c>
      <c r="AF15205">
        <v>2</v>
      </c>
      <c r="AG15205">
        <v>100</v>
      </c>
      <c r="AH15205">
        <v>10</v>
      </c>
      <c r="AI15205">
        <v>4</v>
      </c>
    </row>
    <row r="15206" spans="1:39" x14ac:dyDescent="0.3">
      <c r="A15206">
        <v>7301</v>
      </c>
      <c r="B15206" t="s">
        <v>1448</v>
      </c>
      <c r="C15206" t="s">
        <v>3894</v>
      </c>
      <c r="AD15206">
        <v>1</v>
      </c>
      <c r="AE15206">
        <v>49</v>
      </c>
      <c r="AF15206">
        <v>1</v>
      </c>
      <c r="AG15206">
        <v>100</v>
      </c>
      <c r="AH15206">
        <v>7</v>
      </c>
      <c r="AI15206">
        <v>4</v>
      </c>
    </row>
    <row r="15207" spans="1:39" x14ac:dyDescent="0.3">
      <c r="A15207">
        <v>7301</v>
      </c>
      <c r="B15207" t="s">
        <v>2411</v>
      </c>
      <c r="C15207" t="s">
        <v>3383</v>
      </c>
      <c r="AJ15207">
        <v>39</v>
      </c>
      <c r="AK15207">
        <v>128</v>
      </c>
      <c r="AL15207">
        <v>32</v>
      </c>
      <c r="AM15207">
        <v>4</v>
      </c>
    </row>
    <row r="15208" spans="1:39" x14ac:dyDescent="0.3">
      <c r="A15208">
        <v>7301</v>
      </c>
      <c r="B15208" t="s">
        <v>1448</v>
      </c>
      <c r="C15208" t="s">
        <v>3775</v>
      </c>
      <c r="AJ15208">
        <v>62</v>
      </c>
      <c r="AK15208">
        <v>178</v>
      </c>
      <c r="AL15208">
        <v>35.6</v>
      </c>
      <c r="AM15208">
        <v>5</v>
      </c>
    </row>
    <row r="15209" spans="1:39" x14ac:dyDescent="0.3">
      <c r="A15209">
        <v>7302</v>
      </c>
      <c r="B15209" t="s">
        <v>118</v>
      </c>
      <c r="C15209" t="s">
        <v>3895</v>
      </c>
      <c r="D15209">
        <v>28</v>
      </c>
      <c r="E15209">
        <v>57.1</v>
      </c>
      <c r="F15209">
        <v>16</v>
      </c>
      <c r="G15209">
        <v>2</v>
      </c>
      <c r="H15209">
        <v>0</v>
      </c>
      <c r="I15209">
        <v>160</v>
      </c>
      <c r="J15209">
        <v>90.9</v>
      </c>
    </row>
    <row r="15210" spans="1:39" x14ac:dyDescent="0.3">
      <c r="A15210">
        <v>7302</v>
      </c>
      <c r="B15210" t="s">
        <v>118</v>
      </c>
      <c r="C15210" t="s">
        <v>3671</v>
      </c>
      <c r="D15210">
        <v>12</v>
      </c>
      <c r="E15210">
        <v>50</v>
      </c>
      <c r="F15210">
        <v>6</v>
      </c>
      <c r="G15210">
        <v>0</v>
      </c>
      <c r="H15210">
        <v>0</v>
      </c>
      <c r="I15210">
        <v>43</v>
      </c>
      <c r="J15210">
        <v>80.099999999999994</v>
      </c>
    </row>
    <row r="15211" spans="1:39" x14ac:dyDescent="0.3">
      <c r="A15211">
        <v>7302</v>
      </c>
      <c r="B15211" t="s">
        <v>1076</v>
      </c>
      <c r="C15211" t="s">
        <v>3896</v>
      </c>
      <c r="D15211">
        <v>41</v>
      </c>
      <c r="E15211">
        <v>48.8</v>
      </c>
      <c r="F15211">
        <v>20</v>
      </c>
      <c r="G15211">
        <v>1</v>
      </c>
      <c r="H15211">
        <v>2</v>
      </c>
      <c r="I15211">
        <v>239</v>
      </c>
      <c r="J15211">
        <v>109</v>
      </c>
    </row>
    <row r="15212" spans="1:39" x14ac:dyDescent="0.3">
      <c r="A15212">
        <v>7302</v>
      </c>
      <c r="B15212" t="s">
        <v>118</v>
      </c>
      <c r="C15212" t="s">
        <v>450</v>
      </c>
      <c r="K15212">
        <v>19</v>
      </c>
      <c r="L15212">
        <v>0</v>
      </c>
      <c r="M15212">
        <v>24</v>
      </c>
      <c r="N15212">
        <v>0</v>
      </c>
      <c r="O15212">
        <v>78</v>
      </c>
    </row>
    <row r="15213" spans="1:39" x14ac:dyDescent="0.3">
      <c r="A15213">
        <v>7302</v>
      </c>
      <c r="B15213" t="s">
        <v>118</v>
      </c>
      <c r="C15213" t="s">
        <v>3895</v>
      </c>
      <c r="K15213">
        <v>10</v>
      </c>
      <c r="L15213">
        <v>0</v>
      </c>
      <c r="M15213">
        <v>13</v>
      </c>
      <c r="N15213">
        <v>0</v>
      </c>
      <c r="O15213">
        <v>10</v>
      </c>
    </row>
    <row r="15214" spans="1:39" x14ac:dyDescent="0.3">
      <c r="A15214">
        <v>7302</v>
      </c>
      <c r="B15214" t="s">
        <v>118</v>
      </c>
      <c r="C15214" t="s">
        <v>3672</v>
      </c>
      <c r="K15214">
        <v>4</v>
      </c>
      <c r="L15214">
        <v>0</v>
      </c>
      <c r="M15214">
        <v>4</v>
      </c>
      <c r="N15214">
        <v>0</v>
      </c>
      <c r="O15214">
        <v>4</v>
      </c>
    </row>
    <row r="15215" spans="1:39" x14ac:dyDescent="0.3">
      <c r="A15215">
        <v>7302</v>
      </c>
      <c r="B15215" t="s">
        <v>118</v>
      </c>
      <c r="C15215" t="s">
        <v>3671</v>
      </c>
      <c r="K15215">
        <v>4</v>
      </c>
      <c r="L15215">
        <v>0</v>
      </c>
      <c r="M15215">
        <v>1</v>
      </c>
      <c r="N15215">
        <v>1</v>
      </c>
      <c r="O15215">
        <v>-1</v>
      </c>
    </row>
    <row r="15216" spans="1:39" x14ac:dyDescent="0.3">
      <c r="A15216">
        <v>7302</v>
      </c>
      <c r="B15216" t="s">
        <v>118</v>
      </c>
      <c r="C15216" t="s">
        <v>282</v>
      </c>
      <c r="K15216">
        <v>1</v>
      </c>
      <c r="L15216">
        <v>0</v>
      </c>
      <c r="M15216">
        <v>-4</v>
      </c>
      <c r="N15216">
        <v>0</v>
      </c>
      <c r="O15216">
        <v>-4</v>
      </c>
    </row>
    <row r="15217" spans="1:19" x14ac:dyDescent="0.3">
      <c r="A15217">
        <v>7302</v>
      </c>
      <c r="B15217" t="s">
        <v>118</v>
      </c>
      <c r="C15217" t="s">
        <v>3897</v>
      </c>
      <c r="K15217">
        <v>1</v>
      </c>
      <c r="L15217">
        <v>1</v>
      </c>
      <c r="M15217">
        <v>0</v>
      </c>
      <c r="N15217">
        <v>0</v>
      </c>
      <c r="O15217">
        <v>-9</v>
      </c>
    </row>
    <row r="15218" spans="1:19" x14ac:dyDescent="0.3">
      <c r="A15218">
        <v>7302</v>
      </c>
      <c r="B15218" t="s">
        <v>1076</v>
      </c>
      <c r="C15218" t="s">
        <v>3898</v>
      </c>
      <c r="K15218">
        <v>15</v>
      </c>
      <c r="L15218">
        <v>0</v>
      </c>
      <c r="M15218">
        <v>15</v>
      </c>
      <c r="N15218">
        <v>0</v>
      </c>
      <c r="O15218">
        <v>72</v>
      </c>
    </row>
    <row r="15219" spans="1:19" x14ac:dyDescent="0.3">
      <c r="A15219">
        <v>7302</v>
      </c>
      <c r="B15219" t="s">
        <v>1076</v>
      </c>
      <c r="C15219" t="s">
        <v>1053</v>
      </c>
      <c r="K15219">
        <v>9</v>
      </c>
      <c r="L15219">
        <v>0</v>
      </c>
      <c r="M15219">
        <v>32</v>
      </c>
      <c r="N15219">
        <v>0</v>
      </c>
      <c r="O15219">
        <v>55</v>
      </c>
    </row>
    <row r="15220" spans="1:19" x14ac:dyDescent="0.3">
      <c r="A15220">
        <v>7302</v>
      </c>
      <c r="B15220" t="s">
        <v>1076</v>
      </c>
      <c r="C15220" t="s">
        <v>44</v>
      </c>
      <c r="K15220">
        <v>1</v>
      </c>
      <c r="L15220">
        <v>0</v>
      </c>
      <c r="M15220">
        <v>14</v>
      </c>
      <c r="N15220">
        <v>0</v>
      </c>
      <c r="O15220">
        <v>14</v>
      </c>
    </row>
    <row r="15221" spans="1:19" x14ac:dyDescent="0.3">
      <c r="A15221">
        <v>7302</v>
      </c>
      <c r="B15221" t="s">
        <v>1076</v>
      </c>
      <c r="C15221" t="s">
        <v>2161</v>
      </c>
      <c r="K15221">
        <v>1</v>
      </c>
      <c r="L15221">
        <v>0</v>
      </c>
      <c r="M15221">
        <v>11</v>
      </c>
      <c r="N15221">
        <v>1</v>
      </c>
      <c r="O15221">
        <v>11</v>
      </c>
    </row>
    <row r="15222" spans="1:19" x14ac:dyDescent="0.3">
      <c r="A15222">
        <v>7302</v>
      </c>
      <c r="B15222" t="s">
        <v>1076</v>
      </c>
      <c r="C15222" t="s">
        <v>183</v>
      </c>
      <c r="K15222">
        <v>4</v>
      </c>
      <c r="L15222">
        <v>0</v>
      </c>
      <c r="M15222">
        <v>6</v>
      </c>
      <c r="N15222">
        <v>0</v>
      </c>
      <c r="O15222">
        <v>10</v>
      </c>
    </row>
    <row r="15223" spans="1:19" x14ac:dyDescent="0.3">
      <c r="A15223">
        <v>7302</v>
      </c>
      <c r="B15223" t="s">
        <v>1076</v>
      </c>
      <c r="C15223" t="s">
        <v>3896</v>
      </c>
      <c r="K15223">
        <v>1</v>
      </c>
      <c r="L15223">
        <v>0</v>
      </c>
      <c r="M15223">
        <v>-3</v>
      </c>
      <c r="N15223">
        <v>0</v>
      </c>
      <c r="O15223">
        <v>-3</v>
      </c>
    </row>
    <row r="15224" spans="1:19" x14ac:dyDescent="0.3">
      <c r="A15224">
        <v>7302</v>
      </c>
      <c r="B15224" t="s">
        <v>118</v>
      </c>
      <c r="C15224" t="s">
        <v>121</v>
      </c>
      <c r="P15224">
        <v>29</v>
      </c>
      <c r="Q15224">
        <v>0</v>
      </c>
      <c r="R15224">
        <v>48</v>
      </c>
      <c r="S15224">
        <v>5</v>
      </c>
    </row>
    <row r="15225" spans="1:19" x14ac:dyDescent="0.3">
      <c r="A15225">
        <v>7302</v>
      </c>
      <c r="B15225" t="s">
        <v>118</v>
      </c>
      <c r="C15225" t="s">
        <v>152</v>
      </c>
      <c r="P15225">
        <v>15</v>
      </c>
      <c r="Q15225">
        <v>0</v>
      </c>
      <c r="R15225">
        <v>47</v>
      </c>
      <c r="S15225">
        <v>4</v>
      </c>
    </row>
    <row r="15226" spans="1:19" x14ac:dyDescent="0.3">
      <c r="A15226">
        <v>7302</v>
      </c>
      <c r="B15226" t="s">
        <v>118</v>
      </c>
      <c r="C15226" t="s">
        <v>282</v>
      </c>
      <c r="P15226">
        <v>24</v>
      </c>
      <c r="Q15226">
        <v>0</v>
      </c>
      <c r="R15226">
        <v>35</v>
      </c>
      <c r="S15226">
        <v>2</v>
      </c>
    </row>
    <row r="15227" spans="1:19" x14ac:dyDescent="0.3">
      <c r="A15227">
        <v>7302</v>
      </c>
      <c r="B15227" t="s">
        <v>118</v>
      </c>
      <c r="C15227" t="s">
        <v>2585</v>
      </c>
      <c r="P15227">
        <v>15</v>
      </c>
      <c r="Q15227">
        <v>0</v>
      </c>
      <c r="R15227">
        <v>27</v>
      </c>
      <c r="S15227">
        <v>5</v>
      </c>
    </row>
    <row r="15228" spans="1:19" x14ac:dyDescent="0.3">
      <c r="A15228">
        <v>7302</v>
      </c>
      <c r="B15228" t="s">
        <v>118</v>
      </c>
      <c r="C15228" t="s">
        <v>3672</v>
      </c>
      <c r="P15228">
        <v>15</v>
      </c>
      <c r="Q15228">
        <v>0</v>
      </c>
      <c r="R15228">
        <v>15</v>
      </c>
      <c r="S15228">
        <v>1</v>
      </c>
    </row>
    <row r="15229" spans="1:19" x14ac:dyDescent="0.3">
      <c r="A15229">
        <v>7302</v>
      </c>
      <c r="B15229" t="s">
        <v>118</v>
      </c>
      <c r="C15229" t="s">
        <v>3485</v>
      </c>
      <c r="P15229">
        <v>11</v>
      </c>
      <c r="Q15229">
        <v>0</v>
      </c>
      <c r="R15229">
        <v>13</v>
      </c>
      <c r="S15229">
        <v>2</v>
      </c>
    </row>
    <row r="15230" spans="1:19" x14ac:dyDescent="0.3">
      <c r="A15230">
        <v>7302</v>
      </c>
      <c r="B15230" t="s">
        <v>118</v>
      </c>
      <c r="C15230" t="s">
        <v>1160</v>
      </c>
      <c r="P15230">
        <v>11</v>
      </c>
      <c r="Q15230">
        <v>0</v>
      </c>
      <c r="R15230">
        <v>11</v>
      </c>
      <c r="S15230">
        <v>1</v>
      </c>
    </row>
    <row r="15231" spans="1:19" x14ac:dyDescent="0.3">
      <c r="A15231">
        <v>7302</v>
      </c>
      <c r="B15231" t="s">
        <v>118</v>
      </c>
      <c r="C15231" t="s">
        <v>450</v>
      </c>
      <c r="P15231">
        <v>4</v>
      </c>
      <c r="Q15231">
        <v>0</v>
      </c>
      <c r="R15231">
        <v>7</v>
      </c>
      <c r="S15231">
        <v>2</v>
      </c>
    </row>
    <row r="15232" spans="1:19" x14ac:dyDescent="0.3">
      <c r="A15232">
        <v>7302</v>
      </c>
      <c r="B15232" t="s">
        <v>1076</v>
      </c>
      <c r="C15232" t="s">
        <v>856</v>
      </c>
      <c r="P15232">
        <v>44</v>
      </c>
      <c r="Q15232">
        <v>0</v>
      </c>
      <c r="R15232">
        <v>109</v>
      </c>
      <c r="S15232">
        <v>9</v>
      </c>
    </row>
    <row r="15233" spans="1:35" x14ac:dyDescent="0.3">
      <c r="A15233">
        <v>7302</v>
      </c>
      <c r="B15233" t="s">
        <v>1076</v>
      </c>
      <c r="C15233" t="s">
        <v>3899</v>
      </c>
      <c r="P15233">
        <v>41</v>
      </c>
      <c r="Q15233">
        <v>0</v>
      </c>
      <c r="R15233">
        <v>47</v>
      </c>
      <c r="S15233">
        <v>2</v>
      </c>
    </row>
    <row r="15234" spans="1:35" x14ac:dyDescent="0.3">
      <c r="A15234">
        <v>7302</v>
      </c>
      <c r="B15234" t="s">
        <v>1076</v>
      </c>
      <c r="C15234" t="s">
        <v>44</v>
      </c>
      <c r="P15234">
        <v>32</v>
      </c>
      <c r="Q15234">
        <v>1</v>
      </c>
      <c r="R15234">
        <v>43</v>
      </c>
      <c r="S15234">
        <v>3</v>
      </c>
    </row>
    <row r="15235" spans="1:35" x14ac:dyDescent="0.3">
      <c r="A15235">
        <v>7302</v>
      </c>
      <c r="B15235" t="s">
        <v>1076</v>
      </c>
      <c r="C15235" t="s">
        <v>3900</v>
      </c>
      <c r="P15235">
        <v>11</v>
      </c>
      <c r="Q15235">
        <v>0</v>
      </c>
      <c r="R15235">
        <v>13</v>
      </c>
      <c r="S15235">
        <v>2</v>
      </c>
    </row>
    <row r="15236" spans="1:35" x14ac:dyDescent="0.3">
      <c r="A15236">
        <v>7302</v>
      </c>
      <c r="B15236" t="s">
        <v>1076</v>
      </c>
      <c r="C15236" t="s">
        <v>183</v>
      </c>
      <c r="P15236">
        <v>10</v>
      </c>
      <c r="Q15236">
        <v>0</v>
      </c>
      <c r="R15236">
        <v>10</v>
      </c>
      <c r="S15236">
        <v>1</v>
      </c>
    </row>
    <row r="15237" spans="1:35" x14ac:dyDescent="0.3">
      <c r="A15237">
        <v>7302</v>
      </c>
      <c r="B15237" t="s">
        <v>1076</v>
      </c>
      <c r="C15237" t="s">
        <v>3901</v>
      </c>
      <c r="P15237">
        <v>7</v>
      </c>
      <c r="Q15237">
        <v>1</v>
      </c>
      <c r="R15237">
        <v>7</v>
      </c>
      <c r="S15237">
        <v>1</v>
      </c>
    </row>
    <row r="15238" spans="1:35" x14ac:dyDescent="0.3">
      <c r="A15238">
        <v>7302</v>
      </c>
      <c r="B15238" t="s">
        <v>1076</v>
      </c>
      <c r="C15238" t="s">
        <v>95</v>
      </c>
      <c r="P15238">
        <v>6</v>
      </c>
      <c r="Q15238">
        <v>0</v>
      </c>
      <c r="R15238">
        <v>6</v>
      </c>
      <c r="S15238">
        <v>1</v>
      </c>
    </row>
    <row r="15239" spans="1:35" x14ac:dyDescent="0.3">
      <c r="A15239">
        <v>7302</v>
      </c>
      <c r="B15239" t="s">
        <v>1076</v>
      </c>
      <c r="C15239" t="s">
        <v>1053</v>
      </c>
      <c r="P15239">
        <v>4</v>
      </c>
      <c r="Q15239">
        <v>0</v>
      </c>
      <c r="R15239">
        <v>4</v>
      </c>
      <c r="S15239">
        <v>1</v>
      </c>
    </row>
    <row r="15240" spans="1:35" x14ac:dyDescent="0.3">
      <c r="A15240">
        <v>7302</v>
      </c>
      <c r="B15240" t="s">
        <v>118</v>
      </c>
      <c r="C15240" t="s">
        <v>121</v>
      </c>
      <c r="T15240">
        <v>26</v>
      </c>
      <c r="U15240">
        <v>31</v>
      </c>
      <c r="V15240">
        <v>0</v>
      </c>
      <c r="W15240">
        <v>52</v>
      </c>
      <c r="X15240">
        <v>2</v>
      </c>
    </row>
    <row r="15241" spans="1:35" x14ac:dyDescent="0.3">
      <c r="A15241">
        <v>7302</v>
      </c>
      <c r="B15241" t="s">
        <v>118</v>
      </c>
      <c r="C15241" t="s">
        <v>282</v>
      </c>
      <c r="T15241">
        <v>16</v>
      </c>
      <c r="U15241">
        <v>16</v>
      </c>
      <c r="V15241">
        <v>0</v>
      </c>
      <c r="W15241">
        <v>32</v>
      </c>
      <c r="X15241">
        <v>2</v>
      </c>
    </row>
    <row r="15242" spans="1:35" x14ac:dyDescent="0.3">
      <c r="A15242">
        <v>7302</v>
      </c>
      <c r="B15242" t="s">
        <v>118</v>
      </c>
      <c r="C15242" t="s">
        <v>1160</v>
      </c>
      <c r="T15242">
        <v>-1</v>
      </c>
      <c r="U15242">
        <v>-1</v>
      </c>
      <c r="V15242">
        <v>0</v>
      </c>
      <c r="W15242">
        <v>-1</v>
      </c>
      <c r="X15242">
        <v>1</v>
      </c>
    </row>
    <row r="15243" spans="1:35" x14ac:dyDescent="0.3">
      <c r="A15243">
        <v>7302</v>
      </c>
      <c r="B15243" t="s">
        <v>1076</v>
      </c>
      <c r="C15243" t="s">
        <v>3902</v>
      </c>
      <c r="T15243">
        <v>44.5</v>
      </c>
      <c r="U15243">
        <v>54</v>
      </c>
      <c r="V15243">
        <v>0</v>
      </c>
      <c r="W15243">
        <v>89</v>
      </c>
      <c r="X15243">
        <v>2</v>
      </c>
    </row>
    <row r="15244" spans="1:35" x14ac:dyDescent="0.3">
      <c r="A15244">
        <v>7302</v>
      </c>
      <c r="B15244" t="s">
        <v>1076</v>
      </c>
      <c r="C15244" t="s">
        <v>183</v>
      </c>
      <c r="T15244">
        <v>12</v>
      </c>
      <c r="U15244">
        <v>12</v>
      </c>
      <c r="V15244">
        <v>0</v>
      </c>
      <c r="W15244">
        <v>12</v>
      </c>
      <c r="X15244">
        <v>1</v>
      </c>
    </row>
    <row r="15245" spans="1:35" x14ac:dyDescent="0.3">
      <c r="A15245">
        <v>7302</v>
      </c>
      <c r="B15245" t="s">
        <v>118</v>
      </c>
      <c r="C15245" t="s">
        <v>2585</v>
      </c>
      <c r="Y15245">
        <v>7</v>
      </c>
      <c r="Z15245">
        <v>7</v>
      </c>
      <c r="AA15245">
        <v>0</v>
      </c>
      <c r="AB15245">
        <v>7</v>
      </c>
      <c r="AC15245">
        <v>1</v>
      </c>
    </row>
    <row r="15246" spans="1:35" x14ac:dyDescent="0.3">
      <c r="A15246">
        <v>7302</v>
      </c>
      <c r="B15246" t="s">
        <v>1076</v>
      </c>
      <c r="C15246" t="s">
        <v>3902</v>
      </c>
      <c r="Y15246">
        <v>68</v>
      </c>
      <c r="Z15246">
        <v>68</v>
      </c>
      <c r="AA15246">
        <v>1</v>
      </c>
      <c r="AB15246">
        <v>68</v>
      </c>
      <c r="AC15246">
        <v>1</v>
      </c>
    </row>
    <row r="15247" spans="1:35" x14ac:dyDescent="0.3">
      <c r="A15247">
        <v>7302</v>
      </c>
      <c r="B15247" t="s">
        <v>1076</v>
      </c>
      <c r="C15247" t="s">
        <v>3903</v>
      </c>
      <c r="Y15247">
        <v>1</v>
      </c>
      <c r="Z15247">
        <v>1</v>
      </c>
      <c r="AA15247">
        <v>0</v>
      </c>
      <c r="AB15247">
        <v>1</v>
      </c>
      <c r="AC15247">
        <v>1</v>
      </c>
    </row>
    <row r="15248" spans="1:35" x14ac:dyDescent="0.3">
      <c r="A15248">
        <v>7302</v>
      </c>
      <c r="B15248" t="s">
        <v>118</v>
      </c>
      <c r="C15248" t="s">
        <v>3676</v>
      </c>
      <c r="AD15248">
        <v>1</v>
      </c>
      <c r="AE15248">
        <v>27</v>
      </c>
      <c r="AF15248">
        <v>1</v>
      </c>
      <c r="AG15248">
        <v>100</v>
      </c>
      <c r="AH15248">
        <v>4</v>
      </c>
      <c r="AI15248">
        <v>1</v>
      </c>
    </row>
    <row r="15249" spans="1:39" x14ac:dyDescent="0.3">
      <c r="A15249">
        <v>7302</v>
      </c>
      <c r="B15249" t="s">
        <v>1076</v>
      </c>
      <c r="C15249" t="s">
        <v>3904</v>
      </c>
      <c r="AD15249">
        <v>5</v>
      </c>
      <c r="AE15249">
        <v>37</v>
      </c>
      <c r="AF15249">
        <v>4</v>
      </c>
      <c r="AG15249">
        <v>80</v>
      </c>
      <c r="AH15249">
        <v>15</v>
      </c>
      <c r="AI15249">
        <v>3</v>
      </c>
    </row>
    <row r="15250" spans="1:39" x14ac:dyDescent="0.3">
      <c r="A15250">
        <v>7302</v>
      </c>
      <c r="B15250" t="s">
        <v>118</v>
      </c>
      <c r="C15250" t="s">
        <v>914</v>
      </c>
      <c r="AJ15250">
        <v>36</v>
      </c>
      <c r="AK15250">
        <v>131</v>
      </c>
      <c r="AL15250">
        <v>32.799999999999997</v>
      </c>
      <c r="AM15250">
        <v>4</v>
      </c>
    </row>
    <row r="15251" spans="1:39" x14ac:dyDescent="0.3">
      <c r="A15251">
        <v>7302</v>
      </c>
      <c r="B15251" t="s">
        <v>118</v>
      </c>
      <c r="C15251" t="s">
        <v>3676</v>
      </c>
      <c r="AJ15251">
        <v>40</v>
      </c>
      <c r="AK15251">
        <v>63</v>
      </c>
      <c r="AL15251">
        <v>31.5</v>
      </c>
      <c r="AM15251">
        <v>2</v>
      </c>
    </row>
    <row r="15252" spans="1:39" x14ac:dyDescent="0.3">
      <c r="A15252">
        <v>7302</v>
      </c>
      <c r="B15252" t="s">
        <v>1076</v>
      </c>
      <c r="C15252" t="s">
        <v>3905</v>
      </c>
      <c r="AJ15252">
        <v>38</v>
      </c>
      <c r="AK15252">
        <v>91</v>
      </c>
      <c r="AL15252">
        <v>30.3</v>
      </c>
      <c r="AM15252">
        <v>3</v>
      </c>
    </row>
    <row r="15253" spans="1:39" x14ac:dyDescent="0.3">
      <c r="A15253">
        <v>7303</v>
      </c>
      <c r="B15253" t="s">
        <v>341</v>
      </c>
      <c r="C15253" t="s">
        <v>3906</v>
      </c>
      <c r="D15253">
        <v>44</v>
      </c>
      <c r="E15253">
        <v>45.5</v>
      </c>
      <c r="F15253">
        <v>20</v>
      </c>
      <c r="G15253">
        <v>1</v>
      </c>
      <c r="H15253">
        <v>1</v>
      </c>
      <c r="I15253">
        <v>240</v>
      </c>
      <c r="J15253">
        <v>94.2</v>
      </c>
    </row>
    <row r="15254" spans="1:39" x14ac:dyDescent="0.3">
      <c r="A15254">
        <v>7303</v>
      </c>
      <c r="B15254" t="s">
        <v>2133</v>
      </c>
      <c r="C15254" t="s">
        <v>1227</v>
      </c>
      <c r="D15254">
        <v>28</v>
      </c>
      <c r="E15254">
        <v>35.700000000000003</v>
      </c>
      <c r="F15254">
        <v>10</v>
      </c>
      <c r="G15254">
        <v>0</v>
      </c>
      <c r="H15254">
        <v>0</v>
      </c>
      <c r="I15254">
        <v>114</v>
      </c>
      <c r="J15254">
        <v>69.900000000000006</v>
      </c>
    </row>
    <row r="15255" spans="1:39" x14ac:dyDescent="0.3">
      <c r="A15255">
        <v>7303</v>
      </c>
      <c r="B15255" t="s">
        <v>341</v>
      </c>
      <c r="C15255" t="s">
        <v>107</v>
      </c>
      <c r="K15255">
        <v>9</v>
      </c>
      <c r="L15255">
        <v>0</v>
      </c>
      <c r="M15255">
        <v>12</v>
      </c>
      <c r="N15255">
        <v>1</v>
      </c>
      <c r="O15255">
        <v>46</v>
      </c>
    </row>
    <row r="15256" spans="1:39" x14ac:dyDescent="0.3">
      <c r="A15256">
        <v>7303</v>
      </c>
      <c r="B15256" t="s">
        <v>341</v>
      </c>
      <c r="C15256" t="s">
        <v>2790</v>
      </c>
      <c r="K15256">
        <v>8</v>
      </c>
      <c r="L15256">
        <v>0</v>
      </c>
      <c r="M15256">
        <v>11</v>
      </c>
      <c r="N15256">
        <v>0</v>
      </c>
      <c r="O15256">
        <v>22</v>
      </c>
    </row>
    <row r="15257" spans="1:39" x14ac:dyDescent="0.3">
      <c r="A15257">
        <v>7303</v>
      </c>
      <c r="B15257" t="s">
        <v>341</v>
      </c>
      <c r="C15257" t="s">
        <v>352</v>
      </c>
      <c r="K15257">
        <v>1</v>
      </c>
      <c r="L15257">
        <v>0</v>
      </c>
      <c r="M15257">
        <v>0</v>
      </c>
      <c r="N15257">
        <v>0</v>
      </c>
      <c r="O15257">
        <v>0</v>
      </c>
    </row>
    <row r="15258" spans="1:39" x14ac:dyDescent="0.3">
      <c r="A15258">
        <v>7303</v>
      </c>
      <c r="B15258" t="s">
        <v>341</v>
      </c>
      <c r="C15258" t="s">
        <v>2325</v>
      </c>
      <c r="K15258">
        <v>0</v>
      </c>
      <c r="L15258">
        <v>0</v>
      </c>
      <c r="M15258">
        <v>0</v>
      </c>
      <c r="N15258">
        <v>0</v>
      </c>
      <c r="O15258">
        <v>0</v>
      </c>
    </row>
    <row r="15259" spans="1:39" x14ac:dyDescent="0.3">
      <c r="A15259">
        <v>7303</v>
      </c>
      <c r="B15259" t="s">
        <v>341</v>
      </c>
      <c r="C15259" t="s">
        <v>3906</v>
      </c>
      <c r="K15259">
        <v>7</v>
      </c>
      <c r="L15259">
        <v>0</v>
      </c>
      <c r="M15259">
        <v>11</v>
      </c>
      <c r="N15259">
        <v>0</v>
      </c>
      <c r="O15259">
        <v>-8</v>
      </c>
    </row>
    <row r="15260" spans="1:39" x14ac:dyDescent="0.3">
      <c r="A15260">
        <v>7303</v>
      </c>
      <c r="B15260" t="s">
        <v>2133</v>
      </c>
      <c r="C15260" t="s">
        <v>657</v>
      </c>
      <c r="K15260">
        <v>27</v>
      </c>
      <c r="L15260">
        <v>0</v>
      </c>
      <c r="M15260">
        <v>41</v>
      </c>
      <c r="N15260">
        <v>1</v>
      </c>
      <c r="O15260">
        <v>159</v>
      </c>
    </row>
    <row r="15261" spans="1:39" x14ac:dyDescent="0.3">
      <c r="A15261">
        <v>7303</v>
      </c>
      <c r="B15261" t="s">
        <v>2133</v>
      </c>
      <c r="C15261" t="s">
        <v>1227</v>
      </c>
      <c r="K15261">
        <v>23</v>
      </c>
      <c r="L15261">
        <v>0</v>
      </c>
      <c r="M15261">
        <v>23</v>
      </c>
      <c r="N15261">
        <v>0</v>
      </c>
      <c r="O15261">
        <v>122</v>
      </c>
    </row>
    <row r="15262" spans="1:39" x14ac:dyDescent="0.3">
      <c r="A15262">
        <v>7303</v>
      </c>
      <c r="B15262" t="s">
        <v>2133</v>
      </c>
      <c r="C15262" t="s">
        <v>3907</v>
      </c>
      <c r="K15262">
        <v>3</v>
      </c>
      <c r="L15262">
        <v>0</v>
      </c>
      <c r="M15262">
        <v>6</v>
      </c>
      <c r="N15262">
        <v>1</v>
      </c>
      <c r="O15262">
        <v>7</v>
      </c>
    </row>
    <row r="15263" spans="1:39" x14ac:dyDescent="0.3">
      <c r="A15263">
        <v>7303</v>
      </c>
      <c r="B15263" t="s">
        <v>2133</v>
      </c>
      <c r="C15263" t="s">
        <v>3781</v>
      </c>
      <c r="K15263">
        <v>1</v>
      </c>
      <c r="L15263">
        <v>0</v>
      </c>
      <c r="M15263">
        <v>6</v>
      </c>
      <c r="N15263">
        <v>0</v>
      </c>
      <c r="O15263">
        <v>6</v>
      </c>
    </row>
    <row r="15264" spans="1:39" x14ac:dyDescent="0.3">
      <c r="A15264">
        <v>7303</v>
      </c>
      <c r="B15264" t="s">
        <v>2133</v>
      </c>
      <c r="C15264" t="s">
        <v>56</v>
      </c>
      <c r="K15264">
        <v>1</v>
      </c>
      <c r="L15264">
        <v>0</v>
      </c>
      <c r="M15264">
        <v>5</v>
      </c>
      <c r="N15264">
        <v>0</v>
      </c>
      <c r="O15264">
        <v>5</v>
      </c>
    </row>
    <row r="15265" spans="1:24" x14ac:dyDescent="0.3">
      <c r="A15265">
        <v>7303</v>
      </c>
      <c r="B15265" t="s">
        <v>2133</v>
      </c>
      <c r="C15265" t="s">
        <v>790</v>
      </c>
      <c r="K15265">
        <v>1</v>
      </c>
      <c r="L15265">
        <v>0</v>
      </c>
      <c r="M15265">
        <v>2</v>
      </c>
      <c r="N15265">
        <v>0</v>
      </c>
      <c r="O15265">
        <v>2</v>
      </c>
    </row>
    <row r="15266" spans="1:24" x14ac:dyDescent="0.3">
      <c r="A15266">
        <v>7303</v>
      </c>
      <c r="B15266" t="s">
        <v>341</v>
      </c>
      <c r="C15266" t="s">
        <v>870</v>
      </c>
      <c r="P15266">
        <v>29</v>
      </c>
      <c r="Q15266">
        <v>0</v>
      </c>
      <c r="R15266">
        <v>101</v>
      </c>
      <c r="S15266">
        <v>7</v>
      </c>
    </row>
    <row r="15267" spans="1:24" x14ac:dyDescent="0.3">
      <c r="A15267">
        <v>7303</v>
      </c>
      <c r="B15267" t="s">
        <v>341</v>
      </c>
      <c r="C15267" t="s">
        <v>68</v>
      </c>
      <c r="P15267">
        <v>29</v>
      </c>
      <c r="Q15267">
        <v>0</v>
      </c>
      <c r="R15267">
        <v>40</v>
      </c>
      <c r="S15267">
        <v>2</v>
      </c>
    </row>
    <row r="15268" spans="1:24" x14ac:dyDescent="0.3">
      <c r="A15268">
        <v>7303</v>
      </c>
      <c r="B15268" t="s">
        <v>341</v>
      </c>
      <c r="C15268" t="s">
        <v>2790</v>
      </c>
      <c r="P15268">
        <v>28</v>
      </c>
      <c r="Q15268">
        <v>1</v>
      </c>
      <c r="R15268">
        <v>28</v>
      </c>
      <c r="S15268">
        <v>1</v>
      </c>
    </row>
    <row r="15269" spans="1:24" x14ac:dyDescent="0.3">
      <c r="A15269">
        <v>7303</v>
      </c>
      <c r="B15269" t="s">
        <v>341</v>
      </c>
      <c r="C15269" t="s">
        <v>3908</v>
      </c>
      <c r="P15269">
        <v>11</v>
      </c>
      <c r="Q15269">
        <v>0</v>
      </c>
      <c r="R15269">
        <v>19</v>
      </c>
      <c r="S15269">
        <v>2</v>
      </c>
    </row>
    <row r="15270" spans="1:24" x14ac:dyDescent="0.3">
      <c r="A15270">
        <v>7303</v>
      </c>
      <c r="B15270" t="s">
        <v>341</v>
      </c>
      <c r="C15270" t="s">
        <v>3909</v>
      </c>
      <c r="P15270">
        <v>10</v>
      </c>
      <c r="Q15270">
        <v>0</v>
      </c>
      <c r="R15270">
        <v>17</v>
      </c>
      <c r="S15270">
        <v>2</v>
      </c>
    </row>
    <row r="15271" spans="1:24" x14ac:dyDescent="0.3">
      <c r="A15271">
        <v>7303</v>
      </c>
      <c r="B15271" t="s">
        <v>341</v>
      </c>
      <c r="C15271" t="s">
        <v>745</v>
      </c>
      <c r="P15271">
        <v>14</v>
      </c>
      <c r="Q15271">
        <v>0</v>
      </c>
      <c r="R15271">
        <v>14</v>
      </c>
      <c r="S15271">
        <v>1</v>
      </c>
    </row>
    <row r="15272" spans="1:24" x14ac:dyDescent="0.3">
      <c r="A15272">
        <v>7303</v>
      </c>
      <c r="B15272" t="s">
        <v>341</v>
      </c>
      <c r="C15272" t="s">
        <v>3910</v>
      </c>
      <c r="P15272">
        <v>6</v>
      </c>
      <c r="Q15272">
        <v>0</v>
      </c>
      <c r="R15272">
        <v>10</v>
      </c>
      <c r="S15272">
        <v>2</v>
      </c>
    </row>
    <row r="15273" spans="1:24" x14ac:dyDescent="0.3">
      <c r="A15273">
        <v>7303</v>
      </c>
      <c r="B15273" t="s">
        <v>341</v>
      </c>
      <c r="C15273" t="s">
        <v>107</v>
      </c>
      <c r="P15273">
        <v>11</v>
      </c>
      <c r="Q15273">
        <v>0</v>
      </c>
      <c r="R15273">
        <v>9</v>
      </c>
      <c r="S15273">
        <v>2</v>
      </c>
    </row>
    <row r="15274" spans="1:24" x14ac:dyDescent="0.3">
      <c r="A15274">
        <v>7303</v>
      </c>
      <c r="B15274" t="s">
        <v>341</v>
      </c>
      <c r="C15274" t="s">
        <v>44</v>
      </c>
      <c r="P15274">
        <v>2</v>
      </c>
      <c r="Q15274">
        <v>0</v>
      </c>
      <c r="R15274">
        <v>2</v>
      </c>
      <c r="S15274">
        <v>1</v>
      </c>
    </row>
    <row r="15275" spans="1:24" x14ac:dyDescent="0.3">
      <c r="A15275">
        <v>7303</v>
      </c>
      <c r="B15275" t="s">
        <v>2133</v>
      </c>
      <c r="C15275" t="s">
        <v>3781</v>
      </c>
      <c r="P15275">
        <v>19</v>
      </c>
      <c r="Q15275">
        <v>0</v>
      </c>
      <c r="R15275">
        <v>42</v>
      </c>
      <c r="S15275">
        <v>3</v>
      </c>
    </row>
    <row r="15276" spans="1:24" x14ac:dyDescent="0.3">
      <c r="A15276">
        <v>7303</v>
      </c>
      <c r="B15276" t="s">
        <v>2133</v>
      </c>
      <c r="C15276" t="s">
        <v>56</v>
      </c>
      <c r="P15276">
        <v>10</v>
      </c>
      <c r="Q15276">
        <v>0</v>
      </c>
      <c r="R15276">
        <v>30</v>
      </c>
      <c r="S15276">
        <v>3</v>
      </c>
    </row>
    <row r="15277" spans="1:24" x14ac:dyDescent="0.3">
      <c r="A15277">
        <v>7303</v>
      </c>
      <c r="B15277" t="s">
        <v>2133</v>
      </c>
      <c r="C15277" t="s">
        <v>3778</v>
      </c>
      <c r="P15277">
        <v>12</v>
      </c>
      <c r="Q15277">
        <v>0</v>
      </c>
      <c r="R15277">
        <v>23</v>
      </c>
      <c r="S15277">
        <v>2</v>
      </c>
    </row>
    <row r="15278" spans="1:24" x14ac:dyDescent="0.3">
      <c r="A15278">
        <v>7303</v>
      </c>
      <c r="B15278" t="s">
        <v>2133</v>
      </c>
      <c r="C15278" t="s">
        <v>199</v>
      </c>
      <c r="P15278">
        <v>13</v>
      </c>
      <c r="Q15278">
        <v>0</v>
      </c>
      <c r="R15278">
        <v>19</v>
      </c>
      <c r="S15278">
        <v>2</v>
      </c>
    </row>
    <row r="15279" spans="1:24" x14ac:dyDescent="0.3">
      <c r="A15279">
        <v>7303</v>
      </c>
      <c r="B15279" t="s">
        <v>341</v>
      </c>
      <c r="C15279" t="s">
        <v>2325</v>
      </c>
      <c r="T15279">
        <v>3</v>
      </c>
      <c r="U15279">
        <v>7</v>
      </c>
      <c r="V15279">
        <v>0</v>
      </c>
      <c r="W15279">
        <v>6</v>
      </c>
      <c r="X15279">
        <v>2</v>
      </c>
    </row>
    <row r="15280" spans="1:24" x14ac:dyDescent="0.3">
      <c r="A15280">
        <v>7303</v>
      </c>
      <c r="B15280" t="s">
        <v>341</v>
      </c>
      <c r="C15280" t="s">
        <v>352</v>
      </c>
      <c r="T15280">
        <v>16</v>
      </c>
      <c r="U15280">
        <v>16</v>
      </c>
      <c r="V15280">
        <v>0</v>
      </c>
      <c r="W15280">
        <v>16</v>
      </c>
      <c r="X15280">
        <v>1</v>
      </c>
    </row>
    <row r="15281" spans="1:39" x14ac:dyDescent="0.3">
      <c r="A15281">
        <v>7303</v>
      </c>
      <c r="B15281" t="s">
        <v>2133</v>
      </c>
      <c r="C15281" t="s">
        <v>3911</v>
      </c>
      <c r="T15281">
        <v>21</v>
      </c>
      <c r="U15281">
        <v>21</v>
      </c>
      <c r="V15281">
        <v>0</v>
      </c>
      <c r="W15281">
        <v>21</v>
      </c>
      <c r="X15281">
        <v>1</v>
      </c>
    </row>
    <row r="15282" spans="1:39" x14ac:dyDescent="0.3">
      <c r="A15282">
        <v>7303</v>
      </c>
      <c r="B15282" t="s">
        <v>341</v>
      </c>
      <c r="C15282" t="s">
        <v>870</v>
      </c>
      <c r="Y15282">
        <v>24</v>
      </c>
      <c r="Z15282">
        <v>44</v>
      </c>
      <c r="AA15282">
        <v>0</v>
      </c>
      <c r="AB15282">
        <v>72</v>
      </c>
      <c r="AC15282">
        <v>3</v>
      </c>
    </row>
    <row r="15283" spans="1:39" x14ac:dyDescent="0.3">
      <c r="A15283">
        <v>7303</v>
      </c>
      <c r="B15283" t="s">
        <v>2133</v>
      </c>
      <c r="C15283" t="s">
        <v>199</v>
      </c>
      <c r="Y15283">
        <v>11.3</v>
      </c>
      <c r="Z15283">
        <v>35</v>
      </c>
      <c r="AA15283">
        <v>0</v>
      </c>
      <c r="AB15283">
        <v>34</v>
      </c>
      <c r="AC15283">
        <v>3</v>
      </c>
    </row>
    <row r="15284" spans="1:39" x14ac:dyDescent="0.3">
      <c r="A15284">
        <v>7303</v>
      </c>
      <c r="B15284" t="s">
        <v>341</v>
      </c>
      <c r="C15284" t="s">
        <v>3912</v>
      </c>
      <c r="AD15284">
        <v>0</v>
      </c>
      <c r="AE15284" t="s">
        <v>136</v>
      </c>
      <c r="AF15284">
        <v>0</v>
      </c>
      <c r="AG15284" t="s">
        <v>136</v>
      </c>
      <c r="AH15284">
        <v>1</v>
      </c>
      <c r="AI15284">
        <v>1</v>
      </c>
    </row>
    <row r="15285" spans="1:39" x14ac:dyDescent="0.3">
      <c r="A15285">
        <v>7303</v>
      </c>
      <c r="B15285" t="s">
        <v>341</v>
      </c>
      <c r="C15285" t="s">
        <v>3913</v>
      </c>
      <c r="AD15285">
        <v>0</v>
      </c>
      <c r="AE15285" t="s">
        <v>136</v>
      </c>
      <c r="AF15285">
        <v>0</v>
      </c>
      <c r="AG15285" t="s">
        <v>136</v>
      </c>
      <c r="AH15285">
        <v>0</v>
      </c>
      <c r="AI15285">
        <v>0</v>
      </c>
    </row>
    <row r="15286" spans="1:39" x14ac:dyDescent="0.3">
      <c r="A15286">
        <v>7303</v>
      </c>
      <c r="B15286" t="s">
        <v>2133</v>
      </c>
      <c r="C15286" t="s">
        <v>3783</v>
      </c>
      <c r="AD15286">
        <v>1</v>
      </c>
      <c r="AE15286">
        <v>23</v>
      </c>
      <c r="AF15286">
        <v>1</v>
      </c>
      <c r="AG15286">
        <v>100</v>
      </c>
      <c r="AH15286">
        <v>5</v>
      </c>
      <c r="AI15286">
        <v>2</v>
      </c>
    </row>
    <row r="15287" spans="1:39" x14ac:dyDescent="0.3">
      <c r="A15287">
        <v>7303</v>
      </c>
      <c r="B15287" t="s">
        <v>341</v>
      </c>
      <c r="C15287" t="s">
        <v>3914</v>
      </c>
      <c r="AJ15287">
        <v>67</v>
      </c>
      <c r="AK15287">
        <v>363</v>
      </c>
      <c r="AL15287">
        <v>45.4</v>
      </c>
      <c r="AM15287">
        <v>8</v>
      </c>
    </row>
    <row r="15288" spans="1:39" x14ac:dyDescent="0.3">
      <c r="A15288">
        <v>7303</v>
      </c>
      <c r="B15288" t="s">
        <v>2133</v>
      </c>
      <c r="C15288" t="s">
        <v>665</v>
      </c>
      <c r="AJ15288">
        <v>46</v>
      </c>
      <c r="AK15288">
        <v>265</v>
      </c>
      <c r="AL15288">
        <v>37.9</v>
      </c>
      <c r="AM15288">
        <v>7</v>
      </c>
    </row>
    <row r="15289" spans="1:39" x14ac:dyDescent="0.3">
      <c r="A15289">
        <v>7304</v>
      </c>
      <c r="B15289" t="s">
        <v>1273</v>
      </c>
      <c r="C15289" t="s">
        <v>1186</v>
      </c>
      <c r="D15289">
        <v>29</v>
      </c>
      <c r="E15289">
        <v>58.6</v>
      </c>
      <c r="F15289">
        <v>17</v>
      </c>
      <c r="G15289">
        <v>1</v>
      </c>
      <c r="H15289">
        <v>2</v>
      </c>
      <c r="I15289">
        <v>214</v>
      </c>
      <c r="J15289">
        <v>136.5</v>
      </c>
    </row>
    <row r="15290" spans="1:39" x14ac:dyDescent="0.3">
      <c r="A15290">
        <v>7304</v>
      </c>
      <c r="B15290" t="s">
        <v>1273</v>
      </c>
      <c r="C15290" t="s">
        <v>3915</v>
      </c>
      <c r="D15290">
        <v>3</v>
      </c>
      <c r="E15290">
        <v>33.299999999999997</v>
      </c>
      <c r="F15290">
        <v>1</v>
      </c>
      <c r="G15290">
        <v>0</v>
      </c>
      <c r="H15290">
        <v>0</v>
      </c>
      <c r="I15290">
        <v>3</v>
      </c>
      <c r="J15290">
        <v>41.7</v>
      </c>
    </row>
    <row r="15291" spans="1:39" x14ac:dyDescent="0.3">
      <c r="A15291">
        <v>7304</v>
      </c>
      <c r="B15291" t="s">
        <v>1273</v>
      </c>
      <c r="C15291" t="s">
        <v>1775</v>
      </c>
      <c r="D15291">
        <v>1</v>
      </c>
      <c r="E15291">
        <v>0</v>
      </c>
      <c r="F15291">
        <v>0</v>
      </c>
      <c r="G15291">
        <v>0</v>
      </c>
      <c r="H15291">
        <v>0</v>
      </c>
      <c r="I15291">
        <v>0</v>
      </c>
      <c r="J15291">
        <v>0</v>
      </c>
    </row>
    <row r="15292" spans="1:39" x14ac:dyDescent="0.3">
      <c r="A15292">
        <v>7304</v>
      </c>
      <c r="B15292" t="s">
        <v>1749</v>
      </c>
      <c r="C15292" t="s">
        <v>183</v>
      </c>
      <c r="D15292">
        <v>45</v>
      </c>
      <c r="E15292">
        <v>62.2</v>
      </c>
      <c r="F15292">
        <v>28</v>
      </c>
      <c r="G15292">
        <v>0</v>
      </c>
      <c r="H15292">
        <v>4</v>
      </c>
      <c r="I15292">
        <v>358</v>
      </c>
      <c r="J15292">
        <v>158.4</v>
      </c>
    </row>
    <row r="15293" spans="1:39" x14ac:dyDescent="0.3">
      <c r="A15293">
        <v>7304</v>
      </c>
      <c r="B15293" t="s">
        <v>1273</v>
      </c>
      <c r="C15293" t="s">
        <v>291</v>
      </c>
      <c r="K15293">
        <v>13</v>
      </c>
      <c r="L15293">
        <v>0</v>
      </c>
      <c r="M15293">
        <v>14</v>
      </c>
      <c r="N15293">
        <v>1</v>
      </c>
      <c r="O15293">
        <v>43</v>
      </c>
    </row>
    <row r="15294" spans="1:39" x14ac:dyDescent="0.3">
      <c r="A15294">
        <v>7304</v>
      </c>
      <c r="B15294" t="s">
        <v>1273</v>
      </c>
      <c r="C15294" t="s">
        <v>915</v>
      </c>
      <c r="K15294">
        <v>14</v>
      </c>
      <c r="L15294">
        <v>0</v>
      </c>
      <c r="M15294">
        <v>8</v>
      </c>
      <c r="N15294">
        <v>0</v>
      </c>
      <c r="O15294">
        <v>19</v>
      </c>
    </row>
    <row r="15295" spans="1:39" x14ac:dyDescent="0.3">
      <c r="A15295">
        <v>7304</v>
      </c>
      <c r="B15295" t="s">
        <v>1273</v>
      </c>
      <c r="C15295" t="s">
        <v>1186</v>
      </c>
      <c r="K15295">
        <v>4</v>
      </c>
      <c r="L15295">
        <v>0</v>
      </c>
      <c r="M15295">
        <v>14</v>
      </c>
      <c r="N15295">
        <v>0</v>
      </c>
      <c r="O15295">
        <v>10</v>
      </c>
    </row>
    <row r="15296" spans="1:39" x14ac:dyDescent="0.3">
      <c r="A15296">
        <v>7304</v>
      </c>
      <c r="B15296" t="s">
        <v>1273</v>
      </c>
      <c r="C15296" t="s">
        <v>429</v>
      </c>
      <c r="K15296">
        <v>1</v>
      </c>
      <c r="L15296">
        <v>0</v>
      </c>
      <c r="M15296">
        <v>0</v>
      </c>
      <c r="N15296">
        <v>0</v>
      </c>
      <c r="O15296">
        <v>0</v>
      </c>
    </row>
    <row r="15297" spans="1:19" x14ac:dyDescent="0.3">
      <c r="A15297">
        <v>7304</v>
      </c>
      <c r="B15297" t="s">
        <v>1273</v>
      </c>
      <c r="C15297" t="s">
        <v>3916</v>
      </c>
      <c r="K15297">
        <v>1</v>
      </c>
      <c r="L15297">
        <v>0</v>
      </c>
      <c r="M15297">
        <v>-13</v>
      </c>
      <c r="N15297">
        <v>0</v>
      </c>
      <c r="O15297">
        <v>-13</v>
      </c>
    </row>
    <row r="15298" spans="1:19" x14ac:dyDescent="0.3">
      <c r="A15298">
        <v>7304</v>
      </c>
      <c r="B15298" t="s">
        <v>1749</v>
      </c>
      <c r="C15298" t="s">
        <v>3917</v>
      </c>
      <c r="K15298">
        <v>9</v>
      </c>
      <c r="L15298">
        <v>0</v>
      </c>
      <c r="M15298">
        <v>8</v>
      </c>
      <c r="N15298">
        <v>1</v>
      </c>
      <c r="O15298">
        <v>24</v>
      </c>
    </row>
    <row r="15299" spans="1:19" x14ac:dyDescent="0.3">
      <c r="A15299">
        <v>7304</v>
      </c>
      <c r="B15299" t="s">
        <v>1749</v>
      </c>
      <c r="C15299" t="s">
        <v>2528</v>
      </c>
      <c r="K15299">
        <v>3</v>
      </c>
      <c r="L15299">
        <v>0</v>
      </c>
      <c r="M15299">
        <v>1</v>
      </c>
      <c r="N15299">
        <v>0</v>
      </c>
      <c r="O15299">
        <v>3</v>
      </c>
    </row>
    <row r="15300" spans="1:19" x14ac:dyDescent="0.3">
      <c r="A15300">
        <v>7304</v>
      </c>
      <c r="B15300" t="s">
        <v>1749</v>
      </c>
      <c r="C15300" t="s">
        <v>183</v>
      </c>
      <c r="K15300">
        <v>5</v>
      </c>
      <c r="L15300">
        <v>0</v>
      </c>
      <c r="M15300">
        <v>15</v>
      </c>
      <c r="N15300">
        <v>0</v>
      </c>
      <c r="O15300">
        <v>-6</v>
      </c>
    </row>
    <row r="15301" spans="1:19" x14ac:dyDescent="0.3">
      <c r="A15301">
        <v>7304</v>
      </c>
      <c r="B15301" t="s">
        <v>1273</v>
      </c>
      <c r="C15301" t="s">
        <v>2861</v>
      </c>
      <c r="P15301">
        <v>35</v>
      </c>
      <c r="Q15301">
        <v>1</v>
      </c>
      <c r="R15301">
        <v>90</v>
      </c>
      <c r="S15301">
        <v>4</v>
      </c>
    </row>
    <row r="15302" spans="1:19" x14ac:dyDescent="0.3">
      <c r="A15302">
        <v>7304</v>
      </c>
      <c r="B15302" t="s">
        <v>1273</v>
      </c>
      <c r="C15302" t="s">
        <v>3625</v>
      </c>
      <c r="P15302">
        <v>29</v>
      </c>
      <c r="Q15302">
        <v>0</v>
      </c>
      <c r="R15302">
        <v>89</v>
      </c>
      <c r="S15302">
        <v>5</v>
      </c>
    </row>
    <row r="15303" spans="1:19" x14ac:dyDescent="0.3">
      <c r="A15303">
        <v>7304</v>
      </c>
      <c r="B15303" t="s">
        <v>1273</v>
      </c>
      <c r="C15303" t="s">
        <v>3801</v>
      </c>
      <c r="P15303">
        <v>13</v>
      </c>
      <c r="Q15303">
        <v>1</v>
      </c>
      <c r="R15303">
        <v>13</v>
      </c>
      <c r="S15303">
        <v>1</v>
      </c>
    </row>
    <row r="15304" spans="1:19" x14ac:dyDescent="0.3">
      <c r="A15304">
        <v>7304</v>
      </c>
      <c r="B15304" t="s">
        <v>1273</v>
      </c>
      <c r="C15304" t="s">
        <v>291</v>
      </c>
      <c r="P15304">
        <v>13</v>
      </c>
      <c r="Q15304">
        <v>0</v>
      </c>
      <c r="R15304">
        <v>13</v>
      </c>
      <c r="S15304">
        <v>1</v>
      </c>
    </row>
    <row r="15305" spans="1:19" x14ac:dyDescent="0.3">
      <c r="A15305">
        <v>7304</v>
      </c>
      <c r="B15305" t="s">
        <v>1273</v>
      </c>
      <c r="C15305" t="s">
        <v>2122</v>
      </c>
      <c r="P15305">
        <v>6</v>
      </c>
      <c r="Q15305">
        <v>0</v>
      </c>
      <c r="R15305">
        <v>6</v>
      </c>
      <c r="S15305">
        <v>1</v>
      </c>
    </row>
    <row r="15306" spans="1:19" x14ac:dyDescent="0.3">
      <c r="A15306">
        <v>7304</v>
      </c>
      <c r="B15306" t="s">
        <v>1273</v>
      </c>
      <c r="C15306" t="s">
        <v>429</v>
      </c>
      <c r="P15306">
        <v>3</v>
      </c>
      <c r="Q15306">
        <v>0</v>
      </c>
      <c r="R15306">
        <v>3</v>
      </c>
      <c r="S15306">
        <v>2</v>
      </c>
    </row>
    <row r="15307" spans="1:19" x14ac:dyDescent="0.3">
      <c r="A15307">
        <v>7304</v>
      </c>
      <c r="B15307" t="s">
        <v>1273</v>
      </c>
      <c r="C15307" t="s">
        <v>326</v>
      </c>
      <c r="P15307">
        <v>3</v>
      </c>
      <c r="Q15307">
        <v>0</v>
      </c>
      <c r="R15307">
        <v>3</v>
      </c>
      <c r="S15307">
        <v>1</v>
      </c>
    </row>
    <row r="15308" spans="1:19" x14ac:dyDescent="0.3">
      <c r="A15308">
        <v>7304</v>
      </c>
      <c r="B15308" t="s">
        <v>1273</v>
      </c>
      <c r="C15308" t="s">
        <v>3918</v>
      </c>
      <c r="P15308">
        <v>2</v>
      </c>
      <c r="Q15308">
        <v>0</v>
      </c>
      <c r="R15308">
        <v>2</v>
      </c>
      <c r="S15308">
        <v>1</v>
      </c>
    </row>
    <row r="15309" spans="1:19" x14ac:dyDescent="0.3">
      <c r="A15309">
        <v>7304</v>
      </c>
      <c r="B15309" t="s">
        <v>1273</v>
      </c>
      <c r="C15309" t="s">
        <v>1970</v>
      </c>
      <c r="P15309">
        <v>1</v>
      </c>
      <c r="Q15309">
        <v>0</v>
      </c>
      <c r="R15309">
        <v>1</v>
      </c>
      <c r="S15309">
        <v>1</v>
      </c>
    </row>
    <row r="15310" spans="1:19" x14ac:dyDescent="0.3">
      <c r="A15310">
        <v>7304</v>
      </c>
      <c r="B15310" t="s">
        <v>1273</v>
      </c>
      <c r="C15310" t="s">
        <v>933</v>
      </c>
      <c r="P15310">
        <v>0</v>
      </c>
      <c r="Q15310">
        <v>0</v>
      </c>
      <c r="R15310">
        <v>-3</v>
      </c>
      <c r="S15310">
        <v>1</v>
      </c>
    </row>
    <row r="15311" spans="1:19" x14ac:dyDescent="0.3">
      <c r="A15311">
        <v>7304</v>
      </c>
      <c r="B15311" t="s">
        <v>1749</v>
      </c>
      <c r="C15311" t="s">
        <v>3919</v>
      </c>
      <c r="P15311">
        <v>37</v>
      </c>
      <c r="Q15311">
        <v>0</v>
      </c>
      <c r="R15311">
        <v>105</v>
      </c>
      <c r="S15311">
        <v>5</v>
      </c>
    </row>
    <row r="15312" spans="1:19" x14ac:dyDescent="0.3">
      <c r="A15312">
        <v>7304</v>
      </c>
      <c r="B15312" t="s">
        <v>1749</v>
      </c>
      <c r="C15312" t="s">
        <v>2733</v>
      </c>
      <c r="P15312">
        <v>25</v>
      </c>
      <c r="Q15312">
        <v>2</v>
      </c>
      <c r="R15312">
        <v>85</v>
      </c>
      <c r="S15312">
        <v>7</v>
      </c>
    </row>
    <row r="15313" spans="1:39" x14ac:dyDescent="0.3">
      <c r="A15313">
        <v>7304</v>
      </c>
      <c r="B15313" t="s">
        <v>1749</v>
      </c>
      <c r="C15313" t="s">
        <v>3920</v>
      </c>
      <c r="P15313">
        <v>31</v>
      </c>
      <c r="Q15313">
        <v>1</v>
      </c>
      <c r="R15313">
        <v>62</v>
      </c>
      <c r="S15313">
        <v>4</v>
      </c>
    </row>
    <row r="15314" spans="1:39" x14ac:dyDescent="0.3">
      <c r="A15314">
        <v>7304</v>
      </c>
      <c r="B15314" t="s">
        <v>1749</v>
      </c>
      <c r="C15314" t="s">
        <v>672</v>
      </c>
      <c r="P15314">
        <v>15</v>
      </c>
      <c r="Q15314">
        <v>0</v>
      </c>
      <c r="R15314">
        <v>37</v>
      </c>
      <c r="S15314">
        <v>4</v>
      </c>
    </row>
    <row r="15315" spans="1:39" x14ac:dyDescent="0.3">
      <c r="A15315">
        <v>7304</v>
      </c>
      <c r="B15315" t="s">
        <v>1749</v>
      </c>
      <c r="C15315" t="s">
        <v>3921</v>
      </c>
      <c r="P15315">
        <v>11</v>
      </c>
      <c r="Q15315">
        <v>1</v>
      </c>
      <c r="R15315">
        <v>25</v>
      </c>
      <c r="S15315">
        <v>3</v>
      </c>
    </row>
    <row r="15316" spans="1:39" x14ac:dyDescent="0.3">
      <c r="A15316">
        <v>7304</v>
      </c>
      <c r="B15316" t="s">
        <v>1749</v>
      </c>
      <c r="C15316" t="s">
        <v>921</v>
      </c>
      <c r="P15316">
        <v>17</v>
      </c>
      <c r="Q15316">
        <v>0</v>
      </c>
      <c r="R15316">
        <v>19</v>
      </c>
      <c r="S15316">
        <v>2</v>
      </c>
    </row>
    <row r="15317" spans="1:39" x14ac:dyDescent="0.3">
      <c r="A15317">
        <v>7304</v>
      </c>
      <c r="B15317" t="s">
        <v>1749</v>
      </c>
      <c r="C15317" t="s">
        <v>3917</v>
      </c>
      <c r="P15317">
        <v>10</v>
      </c>
      <c r="Q15317">
        <v>0</v>
      </c>
      <c r="R15317">
        <v>16</v>
      </c>
      <c r="S15317">
        <v>2</v>
      </c>
    </row>
    <row r="15318" spans="1:39" x14ac:dyDescent="0.3">
      <c r="A15318">
        <v>7304</v>
      </c>
      <c r="B15318" t="s">
        <v>1749</v>
      </c>
      <c r="C15318" t="s">
        <v>2962</v>
      </c>
      <c r="P15318">
        <v>9</v>
      </c>
      <c r="Q15318">
        <v>0</v>
      </c>
      <c r="R15318">
        <v>9</v>
      </c>
      <c r="S15318">
        <v>1</v>
      </c>
    </row>
    <row r="15319" spans="1:39" x14ac:dyDescent="0.3">
      <c r="A15319">
        <v>7304</v>
      </c>
      <c r="B15319" t="s">
        <v>1273</v>
      </c>
      <c r="C15319" t="s">
        <v>1775</v>
      </c>
      <c r="T15319">
        <v>24</v>
      </c>
      <c r="U15319">
        <v>26</v>
      </c>
      <c r="V15319">
        <v>0</v>
      </c>
      <c r="W15319">
        <v>72</v>
      </c>
      <c r="X15319">
        <v>3</v>
      </c>
    </row>
    <row r="15320" spans="1:39" x14ac:dyDescent="0.3">
      <c r="A15320">
        <v>7304</v>
      </c>
      <c r="B15320" t="s">
        <v>1273</v>
      </c>
      <c r="C15320" t="s">
        <v>414</v>
      </c>
      <c r="T15320">
        <v>11.5</v>
      </c>
      <c r="U15320">
        <v>17</v>
      </c>
      <c r="V15320">
        <v>0</v>
      </c>
      <c r="W15320">
        <v>23</v>
      </c>
      <c r="X15320">
        <v>2</v>
      </c>
    </row>
    <row r="15321" spans="1:39" x14ac:dyDescent="0.3">
      <c r="A15321">
        <v>7304</v>
      </c>
      <c r="B15321" t="s">
        <v>1273</v>
      </c>
      <c r="C15321" t="s">
        <v>3916</v>
      </c>
      <c r="T15321">
        <v>14</v>
      </c>
      <c r="U15321">
        <v>14</v>
      </c>
      <c r="V15321">
        <v>0</v>
      </c>
      <c r="W15321">
        <v>14</v>
      </c>
      <c r="X15321">
        <v>1</v>
      </c>
    </row>
    <row r="15322" spans="1:39" x14ac:dyDescent="0.3">
      <c r="A15322">
        <v>7304</v>
      </c>
      <c r="B15322" t="s">
        <v>1749</v>
      </c>
      <c r="C15322" t="s">
        <v>2431</v>
      </c>
      <c r="T15322">
        <v>11.3</v>
      </c>
      <c r="U15322">
        <v>12</v>
      </c>
      <c r="V15322">
        <v>0</v>
      </c>
      <c r="W15322">
        <v>34</v>
      </c>
      <c r="X15322">
        <v>3</v>
      </c>
    </row>
    <row r="15323" spans="1:39" x14ac:dyDescent="0.3">
      <c r="A15323">
        <v>7304</v>
      </c>
      <c r="B15323" t="s">
        <v>1273</v>
      </c>
      <c r="C15323" t="s">
        <v>3922</v>
      </c>
      <c r="Y15323">
        <v>7</v>
      </c>
      <c r="Z15323">
        <v>7</v>
      </c>
      <c r="AA15323">
        <v>0</v>
      </c>
      <c r="AB15323">
        <v>7</v>
      </c>
      <c r="AC15323">
        <v>1</v>
      </c>
    </row>
    <row r="15324" spans="1:39" x14ac:dyDescent="0.3">
      <c r="A15324">
        <v>7304</v>
      </c>
      <c r="B15324" t="s">
        <v>1749</v>
      </c>
      <c r="C15324" t="s">
        <v>3069</v>
      </c>
      <c r="Y15324">
        <v>13.5</v>
      </c>
      <c r="Z15324">
        <v>52</v>
      </c>
      <c r="AA15324">
        <v>0</v>
      </c>
      <c r="AB15324">
        <v>54</v>
      </c>
      <c r="AC15324">
        <v>4</v>
      </c>
    </row>
    <row r="15325" spans="1:39" x14ac:dyDescent="0.3">
      <c r="A15325">
        <v>7304</v>
      </c>
      <c r="B15325" t="s">
        <v>1749</v>
      </c>
      <c r="C15325" t="s">
        <v>3923</v>
      </c>
      <c r="Y15325">
        <v>23</v>
      </c>
      <c r="Z15325">
        <v>6</v>
      </c>
      <c r="AA15325">
        <v>0</v>
      </c>
      <c r="AB15325">
        <v>23</v>
      </c>
      <c r="AC15325">
        <v>1</v>
      </c>
    </row>
    <row r="15326" spans="1:39" x14ac:dyDescent="0.3">
      <c r="A15326">
        <v>7304</v>
      </c>
      <c r="B15326" t="s">
        <v>1273</v>
      </c>
      <c r="C15326" t="s">
        <v>2359</v>
      </c>
      <c r="AD15326">
        <v>0</v>
      </c>
      <c r="AE15326" t="s">
        <v>136</v>
      </c>
      <c r="AF15326">
        <v>0</v>
      </c>
      <c r="AG15326" t="s">
        <v>136</v>
      </c>
      <c r="AH15326">
        <v>3</v>
      </c>
      <c r="AI15326">
        <v>3</v>
      </c>
    </row>
    <row r="15327" spans="1:39" x14ac:dyDescent="0.3">
      <c r="A15327">
        <v>7304</v>
      </c>
      <c r="B15327" t="s">
        <v>1749</v>
      </c>
      <c r="C15327" t="s">
        <v>3272</v>
      </c>
      <c r="AD15327">
        <v>3</v>
      </c>
      <c r="AE15327">
        <v>38</v>
      </c>
      <c r="AF15327">
        <v>1</v>
      </c>
      <c r="AG15327">
        <v>33.299999999999997</v>
      </c>
      <c r="AH15327">
        <v>8</v>
      </c>
      <c r="AI15327">
        <v>5</v>
      </c>
    </row>
    <row r="15328" spans="1:39" x14ac:dyDescent="0.3">
      <c r="A15328">
        <v>7304</v>
      </c>
      <c r="B15328" t="s">
        <v>1273</v>
      </c>
      <c r="C15328" t="s">
        <v>2359</v>
      </c>
      <c r="AJ15328">
        <v>45</v>
      </c>
      <c r="AK15328">
        <v>204</v>
      </c>
      <c r="AL15328">
        <v>34</v>
      </c>
      <c r="AM15328">
        <v>6</v>
      </c>
    </row>
    <row r="15329" spans="1:39" x14ac:dyDescent="0.3">
      <c r="A15329">
        <v>7304</v>
      </c>
      <c r="B15329" t="s">
        <v>1273</v>
      </c>
      <c r="C15329" t="s">
        <v>1066</v>
      </c>
      <c r="AJ15329">
        <v>51</v>
      </c>
      <c r="AK15329">
        <v>51</v>
      </c>
      <c r="AL15329">
        <v>51</v>
      </c>
      <c r="AM15329">
        <v>1</v>
      </c>
    </row>
    <row r="15330" spans="1:39" x14ac:dyDescent="0.3">
      <c r="A15330">
        <v>7304</v>
      </c>
      <c r="B15330" t="s">
        <v>1749</v>
      </c>
      <c r="C15330" t="s">
        <v>3924</v>
      </c>
      <c r="AJ15330">
        <v>48</v>
      </c>
      <c r="AK15330">
        <v>124</v>
      </c>
      <c r="AL15330">
        <v>41.3</v>
      </c>
      <c r="AM15330">
        <v>3</v>
      </c>
    </row>
    <row r="15331" spans="1:39" x14ac:dyDescent="0.3">
      <c r="A15331">
        <v>7305</v>
      </c>
      <c r="B15331" t="s">
        <v>629</v>
      </c>
      <c r="C15331" t="s">
        <v>3925</v>
      </c>
      <c r="D15331">
        <v>33</v>
      </c>
      <c r="E15331">
        <v>72.7</v>
      </c>
      <c r="F15331">
        <v>24</v>
      </c>
      <c r="G15331">
        <v>0</v>
      </c>
      <c r="H15331">
        <v>2</v>
      </c>
      <c r="I15331">
        <v>333</v>
      </c>
      <c r="J15331">
        <v>177.5</v>
      </c>
    </row>
    <row r="15332" spans="1:39" x14ac:dyDescent="0.3">
      <c r="A15332">
        <v>7305</v>
      </c>
      <c r="B15332" t="s">
        <v>1372</v>
      </c>
      <c r="C15332" t="s">
        <v>2122</v>
      </c>
      <c r="D15332">
        <v>42</v>
      </c>
      <c r="E15332">
        <v>52.4</v>
      </c>
      <c r="F15332">
        <v>22</v>
      </c>
      <c r="G15332">
        <v>2</v>
      </c>
      <c r="H15332">
        <v>2</v>
      </c>
      <c r="I15332">
        <v>328</v>
      </c>
      <c r="J15332">
        <v>124.2</v>
      </c>
    </row>
    <row r="15333" spans="1:39" x14ac:dyDescent="0.3">
      <c r="A15333">
        <v>7305</v>
      </c>
      <c r="B15333" t="s">
        <v>629</v>
      </c>
      <c r="C15333" t="s">
        <v>3589</v>
      </c>
      <c r="K15333">
        <v>22</v>
      </c>
      <c r="L15333">
        <v>0</v>
      </c>
      <c r="M15333">
        <v>17</v>
      </c>
      <c r="N15333">
        <v>0</v>
      </c>
      <c r="O15333">
        <v>80</v>
      </c>
    </row>
    <row r="15334" spans="1:39" x14ac:dyDescent="0.3">
      <c r="A15334">
        <v>7305</v>
      </c>
      <c r="B15334" t="s">
        <v>629</v>
      </c>
      <c r="C15334" t="s">
        <v>2441</v>
      </c>
      <c r="K15334">
        <v>7</v>
      </c>
      <c r="L15334">
        <v>0</v>
      </c>
      <c r="M15334">
        <v>37</v>
      </c>
      <c r="N15334">
        <v>1</v>
      </c>
      <c r="O15334">
        <v>51</v>
      </c>
    </row>
    <row r="15335" spans="1:39" x14ac:dyDescent="0.3">
      <c r="A15335">
        <v>7305</v>
      </c>
      <c r="B15335" t="s">
        <v>629</v>
      </c>
      <c r="C15335" t="s">
        <v>3718</v>
      </c>
      <c r="K15335">
        <v>1</v>
      </c>
      <c r="L15335">
        <v>0</v>
      </c>
      <c r="M15335">
        <v>22</v>
      </c>
      <c r="N15335">
        <v>0</v>
      </c>
      <c r="O15335">
        <v>22</v>
      </c>
    </row>
    <row r="15336" spans="1:39" x14ac:dyDescent="0.3">
      <c r="A15336">
        <v>7305</v>
      </c>
      <c r="B15336" t="s">
        <v>629</v>
      </c>
      <c r="C15336" t="s">
        <v>2211</v>
      </c>
      <c r="K15336">
        <v>1</v>
      </c>
      <c r="L15336">
        <v>0</v>
      </c>
      <c r="M15336">
        <v>20</v>
      </c>
      <c r="N15336">
        <v>0</v>
      </c>
      <c r="O15336">
        <v>20</v>
      </c>
    </row>
    <row r="15337" spans="1:39" x14ac:dyDescent="0.3">
      <c r="A15337">
        <v>7305</v>
      </c>
      <c r="B15337" t="s">
        <v>629</v>
      </c>
      <c r="C15337" t="s">
        <v>3714</v>
      </c>
      <c r="K15337">
        <v>3</v>
      </c>
      <c r="L15337">
        <v>0</v>
      </c>
      <c r="M15337">
        <v>4</v>
      </c>
      <c r="N15337">
        <v>0</v>
      </c>
      <c r="O15337">
        <v>4</v>
      </c>
    </row>
    <row r="15338" spans="1:39" x14ac:dyDescent="0.3">
      <c r="A15338">
        <v>7305</v>
      </c>
      <c r="B15338" t="s">
        <v>629</v>
      </c>
      <c r="C15338" t="s">
        <v>3926</v>
      </c>
      <c r="K15338">
        <v>1</v>
      </c>
      <c r="L15338">
        <v>0</v>
      </c>
      <c r="M15338">
        <v>-2</v>
      </c>
      <c r="N15338">
        <v>0</v>
      </c>
      <c r="O15338">
        <v>-2</v>
      </c>
    </row>
    <row r="15339" spans="1:39" x14ac:dyDescent="0.3">
      <c r="A15339">
        <v>7305</v>
      </c>
      <c r="B15339" t="s">
        <v>629</v>
      </c>
      <c r="C15339" t="s">
        <v>3925</v>
      </c>
      <c r="K15339">
        <v>7</v>
      </c>
      <c r="L15339">
        <v>0</v>
      </c>
      <c r="M15339">
        <v>3</v>
      </c>
      <c r="N15339">
        <v>0</v>
      </c>
      <c r="O15339">
        <v>-16</v>
      </c>
    </row>
    <row r="15340" spans="1:39" x14ac:dyDescent="0.3">
      <c r="A15340">
        <v>7305</v>
      </c>
      <c r="B15340" t="s">
        <v>1372</v>
      </c>
      <c r="C15340" t="s">
        <v>202</v>
      </c>
      <c r="K15340">
        <v>16</v>
      </c>
      <c r="L15340">
        <v>0</v>
      </c>
      <c r="M15340">
        <v>11</v>
      </c>
      <c r="N15340">
        <v>1</v>
      </c>
      <c r="O15340">
        <v>37</v>
      </c>
    </row>
    <row r="15341" spans="1:39" x14ac:dyDescent="0.3">
      <c r="A15341">
        <v>7305</v>
      </c>
      <c r="B15341" t="s">
        <v>1372</v>
      </c>
      <c r="C15341" t="s">
        <v>180</v>
      </c>
      <c r="K15341">
        <v>2</v>
      </c>
      <c r="L15341">
        <v>0</v>
      </c>
      <c r="M15341">
        <v>3</v>
      </c>
      <c r="N15341">
        <v>0</v>
      </c>
      <c r="O15341">
        <v>4</v>
      </c>
    </row>
    <row r="15342" spans="1:39" x14ac:dyDescent="0.3">
      <c r="A15342">
        <v>7305</v>
      </c>
      <c r="B15342" t="s">
        <v>1372</v>
      </c>
      <c r="C15342" t="s">
        <v>3927</v>
      </c>
      <c r="K15342">
        <v>2</v>
      </c>
      <c r="L15342">
        <v>0</v>
      </c>
      <c r="M15342">
        <v>1</v>
      </c>
      <c r="N15342">
        <v>1</v>
      </c>
      <c r="O15342">
        <v>1</v>
      </c>
    </row>
    <row r="15343" spans="1:39" x14ac:dyDescent="0.3">
      <c r="A15343">
        <v>7305</v>
      </c>
      <c r="B15343" t="s">
        <v>1372</v>
      </c>
      <c r="C15343" t="s">
        <v>107</v>
      </c>
      <c r="K15343">
        <v>1</v>
      </c>
      <c r="L15343">
        <v>0</v>
      </c>
      <c r="M15343">
        <v>1</v>
      </c>
      <c r="N15343">
        <v>0</v>
      </c>
      <c r="O15343">
        <v>1</v>
      </c>
    </row>
    <row r="15344" spans="1:39" x14ac:dyDescent="0.3">
      <c r="A15344">
        <v>7305</v>
      </c>
      <c r="B15344" t="s">
        <v>1372</v>
      </c>
      <c r="C15344" t="s">
        <v>1344</v>
      </c>
      <c r="K15344">
        <v>1</v>
      </c>
      <c r="L15344">
        <v>0</v>
      </c>
      <c r="M15344">
        <v>0</v>
      </c>
      <c r="N15344">
        <v>0</v>
      </c>
      <c r="O15344">
        <v>0</v>
      </c>
    </row>
    <row r="15345" spans="1:19" x14ac:dyDescent="0.3">
      <c r="A15345">
        <v>7305</v>
      </c>
      <c r="B15345" t="s">
        <v>1372</v>
      </c>
      <c r="C15345" t="s">
        <v>2122</v>
      </c>
      <c r="K15345">
        <v>4</v>
      </c>
      <c r="L15345">
        <v>0</v>
      </c>
      <c r="M15345">
        <v>3</v>
      </c>
      <c r="N15345">
        <v>0</v>
      </c>
      <c r="O15345">
        <v>-3</v>
      </c>
    </row>
    <row r="15346" spans="1:19" x14ac:dyDescent="0.3">
      <c r="A15346">
        <v>7305</v>
      </c>
      <c r="B15346" t="s">
        <v>1372</v>
      </c>
      <c r="C15346" t="s">
        <v>3928</v>
      </c>
      <c r="K15346">
        <v>1</v>
      </c>
      <c r="L15346">
        <v>1</v>
      </c>
      <c r="M15346">
        <v>-6</v>
      </c>
      <c r="N15346">
        <v>0</v>
      </c>
      <c r="O15346">
        <v>-6</v>
      </c>
    </row>
    <row r="15347" spans="1:19" x14ac:dyDescent="0.3">
      <c r="A15347">
        <v>7305</v>
      </c>
      <c r="B15347" t="s">
        <v>629</v>
      </c>
      <c r="C15347" t="s">
        <v>3717</v>
      </c>
      <c r="P15347">
        <v>78</v>
      </c>
      <c r="Q15347">
        <v>1</v>
      </c>
      <c r="R15347">
        <v>134</v>
      </c>
      <c r="S15347">
        <v>5</v>
      </c>
    </row>
    <row r="15348" spans="1:19" x14ac:dyDescent="0.3">
      <c r="A15348">
        <v>7305</v>
      </c>
      <c r="B15348" t="s">
        <v>629</v>
      </c>
      <c r="C15348" t="s">
        <v>1135</v>
      </c>
      <c r="P15348">
        <v>39</v>
      </c>
      <c r="Q15348">
        <v>1</v>
      </c>
      <c r="R15348">
        <v>50</v>
      </c>
      <c r="S15348">
        <v>2</v>
      </c>
    </row>
    <row r="15349" spans="1:19" x14ac:dyDescent="0.3">
      <c r="A15349">
        <v>7305</v>
      </c>
      <c r="B15349" t="s">
        <v>629</v>
      </c>
      <c r="C15349" t="s">
        <v>3589</v>
      </c>
      <c r="P15349">
        <v>17</v>
      </c>
      <c r="Q15349">
        <v>0</v>
      </c>
      <c r="R15349">
        <v>41</v>
      </c>
      <c r="S15349">
        <v>6</v>
      </c>
    </row>
    <row r="15350" spans="1:19" x14ac:dyDescent="0.3">
      <c r="A15350">
        <v>7305</v>
      </c>
      <c r="B15350" t="s">
        <v>629</v>
      </c>
      <c r="C15350" t="s">
        <v>3929</v>
      </c>
      <c r="P15350">
        <v>12</v>
      </c>
      <c r="Q15350">
        <v>0</v>
      </c>
      <c r="R15350">
        <v>34</v>
      </c>
      <c r="S15350">
        <v>4</v>
      </c>
    </row>
    <row r="15351" spans="1:19" x14ac:dyDescent="0.3">
      <c r="A15351">
        <v>7305</v>
      </c>
      <c r="B15351" t="s">
        <v>629</v>
      </c>
      <c r="C15351" t="s">
        <v>2211</v>
      </c>
      <c r="P15351">
        <v>22</v>
      </c>
      <c r="Q15351">
        <v>0</v>
      </c>
      <c r="R15351">
        <v>32</v>
      </c>
      <c r="S15351">
        <v>2</v>
      </c>
    </row>
    <row r="15352" spans="1:19" x14ac:dyDescent="0.3">
      <c r="A15352">
        <v>7305</v>
      </c>
      <c r="B15352" t="s">
        <v>629</v>
      </c>
      <c r="C15352" t="s">
        <v>935</v>
      </c>
      <c r="P15352">
        <v>10</v>
      </c>
      <c r="Q15352">
        <v>0</v>
      </c>
      <c r="R15352">
        <v>16</v>
      </c>
      <c r="S15352">
        <v>2</v>
      </c>
    </row>
    <row r="15353" spans="1:19" x14ac:dyDescent="0.3">
      <c r="A15353">
        <v>7305</v>
      </c>
      <c r="B15353" t="s">
        <v>629</v>
      </c>
      <c r="C15353" t="s">
        <v>3714</v>
      </c>
      <c r="P15353">
        <v>16</v>
      </c>
      <c r="Q15353">
        <v>0</v>
      </c>
      <c r="R15353">
        <v>16</v>
      </c>
      <c r="S15353">
        <v>1</v>
      </c>
    </row>
    <row r="15354" spans="1:19" x14ac:dyDescent="0.3">
      <c r="A15354">
        <v>7305</v>
      </c>
      <c r="B15354" t="s">
        <v>629</v>
      </c>
      <c r="C15354" t="s">
        <v>3930</v>
      </c>
      <c r="P15354">
        <v>8</v>
      </c>
      <c r="Q15354">
        <v>0</v>
      </c>
      <c r="R15354">
        <v>10</v>
      </c>
      <c r="S15354">
        <v>2</v>
      </c>
    </row>
    <row r="15355" spans="1:19" x14ac:dyDescent="0.3">
      <c r="A15355">
        <v>7305</v>
      </c>
      <c r="B15355" t="s">
        <v>1372</v>
      </c>
      <c r="C15355" t="s">
        <v>962</v>
      </c>
      <c r="P15355">
        <v>55</v>
      </c>
      <c r="Q15355">
        <v>1</v>
      </c>
      <c r="R15355">
        <v>140</v>
      </c>
      <c r="S15355">
        <v>7</v>
      </c>
    </row>
    <row r="15356" spans="1:19" x14ac:dyDescent="0.3">
      <c r="A15356">
        <v>7305</v>
      </c>
      <c r="B15356" t="s">
        <v>1372</v>
      </c>
      <c r="C15356" t="s">
        <v>282</v>
      </c>
      <c r="P15356">
        <v>51</v>
      </c>
      <c r="Q15356">
        <v>1</v>
      </c>
      <c r="R15356">
        <v>122</v>
      </c>
      <c r="S15356">
        <v>7</v>
      </c>
    </row>
    <row r="15357" spans="1:19" x14ac:dyDescent="0.3">
      <c r="A15357">
        <v>7305</v>
      </c>
      <c r="B15357" t="s">
        <v>1372</v>
      </c>
      <c r="C15357" t="s">
        <v>3544</v>
      </c>
      <c r="P15357">
        <v>18</v>
      </c>
      <c r="Q15357">
        <v>0</v>
      </c>
      <c r="R15357">
        <v>28</v>
      </c>
      <c r="S15357">
        <v>2</v>
      </c>
    </row>
    <row r="15358" spans="1:19" x14ac:dyDescent="0.3">
      <c r="A15358">
        <v>7305</v>
      </c>
      <c r="B15358" t="s">
        <v>1372</v>
      </c>
      <c r="C15358" t="s">
        <v>2352</v>
      </c>
      <c r="P15358">
        <v>17</v>
      </c>
      <c r="Q15358">
        <v>0</v>
      </c>
      <c r="R15358">
        <v>17</v>
      </c>
      <c r="S15358">
        <v>1</v>
      </c>
    </row>
    <row r="15359" spans="1:19" x14ac:dyDescent="0.3">
      <c r="A15359">
        <v>7305</v>
      </c>
      <c r="B15359" t="s">
        <v>1372</v>
      </c>
      <c r="C15359" t="s">
        <v>202</v>
      </c>
      <c r="P15359">
        <v>8</v>
      </c>
      <c r="Q15359">
        <v>0</v>
      </c>
      <c r="R15359">
        <v>12</v>
      </c>
      <c r="S15359">
        <v>2</v>
      </c>
    </row>
    <row r="15360" spans="1:19" x14ac:dyDescent="0.3">
      <c r="A15360">
        <v>7305</v>
      </c>
      <c r="B15360" t="s">
        <v>1372</v>
      </c>
      <c r="C15360" t="s">
        <v>3928</v>
      </c>
      <c r="P15360">
        <v>10</v>
      </c>
      <c r="Q15360">
        <v>0</v>
      </c>
      <c r="R15360">
        <v>9</v>
      </c>
      <c r="S15360">
        <v>3</v>
      </c>
    </row>
    <row r="15361" spans="1:39" x14ac:dyDescent="0.3">
      <c r="A15361">
        <v>7305</v>
      </c>
      <c r="B15361" t="s">
        <v>629</v>
      </c>
      <c r="C15361" t="s">
        <v>741</v>
      </c>
      <c r="T15361">
        <v>20.3</v>
      </c>
      <c r="U15361">
        <v>43</v>
      </c>
      <c r="V15361">
        <v>0</v>
      </c>
      <c r="W15361">
        <v>61</v>
      </c>
      <c r="X15361">
        <v>3</v>
      </c>
    </row>
    <row r="15362" spans="1:39" x14ac:dyDescent="0.3">
      <c r="A15362">
        <v>7305</v>
      </c>
      <c r="B15362" t="s">
        <v>629</v>
      </c>
      <c r="C15362" t="s">
        <v>2441</v>
      </c>
      <c r="T15362">
        <v>14</v>
      </c>
      <c r="U15362">
        <v>14</v>
      </c>
      <c r="V15362">
        <v>0</v>
      </c>
      <c r="W15362">
        <v>14</v>
      </c>
      <c r="X15362">
        <v>1</v>
      </c>
    </row>
    <row r="15363" spans="1:39" x14ac:dyDescent="0.3">
      <c r="A15363">
        <v>7305</v>
      </c>
      <c r="B15363" t="s">
        <v>629</v>
      </c>
      <c r="C15363" t="s">
        <v>3931</v>
      </c>
      <c r="T15363">
        <v>8</v>
      </c>
      <c r="U15363">
        <v>8</v>
      </c>
      <c r="V15363">
        <v>0</v>
      </c>
      <c r="W15363">
        <v>8</v>
      </c>
      <c r="X15363">
        <v>1</v>
      </c>
    </row>
    <row r="15364" spans="1:39" x14ac:dyDescent="0.3">
      <c r="A15364">
        <v>7305</v>
      </c>
      <c r="B15364" t="s">
        <v>1372</v>
      </c>
      <c r="C15364" t="s">
        <v>282</v>
      </c>
      <c r="T15364">
        <v>16</v>
      </c>
      <c r="U15364">
        <v>16</v>
      </c>
      <c r="V15364">
        <v>0</v>
      </c>
      <c r="W15364">
        <v>16</v>
      </c>
      <c r="X15364">
        <v>1</v>
      </c>
    </row>
    <row r="15365" spans="1:39" x14ac:dyDescent="0.3">
      <c r="A15365">
        <v>7305</v>
      </c>
      <c r="B15365" t="s">
        <v>629</v>
      </c>
      <c r="C15365" t="s">
        <v>870</v>
      </c>
      <c r="Y15365">
        <v>1</v>
      </c>
      <c r="Z15365">
        <v>2</v>
      </c>
      <c r="AA15365">
        <v>0</v>
      </c>
      <c r="AB15365">
        <v>2</v>
      </c>
      <c r="AC15365">
        <v>2</v>
      </c>
    </row>
    <row r="15366" spans="1:39" x14ac:dyDescent="0.3">
      <c r="A15366">
        <v>7305</v>
      </c>
      <c r="B15366" t="s">
        <v>1372</v>
      </c>
      <c r="C15366" t="s">
        <v>3829</v>
      </c>
      <c r="Y15366">
        <v>5.5</v>
      </c>
      <c r="Z15366">
        <v>8</v>
      </c>
      <c r="AA15366">
        <v>0</v>
      </c>
      <c r="AB15366">
        <v>11</v>
      </c>
      <c r="AC15366">
        <v>2</v>
      </c>
    </row>
    <row r="15367" spans="1:39" x14ac:dyDescent="0.3">
      <c r="A15367">
        <v>7305</v>
      </c>
      <c r="B15367" t="s">
        <v>629</v>
      </c>
      <c r="C15367" t="s">
        <v>603</v>
      </c>
      <c r="AD15367">
        <v>6</v>
      </c>
      <c r="AE15367">
        <v>54</v>
      </c>
      <c r="AF15367">
        <v>4</v>
      </c>
      <c r="AG15367">
        <v>66.7</v>
      </c>
      <c r="AH15367">
        <v>15</v>
      </c>
      <c r="AI15367">
        <v>3</v>
      </c>
    </row>
    <row r="15368" spans="1:39" x14ac:dyDescent="0.3">
      <c r="A15368">
        <v>7305</v>
      </c>
      <c r="B15368" t="s">
        <v>1372</v>
      </c>
      <c r="C15368" t="s">
        <v>1117</v>
      </c>
      <c r="AD15368">
        <v>0</v>
      </c>
      <c r="AE15368" t="s">
        <v>136</v>
      </c>
      <c r="AF15368">
        <v>0</v>
      </c>
      <c r="AG15368" t="s">
        <v>136</v>
      </c>
      <c r="AH15368">
        <v>4</v>
      </c>
      <c r="AI15368">
        <v>4</v>
      </c>
    </row>
    <row r="15369" spans="1:39" x14ac:dyDescent="0.3">
      <c r="A15369">
        <v>7305</v>
      </c>
      <c r="B15369" t="s">
        <v>629</v>
      </c>
      <c r="C15369" t="s">
        <v>3718</v>
      </c>
      <c r="AJ15369">
        <v>58</v>
      </c>
      <c r="AK15369">
        <v>200</v>
      </c>
      <c r="AL15369">
        <v>50</v>
      </c>
      <c r="AM15369">
        <v>4</v>
      </c>
    </row>
    <row r="15370" spans="1:39" x14ac:dyDescent="0.3">
      <c r="A15370">
        <v>7305</v>
      </c>
      <c r="B15370" t="s">
        <v>1372</v>
      </c>
      <c r="C15370" t="s">
        <v>3932</v>
      </c>
      <c r="AJ15370">
        <v>74</v>
      </c>
      <c r="AK15370">
        <v>225</v>
      </c>
      <c r="AL15370">
        <v>45</v>
      </c>
      <c r="AM15370">
        <v>5</v>
      </c>
    </row>
    <row r="15371" spans="1:39" x14ac:dyDescent="0.3">
      <c r="A15371">
        <v>7306</v>
      </c>
      <c r="B15371" t="s">
        <v>626</v>
      </c>
      <c r="C15371" t="s">
        <v>3933</v>
      </c>
      <c r="D15371">
        <v>34</v>
      </c>
      <c r="E15371">
        <v>44.1</v>
      </c>
      <c r="F15371">
        <v>15</v>
      </c>
      <c r="G15371">
        <v>1</v>
      </c>
      <c r="H15371">
        <v>0</v>
      </c>
      <c r="I15371">
        <v>137</v>
      </c>
      <c r="J15371">
        <v>72.099999999999994</v>
      </c>
    </row>
    <row r="15372" spans="1:39" x14ac:dyDescent="0.3">
      <c r="A15372">
        <v>7306</v>
      </c>
      <c r="B15372" t="s">
        <v>626</v>
      </c>
      <c r="C15372" t="s">
        <v>3934</v>
      </c>
      <c r="D15372">
        <v>1</v>
      </c>
      <c r="E15372">
        <v>0</v>
      </c>
      <c r="F15372">
        <v>0</v>
      </c>
      <c r="G15372">
        <v>0</v>
      </c>
      <c r="H15372">
        <v>0</v>
      </c>
      <c r="I15372">
        <v>0</v>
      </c>
      <c r="J15372">
        <v>0</v>
      </c>
    </row>
    <row r="15373" spans="1:39" x14ac:dyDescent="0.3">
      <c r="A15373">
        <v>7306</v>
      </c>
      <c r="B15373" t="s">
        <v>806</v>
      </c>
      <c r="C15373" t="s">
        <v>3935</v>
      </c>
      <c r="D15373">
        <v>27</v>
      </c>
      <c r="E15373">
        <v>63</v>
      </c>
      <c r="F15373">
        <v>17</v>
      </c>
      <c r="G15373">
        <v>0</v>
      </c>
      <c r="H15373">
        <v>1</v>
      </c>
      <c r="I15373">
        <v>189</v>
      </c>
      <c r="J15373">
        <v>134</v>
      </c>
    </row>
    <row r="15374" spans="1:39" x14ac:dyDescent="0.3">
      <c r="A15374">
        <v>7306</v>
      </c>
      <c r="B15374" t="s">
        <v>626</v>
      </c>
      <c r="C15374" t="s">
        <v>3933</v>
      </c>
      <c r="K15374">
        <v>12</v>
      </c>
      <c r="L15374">
        <v>1</v>
      </c>
      <c r="M15374">
        <v>28</v>
      </c>
      <c r="N15374">
        <v>0</v>
      </c>
      <c r="O15374">
        <v>72</v>
      </c>
    </row>
    <row r="15375" spans="1:39" x14ac:dyDescent="0.3">
      <c r="A15375">
        <v>7306</v>
      </c>
      <c r="B15375" t="s">
        <v>626</v>
      </c>
      <c r="C15375" t="s">
        <v>206</v>
      </c>
      <c r="K15375">
        <v>3</v>
      </c>
      <c r="L15375">
        <v>0</v>
      </c>
      <c r="M15375">
        <v>17</v>
      </c>
      <c r="N15375">
        <v>0</v>
      </c>
      <c r="O15375">
        <v>39</v>
      </c>
    </row>
    <row r="15376" spans="1:39" x14ac:dyDescent="0.3">
      <c r="A15376">
        <v>7306</v>
      </c>
      <c r="B15376" t="s">
        <v>626</v>
      </c>
      <c r="C15376" t="s">
        <v>3936</v>
      </c>
      <c r="K15376">
        <v>8</v>
      </c>
      <c r="L15376">
        <v>0</v>
      </c>
      <c r="M15376">
        <v>7</v>
      </c>
      <c r="N15376">
        <v>0</v>
      </c>
      <c r="O15376">
        <v>20</v>
      </c>
    </row>
    <row r="15377" spans="1:19" x14ac:dyDescent="0.3">
      <c r="A15377">
        <v>7306</v>
      </c>
      <c r="B15377" t="s">
        <v>626</v>
      </c>
      <c r="C15377" t="s">
        <v>172</v>
      </c>
      <c r="K15377">
        <v>2</v>
      </c>
      <c r="L15377">
        <v>0</v>
      </c>
      <c r="M15377">
        <v>4</v>
      </c>
      <c r="N15377">
        <v>1</v>
      </c>
      <c r="O15377">
        <v>7</v>
      </c>
    </row>
    <row r="15378" spans="1:19" x14ac:dyDescent="0.3">
      <c r="A15378">
        <v>7306</v>
      </c>
      <c r="B15378" t="s">
        <v>626</v>
      </c>
      <c r="C15378" t="s">
        <v>52</v>
      </c>
      <c r="K15378">
        <v>2</v>
      </c>
      <c r="L15378">
        <v>0</v>
      </c>
      <c r="M15378">
        <v>3</v>
      </c>
      <c r="N15378">
        <v>0</v>
      </c>
      <c r="O15378">
        <v>5</v>
      </c>
    </row>
    <row r="15379" spans="1:19" x14ac:dyDescent="0.3">
      <c r="A15379">
        <v>7306</v>
      </c>
      <c r="B15379" t="s">
        <v>626</v>
      </c>
      <c r="C15379" t="s">
        <v>3937</v>
      </c>
      <c r="K15379">
        <v>1</v>
      </c>
      <c r="L15379">
        <v>0</v>
      </c>
      <c r="M15379">
        <v>0</v>
      </c>
      <c r="N15379">
        <v>0</v>
      </c>
      <c r="O15379">
        <v>0</v>
      </c>
    </row>
    <row r="15380" spans="1:19" x14ac:dyDescent="0.3">
      <c r="A15380">
        <v>7306</v>
      </c>
      <c r="B15380" t="s">
        <v>806</v>
      </c>
      <c r="C15380" t="s">
        <v>354</v>
      </c>
      <c r="K15380">
        <v>12</v>
      </c>
      <c r="L15380">
        <v>0</v>
      </c>
      <c r="M15380">
        <v>27</v>
      </c>
      <c r="N15380">
        <v>1</v>
      </c>
      <c r="O15380">
        <v>99</v>
      </c>
    </row>
    <row r="15381" spans="1:19" x14ac:dyDescent="0.3">
      <c r="A15381">
        <v>7306</v>
      </c>
      <c r="B15381" t="s">
        <v>806</v>
      </c>
      <c r="C15381" t="s">
        <v>3938</v>
      </c>
      <c r="K15381">
        <v>13</v>
      </c>
      <c r="L15381">
        <v>1</v>
      </c>
      <c r="M15381">
        <v>7</v>
      </c>
      <c r="N15381">
        <v>0</v>
      </c>
      <c r="O15381">
        <v>57</v>
      </c>
    </row>
    <row r="15382" spans="1:19" x14ac:dyDescent="0.3">
      <c r="A15382">
        <v>7306</v>
      </c>
      <c r="B15382" t="s">
        <v>806</v>
      </c>
      <c r="C15382" t="s">
        <v>3648</v>
      </c>
      <c r="K15382">
        <v>8</v>
      </c>
      <c r="L15382">
        <v>0</v>
      </c>
      <c r="M15382">
        <v>28</v>
      </c>
      <c r="N15382">
        <v>1</v>
      </c>
      <c r="O15382">
        <v>40</v>
      </c>
    </row>
    <row r="15383" spans="1:19" x14ac:dyDescent="0.3">
      <c r="A15383">
        <v>7306</v>
      </c>
      <c r="B15383" t="s">
        <v>806</v>
      </c>
      <c r="C15383" t="s">
        <v>215</v>
      </c>
      <c r="K15383">
        <v>4</v>
      </c>
      <c r="L15383">
        <v>0</v>
      </c>
      <c r="M15383">
        <v>3</v>
      </c>
      <c r="N15383">
        <v>0</v>
      </c>
      <c r="O15383">
        <v>9</v>
      </c>
    </row>
    <row r="15384" spans="1:19" x14ac:dyDescent="0.3">
      <c r="A15384">
        <v>7306</v>
      </c>
      <c r="B15384" t="s">
        <v>806</v>
      </c>
      <c r="C15384" t="s">
        <v>3939</v>
      </c>
      <c r="K15384">
        <v>2</v>
      </c>
      <c r="L15384">
        <v>0</v>
      </c>
      <c r="M15384">
        <v>2</v>
      </c>
      <c r="N15384">
        <v>0</v>
      </c>
      <c r="O15384">
        <v>4</v>
      </c>
    </row>
    <row r="15385" spans="1:19" x14ac:dyDescent="0.3">
      <c r="A15385">
        <v>7306</v>
      </c>
      <c r="B15385" t="s">
        <v>806</v>
      </c>
      <c r="C15385" t="s">
        <v>1424</v>
      </c>
      <c r="K15385">
        <v>2</v>
      </c>
      <c r="L15385">
        <v>0</v>
      </c>
      <c r="M15385">
        <v>5</v>
      </c>
      <c r="N15385">
        <v>0</v>
      </c>
      <c r="O15385">
        <v>3</v>
      </c>
    </row>
    <row r="15386" spans="1:19" x14ac:dyDescent="0.3">
      <c r="A15386">
        <v>7306</v>
      </c>
      <c r="B15386" t="s">
        <v>806</v>
      </c>
      <c r="C15386" t="s">
        <v>1052</v>
      </c>
      <c r="K15386">
        <v>1</v>
      </c>
      <c r="L15386">
        <v>0</v>
      </c>
      <c r="M15386">
        <v>2</v>
      </c>
      <c r="N15386">
        <v>0</v>
      </c>
      <c r="O15386">
        <v>2</v>
      </c>
    </row>
    <row r="15387" spans="1:19" x14ac:dyDescent="0.3">
      <c r="A15387">
        <v>7306</v>
      </c>
      <c r="B15387" t="s">
        <v>626</v>
      </c>
      <c r="C15387" t="s">
        <v>3520</v>
      </c>
      <c r="P15387">
        <v>19</v>
      </c>
      <c r="Q15387">
        <v>0</v>
      </c>
      <c r="R15387">
        <v>40</v>
      </c>
      <c r="S15387">
        <v>4</v>
      </c>
    </row>
    <row r="15388" spans="1:19" x14ac:dyDescent="0.3">
      <c r="A15388">
        <v>7306</v>
      </c>
      <c r="B15388" t="s">
        <v>626</v>
      </c>
      <c r="C15388" t="s">
        <v>3940</v>
      </c>
      <c r="P15388">
        <v>24</v>
      </c>
      <c r="Q15388">
        <v>0</v>
      </c>
      <c r="R15388">
        <v>29</v>
      </c>
      <c r="S15388">
        <v>2</v>
      </c>
    </row>
    <row r="15389" spans="1:19" x14ac:dyDescent="0.3">
      <c r="A15389">
        <v>7306</v>
      </c>
      <c r="B15389" t="s">
        <v>626</v>
      </c>
      <c r="C15389" t="s">
        <v>1057</v>
      </c>
      <c r="P15389">
        <v>10</v>
      </c>
      <c r="Q15389">
        <v>0</v>
      </c>
      <c r="R15389">
        <v>24</v>
      </c>
      <c r="S15389">
        <v>3</v>
      </c>
    </row>
    <row r="15390" spans="1:19" x14ac:dyDescent="0.3">
      <c r="A15390">
        <v>7306</v>
      </c>
      <c r="B15390" t="s">
        <v>626</v>
      </c>
      <c r="C15390" t="s">
        <v>206</v>
      </c>
      <c r="P15390">
        <v>5</v>
      </c>
      <c r="Q15390">
        <v>0</v>
      </c>
      <c r="R15390">
        <v>9</v>
      </c>
      <c r="S15390">
        <v>2</v>
      </c>
    </row>
    <row r="15391" spans="1:19" x14ac:dyDescent="0.3">
      <c r="A15391">
        <v>7306</v>
      </c>
      <c r="B15391" t="s">
        <v>626</v>
      </c>
      <c r="C15391" t="s">
        <v>172</v>
      </c>
      <c r="P15391">
        <v>9</v>
      </c>
      <c r="Q15391">
        <v>0</v>
      </c>
      <c r="R15391">
        <v>9</v>
      </c>
      <c r="S15391">
        <v>1</v>
      </c>
    </row>
    <row r="15392" spans="1:19" x14ac:dyDescent="0.3">
      <c r="A15392">
        <v>7306</v>
      </c>
      <c r="B15392" t="s">
        <v>626</v>
      </c>
      <c r="C15392" t="s">
        <v>74</v>
      </c>
      <c r="P15392">
        <v>6</v>
      </c>
      <c r="Q15392">
        <v>0</v>
      </c>
      <c r="R15392">
        <v>6</v>
      </c>
      <c r="S15392">
        <v>1</v>
      </c>
    </row>
    <row r="15393" spans="1:35" x14ac:dyDescent="0.3">
      <c r="A15393">
        <v>7306</v>
      </c>
      <c r="B15393" t="s">
        <v>626</v>
      </c>
      <c r="C15393" t="s">
        <v>52</v>
      </c>
      <c r="P15393">
        <v>1</v>
      </c>
      <c r="Q15393">
        <v>0</v>
      </c>
      <c r="R15393">
        <v>1</v>
      </c>
      <c r="S15393">
        <v>1</v>
      </c>
    </row>
    <row r="15394" spans="1:35" x14ac:dyDescent="0.3">
      <c r="A15394">
        <v>7306</v>
      </c>
      <c r="B15394" t="s">
        <v>806</v>
      </c>
      <c r="C15394" t="s">
        <v>3648</v>
      </c>
      <c r="P15394">
        <v>42</v>
      </c>
      <c r="Q15394">
        <v>0</v>
      </c>
      <c r="R15394">
        <v>78</v>
      </c>
      <c r="S15394">
        <v>6</v>
      </c>
    </row>
    <row r="15395" spans="1:35" x14ac:dyDescent="0.3">
      <c r="A15395">
        <v>7306</v>
      </c>
      <c r="B15395" t="s">
        <v>806</v>
      </c>
      <c r="C15395" t="s">
        <v>152</v>
      </c>
      <c r="P15395">
        <v>12</v>
      </c>
      <c r="Q15395">
        <v>0</v>
      </c>
      <c r="R15395">
        <v>47</v>
      </c>
      <c r="S15395">
        <v>5</v>
      </c>
    </row>
    <row r="15396" spans="1:35" x14ac:dyDescent="0.3">
      <c r="A15396">
        <v>7306</v>
      </c>
      <c r="B15396" t="s">
        <v>806</v>
      </c>
      <c r="C15396" t="s">
        <v>1362</v>
      </c>
      <c r="P15396">
        <v>23</v>
      </c>
      <c r="Q15396">
        <v>1</v>
      </c>
      <c r="R15396">
        <v>23</v>
      </c>
      <c r="S15396">
        <v>1</v>
      </c>
    </row>
    <row r="15397" spans="1:35" x14ac:dyDescent="0.3">
      <c r="A15397">
        <v>7306</v>
      </c>
      <c r="B15397" t="s">
        <v>806</v>
      </c>
      <c r="C15397" t="s">
        <v>3941</v>
      </c>
      <c r="P15397">
        <v>14</v>
      </c>
      <c r="Q15397">
        <v>0</v>
      </c>
      <c r="R15397">
        <v>14</v>
      </c>
      <c r="S15397">
        <v>1</v>
      </c>
    </row>
    <row r="15398" spans="1:35" x14ac:dyDescent="0.3">
      <c r="A15398">
        <v>7306</v>
      </c>
      <c r="B15398" t="s">
        <v>806</v>
      </c>
      <c r="C15398" t="s">
        <v>3942</v>
      </c>
      <c r="P15398">
        <v>12</v>
      </c>
      <c r="Q15398">
        <v>0</v>
      </c>
      <c r="R15398">
        <v>12</v>
      </c>
      <c r="S15398">
        <v>1</v>
      </c>
    </row>
    <row r="15399" spans="1:35" x14ac:dyDescent="0.3">
      <c r="A15399">
        <v>7306</v>
      </c>
      <c r="B15399" t="s">
        <v>806</v>
      </c>
      <c r="C15399" t="s">
        <v>3943</v>
      </c>
      <c r="P15399">
        <v>9</v>
      </c>
      <c r="Q15399">
        <v>0</v>
      </c>
      <c r="R15399">
        <v>11</v>
      </c>
      <c r="S15399">
        <v>2</v>
      </c>
    </row>
    <row r="15400" spans="1:35" x14ac:dyDescent="0.3">
      <c r="A15400">
        <v>7306</v>
      </c>
      <c r="B15400" t="s">
        <v>806</v>
      </c>
      <c r="C15400" t="s">
        <v>3944</v>
      </c>
      <c r="P15400">
        <v>4</v>
      </c>
      <c r="Q15400">
        <v>0</v>
      </c>
      <c r="R15400">
        <v>4</v>
      </c>
      <c r="S15400">
        <v>1</v>
      </c>
    </row>
    <row r="15401" spans="1:35" x14ac:dyDescent="0.3">
      <c r="A15401">
        <v>7306</v>
      </c>
      <c r="B15401" t="s">
        <v>626</v>
      </c>
      <c r="C15401" t="s">
        <v>206</v>
      </c>
      <c r="T15401">
        <v>15</v>
      </c>
      <c r="U15401">
        <v>15</v>
      </c>
      <c r="V15401">
        <v>0</v>
      </c>
      <c r="W15401">
        <v>15</v>
      </c>
      <c r="X15401">
        <v>1</v>
      </c>
    </row>
    <row r="15402" spans="1:35" x14ac:dyDescent="0.3">
      <c r="A15402">
        <v>7306</v>
      </c>
      <c r="B15402" t="s">
        <v>806</v>
      </c>
      <c r="C15402" t="s">
        <v>215</v>
      </c>
      <c r="T15402">
        <v>26</v>
      </c>
      <c r="U15402">
        <v>26</v>
      </c>
      <c r="V15402">
        <v>0</v>
      </c>
      <c r="W15402">
        <v>26</v>
      </c>
      <c r="X15402">
        <v>1</v>
      </c>
    </row>
    <row r="15403" spans="1:35" x14ac:dyDescent="0.3">
      <c r="A15403">
        <v>7306</v>
      </c>
      <c r="B15403" t="s">
        <v>626</v>
      </c>
      <c r="C15403" t="s">
        <v>206</v>
      </c>
      <c r="Y15403">
        <v>0.5</v>
      </c>
      <c r="Z15403">
        <v>1</v>
      </c>
      <c r="AA15403">
        <v>0</v>
      </c>
      <c r="AB15403">
        <v>1</v>
      </c>
      <c r="AC15403">
        <v>2</v>
      </c>
    </row>
    <row r="15404" spans="1:35" x14ac:dyDescent="0.3">
      <c r="A15404">
        <v>7306</v>
      </c>
      <c r="B15404" t="s">
        <v>806</v>
      </c>
      <c r="C15404" t="s">
        <v>152</v>
      </c>
      <c r="Y15404">
        <v>8</v>
      </c>
      <c r="Z15404">
        <v>8</v>
      </c>
      <c r="AA15404">
        <v>0</v>
      </c>
      <c r="AB15404">
        <v>8</v>
      </c>
      <c r="AC15404">
        <v>1</v>
      </c>
    </row>
    <row r="15405" spans="1:35" x14ac:dyDescent="0.3">
      <c r="A15405">
        <v>7306</v>
      </c>
      <c r="B15405" t="s">
        <v>806</v>
      </c>
      <c r="C15405" t="s">
        <v>3648</v>
      </c>
      <c r="Y15405">
        <v>7</v>
      </c>
      <c r="Z15405">
        <v>7</v>
      </c>
      <c r="AA15405">
        <v>0</v>
      </c>
      <c r="AB15405">
        <v>7</v>
      </c>
      <c r="AC15405">
        <v>1</v>
      </c>
    </row>
    <row r="15406" spans="1:35" x14ac:dyDescent="0.3">
      <c r="A15406">
        <v>7306</v>
      </c>
      <c r="B15406" t="s">
        <v>806</v>
      </c>
      <c r="C15406" t="s">
        <v>3945</v>
      </c>
      <c r="Y15406">
        <v>2</v>
      </c>
      <c r="Z15406">
        <v>2</v>
      </c>
      <c r="AA15406">
        <v>0</v>
      </c>
      <c r="AB15406">
        <v>2</v>
      </c>
      <c r="AC15406">
        <v>1</v>
      </c>
    </row>
    <row r="15407" spans="1:35" x14ac:dyDescent="0.3">
      <c r="A15407">
        <v>7306</v>
      </c>
      <c r="B15407" t="s">
        <v>626</v>
      </c>
      <c r="C15407" t="s">
        <v>3522</v>
      </c>
      <c r="AD15407">
        <v>1</v>
      </c>
      <c r="AE15407" t="s">
        <v>136</v>
      </c>
      <c r="AF15407">
        <v>0</v>
      </c>
      <c r="AG15407">
        <v>0</v>
      </c>
      <c r="AH15407">
        <v>1</v>
      </c>
      <c r="AI15407">
        <v>1</v>
      </c>
    </row>
    <row r="15408" spans="1:35" x14ac:dyDescent="0.3">
      <c r="A15408">
        <v>7306</v>
      </c>
      <c r="B15408" t="s">
        <v>806</v>
      </c>
      <c r="C15408" t="s">
        <v>3946</v>
      </c>
      <c r="AD15408">
        <v>4</v>
      </c>
      <c r="AE15408">
        <v>41</v>
      </c>
      <c r="AF15408">
        <v>4</v>
      </c>
      <c r="AG15408">
        <v>100</v>
      </c>
      <c r="AH15408">
        <v>15</v>
      </c>
      <c r="AI15408">
        <v>3</v>
      </c>
    </row>
    <row r="15409" spans="1:39" x14ac:dyDescent="0.3">
      <c r="A15409">
        <v>7306</v>
      </c>
      <c r="B15409" t="s">
        <v>626</v>
      </c>
      <c r="C15409" t="s">
        <v>3947</v>
      </c>
      <c r="AJ15409">
        <v>62</v>
      </c>
      <c r="AK15409">
        <v>293</v>
      </c>
      <c r="AL15409">
        <v>41.9</v>
      </c>
      <c r="AM15409">
        <v>7</v>
      </c>
    </row>
    <row r="15410" spans="1:39" x14ac:dyDescent="0.3">
      <c r="A15410">
        <v>7306</v>
      </c>
      <c r="B15410" t="s">
        <v>806</v>
      </c>
      <c r="C15410" t="s">
        <v>3948</v>
      </c>
      <c r="AJ15410">
        <v>51</v>
      </c>
      <c r="AK15410">
        <v>169</v>
      </c>
      <c r="AL15410">
        <v>42.2</v>
      </c>
      <c r="AM15410">
        <v>4</v>
      </c>
    </row>
    <row r="15411" spans="1:39" x14ac:dyDescent="0.3">
      <c r="A15411">
        <v>7307</v>
      </c>
      <c r="B15411" t="s">
        <v>365</v>
      </c>
      <c r="C15411" t="s">
        <v>2499</v>
      </c>
      <c r="D15411">
        <v>33</v>
      </c>
      <c r="E15411">
        <v>72.7</v>
      </c>
      <c r="F15411">
        <v>24</v>
      </c>
      <c r="G15411">
        <v>0</v>
      </c>
      <c r="H15411">
        <v>2</v>
      </c>
      <c r="I15411">
        <v>236</v>
      </c>
      <c r="J15411">
        <v>152.80000000000001</v>
      </c>
    </row>
    <row r="15412" spans="1:39" x14ac:dyDescent="0.3">
      <c r="A15412">
        <v>7307</v>
      </c>
      <c r="B15412" t="s">
        <v>365</v>
      </c>
      <c r="C15412" t="s">
        <v>1997</v>
      </c>
      <c r="D15412">
        <v>2</v>
      </c>
      <c r="E15412">
        <v>50</v>
      </c>
      <c r="F15412">
        <v>1</v>
      </c>
      <c r="G15412">
        <v>0</v>
      </c>
      <c r="H15412">
        <v>0</v>
      </c>
      <c r="I15412">
        <v>13</v>
      </c>
      <c r="J15412">
        <v>104.6</v>
      </c>
    </row>
    <row r="15413" spans="1:39" x14ac:dyDescent="0.3">
      <c r="A15413">
        <v>7307</v>
      </c>
      <c r="B15413" t="s">
        <v>670</v>
      </c>
      <c r="C15413" t="s">
        <v>3949</v>
      </c>
      <c r="D15413">
        <v>41</v>
      </c>
      <c r="E15413">
        <v>56.1</v>
      </c>
      <c r="F15413">
        <v>23</v>
      </c>
      <c r="G15413">
        <v>0</v>
      </c>
      <c r="H15413">
        <v>3</v>
      </c>
      <c r="I15413">
        <v>259</v>
      </c>
      <c r="J15413">
        <v>133.30000000000001</v>
      </c>
    </row>
    <row r="15414" spans="1:39" x14ac:dyDescent="0.3">
      <c r="A15414">
        <v>7307</v>
      </c>
      <c r="B15414" t="s">
        <v>365</v>
      </c>
      <c r="C15414" t="s">
        <v>3255</v>
      </c>
      <c r="K15414">
        <v>26</v>
      </c>
      <c r="L15414">
        <v>0</v>
      </c>
      <c r="M15414">
        <v>38</v>
      </c>
      <c r="N15414">
        <v>1</v>
      </c>
      <c r="O15414">
        <v>174</v>
      </c>
    </row>
    <row r="15415" spans="1:39" x14ac:dyDescent="0.3">
      <c r="A15415">
        <v>7307</v>
      </c>
      <c r="B15415" t="s">
        <v>365</v>
      </c>
      <c r="C15415" t="s">
        <v>3256</v>
      </c>
      <c r="K15415">
        <v>10</v>
      </c>
      <c r="L15415">
        <v>0</v>
      </c>
      <c r="M15415">
        <v>6</v>
      </c>
      <c r="N15415">
        <v>1</v>
      </c>
      <c r="O15415">
        <v>30</v>
      </c>
    </row>
    <row r="15416" spans="1:39" x14ac:dyDescent="0.3">
      <c r="A15416">
        <v>7307</v>
      </c>
      <c r="B15416" t="s">
        <v>365</v>
      </c>
      <c r="C15416" t="s">
        <v>3723</v>
      </c>
      <c r="K15416">
        <v>1</v>
      </c>
      <c r="L15416">
        <v>0</v>
      </c>
      <c r="M15416">
        <v>21</v>
      </c>
      <c r="N15416">
        <v>1</v>
      </c>
      <c r="O15416">
        <v>21</v>
      </c>
    </row>
    <row r="15417" spans="1:39" x14ac:dyDescent="0.3">
      <c r="A15417">
        <v>7307</v>
      </c>
      <c r="B15417" t="s">
        <v>365</v>
      </c>
      <c r="C15417" t="s">
        <v>2499</v>
      </c>
      <c r="K15417">
        <v>4</v>
      </c>
      <c r="L15417">
        <v>1</v>
      </c>
      <c r="M15417">
        <v>5</v>
      </c>
      <c r="N15417">
        <v>0</v>
      </c>
      <c r="O15417">
        <v>6</v>
      </c>
    </row>
    <row r="15418" spans="1:39" x14ac:dyDescent="0.3">
      <c r="A15418">
        <v>7307</v>
      </c>
      <c r="B15418" t="s">
        <v>365</v>
      </c>
      <c r="C15418" t="s">
        <v>459</v>
      </c>
      <c r="K15418">
        <v>2</v>
      </c>
      <c r="L15418">
        <v>0</v>
      </c>
      <c r="M15418">
        <v>4</v>
      </c>
      <c r="N15418">
        <v>0</v>
      </c>
      <c r="O15418">
        <v>4</v>
      </c>
    </row>
    <row r="15419" spans="1:39" x14ac:dyDescent="0.3">
      <c r="A15419">
        <v>7307</v>
      </c>
      <c r="B15419" t="s">
        <v>670</v>
      </c>
      <c r="C15419" t="s">
        <v>3950</v>
      </c>
      <c r="K15419">
        <v>8</v>
      </c>
      <c r="L15419">
        <v>0</v>
      </c>
      <c r="M15419">
        <v>17</v>
      </c>
      <c r="N15419">
        <v>0</v>
      </c>
      <c r="O15419">
        <v>53</v>
      </c>
    </row>
    <row r="15420" spans="1:39" x14ac:dyDescent="0.3">
      <c r="A15420">
        <v>7307</v>
      </c>
      <c r="B15420" t="s">
        <v>670</v>
      </c>
      <c r="C15420" t="s">
        <v>399</v>
      </c>
      <c r="K15420">
        <v>16</v>
      </c>
      <c r="L15420">
        <v>0</v>
      </c>
      <c r="M15420">
        <v>14</v>
      </c>
      <c r="N15420">
        <v>0</v>
      </c>
      <c r="O15420">
        <v>49</v>
      </c>
    </row>
    <row r="15421" spans="1:39" x14ac:dyDescent="0.3">
      <c r="A15421">
        <v>7307</v>
      </c>
      <c r="B15421" t="s">
        <v>670</v>
      </c>
      <c r="C15421" t="s">
        <v>3951</v>
      </c>
      <c r="K15421">
        <v>3</v>
      </c>
      <c r="L15421">
        <v>0</v>
      </c>
      <c r="M15421">
        <v>8</v>
      </c>
      <c r="N15421">
        <v>0</v>
      </c>
      <c r="O15421">
        <v>7</v>
      </c>
    </row>
    <row r="15422" spans="1:39" x14ac:dyDescent="0.3">
      <c r="A15422">
        <v>7307</v>
      </c>
      <c r="B15422" t="s">
        <v>670</v>
      </c>
      <c r="C15422" t="s">
        <v>2985</v>
      </c>
      <c r="K15422">
        <v>1</v>
      </c>
      <c r="L15422">
        <v>0</v>
      </c>
      <c r="M15422">
        <v>2</v>
      </c>
      <c r="N15422">
        <v>0</v>
      </c>
      <c r="O15422">
        <v>2</v>
      </c>
    </row>
    <row r="15423" spans="1:39" x14ac:dyDescent="0.3">
      <c r="A15423">
        <v>7307</v>
      </c>
      <c r="B15423" t="s">
        <v>670</v>
      </c>
      <c r="C15423" t="s">
        <v>3949</v>
      </c>
      <c r="K15423">
        <v>4</v>
      </c>
      <c r="L15423">
        <v>0</v>
      </c>
      <c r="M15423">
        <v>8</v>
      </c>
      <c r="N15423">
        <v>0</v>
      </c>
      <c r="O15423">
        <v>-5</v>
      </c>
    </row>
    <row r="15424" spans="1:39" x14ac:dyDescent="0.3">
      <c r="A15424">
        <v>7307</v>
      </c>
      <c r="B15424" t="s">
        <v>365</v>
      </c>
      <c r="C15424" t="s">
        <v>3952</v>
      </c>
      <c r="P15424">
        <v>32</v>
      </c>
      <c r="Q15424">
        <v>0</v>
      </c>
      <c r="R15424">
        <v>81</v>
      </c>
      <c r="S15424">
        <v>5</v>
      </c>
    </row>
    <row r="15425" spans="1:19" x14ac:dyDescent="0.3">
      <c r="A15425">
        <v>7307</v>
      </c>
      <c r="B15425" t="s">
        <v>365</v>
      </c>
      <c r="C15425" t="s">
        <v>595</v>
      </c>
      <c r="P15425">
        <v>26</v>
      </c>
      <c r="Q15425">
        <v>1</v>
      </c>
      <c r="R15425">
        <v>53</v>
      </c>
      <c r="S15425">
        <v>5</v>
      </c>
    </row>
    <row r="15426" spans="1:19" x14ac:dyDescent="0.3">
      <c r="A15426">
        <v>7307</v>
      </c>
      <c r="B15426" t="s">
        <v>365</v>
      </c>
      <c r="C15426" t="s">
        <v>3339</v>
      </c>
      <c r="P15426">
        <v>17</v>
      </c>
      <c r="Q15426">
        <v>0</v>
      </c>
      <c r="R15426">
        <v>39</v>
      </c>
      <c r="S15426">
        <v>4</v>
      </c>
    </row>
    <row r="15427" spans="1:19" x14ac:dyDescent="0.3">
      <c r="A15427">
        <v>7307</v>
      </c>
      <c r="B15427" t="s">
        <v>365</v>
      </c>
      <c r="C15427" t="s">
        <v>3953</v>
      </c>
      <c r="P15427">
        <v>17</v>
      </c>
      <c r="Q15427">
        <v>1</v>
      </c>
      <c r="R15427">
        <v>37</v>
      </c>
      <c r="S15427">
        <v>5</v>
      </c>
    </row>
    <row r="15428" spans="1:19" x14ac:dyDescent="0.3">
      <c r="A15428">
        <v>7307</v>
      </c>
      <c r="B15428" t="s">
        <v>365</v>
      </c>
      <c r="C15428" t="s">
        <v>199</v>
      </c>
      <c r="P15428">
        <v>15</v>
      </c>
      <c r="Q15428">
        <v>0</v>
      </c>
      <c r="R15428">
        <v>15</v>
      </c>
      <c r="S15428">
        <v>1</v>
      </c>
    </row>
    <row r="15429" spans="1:19" x14ac:dyDescent="0.3">
      <c r="A15429">
        <v>7307</v>
      </c>
      <c r="B15429" t="s">
        <v>365</v>
      </c>
      <c r="C15429" t="s">
        <v>3722</v>
      </c>
      <c r="P15429">
        <v>9</v>
      </c>
      <c r="Q15429">
        <v>0</v>
      </c>
      <c r="R15429">
        <v>9</v>
      </c>
      <c r="S15429">
        <v>1</v>
      </c>
    </row>
    <row r="15430" spans="1:19" x14ac:dyDescent="0.3">
      <c r="A15430">
        <v>7307</v>
      </c>
      <c r="B15430" t="s">
        <v>365</v>
      </c>
      <c r="C15430" t="s">
        <v>328</v>
      </c>
      <c r="P15430">
        <v>6</v>
      </c>
      <c r="Q15430">
        <v>0</v>
      </c>
      <c r="R15430">
        <v>6</v>
      </c>
      <c r="S15430">
        <v>1</v>
      </c>
    </row>
    <row r="15431" spans="1:19" x14ac:dyDescent="0.3">
      <c r="A15431">
        <v>7307</v>
      </c>
      <c r="B15431" t="s">
        <v>365</v>
      </c>
      <c r="C15431" t="s">
        <v>1362</v>
      </c>
      <c r="P15431">
        <v>5</v>
      </c>
      <c r="Q15431">
        <v>0</v>
      </c>
      <c r="R15431">
        <v>5</v>
      </c>
      <c r="S15431">
        <v>1</v>
      </c>
    </row>
    <row r="15432" spans="1:19" x14ac:dyDescent="0.3">
      <c r="A15432">
        <v>7307</v>
      </c>
      <c r="B15432" t="s">
        <v>365</v>
      </c>
      <c r="C15432" t="s">
        <v>3255</v>
      </c>
      <c r="P15432">
        <v>4</v>
      </c>
      <c r="Q15432">
        <v>0</v>
      </c>
      <c r="R15432">
        <v>4</v>
      </c>
      <c r="S15432">
        <v>1</v>
      </c>
    </row>
    <row r="15433" spans="1:19" x14ac:dyDescent="0.3">
      <c r="A15433">
        <v>7307</v>
      </c>
      <c r="B15433" t="s">
        <v>365</v>
      </c>
      <c r="C15433" t="s">
        <v>459</v>
      </c>
      <c r="P15433">
        <v>0</v>
      </c>
      <c r="Q15433">
        <v>0</v>
      </c>
      <c r="R15433">
        <v>0</v>
      </c>
      <c r="S15433">
        <v>1</v>
      </c>
    </row>
    <row r="15434" spans="1:19" x14ac:dyDescent="0.3">
      <c r="A15434">
        <v>7307</v>
      </c>
      <c r="B15434" t="s">
        <v>670</v>
      </c>
      <c r="C15434" t="s">
        <v>524</v>
      </c>
      <c r="P15434">
        <v>51</v>
      </c>
      <c r="Q15434">
        <v>1</v>
      </c>
      <c r="R15434">
        <v>116</v>
      </c>
      <c r="S15434">
        <v>7</v>
      </c>
    </row>
    <row r="15435" spans="1:19" x14ac:dyDescent="0.3">
      <c r="A15435">
        <v>7307</v>
      </c>
      <c r="B15435" t="s">
        <v>670</v>
      </c>
      <c r="C15435" t="s">
        <v>2985</v>
      </c>
      <c r="P15435">
        <v>16</v>
      </c>
      <c r="Q15435">
        <v>0</v>
      </c>
      <c r="R15435">
        <v>66</v>
      </c>
      <c r="S15435">
        <v>5</v>
      </c>
    </row>
    <row r="15436" spans="1:19" x14ac:dyDescent="0.3">
      <c r="A15436">
        <v>7307</v>
      </c>
      <c r="B15436" t="s">
        <v>670</v>
      </c>
      <c r="C15436" t="s">
        <v>113</v>
      </c>
      <c r="P15436">
        <v>12</v>
      </c>
      <c r="Q15436">
        <v>1</v>
      </c>
      <c r="R15436">
        <v>23</v>
      </c>
      <c r="S15436">
        <v>3</v>
      </c>
    </row>
    <row r="15437" spans="1:19" x14ac:dyDescent="0.3">
      <c r="A15437">
        <v>7307</v>
      </c>
      <c r="B15437" t="s">
        <v>670</v>
      </c>
      <c r="C15437" t="s">
        <v>1757</v>
      </c>
      <c r="P15437">
        <v>20</v>
      </c>
      <c r="Q15437">
        <v>0</v>
      </c>
      <c r="R15437">
        <v>23</v>
      </c>
      <c r="S15437">
        <v>2</v>
      </c>
    </row>
    <row r="15438" spans="1:19" x14ac:dyDescent="0.3">
      <c r="A15438">
        <v>7307</v>
      </c>
      <c r="B15438" t="s">
        <v>670</v>
      </c>
      <c r="C15438" t="s">
        <v>3950</v>
      </c>
      <c r="P15438">
        <v>12</v>
      </c>
      <c r="Q15438">
        <v>1</v>
      </c>
      <c r="R15438">
        <v>12</v>
      </c>
      <c r="S15438">
        <v>1</v>
      </c>
    </row>
    <row r="15439" spans="1:19" x14ac:dyDescent="0.3">
      <c r="A15439">
        <v>7307</v>
      </c>
      <c r="B15439" t="s">
        <v>670</v>
      </c>
      <c r="C15439" t="s">
        <v>399</v>
      </c>
      <c r="P15439">
        <v>5</v>
      </c>
      <c r="Q15439">
        <v>0</v>
      </c>
      <c r="R15439">
        <v>7</v>
      </c>
      <c r="S15439">
        <v>3</v>
      </c>
    </row>
    <row r="15440" spans="1:19" x14ac:dyDescent="0.3">
      <c r="A15440">
        <v>7307</v>
      </c>
      <c r="B15440" t="s">
        <v>670</v>
      </c>
      <c r="C15440" t="s">
        <v>3954</v>
      </c>
      <c r="P15440">
        <v>7</v>
      </c>
      <c r="Q15440">
        <v>0</v>
      </c>
      <c r="R15440">
        <v>7</v>
      </c>
      <c r="S15440">
        <v>1</v>
      </c>
    </row>
    <row r="15441" spans="1:39" x14ac:dyDescent="0.3">
      <c r="A15441">
        <v>7307</v>
      </c>
      <c r="B15441" t="s">
        <v>670</v>
      </c>
      <c r="C15441" t="s">
        <v>735</v>
      </c>
      <c r="P15441">
        <v>5</v>
      </c>
      <c r="Q15441">
        <v>0</v>
      </c>
      <c r="R15441">
        <v>5</v>
      </c>
      <c r="S15441">
        <v>1</v>
      </c>
    </row>
    <row r="15442" spans="1:39" x14ac:dyDescent="0.3">
      <c r="A15442">
        <v>7307</v>
      </c>
      <c r="B15442" t="s">
        <v>365</v>
      </c>
      <c r="C15442" t="s">
        <v>927</v>
      </c>
      <c r="T15442">
        <v>33</v>
      </c>
      <c r="U15442">
        <v>56</v>
      </c>
      <c r="V15442">
        <v>0</v>
      </c>
      <c r="W15442">
        <v>165</v>
      </c>
      <c r="X15442">
        <v>5</v>
      </c>
    </row>
    <row r="15443" spans="1:39" x14ac:dyDescent="0.3">
      <c r="A15443">
        <v>7307</v>
      </c>
      <c r="B15443" t="s">
        <v>670</v>
      </c>
      <c r="C15443" t="s">
        <v>113</v>
      </c>
      <c r="T15443">
        <v>18.399999999999999</v>
      </c>
      <c r="U15443">
        <v>39</v>
      </c>
      <c r="V15443">
        <v>0</v>
      </c>
      <c r="W15443">
        <v>92</v>
      </c>
      <c r="X15443">
        <v>5</v>
      </c>
    </row>
    <row r="15444" spans="1:39" x14ac:dyDescent="0.3">
      <c r="A15444">
        <v>7307</v>
      </c>
      <c r="B15444" t="s">
        <v>670</v>
      </c>
      <c r="C15444" t="s">
        <v>3955</v>
      </c>
      <c r="T15444">
        <v>15</v>
      </c>
      <c r="U15444">
        <v>15</v>
      </c>
      <c r="V15444">
        <v>0</v>
      </c>
      <c r="W15444">
        <v>15</v>
      </c>
      <c r="X15444">
        <v>1</v>
      </c>
    </row>
    <row r="15445" spans="1:39" x14ac:dyDescent="0.3">
      <c r="A15445">
        <v>7307</v>
      </c>
      <c r="B15445" t="s">
        <v>365</v>
      </c>
      <c r="C15445" t="s">
        <v>3568</v>
      </c>
      <c r="Y15445">
        <v>15</v>
      </c>
      <c r="Z15445">
        <v>16</v>
      </c>
      <c r="AA15445">
        <v>0</v>
      </c>
      <c r="AB15445">
        <v>30</v>
      </c>
      <c r="AC15445">
        <v>2</v>
      </c>
    </row>
    <row r="15446" spans="1:39" x14ac:dyDescent="0.3">
      <c r="A15446">
        <v>7307</v>
      </c>
      <c r="B15446" t="s">
        <v>365</v>
      </c>
      <c r="C15446" t="s">
        <v>927</v>
      </c>
      <c r="Y15446">
        <v>1</v>
      </c>
      <c r="Z15446">
        <v>4</v>
      </c>
      <c r="AA15446">
        <v>0</v>
      </c>
      <c r="AB15446">
        <v>2</v>
      </c>
      <c r="AC15446">
        <v>2</v>
      </c>
    </row>
    <row r="15447" spans="1:39" x14ac:dyDescent="0.3">
      <c r="A15447">
        <v>7307</v>
      </c>
      <c r="B15447" t="s">
        <v>670</v>
      </c>
      <c r="C15447" t="s">
        <v>3956</v>
      </c>
      <c r="Y15447">
        <v>10</v>
      </c>
      <c r="Z15447">
        <v>10</v>
      </c>
      <c r="AA15447">
        <v>0</v>
      </c>
      <c r="AB15447">
        <v>10</v>
      </c>
      <c r="AC15447">
        <v>1</v>
      </c>
    </row>
    <row r="15448" spans="1:39" x14ac:dyDescent="0.3">
      <c r="A15448">
        <v>7307</v>
      </c>
      <c r="B15448" t="s">
        <v>365</v>
      </c>
      <c r="C15448" t="s">
        <v>3957</v>
      </c>
      <c r="AD15448">
        <v>1</v>
      </c>
      <c r="AE15448">
        <v>18</v>
      </c>
      <c r="AF15448">
        <v>1</v>
      </c>
      <c r="AG15448">
        <v>100</v>
      </c>
      <c r="AH15448">
        <v>4</v>
      </c>
      <c r="AI15448">
        <v>1</v>
      </c>
    </row>
    <row r="15449" spans="1:39" x14ac:dyDescent="0.3">
      <c r="A15449">
        <v>7307</v>
      </c>
      <c r="B15449" t="s">
        <v>365</v>
      </c>
      <c r="C15449" t="s">
        <v>3723</v>
      </c>
      <c r="AD15449">
        <v>1</v>
      </c>
      <c r="AE15449" t="s">
        <v>136</v>
      </c>
      <c r="AF15449">
        <v>0</v>
      </c>
      <c r="AG15449">
        <v>0</v>
      </c>
      <c r="AH15449">
        <v>3</v>
      </c>
      <c r="AI15449">
        <v>3</v>
      </c>
    </row>
    <row r="15450" spans="1:39" x14ac:dyDescent="0.3">
      <c r="A15450">
        <v>7307</v>
      </c>
      <c r="B15450" t="s">
        <v>670</v>
      </c>
      <c r="C15450" t="s">
        <v>2619</v>
      </c>
      <c r="AD15450">
        <v>1</v>
      </c>
      <c r="AE15450">
        <v>27</v>
      </c>
      <c r="AF15450">
        <v>1</v>
      </c>
      <c r="AG15450">
        <v>100</v>
      </c>
      <c r="AH15450">
        <v>6</v>
      </c>
      <c r="AI15450">
        <v>3</v>
      </c>
    </row>
    <row r="15451" spans="1:39" x14ac:dyDescent="0.3">
      <c r="A15451">
        <v>7307</v>
      </c>
      <c r="B15451" t="s">
        <v>365</v>
      </c>
      <c r="C15451" t="s">
        <v>1228</v>
      </c>
      <c r="AJ15451">
        <v>43</v>
      </c>
      <c r="AK15451">
        <v>149</v>
      </c>
      <c r="AL15451">
        <v>37.200000000000003</v>
      </c>
      <c r="AM15451">
        <v>4</v>
      </c>
    </row>
    <row r="15452" spans="1:39" x14ac:dyDescent="0.3">
      <c r="A15452">
        <v>7307</v>
      </c>
      <c r="B15452" t="s">
        <v>670</v>
      </c>
      <c r="C15452" t="s">
        <v>3958</v>
      </c>
      <c r="AJ15452">
        <v>49</v>
      </c>
      <c r="AK15452">
        <v>290</v>
      </c>
      <c r="AL15452">
        <v>41.4</v>
      </c>
      <c r="AM15452">
        <v>7</v>
      </c>
    </row>
    <row r="15453" spans="1:39" x14ac:dyDescent="0.3">
      <c r="A15453">
        <v>7308</v>
      </c>
      <c r="B15453" t="s">
        <v>41</v>
      </c>
      <c r="C15453" t="s">
        <v>3959</v>
      </c>
      <c r="D15453">
        <v>24</v>
      </c>
      <c r="E15453">
        <v>62.5</v>
      </c>
      <c r="F15453">
        <v>15</v>
      </c>
      <c r="G15453">
        <v>2</v>
      </c>
      <c r="H15453">
        <v>1</v>
      </c>
      <c r="I15453">
        <v>207</v>
      </c>
      <c r="J15453">
        <v>132</v>
      </c>
    </row>
    <row r="15454" spans="1:39" x14ac:dyDescent="0.3">
      <c r="A15454">
        <v>7308</v>
      </c>
      <c r="B15454" t="s">
        <v>283</v>
      </c>
      <c r="C15454" t="s">
        <v>3960</v>
      </c>
      <c r="D15454">
        <v>6</v>
      </c>
      <c r="E15454">
        <v>50</v>
      </c>
      <c r="F15454">
        <v>3</v>
      </c>
      <c r="G15454">
        <v>0</v>
      </c>
      <c r="H15454">
        <v>1</v>
      </c>
      <c r="I15454">
        <v>101</v>
      </c>
      <c r="J15454">
        <v>246.4</v>
      </c>
    </row>
    <row r="15455" spans="1:39" x14ac:dyDescent="0.3">
      <c r="A15455">
        <v>7308</v>
      </c>
      <c r="B15455" t="s">
        <v>283</v>
      </c>
      <c r="C15455" t="s">
        <v>3961</v>
      </c>
      <c r="D15455">
        <v>2</v>
      </c>
      <c r="E15455">
        <v>100</v>
      </c>
      <c r="F15455">
        <v>2</v>
      </c>
      <c r="G15455">
        <v>0</v>
      </c>
      <c r="H15455">
        <v>0</v>
      </c>
      <c r="I15455">
        <v>23</v>
      </c>
      <c r="J15455">
        <v>196.6</v>
      </c>
    </row>
    <row r="15456" spans="1:39" x14ac:dyDescent="0.3">
      <c r="A15456">
        <v>7308</v>
      </c>
      <c r="B15456" t="s">
        <v>41</v>
      </c>
      <c r="C15456" t="s">
        <v>3959</v>
      </c>
      <c r="K15456">
        <v>19</v>
      </c>
      <c r="L15456">
        <v>0</v>
      </c>
      <c r="M15456">
        <v>30</v>
      </c>
      <c r="N15456">
        <v>1</v>
      </c>
      <c r="O15456">
        <v>138</v>
      </c>
    </row>
    <row r="15457" spans="1:19" x14ac:dyDescent="0.3">
      <c r="A15457">
        <v>7308</v>
      </c>
      <c r="B15457" t="s">
        <v>41</v>
      </c>
      <c r="C15457" t="s">
        <v>120</v>
      </c>
      <c r="K15457">
        <v>11</v>
      </c>
      <c r="L15457">
        <v>0</v>
      </c>
      <c r="M15457">
        <v>10</v>
      </c>
      <c r="N15457">
        <v>0</v>
      </c>
      <c r="O15457">
        <v>32</v>
      </c>
    </row>
    <row r="15458" spans="1:19" x14ac:dyDescent="0.3">
      <c r="A15458">
        <v>7308</v>
      </c>
      <c r="B15458" t="s">
        <v>41</v>
      </c>
      <c r="C15458" t="s">
        <v>187</v>
      </c>
      <c r="K15458">
        <v>4</v>
      </c>
      <c r="L15458">
        <v>0</v>
      </c>
      <c r="M15458">
        <v>9</v>
      </c>
      <c r="N15458">
        <v>1</v>
      </c>
      <c r="O15458">
        <v>19</v>
      </c>
    </row>
    <row r="15459" spans="1:19" x14ac:dyDescent="0.3">
      <c r="A15459">
        <v>7308</v>
      </c>
      <c r="B15459" t="s">
        <v>41</v>
      </c>
      <c r="C15459" t="s">
        <v>3962</v>
      </c>
      <c r="K15459">
        <v>3</v>
      </c>
      <c r="L15459">
        <v>0</v>
      </c>
      <c r="M15459">
        <v>9</v>
      </c>
      <c r="N15459">
        <v>0</v>
      </c>
      <c r="O15459">
        <v>15</v>
      </c>
    </row>
    <row r="15460" spans="1:19" x14ac:dyDescent="0.3">
      <c r="A15460">
        <v>7308</v>
      </c>
      <c r="B15460" t="s">
        <v>41</v>
      </c>
      <c r="C15460" t="s">
        <v>121</v>
      </c>
      <c r="K15460">
        <v>5</v>
      </c>
      <c r="L15460">
        <v>1</v>
      </c>
      <c r="M15460">
        <v>6</v>
      </c>
      <c r="N15460">
        <v>0</v>
      </c>
      <c r="O15460">
        <v>8</v>
      </c>
    </row>
    <row r="15461" spans="1:19" x14ac:dyDescent="0.3">
      <c r="A15461">
        <v>7308</v>
      </c>
      <c r="B15461" t="s">
        <v>283</v>
      </c>
      <c r="C15461" t="s">
        <v>3960</v>
      </c>
      <c r="K15461">
        <v>26</v>
      </c>
      <c r="L15461">
        <v>0</v>
      </c>
      <c r="M15461">
        <v>27</v>
      </c>
      <c r="N15461">
        <v>3</v>
      </c>
      <c r="O15461">
        <v>136</v>
      </c>
    </row>
    <row r="15462" spans="1:19" x14ac:dyDescent="0.3">
      <c r="A15462">
        <v>7308</v>
      </c>
      <c r="B15462" t="s">
        <v>283</v>
      </c>
      <c r="C15462" t="s">
        <v>3963</v>
      </c>
      <c r="K15462">
        <v>24</v>
      </c>
      <c r="L15462">
        <v>0</v>
      </c>
      <c r="M15462">
        <v>11</v>
      </c>
      <c r="N15462">
        <v>0</v>
      </c>
      <c r="O15462">
        <v>85</v>
      </c>
    </row>
    <row r="15463" spans="1:19" x14ac:dyDescent="0.3">
      <c r="A15463">
        <v>7308</v>
      </c>
      <c r="B15463" t="s">
        <v>283</v>
      </c>
      <c r="C15463" t="s">
        <v>1380</v>
      </c>
      <c r="K15463">
        <v>1</v>
      </c>
      <c r="L15463">
        <v>0</v>
      </c>
      <c r="M15463">
        <v>31</v>
      </c>
      <c r="N15463">
        <v>0</v>
      </c>
      <c r="O15463">
        <v>31</v>
      </c>
    </row>
    <row r="15464" spans="1:19" x14ac:dyDescent="0.3">
      <c r="A15464">
        <v>7308</v>
      </c>
      <c r="B15464" t="s">
        <v>283</v>
      </c>
      <c r="C15464" t="s">
        <v>3961</v>
      </c>
      <c r="K15464">
        <v>4</v>
      </c>
      <c r="L15464">
        <v>0</v>
      </c>
      <c r="M15464">
        <v>8</v>
      </c>
      <c r="N15464">
        <v>0</v>
      </c>
      <c r="O15464">
        <v>15</v>
      </c>
    </row>
    <row r="15465" spans="1:19" x14ac:dyDescent="0.3">
      <c r="A15465">
        <v>7308</v>
      </c>
      <c r="B15465" t="s">
        <v>283</v>
      </c>
      <c r="C15465" t="s">
        <v>131</v>
      </c>
      <c r="K15465">
        <v>2</v>
      </c>
      <c r="L15465">
        <v>0</v>
      </c>
      <c r="M15465">
        <v>4</v>
      </c>
      <c r="N15465">
        <v>0</v>
      </c>
      <c r="O15465">
        <v>3</v>
      </c>
    </row>
    <row r="15466" spans="1:19" x14ac:dyDescent="0.3">
      <c r="A15466">
        <v>7308</v>
      </c>
      <c r="B15466" t="s">
        <v>41</v>
      </c>
      <c r="C15466" t="s">
        <v>3964</v>
      </c>
      <c r="P15466">
        <v>53</v>
      </c>
      <c r="Q15466">
        <v>0</v>
      </c>
      <c r="R15466">
        <v>115</v>
      </c>
      <c r="S15466">
        <v>5</v>
      </c>
    </row>
    <row r="15467" spans="1:19" x14ac:dyDescent="0.3">
      <c r="A15467">
        <v>7308</v>
      </c>
      <c r="B15467" t="s">
        <v>41</v>
      </c>
      <c r="C15467" t="s">
        <v>215</v>
      </c>
      <c r="P15467">
        <v>17</v>
      </c>
      <c r="Q15467">
        <v>1</v>
      </c>
      <c r="R15467">
        <v>23</v>
      </c>
      <c r="S15467">
        <v>2</v>
      </c>
    </row>
    <row r="15468" spans="1:19" x14ac:dyDescent="0.3">
      <c r="A15468">
        <v>7308</v>
      </c>
      <c r="B15468" t="s">
        <v>41</v>
      </c>
      <c r="C15468" t="s">
        <v>121</v>
      </c>
      <c r="P15468">
        <v>8</v>
      </c>
      <c r="Q15468">
        <v>0</v>
      </c>
      <c r="R15468">
        <v>21</v>
      </c>
      <c r="S15468">
        <v>3</v>
      </c>
    </row>
    <row r="15469" spans="1:19" x14ac:dyDescent="0.3">
      <c r="A15469">
        <v>7308</v>
      </c>
      <c r="B15469" t="s">
        <v>41</v>
      </c>
      <c r="C15469" t="s">
        <v>3965</v>
      </c>
      <c r="P15469">
        <v>11</v>
      </c>
      <c r="Q15469">
        <v>0</v>
      </c>
      <c r="R15469">
        <v>18</v>
      </c>
      <c r="S15469">
        <v>2</v>
      </c>
    </row>
    <row r="15470" spans="1:19" x14ac:dyDescent="0.3">
      <c r="A15470">
        <v>7308</v>
      </c>
      <c r="B15470" t="s">
        <v>41</v>
      </c>
      <c r="C15470" t="s">
        <v>320</v>
      </c>
      <c r="P15470">
        <v>11</v>
      </c>
      <c r="Q15470">
        <v>0</v>
      </c>
      <c r="R15470">
        <v>11</v>
      </c>
      <c r="S15470">
        <v>1</v>
      </c>
    </row>
    <row r="15471" spans="1:19" x14ac:dyDescent="0.3">
      <c r="A15471">
        <v>7308</v>
      </c>
      <c r="B15471" t="s">
        <v>41</v>
      </c>
      <c r="C15471" t="s">
        <v>187</v>
      </c>
      <c r="P15471">
        <v>11</v>
      </c>
      <c r="Q15471">
        <v>0</v>
      </c>
      <c r="R15471">
        <v>11</v>
      </c>
      <c r="S15471">
        <v>1</v>
      </c>
    </row>
    <row r="15472" spans="1:19" x14ac:dyDescent="0.3">
      <c r="A15472">
        <v>7308</v>
      </c>
      <c r="B15472" t="s">
        <v>41</v>
      </c>
      <c r="C15472" t="s">
        <v>3231</v>
      </c>
      <c r="P15472">
        <v>8</v>
      </c>
      <c r="Q15472">
        <v>0</v>
      </c>
      <c r="R15472">
        <v>8</v>
      </c>
      <c r="S15472">
        <v>1</v>
      </c>
    </row>
    <row r="15473" spans="1:39" x14ac:dyDescent="0.3">
      <c r="A15473">
        <v>7308</v>
      </c>
      <c r="B15473" t="s">
        <v>283</v>
      </c>
      <c r="C15473" t="s">
        <v>3966</v>
      </c>
      <c r="P15473">
        <v>61</v>
      </c>
      <c r="Q15473">
        <v>1</v>
      </c>
      <c r="R15473">
        <v>61</v>
      </c>
      <c r="S15473">
        <v>1</v>
      </c>
    </row>
    <row r="15474" spans="1:39" x14ac:dyDescent="0.3">
      <c r="A15474">
        <v>7308</v>
      </c>
      <c r="B15474" t="s">
        <v>283</v>
      </c>
      <c r="C15474" t="s">
        <v>131</v>
      </c>
      <c r="P15474">
        <v>35</v>
      </c>
      <c r="Q15474">
        <v>0</v>
      </c>
      <c r="R15474">
        <v>35</v>
      </c>
      <c r="S15474">
        <v>1</v>
      </c>
    </row>
    <row r="15475" spans="1:39" x14ac:dyDescent="0.3">
      <c r="A15475">
        <v>7308</v>
      </c>
      <c r="B15475" t="s">
        <v>283</v>
      </c>
      <c r="C15475" t="s">
        <v>3960</v>
      </c>
      <c r="P15475">
        <v>17</v>
      </c>
      <c r="Q15475">
        <v>0</v>
      </c>
      <c r="R15475">
        <v>23</v>
      </c>
      <c r="S15475">
        <v>2</v>
      </c>
    </row>
    <row r="15476" spans="1:39" x14ac:dyDescent="0.3">
      <c r="A15476">
        <v>7308</v>
      </c>
      <c r="B15476" t="s">
        <v>283</v>
      </c>
      <c r="C15476" t="s">
        <v>696</v>
      </c>
      <c r="P15476">
        <v>5</v>
      </c>
      <c r="Q15476">
        <v>0</v>
      </c>
      <c r="R15476">
        <v>5</v>
      </c>
      <c r="S15476">
        <v>1</v>
      </c>
    </row>
    <row r="15477" spans="1:39" x14ac:dyDescent="0.3">
      <c r="A15477">
        <v>7308</v>
      </c>
      <c r="B15477" t="s">
        <v>41</v>
      </c>
      <c r="C15477" t="s">
        <v>107</v>
      </c>
      <c r="T15477">
        <v>9.8000000000000007</v>
      </c>
      <c r="U15477">
        <v>25</v>
      </c>
      <c r="V15477">
        <v>0</v>
      </c>
      <c r="W15477">
        <v>39</v>
      </c>
      <c r="X15477">
        <v>4</v>
      </c>
    </row>
    <row r="15478" spans="1:39" x14ac:dyDescent="0.3">
      <c r="A15478">
        <v>7308</v>
      </c>
      <c r="B15478" t="s">
        <v>41</v>
      </c>
      <c r="C15478" t="s">
        <v>535</v>
      </c>
      <c r="T15478">
        <v>29.3</v>
      </c>
      <c r="U15478">
        <v>42</v>
      </c>
      <c r="V15478">
        <v>0</v>
      </c>
      <c r="W15478">
        <v>88</v>
      </c>
      <c r="X15478">
        <v>3</v>
      </c>
    </row>
    <row r="15479" spans="1:39" x14ac:dyDescent="0.3">
      <c r="A15479">
        <v>7308</v>
      </c>
      <c r="B15479" t="s">
        <v>283</v>
      </c>
      <c r="C15479" t="s">
        <v>3967</v>
      </c>
      <c r="T15479">
        <v>5.5</v>
      </c>
      <c r="U15479">
        <v>11</v>
      </c>
      <c r="V15479">
        <v>0</v>
      </c>
      <c r="W15479">
        <v>11</v>
      </c>
      <c r="X15479">
        <v>2</v>
      </c>
    </row>
    <row r="15480" spans="1:39" x14ac:dyDescent="0.3">
      <c r="A15480">
        <v>7308</v>
      </c>
      <c r="B15480" t="s">
        <v>41</v>
      </c>
      <c r="C15480" t="s">
        <v>145</v>
      </c>
      <c r="Y15480">
        <v>2</v>
      </c>
      <c r="Z15480">
        <v>2</v>
      </c>
      <c r="AA15480">
        <v>0</v>
      </c>
      <c r="AB15480">
        <v>2</v>
      </c>
      <c r="AC15480">
        <v>1</v>
      </c>
    </row>
    <row r="15481" spans="1:39" x14ac:dyDescent="0.3">
      <c r="A15481">
        <v>7308</v>
      </c>
      <c r="B15481" t="s">
        <v>41</v>
      </c>
      <c r="C15481" t="s">
        <v>3968</v>
      </c>
      <c r="AD15481">
        <v>0</v>
      </c>
      <c r="AE15481" t="s">
        <v>136</v>
      </c>
      <c r="AF15481">
        <v>0</v>
      </c>
      <c r="AG15481" t="s">
        <v>136</v>
      </c>
      <c r="AH15481">
        <v>1</v>
      </c>
      <c r="AI15481">
        <v>1</v>
      </c>
    </row>
    <row r="15482" spans="1:39" x14ac:dyDescent="0.3">
      <c r="A15482">
        <v>7308</v>
      </c>
      <c r="B15482" t="s">
        <v>283</v>
      </c>
      <c r="C15482" t="s">
        <v>3969</v>
      </c>
      <c r="AD15482">
        <v>2</v>
      </c>
      <c r="AE15482">
        <v>27</v>
      </c>
      <c r="AF15482">
        <v>2</v>
      </c>
      <c r="AG15482">
        <v>100</v>
      </c>
      <c r="AH15482">
        <v>10</v>
      </c>
      <c r="AI15482">
        <v>4</v>
      </c>
    </row>
    <row r="15483" spans="1:39" x14ac:dyDescent="0.3">
      <c r="A15483">
        <v>7308</v>
      </c>
      <c r="B15483" t="s">
        <v>41</v>
      </c>
      <c r="C15483" t="s">
        <v>3970</v>
      </c>
      <c r="AJ15483">
        <v>27</v>
      </c>
      <c r="AK15483">
        <v>27</v>
      </c>
      <c r="AL15483">
        <v>27</v>
      </c>
      <c r="AM15483">
        <v>1</v>
      </c>
    </row>
    <row r="15484" spans="1:39" x14ac:dyDescent="0.3">
      <c r="A15484">
        <v>7308</v>
      </c>
      <c r="B15484" t="s">
        <v>283</v>
      </c>
      <c r="C15484" t="s">
        <v>3971</v>
      </c>
      <c r="AJ15484">
        <v>46</v>
      </c>
      <c r="AK15484">
        <v>78</v>
      </c>
      <c r="AL15484">
        <v>39</v>
      </c>
      <c r="AM15484">
        <v>2</v>
      </c>
    </row>
    <row r="15485" spans="1:39" x14ac:dyDescent="0.3">
      <c r="A15485">
        <v>7309</v>
      </c>
      <c r="B15485" t="s">
        <v>1181</v>
      </c>
      <c r="C15485" t="s">
        <v>3972</v>
      </c>
      <c r="D15485">
        <v>60</v>
      </c>
      <c r="E15485">
        <v>65</v>
      </c>
      <c r="F15485">
        <v>39</v>
      </c>
      <c r="G15485">
        <v>0</v>
      </c>
      <c r="H15485">
        <v>3</v>
      </c>
      <c r="I15485">
        <v>520</v>
      </c>
      <c r="J15485">
        <v>154.30000000000001</v>
      </c>
    </row>
    <row r="15486" spans="1:39" x14ac:dyDescent="0.3">
      <c r="A15486">
        <v>7309</v>
      </c>
      <c r="B15486" t="s">
        <v>1153</v>
      </c>
      <c r="C15486" t="s">
        <v>2119</v>
      </c>
      <c r="D15486">
        <v>42</v>
      </c>
      <c r="E15486">
        <v>57.1</v>
      </c>
      <c r="F15486">
        <v>24</v>
      </c>
      <c r="G15486">
        <v>1</v>
      </c>
      <c r="H15486">
        <v>1</v>
      </c>
      <c r="I15486">
        <v>246</v>
      </c>
      <c r="J15486">
        <v>109.4</v>
      </c>
    </row>
    <row r="15487" spans="1:39" x14ac:dyDescent="0.3">
      <c r="A15487">
        <v>7309</v>
      </c>
      <c r="B15487" t="s">
        <v>1181</v>
      </c>
      <c r="C15487" t="s">
        <v>192</v>
      </c>
      <c r="K15487">
        <v>10</v>
      </c>
      <c r="L15487">
        <v>0</v>
      </c>
      <c r="M15487">
        <v>15</v>
      </c>
      <c r="N15487">
        <v>2</v>
      </c>
      <c r="O15487">
        <v>35</v>
      </c>
    </row>
    <row r="15488" spans="1:39" x14ac:dyDescent="0.3">
      <c r="A15488">
        <v>7309</v>
      </c>
      <c r="B15488" t="s">
        <v>1181</v>
      </c>
      <c r="C15488" t="s">
        <v>103</v>
      </c>
      <c r="K15488">
        <v>7</v>
      </c>
      <c r="L15488">
        <v>0</v>
      </c>
      <c r="M15488">
        <v>11</v>
      </c>
      <c r="N15488">
        <v>1</v>
      </c>
      <c r="O15488">
        <v>31</v>
      </c>
    </row>
    <row r="15489" spans="1:19" x14ac:dyDescent="0.3">
      <c r="A15489">
        <v>7309</v>
      </c>
      <c r="B15489" t="s">
        <v>1181</v>
      </c>
      <c r="C15489" t="s">
        <v>657</v>
      </c>
      <c r="K15489">
        <v>1</v>
      </c>
      <c r="L15489">
        <v>0</v>
      </c>
      <c r="M15489">
        <v>13</v>
      </c>
      <c r="N15489">
        <v>0</v>
      </c>
      <c r="O15489">
        <v>13</v>
      </c>
    </row>
    <row r="15490" spans="1:19" x14ac:dyDescent="0.3">
      <c r="A15490">
        <v>7309</v>
      </c>
      <c r="B15490" t="s">
        <v>1181</v>
      </c>
      <c r="C15490" t="s">
        <v>1410</v>
      </c>
      <c r="K15490">
        <v>1</v>
      </c>
      <c r="L15490">
        <v>0</v>
      </c>
      <c r="M15490">
        <v>4</v>
      </c>
      <c r="N15490">
        <v>0</v>
      </c>
      <c r="O15490">
        <v>4</v>
      </c>
    </row>
    <row r="15491" spans="1:19" x14ac:dyDescent="0.3">
      <c r="A15491">
        <v>7309</v>
      </c>
      <c r="B15491" t="s">
        <v>1181</v>
      </c>
      <c r="C15491" t="s">
        <v>3564</v>
      </c>
      <c r="K15491">
        <v>0</v>
      </c>
      <c r="L15491">
        <v>1</v>
      </c>
      <c r="M15491">
        <v>0</v>
      </c>
      <c r="N15491">
        <v>0</v>
      </c>
      <c r="O15491">
        <v>0</v>
      </c>
    </row>
    <row r="15492" spans="1:19" x14ac:dyDescent="0.3">
      <c r="A15492">
        <v>7309</v>
      </c>
      <c r="B15492" t="s">
        <v>1181</v>
      </c>
      <c r="C15492" t="s">
        <v>3972</v>
      </c>
      <c r="K15492">
        <v>2</v>
      </c>
      <c r="L15492">
        <v>0</v>
      </c>
      <c r="M15492">
        <v>3</v>
      </c>
      <c r="N15492">
        <v>0</v>
      </c>
      <c r="O15492">
        <v>-6</v>
      </c>
    </row>
    <row r="15493" spans="1:19" x14ac:dyDescent="0.3">
      <c r="A15493">
        <v>7309</v>
      </c>
      <c r="B15493" t="s">
        <v>1153</v>
      </c>
      <c r="C15493" t="s">
        <v>2576</v>
      </c>
      <c r="K15493">
        <v>25</v>
      </c>
      <c r="L15493">
        <v>0</v>
      </c>
      <c r="M15493">
        <v>36</v>
      </c>
      <c r="N15493">
        <v>1</v>
      </c>
      <c r="O15493">
        <v>173</v>
      </c>
    </row>
    <row r="15494" spans="1:19" x14ac:dyDescent="0.3">
      <c r="A15494">
        <v>7309</v>
      </c>
      <c r="B15494" t="s">
        <v>1153</v>
      </c>
      <c r="C15494" t="s">
        <v>750</v>
      </c>
      <c r="K15494">
        <v>5</v>
      </c>
      <c r="L15494">
        <v>0</v>
      </c>
      <c r="M15494">
        <v>8</v>
      </c>
      <c r="N15494">
        <v>1</v>
      </c>
      <c r="O15494">
        <v>26</v>
      </c>
    </row>
    <row r="15495" spans="1:19" x14ac:dyDescent="0.3">
      <c r="A15495">
        <v>7309</v>
      </c>
      <c r="B15495" t="s">
        <v>1153</v>
      </c>
      <c r="C15495" t="s">
        <v>2119</v>
      </c>
      <c r="K15495">
        <v>8</v>
      </c>
      <c r="L15495">
        <v>0</v>
      </c>
      <c r="M15495">
        <v>9</v>
      </c>
      <c r="N15495">
        <v>1</v>
      </c>
      <c r="O15495">
        <v>16</v>
      </c>
    </row>
    <row r="15496" spans="1:19" x14ac:dyDescent="0.3">
      <c r="A15496">
        <v>7309</v>
      </c>
      <c r="B15496" t="s">
        <v>1153</v>
      </c>
      <c r="C15496" t="s">
        <v>3680</v>
      </c>
      <c r="K15496">
        <v>1</v>
      </c>
      <c r="L15496">
        <v>0</v>
      </c>
      <c r="M15496">
        <v>6</v>
      </c>
      <c r="N15496">
        <v>0</v>
      </c>
      <c r="O15496">
        <v>6</v>
      </c>
    </row>
    <row r="15497" spans="1:19" x14ac:dyDescent="0.3">
      <c r="A15497">
        <v>7309</v>
      </c>
      <c r="B15497" t="s">
        <v>1181</v>
      </c>
      <c r="C15497" t="s">
        <v>3973</v>
      </c>
      <c r="P15497">
        <v>39</v>
      </c>
      <c r="Q15497">
        <v>0</v>
      </c>
      <c r="R15497">
        <v>147</v>
      </c>
      <c r="S15497">
        <v>8</v>
      </c>
    </row>
    <row r="15498" spans="1:19" x14ac:dyDescent="0.3">
      <c r="A15498">
        <v>7309</v>
      </c>
      <c r="B15498" t="s">
        <v>1181</v>
      </c>
      <c r="C15498" t="s">
        <v>3564</v>
      </c>
      <c r="P15498">
        <v>60</v>
      </c>
      <c r="Q15498">
        <v>1</v>
      </c>
      <c r="R15498">
        <v>144</v>
      </c>
      <c r="S15498">
        <v>5</v>
      </c>
    </row>
    <row r="15499" spans="1:19" x14ac:dyDescent="0.3">
      <c r="A15499">
        <v>7309</v>
      </c>
      <c r="B15499" t="s">
        <v>1181</v>
      </c>
      <c r="C15499" t="s">
        <v>657</v>
      </c>
      <c r="P15499">
        <v>13</v>
      </c>
      <c r="Q15499">
        <v>2</v>
      </c>
      <c r="R15499">
        <v>69</v>
      </c>
      <c r="S15499">
        <v>9</v>
      </c>
    </row>
    <row r="15500" spans="1:19" x14ac:dyDescent="0.3">
      <c r="A15500">
        <v>7309</v>
      </c>
      <c r="B15500" t="s">
        <v>1181</v>
      </c>
      <c r="C15500" t="s">
        <v>1410</v>
      </c>
      <c r="P15500">
        <v>23</v>
      </c>
      <c r="Q15500">
        <v>0</v>
      </c>
      <c r="R15500">
        <v>65</v>
      </c>
      <c r="S15500">
        <v>6</v>
      </c>
    </row>
    <row r="15501" spans="1:19" x14ac:dyDescent="0.3">
      <c r="A15501">
        <v>7309</v>
      </c>
      <c r="B15501" t="s">
        <v>1181</v>
      </c>
      <c r="C15501" t="s">
        <v>795</v>
      </c>
      <c r="P15501">
        <v>16</v>
      </c>
      <c r="Q15501">
        <v>0</v>
      </c>
      <c r="R15501">
        <v>32</v>
      </c>
      <c r="S15501">
        <v>2</v>
      </c>
    </row>
    <row r="15502" spans="1:19" x14ac:dyDescent="0.3">
      <c r="A15502">
        <v>7309</v>
      </c>
      <c r="B15502" t="s">
        <v>1181</v>
      </c>
      <c r="C15502" t="s">
        <v>192</v>
      </c>
      <c r="P15502">
        <v>11</v>
      </c>
      <c r="Q15502">
        <v>0</v>
      </c>
      <c r="R15502">
        <v>25</v>
      </c>
      <c r="S15502">
        <v>4</v>
      </c>
    </row>
    <row r="15503" spans="1:19" x14ac:dyDescent="0.3">
      <c r="A15503">
        <v>7309</v>
      </c>
      <c r="B15503" t="s">
        <v>1181</v>
      </c>
      <c r="C15503" t="s">
        <v>2962</v>
      </c>
      <c r="P15503">
        <v>12</v>
      </c>
      <c r="Q15503">
        <v>0</v>
      </c>
      <c r="R15503">
        <v>17</v>
      </c>
      <c r="S15503">
        <v>2</v>
      </c>
    </row>
    <row r="15504" spans="1:19" x14ac:dyDescent="0.3">
      <c r="A15504">
        <v>7309</v>
      </c>
      <c r="B15504" t="s">
        <v>1181</v>
      </c>
      <c r="C15504" t="s">
        <v>103</v>
      </c>
      <c r="P15504">
        <v>14</v>
      </c>
      <c r="Q15504">
        <v>0</v>
      </c>
      <c r="R15504">
        <v>16</v>
      </c>
      <c r="S15504">
        <v>2</v>
      </c>
    </row>
    <row r="15505" spans="1:35" x14ac:dyDescent="0.3">
      <c r="A15505">
        <v>7309</v>
      </c>
      <c r="B15505" t="s">
        <v>1181</v>
      </c>
      <c r="C15505" t="s">
        <v>3375</v>
      </c>
      <c r="P15505">
        <v>5</v>
      </c>
      <c r="Q15505">
        <v>0</v>
      </c>
      <c r="R15505">
        <v>5</v>
      </c>
      <c r="S15505">
        <v>1</v>
      </c>
    </row>
    <row r="15506" spans="1:35" x14ac:dyDescent="0.3">
      <c r="A15506">
        <v>7309</v>
      </c>
      <c r="B15506" t="s">
        <v>1153</v>
      </c>
      <c r="C15506" t="s">
        <v>3974</v>
      </c>
      <c r="P15506">
        <v>17</v>
      </c>
      <c r="Q15506">
        <v>0</v>
      </c>
      <c r="R15506">
        <v>99</v>
      </c>
      <c r="S15506">
        <v>8</v>
      </c>
    </row>
    <row r="15507" spans="1:35" x14ac:dyDescent="0.3">
      <c r="A15507">
        <v>7309</v>
      </c>
      <c r="B15507" t="s">
        <v>1153</v>
      </c>
      <c r="C15507" t="s">
        <v>42</v>
      </c>
      <c r="P15507">
        <v>11</v>
      </c>
      <c r="Q15507">
        <v>0</v>
      </c>
      <c r="R15507">
        <v>36</v>
      </c>
      <c r="S15507">
        <v>5</v>
      </c>
    </row>
    <row r="15508" spans="1:35" x14ac:dyDescent="0.3">
      <c r="A15508">
        <v>7309</v>
      </c>
      <c r="B15508" t="s">
        <v>1153</v>
      </c>
      <c r="C15508" t="s">
        <v>2576</v>
      </c>
      <c r="P15508">
        <v>30</v>
      </c>
      <c r="Q15508">
        <v>0</v>
      </c>
      <c r="R15508">
        <v>30</v>
      </c>
      <c r="S15508">
        <v>1</v>
      </c>
    </row>
    <row r="15509" spans="1:35" x14ac:dyDescent="0.3">
      <c r="A15509">
        <v>7309</v>
      </c>
      <c r="B15509" t="s">
        <v>1153</v>
      </c>
      <c r="C15509" t="s">
        <v>1131</v>
      </c>
      <c r="P15509">
        <v>11</v>
      </c>
      <c r="Q15509">
        <v>1</v>
      </c>
      <c r="R15509">
        <v>26</v>
      </c>
      <c r="S15509">
        <v>3</v>
      </c>
    </row>
    <row r="15510" spans="1:35" x14ac:dyDescent="0.3">
      <c r="A15510">
        <v>7309</v>
      </c>
      <c r="B15510" t="s">
        <v>1153</v>
      </c>
      <c r="C15510" t="s">
        <v>44</v>
      </c>
      <c r="P15510">
        <v>20</v>
      </c>
      <c r="Q15510">
        <v>0</v>
      </c>
      <c r="R15510">
        <v>20</v>
      </c>
      <c r="S15510">
        <v>1</v>
      </c>
    </row>
    <row r="15511" spans="1:35" x14ac:dyDescent="0.3">
      <c r="A15511">
        <v>7309</v>
      </c>
      <c r="B15511" t="s">
        <v>1153</v>
      </c>
      <c r="C15511" t="s">
        <v>427</v>
      </c>
      <c r="P15511">
        <v>7</v>
      </c>
      <c r="Q15511">
        <v>0</v>
      </c>
      <c r="R15511">
        <v>15</v>
      </c>
      <c r="S15511">
        <v>3</v>
      </c>
    </row>
    <row r="15512" spans="1:35" x14ac:dyDescent="0.3">
      <c r="A15512">
        <v>7309</v>
      </c>
      <c r="B15512" t="s">
        <v>1153</v>
      </c>
      <c r="C15512" t="s">
        <v>750</v>
      </c>
      <c r="P15512">
        <v>14</v>
      </c>
      <c r="Q15512">
        <v>0</v>
      </c>
      <c r="R15512">
        <v>10</v>
      </c>
      <c r="S15512">
        <v>2</v>
      </c>
    </row>
    <row r="15513" spans="1:35" x14ac:dyDescent="0.3">
      <c r="A15513">
        <v>7309</v>
      </c>
      <c r="B15513" t="s">
        <v>1153</v>
      </c>
      <c r="C15513" t="s">
        <v>3680</v>
      </c>
      <c r="P15513">
        <v>10</v>
      </c>
      <c r="Q15513">
        <v>0</v>
      </c>
      <c r="R15513">
        <v>10</v>
      </c>
      <c r="S15513">
        <v>1</v>
      </c>
    </row>
    <row r="15514" spans="1:35" x14ac:dyDescent="0.3">
      <c r="A15514">
        <v>7309</v>
      </c>
      <c r="B15514" t="s">
        <v>1181</v>
      </c>
      <c r="C15514" t="s">
        <v>103</v>
      </c>
      <c r="T15514">
        <v>19</v>
      </c>
      <c r="U15514">
        <v>29</v>
      </c>
      <c r="V15514">
        <v>0</v>
      </c>
      <c r="W15514">
        <v>76</v>
      </c>
      <c r="X15514">
        <v>4</v>
      </c>
    </row>
    <row r="15515" spans="1:35" x14ac:dyDescent="0.3">
      <c r="A15515">
        <v>7309</v>
      </c>
      <c r="B15515" t="s">
        <v>1181</v>
      </c>
      <c r="C15515" t="s">
        <v>3375</v>
      </c>
      <c r="T15515">
        <v>20</v>
      </c>
      <c r="U15515">
        <v>20</v>
      </c>
      <c r="V15515">
        <v>0</v>
      </c>
      <c r="W15515">
        <v>20</v>
      </c>
      <c r="X15515">
        <v>1</v>
      </c>
    </row>
    <row r="15516" spans="1:35" x14ac:dyDescent="0.3">
      <c r="A15516">
        <v>7309</v>
      </c>
      <c r="B15516" t="s">
        <v>1153</v>
      </c>
      <c r="C15516" t="s">
        <v>750</v>
      </c>
      <c r="T15516">
        <v>19.2</v>
      </c>
      <c r="U15516">
        <v>25</v>
      </c>
      <c r="V15516">
        <v>0</v>
      </c>
      <c r="W15516">
        <v>115</v>
      </c>
      <c r="X15516">
        <v>6</v>
      </c>
    </row>
    <row r="15517" spans="1:35" x14ac:dyDescent="0.3">
      <c r="A15517">
        <v>7309</v>
      </c>
      <c r="B15517" t="s">
        <v>1153</v>
      </c>
      <c r="C15517" t="s">
        <v>3308</v>
      </c>
      <c r="T15517">
        <v>11</v>
      </c>
      <c r="U15517">
        <v>11</v>
      </c>
      <c r="V15517">
        <v>0</v>
      </c>
      <c r="W15517">
        <v>11</v>
      </c>
      <c r="X15517">
        <v>1</v>
      </c>
    </row>
    <row r="15518" spans="1:35" x14ac:dyDescent="0.3">
      <c r="A15518">
        <v>7309</v>
      </c>
      <c r="B15518" t="s">
        <v>1181</v>
      </c>
      <c r="C15518" t="s">
        <v>3375</v>
      </c>
      <c r="Y15518">
        <v>5.5</v>
      </c>
      <c r="Z15518">
        <v>9</v>
      </c>
      <c r="AA15518">
        <v>0</v>
      </c>
      <c r="AB15518">
        <v>11</v>
      </c>
      <c r="AC15518">
        <v>2</v>
      </c>
    </row>
    <row r="15519" spans="1:35" x14ac:dyDescent="0.3">
      <c r="A15519">
        <v>7309</v>
      </c>
      <c r="B15519" t="s">
        <v>1153</v>
      </c>
      <c r="C15519" t="s">
        <v>357</v>
      </c>
      <c r="Y15519">
        <v>5.5</v>
      </c>
      <c r="Z15519">
        <v>13</v>
      </c>
      <c r="AA15519">
        <v>0</v>
      </c>
      <c r="AB15519">
        <v>11</v>
      </c>
      <c r="AC15519">
        <v>2</v>
      </c>
    </row>
    <row r="15520" spans="1:35" x14ac:dyDescent="0.3">
      <c r="A15520">
        <v>7309</v>
      </c>
      <c r="B15520" t="s">
        <v>1181</v>
      </c>
      <c r="C15520" t="s">
        <v>3382</v>
      </c>
      <c r="AD15520">
        <v>2</v>
      </c>
      <c r="AE15520">
        <v>21</v>
      </c>
      <c r="AF15520">
        <v>1</v>
      </c>
      <c r="AG15520">
        <v>50</v>
      </c>
      <c r="AH15520">
        <v>9</v>
      </c>
      <c r="AI15520">
        <v>6</v>
      </c>
    </row>
    <row r="15521" spans="1:39" x14ac:dyDescent="0.3">
      <c r="A15521">
        <v>7309</v>
      </c>
      <c r="B15521" t="s">
        <v>1153</v>
      </c>
      <c r="C15521" t="s">
        <v>1117</v>
      </c>
      <c r="AD15521">
        <v>1</v>
      </c>
      <c r="AE15521">
        <v>29</v>
      </c>
      <c r="AF15521">
        <v>1</v>
      </c>
      <c r="AG15521">
        <v>100</v>
      </c>
      <c r="AH15521">
        <v>7</v>
      </c>
      <c r="AI15521">
        <v>4</v>
      </c>
    </row>
    <row r="15522" spans="1:39" x14ac:dyDescent="0.3">
      <c r="A15522">
        <v>7309</v>
      </c>
      <c r="B15522" t="s">
        <v>1181</v>
      </c>
      <c r="C15522" t="s">
        <v>3254</v>
      </c>
      <c r="AJ15522">
        <v>50</v>
      </c>
      <c r="AK15522">
        <v>138</v>
      </c>
      <c r="AL15522">
        <v>46</v>
      </c>
      <c r="AM15522">
        <v>3</v>
      </c>
    </row>
    <row r="15523" spans="1:39" x14ac:dyDescent="0.3">
      <c r="A15523">
        <v>7309</v>
      </c>
      <c r="B15523" t="s">
        <v>1153</v>
      </c>
      <c r="C15523" t="s">
        <v>3684</v>
      </c>
      <c r="AJ15523">
        <v>46</v>
      </c>
      <c r="AK15523">
        <v>269</v>
      </c>
      <c r="AL15523">
        <v>38.4</v>
      </c>
      <c r="AM15523">
        <v>7</v>
      </c>
    </row>
    <row r="15524" spans="1:39" x14ac:dyDescent="0.3">
      <c r="A15524">
        <v>7310</v>
      </c>
      <c r="B15524" t="s">
        <v>303</v>
      </c>
      <c r="C15524" t="s">
        <v>1952</v>
      </c>
      <c r="D15524">
        <v>20</v>
      </c>
      <c r="E15524">
        <v>30</v>
      </c>
      <c r="F15524">
        <v>6</v>
      </c>
      <c r="G15524">
        <v>1</v>
      </c>
      <c r="H15524">
        <v>1</v>
      </c>
      <c r="I15524">
        <v>122</v>
      </c>
      <c r="J15524">
        <v>87.7</v>
      </c>
    </row>
    <row r="15525" spans="1:39" x14ac:dyDescent="0.3">
      <c r="A15525">
        <v>7310</v>
      </c>
      <c r="B15525" t="s">
        <v>303</v>
      </c>
      <c r="C15525" t="s">
        <v>3975</v>
      </c>
      <c r="D15525">
        <v>2</v>
      </c>
      <c r="E15525">
        <v>0</v>
      </c>
      <c r="F15525">
        <v>0</v>
      </c>
      <c r="G15525">
        <v>0</v>
      </c>
      <c r="H15525">
        <v>0</v>
      </c>
      <c r="I15525">
        <v>0</v>
      </c>
      <c r="J15525">
        <v>0</v>
      </c>
    </row>
    <row r="15526" spans="1:39" x14ac:dyDescent="0.3">
      <c r="A15526">
        <v>7310</v>
      </c>
      <c r="B15526" t="s">
        <v>1021</v>
      </c>
      <c r="C15526" t="s">
        <v>3976</v>
      </c>
      <c r="D15526">
        <v>24</v>
      </c>
      <c r="E15526">
        <v>33.299999999999997</v>
      </c>
      <c r="F15526">
        <v>8</v>
      </c>
      <c r="G15526">
        <v>0</v>
      </c>
      <c r="H15526">
        <v>0</v>
      </c>
      <c r="I15526">
        <v>146</v>
      </c>
      <c r="J15526">
        <v>84.4</v>
      </c>
    </row>
    <row r="15527" spans="1:39" x14ac:dyDescent="0.3">
      <c r="A15527">
        <v>7310</v>
      </c>
      <c r="B15527" t="s">
        <v>303</v>
      </c>
      <c r="C15527" t="s">
        <v>3977</v>
      </c>
      <c r="K15527">
        <v>25</v>
      </c>
      <c r="L15527">
        <v>0</v>
      </c>
      <c r="M15527">
        <v>45</v>
      </c>
      <c r="N15527">
        <v>0</v>
      </c>
      <c r="O15527">
        <v>150</v>
      </c>
    </row>
    <row r="15528" spans="1:39" x14ac:dyDescent="0.3">
      <c r="A15528">
        <v>7310</v>
      </c>
      <c r="B15528" t="s">
        <v>303</v>
      </c>
      <c r="C15528" t="s">
        <v>1952</v>
      </c>
      <c r="K15528">
        <v>13</v>
      </c>
      <c r="L15528">
        <v>0</v>
      </c>
      <c r="M15528">
        <v>11</v>
      </c>
      <c r="N15528">
        <v>2</v>
      </c>
      <c r="O15528">
        <v>18</v>
      </c>
    </row>
    <row r="15529" spans="1:39" x14ac:dyDescent="0.3">
      <c r="A15529">
        <v>7310</v>
      </c>
      <c r="B15529" t="s">
        <v>303</v>
      </c>
      <c r="C15529" t="s">
        <v>1172</v>
      </c>
      <c r="K15529">
        <v>2</v>
      </c>
      <c r="L15529">
        <v>0</v>
      </c>
      <c r="M15529">
        <v>2</v>
      </c>
      <c r="N15529">
        <v>0</v>
      </c>
      <c r="O15529">
        <v>3</v>
      </c>
    </row>
    <row r="15530" spans="1:39" x14ac:dyDescent="0.3">
      <c r="A15530">
        <v>7310</v>
      </c>
      <c r="B15530" t="s">
        <v>303</v>
      </c>
      <c r="C15530" t="s">
        <v>245</v>
      </c>
      <c r="K15530">
        <v>1</v>
      </c>
      <c r="L15530">
        <v>0</v>
      </c>
      <c r="M15530">
        <v>0</v>
      </c>
      <c r="N15530">
        <v>0</v>
      </c>
      <c r="O15530">
        <v>-1</v>
      </c>
    </row>
    <row r="15531" spans="1:39" x14ac:dyDescent="0.3">
      <c r="A15531">
        <v>7310</v>
      </c>
      <c r="B15531" t="s">
        <v>1021</v>
      </c>
      <c r="C15531" t="s">
        <v>326</v>
      </c>
      <c r="K15531">
        <v>23</v>
      </c>
      <c r="L15531">
        <v>0</v>
      </c>
      <c r="M15531">
        <v>21</v>
      </c>
      <c r="N15531">
        <v>1</v>
      </c>
      <c r="O15531">
        <v>120</v>
      </c>
    </row>
    <row r="15532" spans="1:39" x14ac:dyDescent="0.3">
      <c r="A15532">
        <v>7310</v>
      </c>
      <c r="B15532" t="s">
        <v>1021</v>
      </c>
      <c r="C15532" t="s">
        <v>2348</v>
      </c>
      <c r="K15532">
        <v>15</v>
      </c>
      <c r="L15532">
        <v>0</v>
      </c>
      <c r="M15532">
        <v>50</v>
      </c>
      <c r="N15532">
        <v>1</v>
      </c>
      <c r="O15532">
        <v>84</v>
      </c>
    </row>
    <row r="15533" spans="1:39" x14ac:dyDescent="0.3">
      <c r="A15533">
        <v>7310</v>
      </c>
      <c r="B15533" t="s">
        <v>1021</v>
      </c>
      <c r="C15533" t="s">
        <v>3976</v>
      </c>
      <c r="K15533">
        <v>5</v>
      </c>
      <c r="L15533">
        <v>0</v>
      </c>
      <c r="M15533">
        <v>7</v>
      </c>
      <c r="N15533">
        <v>2</v>
      </c>
      <c r="O15533">
        <v>11</v>
      </c>
    </row>
    <row r="15534" spans="1:39" x14ac:dyDescent="0.3">
      <c r="A15534">
        <v>7310</v>
      </c>
      <c r="B15534" t="s">
        <v>303</v>
      </c>
      <c r="C15534" t="s">
        <v>3975</v>
      </c>
      <c r="P15534">
        <v>45</v>
      </c>
      <c r="Q15534">
        <v>0</v>
      </c>
      <c r="R15534">
        <v>87</v>
      </c>
      <c r="S15534">
        <v>3</v>
      </c>
    </row>
    <row r="15535" spans="1:39" x14ac:dyDescent="0.3">
      <c r="A15535">
        <v>7310</v>
      </c>
      <c r="B15535" t="s">
        <v>303</v>
      </c>
      <c r="C15535" t="s">
        <v>1172</v>
      </c>
      <c r="P15535">
        <v>23</v>
      </c>
      <c r="Q15535">
        <v>1</v>
      </c>
      <c r="R15535">
        <v>23</v>
      </c>
      <c r="S15535">
        <v>1</v>
      </c>
    </row>
    <row r="15536" spans="1:39" x14ac:dyDescent="0.3">
      <c r="A15536">
        <v>7310</v>
      </c>
      <c r="B15536" t="s">
        <v>303</v>
      </c>
      <c r="C15536" t="s">
        <v>245</v>
      </c>
      <c r="P15536">
        <v>6</v>
      </c>
      <c r="Q15536">
        <v>0</v>
      </c>
      <c r="R15536">
        <v>6</v>
      </c>
      <c r="S15536">
        <v>1</v>
      </c>
    </row>
    <row r="15537" spans="1:35" x14ac:dyDescent="0.3">
      <c r="A15537">
        <v>7310</v>
      </c>
      <c r="B15537" t="s">
        <v>303</v>
      </c>
      <c r="C15537" t="s">
        <v>604</v>
      </c>
      <c r="P15537">
        <v>6</v>
      </c>
      <c r="Q15537">
        <v>0</v>
      </c>
      <c r="R15537">
        <v>6</v>
      </c>
      <c r="S15537">
        <v>1</v>
      </c>
    </row>
    <row r="15538" spans="1:35" x14ac:dyDescent="0.3">
      <c r="A15538">
        <v>7310</v>
      </c>
      <c r="B15538" t="s">
        <v>1021</v>
      </c>
      <c r="C15538" t="s">
        <v>3269</v>
      </c>
      <c r="P15538">
        <v>47</v>
      </c>
      <c r="Q15538">
        <v>0</v>
      </c>
      <c r="R15538">
        <v>47</v>
      </c>
      <c r="S15538">
        <v>1</v>
      </c>
    </row>
    <row r="15539" spans="1:35" x14ac:dyDescent="0.3">
      <c r="A15539">
        <v>7310</v>
      </c>
      <c r="B15539" t="s">
        <v>1021</v>
      </c>
      <c r="C15539" t="s">
        <v>3978</v>
      </c>
      <c r="P15539">
        <v>18</v>
      </c>
      <c r="Q15539">
        <v>0</v>
      </c>
      <c r="R15539">
        <v>35</v>
      </c>
      <c r="S15539">
        <v>2</v>
      </c>
    </row>
    <row r="15540" spans="1:35" x14ac:dyDescent="0.3">
      <c r="A15540">
        <v>7310</v>
      </c>
      <c r="B15540" t="s">
        <v>1021</v>
      </c>
      <c r="C15540" t="s">
        <v>2523</v>
      </c>
      <c r="P15540">
        <v>23</v>
      </c>
      <c r="Q15540">
        <v>0</v>
      </c>
      <c r="R15540">
        <v>31</v>
      </c>
      <c r="S15540">
        <v>2</v>
      </c>
    </row>
    <row r="15541" spans="1:35" x14ac:dyDescent="0.3">
      <c r="A15541">
        <v>7310</v>
      </c>
      <c r="B15541" t="s">
        <v>1021</v>
      </c>
      <c r="C15541" t="s">
        <v>185</v>
      </c>
      <c r="P15541">
        <v>17</v>
      </c>
      <c r="Q15541">
        <v>0</v>
      </c>
      <c r="R15541">
        <v>17</v>
      </c>
      <c r="S15541">
        <v>1</v>
      </c>
    </row>
    <row r="15542" spans="1:35" x14ac:dyDescent="0.3">
      <c r="A15542">
        <v>7310</v>
      </c>
      <c r="B15542" t="s">
        <v>1021</v>
      </c>
      <c r="C15542" t="s">
        <v>3979</v>
      </c>
      <c r="P15542">
        <v>9</v>
      </c>
      <c r="Q15542">
        <v>0</v>
      </c>
      <c r="R15542">
        <v>9</v>
      </c>
      <c r="S15542">
        <v>1</v>
      </c>
    </row>
    <row r="15543" spans="1:35" x14ac:dyDescent="0.3">
      <c r="A15543">
        <v>7310</v>
      </c>
      <c r="B15543" t="s">
        <v>1021</v>
      </c>
      <c r="C15543" t="s">
        <v>200</v>
      </c>
      <c r="P15543">
        <v>7</v>
      </c>
      <c r="Q15543">
        <v>0</v>
      </c>
      <c r="R15543">
        <v>7</v>
      </c>
      <c r="S15543">
        <v>1</v>
      </c>
    </row>
    <row r="15544" spans="1:35" x14ac:dyDescent="0.3">
      <c r="A15544">
        <v>7310</v>
      </c>
      <c r="B15544" t="s">
        <v>303</v>
      </c>
      <c r="C15544" t="s">
        <v>3462</v>
      </c>
      <c r="T15544">
        <v>20.399999999999999</v>
      </c>
      <c r="U15544">
        <v>28</v>
      </c>
      <c r="V15544">
        <v>0</v>
      </c>
      <c r="W15544">
        <v>143</v>
      </c>
      <c r="X15544">
        <v>7</v>
      </c>
    </row>
    <row r="15545" spans="1:35" x14ac:dyDescent="0.3">
      <c r="A15545">
        <v>7310</v>
      </c>
      <c r="B15545" t="s">
        <v>1021</v>
      </c>
      <c r="C15545" t="s">
        <v>3980</v>
      </c>
      <c r="T15545">
        <v>32</v>
      </c>
      <c r="U15545">
        <v>43</v>
      </c>
      <c r="V15545">
        <v>0</v>
      </c>
      <c r="W15545">
        <v>64</v>
      </c>
      <c r="X15545">
        <v>2</v>
      </c>
    </row>
    <row r="15546" spans="1:35" x14ac:dyDescent="0.3">
      <c r="A15546">
        <v>7310</v>
      </c>
      <c r="B15546" t="s">
        <v>1021</v>
      </c>
      <c r="C15546" t="s">
        <v>2523</v>
      </c>
      <c r="T15546">
        <v>18</v>
      </c>
      <c r="U15546">
        <v>25</v>
      </c>
      <c r="V15546">
        <v>0</v>
      </c>
      <c r="W15546">
        <v>36</v>
      </c>
      <c r="X15546">
        <v>2</v>
      </c>
    </row>
    <row r="15547" spans="1:35" x14ac:dyDescent="0.3">
      <c r="A15547">
        <v>7310</v>
      </c>
      <c r="B15547" t="s">
        <v>303</v>
      </c>
      <c r="C15547" t="s">
        <v>3462</v>
      </c>
      <c r="Y15547">
        <v>6.5</v>
      </c>
      <c r="Z15547">
        <v>11</v>
      </c>
      <c r="AA15547">
        <v>0</v>
      </c>
      <c r="AB15547">
        <v>26</v>
      </c>
      <c r="AC15547">
        <v>4</v>
      </c>
    </row>
    <row r="15548" spans="1:35" x14ac:dyDescent="0.3">
      <c r="A15548">
        <v>7310</v>
      </c>
      <c r="B15548" t="s">
        <v>1021</v>
      </c>
      <c r="C15548" t="s">
        <v>185</v>
      </c>
      <c r="Y15548">
        <v>13</v>
      </c>
      <c r="Z15548">
        <v>26</v>
      </c>
      <c r="AA15548">
        <v>0</v>
      </c>
      <c r="AB15548">
        <v>26</v>
      </c>
      <c r="AC15548">
        <v>2</v>
      </c>
    </row>
    <row r="15549" spans="1:35" x14ac:dyDescent="0.3">
      <c r="A15549">
        <v>7310</v>
      </c>
      <c r="B15549" t="s">
        <v>1021</v>
      </c>
      <c r="C15549" t="s">
        <v>3981</v>
      </c>
      <c r="Y15549">
        <v>16</v>
      </c>
      <c r="Z15549">
        <v>0</v>
      </c>
      <c r="AA15549">
        <v>0</v>
      </c>
      <c r="AB15549">
        <v>16</v>
      </c>
      <c r="AC15549">
        <v>1</v>
      </c>
    </row>
    <row r="15550" spans="1:35" x14ac:dyDescent="0.3">
      <c r="A15550">
        <v>7310</v>
      </c>
      <c r="B15550" t="s">
        <v>1021</v>
      </c>
      <c r="C15550" t="s">
        <v>3980</v>
      </c>
      <c r="Y15550">
        <v>1</v>
      </c>
      <c r="Z15550">
        <v>1</v>
      </c>
      <c r="AA15550">
        <v>0</v>
      </c>
      <c r="AB15550">
        <v>1</v>
      </c>
      <c r="AC15550">
        <v>1</v>
      </c>
    </row>
    <row r="15551" spans="1:35" x14ac:dyDescent="0.3">
      <c r="A15551">
        <v>7310</v>
      </c>
      <c r="B15551" t="s">
        <v>303</v>
      </c>
      <c r="C15551" t="s">
        <v>3463</v>
      </c>
      <c r="AD15551">
        <v>0</v>
      </c>
      <c r="AE15551" t="s">
        <v>136</v>
      </c>
      <c r="AF15551">
        <v>0</v>
      </c>
      <c r="AG15551" t="s">
        <v>136</v>
      </c>
      <c r="AH15551">
        <v>3</v>
      </c>
      <c r="AI15551">
        <v>3</v>
      </c>
    </row>
    <row r="15552" spans="1:35" x14ac:dyDescent="0.3">
      <c r="A15552">
        <v>7310</v>
      </c>
      <c r="B15552" t="s">
        <v>1021</v>
      </c>
      <c r="C15552" t="s">
        <v>3446</v>
      </c>
      <c r="AD15552">
        <v>3</v>
      </c>
      <c r="AE15552">
        <v>39</v>
      </c>
      <c r="AF15552">
        <v>2</v>
      </c>
      <c r="AG15552">
        <v>66.7</v>
      </c>
      <c r="AH15552">
        <v>10</v>
      </c>
      <c r="AI15552">
        <v>4</v>
      </c>
    </row>
    <row r="15553" spans="1:39" x14ac:dyDescent="0.3">
      <c r="A15553">
        <v>7310</v>
      </c>
      <c r="B15553" t="s">
        <v>303</v>
      </c>
      <c r="C15553" t="s">
        <v>3982</v>
      </c>
      <c r="AJ15553">
        <v>51</v>
      </c>
      <c r="AK15553">
        <v>247</v>
      </c>
      <c r="AL15553">
        <v>41.2</v>
      </c>
      <c r="AM15553">
        <v>6</v>
      </c>
    </row>
    <row r="15554" spans="1:39" x14ac:dyDescent="0.3">
      <c r="A15554">
        <v>7310</v>
      </c>
      <c r="B15554" t="s">
        <v>1021</v>
      </c>
      <c r="C15554" t="s">
        <v>3983</v>
      </c>
      <c r="AJ15554">
        <v>42</v>
      </c>
      <c r="AK15554">
        <v>163</v>
      </c>
      <c r="AL15554">
        <v>32.6</v>
      </c>
      <c r="AM15554">
        <v>5</v>
      </c>
    </row>
    <row r="15555" spans="1:39" x14ac:dyDescent="0.3">
      <c r="A15555">
        <v>7311</v>
      </c>
      <c r="B15555" t="s">
        <v>787</v>
      </c>
      <c r="C15555" t="s">
        <v>3984</v>
      </c>
      <c r="D15555">
        <v>36</v>
      </c>
      <c r="E15555">
        <v>61.1</v>
      </c>
      <c r="F15555">
        <v>22</v>
      </c>
      <c r="G15555">
        <v>0</v>
      </c>
      <c r="H15555">
        <v>1</v>
      </c>
      <c r="I15555">
        <v>243</v>
      </c>
      <c r="J15555">
        <v>127</v>
      </c>
    </row>
    <row r="15556" spans="1:39" x14ac:dyDescent="0.3">
      <c r="A15556">
        <v>7311</v>
      </c>
      <c r="B15556" t="s">
        <v>455</v>
      </c>
      <c r="C15556" t="s">
        <v>3560</v>
      </c>
      <c r="D15556">
        <v>12</v>
      </c>
      <c r="E15556">
        <v>41.7</v>
      </c>
      <c r="F15556">
        <v>5</v>
      </c>
      <c r="G15556">
        <v>1</v>
      </c>
      <c r="H15556">
        <v>0</v>
      </c>
      <c r="I15556">
        <v>75</v>
      </c>
      <c r="J15556">
        <v>77.5</v>
      </c>
    </row>
    <row r="15557" spans="1:39" x14ac:dyDescent="0.3">
      <c r="A15557">
        <v>7311</v>
      </c>
      <c r="B15557" t="s">
        <v>455</v>
      </c>
      <c r="C15557" t="s">
        <v>3985</v>
      </c>
      <c r="D15557">
        <v>1</v>
      </c>
      <c r="E15557">
        <v>0</v>
      </c>
      <c r="F15557">
        <v>0</v>
      </c>
      <c r="G15557">
        <v>1</v>
      </c>
      <c r="H15557">
        <v>0</v>
      </c>
      <c r="I15557">
        <v>0</v>
      </c>
      <c r="J15557">
        <v>-200</v>
      </c>
    </row>
    <row r="15558" spans="1:39" x14ac:dyDescent="0.3">
      <c r="A15558">
        <v>7311</v>
      </c>
      <c r="B15558" t="s">
        <v>787</v>
      </c>
      <c r="C15558" t="s">
        <v>320</v>
      </c>
      <c r="K15558">
        <v>1</v>
      </c>
      <c r="L15558">
        <v>0</v>
      </c>
      <c r="M15558">
        <v>17</v>
      </c>
      <c r="N15558">
        <v>0</v>
      </c>
      <c r="O15558">
        <v>17</v>
      </c>
    </row>
    <row r="15559" spans="1:39" x14ac:dyDescent="0.3">
      <c r="A15559">
        <v>7311</v>
      </c>
      <c r="B15559" t="s">
        <v>787</v>
      </c>
      <c r="C15559" t="s">
        <v>3516</v>
      </c>
      <c r="K15559">
        <v>6</v>
      </c>
      <c r="L15559">
        <v>0</v>
      </c>
      <c r="M15559">
        <v>7</v>
      </c>
      <c r="N15559">
        <v>0</v>
      </c>
      <c r="O15559">
        <v>15</v>
      </c>
    </row>
    <row r="15560" spans="1:39" x14ac:dyDescent="0.3">
      <c r="A15560">
        <v>7311</v>
      </c>
      <c r="B15560" t="s">
        <v>787</v>
      </c>
      <c r="C15560" t="s">
        <v>2913</v>
      </c>
      <c r="K15560">
        <v>6</v>
      </c>
      <c r="L15560">
        <v>0</v>
      </c>
      <c r="M15560">
        <v>3</v>
      </c>
      <c r="N15560">
        <v>1</v>
      </c>
      <c r="O15560">
        <v>7</v>
      </c>
    </row>
    <row r="15561" spans="1:39" x14ac:dyDescent="0.3">
      <c r="A15561">
        <v>7311</v>
      </c>
      <c r="B15561" t="s">
        <v>787</v>
      </c>
      <c r="C15561" t="s">
        <v>3517</v>
      </c>
      <c r="K15561">
        <v>1</v>
      </c>
      <c r="L15561">
        <v>0</v>
      </c>
      <c r="M15561">
        <v>1</v>
      </c>
      <c r="N15561">
        <v>0</v>
      </c>
      <c r="O15561">
        <v>1</v>
      </c>
    </row>
    <row r="15562" spans="1:39" x14ac:dyDescent="0.3">
      <c r="A15562">
        <v>7311</v>
      </c>
      <c r="B15562" t="s">
        <v>787</v>
      </c>
      <c r="C15562" t="s">
        <v>3986</v>
      </c>
      <c r="K15562">
        <v>3</v>
      </c>
      <c r="L15562">
        <v>1</v>
      </c>
      <c r="M15562">
        <v>4</v>
      </c>
      <c r="N15562">
        <v>0</v>
      </c>
      <c r="O15562">
        <v>-3</v>
      </c>
    </row>
    <row r="15563" spans="1:39" x14ac:dyDescent="0.3">
      <c r="A15563">
        <v>7311</v>
      </c>
      <c r="B15563" t="s">
        <v>787</v>
      </c>
      <c r="C15563" t="s">
        <v>3984</v>
      </c>
      <c r="K15563">
        <v>4</v>
      </c>
      <c r="L15563">
        <v>1</v>
      </c>
      <c r="M15563">
        <v>1</v>
      </c>
      <c r="N15563">
        <v>0</v>
      </c>
      <c r="O15563">
        <v>-16</v>
      </c>
    </row>
    <row r="15564" spans="1:39" x14ac:dyDescent="0.3">
      <c r="A15564">
        <v>7311</v>
      </c>
      <c r="B15564" t="s">
        <v>455</v>
      </c>
      <c r="C15564" t="s">
        <v>3985</v>
      </c>
      <c r="K15564">
        <v>37</v>
      </c>
      <c r="L15564">
        <v>1</v>
      </c>
      <c r="M15564">
        <v>25</v>
      </c>
      <c r="N15564">
        <v>1</v>
      </c>
      <c r="O15564">
        <v>187</v>
      </c>
    </row>
    <row r="15565" spans="1:39" x14ac:dyDescent="0.3">
      <c r="A15565">
        <v>7311</v>
      </c>
      <c r="B15565" t="s">
        <v>455</v>
      </c>
      <c r="C15565" t="s">
        <v>3743</v>
      </c>
      <c r="K15565">
        <v>29</v>
      </c>
      <c r="L15565">
        <v>0</v>
      </c>
      <c r="M15565">
        <v>14</v>
      </c>
      <c r="N15565">
        <v>0</v>
      </c>
      <c r="O15565">
        <v>105</v>
      </c>
    </row>
    <row r="15566" spans="1:39" x14ac:dyDescent="0.3">
      <c r="A15566">
        <v>7311</v>
      </c>
      <c r="B15566" t="s">
        <v>455</v>
      </c>
      <c r="C15566" t="s">
        <v>3563</v>
      </c>
      <c r="K15566">
        <v>2</v>
      </c>
      <c r="L15566">
        <v>0</v>
      </c>
      <c r="M15566">
        <v>7</v>
      </c>
      <c r="N15566">
        <v>0</v>
      </c>
      <c r="O15566">
        <v>10</v>
      </c>
    </row>
    <row r="15567" spans="1:39" x14ac:dyDescent="0.3">
      <c r="A15567">
        <v>7311</v>
      </c>
      <c r="B15567" t="s">
        <v>455</v>
      </c>
      <c r="C15567" t="s">
        <v>1017</v>
      </c>
      <c r="K15567">
        <v>0</v>
      </c>
      <c r="L15567">
        <v>0</v>
      </c>
      <c r="M15567">
        <v>0</v>
      </c>
      <c r="N15567">
        <v>0</v>
      </c>
      <c r="O15567">
        <v>0</v>
      </c>
    </row>
    <row r="15568" spans="1:39" x14ac:dyDescent="0.3">
      <c r="A15568">
        <v>7311</v>
      </c>
      <c r="B15568" t="s">
        <v>455</v>
      </c>
      <c r="C15568" t="s">
        <v>1212</v>
      </c>
      <c r="K15568">
        <v>1</v>
      </c>
      <c r="L15568">
        <v>0</v>
      </c>
      <c r="M15568">
        <v>-9</v>
      </c>
      <c r="N15568">
        <v>0</v>
      </c>
      <c r="O15568">
        <v>-9</v>
      </c>
    </row>
    <row r="15569" spans="1:29" x14ac:dyDescent="0.3">
      <c r="A15569">
        <v>7311</v>
      </c>
      <c r="B15569" t="s">
        <v>455</v>
      </c>
      <c r="C15569" t="s">
        <v>1581</v>
      </c>
      <c r="K15569">
        <v>1</v>
      </c>
      <c r="L15569">
        <v>0</v>
      </c>
      <c r="M15569">
        <v>-15</v>
      </c>
      <c r="N15569">
        <v>0</v>
      </c>
      <c r="O15569">
        <v>-15</v>
      </c>
    </row>
    <row r="15570" spans="1:29" x14ac:dyDescent="0.3">
      <c r="A15570">
        <v>7311</v>
      </c>
      <c r="B15570" t="s">
        <v>787</v>
      </c>
      <c r="C15570" t="s">
        <v>3986</v>
      </c>
      <c r="P15570">
        <v>25</v>
      </c>
      <c r="Q15570">
        <v>0</v>
      </c>
      <c r="R15570">
        <v>82</v>
      </c>
      <c r="S15570">
        <v>4</v>
      </c>
    </row>
    <row r="15571" spans="1:29" x14ac:dyDescent="0.3">
      <c r="A15571">
        <v>7311</v>
      </c>
      <c r="B15571" t="s">
        <v>787</v>
      </c>
      <c r="C15571" t="s">
        <v>320</v>
      </c>
      <c r="P15571">
        <v>40</v>
      </c>
      <c r="Q15571">
        <v>0</v>
      </c>
      <c r="R15571">
        <v>56</v>
      </c>
      <c r="S15571">
        <v>3</v>
      </c>
    </row>
    <row r="15572" spans="1:29" x14ac:dyDescent="0.3">
      <c r="A15572">
        <v>7311</v>
      </c>
      <c r="B15572" t="s">
        <v>787</v>
      </c>
      <c r="C15572" t="s">
        <v>215</v>
      </c>
      <c r="P15572">
        <v>23</v>
      </c>
      <c r="Q15572">
        <v>0</v>
      </c>
      <c r="R15572">
        <v>51</v>
      </c>
      <c r="S15572">
        <v>5</v>
      </c>
    </row>
    <row r="15573" spans="1:29" x14ac:dyDescent="0.3">
      <c r="A15573">
        <v>7311</v>
      </c>
      <c r="B15573" t="s">
        <v>787</v>
      </c>
      <c r="C15573" t="s">
        <v>3298</v>
      </c>
      <c r="P15573">
        <v>15</v>
      </c>
      <c r="Q15573">
        <v>0</v>
      </c>
      <c r="R15573">
        <v>21</v>
      </c>
      <c r="S15573">
        <v>3</v>
      </c>
    </row>
    <row r="15574" spans="1:29" x14ac:dyDescent="0.3">
      <c r="A15574">
        <v>7311</v>
      </c>
      <c r="B15574" t="s">
        <v>787</v>
      </c>
      <c r="C15574" t="s">
        <v>571</v>
      </c>
      <c r="P15574">
        <v>8</v>
      </c>
      <c r="Q15574">
        <v>0</v>
      </c>
      <c r="R15574">
        <v>10</v>
      </c>
      <c r="S15574">
        <v>2</v>
      </c>
    </row>
    <row r="15575" spans="1:29" x14ac:dyDescent="0.3">
      <c r="A15575">
        <v>7311</v>
      </c>
      <c r="B15575" t="s">
        <v>787</v>
      </c>
      <c r="C15575" t="s">
        <v>3517</v>
      </c>
      <c r="P15575">
        <v>9</v>
      </c>
      <c r="Q15575">
        <v>0</v>
      </c>
      <c r="R15575">
        <v>9</v>
      </c>
      <c r="S15575">
        <v>2</v>
      </c>
    </row>
    <row r="15576" spans="1:29" x14ac:dyDescent="0.3">
      <c r="A15576">
        <v>7311</v>
      </c>
      <c r="B15576" t="s">
        <v>787</v>
      </c>
      <c r="C15576" t="s">
        <v>2913</v>
      </c>
      <c r="P15576">
        <v>7</v>
      </c>
      <c r="Q15576">
        <v>1</v>
      </c>
      <c r="R15576">
        <v>9</v>
      </c>
      <c r="S15576">
        <v>2</v>
      </c>
    </row>
    <row r="15577" spans="1:29" x14ac:dyDescent="0.3">
      <c r="A15577">
        <v>7311</v>
      </c>
      <c r="B15577" t="s">
        <v>787</v>
      </c>
      <c r="C15577" t="s">
        <v>3516</v>
      </c>
      <c r="P15577">
        <v>5</v>
      </c>
      <c r="Q15577">
        <v>0</v>
      </c>
      <c r="R15577">
        <v>5</v>
      </c>
      <c r="S15577">
        <v>1</v>
      </c>
    </row>
    <row r="15578" spans="1:29" x14ac:dyDescent="0.3">
      <c r="A15578">
        <v>7311</v>
      </c>
      <c r="B15578" t="s">
        <v>455</v>
      </c>
      <c r="C15578" t="s">
        <v>3747</v>
      </c>
      <c r="P15578">
        <v>32</v>
      </c>
      <c r="Q15578">
        <v>0</v>
      </c>
      <c r="R15578">
        <v>51</v>
      </c>
      <c r="S15578">
        <v>3</v>
      </c>
    </row>
    <row r="15579" spans="1:29" x14ac:dyDescent="0.3">
      <c r="A15579">
        <v>7311</v>
      </c>
      <c r="B15579" t="s">
        <v>455</v>
      </c>
      <c r="C15579" t="s">
        <v>1212</v>
      </c>
      <c r="P15579">
        <v>12</v>
      </c>
      <c r="Q15579">
        <v>0</v>
      </c>
      <c r="R15579">
        <v>24</v>
      </c>
      <c r="S15579">
        <v>2</v>
      </c>
    </row>
    <row r="15580" spans="1:29" x14ac:dyDescent="0.3">
      <c r="A15580">
        <v>7311</v>
      </c>
      <c r="B15580" t="s">
        <v>787</v>
      </c>
      <c r="C15580" t="s">
        <v>3986</v>
      </c>
      <c r="T15580">
        <v>18.5</v>
      </c>
      <c r="U15580">
        <v>25</v>
      </c>
      <c r="V15580">
        <v>0</v>
      </c>
      <c r="W15580">
        <v>74</v>
      </c>
      <c r="X15580">
        <v>4</v>
      </c>
    </row>
    <row r="15581" spans="1:29" x14ac:dyDescent="0.3">
      <c r="A15581">
        <v>7311</v>
      </c>
      <c r="B15581" t="s">
        <v>787</v>
      </c>
      <c r="C15581" t="s">
        <v>415</v>
      </c>
      <c r="T15581">
        <v>2</v>
      </c>
      <c r="U15581">
        <v>2</v>
      </c>
      <c r="V15581">
        <v>0</v>
      </c>
      <c r="W15581">
        <v>2</v>
      </c>
      <c r="X15581">
        <v>1</v>
      </c>
    </row>
    <row r="15582" spans="1:29" x14ac:dyDescent="0.3">
      <c r="A15582">
        <v>7311</v>
      </c>
      <c r="B15582" t="s">
        <v>455</v>
      </c>
      <c r="C15582" t="s">
        <v>1017</v>
      </c>
      <c r="T15582">
        <v>14</v>
      </c>
      <c r="U15582">
        <v>18</v>
      </c>
      <c r="V15582">
        <v>0</v>
      </c>
      <c r="W15582">
        <v>14</v>
      </c>
      <c r="X15582">
        <v>1</v>
      </c>
    </row>
    <row r="15583" spans="1:29" x14ac:dyDescent="0.3">
      <c r="A15583">
        <v>7311</v>
      </c>
      <c r="B15583" t="s">
        <v>787</v>
      </c>
      <c r="C15583" t="s">
        <v>3986</v>
      </c>
      <c r="Y15583">
        <v>5</v>
      </c>
      <c r="Z15583">
        <v>5</v>
      </c>
      <c r="AA15583">
        <v>0</v>
      </c>
      <c r="AB15583">
        <v>10</v>
      </c>
      <c r="AC15583">
        <v>2</v>
      </c>
    </row>
    <row r="15584" spans="1:29" x14ac:dyDescent="0.3">
      <c r="A15584">
        <v>7311</v>
      </c>
      <c r="B15584" t="s">
        <v>455</v>
      </c>
      <c r="C15584" t="s">
        <v>3985</v>
      </c>
      <c r="Y15584">
        <v>2.5</v>
      </c>
      <c r="Z15584">
        <v>7</v>
      </c>
      <c r="AA15584">
        <v>0</v>
      </c>
      <c r="AB15584">
        <v>10</v>
      </c>
      <c r="AC15584">
        <v>4</v>
      </c>
    </row>
    <row r="15585" spans="1:39" x14ac:dyDescent="0.3">
      <c r="A15585">
        <v>7311</v>
      </c>
      <c r="B15585" t="s">
        <v>787</v>
      </c>
      <c r="C15585" t="s">
        <v>3070</v>
      </c>
      <c r="AD15585">
        <v>0</v>
      </c>
      <c r="AE15585" t="s">
        <v>136</v>
      </c>
      <c r="AF15585">
        <v>0</v>
      </c>
      <c r="AG15585" t="s">
        <v>136</v>
      </c>
      <c r="AH15585">
        <v>2</v>
      </c>
      <c r="AI15585">
        <v>2</v>
      </c>
    </row>
    <row r="15586" spans="1:39" x14ac:dyDescent="0.3">
      <c r="A15586">
        <v>7311</v>
      </c>
      <c r="B15586" t="s">
        <v>455</v>
      </c>
      <c r="C15586" t="s">
        <v>1581</v>
      </c>
      <c r="AD15586">
        <v>3</v>
      </c>
      <c r="AE15586">
        <v>27</v>
      </c>
      <c r="AF15586">
        <v>2</v>
      </c>
      <c r="AG15586">
        <v>66.7</v>
      </c>
      <c r="AH15586">
        <v>8</v>
      </c>
      <c r="AI15586">
        <v>2</v>
      </c>
    </row>
    <row r="15587" spans="1:39" x14ac:dyDescent="0.3">
      <c r="A15587">
        <v>7311</v>
      </c>
      <c r="B15587" t="s">
        <v>787</v>
      </c>
      <c r="C15587" t="s">
        <v>3987</v>
      </c>
      <c r="AJ15587">
        <v>47</v>
      </c>
      <c r="AK15587">
        <v>205</v>
      </c>
      <c r="AL15587">
        <v>41</v>
      </c>
      <c r="AM15587">
        <v>5</v>
      </c>
    </row>
    <row r="15588" spans="1:39" x14ac:dyDescent="0.3">
      <c r="A15588">
        <v>7311</v>
      </c>
      <c r="B15588" t="s">
        <v>787</v>
      </c>
      <c r="C15588" t="s">
        <v>3786</v>
      </c>
      <c r="AJ15588">
        <v>30</v>
      </c>
      <c r="AK15588">
        <v>55</v>
      </c>
      <c r="AL15588">
        <v>27.5</v>
      </c>
      <c r="AM15588">
        <v>2</v>
      </c>
    </row>
    <row r="15589" spans="1:39" x14ac:dyDescent="0.3">
      <c r="A15589">
        <v>7311</v>
      </c>
      <c r="B15589" t="s">
        <v>455</v>
      </c>
      <c r="C15589" t="s">
        <v>1581</v>
      </c>
      <c r="AJ15589">
        <v>43</v>
      </c>
      <c r="AK15589">
        <v>151</v>
      </c>
      <c r="AL15589">
        <v>37.799999999999997</v>
      </c>
      <c r="AM15589">
        <v>4</v>
      </c>
    </row>
    <row r="15590" spans="1:39" x14ac:dyDescent="0.3">
      <c r="A15590">
        <v>7312</v>
      </c>
      <c r="B15590" t="s">
        <v>1349</v>
      </c>
      <c r="C15590" t="s">
        <v>3244</v>
      </c>
      <c r="D15590">
        <v>45</v>
      </c>
      <c r="E15590">
        <v>55.6</v>
      </c>
      <c r="F15590">
        <v>25</v>
      </c>
      <c r="G15590">
        <v>0</v>
      </c>
      <c r="H15590">
        <v>3</v>
      </c>
      <c r="I15590">
        <v>370</v>
      </c>
      <c r="J15590">
        <v>146.6</v>
      </c>
    </row>
    <row r="15591" spans="1:39" x14ac:dyDescent="0.3">
      <c r="A15591">
        <v>7312</v>
      </c>
      <c r="B15591" t="s">
        <v>2165</v>
      </c>
      <c r="C15591" t="s">
        <v>3245</v>
      </c>
      <c r="D15591">
        <v>47</v>
      </c>
      <c r="E15591">
        <v>48.9</v>
      </c>
      <c r="F15591">
        <v>23</v>
      </c>
      <c r="G15591">
        <v>0</v>
      </c>
      <c r="H15591">
        <v>3</v>
      </c>
      <c r="I15591">
        <v>281</v>
      </c>
      <c r="J15591">
        <v>120.2</v>
      </c>
    </row>
    <row r="15592" spans="1:39" x14ac:dyDescent="0.3">
      <c r="A15592">
        <v>7312</v>
      </c>
      <c r="B15592" t="s">
        <v>1349</v>
      </c>
      <c r="C15592" t="s">
        <v>3250</v>
      </c>
      <c r="K15592">
        <v>20</v>
      </c>
      <c r="L15592">
        <v>0</v>
      </c>
      <c r="M15592">
        <v>23</v>
      </c>
      <c r="N15592">
        <v>0</v>
      </c>
      <c r="O15592">
        <v>125</v>
      </c>
    </row>
    <row r="15593" spans="1:39" x14ac:dyDescent="0.3">
      <c r="A15593">
        <v>7312</v>
      </c>
      <c r="B15593" t="s">
        <v>1349</v>
      </c>
      <c r="C15593" t="s">
        <v>52</v>
      </c>
      <c r="K15593">
        <v>9</v>
      </c>
      <c r="L15593">
        <v>0</v>
      </c>
      <c r="M15593">
        <v>15</v>
      </c>
      <c r="N15593">
        <v>0</v>
      </c>
      <c r="O15593">
        <v>35</v>
      </c>
    </row>
    <row r="15594" spans="1:39" x14ac:dyDescent="0.3">
      <c r="A15594">
        <v>7312</v>
      </c>
      <c r="B15594" t="s">
        <v>1349</v>
      </c>
      <c r="C15594" t="s">
        <v>3988</v>
      </c>
      <c r="K15594">
        <v>7</v>
      </c>
      <c r="L15594">
        <v>0</v>
      </c>
      <c r="M15594">
        <v>8</v>
      </c>
      <c r="N15594">
        <v>0</v>
      </c>
      <c r="O15594">
        <v>27</v>
      </c>
    </row>
    <row r="15595" spans="1:39" x14ac:dyDescent="0.3">
      <c r="A15595">
        <v>7312</v>
      </c>
      <c r="B15595" t="s">
        <v>1349</v>
      </c>
      <c r="C15595" t="s">
        <v>3244</v>
      </c>
      <c r="K15595">
        <v>3</v>
      </c>
      <c r="L15595">
        <v>1</v>
      </c>
      <c r="M15595">
        <v>0</v>
      </c>
      <c r="N15595">
        <v>0</v>
      </c>
      <c r="O15595">
        <v>-27</v>
      </c>
    </row>
    <row r="15596" spans="1:39" x14ac:dyDescent="0.3">
      <c r="A15596">
        <v>7312</v>
      </c>
      <c r="B15596" t="s">
        <v>2165</v>
      </c>
      <c r="C15596" t="s">
        <v>3989</v>
      </c>
      <c r="K15596">
        <v>5</v>
      </c>
      <c r="L15596">
        <v>1</v>
      </c>
      <c r="M15596">
        <v>19</v>
      </c>
      <c r="N15596">
        <v>0</v>
      </c>
      <c r="O15596">
        <v>30</v>
      </c>
    </row>
    <row r="15597" spans="1:39" x14ac:dyDescent="0.3">
      <c r="A15597">
        <v>7312</v>
      </c>
      <c r="B15597" t="s">
        <v>2165</v>
      </c>
      <c r="C15597" t="s">
        <v>3990</v>
      </c>
      <c r="K15597">
        <v>11</v>
      </c>
      <c r="L15597">
        <v>1</v>
      </c>
      <c r="M15597">
        <v>6</v>
      </c>
      <c r="N15597">
        <v>0</v>
      </c>
      <c r="O15597">
        <v>16</v>
      </c>
    </row>
    <row r="15598" spans="1:39" x14ac:dyDescent="0.3">
      <c r="A15598">
        <v>7312</v>
      </c>
      <c r="B15598" t="s">
        <v>2165</v>
      </c>
      <c r="C15598" t="s">
        <v>3245</v>
      </c>
      <c r="K15598">
        <v>8</v>
      </c>
      <c r="L15598">
        <v>0</v>
      </c>
      <c r="M15598">
        <v>9</v>
      </c>
      <c r="N15598">
        <v>0</v>
      </c>
      <c r="O15598">
        <v>12</v>
      </c>
    </row>
    <row r="15599" spans="1:39" x14ac:dyDescent="0.3">
      <c r="A15599">
        <v>7312</v>
      </c>
      <c r="B15599" t="s">
        <v>2165</v>
      </c>
      <c r="C15599" t="s">
        <v>443</v>
      </c>
      <c r="K15599">
        <v>2</v>
      </c>
      <c r="L15599">
        <v>0</v>
      </c>
      <c r="M15599">
        <v>5</v>
      </c>
      <c r="N15599">
        <v>0</v>
      </c>
      <c r="O15599">
        <v>8</v>
      </c>
    </row>
    <row r="15600" spans="1:39" x14ac:dyDescent="0.3">
      <c r="A15600">
        <v>7312</v>
      </c>
      <c r="B15600" t="s">
        <v>1349</v>
      </c>
      <c r="C15600" t="s">
        <v>1031</v>
      </c>
      <c r="P15600">
        <v>33</v>
      </c>
      <c r="Q15600">
        <v>1</v>
      </c>
      <c r="R15600">
        <v>182</v>
      </c>
      <c r="S15600">
        <v>9</v>
      </c>
    </row>
    <row r="15601" spans="1:29" x14ac:dyDescent="0.3">
      <c r="A15601">
        <v>7312</v>
      </c>
      <c r="B15601" t="s">
        <v>1349</v>
      </c>
      <c r="C15601" t="s">
        <v>3250</v>
      </c>
      <c r="P15601">
        <v>41</v>
      </c>
      <c r="Q15601">
        <v>2</v>
      </c>
      <c r="R15601">
        <v>64</v>
      </c>
      <c r="S15601">
        <v>3</v>
      </c>
    </row>
    <row r="15602" spans="1:29" x14ac:dyDescent="0.3">
      <c r="A15602">
        <v>7312</v>
      </c>
      <c r="B15602" t="s">
        <v>1349</v>
      </c>
      <c r="C15602" t="s">
        <v>1172</v>
      </c>
      <c r="P15602">
        <v>32</v>
      </c>
      <c r="Q15602">
        <v>0</v>
      </c>
      <c r="R15602">
        <v>54</v>
      </c>
      <c r="S15602">
        <v>3</v>
      </c>
    </row>
    <row r="15603" spans="1:29" x14ac:dyDescent="0.3">
      <c r="A15603">
        <v>7312</v>
      </c>
      <c r="B15603" t="s">
        <v>1349</v>
      </c>
      <c r="C15603" t="s">
        <v>199</v>
      </c>
      <c r="P15603">
        <v>12</v>
      </c>
      <c r="Q15603">
        <v>0</v>
      </c>
      <c r="R15603">
        <v>28</v>
      </c>
      <c r="S15603">
        <v>5</v>
      </c>
    </row>
    <row r="15604" spans="1:29" x14ac:dyDescent="0.3">
      <c r="A15604">
        <v>7312</v>
      </c>
      <c r="B15604" t="s">
        <v>1349</v>
      </c>
      <c r="C15604" t="s">
        <v>3991</v>
      </c>
      <c r="P15604">
        <v>25</v>
      </c>
      <c r="Q15604">
        <v>0</v>
      </c>
      <c r="R15604">
        <v>24</v>
      </c>
      <c r="S15604">
        <v>3</v>
      </c>
    </row>
    <row r="15605" spans="1:29" x14ac:dyDescent="0.3">
      <c r="A15605">
        <v>7312</v>
      </c>
      <c r="B15605" t="s">
        <v>1349</v>
      </c>
      <c r="C15605" t="s">
        <v>3992</v>
      </c>
      <c r="P15605">
        <v>15</v>
      </c>
      <c r="Q15605">
        <v>0</v>
      </c>
      <c r="R15605">
        <v>18</v>
      </c>
      <c r="S15605">
        <v>2</v>
      </c>
    </row>
    <row r="15606" spans="1:29" x14ac:dyDescent="0.3">
      <c r="A15606">
        <v>7312</v>
      </c>
      <c r="B15606" t="s">
        <v>2165</v>
      </c>
      <c r="C15606" t="s">
        <v>1423</v>
      </c>
      <c r="P15606">
        <v>80</v>
      </c>
      <c r="Q15606">
        <v>1</v>
      </c>
      <c r="R15606">
        <v>97</v>
      </c>
      <c r="S15606">
        <v>3</v>
      </c>
    </row>
    <row r="15607" spans="1:29" x14ac:dyDescent="0.3">
      <c r="A15607">
        <v>7312</v>
      </c>
      <c r="B15607" t="s">
        <v>2165</v>
      </c>
      <c r="C15607" t="s">
        <v>3993</v>
      </c>
      <c r="P15607">
        <v>21</v>
      </c>
      <c r="Q15607">
        <v>1</v>
      </c>
      <c r="R15607">
        <v>81</v>
      </c>
      <c r="S15607">
        <v>7</v>
      </c>
    </row>
    <row r="15608" spans="1:29" x14ac:dyDescent="0.3">
      <c r="A15608">
        <v>7312</v>
      </c>
      <c r="B15608" t="s">
        <v>2165</v>
      </c>
      <c r="C15608" t="s">
        <v>3989</v>
      </c>
      <c r="P15608">
        <v>17</v>
      </c>
      <c r="Q15608">
        <v>0</v>
      </c>
      <c r="R15608">
        <v>24</v>
      </c>
      <c r="S15608">
        <v>1</v>
      </c>
    </row>
    <row r="15609" spans="1:29" x14ac:dyDescent="0.3">
      <c r="A15609">
        <v>7312</v>
      </c>
      <c r="B15609" t="s">
        <v>2165</v>
      </c>
      <c r="C15609" t="s">
        <v>443</v>
      </c>
      <c r="P15609">
        <v>12</v>
      </c>
      <c r="Q15609">
        <v>0</v>
      </c>
      <c r="R15609">
        <v>23</v>
      </c>
      <c r="S15609">
        <v>4</v>
      </c>
    </row>
    <row r="15610" spans="1:29" x14ac:dyDescent="0.3">
      <c r="A15610">
        <v>7312</v>
      </c>
      <c r="B15610" t="s">
        <v>2165</v>
      </c>
      <c r="C15610" t="s">
        <v>3990</v>
      </c>
      <c r="P15610">
        <v>18</v>
      </c>
      <c r="Q15610">
        <v>0</v>
      </c>
      <c r="R15610">
        <v>18</v>
      </c>
      <c r="S15610">
        <v>1</v>
      </c>
    </row>
    <row r="15611" spans="1:29" x14ac:dyDescent="0.3">
      <c r="A15611">
        <v>7312</v>
      </c>
      <c r="B15611" t="s">
        <v>2165</v>
      </c>
      <c r="C15611" t="s">
        <v>56</v>
      </c>
      <c r="P15611">
        <v>7</v>
      </c>
      <c r="Q15611">
        <v>1</v>
      </c>
      <c r="R15611">
        <v>17</v>
      </c>
      <c r="S15611">
        <v>3</v>
      </c>
    </row>
    <row r="15612" spans="1:29" x14ac:dyDescent="0.3">
      <c r="A15612">
        <v>7312</v>
      </c>
      <c r="B15612" t="s">
        <v>2165</v>
      </c>
      <c r="C15612" t="s">
        <v>44</v>
      </c>
      <c r="P15612">
        <v>9</v>
      </c>
      <c r="Q15612">
        <v>0</v>
      </c>
      <c r="R15612">
        <v>10</v>
      </c>
      <c r="S15612">
        <v>2</v>
      </c>
    </row>
    <row r="15613" spans="1:29" x14ac:dyDescent="0.3">
      <c r="A15613">
        <v>7312</v>
      </c>
      <c r="B15613" t="s">
        <v>2165</v>
      </c>
      <c r="C15613" t="s">
        <v>3994</v>
      </c>
      <c r="P15613">
        <v>8</v>
      </c>
      <c r="Q15613">
        <v>0</v>
      </c>
      <c r="R15613">
        <v>8</v>
      </c>
      <c r="S15613">
        <v>1</v>
      </c>
    </row>
    <row r="15614" spans="1:29" x14ac:dyDescent="0.3">
      <c r="A15614">
        <v>7312</v>
      </c>
      <c r="B15614" t="s">
        <v>2165</v>
      </c>
      <c r="C15614" t="s">
        <v>3995</v>
      </c>
      <c r="P15614">
        <v>3</v>
      </c>
      <c r="Q15614">
        <v>0</v>
      </c>
      <c r="R15614">
        <v>3</v>
      </c>
      <c r="S15614">
        <v>1</v>
      </c>
    </row>
    <row r="15615" spans="1:29" x14ac:dyDescent="0.3">
      <c r="A15615">
        <v>7312</v>
      </c>
      <c r="B15615" t="s">
        <v>2165</v>
      </c>
      <c r="C15615" t="s">
        <v>459</v>
      </c>
      <c r="T15615">
        <v>15</v>
      </c>
      <c r="U15615">
        <v>17</v>
      </c>
      <c r="V15615">
        <v>0</v>
      </c>
      <c r="W15615">
        <v>30</v>
      </c>
      <c r="X15615">
        <v>2</v>
      </c>
    </row>
    <row r="15616" spans="1:29" x14ac:dyDescent="0.3">
      <c r="A15616">
        <v>7312</v>
      </c>
      <c r="B15616" t="s">
        <v>1349</v>
      </c>
      <c r="C15616" t="s">
        <v>3250</v>
      </c>
      <c r="Y15616">
        <v>11</v>
      </c>
      <c r="Z15616">
        <v>11</v>
      </c>
      <c r="AA15616">
        <v>0</v>
      </c>
      <c r="AB15616">
        <v>11</v>
      </c>
      <c r="AC15616">
        <v>1</v>
      </c>
    </row>
    <row r="15617" spans="1:39" x14ac:dyDescent="0.3">
      <c r="A15617">
        <v>7312</v>
      </c>
      <c r="B15617" t="s">
        <v>1349</v>
      </c>
      <c r="C15617" t="s">
        <v>1172</v>
      </c>
      <c r="Y15617">
        <v>0</v>
      </c>
      <c r="Z15617">
        <v>0</v>
      </c>
      <c r="AA15617">
        <v>0</v>
      </c>
      <c r="AB15617">
        <v>0</v>
      </c>
      <c r="AC15617">
        <v>1</v>
      </c>
    </row>
    <row r="15618" spans="1:39" x14ac:dyDescent="0.3">
      <c r="A15618">
        <v>7312</v>
      </c>
      <c r="B15618" t="s">
        <v>2165</v>
      </c>
      <c r="C15618" t="s">
        <v>3993</v>
      </c>
      <c r="Y15618">
        <v>3</v>
      </c>
      <c r="Z15618">
        <v>6</v>
      </c>
      <c r="AA15618">
        <v>0</v>
      </c>
      <c r="AB15618">
        <v>6</v>
      </c>
      <c r="AC15618">
        <v>2</v>
      </c>
    </row>
    <row r="15619" spans="1:39" x14ac:dyDescent="0.3">
      <c r="A15619">
        <v>7312</v>
      </c>
      <c r="B15619" t="s">
        <v>2165</v>
      </c>
      <c r="C15619" t="s">
        <v>193</v>
      </c>
      <c r="Y15619">
        <v>19</v>
      </c>
      <c r="Z15619">
        <v>0</v>
      </c>
      <c r="AA15619">
        <v>0</v>
      </c>
      <c r="AB15619">
        <v>19</v>
      </c>
      <c r="AC15619">
        <v>1</v>
      </c>
    </row>
    <row r="15620" spans="1:39" x14ac:dyDescent="0.3">
      <c r="A15620">
        <v>7312</v>
      </c>
      <c r="B15620" t="s">
        <v>1349</v>
      </c>
      <c r="C15620" t="s">
        <v>3501</v>
      </c>
      <c r="AD15620">
        <v>5</v>
      </c>
      <c r="AE15620">
        <v>34</v>
      </c>
      <c r="AF15620">
        <v>2</v>
      </c>
      <c r="AG15620">
        <v>40</v>
      </c>
      <c r="AH15620">
        <v>9</v>
      </c>
      <c r="AI15620">
        <v>3</v>
      </c>
    </row>
    <row r="15621" spans="1:39" x14ac:dyDescent="0.3">
      <c r="A15621">
        <v>7312</v>
      </c>
      <c r="B15621" t="s">
        <v>2165</v>
      </c>
      <c r="C15621" t="s">
        <v>3996</v>
      </c>
      <c r="AD15621">
        <v>1</v>
      </c>
      <c r="AE15621" t="s">
        <v>136</v>
      </c>
      <c r="AF15621">
        <v>0</v>
      </c>
      <c r="AG15621">
        <v>0</v>
      </c>
      <c r="AH15621">
        <v>3</v>
      </c>
      <c r="AI15621">
        <v>3</v>
      </c>
    </row>
    <row r="15622" spans="1:39" x14ac:dyDescent="0.3">
      <c r="A15622">
        <v>7312</v>
      </c>
      <c r="B15622" t="s">
        <v>1349</v>
      </c>
      <c r="C15622" t="s">
        <v>3997</v>
      </c>
      <c r="AJ15622">
        <v>48</v>
      </c>
      <c r="AK15622">
        <v>174</v>
      </c>
      <c r="AL15622">
        <v>43.5</v>
      </c>
      <c r="AM15622">
        <v>4</v>
      </c>
    </row>
    <row r="15623" spans="1:39" x14ac:dyDescent="0.3">
      <c r="A15623">
        <v>7312</v>
      </c>
      <c r="B15623" t="s">
        <v>2165</v>
      </c>
      <c r="C15623" t="s">
        <v>3077</v>
      </c>
      <c r="AJ15623">
        <v>58</v>
      </c>
      <c r="AK15623">
        <v>391</v>
      </c>
      <c r="AL15623">
        <v>48.9</v>
      </c>
      <c r="AM15623">
        <v>8</v>
      </c>
    </row>
    <row r="15624" spans="1:39" x14ac:dyDescent="0.3">
      <c r="A15624">
        <v>7313</v>
      </c>
      <c r="B15624" t="s">
        <v>477</v>
      </c>
      <c r="C15624" t="s">
        <v>3606</v>
      </c>
      <c r="D15624">
        <v>29</v>
      </c>
      <c r="E15624">
        <v>48.3</v>
      </c>
      <c r="F15624">
        <v>14</v>
      </c>
      <c r="G15624">
        <v>1</v>
      </c>
      <c r="H15624">
        <v>1</v>
      </c>
      <c r="I15624">
        <v>199</v>
      </c>
      <c r="J15624">
        <v>110.4</v>
      </c>
    </row>
    <row r="15625" spans="1:39" x14ac:dyDescent="0.3">
      <c r="A15625">
        <v>7313</v>
      </c>
      <c r="B15625" t="s">
        <v>477</v>
      </c>
      <c r="C15625" t="s">
        <v>3998</v>
      </c>
      <c r="D15625">
        <v>1</v>
      </c>
      <c r="E15625">
        <v>0</v>
      </c>
      <c r="F15625">
        <v>0</v>
      </c>
      <c r="G15625">
        <v>0</v>
      </c>
      <c r="H15625">
        <v>0</v>
      </c>
      <c r="I15625">
        <v>0</v>
      </c>
      <c r="J15625">
        <v>0</v>
      </c>
    </row>
    <row r="15626" spans="1:39" x14ac:dyDescent="0.3">
      <c r="A15626">
        <v>7313</v>
      </c>
      <c r="B15626" t="s">
        <v>477</v>
      </c>
      <c r="C15626" t="s">
        <v>473</v>
      </c>
      <c r="D15626">
        <v>1</v>
      </c>
      <c r="E15626">
        <v>100</v>
      </c>
      <c r="F15626">
        <v>1</v>
      </c>
      <c r="G15626">
        <v>0</v>
      </c>
      <c r="H15626">
        <v>0</v>
      </c>
      <c r="I15626">
        <v>-3</v>
      </c>
      <c r="J15626">
        <v>74.8</v>
      </c>
    </row>
    <row r="15627" spans="1:39" x14ac:dyDescent="0.3">
      <c r="A15627">
        <v>7313</v>
      </c>
      <c r="B15627" t="s">
        <v>769</v>
      </c>
      <c r="C15627" t="s">
        <v>3999</v>
      </c>
      <c r="D15627">
        <v>26</v>
      </c>
      <c r="E15627">
        <v>69.2</v>
      </c>
      <c r="F15627">
        <v>18</v>
      </c>
      <c r="G15627">
        <v>1</v>
      </c>
      <c r="H15627">
        <v>2</v>
      </c>
      <c r="I15627">
        <v>193</v>
      </c>
      <c r="J15627">
        <v>149.30000000000001</v>
      </c>
    </row>
    <row r="15628" spans="1:39" x14ac:dyDescent="0.3">
      <c r="A15628">
        <v>7313</v>
      </c>
      <c r="B15628" t="s">
        <v>769</v>
      </c>
      <c r="C15628" t="s">
        <v>3616</v>
      </c>
      <c r="D15628">
        <v>5</v>
      </c>
      <c r="E15628">
        <v>60</v>
      </c>
      <c r="F15628">
        <v>3</v>
      </c>
      <c r="G15628">
        <v>1</v>
      </c>
      <c r="H15628">
        <v>1</v>
      </c>
      <c r="I15628">
        <v>42</v>
      </c>
      <c r="J15628">
        <v>156.6</v>
      </c>
    </row>
    <row r="15629" spans="1:39" x14ac:dyDescent="0.3">
      <c r="A15629">
        <v>7313</v>
      </c>
      <c r="B15629" t="s">
        <v>477</v>
      </c>
      <c r="C15629" t="s">
        <v>467</v>
      </c>
      <c r="K15629">
        <v>15</v>
      </c>
      <c r="L15629">
        <v>0</v>
      </c>
      <c r="M15629">
        <v>15</v>
      </c>
      <c r="N15629">
        <v>0</v>
      </c>
      <c r="O15629">
        <v>66</v>
      </c>
    </row>
    <row r="15630" spans="1:39" x14ac:dyDescent="0.3">
      <c r="A15630">
        <v>7313</v>
      </c>
      <c r="B15630" t="s">
        <v>477</v>
      </c>
      <c r="C15630" t="s">
        <v>473</v>
      </c>
      <c r="K15630">
        <v>3</v>
      </c>
      <c r="L15630">
        <v>0</v>
      </c>
      <c r="M15630">
        <v>5</v>
      </c>
      <c r="N15630">
        <v>0</v>
      </c>
      <c r="O15630">
        <v>13</v>
      </c>
    </row>
    <row r="15631" spans="1:39" x14ac:dyDescent="0.3">
      <c r="A15631">
        <v>7313</v>
      </c>
      <c r="B15631" t="s">
        <v>477</v>
      </c>
      <c r="C15631" t="s">
        <v>4000</v>
      </c>
      <c r="K15631">
        <v>3</v>
      </c>
      <c r="L15631">
        <v>0</v>
      </c>
      <c r="M15631">
        <v>5</v>
      </c>
      <c r="N15631">
        <v>1</v>
      </c>
      <c r="O15631">
        <v>8</v>
      </c>
    </row>
    <row r="15632" spans="1:39" x14ac:dyDescent="0.3">
      <c r="A15632">
        <v>7313</v>
      </c>
      <c r="B15632" t="s">
        <v>477</v>
      </c>
      <c r="C15632" t="s">
        <v>3606</v>
      </c>
      <c r="K15632">
        <v>14</v>
      </c>
      <c r="L15632">
        <v>0</v>
      </c>
      <c r="M15632">
        <v>7</v>
      </c>
      <c r="N15632">
        <v>1</v>
      </c>
      <c r="O15632">
        <v>4</v>
      </c>
    </row>
    <row r="15633" spans="1:19" x14ac:dyDescent="0.3">
      <c r="A15633">
        <v>7313</v>
      </c>
      <c r="B15633" t="s">
        <v>477</v>
      </c>
      <c r="C15633" t="s">
        <v>4001</v>
      </c>
      <c r="K15633">
        <v>1</v>
      </c>
      <c r="L15633">
        <v>0</v>
      </c>
      <c r="M15633">
        <v>1</v>
      </c>
      <c r="N15633">
        <v>0</v>
      </c>
      <c r="O15633">
        <v>1</v>
      </c>
    </row>
    <row r="15634" spans="1:19" x14ac:dyDescent="0.3">
      <c r="A15634">
        <v>7313</v>
      </c>
      <c r="B15634" t="s">
        <v>477</v>
      </c>
      <c r="C15634" t="s">
        <v>4002</v>
      </c>
      <c r="K15634">
        <v>0</v>
      </c>
      <c r="L15634">
        <v>0</v>
      </c>
      <c r="M15634">
        <v>0</v>
      </c>
      <c r="N15634">
        <v>1</v>
      </c>
      <c r="O15634">
        <v>0</v>
      </c>
    </row>
    <row r="15635" spans="1:19" x14ac:dyDescent="0.3">
      <c r="A15635">
        <v>7313</v>
      </c>
      <c r="B15635" t="s">
        <v>477</v>
      </c>
      <c r="C15635" t="s">
        <v>4003</v>
      </c>
      <c r="K15635">
        <v>1</v>
      </c>
      <c r="L15635">
        <v>0</v>
      </c>
      <c r="M15635">
        <v>-2</v>
      </c>
      <c r="N15635">
        <v>0</v>
      </c>
      <c r="O15635">
        <v>-2</v>
      </c>
    </row>
    <row r="15636" spans="1:19" x14ac:dyDescent="0.3">
      <c r="A15636">
        <v>7313</v>
      </c>
      <c r="B15636" t="s">
        <v>477</v>
      </c>
      <c r="C15636" t="s">
        <v>177</v>
      </c>
      <c r="K15636">
        <v>1</v>
      </c>
      <c r="L15636">
        <v>0</v>
      </c>
      <c r="M15636">
        <v>-2</v>
      </c>
      <c r="N15636">
        <v>0</v>
      </c>
      <c r="O15636">
        <v>-2</v>
      </c>
    </row>
    <row r="15637" spans="1:19" x14ac:dyDescent="0.3">
      <c r="A15637">
        <v>7313</v>
      </c>
      <c r="B15637" t="s">
        <v>769</v>
      </c>
      <c r="C15637" t="s">
        <v>2308</v>
      </c>
      <c r="K15637">
        <v>12</v>
      </c>
      <c r="L15637">
        <v>0</v>
      </c>
      <c r="M15637">
        <v>25</v>
      </c>
      <c r="N15637">
        <v>0</v>
      </c>
      <c r="O15637">
        <v>96</v>
      </c>
    </row>
    <row r="15638" spans="1:19" x14ac:dyDescent="0.3">
      <c r="A15638">
        <v>7313</v>
      </c>
      <c r="B15638" t="s">
        <v>769</v>
      </c>
      <c r="C15638" t="s">
        <v>933</v>
      </c>
      <c r="K15638">
        <v>18</v>
      </c>
      <c r="L15638">
        <v>0</v>
      </c>
      <c r="M15638">
        <v>9</v>
      </c>
      <c r="N15638">
        <v>1</v>
      </c>
      <c r="O15638">
        <v>76</v>
      </c>
    </row>
    <row r="15639" spans="1:19" x14ac:dyDescent="0.3">
      <c r="A15639">
        <v>7313</v>
      </c>
      <c r="B15639" t="s">
        <v>769</v>
      </c>
      <c r="C15639" t="s">
        <v>3999</v>
      </c>
      <c r="K15639">
        <v>12</v>
      </c>
      <c r="L15639">
        <v>1</v>
      </c>
      <c r="M15639">
        <v>14</v>
      </c>
      <c r="N15639">
        <v>1</v>
      </c>
      <c r="O15639">
        <v>76</v>
      </c>
    </row>
    <row r="15640" spans="1:19" x14ac:dyDescent="0.3">
      <c r="A15640">
        <v>7313</v>
      </c>
      <c r="B15640" t="s">
        <v>769</v>
      </c>
      <c r="C15640" t="s">
        <v>312</v>
      </c>
      <c r="K15640">
        <v>1</v>
      </c>
      <c r="L15640">
        <v>1</v>
      </c>
      <c r="M15640">
        <v>65</v>
      </c>
      <c r="N15640">
        <v>1</v>
      </c>
      <c r="O15640">
        <v>65</v>
      </c>
    </row>
    <row r="15641" spans="1:19" x14ac:dyDescent="0.3">
      <c r="A15641">
        <v>7313</v>
      </c>
      <c r="B15641" t="s">
        <v>769</v>
      </c>
      <c r="C15641" t="s">
        <v>107</v>
      </c>
      <c r="K15641">
        <v>4</v>
      </c>
      <c r="L15641">
        <v>0</v>
      </c>
      <c r="M15641">
        <v>6</v>
      </c>
      <c r="N15641">
        <v>0</v>
      </c>
      <c r="O15641">
        <v>8</v>
      </c>
    </row>
    <row r="15642" spans="1:19" x14ac:dyDescent="0.3">
      <c r="A15642">
        <v>7313</v>
      </c>
      <c r="B15642" t="s">
        <v>769</v>
      </c>
      <c r="C15642" t="s">
        <v>1766</v>
      </c>
      <c r="K15642">
        <v>3</v>
      </c>
      <c r="L15642">
        <v>0</v>
      </c>
      <c r="M15642">
        <v>5</v>
      </c>
      <c r="N15642">
        <v>0</v>
      </c>
      <c r="O15642">
        <v>8</v>
      </c>
    </row>
    <row r="15643" spans="1:19" x14ac:dyDescent="0.3">
      <c r="A15643">
        <v>7313</v>
      </c>
      <c r="B15643" t="s">
        <v>477</v>
      </c>
      <c r="C15643" t="s">
        <v>3998</v>
      </c>
      <c r="P15643">
        <v>19</v>
      </c>
      <c r="Q15643">
        <v>1</v>
      </c>
      <c r="R15643">
        <v>57</v>
      </c>
      <c r="S15643">
        <v>4</v>
      </c>
    </row>
    <row r="15644" spans="1:19" x14ac:dyDescent="0.3">
      <c r="A15644">
        <v>7313</v>
      </c>
      <c r="B15644" t="s">
        <v>477</v>
      </c>
      <c r="C15644" t="s">
        <v>3609</v>
      </c>
      <c r="P15644">
        <v>22</v>
      </c>
      <c r="Q15644">
        <v>0</v>
      </c>
      <c r="R15644">
        <v>53</v>
      </c>
      <c r="S15644">
        <v>3</v>
      </c>
    </row>
    <row r="15645" spans="1:19" x14ac:dyDescent="0.3">
      <c r="A15645">
        <v>7313</v>
      </c>
      <c r="B15645" t="s">
        <v>477</v>
      </c>
      <c r="C15645" t="s">
        <v>4004</v>
      </c>
      <c r="P15645">
        <v>27</v>
      </c>
      <c r="Q15645">
        <v>0</v>
      </c>
      <c r="R15645">
        <v>45</v>
      </c>
      <c r="S15645">
        <v>3</v>
      </c>
    </row>
    <row r="15646" spans="1:19" x14ac:dyDescent="0.3">
      <c r="A15646">
        <v>7313</v>
      </c>
      <c r="B15646" t="s">
        <v>477</v>
      </c>
      <c r="C15646" t="s">
        <v>3610</v>
      </c>
      <c r="P15646">
        <v>17</v>
      </c>
      <c r="Q15646">
        <v>0</v>
      </c>
      <c r="R15646">
        <v>17</v>
      </c>
      <c r="S15646">
        <v>1</v>
      </c>
    </row>
    <row r="15647" spans="1:19" x14ac:dyDescent="0.3">
      <c r="A15647">
        <v>7313</v>
      </c>
      <c r="B15647" t="s">
        <v>477</v>
      </c>
      <c r="C15647" t="s">
        <v>323</v>
      </c>
      <c r="P15647">
        <v>12</v>
      </c>
      <c r="Q15647">
        <v>0</v>
      </c>
      <c r="R15647">
        <v>12</v>
      </c>
      <c r="S15647">
        <v>1</v>
      </c>
    </row>
    <row r="15648" spans="1:19" x14ac:dyDescent="0.3">
      <c r="A15648">
        <v>7313</v>
      </c>
      <c r="B15648" t="s">
        <v>477</v>
      </c>
      <c r="C15648" t="s">
        <v>4003</v>
      </c>
      <c r="P15648">
        <v>8</v>
      </c>
      <c r="Q15648">
        <v>0</v>
      </c>
      <c r="R15648">
        <v>8</v>
      </c>
      <c r="S15648">
        <v>1</v>
      </c>
    </row>
    <row r="15649" spans="1:29" x14ac:dyDescent="0.3">
      <c r="A15649">
        <v>7313</v>
      </c>
      <c r="B15649" t="s">
        <v>477</v>
      </c>
      <c r="C15649" t="s">
        <v>473</v>
      </c>
      <c r="P15649">
        <v>7</v>
      </c>
      <c r="Q15649">
        <v>0</v>
      </c>
      <c r="R15649">
        <v>7</v>
      </c>
      <c r="S15649">
        <v>1</v>
      </c>
    </row>
    <row r="15650" spans="1:29" x14ac:dyDescent="0.3">
      <c r="A15650">
        <v>7313</v>
      </c>
      <c r="B15650" t="s">
        <v>477</v>
      </c>
      <c r="C15650" t="s">
        <v>3606</v>
      </c>
      <c r="P15650">
        <v>-3</v>
      </c>
      <c r="Q15650">
        <v>0</v>
      </c>
      <c r="R15650">
        <v>-3</v>
      </c>
      <c r="S15650">
        <v>1</v>
      </c>
    </row>
    <row r="15651" spans="1:29" x14ac:dyDescent="0.3">
      <c r="A15651">
        <v>7313</v>
      </c>
      <c r="B15651" t="s">
        <v>769</v>
      </c>
      <c r="C15651" t="s">
        <v>1017</v>
      </c>
      <c r="P15651">
        <v>18</v>
      </c>
      <c r="Q15651">
        <v>1</v>
      </c>
      <c r="R15651">
        <v>59</v>
      </c>
      <c r="S15651">
        <v>6</v>
      </c>
    </row>
    <row r="15652" spans="1:29" x14ac:dyDescent="0.3">
      <c r="A15652">
        <v>7313</v>
      </c>
      <c r="B15652" t="s">
        <v>769</v>
      </c>
      <c r="C15652" t="s">
        <v>4005</v>
      </c>
      <c r="P15652">
        <v>27</v>
      </c>
      <c r="Q15652">
        <v>0</v>
      </c>
      <c r="R15652">
        <v>58</v>
      </c>
      <c r="S15652">
        <v>4</v>
      </c>
    </row>
    <row r="15653" spans="1:29" x14ac:dyDescent="0.3">
      <c r="A15653">
        <v>7313</v>
      </c>
      <c r="B15653" t="s">
        <v>769</v>
      </c>
      <c r="C15653" t="s">
        <v>247</v>
      </c>
      <c r="P15653">
        <v>30</v>
      </c>
      <c r="Q15653">
        <v>1</v>
      </c>
      <c r="R15653">
        <v>45</v>
      </c>
      <c r="S15653">
        <v>2</v>
      </c>
    </row>
    <row r="15654" spans="1:29" x14ac:dyDescent="0.3">
      <c r="A15654">
        <v>7313</v>
      </c>
      <c r="B15654" t="s">
        <v>769</v>
      </c>
      <c r="C15654" t="s">
        <v>52</v>
      </c>
      <c r="P15654">
        <v>9</v>
      </c>
      <c r="Q15654">
        <v>0</v>
      </c>
      <c r="R15654">
        <v>33</v>
      </c>
      <c r="S15654">
        <v>5</v>
      </c>
    </row>
    <row r="15655" spans="1:29" x14ac:dyDescent="0.3">
      <c r="A15655">
        <v>7313</v>
      </c>
      <c r="B15655" t="s">
        <v>769</v>
      </c>
      <c r="C15655" t="s">
        <v>107</v>
      </c>
      <c r="P15655">
        <v>28</v>
      </c>
      <c r="Q15655">
        <v>0</v>
      </c>
      <c r="R15655">
        <v>30</v>
      </c>
      <c r="S15655">
        <v>2</v>
      </c>
    </row>
    <row r="15656" spans="1:29" x14ac:dyDescent="0.3">
      <c r="A15656">
        <v>7313</v>
      </c>
      <c r="B15656" t="s">
        <v>769</v>
      </c>
      <c r="C15656" t="s">
        <v>3620</v>
      </c>
      <c r="P15656">
        <v>6</v>
      </c>
      <c r="Q15656">
        <v>1</v>
      </c>
      <c r="R15656">
        <v>6</v>
      </c>
      <c r="S15656">
        <v>1</v>
      </c>
    </row>
    <row r="15657" spans="1:29" x14ac:dyDescent="0.3">
      <c r="A15657">
        <v>7313</v>
      </c>
      <c r="B15657" t="s">
        <v>769</v>
      </c>
      <c r="C15657" t="s">
        <v>3793</v>
      </c>
      <c r="P15657">
        <v>4</v>
      </c>
      <c r="Q15657">
        <v>0</v>
      </c>
      <c r="R15657">
        <v>4</v>
      </c>
      <c r="S15657">
        <v>1</v>
      </c>
    </row>
    <row r="15658" spans="1:29" x14ac:dyDescent="0.3">
      <c r="A15658">
        <v>7313</v>
      </c>
      <c r="B15658" t="s">
        <v>477</v>
      </c>
      <c r="C15658" t="s">
        <v>517</v>
      </c>
      <c r="T15658">
        <v>22.8</v>
      </c>
      <c r="U15658">
        <v>31</v>
      </c>
      <c r="V15658">
        <v>0</v>
      </c>
      <c r="W15658">
        <v>114</v>
      </c>
      <c r="X15658">
        <v>5</v>
      </c>
    </row>
    <row r="15659" spans="1:29" x14ac:dyDescent="0.3">
      <c r="A15659">
        <v>7313</v>
      </c>
      <c r="B15659" t="s">
        <v>477</v>
      </c>
      <c r="C15659" t="s">
        <v>4006</v>
      </c>
      <c r="T15659">
        <v>27</v>
      </c>
      <c r="U15659">
        <v>41</v>
      </c>
      <c r="V15659">
        <v>0</v>
      </c>
      <c r="W15659">
        <v>54</v>
      </c>
      <c r="X15659">
        <v>2</v>
      </c>
    </row>
    <row r="15660" spans="1:29" x14ac:dyDescent="0.3">
      <c r="A15660">
        <v>7313</v>
      </c>
      <c r="B15660" t="s">
        <v>477</v>
      </c>
      <c r="C15660" t="s">
        <v>4003</v>
      </c>
      <c r="T15660">
        <v>18</v>
      </c>
      <c r="U15660">
        <v>18</v>
      </c>
      <c r="V15660">
        <v>0</v>
      </c>
      <c r="W15660">
        <v>18</v>
      </c>
      <c r="X15660">
        <v>1</v>
      </c>
    </row>
    <row r="15661" spans="1:29" x14ac:dyDescent="0.3">
      <c r="A15661">
        <v>7313</v>
      </c>
      <c r="B15661" t="s">
        <v>769</v>
      </c>
      <c r="C15661" t="s">
        <v>312</v>
      </c>
      <c r="T15661">
        <v>23.8</v>
      </c>
      <c r="U15661">
        <v>49</v>
      </c>
      <c r="V15661">
        <v>0</v>
      </c>
      <c r="W15661">
        <v>119</v>
      </c>
      <c r="X15661">
        <v>5</v>
      </c>
    </row>
    <row r="15662" spans="1:29" x14ac:dyDescent="0.3">
      <c r="A15662">
        <v>7313</v>
      </c>
      <c r="B15662" t="s">
        <v>769</v>
      </c>
      <c r="C15662" t="s">
        <v>247</v>
      </c>
      <c r="T15662">
        <v>20</v>
      </c>
      <c r="U15662">
        <v>20</v>
      </c>
      <c r="V15662">
        <v>0</v>
      </c>
      <c r="W15662">
        <v>20</v>
      </c>
      <c r="X15662">
        <v>1</v>
      </c>
    </row>
    <row r="15663" spans="1:29" x14ac:dyDescent="0.3">
      <c r="A15663">
        <v>7313</v>
      </c>
      <c r="B15663" t="s">
        <v>477</v>
      </c>
      <c r="C15663" t="s">
        <v>517</v>
      </c>
      <c r="Y15663">
        <v>14</v>
      </c>
      <c r="Z15663">
        <v>14</v>
      </c>
      <c r="AA15663">
        <v>0</v>
      </c>
      <c r="AB15663">
        <v>14</v>
      </c>
      <c r="AC15663">
        <v>1</v>
      </c>
    </row>
    <row r="15664" spans="1:29" x14ac:dyDescent="0.3">
      <c r="A15664">
        <v>7313</v>
      </c>
      <c r="B15664" t="s">
        <v>769</v>
      </c>
      <c r="C15664" t="s">
        <v>52</v>
      </c>
      <c r="Y15664">
        <v>9</v>
      </c>
      <c r="Z15664">
        <v>18</v>
      </c>
      <c r="AA15664">
        <v>0</v>
      </c>
      <c r="AB15664">
        <v>36</v>
      </c>
      <c r="AC15664">
        <v>4</v>
      </c>
    </row>
    <row r="15665" spans="1:39" x14ac:dyDescent="0.3">
      <c r="A15665">
        <v>7313</v>
      </c>
      <c r="B15665" t="s">
        <v>477</v>
      </c>
      <c r="C15665" t="s">
        <v>2156</v>
      </c>
      <c r="AD15665">
        <v>2</v>
      </c>
      <c r="AE15665">
        <v>48</v>
      </c>
      <c r="AF15665">
        <v>2</v>
      </c>
      <c r="AG15665">
        <v>100</v>
      </c>
      <c r="AH15665">
        <v>10</v>
      </c>
      <c r="AI15665">
        <v>4</v>
      </c>
    </row>
    <row r="15666" spans="1:39" x14ac:dyDescent="0.3">
      <c r="A15666">
        <v>7313</v>
      </c>
      <c r="B15666" t="s">
        <v>769</v>
      </c>
      <c r="C15666" t="s">
        <v>3623</v>
      </c>
      <c r="AD15666">
        <v>1</v>
      </c>
      <c r="AE15666">
        <v>19</v>
      </c>
      <c r="AF15666">
        <v>1</v>
      </c>
      <c r="AG15666">
        <v>100</v>
      </c>
      <c r="AH15666">
        <v>8</v>
      </c>
      <c r="AI15666">
        <v>5</v>
      </c>
    </row>
    <row r="15667" spans="1:39" x14ac:dyDescent="0.3">
      <c r="A15667">
        <v>7313</v>
      </c>
      <c r="B15667" t="s">
        <v>477</v>
      </c>
      <c r="C15667" t="s">
        <v>3614</v>
      </c>
      <c r="AJ15667">
        <v>53</v>
      </c>
      <c r="AK15667">
        <v>238</v>
      </c>
      <c r="AL15667">
        <v>39.700000000000003</v>
      </c>
      <c r="AM15667">
        <v>6</v>
      </c>
    </row>
    <row r="15668" spans="1:39" x14ac:dyDescent="0.3">
      <c r="A15668">
        <v>7313</v>
      </c>
      <c r="B15668" t="s">
        <v>769</v>
      </c>
      <c r="C15668" t="s">
        <v>2899</v>
      </c>
      <c r="AJ15668">
        <v>39</v>
      </c>
      <c r="AK15668">
        <v>39</v>
      </c>
      <c r="AL15668">
        <v>39</v>
      </c>
      <c r="AM15668">
        <v>1</v>
      </c>
    </row>
    <row r="15669" spans="1:39" x14ac:dyDescent="0.3">
      <c r="A15669">
        <v>7314</v>
      </c>
      <c r="B15669" t="s">
        <v>529</v>
      </c>
      <c r="C15669" t="s">
        <v>4007</v>
      </c>
      <c r="D15669">
        <v>24</v>
      </c>
      <c r="E15669">
        <v>54.2</v>
      </c>
      <c r="F15669">
        <v>13</v>
      </c>
      <c r="G15669">
        <v>1</v>
      </c>
      <c r="H15669">
        <v>1</v>
      </c>
      <c r="I15669">
        <v>171</v>
      </c>
      <c r="J15669">
        <v>119.4</v>
      </c>
    </row>
    <row r="15670" spans="1:39" x14ac:dyDescent="0.3">
      <c r="A15670">
        <v>7314</v>
      </c>
      <c r="B15670" t="s">
        <v>826</v>
      </c>
      <c r="C15670" t="s">
        <v>3646</v>
      </c>
      <c r="D15670">
        <v>39</v>
      </c>
      <c r="E15670">
        <v>48.7</v>
      </c>
      <c r="F15670">
        <v>19</v>
      </c>
      <c r="G15670">
        <v>2</v>
      </c>
      <c r="H15670">
        <v>1</v>
      </c>
      <c r="I15670">
        <v>262</v>
      </c>
      <c r="J15670">
        <v>103.4</v>
      </c>
    </row>
    <row r="15671" spans="1:39" x14ac:dyDescent="0.3">
      <c r="A15671">
        <v>7314</v>
      </c>
      <c r="B15671" t="s">
        <v>529</v>
      </c>
      <c r="C15671" t="s">
        <v>4008</v>
      </c>
      <c r="K15671">
        <v>25</v>
      </c>
      <c r="L15671">
        <v>1</v>
      </c>
      <c r="M15671">
        <v>13</v>
      </c>
      <c r="N15671">
        <v>0</v>
      </c>
      <c r="O15671">
        <v>80</v>
      </c>
    </row>
    <row r="15672" spans="1:39" x14ac:dyDescent="0.3">
      <c r="A15672">
        <v>7314</v>
      </c>
      <c r="B15672" t="s">
        <v>529</v>
      </c>
      <c r="C15672" t="s">
        <v>4009</v>
      </c>
      <c r="K15672">
        <v>4</v>
      </c>
      <c r="L15672">
        <v>0</v>
      </c>
      <c r="M15672">
        <v>9</v>
      </c>
      <c r="N15672">
        <v>0</v>
      </c>
      <c r="O15672">
        <v>18</v>
      </c>
    </row>
    <row r="15673" spans="1:39" x14ac:dyDescent="0.3">
      <c r="A15673">
        <v>7314</v>
      </c>
      <c r="B15673" t="s">
        <v>529</v>
      </c>
      <c r="C15673" t="s">
        <v>52</v>
      </c>
      <c r="K15673">
        <v>1</v>
      </c>
      <c r="L15673">
        <v>0</v>
      </c>
      <c r="M15673">
        <v>9</v>
      </c>
      <c r="N15673">
        <v>0</v>
      </c>
      <c r="O15673">
        <v>9</v>
      </c>
    </row>
    <row r="15674" spans="1:39" x14ac:dyDescent="0.3">
      <c r="A15674">
        <v>7314</v>
      </c>
      <c r="B15674" t="s">
        <v>529</v>
      </c>
      <c r="C15674" t="s">
        <v>1761</v>
      </c>
      <c r="K15674">
        <v>1</v>
      </c>
      <c r="L15674">
        <v>0</v>
      </c>
      <c r="M15674">
        <v>8</v>
      </c>
      <c r="N15674">
        <v>0</v>
      </c>
      <c r="O15674">
        <v>8</v>
      </c>
    </row>
    <row r="15675" spans="1:39" x14ac:dyDescent="0.3">
      <c r="A15675">
        <v>7314</v>
      </c>
      <c r="B15675" t="s">
        <v>529</v>
      </c>
      <c r="C15675" t="s">
        <v>4007</v>
      </c>
      <c r="K15675">
        <v>1</v>
      </c>
      <c r="L15675">
        <v>0</v>
      </c>
      <c r="M15675">
        <v>2</v>
      </c>
      <c r="N15675">
        <v>0</v>
      </c>
      <c r="O15675">
        <v>2</v>
      </c>
    </row>
    <row r="15676" spans="1:39" x14ac:dyDescent="0.3">
      <c r="A15676">
        <v>7314</v>
      </c>
      <c r="B15676" t="s">
        <v>826</v>
      </c>
      <c r="C15676" t="s">
        <v>4010</v>
      </c>
      <c r="K15676">
        <v>17</v>
      </c>
      <c r="L15676">
        <v>0</v>
      </c>
      <c r="M15676">
        <v>24</v>
      </c>
      <c r="N15676">
        <v>0</v>
      </c>
      <c r="O15676">
        <v>94</v>
      </c>
    </row>
    <row r="15677" spans="1:39" x14ac:dyDescent="0.3">
      <c r="A15677">
        <v>7314</v>
      </c>
      <c r="B15677" t="s">
        <v>826</v>
      </c>
      <c r="C15677" t="s">
        <v>3646</v>
      </c>
      <c r="K15677">
        <v>14</v>
      </c>
      <c r="L15677">
        <v>0</v>
      </c>
      <c r="M15677">
        <v>21</v>
      </c>
      <c r="N15677">
        <v>0</v>
      </c>
      <c r="O15677">
        <v>38</v>
      </c>
    </row>
    <row r="15678" spans="1:39" x14ac:dyDescent="0.3">
      <c r="A15678">
        <v>7314</v>
      </c>
      <c r="B15678" t="s">
        <v>826</v>
      </c>
      <c r="C15678" t="s">
        <v>1323</v>
      </c>
      <c r="K15678">
        <v>1</v>
      </c>
      <c r="L15678">
        <v>0</v>
      </c>
      <c r="M15678">
        <v>-8</v>
      </c>
      <c r="N15678">
        <v>0</v>
      </c>
      <c r="O15678">
        <v>-8</v>
      </c>
    </row>
    <row r="15679" spans="1:39" x14ac:dyDescent="0.3">
      <c r="A15679">
        <v>7314</v>
      </c>
      <c r="B15679" t="s">
        <v>529</v>
      </c>
      <c r="C15679" t="s">
        <v>1761</v>
      </c>
      <c r="P15679">
        <v>28</v>
      </c>
      <c r="Q15679">
        <v>0</v>
      </c>
      <c r="R15679">
        <v>63</v>
      </c>
      <c r="S15679">
        <v>4</v>
      </c>
    </row>
    <row r="15680" spans="1:39" x14ac:dyDescent="0.3">
      <c r="A15680">
        <v>7314</v>
      </c>
      <c r="B15680" t="s">
        <v>529</v>
      </c>
      <c r="C15680" t="s">
        <v>821</v>
      </c>
      <c r="P15680">
        <v>30</v>
      </c>
      <c r="Q15680">
        <v>0</v>
      </c>
      <c r="R15680">
        <v>41</v>
      </c>
      <c r="S15680">
        <v>2</v>
      </c>
    </row>
    <row r="15681" spans="1:24" x14ac:dyDescent="0.3">
      <c r="A15681">
        <v>7314</v>
      </c>
      <c r="B15681" t="s">
        <v>529</v>
      </c>
      <c r="C15681" t="s">
        <v>121</v>
      </c>
      <c r="P15681">
        <v>20</v>
      </c>
      <c r="Q15681">
        <v>1</v>
      </c>
      <c r="R15681">
        <v>32</v>
      </c>
      <c r="S15681">
        <v>2</v>
      </c>
    </row>
    <row r="15682" spans="1:24" x14ac:dyDescent="0.3">
      <c r="A15682">
        <v>7314</v>
      </c>
      <c r="B15682" t="s">
        <v>529</v>
      </c>
      <c r="C15682" t="s">
        <v>3764</v>
      </c>
      <c r="P15682">
        <v>23</v>
      </c>
      <c r="Q15682">
        <v>0</v>
      </c>
      <c r="R15682">
        <v>23</v>
      </c>
      <c r="S15682">
        <v>1</v>
      </c>
    </row>
    <row r="15683" spans="1:24" x14ac:dyDescent="0.3">
      <c r="A15683">
        <v>7314</v>
      </c>
      <c r="B15683" t="s">
        <v>529</v>
      </c>
      <c r="C15683" t="s">
        <v>216</v>
      </c>
      <c r="P15683">
        <v>13</v>
      </c>
      <c r="Q15683">
        <v>0</v>
      </c>
      <c r="R15683">
        <v>13</v>
      </c>
      <c r="S15683">
        <v>1</v>
      </c>
    </row>
    <row r="15684" spans="1:24" x14ac:dyDescent="0.3">
      <c r="A15684">
        <v>7314</v>
      </c>
      <c r="B15684" t="s">
        <v>529</v>
      </c>
      <c r="C15684" t="s">
        <v>4011</v>
      </c>
      <c r="P15684">
        <v>4</v>
      </c>
      <c r="Q15684">
        <v>0</v>
      </c>
      <c r="R15684">
        <v>4</v>
      </c>
      <c r="S15684">
        <v>1</v>
      </c>
    </row>
    <row r="15685" spans="1:24" x14ac:dyDescent="0.3">
      <c r="A15685">
        <v>7314</v>
      </c>
      <c r="B15685" t="s">
        <v>529</v>
      </c>
      <c r="C15685" t="s">
        <v>1866</v>
      </c>
      <c r="P15685">
        <v>3</v>
      </c>
      <c r="Q15685">
        <v>0</v>
      </c>
      <c r="R15685">
        <v>3</v>
      </c>
      <c r="S15685">
        <v>1</v>
      </c>
    </row>
    <row r="15686" spans="1:24" x14ac:dyDescent="0.3">
      <c r="A15686">
        <v>7314</v>
      </c>
      <c r="B15686" t="s">
        <v>529</v>
      </c>
      <c r="C15686" t="s">
        <v>337</v>
      </c>
      <c r="P15686">
        <v>-8</v>
      </c>
      <c r="Q15686">
        <v>0</v>
      </c>
      <c r="R15686">
        <v>-8</v>
      </c>
      <c r="S15686">
        <v>1</v>
      </c>
    </row>
    <row r="15687" spans="1:24" x14ac:dyDescent="0.3">
      <c r="A15687">
        <v>7314</v>
      </c>
      <c r="B15687" t="s">
        <v>826</v>
      </c>
      <c r="C15687" t="s">
        <v>3165</v>
      </c>
      <c r="P15687">
        <v>25</v>
      </c>
      <c r="Q15687">
        <v>0</v>
      </c>
      <c r="R15687">
        <v>92</v>
      </c>
      <c r="S15687">
        <v>8</v>
      </c>
    </row>
    <row r="15688" spans="1:24" x14ac:dyDescent="0.3">
      <c r="A15688">
        <v>7314</v>
      </c>
      <c r="B15688" t="s">
        <v>826</v>
      </c>
      <c r="C15688" t="s">
        <v>1323</v>
      </c>
      <c r="P15688">
        <v>45</v>
      </c>
      <c r="Q15688">
        <v>1</v>
      </c>
      <c r="R15688">
        <v>45</v>
      </c>
      <c r="S15688">
        <v>1</v>
      </c>
    </row>
    <row r="15689" spans="1:24" x14ac:dyDescent="0.3">
      <c r="A15689">
        <v>7314</v>
      </c>
      <c r="B15689" t="s">
        <v>826</v>
      </c>
      <c r="C15689" t="s">
        <v>4010</v>
      </c>
      <c r="P15689">
        <v>21</v>
      </c>
      <c r="Q15689">
        <v>0</v>
      </c>
      <c r="R15689">
        <v>40</v>
      </c>
      <c r="S15689">
        <v>4</v>
      </c>
    </row>
    <row r="15690" spans="1:24" x14ac:dyDescent="0.3">
      <c r="A15690">
        <v>7314</v>
      </c>
      <c r="B15690" t="s">
        <v>826</v>
      </c>
      <c r="C15690" t="s">
        <v>202</v>
      </c>
      <c r="P15690">
        <v>18</v>
      </c>
      <c r="Q15690">
        <v>0</v>
      </c>
      <c r="R15690">
        <v>33</v>
      </c>
      <c r="S15690">
        <v>2</v>
      </c>
    </row>
    <row r="15691" spans="1:24" x14ac:dyDescent="0.3">
      <c r="A15691">
        <v>7314</v>
      </c>
      <c r="B15691" t="s">
        <v>826</v>
      </c>
      <c r="C15691" t="s">
        <v>2258</v>
      </c>
      <c r="P15691">
        <v>15</v>
      </c>
      <c r="Q15691">
        <v>0</v>
      </c>
      <c r="R15691">
        <v>15</v>
      </c>
      <c r="S15691">
        <v>1</v>
      </c>
    </row>
    <row r="15692" spans="1:24" x14ac:dyDescent="0.3">
      <c r="A15692">
        <v>7314</v>
      </c>
      <c r="B15692" t="s">
        <v>826</v>
      </c>
      <c r="C15692" t="s">
        <v>369</v>
      </c>
      <c r="P15692">
        <v>11</v>
      </c>
      <c r="Q15692">
        <v>0</v>
      </c>
      <c r="R15692">
        <v>11</v>
      </c>
      <c r="S15692">
        <v>1</v>
      </c>
    </row>
    <row r="15693" spans="1:24" x14ac:dyDescent="0.3">
      <c r="A15693">
        <v>7314</v>
      </c>
      <c r="B15693" t="s">
        <v>826</v>
      </c>
      <c r="C15693" t="s">
        <v>195</v>
      </c>
      <c r="P15693">
        <v>4</v>
      </c>
      <c r="Q15693">
        <v>0</v>
      </c>
      <c r="R15693">
        <v>4</v>
      </c>
      <c r="S15693">
        <v>1</v>
      </c>
    </row>
    <row r="15694" spans="1:24" x14ac:dyDescent="0.3">
      <c r="A15694">
        <v>7314</v>
      </c>
      <c r="B15694" t="s">
        <v>529</v>
      </c>
      <c r="C15694" t="s">
        <v>2281</v>
      </c>
      <c r="T15694">
        <v>16</v>
      </c>
      <c r="U15694">
        <v>16</v>
      </c>
      <c r="V15694">
        <v>0</v>
      </c>
      <c r="W15694">
        <v>16</v>
      </c>
      <c r="X15694">
        <v>1</v>
      </c>
    </row>
    <row r="15695" spans="1:24" x14ac:dyDescent="0.3">
      <c r="A15695">
        <v>7314</v>
      </c>
      <c r="B15695" t="s">
        <v>529</v>
      </c>
      <c r="C15695" t="s">
        <v>1866</v>
      </c>
      <c r="T15695">
        <v>15</v>
      </c>
      <c r="U15695">
        <v>15</v>
      </c>
      <c r="V15695">
        <v>0</v>
      </c>
      <c r="W15695">
        <v>15</v>
      </c>
      <c r="X15695">
        <v>1</v>
      </c>
    </row>
    <row r="15696" spans="1:24" x14ac:dyDescent="0.3">
      <c r="A15696">
        <v>7314</v>
      </c>
      <c r="B15696" t="s">
        <v>826</v>
      </c>
      <c r="C15696" t="s">
        <v>1694</v>
      </c>
      <c r="T15696">
        <v>17</v>
      </c>
      <c r="U15696">
        <v>18</v>
      </c>
      <c r="V15696">
        <v>0</v>
      </c>
      <c r="W15696">
        <v>34</v>
      </c>
      <c r="X15696">
        <v>2</v>
      </c>
    </row>
    <row r="15697" spans="1:39" x14ac:dyDescent="0.3">
      <c r="A15697">
        <v>7314</v>
      </c>
      <c r="B15697" t="s">
        <v>826</v>
      </c>
      <c r="C15697" t="s">
        <v>4012</v>
      </c>
      <c r="T15697">
        <v>14.5</v>
      </c>
      <c r="U15697">
        <v>19</v>
      </c>
      <c r="V15697">
        <v>0</v>
      </c>
      <c r="W15697">
        <v>29</v>
      </c>
      <c r="X15697">
        <v>2</v>
      </c>
    </row>
    <row r="15698" spans="1:39" x14ac:dyDescent="0.3">
      <c r="A15698">
        <v>7314</v>
      </c>
      <c r="B15698" t="s">
        <v>529</v>
      </c>
      <c r="C15698" t="s">
        <v>1761</v>
      </c>
      <c r="Y15698">
        <v>24</v>
      </c>
      <c r="Z15698">
        <v>72</v>
      </c>
      <c r="AA15698">
        <v>1</v>
      </c>
      <c r="AB15698">
        <v>72</v>
      </c>
      <c r="AC15698">
        <v>3</v>
      </c>
    </row>
    <row r="15699" spans="1:39" x14ac:dyDescent="0.3">
      <c r="A15699">
        <v>7314</v>
      </c>
      <c r="B15699" t="s">
        <v>529</v>
      </c>
      <c r="C15699" t="s">
        <v>2281</v>
      </c>
      <c r="Y15699">
        <v>9</v>
      </c>
      <c r="Z15699">
        <v>9</v>
      </c>
      <c r="AA15699">
        <v>0</v>
      </c>
      <c r="AB15699">
        <v>9</v>
      </c>
      <c r="AC15699">
        <v>1</v>
      </c>
    </row>
    <row r="15700" spans="1:39" x14ac:dyDescent="0.3">
      <c r="A15700">
        <v>7314</v>
      </c>
      <c r="B15700" t="s">
        <v>826</v>
      </c>
      <c r="C15700" t="s">
        <v>4012</v>
      </c>
      <c r="Y15700">
        <v>13</v>
      </c>
      <c r="Z15700">
        <v>0</v>
      </c>
      <c r="AA15700">
        <v>0</v>
      </c>
      <c r="AB15700">
        <v>13</v>
      </c>
      <c r="AC15700">
        <v>1</v>
      </c>
    </row>
    <row r="15701" spans="1:39" x14ac:dyDescent="0.3">
      <c r="A15701">
        <v>7314</v>
      </c>
      <c r="B15701" t="s">
        <v>826</v>
      </c>
      <c r="C15701" t="s">
        <v>320</v>
      </c>
      <c r="Y15701">
        <v>4</v>
      </c>
      <c r="Z15701">
        <v>4</v>
      </c>
      <c r="AA15701">
        <v>0</v>
      </c>
      <c r="AB15701">
        <v>4</v>
      </c>
      <c r="AC15701">
        <v>1</v>
      </c>
    </row>
    <row r="15702" spans="1:39" x14ac:dyDescent="0.3">
      <c r="A15702">
        <v>7314</v>
      </c>
      <c r="B15702" t="s">
        <v>529</v>
      </c>
      <c r="C15702" t="s">
        <v>3582</v>
      </c>
      <c r="AD15702">
        <v>2</v>
      </c>
      <c r="AE15702">
        <v>47</v>
      </c>
      <c r="AF15702">
        <v>2</v>
      </c>
      <c r="AG15702">
        <v>100</v>
      </c>
      <c r="AH15702">
        <v>9</v>
      </c>
      <c r="AI15702">
        <v>3</v>
      </c>
    </row>
    <row r="15703" spans="1:39" x14ac:dyDescent="0.3">
      <c r="A15703">
        <v>7314</v>
      </c>
      <c r="B15703" t="s">
        <v>826</v>
      </c>
      <c r="C15703" t="s">
        <v>4013</v>
      </c>
      <c r="AD15703">
        <v>3</v>
      </c>
      <c r="AE15703">
        <v>34</v>
      </c>
      <c r="AF15703">
        <v>1</v>
      </c>
      <c r="AG15703">
        <v>33.299999999999997</v>
      </c>
      <c r="AH15703">
        <v>4</v>
      </c>
      <c r="AI15703">
        <v>1</v>
      </c>
    </row>
    <row r="15704" spans="1:39" x14ac:dyDescent="0.3">
      <c r="A15704">
        <v>7314</v>
      </c>
      <c r="B15704" t="s">
        <v>529</v>
      </c>
      <c r="C15704" t="s">
        <v>1911</v>
      </c>
      <c r="AJ15704">
        <v>47</v>
      </c>
      <c r="AK15704">
        <v>200</v>
      </c>
      <c r="AL15704">
        <v>40</v>
      </c>
      <c r="AM15704">
        <v>5</v>
      </c>
    </row>
    <row r="15705" spans="1:39" x14ac:dyDescent="0.3">
      <c r="A15705">
        <v>7314</v>
      </c>
      <c r="B15705" t="s">
        <v>826</v>
      </c>
      <c r="C15705" t="s">
        <v>3650</v>
      </c>
      <c r="AJ15705">
        <v>53</v>
      </c>
      <c r="AK15705">
        <v>286</v>
      </c>
      <c r="AL15705">
        <v>40.9</v>
      </c>
      <c r="AM15705">
        <v>7</v>
      </c>
    </row>
    <row r="15706" spans="1:39" x14ac:dyDescent="0.3">
      <c r="A15706">
        <v>7315</v>
      </c>
      <c r="B15706" t="s">
        <v>692</v>
      </c>
      <c r="C15706" t="s">
        <v>2967</v>
      </c>
      <c r="D15706">
        <v>27</v>
      </c>
      <c r="E15706">
        <v>66.7</v>
      </c>
      <c r="F15706">
        <v>18</v>
      </c>
      <c r="G15706">
        <v>0</v>
      </c>
      <c r="H15706">
        <v>3</v>
      </c>
      <c r="I15706">
        <v>222</v>
      </c>
      <c r="J15706">
        <v>172.4</v>
      </c>
    </row>
    <row r="15707" spans="1:39" x14ac:dyDescent="0.3">
      <c r="A15707">
        <v>7315</v>
      </c>
      <c r="B15707" t="s">
        <v>692</v>
      </c>
      <c r="C15707" t="s">
        <v>4014</v>
      </c>
      <c r="D15707">
        <v>4</v>
      </c>
      <c r="E15707">
        <v>25</v>
      </c>
      <c r="F15707">
        <v>1</v>
      </c>
      <c r="G15707">
        <v>0</v>
      </c>
      <c r="H15707">
        <v>0</v>
      </c>
      <c r="I15707">
        <v>11</v>
      </c>
      <c r="J15707">
        <v>48.1</v>
      </c>
    </row>
    <row r="15708" spans="1:39" x14ac:dyDescent="0.3">
      <c r="A15708">
        <v>7315</v>
      </c>
      <c r="B15708" t="s">
        <v>570</v>
      </c>
      <c r="C15708" t="s">
        <v>1441</v>
      </c>
      <c r="D15708">
        <v>38</v>
      </c>
      <c r="E15708">
        <v>60.5</v>
      </c>
      <c r="F15708">
        <v>23</v>
      </c>
      <c r="G15708">
        <v>1</v>
      </c>
      <c r="H15708">
        <v>1</v>
      </c>
      <c r="I15708">
        <v>241</v>
      </c>
      <c r="J15708">
        <v>117.2</v>
      </c>
    </row>
    <row r="15709" spans="1:39" x14ac:dyDescent="0.3">
      <c r="A15709">
        <v>7315</v>
      </c>
      <c r="B15709" t="s">
        <v>692</v>
      </c>
      <c r="C15709" t="s">
        <v>4015</v>
      </c>
      <c r="K15709">
        <v>18</v>
      </c>
      <c r="L15709">
        <v>0</v>
      </c>
      <c r="M15709">
        <v>17</v>
      </c>
      <c r="N15709">
        <v>1</v>
      </c>
      <c r="O15709">
        <v>102</v>
      </c>
    </row>
    <row r="15710" spans="1:39" x14ac:dyDescent="0.3">
      <c r="A15710">
        <v>7315</v>
      </c>
      <c r="B15710" t="s">
        <v>692</v>
      </c>
      <c r="C15710" t="s">
        <v>81</v>
      </c>
      <c r="K15710">
        <v>13</v>
      </c>
      <c r="L15710">
        <v>0</v>
      </c>
      <c r="M15710">
        <v>12</v>
      </c>
      <c r="N15710">
        <v>1</v>
      </c>
      <c r="O15710">
        <v>62</v>
      </c>
    </row>
    <row r="15711" spans="1:39" x14ac:dyDescent="0.3">
      <c r="A15711">
        <v>7315</v>
      </c>
      <c r="B15711" t="s">
        <v>692</v>
      </c>
      <c r="C15711" t="s">
        <v>4016</v>
      </c>
      <c r="K15711">
        <v>13</v>
      </c>
      <c r="L15711">
        <v>0</v>
      </c>
      <c r="M15711">
        <v>13</v>
      </c>
      <c r="N15711">
        <v>0</v>
      </c>
      <c r="O15711">
        <v>59</v>
      </c>
    </row>
    <row r="15712" spans="1:39" x14ac:dyDescent="0.3">
      <c r="A15712">
        <v>7315</v>
      </c>
      <c r="B15712" t="s">
        <v>692</v>
      </c>
      <c r="C15712" t="s">
        <v>183</v>
      </c>
      <c r="K15712">
        <v>3</v>
      </c>
      <c r="L15712">
        <v>0</v>
      </c>
      <c r="M15712">
        <v>17</v>
      </c>
      <c r="N15712">
        <v>0</v>
      </c>
      <c r="O15712">
        <v>20</v>
      </c>
    </row>
    <row r="15713" spans="1:19" x14ac:dyDescent="0.3">
      <c r="A15713">
        <v>7315</v>
      </c>
      <c r="B15713" t="s">
        <v>692</v>
      </c>
      <c r="C15713" t="s">
        <v>3583</v>
      </c>
      <c r="K15713">
        <v>1</v>
      </c>
      <c r="L15713">
        <v>0</v>
      </c>
      <c r="M15713">
        <v>7</v>
      </c>
      <c r="N15713">
        <v>0</v>
      </c>
      <c r="O15713">
        <v>7</v>
      </c>
    </row>
    <row r="15714" spans="1:19" x14ac:dyDescent="0.3">
      <c r="A15714">
        <v>7315</v>
      </c>
      <c r="B15714" t="s">
        <v>692</v>
      </c>
      <c r="C15714" t="s">
        <v>4017</v>
      </c>
      <c r="K15714">
        <v>2</v>
      </c>
      <c r="L15714">
        <v>0</v>
      </c>
      <c r="M15714">
        <v>4</v>
      </c>
      <c r="N15714">
        <v>0</v>
      </c>
      <c r="O15714">
        <v>3</v>
      </c>
    </row>
    <row r="15715" spans="1:19" x14ac:dyDescent="0.3">
      <c r="A15715">
        <v>7315</v>
      </c>
      <c r="B15715" t="s">
        <v>692</v>
      </c>
      <c r="C15715" t="s">
        <v>4014</v>
      </c>
      <c r="K15715">
        <v>3</v>
      </c>
      <c r="L15715">
        <v>0</v>
      </c>
      <c r="M15715">
        <v>3</v>
      </c>
      <c r="N15715">
        <v>0</v>
      </c>
      <c r="O15715">
        <v>-10</v>
      </c>
    </row>
    <row r="15716" spans="1:19" x14ac:dyDescent="0.3">
      <c r="A15716">
        <v>7315</v>
      </c>
      <c r="B15716" t="s">
        <v>570</v>
      </c>
      <c r="C15716" t="s">
        <v>180</v>
      </c>
      <c r="K15716">
        <v>1</v>
      </c>
      <c r="L15716">
        <v>0</v>
      </c>
      <c r="M15716">
        <v>54</v>
      </c>
      <c r="N15716">
        <v>0</v>
      </c>
      <c r="O15716">
        <v>54</v>
      </c>
    </row>
    <row r="15717" spans="1:19" x14ac:dyDescent="0.3">
      <c r="A15717">
        <v>7315</v>
      </c>
      <c r="B15717" t="s">
        <v>570</v>
      </c>
      <c r="C15717" t="s">
        <v>1441</v>
      </c>
      <c r="K15717">
        <v>9</v>
      </c>
      <c r="L15717">
        <v>1</v>
      </c>
      <c r="M15717">
        <v>10</v>
      </c>
      <c r="N15717">
        <v>0</v>
      </c>
      <c r="O15717">
        <v>18</v>
      </c>
    </row>
    <row r="15718" spans="1:19" x14ac:dyDescent="0.3">
      <c r="A15718">
        <v>7315</v>
      </c>
      <c r="B15718" t="s">
        <v>570</v>
      </c>
      <c r="C15718" t="s">
        <v>177</v>
      </c>
      <c r="K15718">
        <v>2</v>
      </c>
      <c r="L15718">
        <v>0</v>
      </c>
      <c r="M15718">
        <v>9</v>
      </c>
      <c r="N15718">
        <v>0</v>
      </c>
      <c r="O15718">
        <v>11</v>
      </c>
    </row>
    <row r="15719" spans="1:19" x14ac:dyDescent="0.3">
      <c r="A15719">
        <v>7315</v>
      </c>
      <c r="B15719" t="s">
        <v>570</v>
      </c>
      <c r="C15719" t="s">
        <v>352</v>
      </c>
      <c r="K15719">
        <v>0</v>
      </c>
      <c r="L15719">
        <v>1</v>
      </c>
      <c r="M15719">
        <v>0</v>
      </c>
      <c r="N15719">
        <v>0</v>
      </c>
      <c r="O15719">
        <v>0</v>
      </c>
    </row>
    <row r="15720" spans="1:19" x14ac:dyDescent="0.3">
      <c r="A15720">
        <v>7315</v>
      </c>
      <c r="B15720" t="s">
        <v>570</v>
      </c>
      <c r="C15720" t="s">
        <v>4018</v>
      </c>
      <c r="K15720">
        <v>0</v>
      </c>
      <c r="L15720">
        <v>1</v>
      </c>
      <c r="M15720">
        <v>0</v>
      </c>
      <c r="N15720">
        <v>0</v>
      </c>
      <c r="O15720">
        <v>0</v>
      </c>
    </row>
    <row r="15721" spans="1:19" x14ac:dyDescent="0.3">
      <c r="A15721">
        <v>7315</v>
      </c>
      <c r="B15721" t="s">
        <v>570</v>
      </c>
      <c r="C15721" t="s">
        <v>122</v>
      </c>
      <c r="K15721">
        <v>6</v>
      </c>
      <c r="L15721">
        <v>1</v>
      </c>
      <c r="M15721">
        <v>3</v>
      </c>
      <c r="N15721">
        <v>0</v>
      </c>
      <c r="O15721">
        <v>-6</v>
      </c>
    </row>
    <row r="15722" spans="1:19" x14ac:dyDescent="0.3">
      <c r="A15722">
        <v>7315</v>
      </c>
      <c r="B15722" t="s">
        <v>692</v>
      </c>
      <c r="C15722" t="s">
        <v>4019</v>
      </c>
      <c r="P15722">
        <v>57</v>
      </c>
      <c r="Q15722">
        <v>1</v>
      </c>
      <c r="R15722">
        <v>94</v>
      </c>
      <c r="S15722">
        <v>3</v>
      </c>
    </row>
    <row r="15723" spans="1:19" x14ac:dyDescent="0.3">
      <c r="A15723">
        <v>7315</v>
      </c>
      <c r="B15723" t="s">
        <v>692</v>
      </c>
      <c r="C15723" t="s">
        <v>3583</v>
      </c>
      <c r="P15723">
        <v>19</v>
      </c>
      <c r="Q15723">
        <v>0</v>
      </c>
      <c r="R15723">
        <v>30</v>
      </c>
      <c r="S15723">
        <v>3</v>
      </c>
    </row>
    <row r="15724" spans="1:19" x14ac:dyDescent="0.3">
      <c r="A15724">
        <v>7315</v>
      </c>
      <c r="B15724" t="s">
        <v>692</v>
      </c>
      <c r="C15724" t="s">
        <v>837</v>
      </c>
      <c r="P15724">
        <v>15</v>
      </c>
      <c r="Q15724">
        <v>0</v>
      </c>
      <c r="R15724">
        <v>24</v>
      </c>
      <c r="S15724">
        <v>3</v>
      </c>
    </row>
    <row r="15725" spans="1:19" x14ac:dyDescent="0.3">
      <c r="A15725">
        <v>7315</v>
      </c>
      <c r="B15725" t="s">
        <v>692</v>
      </c>
      <c r="C15725" t="s">
        <v>183</v>
      </c>
      <c r="P15725">
        <v>12</v>
      </c>
      <c r="Q15725">
        <v>1</v>
      </c>
      <c r="R15725">
        <v>23</v>
      </c>
      <c r="S15725">
        <v>2</v>
      </c>
    </row>
    <row r="15726" spans="1:19" x14ac:dyDescent="0.3">
      <c r="A15726">
        <v>7315</v>
      </c>
      <c r="B15726" t="s">
        <v>692</v>
      </c>
      <c r="C15726" t="s">
        <v>4020</v>
      </c>
      <c r="P15726">
        <v>9</v>
      </c>
      <c r="Q15726">
        <v>0</v>
      </c>
      <c r="R15726">
        <v>19</v>
      </c>
      <c r="S15726">
        <v>3</v>
      </c>
    </row>
    <row r="15727" spans="1:19" x14ac:dyDescent="0.3">
      <c r="A15727">
        <v>7315</v>
      </c>
      <c r="B15727" t="s">
        <v>692</v>
      </c>
      <c r="C15727" t="s">
        <v>1571</v>
      </c>
      <c r="P15727">
        <v>12</v>
      </c>
      <c r="Q15727">
        <v>0</v>
      </c>
      <c r="R15727">
        <v>18</v>
      </c>
      <c r="S15727">
        <v>2</v>
      </c>
    </row>
    <row r="15728" spans="1:19" x14ac:dyDescent="0.3">
      <c r="A15728">
        <v>7315</v>
      </c>
      <c r="B15728" t="s">
        <v>692</v>
      </c>
      <c r="C15728" t="s">
        <v>3397</v>
      </c>
      <c r="P15728">
        <v>13</v>
      </c>
      <c r="Q15728">
        <v>1</v>
      </c>
      <c r="R15728">
        <v>13</v>
      </c>
      <c r="S15728">
        <v>1</v>
      </c>
    </row>
    <row r="15729" spans="1:35" x14ac:dyDescent="0.3">
      <c r="A15729">
        <v>7315</v>
      </c>
      <c r="B15729" t="s">
        <v>692</v>
      </c>
      <c r="C15729" t="s">
        <v>107</v>
      </c>
      <c r="P15729">
        <v>11</v>
      </c>
      <c r="Q15729">
        <v>0</v>
      </c>
      <c r="R15729">
        <v>11</v>
      </c>
      <c r="S15729">
        <v>1</v>
      </c>
    </row>
    <row r="15730" spans="1:35" x14ac:dyDescent="0.3">
      <c r="A15730">
        <v>7315</v>
      </c>
      <c r="B15730" t="s">
        <v>692</v>
      </c>
      <c r="C15730" t="s">
        <v>81</v>
      </c>
      <c r="P15730">
        <v>1</v>
      </c>
      <c r="Q15730">
        <v>0</v>
      </c>
      <c r="R15730">
        <v>1</v>
      </c>
      <c r="S15730">
        <v>1</v>
      </c>
    </row>
    <row r="15731" spans="1:35" x14ac:dyDescent="0.3">
      <c r="A15731">
        <v>7315</v>
      </c>
      <c r="B15731" t="s">
        <v>570</v>
      </c>
      <c r="C15731" t="s">
        <v>4021</v>
      </c>
      <c r="P15731">
        <v>28</v>
      </c>
      <c r="Q15731">
        <v>0</v>
      </c>
      <c r="R15731">
        <v>70</v>
      </c>
      <c r="S15731">
        <v>5</v>
      </c>
    </row>
    <row r="15732" spans="1:35" x14ac:dyDescent="0.3">
      <c r="A15732">
        <v>7315</v>
      </c>
      <c r="B15732" t="s">
        <v>570</v>
      </c>
      <c r="C15732" t="s">
        <v>352</v>
      </c>
      <c r="P15732">
        <v>15</v>
      </c>
      <c r="Q15732">
        <v>0</v>
      </c>
      <c r="R15732">
        <v>39</v>
      </c>
      <c r="S15732">
        <v>5</v>
      </c>
    </row>
    <row r="15733" spans="1:35" x14ac:dyDescent="0.3">
      <c r="A15733">
        <v>7315</v>
      </c>
      <c r="B15733" t="s">
        <v>570</v>
      </c>
      <c r="C15733" t="s">
        <v>53</v>
      </c>
      <c r="P15733">
        <v>12</v>
      </c>
      <c r="Q15733">
        <v>1</v>
      </c>
      <c r="R15733">
        <v>39</v>
      </c>
      <c r="S15733">
        <v>5</v>
      </c>
    </row>
    <row r="15734" spans="1:35" x14ac:dyDescent="0.3">
      <c r="A15734">
        <v>7315</v>
      </c>
      <c r="B15734" t="s">
        <v>570</v>
      </c>
      <c r="C15734" t="s">
        <v>180</v>
      </c>
      <c r="P15734">
        <v>21</v>
      </c>
      <c r="Q15734">
        <v>0</v>
      </c>
      <c r="R15734">
        <v>33</v>
      </c>
      <c r="S15734">
        <v>2</v>
      </c>
    </row>
    <row r="15735" spans="1:35" x14ac:dyDescent="0.3">
      <c r="A15735">
        <v>7315</v>
      </c>
      <c r="B15735" t="s">
        <v>570</v>
      </c>
      <c r="C15735" t="s">
        <v>122</v>
      </c>
      <c r="P15735">
        <v>25</v>
      </c>
      <c r="Q15735">
        <v>0</v>
      </c>
      <c r="R15735">
        <v>25</v>
      </c>
      <c r="S15735">
        <v>1</v>
      </c>
    </row>
    <row r="15736" spans="1:35" x14ac:dyDescent="0.3">
      <c r="A15736">
        <v>7315</v>
      </c>
      <c r="B15736" t="s">
        <v>570</v>
      </c>
      <c r="C15736" t="s">
        <v>2158</v>
      </c>
      <c r="P15736">
        <v>16</v>
      </c>
      <c r="Q15736">
        <v>0</v>
      </c>
      <c r="R15736">
        <v>16</v>
      </c>
      <c r="S15736">
        <v>1</v>
      </c>
    </row>
    <row r="15737" spans="1:35" x14ac:dyDescent="0.3">
      <c r="A15737">
        <v>7315</v>
      </c>
      <c r="B15737" t="s">
        <v>570</v>
      </c>
      <c r="C15737" t="s">
        <v>177</v>
      </c>
      <c r="P15737">
        <v>6</v>
      </c>
      <c r="Q15737">
        <v>0</v>
      </c>
      <c r="R15737">
        <v>10</v>
      </c>
      <c r="S15737">
        <v>2</v>
      </c>
    </row>
    <row r="15738" spans="1:35" x14ac:dyDescent="0.3">
      <c r="A15738">
        <v>7315</v>
      </c>
      <c r="B15738" t="s">
        <v>570</v>
      </c>
      <c r="C15738" t="s">
        <v>2018</v>
      </c>
      <c r="P15738">
        <v>5</v>
      </c>
      <c r="Q15738">
        <v>0</v>
      </c>
      <c r="R15738">
        <v>5</v>
      </c>
      <c r="S15738">
        <v>1</v>
      </c>
    </row>
    <row r="15739" spans="1:35" x14ac:dyDescent="0.3">
      <c r="A15739">
        <v>7315</v>
      </c>
      <c r="B15739" t="s">
        <v>570</v>
      </c>
      <c r="C15739" t="s">
        <v>4022</v>
      </c>
      <c r="P15739">
        <v>4</v>
      </c>
      <c r="Q15739">
        <v>0</v>
      </c>
      <c r="R15739">
        <v>4</v>
      </c>
      <c r="S15739">
        <v>1</v>
      </c>
    </row>
    <row r="15740" spans="1:35" x14ac:dyDescent="0.3">
      <c r="A15740">
        <v>7315</v>
      </c>
      <c r="B15740" t="s">
        <v>570</v>
      </c>
      <c r="C15740" t="s">
        <v>177</v>
      </c>
      <c r="T15740">
        <v>15.7</v>
      </c>
      <c r="U15740">
        <v>20</v>
      </c>
      <c r="V15740">
        <v>0</v>
      </c>
      <c r="W15740">
        <v>47</v>
      </c>
      <c r="X15740">
        <v>3</v>
      </c>
    </row>
    <row r="15741" spans="1:35" x14ac:dyDescent="0.3">
      <c r="A15741">
        <v>7315</v>
      </c>
      <c r="B15741" t="s">
        <v>692</v>
      </c>
      <c r="C15741" t="s">
        <v>3586</v>
      </c>
      <c r="Y15741">
        <v>6.7</v>
      </c>
      <c r="Z15741">
        <v>14</v>
      </c>
      <c r="AA15741">
        <v>0</v>
      </c>
      <c r="AB15741">
        <v>20</v>
      </c>
      <c r="AC15741">
        <v>3</v>
      </c>
    </row>
    <row r="15742" spans="1:35" x14ac:dyDescent="0.3">
      <c r="A15742">
        <v>7315</v>
      </c>
      <c r="B15742" t="s">
        <v>570</v>
      </c>
      <c r="C15742" t="s">
        <v>4018</v>
      </c>
      <c r="Y15742">
        <v>-6</v>
      </c>
      <c r="Z15742">
        <v>0</v>
      </c>
      <c r="AA15742">
        <v>0</v>
      </c>
      <c r="AB15742">
        <v>-6</v>
      </c>
      <c r="AC15742">
        <v>1</v>
      </c>
    </row>
    <row r="15743" spans="1:35" x14ac:dyDescent="0.3">
      <c r="A15743">
        <v>7315</v>
      </c>
      <c r="B15743" t="s">
        <v>692</v>
      </c>
      <c r="C15743" t="s">
        <v>3587</v>
      </c>
      <c r="AD15743">
        <v>2</v>
      </c>
      <c r="AE15743">
        <v>37</v>
      </c>
      <c r="AF15743">
        <v>1</v>
      </c>
      <c r="AG15743">
        <v>50</v>
      </c>
      <c r="AH15743">
        <v>8</v>
      </c>
      <c r="AI15743">
        <v>5</v>
      </c>
    </row>
    <row r="15744" spans="1:35" x14ac:dyDescent="0.3">
      <c r="A15744">
        <v>7315</v>
      </c>
      <c r="B15744" t="s">
        <v>570</v>
      </c>
      <c r="C15744" t="s">
        <v>2301</v>
      </c>
      <c r="AD15744">
        <v>0</v>
      </c>
      <c r="AE15744" t="s">
        <v>136</v>
      </c>
      <c r="AF15744">
        <v>0</v>
      </c>
      <c r="AG15744" t="s">
        <v>136</v>
      </c>
      <c r="AH15744">
        <v>1</v>
      </c>
      <c r="AI15744">
        <v>1</v>
      </c>
    </row>
    <row r="15745" spans="1:39" x14ac:dyDescent="0.3">
      <c r="A15745">
        <v>7315</v>
      </c>
      <c r="B15745" t="s">
        <v>692</v>
      </c>
      <c r="C15745" t="s">
        <v>3352</v>
      </c>
      <c r="AJ15745">
        <v>45</v>
      </c>
      <c r="AK15745">
        <v>136</v>
      </c>
      <c r="AL15745">
        <v>34</v>
      </c>
      <c r="AM15745">
        <v>4</v>
      </c>
    </row>
    <row r="15746" spans="1:39" x14ac:dyDescent="0.3">
      <c r="A15746">
        <v>7315</v>
      </c>
      <c r="B15746" t="s">
        <v>570</v>
      </c>
      <c r="C15746" t="s">
        <v>346</v>
      </c>
      <c r="AJ15746">
        <v>45</v>
      </c>
      <c r="AK15746">
        <v>216</v>
      </c>
      <c r="AL15746">
        <v>43.2</v>
      </c>
      <c r="AM15746">
        <v>5</v>
      </c>
    </row>
    <row r="15747" spans="1:39" x14ac:dyDescent="0.3">
      <c r="A15747">
        <v>7316</v>
      </c>
      <c r="B15747" t="s">
        <v>648</v>
      </c>
      <c r="C15747" t="s">
        <v>377</v>
      </c>
      <c r="D15747">
        <v>38</v>
      </c>
      <c r="E15747">
        <v>50</v>
      </c>
      <c r="F15747">
        <v>19</v>
      </c>
      <c r="G15747">
        <v>2</v>
      </c>
      <c r="H15747">
        <v>2</v>
      </c>
      <c r="I15747">
        <v>264</v>
      </c>
      <c r="J15747">
        <v>115.2</v>
      </c>
    </row>
    <row r="15748" spans="1:39" x14ac:dyDescent="0.3">
      <c r="A15748">
        <v>7316</v>
      </c>
      <c r="B15748" t="s">
        <v>648</v>
      </c>
      <c r="C15748" t="s">
        <v>3807</v>
      </c>
      <c r="D15748">
        <v>3</v>
      </c>
      <c r="E15748">
        <v>0</v>
      </c>
      <c r="F15748">
        <v>0</v>
      </c>
      <c r="G15748">
        <v>0</v>
      </c>
      <c r="H15748">
        <v>0</v>
      </c>
      <c r="I15748">
        <v>0</v>
      </c>
      <c r="J15748">
        <v>0</v>
      </c>
    </row>
    <row r="15749" spans="1:39" x14ac:dyDescent="0.3">
      <c r="A15749">
        <v>7316</v>
      </c>
      <c r="B15749" t="s">
        <v>846</v>
      </c>
      <c r="C15749" t="s">
        <v>3595</v>
      </c>
      <c r="D15749">
        <v>27</v>
      </c>
      <c r="E15749">
        <v>44.4</v>
      </c>
      <c r="F15749">
        <v>12</v>
      </c>
      <c r="G15749">
        <v>0</v>
      </c>
      <c r="H15749">
        <v>1</v>
      </c>
      <c r="I15749">
        <v>170</v>
      </c>
      <c r="J15749">
        <v>109.6</v>
      </c>
    </row>
    <row r="15750" spans="1:39" x14ac:dyDescent="0.3">
      <c r="A15750">
        <v>7316</v>
      </c>
      <c r="B15750" t="s">
        <v>648</v>
      </c>
      <c r="C15750" t="s">
        <v>3397</v>
      </c>
      <c r="K15750">
        <v>16</v>
      </c>
      <c r="L15750">
        <v>1</v>
      </c>
      <c r="M15750">
        <v>29</v>
      </c>
      <c r="N15750">
        <v>1</v>
      </c>
      <c r="O15750">
        <v>111</v>
      </c>
    </row>
    <row r="15751" spans="1:39" x14ac:dyDescent="0.3">
      <c r="A15751">
        <v>7316</v>
      </c>
      <c r="B15751" t="s">
        <v>648</v>
      </c>
      <c r="C15751" t="s">
        <v>874</v>
      </c>
      <c r="K15751">
        <v>12</v>
      </c>
      <c r="L15751">
        <v>0</v>
      </c>
      <c r="M15751">
        <v>23</v>
      </c>
      <c r="N15751">
        <v>0</v>
      </c>
      <c r="O15751">
        <v>61</v>
      </c>
    </row>
    <row r="15752" spans="1:39" x14ac:dyDescent="0.3">
      <c r="A15752">
        <v>7316</v>
      </c>
      <c r="B15752" t="s">
        <v>648</v>
      </c>
      <c r="C15752" t="s">
        <v>3807</v>
      </c>
      <c r="K15752">
        <v>3</v>
      </c>
      <c r="L15752">
        <v>0</v>
      </c>
      <c r="M15752">
        <v>14</v>
      </c>
      <c r="N15752">
        <v>0</v>
      </c>
      <c r="O15752">
        <v>26</v>
      </c>
    </row>
    <row r="15753" spans="1:39" x14ac:dyDescent="0.3">
      <c r="A15753">
        <v>7316</v>
      </c>
      <c r="B15753" t="s">
        <v>648</v>
      </c>
      <c r="C15753" t="s">
        <v>688</v>
      </c>
      <c r="K15753">
        <v>1</v>
      </c>
      <c r="L15753">
        <v>0</v>
      </c>
      <c r="M15753">
        <v>3</v>
      </c>
      <c r="N15753">
        <v>0</v>
      </c>
      <c r="O15753">
        <v>3</v>
      </c>
    </row>
    <row r="15754" spans="1:39" x14ac:dyDescent="0.3">
      <c r="A15754">
        <v>7316</v>
      </c>
      <c r="B15754" t="s">
        <v>648</v>
      </c>
      <c r="C15754" t="s">
        <v>44</v>
      </c>
      <c r="K15754">
        <v>2</v>
      </c>
      <c r="L15754">
        <v>0</v>
      </c>
      <c r="M15754">
        <v>1</v>
      </c>
      <c r="N15754">
        <v>0</v>
      </c>
      <c r="O15754">
        <v>2</v>
      </c>
    </row>
    <row r="15755" spans="1:39" x14ac:dyDescent="0.3">
      <c r="A15755">
        <v>7316</v>
      </c>
      <c r="B15755" t="s">
        <v>648</v>
      </c>
      <c r="C15755" t="s">
        <v>377</v>
      </c>
      <c r="K15755">
        <v>1</v>
      </c>
      <c r="L15755">
        <v>0</v>
      </c>
      <c r="M15755">
        <v>-4</v>
      </c>
      <c r="N15755">
        <v>0</v>
      </c>
      <c r="O15755">
        <v>-4</v>
      </c>
    </row>
    <row r="15756" spans="1:39" x14ac:dyDescent="0.3">
      <c r="A15756">
        <v>7316</v>
      </c>
      <c r="B15756" t="s">
        <v>846</v>
      </c>
      <c r="C15756" t="s">
        <v>56</v>
      </c>
      <c r="K15756">
        <v>21</v>
      </c>
      <c r="L15756">
        <v>0</v>
      </c>
      <c r="M15756">
        <v>25</v>
      </c>
      <c r="N15756">
        <v>0</v>
      </c>
      <c r="O15756">
        <v>79</v>
      </c>
    </row>
    <row r="15757" spans="1:39" x14ac:dyDescent="0.3">
      <c r="A15757">
        <v>7316</v>
      </c>
      <c r="B15757" t="s">
        <v>846</v>
      </c>
      <c r="C15757" t="s">
        <v>3343</v>
      </c>
      <c r="K15757">
        <v>2</v>
      </c>
      <c r="L15757">
        <v>0</v>
      </c>
      <c r="M15757">
        <v>11</v>
      </c>
      <c r="N15757">
        <v>0</v>
      </c>
      <c r="O15757">
        <v>15</v>
      </c>
    </row>
    <row r="15758" spans="1:39" x14ac:dyDescent="0.3">
      <c r="A15758">
        <v>7316</v>
      </c>
      <c r="B15758" t="s">
        <v>846</v>
      </c>
      <c r="C15758" t="s">
        <v>830</v>
      </c>
      <c r="K15758">
        <v>1</v>
      </c>
      <c r="L15758">
        <v>0</v>
      </c>
      <c r="M15758">
        <v>4</v>
      </c>
      <c r="N15758">
        <v>0</v>
      </c>
      <c r="O15758">
        <v>4</v>
      </c>
    </row>
    <row r="15759" spans="1:39" x14ac:dyDescent="0.3">
      <c r="A15759">
        <v>7316</v>
      </c>
      <c r="B15759" t="s">
        <v>846</v>
      </c>
      <c r="C15759" t="s">
        <v>4023</v>
      </c>
      <c r="K15759">
        <v>1</v>
      </c>
      <c r="L15759">
        <v>0</v>
      </c>
      <c r="M15759">
        <v>2</v>
      </c>
      <c r="N15759">
        <v>0</v>
      </c>
      <c r="O15759">
        <v>2</v>
      </c>
    </row>
    <row r="15760" spans="1:39" x14ac:dyDescent="0.3">
      <c r="A15760">
        <v>7316</v>
      </c>
      <c r="B15760" t="s">
        <v>846</v>
      </c>
      <c r="C15760" t="s">
        <v>44</v>
      </c>
      <c r="K15760">
        <v>2</v>
      </c>
      <c r="L15760">
        <v>0</v>
      </c>
      <c r="M15760">
        <v>1</v>
      </c>
      <c r="N15760">
        <v>0</v>
      </c>
      <c r="O15760">
        <v>0</v>
      </c>
    </row>
    <row r="15761" spans="1:29" x14ac:dyDescent="0.3">
      <c r="A15761">
        <v>7316</v>
      </c>
      <c r="B15761" t="s">
        <v>846</v>
      </c>
      <c r="C15761" t="s">
        <v>3595</v>
      </c>
      <c r="K15761">
        <v>8</v>
      </c>
      <c r="L15761">
        <v>2</v>
      </c>
      <c r="M15761">
        <v>0</v>
      </c>
      <c r="N15761">
        <v>0</v>
      </c>
      <c r="O15761">
        <v>-40</v>
      </c>
    </row>
    <row r="15762" spans="1:29" x14ac:dyDescent="0.3">
      <c r="A15762">
        <v>7316</v>
      </c>
      <c r="B15762" t="s">
        <v>648</v>
      </c>
      <c r="C15762" t="s">
        <v>1208</v>
      </c>
      <c r="P15762">
        <v>31</v>
      </c>
      <c r="Q15762">
        <v>0</v>
      </c>
      <c r="R15762">
        <v>65</v>
      </c>
      <c r="S15762">
        <v>3</v>
      </c>
    </row>
    <row r="15763" spans="1:29" x14ac:dyDescent="0.3">
      <c r="A15763">
        <v>7316</v>
      </c>
      <c r="B15763" t="s">
        <v>648</v>
      </c>
      <c r="C15763" t="s">
        <v>3397</v>
      </c>
      <c r="P15763">
        <v>24</v>
      </c>
      <c r="Q15763">
        <v>0</v>
      </c>
      <c r="R15763">
        <v>44</v>
      </c>
      <c r="S15763">
        <v>4</v>
      </c>
    </row>
    <row r="15764" spans="1:29" x14ac:dyDescent="0.3">
      <c r="A15764">
        <v>7316</v>
      </c>
      <c r="B15764" t="s">
        <v>648</v>
      </c>
      <c r="C15764" t="s">
        <v>539</v>
      </c>
      <c r="P15764">
        <v>19</v>
      </c>
      <c r="Q15764">
        <v>1</v>
      </c>
      <c r="R15764">
        <v>42</v>
      </c>
      <c r="S15764">
        <v>4</v>
      </c>
    </row>
    <row r="15765" spans="1:29" x14ac:dyDescent="0.3">
      <c r="A15765">
        <v>7316</v>
      </c>
      <c r="B15765" t="s">
        <v>648</v>
      </c>
      <c r="C15765" t="s">
        <v>688</v>
      </c>
      <c r="P15765">
        <v>21</v>
      </c>
      <c r="Q15765">
        <v>0</v>
      </c>
      <c r="R15765">
        <v>40</v>
      </c>
      <c r="S15765">
        <v>2</v>
      </c>
    </row>
    <row r="15766" spans="1:29" x14ac:dyDescent="0.3">
      <c r="A15766">
        <v>7316</v>
      </c>
      <c r="B15766" t="s">
        <v>648</v>
      </c>
      <c r="C15766" t="s">
        <v>3403</v>
      </c>
      <c r="P15766">
        <v>25</v>
      </c>
      <c r="Q15766">
        <v>0</v>
      </c>
      <c r="R15766">
        <v>39</v>
      </c>
      <c r="S15766">
        <v>3</v>
      </c>
    </row>
    <row r="15767" spans="1:29" x14ac:dyDescent="0.3">
      <c r="A15767">
        <v>7316</v>
      </c>
      <c r="B15767" t="s">
        <v>648</v>
      </c>
      <c r="C15767" t="s">
        <v>180</v>
      </c>
      <c r="P15767">
        <v>24</v>
      </c>
      <c r="Q15767">
        <v>1</v>
      </c>
      <c r="R15767">
        <v>24</v>
      </c>
      <c r="S15767">
        <v>1</v>
      </c>
    </row>
    <row r="15768" spans="1:29" x14ac:dyDescent="0.3">
      <c r="A15768">
        <v>7316</v>
      </c>
      <c r="B15768" t="s">
        <v>648</v>
      </c>
      <c r="C15768" t="s">
        <v>443</v>
      </c>
      <c r="P15768">
        <v>6</v>
      </c>
      <c r="Q15768">
        <v>0</v>
      </c>
      <c r="R15768">
        <v>6</v>
      </c>
      <c r="S15768">
        <v>1</v>
      </c>
    </row>
    <row r="15769" spans="1:29" x14ac:dyDescent="0.3">
      <c r="A15769">
        <v>7316</v>
      </c>
      <c r="B15769" t="s">
        <v>648</v>
      </c>
      <c r="C15769" t="s">
        <v>44</v>
      </c>
      <c r="P15769">
        <v>4</v>
      </c>
      <c r="Q15769">
        <v>0</v>
      </c>
      <c r="R15769">
        <v>4</v>
      </c>
      <c r="S15769">
        <v>1</v>
      </c>
    </row>
    <row r="15770" spans="1:29" x14ac:dyDescent="0.3">
      <c r="A15770">
        <v>7316</v>
      </c>
      <c r="B15770" t="s">
        <v>846</v>
      </c>
      <c r="C15770" t="s">
        <v>44</v>
      </c>
      <c r="P15770">
        <v>39</v>
      </c>
      <c r="Q15770">
        <v>0</v>
      </c>
      <c r="R15770">
        <v>56</v>
      </c>
      <c r="S15770">
        <v>3</v>
      </c>
    </row>
    <row r="15771" spans="1:29" x14ac:dyDescent="0.3">
      <c r="A15771">
        <v>7316</v>
      </c>
      <c r="B15771" t="s">
        <v>846</v>
      </c>
      <c r="C15771" t="s">
        <v>2441</v>
      </c>
      <c r="P15771">
        <v>20</v>
      </c>
      <c r="Q15771">
        <v>1</v>
      </c>
      <c r="R15771">
        <v>52</v>
      </c>
      <c r="S15771">
        <v>3</v>
      </c>
    </row>
    <row r="15772" spans="1:29" x14ac:dyDescent="0.3">
      <c r="A15772">
        <v>7316</v>
      </c>
      <c r="B15772" t="s">
        <v>846</v>
      </c>
      <c r="C15772" t="s">
        <v>835</v>
      </c>
      <c r="P15772">
        <v>30</v>
      </c>
      <c r="Q15772">
        <v>0</v>
      </c>
      <c r="R15772">
        <v>43</v>
      </c>
      <c r="S15772">
        <v>2</v>
      </c>
    </row>
    <row r="15773" spans="1:29" x14ac:dyDescent="0.3">
      <c r="A15773">
        <v>7316</v>
      </c>
      <c r="B15773" t="s">
        <v>846</v>
      </c>
      <c r="C15773" t="s">
        <v>56</v>
      </c>
      <c r="P15773">
        <v>8</v>
      </c>
      <c r="Q15773">
        <v>0</v>
      </c>
      <c r="R15773">
        <v>19</v>
      </c>
      <c r="S15773">
        <v>4</v>
      </c>
    </row>
    <row r="15774" spans="1:29" x14ac:dyDescent="0.3">
      <c r="A15774">
        <v>7316</v>
      </c>
      <c r="B15774" t="s">
        <v>648</v>
      </c>
      <c r="C15774" t="s">
        <v>274</v>
      </c>
      <c r="T15774">
        <v>12.2</v>
      </c>
      <c r="U15774">
        <v>28</v>
      </c>
      <c r="V15774">
        <v>0</v>
      </c>
      <c r="W15774">
        <v>49</v>
      </c>
      <c r="X15774">
        <v>4</v>
      </c>
    </row>
    <row r="15775" spans="1:29" x14ac:dyDescent="0.3">
      <c r="A15775">
        <v>7316</v>
      </c>
      <c r="B15775" t="s">
        <v>846</v>
      </c>
      <c r="C15775" t="s">
        <v>44</v>
      </c>
      <c r="T15775">
        <v>9.8000000000000007</v>
      </c>
      <c r="U15775">
        <v>18</v>
      </c>
      <c r="V15775">
        <v>0</v>
      </c>
      <c r="W15775">
        <v>49</v>
      </c>
      <c r="X15775">
        <v>5</v>
      </c>
    </row>
    <row r="15776" spans="1:29" x14ac:dyDescent="0.3">
      <c r="A15776">
        <v>7316</v>
      </c>
      <c r="B15776" t="s">
        <v>648</v>
      </c>
      <c r="C15776" t="s">
        <v>592</v>
      </c>
      <c r="Y15776">
        <v>9</v>
      </c>
      <c r="Z15776">
        <v>15</v>
      </c>
      <c r="AA15776">
        <v>0</v>
      </c>
      <c r="AB15776">
        <v>45</v>
      </c>
      <c r="AC15776">
        <v>5</v>
      </c>
    </row>
    <row r="15777" spans="1:39" x14ac:dyDescent="0.3">
      <c r="A15777">
        <v>7316</v>
      </c>
      <c r="B15777" t="s">
        <v>846</v>
      </c>
      <c r="C15777" t="s">
        <v>4024</v>
      </c>
      <c r="Y15777">
        <v>11.3</v>
      </c>
      <c r="Z15777">
        <v>20</v>
      </c>
      <c r="AA15777">
        <v>0</v>
      </c>
      <c r="AB15777">
        <v>34</v>
      </c>
      <c r="AC15777">
        <v>3</v>
      </c>
    </row>
    <row r="15778" spans="1:39" x14ac:dyDescent="0.3">
      <c r="A15778">
        <v>7316</v>
      </c>
      <c r="B15778" t="s">
        <v>648</v>
      </c>
      <c r="C15778" t="s">
        <v>3404</v>
      </c>
      <c r="AD15778">
        <v>2</v>
      </c>
      <c r="AE15778">
        <v>20</v>
      </c>
      <c r="AF15778">
        <v>1</v>
      </c>
      <c r="AG15778">
        <v>50</v>
      </c>
      <c r="AH15778">
        <v>6</v>
      </c>
      <c r="AI15778">
        <v>3</v>
      </c>
    </row>
    <row r="15779" spans="1:39" x14ac:dyDescent="0.3">
      <c r="A15779">
        <v>7316</v>
      </c>
      <c r="B15779" t="s">
        <v>846</v>
      </c>
      <c r="C15779" t="s">
        <v>153</v>
      </c>
      <c r="AD15779">
        <v>3</v>
      </c>
      <c r="AE15779">
        <v>46</v>
      </c>
      <c r="AF15779">
        <v>2</v>
      </c>
      <c r="AG15779">
        <v>66.7</v>
      </c>
      <c r="AH15779">
        <v>7</v>
      </c>
      <c r="AI15779">
        <v>1</v>
      </c>
    </row>
    <row r="15780" spans="1:39" x14ac:dyDescent="0.3">
      <c r="A15780">
        <v>7316</v>
      </c>
      <c r="B15780" t="s">
        <v>648</v>
      </c>
      <c r="C15780" t="s">
        <v>3578</v>
      </c>
      <c r="AJ15780">
        <v>46</v>
      </c>
      <c r="AK15780">
        <v>199</v>
      </c>
      <c r="AL15780">
        <v>33.200000000000003</v>
      </c>
      <c r="AM15780">
        <v>6</v>
      </c>
    </row>
    <row r="15781" spans="1:39" x14ac:dyDescent="0.3">
      <c r="A15781">
        <v>7316</v>
      </c>
      <c r="B15781" t="s">
        <v>846</v>
      </c>
      <c r="C15781" t="s">
        <v>3353</v>
      </c>
      <c r="AJ15781">
        <v>51</v>
      </c>
      <c r="AK15781">
        <v>310</v>
      </c>
      <c r="AL15781">
        <v>44.3</v>
      </c>
      <c r="AM15781">
        <v>7</v>
      </c>
    </row>
    <row r="15782" spans="1:39" x14ac:dyDescent="0.3">
      <c r="A15782">
        <v>7317</v>
      </c>
      <c r="B15782" t="s">
        <v>730</v>
      </c>
      <c r="C15782" t="s">
        <v>4025</v>
      </c>
      <c r="D15782">
        <v>31</v>
      </c>
      <c r="E15782">
        <v>51.6</v>
      </c>
      <c r="F15782">
        <v>16</v>
      </c>
      <c r="G15782">
        <v>2</v>
      </c>
      <c r="H15782">
        <v>1</v>
      </c>
      <c r="I15782">
        <v>157</v>
      </c>
      <c r="J15782">
        <v>91.9</v>
      </c>
    </row>
    <row r="15783" spans="1:39" x14ac:dyDescent="0.3">
      <c r="A15783">
        <v>7317</v>
      </c>
      <c r="B15783" t="s">
        <v>527</v>
      </c>
      <c r="C15783" t="s">
        <v>1277</v>
      </c>
      <c r="D15783">
        <v>23</v>
      </c>
      <c r="E15783">
        <v>47.8</v>
      </c>
      <c r="F15783">
        <v>11</v>
      </c>
      <c r="G15783">
        <v>1</v>
      </c>
      <c r="H15783">
        <v>1</v>
      </c>
      <c r="I15783">
        <v>131</v>
      </c>
      <c r="J15783">
        <v>101.3</v>
      </c>
    </row>
    <row r="15784" spans="1:39" x14ac:dyDescent="0.3">
      <c r="A15784">
        <v>7317</v>
      </c>
      <c r="B15784" t="s">
        <v>527</v>
      </c>
      <c r="C15784" t="s">
        <v>4026</v>
      </c>
      <c r="D15784">
        <v>7</v>
      </c>
      <c r="E15784">
        <v>28.6</v>
      </c>
      <c r="F15784">
        <v>2</v>
      </c>
      <c r="G15784">
        <v>1</v>
      </c>
      <c r="H15784">
        <v>0</v>
      </c>
      <c r="I15784">
        <v>60</v>
      </c>
      <c r="J15784">
        <v>72</v>
      </c>
    </row>
    <row r="15785" spans="1:39" x14ac:dyDescent="0.3">
      <c r="A15785">
        <v>7317</v>
      </c>
      <c r="B15785" t="s">
        <v>730</v>
      </c>
      <c r="C15785" t="s">
        <v>71</v>
      </c>
      <c r="K15785">
        <v>12</v>
      </c>
      <c r="L15785">
        <v>0</v>
      </c>
      <c r="M15785">
        <v>69</v>
      </c>
      <c r="N15785">
        <v>1</v>
      </c>
      <c r="O15785">
        <v>195</v>
      </c>
    </row>
    <row r="15786" spans="1:39" x14ac:dyDescent="0.3">
      <c r="A15786">
        <v>7317</v>
      </c>
      <c r="B15786" t="s">
        <v>730</v>
      </c>
      <c r="C15786" t="s">
        <v>104</v>
      </c>
      <c r="K15786">
        <v>20</v>
      </c>
      <c r="L15786">
        <v>0</v>
      </c>
      <c r="M15786">
        <v>19</v>
      </c>
      <c r="N15786">
        <v>0</v>
      </c>
      <c r="O15786">
        <v>101</v>
      </c>
    </row>
    <row r="15787" spans="1:39" x14ac:dyDescent="0.3">
      <c r="A15787">
        <v>7317</v>
      </c>
      <c r="B15787" t="s">
        <v>730</v>
      </c>
      <c r="C15787" t="s">
        <v>56</v>
      </c>
      <c r="K15787">
        <v>1</v>
      </c>
      <c r="L15787">
        <v>0</v>
      </c>
      <c r="M15787">
        <v>8</v>
      </c>
      <c r="N15787">
        <v>0</v>
      </c>
      <c r="O15787">
        <v>8</v>
      </c>
    </row>
    <row r="15788" spans="1:39" x14ac:dyDescent="0.3">
      <c r="A15788">
        <v>7317</v>
      </c>
      <c r="B15788" t="s">
        <v>730</v>
      </c>
      <c r="C15788" t="s">
        <v>790</v>
      </c>
      <c r="K15788">
        <v>2</v>
      </c>
      <c r="L15788">
        <v>0</v>
      </c>
      <c r="M15788">
        <v>1</v>
      </c>
      <c r="N15788">
        <v>1</v>
      </c>
      <c r="O15788">
        <v>2</v>
      </c>
    </row>
    <row r="15789" spans="1:39" x14ac:dyDescent="0.3">
      <c r="A15789">
        <v>7317</v>
      </c>
      <c r="B15789" t="s">
        <v>730</v>
      </c>
      <c r="C15789" t="s">
        <v>4025</v>
      </c>
      <c r="K15789">
        <v>5</v>
      </c>
      <c r="L15789">
        <v>1</v>
      </c>
      <c r="M15789">
        <v>12</v>
      </c>
      <c r="N15789">
        <v>0</v>
      </c>
      <c r="O15789">
        <v>-1</v>
      </c>
    </row>
    <row r="15790" spans="1:39" x14ac:dyDescent="0.3">
      <c r="A15790">
        <v>7317</v>
      </c>
      <c r="B15790" t="s">
        <v>730</v>
      </c>
      <c r="C15790" t="s">
        <v>122</v>
      </c>
      <c r="K15790">
        <v>1</v>
      </c>
      <c r="L15790">
        <v>0</v>
      </c>
      <c r="M15790">
        <v>-2</v>
      </c>
      <c r="N15790">
        <v>0</v>
      </c>
      <c r="O15790">
        <v>-2</v>
      </c>
    </row>
    <row r="15791" spans="1:39" x14ac:dyDescent="0.3">
      <c r="A15791">
        <v>7317</v>
      </c>
      <c r="B15791" t="s">
        <v>527</v>
      </c>
      <c r="C15791" t="s">
        <v>326</v>
      </c>
      <c r="K15791">
        <v>25</v>
      </c>
      <c r="L15791">
        <v>1</v>
      </c>
      <c r="M15791">
        <v>16</v>
      </c>
      <c r="N15791">
        <v>1</v>
      </c>
      <c r="O15791">
        <v>134</v>
      </c>
    </row>
    <row r="15792" spans="1:39" x14ac:dyDescent="0.3">
      <c r="A15792">
        <v>7317</v>
      </c>
      <c r="B15792" t="s">
        <v>527</v>
      </c>
      <c r="C15792" t="s">
        <v>1277</v>
      </c>
      <c r="K15792">
        <v>11</v>
      </c>
      <c r="L15792">
        <v>0</v>
      </c>
      <c r="M15792">
        <v>19</v>
      </c>
      <c r="N15792">
        <v>0</v>
      </c>
      <c r="O15792">
        <v>71</v>
      </c>
    </row>
    <row r="15793" spans="1:19" x14ac:dyDescent="0.3">
      <c r="A15793">
        <v>7317</v>
      </c>
      <c r="B15793" t="s">
        <v>527</v>
      </c>
      <c r="C15793" t="s">
        <v>4027</v>
      </c>
      <c r="K15793">
        <v>6</v>
      </c>
      <c r="L15793">
        <v>0</v>
      </c>
      <c r="M15793">
        <v>10</v>
      </c>
      <c r="N15793">
        <v>0</v>
      </c>
      <c r="O15793">
        <v>20</v>
      </c>
    </row>
    <row r="15794" spans="1:19" x14ac:dyDescent="0.3">
      <c r="A15794">
        <v>7317</v>
      </c>
      <c r="B15794" t="s">
        <v>527</v>
      </c>
      <c r="C15794" t="s">
        <v>202</v>
      </c>
      <c r="K15794">
        <v>2</v>
      </c>
      <c r="L15794">
        <v>0</v>
      </c>
      <c r="M15794">
        <v>12</v>
      </c>
      <c r="N15794">
        <v>0</v>
      </c>
      <c r="O15794">
        <v>6</v>
      </c>
    </row>
    <row r="15795" spans="1:19" x14ac:dyDescent="0.3">
      <c r="A15795">
        <v>7317</v>
      </c>
      <c r="B15795" t="s">
        <v>527</v>
      </c>
      <c r="C15795" t="s">
        <v>4026</v>
      </c>
      <c r="K15795">
        <v>1</v>
      </c>
      <c r="L15795">
        <v>0</v>
      </c>
      <c r="M15795">
        <v>5</v>
      </c>
      <c r="N15795">
        <v>0</v>
      </c>
      <c r="O15795">
        <v>5</v>
      </c>
    </row>
    <row r="15796" spans="1:19" x14ac:dyDescent="0.3">
      <c r="A15796">
        <v>7317</v>
      </c>
      <c r="B15796" t="s">
        <v>527</v>
      </c>
      <c r="C15796" t="s">
        <v>44</v>
      </c>
      <c r="K15796">
        <v>1</v>
      </c>
      <c r="L15796">
        <v>0</v>
      </c>
      <c r="M15796">
        <v>2</v>
      </c>
      <c r="N15796">
        <v>0</v>
      </c>
      <c r="O15796">
        <v>2</v>
      </c>
    </row>
    <row r="15797" spans="1:19" x14ac:dyDescent="0.3">
      <c r="A15797">
        <v>7317</v>
      </c>
      <c r="B15797" t="s">
        <v>527</v>
      </c>
      <c r="C15797" t="s">
        <v>4028</v>
      </c>
      <c r="K15797">
        <v>1</v>
      </c>
      <c r="L15797">
        <v>0</v>
      </c>
      <c r="M15797">
        <v>0</v>
      </c>
      <c r="N15797">
        <v>0</v>
      </c>
      <c r="O15797">
        <v>0</v>
      </c>
    </row>
    <row r="15798" spans="1:19" x14ac:dyDescent="0.3">
      <c r="A15798">
        <v>7317</v>
      </c>
      <c r="B15798" t="s">
        <v>527</v>
      </c>
      <c r="C15798" t="s">
        <v>52</v>
      </c>
      <c r="K15798">
        <v>0</v>
      </c>
      <c r="L15798">
        <v>1</v>
      </c>
      <c r="M15798">
        <v>0</v>
      </c>
      <c r="N15798">
        <v>0</v>
      </c>
      <c r="O15798">
        <v>0</v>
      </c>
    </row>
    <row r="15799" spans="1:19" x14ac:dyDescent="0.3">
      <c r="A15799">
        <v>7317</v>
      </c>
      <c r="B15799" t="s">
        <v>730</v>
      </c>
      <c r="C15799" t="s">
        <v>1805</v>
      </c>
      <c r="P15799">
        <v>23</v>
      </c>
      <c r="Q15799">
        <v>1</v>
      </c>
      <c r="R15799">
        <v>73</v>
      </c>
      <c r="S15799">
        <v>5</v>
      </c>
    </row>
    <row r="15800" spans="1:19" x14ac:dyDescent="0.3">
      <c r="A15800">
        <v>7317</v>
      </c>
      <c r="B15800" t="s">
        <v>730</v>
      </c>
      <c r="C15800" t="s">
        <v>56</v>
      </c>
      <c r="P15800">
        <v>17</v>
      </c>
      <c r="Q15800">
        <v>0</v>
      </c>
      <c r="R15800">
        <v>39</v>
      </c>
      <c r="S15800">
        <v>3</v>
      </c>
    </row>
    <row r="15801" spans="1:19" x14ac:dyDescent="0.3">
      <c r="A15801">
        <v>7317</v>
      </c>
      <c r="B15801" t="s">
        <v>730</v>
      </c>
      <c r="C15801" t="s">
        <v>310</v>
      </c>
      <c r="P15801">
        <v>10</v>
      </c>
      <c r="Q15801">
        <v>0</v>
      </c>
      <c r="R15801">
        <v>15</v>
      </c>
      <c r="S15801">
        <v>2</v>
      </c>
    </row>
    <row r="15802" spans="1:19" x14ac:dyDescent="0.3">
      <c r="A15802">
        <v>7317</v>
      </c>
      <c r="B15802" t="s">
        <v>730</v>
      </c>
      <c r="C15802" t="s">
        <v>3802</v>
      </c>
      <c r="P15802">
        <v>6</v>
      </c>
      <c r="Q15802">
        <v>0</v>
      </c>
      <c r="R15802">
        <v>9</v>
      </c>
      <c r="S15802">
        <v>2</v>
      </c>
    </row>
    <row r="15803" spans="1:19" x14ac:dyDescent="0.3">
      <c r="A15803">
        <v>7317</v>
      </c>
      <c r="B15803" t="s">
        <v>730</v>
      </c>
      <c r="C15803" t="s">
        <v>790</v>
      </c>
      <c r="P15803">
        <v>9</v>
      </c>
      <c r="Q15803">
        <v>0</v>
      </c>
      <c r="R15803">
        <v>9</v>
      </c>
      <c r="S15803">
        <v>1</v>
      </c>
    </row>
    <row r="15804" spans="1:19" x14ac:dyDescent="0.3">
      <c r="A15804">
        <v>7317</v>
      </c>
      <c r="B15804" t="s">
        <v>730</v>
      </c>
      <c r="C15804" t="s">
        <v>3811</v>
      </c>
      <c r="P15804">
        <v>9</v>
      </c>
      <c r="Q15804">
        <v>0</v>
      </c>
      <c r="R15804">
        <v>9</v>
      </c>
      <c r="S15804">
        <v>1</v>
      </c>
    </row>
    <row r="15805" spans="1:19" x14ac:dyDescent="0.3">
      <c r="A15805">
        <v>7317</v>
      </c>
      <c r="B15805" t="s">
        <v>730</v>
      </c>
      <c r="C15805" t="s">
        <v>870</v>
      </c>
      <c r="P15805">
        <v>5</v>
      </c>
      <c r="Q15805">
        <v>0</v>
      </c>
      <c r="R15805">
        <v>3</v>
      </c>
      <c r="S15805">
        <v>2</v>
      </c>
    </row>
    <row r="15806" spans="1:19" x14ac:dyDescent="0.3">
      <c r="A15806">
        <v>7317</v>
      </c>
      <c r="B15806" t="s">
        <v>527</v>
      </c>
      <c r="C15806" t="s">
        <v>856</v>
      </c>
      <c r="P15806">
        <v>40</v>
      </c>
      <c r="Q15806">
        <v>0</v>
      </c>
      <c r="R15806">
        <v>61</v>
      </c>
      <c r="S15806">
        <v>3</v>
      </c>
    </row>
    <row r="15807" spans="1:19" x14ac:dyDescent="0.3">
      <c r="A15807">
        <v>7317</v>
      </c>
      <c r="B15807" t="s">
        <v>527</v>
      </c>
      <c r="C15807" t="s">
        <v>326</v>
      </c>
      <c r="P15807">
        <v>36</v>
      </c>
      <c r="Q15807">
        <v>1</v>
      </c>
      <c r="R15807">
        <v>50</v>
      </c>
      <c r="S15807">
        <v>4</v>
      </c>
    </row>
    <row r="15808" spans="1:19" x14ac:dyDescent="0.3">
      <c r="A15808">
        <v>7317</v>
      </c>
      <c r="B15808" t="s">
        <v>527</v>
      </c>
      <c r="C15808" t="s">
        <v>1755</v>
      </c>
      <c r="P15808">
        <v>49</v>
      </c>
      <c r="Q15808">
        <v>0</v>
      </c>
      <c r="R15808">
        <v>49</v>
      </c>
      <c r="S15808">
        <v>1</v>
      </c>
    </row>
    <row r="15809" spans="1:39" x14ac:dyDescent="0.3">
      <c r="A15809">
        <v>7317</v>
      </c>
      <c r="B15809" t="s">
        <v>527</v>
      </c>
      <c r="C15809" t="s">
        <v>202</v>
      </c>
      <c r="P15809">
        <v>7</v>
      </c>
      <c r="Q15809">
        <v>0</v>
      </c>
      <c r="R15809">
        <v>9</v>
      </c>
      <c r="S15809">
        <v>2</v>
      </c>
    </row>
    <row r="15810" spans="1:39" x14ac:dyDescent="0.3">
      <c r="A15810">
        <v>7317</v>
      </c>
      <c r="B15810" t="s">
        <v>527</v>
      </c>
      <c r="C15810" t="s">
        <v>4026</v>
      </c>
      <c r="P15810">
        <v>9</v>
      </c>
      <c r="Q15810">
        <v>0</v>
      </c>
      <c r="R15810">
        <v>9</v>
      </c>
      <c r="S15810">
        <v>1</v>
      </c>
    </row>
    <row r="15811" spans="1:39" x14ac:dyDescent="0.3">
      <c r="A15811">
        <v>7317</v>
      </c>
      <c r="B15811" t="s">
        <v>527</v>
      </c>
      <c r="C15811" t="s">
        <v>4027</v>
      </c>
      <c r="P15811">
        <v>7</v>
      </c>
      <c r="Q15811">
        <v>0</v>
      </c>
      <c r="R15811">
        <v>7</v>
      </c>
      <c r="S15811">
        <v>1</v>
      </c>
    </row>
    <row r="15812" spans="1:39" x14ac:dyDescent="0.3">
      <c r="A15812">
        <v>7317</v>
      </c>
      <c r="B15812" t="s">
        <v>527</v>
      </c>
      <c r="C15812" t="s">
        <v>192</v>
      </c>
      <c r="P15812">
        <v>6</v>
      </c>
      <c r="Q15812">
        <v>0</v>
      </c>
      <c r="R15812">
        <v>6</v>
      </c>
      <c r="S15812">
        <v>1</v>
      </c>
    </row>
    <row r="15813" spans="1:39" x14ac:dyDescent="0.3">
      <c r="A15813">
        <v>7317</v>
      </c>
      <c r="B15813" t="s">
        <v>730</v>
      </c>
      <c r="C15813" t="s">
        <v>71</v>
      </c>
      <c r="T15813">
        <v>21</v>
      </c>
      <c r="U15813">
        <v>21</v>
      </c>
      <c r="V15813">
        <v>0</v>
      </c>
      <c r="W15813">
        <v>21</v>
      </c>
      <c r="X15813">
        <v>1</v>
      </c>
    </row>
    <row r="15814" spans="1:39" x14ac:dyDescent="0.3">
      <c r="A15814">
        <v>7317</v>
      </c>
      <c r="B15814" t="s">
        <v>527</v>
      </c>
      <c r="C15814" t="s">
        <v>52</v>
      </c>
      <c r="T15814">
        <v>26.5</v>
      </c>
      <c r="U15814">
        <v>39</v>
      </c>
      <c r="V15814">
        <v>0</v>
      </c>
      <c r="W15814">
        <v>106</v>
      </c>
      <c r="X15814">
        <v>4</v>
      </c>
    </row>
    <row r="15815" spans="1:39" x14ac:dyDescent="0.3">
      <c r="A15815">
        <v>7317</v>
      </c>
      <c r="B15815" t="s">
        <v>730</v>
      </c>
      <c r="C15815" t="s">
        <v>310</v>
      </c>
      <c r="Y15815">
        <v>8</v>
      </c>
      <c r="Z15815">
        <v>8</v>
      </c>
      <c r="AA15815">
        <v>0</v>
      </c>
      <c r="AB15815">
        <v>8</v>
      </c>
      <c r="AC15815">
        <v>1</v>
      </c>
    </row>
    <row r="15816" spans="1:39" x14ac:dyDescent="0.3">
      <c r="A15816">
        <v>7317</v>
      </c>
      <c r="B15816" t="s">
        <v>527</v>
      </c>
      <c r="C15816" t="s">
        <v>52</v>
      </c>
      <c r="Y15816">
        <v>11</v>
      </c>
      <c r="Z15816">
        <v>11</v>
      </c>
      <c r="AA15816">
        <v>0</v>
      </c>
      <c r="AB15816">
        <v>11</v>
      </c>
      <c r="AC15816">
        <v>1</v>
      </c>
    </row>
    <row r="15817" spans="1:39" x14ac:dyDescent="0.3">
      <c r="A15817">
        <v>7317</v>
      </c>
      <c r="B15817" t="s">
        <v>730</v>
      </c>
      <c r="C15817" t="s">
        <v>4029</v>
      </c>
      <c r="AD15817">
        <v>3</v>
      </c>
      <c r="AE15817">
        <v>32</v>
      </c>
      <c r="AF15817">
        <v>3</v>
      </c>
      <c r="AG15817">
        <v>100</v>
      </c>
      <c r="AH15817">
        <v>12</v>
      </c>
      <c r="AI15817">
        <v>3</v>
      </c>
    </row>
    <row r="15818" spans="1:39" x14ac:dyDescent="0.3">
      <c r="A15818">
        <v>7317</v>
      </c>
      <c r="B15818" t="s">
        <v>527</v>
      </c>
      <c r="C15818" t="s">
        <v>3467</v>
      </c>
      <c r="AD15818">
        <v>2</v>
      </c>
      <c r="AE15818">
        <v>44</v>
      </c>
      <c r="AF15818">
        <v>2</v>
      </c>
      <c r="AG15818">
        <v>100</v>
      </c>
      <c r="AH15818">
        <v>6</v>
      </c>
      <c r="AI15818">
        <v>0</v>
      </c>
    </row>
    <row r="15819" spans="1:39" x14ac:dyDescent="0.3">
      <c r="A15819">
        <v>7317</v>
      </c>
      <c r="B15819" t="s">
        <v>527</v>
      </c>
      <c r="C15819" t="s">
        <v>1099</v>
      </c>
      <c r="AD15819">
        <v>0</v>
      </c>
      <c r="AE15819" t="s">
        <v>136</v>
      </c>
      <c r="AF15819">
        <v>0</v>
      </c>
      <c r="AG15819" t="s">
        <v>136</v>
      </c>
      <c r="AH15819">
        <v>0</v>
      </c>
      <c r="AI15819">
        <v>0</v>
      </c>
    </row>
    <row r="15820" spans="1:39" x14ac:dyDescent="0.3">
      <c r="A15820">
        <v>7317</v>
      </c>
      <c r="B15820" t="s">
        <v>730</v>
      </c>
      <c r="C15820" t="s">
        <v>215</v>
      </c>
      <c r="AJ15820">
        <v>50</v>
      </c>
      <c r="AK15820">
        <v>167</v>
      </c>
      <c r="AL15820">
        <v>41.8</v>
      </c>
      <c r="AM15820">
        <v>4</v>
      </c>
    </row>
    <row r="15821" spans="1:39" x14ac:dyDescent="0.3">
      <c r="A15821">
        <v>7317</v>
      </c>
      <c r="B15821" t="s">
        <v>527</v>
      </c>
      <c r="C15821" t="s">
        <v>3808</v>
      </c>
      <c r="AJ15821">
        <v>42</v>
      </c>
      <c r="AK15821">
        <v>79</v>
      </c>
      <c r="AL15821">
        <v>39.5</v>
      </c>
      <c r="AM15821">
        <v>2</v>
      </c>
    </row>
    <row r="15822" spans="1:39" x14ac:dyDescent="0.3">
      <c r="A15822">
        <v>7318</v>
      </c>
      <c r="B15822" t="s">
        <v>767</v>
      </c>
      <c r="C15822" t="s">
        <v>1017</v>
      </c>
      <c r="D15822">
        <v>15</v>
      </c>
      <c r="E15822">
        <v>80</v>
      </c>
      <c r="F15822">
        <v>12</v>
      </c>
      <c r="G15822">
        <v>0</v>
      </c>
      <c r="H15822">
        <v>2</v>
      </c>
      <c r="I15822">
        <v>128</v>
      </c>
      <c r="J15822">
        <v>195.7</v>
      </c>
    </row>
    <row r="15823" spans="1:39" x14ac:dyDescent="0.3">
      <c r="A15823">
        <v>7318</v>
      </c>
      <c r="B15823" t="s">
        <v>767</v>
      </c>
      <c r="C15823" t="s">
        <v>2781</v>
      </c>
      <c r="D15823">
        <v>15</v>
      </c>
      <c r="E15823">
        <v>66.7</v>
      </c>
      <c r="F15823">
        <v>10</v>
      </c>
      <c r="G15823">
        <v>1</v>
      </c>
      <c r="H15823">
        <v>0</v>
      </c>
      <c r="I15823">
        <v>89</v>
      </c>
      <c r="J15823">
        <v>103.2</v>
      </c>
    </row>
    <row r="15824" spans="1:39" x14ac:dyDescent="0.3">
      <c r="A15824">
        <v>7318</v>
      </c>
      <c r="B15824" t="s">
        <v>767</v>
      </c>
      <c r="C15824" t="s">
        <v>3436</v>
      </c>
      <c r="D15824">
        <v>4</v>
      </c>
      <c r="E15824">
        <v>25</v>
      </c>
      <c r="F15824">
        <v>1</v>
      </c>
      <c r="G15824">
        <v>0</v>
      </c>
      <c r="H15824">
        <v>0</v>
      </c>
      <c r="I15824">
        <v>11</v>
      </c>
      <c r="J15824">
        <v>48.1</v>
      </c>
    </row>
    <row r="15825" spans="1:19" x14ac:dyDescent="0.3">
      <c r="A15825">
        <v>7318</v>
      </c>
      <c r="B15825" t="s">
        <v>828</v>
      </c>
      <c r="C15825" t="s">
        <v>1049</v>
      </c>
      <c r="D15825">
        <v>32</v>
      </c>
      <c r="E15825">
        <v>62.5</v>
      </c>
      <c r="F15825">
        <v>20</v>
      </c>
      <c r="G15825">
        <v>2</v>
      </c>
      <c r="H15825">
        <v>2</v>
      </c>
      <c r="I15825">
        <v>287</v>
      </c>
      <c r="J15825">
        <v>146</v>
      </c>
    </row>
    <row r="15826" spans="1:19" x14ac:dyDescent="0.3">
      <c r="A15826">
        <v>7318</v>
      </c>
      <c r="B15826" t="s">
        <v>767</v>
      </c>
      <c r="C15826" t="s">
        <v>3761</v>
      </c>
      <c r="K15826">
        <v>11</v>
      </c>
      <c r="L15826">
        <v>0</v>
      </c>
      <c r="M15826">
        <v>6</v>
      </c>
      <c r="N15826">
        <v>0</v>
      </c>
      <c r="O15826">
        <v>27</v>
      </c>
    </row>
    <row r="15827" spans="1:19" x14ac:dyDescent="0.3">
      <c r="A15827">
        <v>7318</v>
      </c>
      <c r="B15827" t="s">
        <v>767</v>
      </c>
      <c r="C15827" t="s">
        <v>1017</v>
      </c>
      <c r="K15827">
        <v>1</v>
      </c>
      <c r="L15827">
        <v>0</v>
      </c>
      <c r="M15827">
        <v>4</v>
      </c>
      <c r="N15827">
        <v>0</v>
      </c>
      <c r="O15827">
        <v>4</v>
      </c>
    </row>
    <row r="15828" spans="1:19" x14ac:dyDescent="0.3">
      <c r="A15828">
        <v>7318</v>
      </c>
      <c r="B15828" t="s">
        <v>767</v>
      </c>
      <c r="C15828" t="s">
        <v>3436</v>
      </c>
      <c r="K15828">
        <v>2</v>
      </c>
      <c r="L15828">
        <v>0</v>
      </c>
      <c r="M15828">
        <v>5</v>
      </c>
      <c r="N15828">
        <v>0</v>
      </c>
      <c r="O15828">
        <v>-9</v>
      </c>
    </row>
    <row r="15829" spans="1:19" x14ac:dyDescent="0.3">
      <c r="A15829">
        <v>7318</v>
      </c>
      <c r="B15829" t="s">
        <v>767</v>
      </c>
      <c r="C15829" t="s">
        <v>2781</v>
      </c>
      <c r="K15829">
        <v>9</v>
      </c>
      <c r="L15829">
        <v>0</v>
      </c>
      <c r="M15829">
        <v>6</v>
      </c>
      <c r="N15829">
        <v>0</v>
      </c>
      <c r="O15829">
        <v>-13</v>
      </c>
    </row>
    <row r="15830" spans="1:19" x14ac:dyDescent="0.3">
      <c r="A15830">
        <v>7318</v>
      </c>
      <c r="B15830" t="s">
        <v>828</v>
      </c>
      <c r="C15830" t="s">
        <v>2177</v>
      </c>
      <c r="K15830">
        <v>13</v>
      </c>
      <c r="L15830">
        <v>0</v>
      </c>
      <c r="M15830">
        <v>7</v>
      </c>
      <c r="N15830">
        <v>1</v>
      </c>
      <c r="O15830">
        <v>35</v>
      </c>
    </row>
    <row r="15831" spans="1:19" x14ac:dyDescent="0.3">
      <c r="A15831">
        <v>7318</v>
      </c>
      <c r="B15831" t="s">
        <v>828</v>
      </c>
      <c r="C15831" t="s">
        <v>1098</v>
      </c>
      <c r="K15831">
        <v>5</v>
      </c>
      <c r="L15831">
        <v>0</v>
      </c>
      <c r="M15831">
        <v>9</v>
      </c>
      <c r="N15831">
        <v>0</v>
      </c>
      <c r="O15831">
        <v>14</v>
      </c>
    </row>
    <row r="15832" spans="1:19" x14ac:dyDescent="0.3">
      <c r="A15832">
        <v>7318</v>
      </c>
      <c r="B15832" t="s">
        <v>828</v>
      </c>
      <c r="C15832" t="s">
        <v>4030</v>
      </c>
      <c r="K15832">
        <v>4</v>
      </c>
      <c r="L15832">
        <v>0</v>
      </c>
      <c r="M15832">
        <v>9</v>
      </c>
      <c r="N15832">
        <v>0</v>
      </c>
      <c r="O15832">
        <v>13</v>
      </c>
    </row>
    <row r="15833" spans="1:19" x14ac:dyDescent="0.3">
      <c r="A15833">
        <v>7318</v>
      </c>
      <c r="B15833" t="s">
        <v>828</v>
      </c>
      <c r="C15833" t="s">
        <v>1049</v>
      </c>
      <c r="K15833">
        <v>6</v>
      </c>
      <c r="L15833">
        <v>0</v>
      </c>
      <c r="M15833">
        <v>7</v>
      </c>
      <c r="N15833">
        <v>0</v>
      </c>
      <c r="O15833">
        <v>-15</v>
      </c>
    </row>
    <row r="15834" spans="1:19" x14ac:dyDescent="0.3">
      <c r="A15834">
        <v>7318</v>
      </c>
      <c r="B15834" t="s">
        <v>767</v>
      </c>
      <c r="C15834" t="s">
        <v>3627</v>
      </c>
      <c r="P15834">
        <v>24</v>
      </c>
      <c r="Q15834">
        <v>0</v>
      </c>
      <c r="R15834">
        <v>122</v>
      </c>
      <c r="S15834">
        <v>8</v>
      </c>
    </row>
    <row r="15835" spans="1:19" x14ac:dyDescent="0.3">
      <c r="A15835">
        <v>7318</v>
      </c>
      <c r="B15835" t="s">
        <v>767</v>
      </c>
      <c r="C15835" t="s">
        <v>751</v>
      </c>
      <c r="P15835">
        <v>22</v>
      </c>
      <c r="Q15835">
        <v>2</v>
      </c>
      <c r="R15835">
        <v>59</v>
      </c>
      <c r="S15835">
        <v>6</v>
      </c>
    </row>
    <row r="15836" spans="1:19" x14ac:dyDescent="0.3">
      <c r="A15836">
        <v>7318</v>
      </c>
      <c r="B15836" t="s">
        <v>767</v>
      </c>
      <c r="C15836" t="s">
        <v>3761</v>
      </c>
      <c r="P15836">
        <v>7</v>
      </c>
      <c r="Q15836">
        <v>0</v>
      </c>
      <c r="R15836">
        <v>14</v>
      </c>
      <c r="S15836">
        <v>4</v>
      </c>
    </row>
    <row r="15837" spans="1:19" x14ac:dyDescent="0.3">
      <c r="A15837">
        <v>7318</v>
      </c>
      <c r="B15837" t="s">
        <v>767</v>
      </c>
      <c r="C15837" t="s">
        <v>56</v>
      </c>
      <c r="P15837">
        <v>7</v>
      </c>
      <c r="Q15837">
        <v>0</v>
      </c>
      <c r="R15837">
        <v>12</v>
      </c>
      <c r="S15837">
        <v>2</v>
      </c>
    </row>
    <row r="15838" spans="1:19" x14ac:dyDescent="0.3">
      <c r="A15838">
        <v>7318</v>
      </c>
      <c r="B15838" t="s">
        <v>767</v>
      </c>
      <c r="C15838" t="s">
        <v>52</v>
      </c>
      <c r="P15838">
        <v>9</v>
      </c>
      <c r="Q15838">
        <v>0</v>
      </c>
      <c r="R15838">
        <v>9</v>
      </c>
      <c r="S15838">
        <v>1</v>
      </c>
    </row>
    <row r="15839" spans="1:19" x14ac:dyDescent="0.3">
      <c r="A15839">
        <v>7318</v>
      </c>
      <c r="B15839" t="s">
        <v>767</v>
      </c>
      <c r="C15839" t="s">
        <v>3437</v>
      </c>
      <c r="P15839">
        <v>2</v>
      </c>
      <c r="Q15839">
        <v>0</v>
      </c>
      <c r="R15839">
        <v>2</v>
      </c>
      <c r="S15839">
        <v>1</v>
      </c>
    </row>
    <row r="15840" spans="1:19" x14ac:dyDescent="0.3">
      <c r="A15840">
        <v>7318</v>
      </c>
      <c r="B15840" t="s">
        <v>828</v>
      </c>
      <c r="C15840" t="s">
        <v>3787</v>
      </c>
      <c r="P15840">
        <v>19</v>
      </c>
      <c r="Q15840">
        <v>0</v>
      </c>
      <c r="R15840">
        <v>93</v>
      </c>
      <c r="S15840">
        <v>10</v>
      </c>
    </row>
    <row r="15841" spans="1:39" x14ac:dyDescent="0.3">
      <c r="A15841">
        <v>7318</v>
      </c>
      <c r="B15841" t="s">
        <v>828</v>
      </c>
      <c r="C15841" t="s">
        <v>902</v>
      </c>
      <c r="P15841">
        <v>57</v>
      </c>
      <c r="Q15841">
        <v>1</v>
      </c>
      <c r="R15841">
        <v>81</v>
      </c>
      <c r="S15841">
        <v>4</v>
      </c>
    </row>
    <row r="15842" spans="1:39" x14ac:dyDescent="0.3">
      <c r="A15842">
        <v>7318</v>
      </c>
      <c r="B15842" t="s">
        <v>828</v>
      </c>
      <c r="C15842" t="s">
        <v>358</v>
      </c>
      <c r="P15842">
        <v>56</v>
      </c>
      <c r="Q15842">
        <v>1</v>
      </c>
      <c r="R15842">
        <v>72</v>
      </c>
      <c r="S15842">
        <v>4</v>
      </c>
    </row>
    <row r="15843" spans="1:39" x14ac:dyDescent="0.3">
      <c r="A15843">
        <v>7318</v>
      </c>
      <c r="B15843" t="s">
        <v>828</v>
      </c>
      <c r="C15843" t="s">
        <v>439</v>
      </c>
      <c r="P15843">
        <v>21</v>
      </c>
      <c r="Q15843">
        <v>0</v>
      </c>
      <c r="R15843">
        <v>41</v>
      </c>
      <c r="S15843">
        <v>2</v>
      </c>
    </row>
    <row r="15844" spans="1:39" x14ac:dyDescent="0.3">
      <c r="A15844">
        <v>7318</v>
      </c>
      <c r="B15844" t="s">
        <v>767</v>
      </c>
      <c r="C15844" t="s">
        <v>3761</v>
      </c>
      <c r="T15844">
        <v>18.7</v>
      </c>
      <c r="U15844">
        <v>24</v>
      </c>
      <c r="V15844">
        <v>0</v>
      </c>
      <c r="W15844">
        <v>56</v>
      </c>
      <c r="X15844">
        <v>3</v>
      </c>
    </row>
    <row r="15845" spans="1:39" x14ac:dyDescent="0.3">
      <c r="A15845">
        <v>7318</v>
      </c>
      <c r="B15845" t="s">
        <v>767</v>
      </c>
      <c r="C15845" t="s">
        <v>751</v>
      </c>
      <c r="T15845">
        <v>39</v>
      </c>
      <c r="U15845">
        <v>58</v>
      </c>
      <c r="V15845">
        <v>0</v>
      </c>
      <c r="W15845">
        <v>78</v>
      </c>
      <c r="X15845">
        <v>2</v>
      </c>
    </row>
    <row r="15846" spans="1:39" x14ac:dyDescent="0.3">
      <c r="A15846">
        <v>7318</v>
      </c>
      <c r="B15846" t="s">
        <v>828</v>
      </c>
      <c r="C15846" t="s">
        <v>394</v>
      </c>
      <c r="T15846">
        <v>3</v>
      </c>
      <c r="U15846">
        <v>3</v>
      </c>
      <c r="V15846">
        <v>0</v>
      </c>
      <c r="W15846">
        <v>3</v>
      </c>
      <c r="X15846">
        <v>1</v>
      </c>
    </row>
    <row r="15847" spans="1:39" x14ac:dyDescent="0.3">
      <c r="A15847">
        <v>7318</v>
      </c>
      <c r="B15847" t="s">
        <v>767</v>
      </c>
      <c r="C15847" t="s">
        <v>751</v>
      </c>
      <c r="Y15847">
        <v>10.5</v>
      </c>
      <c r="Z15847">
        <v>16</v>
      </c>
      <c r="AA15847">
        <v>0</v>
      </c>
      <c r="AB15847">
        <v>42</v>
      </c>
      <c r="AC15847">
        <v>4</v>
      </c>
    </row>
    <row r="15848" spans="1:39" x14ac:dyDescent="0.3">
      <c r="A15848">
        <v>7318</v>
      </c>
      <c r="B15848" t="s">
        <v>828</v>
      </c>
      <c r="C15848" t="s">
        <v>3787</v>
      </c>
      <c r="Y15848">
        <v>5.7</v>
      </c>
      <c r="Z15848">
        <v>12</v>
      </c>
      <c r="AA15848">
        <v>0</v>
      </c>
      <c r="AB15848">
        <v>17</v>
      </c>
      <c r="AC15848">
        <v>3</v>
      </c>
    </row>
    <row r="15849" spans="1:39" x14ac:dyDescent="0.3">
      <c r="A15849">
        <v>7318</v>
      </c>
      <c r="B15849" t="s">
        <v>828</v>
      </c>
      <c r="C15849" t="s">
        <v>4031</v>
      </c>
      <c r="Y15849">
        <v>21</v>
      </c>
      <c r="Z15849">
        <v>0</v>
      </c>
      <c r="AA15849">
        <v>0</v>
      </c>
      <c r="AB15849">
        <v>21</v>
      </c>
      <c r="AC15849">
        <v>1</v>
      </c>
    </row>
    <row r="15850" spans="1:39" x14ac:dyDescent="0.3">
      <c r="A15850">
        <v>7318</v>
      </c>
      <c r="B15850" t="s">
        <v>828</v>
      </c>
      <c r="C15850" t="s">
        <v>4032</v>
      </c>
      <c r="Y15850">
        <v>0</v>
      </c>
      <c r="Z15850">
        <v>0</v>
      </c>
      <c r="AA15850">
        <v>0</v>
      </c>
      <c r="AB15850">
        <v>0</v>
      </c>
      <c r="AC15850">
        <v>1</v>
      </c>
    </row>
    <row r="15851" spans="1:39" x14ac:dyDescent="0.3">
      <c r="A15851">
        <v>7318</v>
      </c>
      <c r="B15851" t="s">
        <v>767</v>
      </c>
      <c r="C15851" t="s">
        <v>202</v>
      </c>
      <c r="AD15851">
        <v>2</v>
      </c>
      <c r="AE15851">
        <v>47</v>
      </c>
      <c r="AF15851">
        <v>2</v>
      </c>
      <c r="AG15851">
        <v>100</v>
      </c>
      <c r="AH15851">
        <v>7</v>
      </c>
      <c r="AI15851">
        <v>1</v>
      </c>
    </row>
    <row r="15852" spans="1:39" x14ac:dyDescent="0.3">
      <c r="A15852">
        <v>7318</v>
      </c>
      <c r="B15852" t="s">
        <v>828</v>
      </c>
      <c r="C15852" t="s">
        <v>3572</v>
      </c>
      <c r="AD15852">
        <v>1</v>
      </c>
      <c r="AE15852">
        <v>19</v>
      </c>
      <c r="AF15852">
        <v>1</v>
      </c>
      <c r="AG15852">
        <v>100</v>
      </c>
      <c r="AH15852">
        <v>6</v>
      </c>
      <c r="AI15852">
        <v>3</v>
      </c>
    </row>
    <row r="15853" spans="1:39" x14ac:dyDescent="0.3">
      <c r="A15853">
        <v>7318</v>
      </c>
      <c r="B15853" t="s">
        <v>767</v>
      </c>
      <c r="C15853" t="s">
        <v>202</v>
      </c>
      <c r="AJ15853">
        <v>53</v>
      </c>
      <c r="AK15853">
        <v>181</v>
      </c>
      <c r="AL15853">
        <v>45.2</v>
      </c>
      <c r="AM15853">
        <v>4</v>
      </c>
    </row>
    <row r="15854" spans="1:39" x14ac:dyDescent="0.3">
      <c r="A15854">
        <v>7318</v>
      </c>
      <c r="B15854" t="s">
        <v>828</v>
      </c>
      <c r="C15854" t="s">
        <v>155</v>
      </c>
      <c r="AJ15854">
        <v>56</v>
      </c>
      <c r="AK15854">
        <v>295</v>
      </c>
      <c r="AL15854">
        <v>49.2</v>
      </c>
      <c r="AM15854">
        <v>6</v>
      </c>
    </row>
    <row r="15855" spans="1:39" x14ac:dyDescent="0.3">
      <c r="A15855">
        <v>7319</v>
      </c>
      <c r="B15855" t="s">
        <v>728</v>
      </c>
      <c r="C15855" t="s">
        <v>3362</v>
      </c>
      <c r="D15855">
        <v>34</v>
      </c>
      <c r="E15855">
        <v>52.9</v>
      </c>
      <c r="F15855">
        <v>18</v>
      </c>
      <c r="G15855">
        <v>0</v>
      </c>
      <c r="H15855">
        <v>4</v>
      </c>
      <c r="I15855">
        <v>227</v>
      </c>
      <c r="J15855">
        <v>147.9</v>
      </c>
    </row>
    <row r="15856" spans="1:39" x14ac:dyDescent="0.3">
      <c r="A15856">
        <v>7319</v>
      </c>
      <c r="B15856" t="s">
        <v>1542</v>
      </c>
      <c r="C15856" t="s">
        <v>346</v>
      </c>
      <c r="D15856">
        <v>28</v>
      </c>
      <c r="E15856">
        <v>57.1</v>
      </c>
      <c r="F15856">
        <v>16</v>
      </c>
      <c r="G15856">
        <v>1</v>
      </c>
      <c r="H15856">
        <v>1</v>
      </c>
      <c r="I15856">
        <v>180</v>
      </c>
      <c r="J15856">
        <v>115.8</v>
      </c>
    </row>
    <row r="15857" spans="1:19" x14ac:dyDescent="0.3">
      <c r="A15857">
        <v>7319</v>
      </c>
      <c r="B15857" t="s">
        <v>728</v>
      </c>
      <c r="C15857" t="s">
        <v>957</v>
      </c>
      <c r="K15857">
        <v>21</v>
      </c>
      <c r="L15857">
        <v>0</v>
      </c>
      <c r="M15857">
        <v>12</v>
      </c>
      <c r="N15857">
        <v>0</v>
      </c>
      <c r="O15857">
        <v>83</v>
      </c>
    </row>
    <row r="15858" spans="1:19" x14ac:dyDescent="0.3">
      <c r="A15858">
        <v>7319</v>
      </c>
      <c r="B15858" t="s">
        <v>728</v>
      </c>
      <c r="C15858" t="s">
        <v>536</v>
      </c>
      <c r="K15858">
        <v>2</v>
      </c>
      <c r="L15858">
        <v>0</v>
      </c>
      <c r="M15858">
        <v>9</v>
      </c>
      <c r="N15858">
        <v>0</v>
      </c>
      <c r="O15858">
        <v>17</v>
      </c>
    </row>
    <row r="15859" spans="1:19" x14ac:dyDescent="0.3">
      <c r="A15859">
        <v>7319</v>
      </c>
      <c r="B15859" t="s">
        <v>728</v>
      </c>
      <c r="C15859" t="s">
        <v>3602</v>
      </c>
      <c r="K15859">
        <v>3</v>
      </c>
      <c r="L15859">
        <v>0</v>
      </c>
      <c r="M15859">
        <v>8</v>
      </c>
      <c r="N15859">
        <v>0</v>
      </c>
      <c r="O15859">
        <v>15</v>
      </c>
    </row>
    <row r="15860" spans="1:19" x14ac:dyDescent="0.3">
      <c r="A15860">
        <v>7319</v>
      </c>
      <c r="B15860" t="s">
        <v>728</v>
      </c>
      <c r="C15860" t="s">
        <v>3362</v>
      </c>
      <c r="K15860">
        <v>2</v>
      </c>
      <c r="L15860">
        <v>0</v>
      </c>
      <c r="M15860">
        <v>2</v>
      </c>
      <c r="N15860">
        <v>0</v>
      </c>
      <c r="O15860">
        <v>-8</v>
      </c>
    </row>
    <row r="15861" spans="1:19" x14ac:dyDescent="0.3">
      <c r="A15861">
        <v>7319</v>
      </c>
      <c r="B15861" t="s">
        <v>1542</v>
      </c>
      <c r="C15861" t="s">
        <v>346</v>
      </c>
      <c r="K15861">
        <v>21</v>
      </c>
      <c r="L15861">
        <v>0</v>
      </c>
      <c r="M15861">
        <v>60</v>
      </c>
      <c r="N15861">
        <v>4</v>
      </c>
      <c r="O15861">
        <v>192</v>
      </c>
    </row>
    <row r="15862" spans="1:19" x14ac:dyDescent="0.3">
      <c r="A15862">
        <v>7319</v>
      </c>
      <c r="B15862" t="s">
        <v>1542</v>
      </c>
      <c r="C15862" t="s">
        <v>4033</v>
      </c>
      <c r="K15862">
        <v>23</v>
      </c>
      <c r="L15862">
        <v>0</v>
      </c>
      <c r="M15862">
        <v>10</v>
      </c>
      <c r="N15862">
        <v>0</v>
      </c>
      <c r="O15862">
        <v>70</v>
      </c>
    </row>
    <row r="15863" spans="1:19" x14ac:dyDescent="0.3">
      <c r="A15863">
        <v>7319</v>
      </c>
      <c r="B15863" t="s">
        <v>1542</v>
      </c>
      <c r="C15863" t="s">
        <v>246</v>
      </c>
      <c r="K15863">
        <v>1</v>
      </c>
      <c r="L15863">
        <v>0</v>
      </c>
      <c r="M15863">
        <v>1</v>
      </c>
      <c r="N15863">
        <v>0</v>
      </c>
      <c r="O15863">
        <v>1</v>
      </c>
    </row>
    <row r="15864" spans="1:19" x14ac:dyDescent="0.3">
      <c r="A15864">
        <v>7319</v>
      </c>
      <c r="B15864" t="s">
        <v>1542</v>
      </c>
      <c r="C15864" t="s">
        <v>53</v>
      </c>
      <c r="K15864">
        <v>1</v>
      </c>
      <c r="L15864">
        <v>1</v>
      </c>
      <c r="M15864">
        <v>1</v>
      </c>
      <c r="N15864">
        <v>0</v>
      </c>
      <c r="O15864">
        <v>1</v>
      </c>
    </row>
    <row r="15865" spans="1:19" x14ac:dyDescent="0.3">
      <c r="A15865">
        <v>7319</v>
      </c>
      <c r="B15865" t="s">
        <v>728</v>
      </c>
      <c r="C15865" t="s">
        <v>536</v>
      </c>
      <c r="P15865">
        <v>39</v>
      </c>
      <c r="Q15865">
        <v>3</v>
      </c>
      <c r="R15865">
        <v>109</v>
      </c>
      <c r="S15865">
        <v>10</v>
      </c>
    </row>
    <row r="15866" spans="1:19" x14ac:dyDescent="0.3">
      <c r="A15866">
        <v>7319</v>
      </c>
      <c r="B15866" t="s">
        <v>728</v>
      </c>
      <c r="C15866" t="s">
        <v>3602</v>
      </c>
      <c r="P15866">
        <v>50</v>
      </c>
      <c r="Q15866">
        <v>1</v>
      </c>
      <c r="R15866">
        <v>77</v>
      </c>
      <c r="S15866">
        <v>3</v>
      </c>
    </row>
    <row r="15867" spans="1:19" x14ac:dyDescent="0.3">
      <c r="A15867">
        <v>7319</v>
      </c>
      <c r="B15867" t="s">
        <v>728</v>
      </c>
      <c r="C15867" t="s">
        <v>3124</v>
      </c>
      <c r="P15867">
        <v>20</v>
      </c>
      <c r="Q15867">
        <v>0</v>
      </c>
      <c r="R15867">
        <v>19</v>
      </c>
      <c r="S15867">
        <v>2</v>
      </c>
    </row>
    <row r="15868" spans="1:19" x14ac:dyDescent="0.3">
      <c r="A15868">
        <v>7319</v>
      </c>
      <c r="B15868" t="s">
        <v>728</v>
      </c>
      <c r="C15868" t="s">
        <v>3603</v>
      </c>
      <c r="P15868">
        <v>9</v>
      </c>
      <c r="Q15868">
        <v>0</v>
      </c>
      <c r="R15868">
        <v>18</v>
      </c>
      <c r="S15868">
        <v>2</v>
      </c>
    </row>
    <row r="15869" spans="1:19" x14ac:dyDescent="0.3">
      <c r="A15869">
        <v>7319</v>
      </c>
      <c r="B15869" t="s">
        <v>728</v>
      </c>
      <c r="C15869" t="s">
        <v>957</v>
      </c>
      <c r="P15869">
        <v>4</v>
      </c>
      <c r="Q15869">
        <v>0</v>
      </c>
      <c r="R15869">
        <v>4</v>
      </c>
      <c r="S15869">
        <v>1</v>
      </c>
    </row>
    <row r="15870" spans="1:19" x14ac:dyDescent="0.3">
      <c r="A15870">
        <v>7319</v>
      </c>
      <c r="B15870" t="s">
        <v>1542</v>
      </c>
      <c r="C15870" t="s">
        <v>4034</v>
      </c>
      <c r="P15870">
        <v>21</v>
      </c>
      <c r="Q15870">
        <v>0</v>
      </c>
      <c r="R15870">
        <v>68</v>
      </c>
      <c r="S15870">
        <v>5</v>
      </c>
    </row>
    <row r="15871" spans="1:19" x14ac:dyDescent="0.3">
      <c r="A15871">
        <v>7319</v>
      </c>
      <c r="B15871" t="s">
        <v>1542</v>
      </c>
      <c r="C15871" t="s">
        <v>180</v>
      </c>
      <c r="P15871">
        <v>27</v>
      </c>
      <c r="Q15871">
        <v>1</v>
      </c>
      <c r="R15871">
        <v>54</v>
      </c>
      <c r="S15871">
        <v>4</v>
      </c>
    </row>
    <row r="15872" spans="1:19" x14ac:dyDescent="0.3">
      <c r="A15872">
        <v>7319</v>
      </c>
      <c r="B15872" t="s">
        <v>1542</v>
      </c>
      <c r="C15872" t="s">
        <v>1376</v>
      </c>
      <c r="P15872">
        <v>19</v>
      </c>
      <c r="Q15872">
        <v>0</v>
      </c>
      <c r="R15872">
        <v>38</v>
      </c>
      <c r="S15872">
        <v>4</v>
      </c>
    </row>
    <row r="15873" spans="1:39" x14ac:dyDescent="0.3">
      <c r="A15873">
        <v>7319</v>
      </c>
      <c r="B15873" t="s">
        <v>1542</v>
      </c>
      <c r="C15873" t="s">
        <v>246</v>
      </c>
      <c r="P15873">
        <v>8</v>
      </c>
      <c r="Q15873">
        <v>0</v>
      </c>
      <c r="R15873">
        <v>8</v>
      </c>
      <c r="S15873">
        <v>1</v>
      </c>
    </row>
    <row r="15874" spans="1:39" x14ac:dyDescent="0.3">
      <c r="A15874">
        <v>7319</v>
      </c>
      <c r="B15874" t="s">
        <v>1542</v>
      </c>
      <c r="C15874" t="s">
        <v>53</v>
      </c>
      <c r="P15874">
        <v>7</v>
      </c>
      <c r="Q15874">
        <v>0</v>
      </c>
      <c r="R15874">
        <v>7</v>
      </c>
      <c r="S15874">
        <v>1</v>
      </c>
    </row>
    <row r="15875" spans="1:39" x14ac:dyDescent="0.3">
      <c r="A15875">
        <v>7319</v>
      </c>
      <c r="B15875" t="s">
        <v>1542</v>
      </c>
      <c r="C15875" t="s">
        <v>52</v>
      </c>
      <c r="P15875">
        <v>5</v>
      </c>
      <c r="Q15875">
        <v>0</v>
      </c>
      <c r="R15875">
        <v>5</v>
      </c>
      <c r="S15875">
        <v>1</v>
      </c>
    </row>
    <row r="15876" spans="1:39" x14ac:dyDescent="0.3">
      <c r="A15876">
        <v>7319</v>
      </c>
      <c r="B15876" t="s">
        <v>728</v>
      </c>
      <c r="C15876" t="s">
        <v>3602</v>
      </c>
      <c r="T15876">
        <v>36.799999999999997</v>
      </c>
      <c r="U15876">
        <v>53</v>
      </c>
      <c r="V15876">
        <v>0</v>
      </c>
      <c r="W15876">
        <v>221</v>
      </c>
      <c r="X15876">
        <v>6</v>
      </c>
    </row>
    <row r="15877" spans="1:39" x14ac:dyDescent="0.3">
      <c r="A15877">
        <v>7319</v>
      </c>
      <c r="B15877" t="s">
        <v>1542</v>
      </c>
      <c r="C15877" t="s">
        <v>53</v>
      </c>
      <c r="T15877">
        <v>28.7</v>
      </c>
      <c r="U15877">
        <v>40</v>
      </c>
      <c r="V15877">
        <v>0</v>
      </c>
      <c r="W15877">
        <v>201</v>
      </c>
      <c r="X15877">
        <v>7</v>
      </c>
    </row>
    <row r="15878" spans="1:39" x14ac:dyDescent="0.3">
      <c r="A15878">
        <v>7319</v>
      </c>
      <c r="B15878" t="s">
        <v>1542</v>
      </c>
      <c r="C15878" t="s">
        <v>246</v>
      </c>
      <c r="T15878">
        <v>13</v>
      </c>
      <c r="U15878">
        <v>13</v>
      </c>
      <c r="V15878">
        <v>0</v>
      </c>
      <c r="W15878">
        <v>13</v>
      </c>
      <c r="X15878">
        <v>1</v>
      </c>
    </row>
    <row r="15879" spans="1:39" x14ac:dyDescent="0.3">
      <c r="A15879">
        <v>7319</v>
      </c>
      <c r="B15879" t="s">
        <v>728</v>
      </c>
      <c r="C15879" t="s">
        <v>3602</v>
      </c>
      <c r="Y15879">
        <v>2</v>
      </c>
      <c r="Z15879">
        <v>2</v>
      </c>
      <c r="AA15879">
        <v>0</v>
      </c>
      <c r="AB15879">
        <v>2</v>
      </c>
      <c r="AC15879">
        <v>1</v>
      </c>
    </row>
    <row r="15880" spans="1:39" x14ac:dyDescent="0.3">
      <c r="A15880">
        <v>7319</v>
      </c>
      <c r="B15880" t="s">
        <v>1542</v>
      </c>
      <c r="C15880" t="s">
        <v>354</v>
      </c>
      <c r="Y15880">
        <v>4</v>
      </c>
      <c r="Z15880">
        <v>9</v>
      </c>
      <c r="AA15880">
        <v>0</v>
      </c>
      <c r="AB15880">
        <v>8</v>
      </c>
      <c r="AC15880">
        <v>2</v>
      </c>
    </row>
    <row r="15881" spans="1:39" x14ac:dyDescent="0.3">
      <c r="A15881">
        <v>7319</v>
      </c>
      <c r="B15881" t="s">
        <v>1542</v>
      </c>
      <c r="C15881" t="s">
        <v>53</v>
      </c>
      <c r="Y15881">
        <v>0.5</v>
      </c>
      <c r="Z15881">
        <v>3</v>
      </c>
      <c r="AA15881">
        <v>0</v>
      </c>
      <c r="AB15881">
        <v>1</v>
      </c>
      <c r="AC15881">
        <v>2</v>
      </c>
    </row>
    <row r="15882" spans="1:39" x14ac:dyDescent="0.3">
      <c r="A15882">
        <v>7319</v>
      </c>
      <c r="B15882" t="s">
        <v>728</v>
      </c>
      <c r="C15882" t="s">
        <v>3605</v>
      </c>
      <c r="AD15882">
        <v>3</v>
      </c>
      <c r="AE15882">
        <v>44</v>
      </c>
      <c r="AF15882">
        <v>3</v>
      </c>
      <c r="AG15882">
        <v>100</v>
      </c>
      <c r="AH15882">
        <v>13</v>
      </c>
      <c r="AI15882">
        <v>4</v>
      </c>
    </row>
    <row r="15883" spans="1:39" x14ac:dyDescent="0.3">
      <c r="A15883">
        <v>7319</v>
      </c>
      <c r="B15883" t="s">
        <v>1542</v>
      </c>
      <c r="C15883" t="s">
        <v>211</v>
      </c>
      <c r="AD15883">
        <v>1</v>
      </c>
      <c r="AE15883">
        <v>37</v>
      </c>
      <c r="AF15883">
        <v>1</v>
      </c>
      <c r="AG15883">
        <v>100</v>
      </c>
      <c r="AH15883">
        <v>8</v>
      </c>
      <c r="AI15883">
        <v>5</v>
      </c>
    </row>
    <row r="15884" spans="1:39" x14ac:dyDescent="0.3">
      <c r="A15884">
        <v>7319</v>
      </c>
      <c r="B15884" t="s">
        <v>728</v>
      </c>
      <c r="C15884" t="s">
        <v>381</v>
      </c>
      <c r="AJ15884">
        <v>49</v>
      </c>
      <c r="AK15884">
        <v>210</v>
      </c>
      <c r="AL15884">
        <v>42</v>
      </c>
      <c r="AM15884">
        <v>5</v>
      </c>
    </row>
    <row r="15885" spans="1:39" x14ac:dyDescent="0.3">
      <c r="A15885">
        <v>7319</v>
      </c>
      <c r="B15885" t="s">
        <v>1542</v>
      </c>
      <c r="C15885" t="s">
        <v>3076</v>
      </c>
      <c r="AJ15885">
        <v>46</v>
      </c>
      <c r="AK15885">
        <v>159</v>
      </c>
      <c r="AL15885">
        <v>39.799999999999997</v>
      </c>
      <c r="AM15885">
        <v>4</v>
      </c>
    </row>
    <row r="15886" spans="1:39" x14ac:dyDescent="0.3">
      <c r="A15886">
        <v>7320</v>
      </c>
      <c r="B15886" t="s">
        <v>501</v>
      </c>
      <c r="C15886" t="s">
        <v>4035</v>
      </c>
      <c r="D15886">
        <v>40</v>
      </c>
      <c r="E15886">
        <v>55</v>
      </c>
      <c r="F15886">
        <v>22</v>
      </c>
      <c r="G15886">
        <v>0</v>
      </c>
      <c r="H15886">
        <v>1</v>
      </c>
      <c r="I15886">
        <v>251</v>
      </c>
      <c r="J15886">
        <v>116</v>
      </c>
    </row>
    <row r="15887" spans="1:39" x14ac:dyDescent="0.3">
      <c r="A15887">
        <v>7320</v>
      </c>
      <c r="B15887" t="s">
        <v>554</v>
      </c>
      <c r="C15887" t="s">
        <v>107</v>
      </c>
      <c r="D15887">
        <v>37</v>
      </c>
      <c r="E15887">
        <v>78.400000000000006</v>
      </c>
      <c r="F15887">
        <v>29</v>
      </c>
      <c r="G15887">
        <v>0</v>
      </c>
      <c r="H15887">
        <v>4</v>
      </c>
      <c r="I15887">
        <v>328</v>
      </c>
      <c r="J15887">
        <v>188.5</v>
      </c>
    </row>
    <row r="15888" spans="1:39" x14ac:dyDescent="0.3">
      <c r="A15888">
        <v>7320</v>
      </c>
      <c r="B15888" t="s">
        <v>501</v>
      </c>
      <c r="C15888" t="s">
        <v>352</v>
      </c>
      <c r="K15888">
        <v>12</v>
      </c>
      <c r="L15888">
        <v>0</v>
      </c>
      <c r="M15888">
        <v>8</v>
      </c>
      <c r="N15888">
        <v>0</v>
      </c>
      <c r="O15888">
        <v>37</v>
      </c>
    </row>
    <row r="15889" spans="1:19" x14ac:dyDescent="0.3">
      <c r="A15889">
        <v>7320</v>
      </c>
      <c r="B15889" t="s">
        <v>501</v>
      </c>
      <c r="C15889" t="s">
        <v>2521</v>
      </c>
      <c r="K15889">
        <v>3</v>
      </c>
      <c r="L15889">
        <v>0</v>
      </c>
      <c r="M15889">
        <v>9</v>
      </c>
      <c r="N15889">
        <v>0</v>
      </c>
      <c r="O15889">
        <v>17</v>
      </c>
    </row>
    <row r="15890" spans="1:19" x14ac:dyDescent="0.3">
      <c r="A15890">
        <v>7320</v>
      </c>
      <c r="B15890" t="s">
        <v>501</v>
      </c>
      <c r="C15890" t="s">
        <v>4036</v>
      </c>
      <c r="K15890">
        <v>1</v>
      </c>
      <c r="L15890">
        <v>0</v>
      </c>
      <c r="M15890">
        <v>7</v>
      </c>
      <c r="N15890">
        <v>0</v>
      </c>
      <c r="O15890">
        <v>7</v>
      </c>
    </row>
    <row r="15891" spans="1:19" x14ac:dyDescent="0.3">
      <c r="A15891">
        <v>7320</v>
      </c>
      <c r="B15891" t="s">
        <v>501</v>
      </c>
      <c r="C15891" t="s">
        <v>4035</v>
      </c>
      <c r="K15891">
        <v>14</v>
      </c>
      <c r="L15891">
        <v>0</v>
      </c>
      <c r="M15891">
        <v>11</v>
      </c>
      <c r="N15891">
        <v>0</v>
      </c>
      <c r="O15891">
        <v>-44</v>
      </c>
    </row>
    <row r="15892" spans="1:19" x14ac:dyDescent="0.3">
      <c r="A15892">
        <v>7320</v>
      </c>
      <c r="B15892" t="s">
        <v>554</v>
      </c>
      <c r="C15892" t="s">
        <v>107</v>
      </c>
      <c r="K15892">
        <v>15</v>
      </c>
      <c r="L15892">
        <v>0</v>
      </c>
      <c r="M15892">
        <v>20</v>
      </c>
      <c r="N15892">
        <v>0</v>
      </c>
      <c r="O15892">
        <v>68</v>
      </c>
    </row>
    <row r="15893" spans="1:19" x14ac:dyDescent="0.3">
      <c r="A15893">
        <v>7320</v>
      </c>
      <c r="B15893" t="s">
        <v>554</v>
      </c>
      <c r="C15893" t="s">
        <v>3726</v>
      </c>
      <c r="K15893">
        <v>6</v>
      </c>
      <c r="L15893">
        <v>0</v>
      </c>
      <c r="M15893">
        <v>10</v>
      </c>
      <c r="N15893">
        <v>1</v>
      </c>
      <c r="O15893">
        <v>34</v>
      </c>
    </row>
    <row r="15894" spans="1:19" x14ac:dyDescent="0.3">
      <c r="A15894">
        <v>7320</v>
      </c>
      <c r="B15894" t="s">
        <v>554</v>
      </c>
      <c r="C15894" t="s">
        <v>74</v>
      </c>
      <c r="K15894">
        <v>9</v>
      </c>
      <c r="L15894">
        <v>0</v>
      </c>
      <c r="M15894">
        <v>8</v>
      </c>
      <c r="N15894">
        <v>0</v>
      </c>
      <c r="O15894">
        <v>20</v>
      </c>
    </row>
    <row r="15895" spans="1:19" x14ac:dyDescent="0.3">
      <c r="A15895">
        <v>7320</v>
      </c>
      <c r="B15895" t="s">
        <v>554</v>
      </c>
      <c r="C15895" t="s">
        <v>1006</v>
      </c>
      <c r="K15895">
        <v>1</v>
      </c>
      <c r="L15895">
        <v>1</v>
      </c>
      <c r="M15895">
        <v>17</v>
      </c>
      <c r="N15895">
        <v>0</v>
      </c>
      <c r="O15895">
        <v>17</v>
      </c>
    </row>
    <row r="15896" spans="1:19" x14ac:dyDescent="0.3">
      <c r="A15896">
        <v>7320</v>
      </c>
      <c r="B15896" t="s">
        <v>501</v>
      </c>
      <c r="C15896" t="s">
        <v>4037</v>
      </c>
      <c r="P15896">
        <v>22</v>
      </c>
      <c r="Q15896">
        <v>0</v>
      </c>
      <c r="R15896">
        <v>109</v>
      </c>
      <c r="S15896">
        <v>9</v>
      </c>
    </row>
    <row r="15897" spans="1:19" x14ac:dyDescent="0.3">
      <c r="A15897">
        <v>7320</v>
      </c>
      <c r="B15897" t="s">
        <v>501</v>
      </c>
      <c r="C15897" t="s">
        <v>328</v>
      </c>
      <c r="P15897">
        <v>31</v>
      </c>
      <c r="Q15897">
        <v>1</v>
      </c>
      <c r="R15897">
        <v>93</v>
      </c>
      <c r="S15897">
        <v>7</v>
      </c>
    </row>
    <row r="15898" spans="1:19" x14ac:dyDescent="0.3">
      <c r="A15898">
        <v>7320</v>
      </c>
      <c r="B15898" t="s">
        <v>501</v>
      </c>
      <c r="C15898" t="s">
        <v>352</v>
      </c>
      <c r="P15898">
        <v>22</v>
      </c>
      <c r="Q15898">
        <v>0</v>
      </c>
      <c r="R15898">
        <v>42</v>
      </c>
      <c r="S15898">
        <v>4</v>
      </c>
    </row>
    <row r="15899" spans="1:19" x14ac:dyDescent="0.3">
      <c r="A15899">
        <v>7320</v>
      </c>
      <c r="B15899" t="s">
        <v>501</v>
      </c>
      <c r="C15899" t="s">
        <v>2521</v>
      </c>
      <c r="P15899">
        <v>5</v>
      </c>
      <c r="Q15899">
        <v>0</v>
      </c>
      <c r="R15899">
        <v>7</v>
      </c>
      <c r="S15899">
        <v>2</v>
      </c>
    </row>
    <row r="15900" spans="1:19" x14ac:dyDescent="0.3">
      <c r="A15900">
        <v>7320</v>
      </c>
      <c r="B15900" t="s">
        <v>554</v>
      </c>
      <c r="C15900" t="s">
        <v>1006</v>
      </c>
      <c r="P15900">
        <v>28</v>
      </c>
      <c r="Q15900">
        <v>2</v>
      </c>
      <c r="R15900">
        <v>198</v>
      </c>
      <c r="S15900">
        <v>15</v>
      </c>
    </row>
    <row r="15901" spans="1:19" x14ac:dyDescent="0.3">
      <c r="A15901">
        <v>7320</v>
      </c>
      <c r="B15901" t="s">
        <v>554</v>
      </c>
      <c r="C15901" t="s">
        <v>4038</v>
      </c>
      <c r="P15901">
        <v>18</v>
      </c>
      <c r="Q15901">
        <v>0</v>
      </c>
      <c r="R15901">
        <v>70</v>
      </c>
      <c r="S15901">
        <v>7</v>
      </c>
    </row>
    <row r="15902" spans="1:19" x14ac:dyDescent="0.3">
      <c r="A15902">
        <v>7320</v>
      </c>
      <c r="B15902" t="s">
        <v>554</v>
      </c>
      <c r="C15902" t="s">
        <v>3064</v>
      </c>
      <c r="P15902">
        <v>9</v>
      </c>
      <c r="Q15902">
        <v>1</v>
      </c>
      <c r="R15902">
        <v>27</v>
      </c>
      <c r="S15902">
        <v>4</v>
      </c>
    </row>
    <row r="15903" spans="1:19" x14ac:dyDescent="0.3">
      <c r="A15903">
        <v>7320</v>
      </c>
      <c r="B15903" t="s">
        <v>554</v>
      </c>
      <c r="C15903" t="s">
        <v>74</v>
      </c>
      <c r="P15903">
        <v>18</v>
      </c>
      <c r="Q15903">
        <v>1</v>
      </c>
      <c r="R15903">
        <v>18</v>
      </c>
      <c r="S15903">
        <v>1</v>
      </c>
    </row>
    <row r="15904" spans="1:19" x14ac:dyDescent="0.3">
      <c r="A15904">
        <v>7320</v>
      </c>
      <c r="B15904" t="s">
        <v>554</v>
      </c>
      <c r="C15904" t="s">
        <v>3728</v>
      </c>
      <c r="P15904">
        <v>9</v>
      </c>
      <c r="Q15904">
        <v>0</v>
      </c>
      <c r="R15904">
        <v>9</v>
      </c>
      <c r="S15904">
        <v>1</v>
      </c>
    </row>
    <row r="15905" spans="1:39" x14ac:dyDescent="0.3">
      <c r="A15905">
        <v>7320</v>
      </c>
      <c r="B15905" t="s">
        <v>554</v>
      </c>
      <c r="C15905" t="s">
        <v>3726</v>
      </c>
      <c r="P15905">
        <v>6</v>
      </c>
      <c r="Q15905">
        <v>0</v>
      </c>
      <c r="R15905">
        <v>6</v>
      </c>
      <c r="S15905">
        <v>1</v>
      </c>
    </row>
    <row r="15906" spans="1:39" x14ac:dyDescent="0.3">
      <c r="A15906">
        <v>7320</v>
      </c>
      <c r="B15906" t="s">
        <v>501</v>
      </c>
      <c r="C15906" t="s">
        <v>2521</v>
      </c>
      <c r="T15906">
        <v>14.7</v>
      </c>
      <c r="U15906">
        <v>19</v>
      </c>
      <c r="V15906">
        <v>0</v>
      </c>
      <c r="W15906">
        <v>44</v>
      </c>
      <c r="X15906">
        <v>3</v>
      </c>
    </row>
    <row r="15907" spans="1:39" x14ac:dyDescent="0.3">
      <c r="A15907">
        <v>7320</v>
      </c>
      <c r="B15907" t="s">
        <v>554</v>
      </c>
      <c r="C15907" t="s">
        <v>291</v>
      </c>
      <c r="T15907">
        <v>22</v>
      </c>
      <c r="U15907">
        <v>22</v>
      </c>
      <c r="V15907">
        <v>0</v>
      </c>
      <c r="W15907">
        <v>22</v>
      </c>
      <c r="X15907">
        <v>1</v>
      </c>
    </row>
    <row r="15908" spans="1:39" x14ac:dyDescent="0.3">
      <c r="A15908">
        <v>7320</v>
      </c>
      <c r="B15908" t="s">
        <v>554</v>
      </c>
      <c r="C15908" t="s">
        <v>4039</v>
      </c>
      <c r="T15908">
        <v>20</v>
      </c>
      <c r="U15908">
        <v>20</v>
      </c>
      <c r="V15908">
        <v>0</v>
      </c>
      <c r="W15908">
        <v>20</v>
      </c>
      <c r="X15908">
        <v>1</v>
      </c>
    </row>
    <row r="15909" spans="1:39" x14ac:dyDescent="0.3">
      <c r="A15909">
        <v>7320</v>
      </c>
      <c r="B15909" t="s">
        <v>554</v>
      </c>
      <c r="C15909" t="s">
        <v>3489</v>
      </c>
      <c r="Y15909">
        <v>10</v>
      </c>
      <c r="Z15909">
        <v>10</v>
      </c>
      <c r="AA15909">
        <v>0</v>
      </c>
      <c r="AB15909">
        <v>10</v>
      </c>
      <c r="AC15909">
        <v>1</v>
      </c>
    </row>
    <row r="15910" spans="1:39" x14ac:dyDescent="0.3">
      <c r="A15910">
        <v>7320</v>
      </c>
      <c r="B15910" t="s">
        <v>501</v>
      </c>
      <c r="C15910" t="s">
        <v>83</v>
      </c>
      <c r="AD15910">
        <v>2</v>
      </c>
      <c r="AE15910" t="s">
        <v>136</v>
      </c>
      <c r="AF15910">
        <v>0</v>
      </c>
      <c r="AG15910">
        <v>0</v>
      </c>
      <c r="AH15910">
        <v>1</v>
      </c>
      <c r="AI15910">
        <v>1</v>
      </c>
    </row>
    <row r="15911" spans="1:39" x14ac:dyDescent="0.3">
      <c r="A15911">
        <v>7320</v>
      </c>
      <c r="B15911" t="s">
        <v>554</v>
      </c>
      <c r="C15911" t="s">
        <v>2240</v>
      </c>
      <c r="AD15911">
        <v>0</v>
      </c>
      <c r="AE15911" t="s">
        <v>136</v>
      </c>
      <c r="AF15911">
        <v>0</v>
      </c>
      <c r="AG15911" t="s">
        <v>136</v>
      </c>
      <c r="AH15911">
        <v>5</v>
      </c>
      <c r="AI15911">
        <v>5</v>
      </c>
    </row>
    <row r="15912" spans="1:39" x14ac:dyDescent="0.3">
      <c r="A15912">
        <v>7320</v>
      </c>
      <c r="B15912" t="s">
        <v>501</v>
      </c>
      <c r="C15912" t="s">
        <v>4036</v>
      </c>
      <c r="AJ15912">
        <v>46</v>
      </c>
      <c r="AK15912">
        <v>180</v>
      </c>
      <c r="AL15912">
        <v>36</v>
      </c>
      <c r="AM15912">
        <v>5</v>
      </c>
    </row>
    <row r="15913" spans="1:39" x14ac:dyDescent="0.3">
      <c r="A15913">
        <v>7320</v>
      </c>
      <c r="B15913" t="s">
        <v>554</v>
      </c>
      <c r="C15913" t="s">
        <v>4040</v>
      </c>
      <c r="AJ15913">
        <v>28</v>
      </c>
      <c r="AK15913">
        <v>28</v>
      </c>
      <c r="AL15913">
        <v>28</v>
      </c>
      <c r="AM15913">
        <v>1</v>
      </c>
    </row>
    <row r="15914" spans="1:39" x14ac:dyDescent="0.3">
      <c r="A15914">
        <v>7321</v>
      </c>
      <c r="B15914" t="s">
        <v>611</v>
      </c>
      <c r="C15914" t="s">
        <v>2781</v>
      </c>
      <c r="D15914">
        <v>38</v>
      </c>
      <c r="E15914">
        <v>55.3</v>
      </c>
      <c r="F15914">
        <v>21</v>
      </c>
      <c r="G15914">
        <v>2</v>
      </c>
      <c r="H15914">
        <v>2</v>
      </c>
      <c r="I15914">
        <v>299</v>
      </c>
      <c r="J15914">
        <v>128.19999999999999</v>
      </c>
    </row>
    <row r="15915" spans="1:39" x14ac:dyDescent="0.3">
      <c r="A15915">
        <v>7321</v>
      </c>
      <c r="B15915" t="s">
        <v>882</v>
      </c>
      <c r="C15915" t="s">
        <v>414</v>
      </c>
      <c r="D15915">
        <v>16</v>
      </c>
      <c r="E15915">
        <v>68.8</v>
      </c>
      <c r="F15915">
        <v>11</v>
      </c>
      <c r="G15915">
        <v>1</v>
      </c>
      <c r="H15915">
        <v>1</v>
      </c>
      <c r="I15915">
        <v>189</v>
      </c>
      <c r="J15915">
        <v>176.1</v>
      </c>
    </row>
    <row r="15916" spans="1:39" x14ac:dyDescent="0.3">
      <c r="A15916">
        <v>7321</v>
      </c>
      <c r="B15916" t="s">
        <v>611</v>
      </c>
      <c r="C15916" t="s">
        <v>2781</v>
      </c>
      <c r="K15916">
        <v>9</v>
      </c>
      <c r="L15916">
        <v>0</v>
      </c>
      <c r="M15916">
        <v>21</v>
      </c>
      <c r="N15916">
        <v>0</v>
      </c>
      <c r="O15916">
        <v>45</v>
      </c>
    </row>
    <row r="15917" spans="1:39" x14ac:dyDescent="0.3">
      <c r="A15917">
        <v>7321</v>
      </c>
      <c r="B15917" t="s">
        <v>611</v>
      </c>
      <c r="C15917" t="s">
        <v>4041</v>
      </c>
      <c r="K15917">
        <v>6</v>
      </c>
      <c r="L15917">
        <v>0</v>
      </c>
      <c r="M15917">
        <v>5</v>
      </c>
      <c r="N15917">
        <v>0</v>
      </c>
      <c r="O15917">
        <v>16</v>
      </c>
    </row>
    <row r="15918" spans="1:39" x14ac:dyDescent="0.3">
      <c r="A15918">
        <v>7321</v>
      </c>
      <c r="B15918" t="s">
        <v>611</v>
      </c>
      <c r="C15918" t="s">
        <v>3792</v>
      </c>
      <c r="K15918">
        <v>6</v>
      </c>
      <c r="L15918">
        <v>0</v>
      </c>
      <c r="M15918">
        <v>8</v>
      </c>
      <c r="N15918">
        <v>0</v>
      </c>
      <c r="O15918">
        <v>10</v>
      </c>
    </row>
    <row r="15919" spans="1:39" x14ac:dyDescent="0.3">
      <c r="A15919">
        <v>7321</v>
      </c>
      <c r="B15919" t="s">
        <v>611</v>
      </c>
      <c r="C15919" t="s">
        <v>98</v>
      </c>
      <c r="K15919">
        <v>1</v>
      </c>
      <c r="L15919">
        <v>0</v>
      </c>
      <c r="M15919">
        <v>5</v>
      </c>
      <c r="N15919">
        <v>0</v>
      </c>
      <c r="O15919">
        <v>5</v>
      </c>
    </row>
    <row r="15920" spans="1:39" x14ac:dyDescent="0.3">
      <c r="A15920">
        <v>7321</v>
      </c>
      <c r="B15920" t="s">
        <v>882</v>
      </c>
      <c r="C15920" t="s">
        <v>320</v>
      </c>
      <c r="K15920">
        <v>14</v>
      </c>
      <c r="L15920">
        <v>0</v>
      </c>
      <c r="M15920">
        <v>31</v>
      </c>
      <c r="N15920">
        <v>0</v>
      </c>
      <c r="O15920">
        <v>68</v>
      </c>
    </row>
    <row r="15921" spans="1:19" x14ac:dyDescent="0.3">
      <c r="A15921">
        <v>7321</v>
      </c>
      <c r="B15921" t="s">
        <v>882</v>
      </c>
      <c r="C15921" t="s">
        <v>44</v>
      </c>
      <c r="K15921">
        <v>19</v>
      </c>
      <c r="L15921">
        <v>1</v>
      </c>
      <c r="M15921">
        <v>11</v>
      </c>
      <c r="N15921">
        <v>0</v>
      </c>
      <c r="O15921">
        <v>61</v>
      </c>
    </row>
    <row r="15922" spans="1:19" x14ac:dyDescent="0.3">
      <c r="A15922">
        <v>7321</v>
      </c>
      <c r="B15922" t="s">
        <v>882</v>
      </c>
      <c r="C15922" t="s">
        <v>414</v>
      </c>
      <c r="K15922">
        <v>6</v>
      </c>
      <c r="L15922">
        <v>0</v>
      </c>
      <c r="M15922">
        <v>7</v>
      </c>
      <c r="N15922">
        <v>0</v>
      </c>
      <c r="O15922">
        <v>-3</v>
      </c>
    </row>
    <row r="15923" spans="1:19" x14ac:dyDescent="0.3">
      <c r="A15923">
        <v>7321</v>
      </c>
      <c r="B15923" t="s">
        <v>611</v>
      </c>
      <c r="C15923" t="s">
        <v>369</v>
      </c>
      <c r="P15923">
        <v>80</v>
      </c>
      <c r="Q15923">
        <v>2</v>
      </c>
      <c r="R15923">
        <v>126</v>
      </c>
      <c r="S15923">
        <v>3</v>
      </c>
    </row>
    <row r="15924" spans="1:19" x14ac:dyDescent="0.3">
      <c r="A15924">
        <v>7321</v>
      </c>
      <c r="B15924" t="s">
        <v>611</v>
      </c>
      <c r="C15924" t="s">
        <v>3416</v>
      </c>
      <c r="P15924">
        <v>31</v>
      </c>
      <c r="Q15924">
        <v>0</v>
      </c>
      <c r="R15924">
        <v>71</v>
      </c>
      <c r="S15924">
        <v>5</v>
      </c>
    </row>
    <row r="15925" spans="1:19" x14ac:dyDescent="0.3">
      <c r="A15925">
        <v>7321</v>
      </c>
      <c r="B15925" t="s">
        <v>611</v>
      </c>
      <c r="C15925" t="s">
        <v>3413</v>
      </c>
      <c r="P15925">
        <v>23</v>
      </c>
      <c r="Q15925">
        <v>0</v>
      </c>
      <c r="R15925">
        <v>37</v>
      </c>
      <c r="S15925">
        <v>3</v>
      </c>
    </row>
    <row r="15926" spans="1:19" x14ac:dyDescent="0.3">
      <c r="A15926">
        <v>7321</v>
      </c>
      <c r="B15926" t="s">
        <v>611</v>
      </c>
      <c r="C15926" t="s">
        <v>3576</v>
      </c>
      <c r="P15926">
        <v>13</v>
      </c>
      <c r="Q15926">
        <v>0</v>
      </c>
      <c r="R15926">
        <v>23</v>
      </c>
      <c r="S15926">
        <v>2</v>
      </c>
    </row>
    <row r="15927" spans="1:19" x14ac:dyDescent="0.3">
      <c r="A15927">
        <v>7321</v>
      </c>
      <c r="B15927" t="s">
        <v>611</v>
      </c>
      <c r="C15927" t="s">
        <v>4042</v>
      </c>
      <c r="P15927">
        <v>20</v>
      </c>
      <c r="Q15927">
        <v>0</v>
      </c>
      <c r="R15927">
        <v>20</v>
      </c>
      <c r="S15927">
        <v>1</v>
      </c>
    </row>
    <row r="15928" spans="1:19" x14ac:dyDescent="0.3">
      <c r="A15928">
        <v>7321</v>
      </c>
      <c r="B15928" t="s">
        <v>611</v>
      </c>
      <c r="C15928" t="s">
        <v>785</v>
      </c>
      <c r="P15928">
        <v>5</v>
      </c>
      <c r="Q15928">
        <v>0</v>
      </c>
      <c r="R15928">
        <v>12</v>
      </c>
      <c r="S15928">
        <v>3</v>
      </c>
    </row>
    <row r="15929" spans="1:19" x14ac:dyDescent="0.3">
      <c r="A15929">
        <v>7321</v>
      </c>
      <c r="B15929" t="s">
        <v>611</v>
      </c>
      <c r="C15929" t="s">
        <v>3792</v>
      </c>
      <c r="P15929">
        <v>10</v>
      </c>
      <c r="Q15929">
        <v>0</v>
      </c>
      <c r="R15929">
        <v>10</v>
      </c>
      <c r="S15929">
        <v>1</v>
      </c>
    </row>
    <row r="15930" spans="1:19" x14ac:dyDescent="0.3">
      <c r="A15930">
        <v>7321</v>
      </c>
      <c r="B15930" t="s">
        <v>611</v>
      </c>
      <c r="C15930" t="s">
        <v>98</v>
      </c>
      <c r="P15930">
        <v>6</v>
      </c>
      <c r="Q15930">
        <v>0</v>
      </c>
      <c r="R15930">
        <v>6</v>
      </c>
      <c r="S15930">
        <v>1</v>
      </c>
    </row>
    <row r="15931" spans="1:19" x14ac:dyDescent="0.3">
      <c r="A15931">
        <v>7321</v>
      </c>
      <c r="B15931" t="s">
        <v>611</v>
      </c>
      <c r="C15931" t="s">
        <v>278</v>
      </c>
      <c r="P15931">
        <v>2</v>
      </c>
      <c r="Q15931">
        <v>0</v>
      </c>
      <c r="R15931">
        <v>2</v>
      </c>
      <c r="S15931">
        <v>1</v>
      </c>
    </row>
    <row r="15932" spans="1:19" x14ac:dyDescent="0.3">
      <c r="A15932">
        <v>7321</v>
      </c>
      <c r="B15932" t="s">
        <v>611</v>
      </c>
      <c r="C15932" t="s">
        <v>4041</v>
      </c>
      <c r="P15932">
        <v>-8</v>
      </c>
      <c r="Q15932">
        <v>0</v>
      </c>
      <c r="R15932">
        <v>-8</v>
      </c>
      <c r="S15932">
        <v>1</v>
      </c>
    </row>
    <row r="15933" spans="1:19" x14ac:dyDescent="0.3">
      <c r="A15933">
        <v>7321</v>
      </c>
      <c r="B15933" t="s">
        <v>882</v>
      </c>
      <c r="C15933" t="s">
        <v>53</v>
      </c>
      <c r="P15933">
        <v>37</v>
      </c>
      <c r="Q15933">
        <v>0</v>
      </c>
      <c r="R15933">
        <v>87</v>
      </c>
      <c r="S15933">
        <v>5</v>
      </c>
    </row>
    <row r="15934" spans="1:19" x14ac:dyDescent="0.3">
      <c r="A15934">
        <v>7321</v>
      </c>
      <c r="B15934" t="s">
        <v>882</v>
      </c>
      <c r="C15934" t="s">
        <v>3798</v>
      </c>
      <c r="P15934">
        <v>53</v>
      </c>
      <c r="Q15934">
        <v>0</v>
      </c>
      <c r="R15934">
        <v>68</v>
      </c>
      <c r="S15934">
        <v>2</v>
      </c>
    </row>
    <row r="15935" spans="1:19" x14ac:dyDescent="0.3">
      <c r="A15935">
        <v>7321</v>
      </c>
      <c r="B15935" t="s">
        <v>882</v>
      </c>
      <c r="C15935" t="s">
        <v>1212</v>
      </c>
      <c r="P15935">
        <v>35</v>
      </c>
      <c r="Q15935">
        <v>0</v>
      </c>
      <c r="R15935">
        <v>35</v>
      </c>
      <c r="S15935">
        <v>1</v>
      </c>
    </row>
    <row r="15936" spans="1:19" x14ac:dyDescent="0.3">
      <c r="A15936">
        <v>7321</v>
      </c>
      <c r="B15936" t="s">
        <v>882</v>
      </c>
      <c r="C15936" t="s">
        <v>3797</v>
      </c>
      <c r="P15936">
        <v>5</v>
      </c>
      <c r="Q15936">
        <v>1</v>
      </c>
      <c r="R15936">
        <v>5</v>
      </c>
      <c r="S15936">
        <v>1</v>
      </c>
    </row>
    <row r="15937" spans="1:39" x14ac:dyDescent="0.3">
      <c r="A15937">
        <v>7321</v>
      </c>
      <c r="B15937" t="s">
        <v>882</v>
      </c>
      <c r="C15937" t="s">
        <v>44</v>
      </c>
      <c r="P15937">
        <v>0</v>
      </c>
      <c r="Q15937">
        <v>0</v>
      </c>
      <c r="R15937">
        <v>-6</v>
      </c>
      <c r="S15937">
        <v>2</v>
      </c>
    </row>
    <row r="15938" spans="1:39" x14ac:dyDescent="0.3">
      <c r="A15938">
        <v>7321</v>
      </c>
      <c r="B15938" t="s">
        <v>611</v>
      </c>
      <c r="C15938" t="s">
        <v>3413</v>
      </c>
      <c r="T15938">
        <v>38</v>
      </c>
      <c r="U15938">
        <v>48</v>
      </c>
      <c r="V15938">
        <v>0</v>
      </c>
      <c r="W15938">
        <v>76</v>
      </c>
      <c r="X15938">
        <v>2</v>
      </c>
    </row>
    <row r="15939" spans="1:39" x14ac:dyDescent="0.3">
      <c r="A15939">
        <v>7321</v>
      </c>
      <c r="B15939" t="s">
        <v>882</v>
      </c>
      <c r="C15939" t="s">
        <v>618</v>
      </c>
      <c r="T15939">
        <v>22</v>
      </c>
      <c r="U15939">
        <v>22</v>
      </c>
      <c r="V15939">
        <v>0</v>
      </c>
      <c r="W15939">
        <v>22</v>
      </c>
      <c r="X15939">
        <v>1</v>
      </c>
    </row>
    <row r="15940" spans="1:39" x14ac:dyDescent="0.3">
      <c r="A15940">
        <v>7321</v>
      </c>
      <c r="B15940" t="s">
        <v>611</v>
      </c>
      <c r="C15940" t="s">
        <v>4041</v>
      </c>
      <c r="Y15940">
        <v>-5</v>
      </c>
      <c r="Z15940">
        <v>-5</v>
      </c>
      <c r="AA15940">
        <v>0</v>
      </c>
      <c r="AB15940">
        <v>-5</v>
      </c>
      <c r="AC15940">
        <v>1</v>
      </c>
    </row>
    <row r="15941" spans="1:39" x14ac:dyDescent="0.3">
      <c r="A15941">
        <v>7321</v>
      </c>
      <c r="B15941" t="s">
        <v>882</v>
      </c>
      <c r="C15941" t="s">
        <v>44</v>
      </c>
      <c r="Y15941">
        <v>8.5</v>
      </c>
      <c r="Z15941">
        <v>9</v>
      </c>
      <c r="AA15941">
        <v>0</v>
      </c>
      <c r="AB15941">
        <v>17</v>
      </c>
      <c r="AC15941">
        <v>2</v>
      </c>
    </row>
    <row r="15942" spans="1:39" x14ac:dyDescent="0.3">
      <c r="A15942">
        <v>7321</v>
      </c>
      <c r="B15942" t="s">
        <v>611</v>
      </c>
      <c r="C15942" t="s">
        <v>3577</v>
      </c>
      <c r="AD15942">
        <v>1</v>
      </c>
      <c r="AE15942" t="s">
        <v>136</v>
      </c>
      <c r="AF15942">
        <v>0</v>
      </c>
      <c r="AG15942">
        <v>0</v>
      </c>
      <c r="AH15942">
        <v>1</v>
      </c>
      <c r="AI15942">
        <v>1</v>
      </c>
    </row>
    <row r="15943" spans="1:39" x14ac:dyDescent="0.3">
      <c r="A15943">
        <v>7321</v>
      </c>
      <c r="B15943" t="s">
        <v>882</v>
      </c>
      <c r="C15943" t="s">
        <v>275</v>
      </c>
      <c r="AD15943">
        <v>3</v>
      </c>
      <c r="AE15943">
        <v>24</v>
      </c>
      <c r="AF15943">
        <v>3</v>
      </c>
      <c r="AG15943">
        <v>100</v>
      </c>
      <c r="AH15943">
        <v>10</v>
      </c>
      <c r="AI15943">
        <v>1</v>
      </c>
    </row>
    <row r="15944" spans="1:39" x14ac:dyDescent="0.3">
      <c r="A15944">
        <v>7321</v>
      </c>
      <c r="B15944" t="s">
        <v>611</v>
      </c>
      <c r="C15944" t="s">
        <v>126</v>
      </c>
      <c r="AJ15944">
        <v>50</v>
      </c>
      <c r="AK15944">
        <v>176</v>
      </c>
      <c r="AL15944">
        <v>35.200000000000003</v>
      </c>
      <c r="AM15944">
        <v>5</v>
      </c>
    </row>
    <row r="15945" spans="1:39" x14ac:dyDescent="0.3">
      <c r="A15945">
        <v>7321</v>
      </c>
      <c r="B15945" t="s">
        <v>882</v>
      </c>
      <c r="C15945" t="s">
        <v>3591</v>
      </c>
      <c r="AJ15945">
        <v>52</v>
      </c>
      <c r="AK15945">
        <v>172</v>
      </c>
      <c r="AL15945">
        <v>43</v>
      </c>
      <c r="AM15945">
        <v>4</v>
      </c>
    </row>
    <row r="15946" spans="1:39" x14ac:dyDescent="0.3">
      <c r="A15946">
        <v>7322</v>
      </c>
      <c r="B15946" t="s">
        <v>863</v>
      </c>
      <c r="C15946" t="s">
        <v>3813</v>
      </c>
      <c r="D15946">
        <v>35</v>
      </c>
      <c r="E15946">
        <v>51.4</v>
      </c>
      <c r="F15946">
        <v>18</v>
      </c>
      <c r="G15946">
        <v>0</v>
      </c>
      <c r="H15946">
        <v>5</v>
      </c>
      <c r="I15946">
        <v>332</v>
      </c>
      <c r="J15946">
        <v>178.3</v>
      </c>
    </row>
    <row r="15947" spans="1:39" x14ac:dyDescent="0.3">
      <c r="A15947">
        <v>7322</v>
      </c>
      <c r="B15947" t="s">
        <v>886</v>
      </c>
      <c r="C15947" t="s">
        <v>93</v>
      </c>
      <c r="D15947">
        <v>36</v>
      </c>
      <c r="E15947">
        <v>66.7</v>
      </c>
      <c r="F15947">
        <v>24</v>
      </c>
      <c r="G15947">
        <v>3</v>
      </c>
      <c r="H15947">
        <v>2</v>
      </c>
      <c r="I15947">
        <v>244</v>
      </c>
      <c r="J15947">
        <v>125.3</v>
      </c>
    </row>
    <row r="15948" spans="1:39" x14ac:dyDescent="0.3">
      <c r="A15948">
        <v>7322</v>
      </c>
      <c r="B15948" t="s">
        <v>863</v>
      </c>
      <c r="C15948" t="s">
        <v>93</v>
      </c>
      <c r="K15948">
        <v>15</v>
      </c>
      <c r="L15948">
        <v>0</v>
      </c>
      <c r="M15948">
        <v>39</v>
      </c>
      <c r="N15948">
        <v>2</v>
      </c>
      <c r="O15948">
        <v>118</v>
      </c>
    </row>
    <row r="15949" spans="1:39" x14ac:dyDescent="0.3">
      <c r="A15949">
        <v>7322</v>
      </c>
      <c r="B15949" t="s">
        <v>863</v>
      </c>
      <c r="C15949" t="s">
        <v>2308</v>
      </c>
      <c r="K15949">
        <v>6</v>
      </c>
      <c r="L15949">
        <v>0</v>
      </c>
      <c r="M15949">
        <v>45</v>
      </c>
      <c r="N15949">
        <v>0</v>
      </c>
      <c r="O15949">
        <v>75</v>
      </c>
    </row>
    <row r="15950" spans="1:39" x14ac:dyDescent="0.3">
      <c r="A15950">
        <v>7322</v>
      </c>
      <c r="B15950" t="s">
        <v>863</v>
      </c>
      <c r="C15950" t="s">
        <v>392</v>
      </c>
      <c r="K15950">
        <v>1</v>
      </c>
      <c r="L15950">
        <v>0</v>
      </c>
      <c r="M15950">
        <v>4</v>
      </c>
      <c r="N15950">
        <v>0</v>
      </c>
      <c r="O15950">
        <v>4</v>
      </c>
    </row>
    <row r="15951" spans="1:39" x14ac:dyDescent="0.3">
      <c r="A15951">
        <v>7322</v>
      </c>
      <c r="B15951" t="s">
        <v>863</v>
      </c>
      <c r="C15951" t="s">
        <v>3816</v>
      </c>
      <c r="K15951">
        <v>1</v>
      </c>
      <c r="L15951">
        <v>0</v>
      </c>
      <c r="M15951">
        <v>4</v>
      </c>
      <c r="N15951">
        <v>0</v>
      </c>
      <c r="O15951">
        <v>4</v>
      </c>
    </row>
    <row r="15952" spans="1:39" x14ac:dyDescent="0.3">
      <c r="A15952">
        <v>7322</v>
      </c>
      <c r="B15952" t="s">
        <v>863</v>
      </c>
      <c r="C15952" t="s">
        <v>586</v>
      </c>
      <c r="K15952">
        <v>2</v>
      </c>
      <c r="L15952">
        <v>0</v>
      </c>
      <c r="M15952">
        <v>1</v>
      </c>
      <c r="N15952">
        <v>0</v>
      </c>
      <c r="O15952">
        <v>2</v>
      </c>
    </row>
    <row r="15953" spans="1:19" x14ac:dyDescent="0.3">
      <c r="A15953">
        <v>7322</v>
      </c>
      <c r="B15953" t="s">
        <v>863</v>
      </c>
      <c r="C15953" t="s">
        <v>701</v>
      </c>
      <c r="K15953">
        <v>1</v>
      </c>
      <c r="L15953">
        <v>0</v>
      </c>
      <c r="M15953">
        <v>1</v>
      </c>
      <c r="N15953">
        <v>0</v>
      </c>
      <c r="O15953">
        <v>1</v>
      </c>
    </row>
    <row r="15954" spans="1:19" x14ac:dyDescent="0.3">
      <c r="A15954">
        <v>7322</v>
      </c>
      <c r="B15954" t="s">
        <v>863</v>
      </c>
      <c r="C15954" t="s">
        <v>3813</v>
      </c>
      <c r="K15954">
        <v>2</v>
      </c>
      <c r="L15954">
        <v>0</v>
      </c>
      <c r="M15954">
        <v>0</v>
      </c>
      <c r="N15954">
        <v>0</v>
      </c>
      <c r="O15954">
        <v>-11</v>
      </c>
    </row>
    <row r="15955" spans="1:19" x14ac:dyDescent="0.3">
      <c r="A15955">
        <v>7322</v>
      </c>
      <c r="B15955" t="s">
        <v>886</v>
      </c>
      <c r="C15955" t="s">
        <v>2499</v>
      </c>
      <c r="K15955">
        <v>25</v>
      </c>
      <c r="L15955">
        <v>0</v>
      </c>
      <c r="M15955">
        <v>9</v>
      </c>
      <c r="N15955">
        <v>0</v>
      </c>
      <c r="O15955">
        <v>82</v>
      </c>
    </row>
    <row r="15956" spans="1:19" x14ac:dyDescent="0.3">
      <c r="A15956">
        <v>7322</v>
      </c>
      <c r="B15956" t="s">
        <v>886</v>
      </c>
      <c r="C15956" t="s">
        <v>2348</v>
      </c>
      <c r="K15956">
        <v>7</v>
      </c>
      <c r="L15956">
        <v>0</v>
      </c>
      <c r="M15956">
        <v>27</v>
      </c>
      <c r="N15956">
        <v>0</v>
      </c>
      <c r="O15956">
        <v>40</v>
      </c>
    </row>
    <row r="15957" spans="1:19" x14ac:dyDescent="0.3">
      <c r="A15957">
        <v>7322</v>
      </c>
      <c r="B15957" t="s">
        <v>886</v>
      </c>
      <c r="C15957" t="s">
        <v>4043</v>
      </c>
      <c r="K15957">
        <v>4</v>
      </c>
      <c r="L15957">
        <v>1</v>
      </c>
      <c r="M15957">
        <v>5</v>
      </c>
      <c r="N15957">
        <v>0</v>
      </c>
      <c r="O15957">
        <v>9</v>
      </c>
    </row>
    <row r="15958" spans="1:19" x14ac:dyDescent="0.3">
      <c r="A15958">
        <v>7322</v>
      </c>
      <c r="B15958" t="s">
        <v>886</v>
      </c>
      <c r="C15958" t="s">
        <v>429</v>
      </c>
      <c r="K15958">
        <v>1</v>
      </c>
      <c r="L15958">
        <v>0</v>
      </c>
      <c r="M15958">
        <v>5</v>
      </c>
      <c r="N15958">
        <v>0</v>
      </c>
      <c r="O15958">
        <v>5</v>
      </c>
    </row>
    <row r="15959" spans="1:19" x14ac:dyDescent="0.3">
      <c r="A15959">
        <v>7322</v>
      </c>
      <c r="B15959" t="s">
        <v>886</v>
      </c>
      <c r="C15959" t="s">
        <v>155</v>
      </c>
      <c r="K15959">
        <v>0</v>
      </c>
      <c r="L15959">
        <v>1</v>
      </c>
      <c r="M15959">
        <v>0</v>
      </c>
      <c r="N15959">
        <v>0</v>
      </c>
      <c r="O15959">
        <v>0</v>
      </c>
    </row>
    <row r="15960" spans="1:19" x14ac:dyDescent="0.3">
      <c r="A15960">
        <v>7322</v>
      </c>
      <c r="B15960" t="s">
        <v>886</v>
      </c>
      <c r="C15960" t="s">
        <v>93</v>
      </c>
      <c r="K15960">
        <v>3</v>
      </c>
      <c r="L15960">
        <v>0</v>
      </c>
      <c r="M15960">
        <v>12</v>
      </c>
      <c r="N15960">
        <v>0</v>
      </c>
      <c r="O15960">
        <v>-8</v>
      </c>
    </row>
    <row r="15961" spans="1:19" x14ac:dyDescent="0.3">
      <c r="A15961">
        <v>7322</v>
      </c>
      <c r="B15961" t="s">
        <v>863</v>
      </c>
      <c r="C15961" t="s">
        <v>3599</v>
      </c>
      <c r="P15961">
        <v>54</v>
      </c>
      <c r="Q15961">
        <v>1</v>
      </c>
      <c r="R15961">
        <v>115</v>
      </c>
      <c r="S15961">
        <v>5</v>
      </c>
    </row>
    <row r="15962" spans="1:19" x14ac:dyDescent="0.3">
      <c r="A15962">
        <v>7322</v>
      </c>
      <c r="B15962" t="s">
        <v>863</v>
      </c>
      <c r="C15962" t="s">
        <v>107</v>
      </c>
      <c r="P15962">
        <v>50</v>
      </c>
      <c r="Q15962">
        <v>3</v>
      </c>
      <c r="R15962">
        <v>113</v>
      </c>
      <c r="S15962">
        <v>7</v>
      </c>
    </row>
    <row r="15963" spans="1:19" x14ac:dyDescent="0.3">
      <c r="A15963">
        <v>7322</v>
      </c>
      <c r="B15963" t="s">
        <v>863</v>
      </c>
      <c r="C15963" t="s">
        <v>701</v>
      </c>
      <c r="P15963">
        <v>33</v>
      </c>
      <c r="Q15963">
        <v>1</v>
      </c>
      <c r="R15963">
        <v>58</v>
      </c>
      <c r="S15963">
        <v>3</v>
      </c>
    </row>
    <row r="15964" spans="1:19" x14ac:dyDescent="0.3">
      <c r="A15964">
        <v>7322</v>
      </c>
      <c r="B15964" t="s">
        <v>863</v>
      </c>
      <c r="C15964" t="s">
        <v>2308</v>
      </c>
      <c r="P15964">
        <v>27</v>
      </c>
      <c r="Q15964">
        <v>0</v>
      </c>
      <c r="R15964">
        <v>31</v>
      </c>
      <c r="S15964">
        <v>2</v>
      </c>
    </row>
    <row r="15965" spans="1:19" x14ac:dyDescent="0.3">
      <c r="A15965">
        <v>7322</v>
      </c>
      <c r="B15965" t="s">
        <v>863</v>
      </c>
      <c r="C15965" t="s">
        <v>3816</v>
      </c>
      <c r="P15965">
        <v>15</v>
      </c>
      <c r="Q15965">
        <v>0</v>
      </c>
      <c r="R15965">
        <v>15</v>
      </c>
      <c r="S15965">
        <v>1</v>
      </c>
    </row>
    <row r="15966" spans="1:19" x14ac:dyDescent="0.3">
      <c r="A15966">
        <v>7322</v>
      </c>
      <c r="B15966" t="s">
        <v>886</v>
      </c>
      <c r="C15966" t="s">
        <v>155</v>
      </c>
      <c r="P15966">
        <v>34</v>
      </c>
      <c r="Q15966">
        <v>0</v>
      </c>
      <c r="R15966">
        <v>66</v>
      </c>
      <c r="S15966">
        <v>2</v>
      </c>
    </row>
    <row r="15967" spans="1:19" x14ac:dyDescent="0.3">
      <c r="A15967">
        <v>7322</v>
      </c>
      <c r="B15967" t="s">
        <v>886</v>
      </c>
      <c r="C15967" t="s">
        <v>429</v>
      </c>
      <c r="P15967">
        <v>20</v>
      </c>
      <c r="Q15967">
        <v>2</v>
      </c>
      <c r="R15967">
        <v>59</v>
      </c>
      <c r="S15967">
        <v>7</v>
      </c>
    </row>
    <row r="15968" spans="1:19" x14ac:dyDescent="0.3">
      <c r="A15968">
        <v>7322</v>
      </c>
      <c r="B15968" t="s">
        <v>886</v>
      </c>
      <c r="C15968" t="s">
        <v>4043</v>
      </c>
      <c r="P15968">
        <v>25</v>
      </c>
      <c r="Q15968">
        <v>0</v>
      </c>
      <c r="R15968">
        <v>30</v>
      </c>
      <c r="S15968">
        <v>2</v>
      </c>
    </row>
    <row r="15969" spans="1:39" x14ac:dyDescent="0.3">
      <c r="A15969">
        <v>7322</v>
      </c>
      <c r="B15969" t="s">
        <v>886</v>
      </c>
      <c r="C15969" t="s">
        <v>381</v>
      </c>
      <c r="P15969">
        <v>23</v>
      </c>
      <c r="Q15969">
        <v>0</v>
      </c>
      <c r="R15969">
        <v>23</v>
      </c>
      <c r="S15969">
        <v>1</v>
      </c>
    </row>
    <row r="15970" spans="1:39" x14ac:dyDescent="0.3">
      <c r="A15970">
        <v>7322</v>
      </c>
      <c r="B15970" t="s">
        <v>886</v>
      </c>
      <c r="C15970" t="s">
        <v>3193</v>
      </c>
      <c r="P15970">
        <v>9</v>
      </c>
      <c r="Q15970">
        <v>0</v>
      </c>
      <c r="R15970">
        <v>21</v>
      </c>
      <c r="S15970">
        <v>4</v>
      </c>
    </row>
    <row r="15971" spans="1:39" x14ac:dyDescent="0.3">
      <c r="A15971">
        <v>7322</v>
      </c>
      <c r="B15971" t="s">
        <v>886</v>
      </c>
      <c r="C15971" t="s">
        <v>2005</v>
      </c>
      <c r="P15971">
        <v>18</v>
      </c>
      <c r="Q15971">
        <v>0</v>
      </c>
      <c r="R15971">
        <v>18</v>
      </c>
      <c r="S15971">
        <v>1</v>
      </c>
    </row>
    <row r="15972" spans="1:39" x14ac:dyDescent="0.3">
      <c r="A15972">
        <v>7322</v>
      </c>
      <c r="B15972" t="s">
        <v>886</v>
      </c>
      <c r="C15972" t="s">
        <v>4044</v>
      </c>
      <c r="P15972">
        <v>7</v>
      </c>
      <c r="Q15972">
        <v>0</v>
      </c>
      <c r="R15972">
        <v>13</v>
      </c>
      <c r="S15972">
        <v>2</v>
      </c>
    </row>
    <row r="15973" spans="1:39" x14ac:dyDescent="0.3">
      <c r="A15973">
        <v>7322</v>
      </c>
      <c r="B15973" t="s">
        <v>886</v>
      </c>
      <c r="C15973" t="s">
        <v>3720</v>
      </c>
      <c r="P15973">
        <v>8</v>
      </c>
      <c r="Q15973">
        <v>0</v>
      </c>
      <c r="R15973">
        <v>8</v>
      </c>
      <c r="S15973">
        <v>1</v>
      </c>
    </row>
    <row r="15974" spans="1:39" x14ac:dyDescent="0.3">
      <c r="A15974">
        <v>7322</v>
      </c>
      <c r="B15974" t="s">
        <v>886</v>
      </c>
      <c r="C15974" t="s">
        <v>2499</v>
      </c>
      <c r="P15974">
        <v>5</v>
      </c>
      <c r="Q15974">
        <v>0</v>
      </c>
      <c r="R15974">
        <v>6</v>
      </c>
      <c r="S15974">
        <v>2</v>
      </c>
    </row>
    <row r="15975" spans="1:39" x14ac:dyDescent="0.3">
      <c r="A15975">
        <v>7322</v>
      </c>
      <c r="B15975" t="s">
        <v>886</v>
      </c>
      <c r="C15975" t="s">
        <v>3738</v>
      </c>
      <c r="P15975">
        <v>4</v>
      </c>
      <c r="Q15975">
        <v>0</v>
      </c>
      <c r="R15975">
        <v>0</v>
      </c>
      <c r="S15975">
        <v>2</v>
      </c>
    </row>
    <row r="15976" spans="1:39" x14ac:dyDescent="0.3">
      <c r="A15976">
        <v>7322</v>
      </c>
      <c r="B15976" t="s">
        <v>863</v>
      </c>
      <c r="C15976" t="s">
        <v>2308</v>
      </c>
      <c r="T15976">
        <v>18</v>
      </c>
      <c r="U15976">
        <v>19</v>
      </c>
      <c r="V15976">
        <v>0</v>
      </c>
      <c r="W15976">
        <v>36</v>
      </c>
      <c r="X15976">
        <v>2</v>
      </c>
    </row>
    <row r="15977" spans="1:39" x14ac:dyDescent="0.3">
      <c r="A15977">
        <v>7322</v>
      </c>
      <c r="B15977" t="s">
        <v>886</v>
      </c>
      <c r="C15977" t="s">
        <v>155</v>
      </c>
      <c r="T15977">
        <v>23.3</v>
      </c>
      <c r="U15977">
        <v>28</v>
      </c>
      <c r="V15977">
        <v>0</v>
      </c>
      <c r="W15977">
        <v>70</v>
      </c>
      <c r="X15977">
        <v>3</v>
      </c>
    </row>
    <row r="15978" spans="1:39" x14ac:dyDescent="0.3">
      <c r="A15978">
        <v>7322</v>
      </c>
      <c r="B15978" t="s">
        <v>886</v>
      </c>
      <c r="C15978" t="s">
        <v>429</v>
      </c>
      <c r="T15978">
        <v>17</v>
      </c>
      <c r="U15978">
        <v>26</v>
      </c>
      <c r="V15978">
        <v>0</v>
      </c>
      <c r="W15978">
        <v>51</v>
      </c>
      <c r="X15978">
        <v>3</v>
      </c>
    </row>
    <row r="15979" spans="1:39" x14ac:dyDescent="0.3">
      <c r="A15979">
        <v>7322</v>
      </c>
      <c r="B15979" t="s">
        <v>886</v>
      </c>
      <c r="C15979" t="s">
        <v>4044</v>
      </c>
      <c r="T15979">
        <v>18</v>
      </c>
      <c r="U15979">
        <v>18</v>
      </c>
      <c r="V15979">
        <v>0</v>
      </c>
      <c r="W15979">
        <v>18</v>
      </c>
      <c r="X15979">
        <v>1</v>
      </c>
    </row>
    <row r="15980" spans="1:39" x14ac:dyDescent="0.3">
      <c r="A15980">
        <v>7322</v>
      </c>
      <c r="B15980" t="s">
        <v>863</v>
      </c>
      <c r="C15980" t="s">
        <v>2308</v>
      </c>
      <c r="Y15980">
        <v>7</v>
      </c>
      <c r="Z15980">
        <v>7</v>
      </c>
      <c r="AA15980">
        <v>0</v>
      </c>
      <c r="AB15980">
        <v>7</v>
      </c>
      <c r="AC15980">
        <v>1</v>
      </c>
    </row>
    <row r="15981" spans="1:39" x14ac:dyDescent="0.3">
      <c r="A15981">
        <v>7322</v>
      </c>
      <c r="B15981" t="s">
        <v>886</v>
      </c>
      <c r="C15981" t="s">
        <v>155</v>
      </c>
      <c r="Y15981">
        <v>3</v>
      </c>
      <c r="Z15981">
        <v>1</v>
      </c>
      <c r="AA15981">
        <v>0</v>
      </c>
      <c r="AB15981">
        <v>3</v>
      </c>
      <c r="AC15981">
        <v>1</v>
      </c>
    </row>
    <row r="15982" spans="1:39" x14ac:dyDescent="0.3">
      <c r="A15982">
        <v>7322</v>
      </c>
      <c r="B15982" t="s">
        <v>863</v>
      </c>
      <c r="C15982" t="s">
        <v>4045</v>
      </c>
      <c r="AD15982">
        <v>2</v>
      </c>
      <c r="AE15982">
        <v>44</v>
      </c>
      <c r="AF15982">
        <v>2</v>
      </c>
      <c r="AG15982">
        <v>100</v>
      </c>
      <c r="AH15982">
        <v>13</v>
      </c>
      <c r="AI15982">
        <v>7</v>
      </c>
    </row>
    <row r="15983" spans="1:39" x14ac:dyDescent="0.3">
      <c r="A15983">
        <v>7322</v>
      </c>
      <c r="B15983" t="s">
        <v>886</v>
      </c>
      <c r="C15983" t="s">
        <v>3410</v>
      </c>
      <c r="AD15983">
        <v>1</v>
      </c>
      <c r="AE15983">
        <v>29</v>
      </c>
      <c r="AF15983">
        <v>1</v>
      </c>
      <c r="AG15983">
        <v>100</v>
      </c>
      <c r="AH15983">
        <v>5</v>
      </c>
      <c r="AI15983">
        <v>2</v>
      </c>
    </row>
    <row r="15984" spans="1:39" x14ac:dyDescent="0.3">
      <c r="A15984">
        <v>7322</v>
      </c>
      <c r="B15984" t="s">
        <v>863</v>
      </c>
      <c r="C15984" t="s">
        <v>704</v>
      </c>
      <c r="AJ15984">
        <v>56</v>
      </c>
      <c r="AK15984">
        <v>174</v>
      </c>
      <c r="AL15984">
        <v>43.5</v>
      </c>
      <c r="AM15984">
        <v>4</v>
      </c>
    </row>
    <row r="15985" spans="1:39" x14ac:dyDescent="0.3">
      <c r="A15985">
        <v>7322</v>
      </c>
      <c r="B15985" t="s">
        <v>886</v>
      </c>
      <c r="C15985" t="s">
        <v>187</v>
      </c>
      <c r="AJ15985">
        <v>51</v>
      </c>
      <c r="AK15985">
        <v>178</v>
      </c>
      <c r="AL15985">
        <v>44.5</v>
      </c>
      <c r="AM15985">
        <v>4</v>
      </c>
    </row>
    <row r="15986" spans="1:39" x14ac:dyDescent="0.3">
      <c r="A15986">
        <v>5884</v>
      </c>
      <c r="B15986" t="s">
        <v>186</v>
      </c>
      <c r="C15986" t="s">
        <v>3850</v>
      </c>
      <c r="D15986">
        <v>23</v>
      </c>
      <c r="E15986">
        <v>73.900000000000006</v>
      </c>
      <c r="F15986">
        <v>17</v>
      </c>
      <c r="G15986">
        <v>0</v>
      </c>
      <c r="H15986">
        <v>1</v>
      </c>
      <c r="I15986">
        <v>254</v>
      </c>
      <c r="J15986">
        <v>181</v>
      </c>
    </row>
    <row r="15987" spans="1:39" x14ac:dyDescent="0.3">
      <c r="A15987">
        <v>5884</v>
      </c>
      <c r="B15987" t="s">
        <v>186</v>
      </c>
      <c r="C15987" t="s">
        <v>93</v>
      </c>
      <c r="D15987">
        <v>1</v>
      </c>
      <c r="E15987">
        <v>0</v>
      </c>
      <c r="F15987">
        <v>0</v>
      </c>
      <c r="G15987">
        <v>0</v>
      </c>
      <c r="H15987">
        <v>0</v>
      </c>
      <c r="I15987">
        <v>0</v>
      </c>
      <c r="J15987">
        <v>0</v>
      </c>
    </row>
    <row r="15988" spans="1:39" x14ac:dyDescent="0.3">
      <c r="A15988">
        <v>5884</v>
      </c>
      <c r="B15988" t="s">
        <v>3820</v>
      </c>
      <c r="C15988" t="s">
        <v>215</v>
      </c>
      <c r="D15988">
        <v>21</v>
      </c>
      <c r="E15988">
        <v>42.9</v>
      </c>
      <c r="F15988">
        <v>9</v>
      </c>
      <c r="G15988">
        <v>0</v>
      </c>
      <c r="H15988">
        <v>0</v>
      </c>
      <c r="I15988">
        <v>152</v>
      </c>
      <c r="J15988">
        <v>103.7</v>
      </c>
    </row>
    <row r="15989" spans="1:39" x14ac:dyDescent="0.3">
      <c r="A15989">
        <v>5884</v>
      </c>
      <c r="B15989" t="s">
        <v>186</v>
      </c>
      <c r="C15989" t="s">
        <v>2528</v>
      </c>
      <c r="K15989">
        <v>27</v>
      </c>
      <c r="L15989">
        <v>0</v>
      </c>
      <c r="M15989">
        <v>14</v>
      </c>
      <c r="N15989">
        <v>1</v>
      </c>
      <c r="O15989">
        <v>62</v>
      </c>
    </row>
    <row r="15990" spans="1:39" x14ac:dyDescent="0.3">
      <c r="A15990">
        <v>5884</v>
      </c>
      <c r="B15990" t="s">
        <v>186</v>
      </c>
      <c r="C15990" t="s">
        <v>3850</v>
      </c>
      <c r="K15990">
        <v>6</v>
      </c>
      <c r="L15990">
        <v>0</v>
      </c>
      <c r="M15990">
        <v>7</v>
      </c>
      <c r="N15990">
        <v>1</v>
      </c>
      <c r="O15990">
        <v>17</v>
      </c>
    </row>
    <row r="15991" spans="1:39" x14ac:dyDescent="0.3">
      <c r="A15991">
        <v>5884</v>
      </c>
      <c r="B15991" t="s">
        <v>186</v>
      </c>
      <c r="C15991" t="s">
        <v>4046</v>
      </c>
      <c r="K15991">
        <v>3</v>
      </c>
      <c r="L15991">
        <v>0</v>
      </c>
      <c r="M15991">
        <v>8</v>
      </c>
      <c r="N15991">
        <v>0</v>
      </c>
      <c r="O15991">
        <v>9</v>
      </c>
    </row>
    <row r="15992" spans="1:39" x14ac:dyDescent="0.3">
      <c r="A15992">
        <v>5884</v>
      </c>
      <c r="B15992" t="s">
        <v>186</v>
      </c>
      <c r="C15992" t="s">
        <v>93</v>
      </c>
      <c r="K15992">
        <v>4</v>
      </c>
      <c r="L15992">
        <v>0</v>
      </c>
      <c r="M15992">
        <v>5</v>
      </c>
      <c r="N15992">
        <v>0</v>
      </c>
      <c r="O15992">
        <v>8</v>
      </c>
    </row>
    <row r="15993" spans="1:39" x14ac:dyDescent="0.3">
      <c r="A15993">
        <v>5884</v>
      </c>
      <c r="B15993" t="s">
        <v>186</v>
      </c>
      <c r="C15993" t="s">
        <v>2511</v>
      </c>
      <c r="K15993">
        <v>2</v>
      </c>
      <c r="L15993">
        <v>0</v>
      </c>
      <c r="M15993">
        <v>6</v>
      </c>
      <c r="N15993">
        <v>0</v>
      </c>
      <c r="O15993">
        <v>3</v>
      </c>
    </row>
    <row r="15994" spans="1:39" x14ac:dyDescent="0.3">
      <c r="A15994">
        <v>5884</v>
      </c>
      <c r="B15994" t="s">
        <v>186</v>
      </c>
      <c r="C15994" t="s">
        <v>312</v>
      </c>
      <c r="K15994">
        <v>1</v>
      </c>
      <c r="L15994">
        <v>0</v>
      </c>
      <c r="M15994">
        <v>3</v>
      </c>
      <c r="N15994">
        <v>0</v>
      </c>
      <c r="O15994">
        <v>3</v>
      </c>
    </row>
    <row r="15995" spans="1:39" x14ac:dyDescent="0.3">
      <c r="A15995">
        <v>5884</v>
      </c>
      <c r="B15995" t="s">
        <v>3820</v>
      </c>
      <c r="C15995" t="s">
        <v>1112</v>
      </c>
      <c r="K15995">
        <v>23</v>
      </c>
      <c r="L15995">
        <v>0</v>
      </c>
      <c r="M15995">
        <v>35</v>
      </c>
      <c r="N15995">
        <v>2</v>
      </c>
      <c r="O15995">
        <v>110</v>
      </c>
    </row>
    <row r="15996" spans="1:39" x14ac:dyDescent="0.3">
      <c r="A15996">
        <v>5884</v>
      </c>
      <c r="B15996" t="s">
        <v>3820</v>
      </c>
      <c r="C15996" t="s">
        <v>3284</v>
      </c>
      <c r="K15996">
        <v>2</v>
      </c>
      <c r="L15996">
        <v>0</v>
      </c>
      <c r="M15996">
        <v>7</v>
      </c>
      <c r="N15996">
        <v>0</v>
      </c>
      <c r="O15996">
        <v>10</v>
      </c>
    </row>
    <row r="15997" spans="1:39" x14ac:dyDescent="0.3">
      <c r="A15997">
        <v>5884</v>
      </c>
      <c r="B15997" t="s">
        <v>3820</v>
      </c>
      <c r="C15997" t="s">
        <v>215</v>
      </c>
      <c r="K15997">
        <v>8</v>
      </c>
      <c r="L15997">
        <v>0</v>
      </c>
      <c r="M15997">
        <v>10</v>
      </c>
      <c r="N15997">
        <v>0</v>
      </c>
      <c r="O15997">
        <v>2</v>
      </c>
    </row>
    <row r="15998" spans="1:39" x14ac:dyDescent="0.3">
      <c r="A15998">
        <v>5884</v>
      </c>
      <c r="B15998" t="s">
        <v>3820</v>
      </c>
      <c r="C15998" t="s">
        <v>121</v>
      </c>
      <c r="K15998">
        <v>0</v>
      </c>
      <c r="L15998">
        <v>1</v>
      </c>
      <c r="M15998">
        <v>0</v>
      </c>
      <c r="N15998">
        <v>0</v>
      </c>
      <c r="O15998">
        <v>0</v>
      </c>
    </row>
    <row r="15999" spans="1:39" x14ac:dyDescent="0.3">
      <c r="A15999">
        <v>5884</v>
      </c>
      <c r="B15999" t="s">
        <v>186</v>
      </c>
      <c r="C15999" t="s">
        <v>2649</v>
      </c>
      <c r="P15999">
        <v>63</v>
      </c>
      <c r="Q15999">
        <v>0</v>
      </c>
      <c r="R15999">
        <v>109</v>
      </c>
      <c r="S15999">
        <v>2</v>
      </c>
    </row>
    <row r="16000" spans="1:39" x14ac:dyDescent="0.3">
      <c r="A16000">
        <v>5884</v>
      </c>
      <c r="B16000" t="s">
        <v>186</v>
      </c>
      <c r="C16000" t="s">
        <v>3855</v>
      </c>
      <c r="P16000">
        <v>50</v>
      </c>
      <c r="Q16000">
        <v>0</v>
      </c>
      <c r="R16000">
        <v>62</v>
      </c>
      <c r="S16000">
        <v>2</v>
      </c>
    </row>
    <row r="16001" spans="1:29" x14ac:dyDescent="0.3">
      <c r="A16001">
        <v>5884</v>
      </c>
      <c r="B16001" t="s">
        <v>186</v>
      </c>
      <c r="C16001" t="s">
        <v>93</v>
      </c>
      <c r="P16001">
        <v>20</v>
      </c>
      <c r="Q16001">
        <v>0</v>
      </c>
      <c r="R16001">
        <v>34</v>
      </c>
      <c r="S16001">
        <v>3</v>
      </c>
    </row>
    <row r="16002" spans="1:29" x14ac:dyDescent="0.3">
      <c r="A16002">
        <v>5884</v>
      </c>
      <c r="B16002" t="s">
        <v>186</v>
      </c>
      <c r="C16002" t="s">
        <v>2511</v>
      </c>
      <c r="P16002">
        <v>10</v>
      </c>
      <c r="Q16002">
        <v>0</v>
      </c>
      <c r="R16002">
        <v>14</v>
      </c>
      <c r="S16002">
        <v>3</v>
      </c>
    </row>
    <row r="16003" spans="1:29" x14ac:dyDescent="0.3">
      <c r="A16003">
        <v>5884</v>
      </c>
      <c r="B16003" t="s">
        <v>186</v>
      </c>
      <c r="C16003" t="s">
        <v>3707</v>
      </c>
      <c r="P16003">
        <v>10</v>
      </c>
      <c r="Q16003">
        <v>0</v>
      </c>
      <c r="R16003">
        <v>14</v>
      </c>
      <c r="S16003">
        <v>2</v>
      </c>
    </row>
    <row r="16004" spans="1:29" x14ac:dyDescent="0.3">
      <c r="A16004">
        <v>5884</v>
      </c>
      <c r="B16004" t="s">
        <v>186</v>
      </c>
      <c r="C16004" t="s">
        <v>1733</v>
      </c>
      <c r="P16004">
        <v>10</v>
      </c>
      <c r="Q16004">
        <v>1</v>
      </c>
      <c r="R16004">
        <v>10</v>
      </c>
      <c r="S16004">
        <v>1</v>
      </c>
    </row>
    <row r="16005" spans="1:29" x14ac:dyDescent="0.3">
      <c r="A16005">
        <v>5884</v>
      </c>
      <c r="B16005" t="s">
        <v>186</v>
      </c>
      <c r="C16005" t="s">
        <v>399</v>
      </c>
      <c r="P16005">
        <v>8</v>
      </c>
      <c r="Q16005">
        <v>0</v>
      </c>
      <c r="R16005">
        <v>8</v>
      </c>
      <c r="S16005">
        <v>1</v>
      </c>
    </row>
    <row r="16006" spans="1:29" x14ac:dyDescent="0.3">
      <c r="A16006">
        <v>5884</v>
      </c>
      <c r="B16006" t="s">
        <v>186</v>
      </c>
      <c r="C16006" t="s">
        <v>2528</v>
      </c>
      <c r="P16006">
        <v>7</v>
      </c>
      <c r="Q16006">
        <v>0</v>
      </c>
      <c r="R16006">
        <v>3</v>
      </c>
      <c r="S16006">
        <v>3</v>
      </c>
    </row>
    <row r="16007" spans="1:29" x14ac:dyDescent="0.3">
      <c r="A16007">
        <v>5884</v>
      </c>
      <c r="B16007" t="s">
        <v>3820</v>
      </c>
      <c r="C16007" t="s">
        <v>1186</v>
      </c>
      <c r="P16007">
        <v>25</v>
      </c>
      <c r="Q16007">
        <v>0</v>
      </c>
      <c r="R16007">
        <v>56</v>
      </c>
      <c r="S16007">
        <v>4</v>
      </c>
    </row>
    <row r="16008" spans="1:29" x14ac:dyDescent="0.3">
      <c r="A16008">
        <v>5884</v>
      </c>
      <c r="B16008" t="s">
        <v>3820</v>
      </c>
      <c r="C16008" t="s">
        <v>3284</v>
      </c>
      <c r="P16008">
        <v>37</v>
      </c>
      <c r="Q16008">
        <v>0</v>
      </c>
      <c r="R16008">
        <v>50</v>
      </c>
      <c r="S16008">
        <v>3</v>
      </c>
    </row>
    <row r="16009" spans="1:29" x14ac:dyDescent="0.3">
      <c r="A16009">
        <v>5884</v>
      </c>
      <c r="B16009" t="s">
        <v>3820</v>
      </c>
      <c r="C16009" t="s">
        <v>2534</v>
      </c>
      <c r="P16009">
        <v>45</v>
      </c>
      <c r="Q16009">
        <v>0</v>
      </c>
      <c r="R16009">
        <v>46</v>
      </c>
      <c r="S16009">
        <v>2</v>
      </c>
    </row>
    <row r="16010" spans="1:29" x14ac:dyDescent="0.3">
      <c r="A16010">
        <v>5884</v>
      </c>
      <c r="B16010" t="s">
        <v>186</v>
      </c>
      <c r="C16010" t="s">
        <v>1733</v>
      </c>
      <c r="T16010">
        <v>23</v>
      </c>
      <c r="U16010">
        <v>25</v>
      </c>
      <c r="V16010">
        <v>0</v>
      </c>
      <c r="W16010">
        <v>69</v>
      </c>
      <c r="X16010">
        <v>3</v>
      </c>
    </row>
    <row r="16011" spans="1:29" x14ac:dyDescent="0.3">
      <c r="A16011">
        <v>5884</v>
      </c>
      <c r="B16011" t="s">
        <v>186</v>
      </c>
      <c r="C16011" t="s">
        <v>4047</v>
      </c>
      <c r="T16011">
        <v>0</v>
      </c>
      <c r="U16011">
        <v>0</v>
      </c>
      <c r="V16011">
        <v>0</v>
      </c>
      <c r="W16011">
        <v>0</v>
      </c>
      <c r="X16011">
        <v>1</v>
      </c>
    </row>
    <row r="16012" spans="1:29" x14ac:dyDescent="0.3">
      <c r="A16012">
        <v>5884</v>
      </c>
      <c r="B16012" t="s">
        <v>3820</v>
      </c>
      <c r="C16012" t="s">
        <v>121</v>
      </c>
      <c r="T16012">
        <v>14</v>
      </c>
      <c r="U16012">
        <v>20</v>
      </c>
      <c r="V16012">
        <v>0</v>
      </c>
      <c r="W16012">
        <v>28</v>
      </c>
      <c r="X16012">
        <v>2</v>
      </c>
    </row>
    <row r="16013" spans="1:29" x14ac:dyDescent="0.3">
      <c r="A16013">
        <v>5884</v>
      </c>
      <c r="B16013" t="s">
        <v>3820</v>
      </c>
      <c r="C16013" t="s">
        <v>107</v>
      </c>
      <c r="T16013">
        <v>19</v>
      </c>
      <c r="U16013">
        <v>19</v>
      </c>
      <c r="V16013">
        <v>0</v>
      </c>
      <c r="W16013">
        <v>19</v>
      </c>
      <c r="X16013">
        <v>1</v>
      </c>
    </row>
    <row r="16014" spans="1:29" x14ac:dyDescent="0.3">
      <c r="A16014">
        <v>5884</v>
      </c>
      <c r="B16014" t="s">
        <v>3820</v>
      </c>
      <c r="C16014" t="s">
        <v>3284</v>
      </c>
      <c r="T16014">
        <v>14</v>
      </c>
      <c r="U16014">
        <v>14</v>
      </c>
      <c r="V16014">
        <v>0</v>
      </c>
      <c r="W16014">
        <v>14</v>
      </c>
      <c r="X16014">
        <v>1</v>
      </c>
    </row>
    <row r="16015" spans="1:29" x14ac:dyDescent="0.3">
      <c r="A16015">
        <v>5884</v>
      </c>
      <c r="B16015" t="s">
        <v>186</v>
      </c>
      <c r="C16015" t="s">
        <v>4048</v>
      </c>
      <c r="Y16015">
        <v>2</v>
      </c>
      <c r="Z16015">
        <v>2</v>
      </c>
      <c r="AA16015">
        <v>0</v>
      </c>
      <c r="AB16015">
        <v>2</v>
      </c>
      <c r="AC16015">
        <v>1</v>
      </c>
    </row>
    <row r="16016" spans="1:29" x14ac:dyDescent="0.3">
      <c r="A16016">
        <v>5884</v>
      </c>
      <c r="B16016" t="s">
        <v>3820</v>
      </c>
      <c r="C16016" t="s">
        <v>52</v>
      </c>
      <c r="Y16016">
        <v>0</v>
      </c>
      <c r="Z16016">
        <v>0</v>
      </c>
      <c r="AA16016">
        <v>0</v>
      </c>
      <c r="AB16016">
        <v>0</v>
      </c>
      <c r="AC16016">
        <v>1</v>
      </c>
    </row>
    <row r="16017" spans="1:39" x14ac:dyDescent="0.3">
      <c r="A16017">
        <v>5884</v>
      </c>
      <c r="B16017" t="s">
        <v>3820</v>
      </c>
      <c r="C16017" t="s">
        <v>1186</v>
      </c>
      <c r="Y16017">
        <v>-3</v>
      </c>
      <c r="Z16017">
        <v>-3</v>
      </c>
      <c r="AA16017">
        <v>0</v>
      </c>
      <c r="AB16017">
        <v>-3</v>
      </c>
      <c r="AC16017">
        <v>1</v>
      </c>
    </row>
    <row r="16018" spans="1:39" x14ac:dyDescent="0.3">
      <c r="A16018">
        <v>5884</v>
      </c>
      <c r="B16018" t="s">
        <v>186</v>
      </c>
      <c r="C16018" t="s">
        <v>3711</v>
      </c>
      <c r="AD16018">
        <v>3</v>
      </c>
      <c r="AE16018">
        <v>42</v>
      </c>
      <c r="AF16018">
        <v>2</v>
      </c>
      <c r="AG16018">
        <v>66.7</v>
      </c>
      <c r="AH16018">
        <v>9</v>
      </c>
      <c r="AI16018">
        <v>3</v>
      </c>
    </row>
    <row r="16019" spans="1:39" x14ac:dyDescent="0.3">
      <c r="A16019">
        <v>5884</v>
      </c>
      <c r="B16019" t="s">
        <v>3820</v>
      </c>
      <c r="C16019" t="s">
        <v>3823</v>
      </c>
      <c r="AD16019">
        <v>1</v>
      </c>
      <c r="AE16019">
        <v>47</v>
      </c>
      <c r="AF16019">
        <v>1</v>
      </c>
      <c r="AG16019">
        <v>100</v>
      </c>
      <c r="AH16019">
        <v>5</v>
      </c>
      <c r="AI16019">
        <v>2</v>
      </c>
    </row>
    <row r="16020" spans="1:39" x14ac:dyDescent="0.3">
      <c r="A16020">
        <v>5884</v>
      </c>
      <c r="B16020" t="s">
        <v>186</v>
      </c>
      <c r="C16020" t="s">
        <v>3850</v>
      </c>
      <c r="AJ16020">
        <v>42</v>
      </c>
      <c r="AK16020">
        <v>190</v>
      </c>
      <c r="AL16020">
        <v>38</v>
      </c>
      <c r="AM16020">
        <v>5</v>
      </c>
    </row>
    <row r="16021" spans="1:39" x14ac:dyDescent="0.3">
      <c r="A16021">
        <v>5884</v>
      </c>
      <c r="B16021" t="s">
        <v>186</v>
      </c>
      <c r="C16021" t="s">
        <v>2143</v>
      </c>
      <c r="AJ16021">
        <v>42</v>
      </c>
      <c r="AK16021">
        <v>42</v>
      </c>
      <c r="AL16021">
        <v>42</v>
      </c>
      <c r="AM16021">
        <v>1</v>
      </c>
    </row>
    <row r="16022" spans="1:39" x14ac:dyDescent="0.3">
      <c r="A16022">
        <v>5884</v>
      </c>
      <c r="B16022" t="s">
        <v>3820</v>
      </c>
      <c r="C16022" t="s">
        <v>3824</v>
      </c>
      <c r="AJ16022">
        <v>45</v>
      </c>
      <c r="AK16022">
        <v>298</v>
      </c>
      <c r="AL16022">
        <v>37.200000000000003</v>
      </c>
      <c r="AM16022">
        <v>8</v>
      </c>
    </row>
    <row r="16023" spans="1:39" x14ac:dyDescent="0.3">
      <c r="A16023">
        <v>5885</v>
      </c>
      <c r="B16023" t="s">
        <v>341</v>
      </c>
      <c r="C16023" t="s">
        <v>4049</v>
      </c>
      <c r="D16023">
        <v>33</v>
      </c>
      <c r="E16023">
        <v>63.6</v>
      </c>
      <c r="F16023">
        <v>21</v>
      </c>
      <c r="G16023">
        <v>0</v>
      </c>
      <c r="H16023">
        <v>4</v>
      </c>
      <c r="I16023">
        <v>376</v>
      </c>
      <c r="J16023">
        <v>199.4</v>
      </c>
    </row>
    <row r="16024" spans="1:39" x14ac:dyDescent="0.3">
      <c r="A16024">
        <v>5885</v>
      </c>
      <c r="B16024" t="s">
        <v>769</v>
      </c>
      <c r="C16024" t="s">
        <v>3999</v>
      </c>
      <c r="D16024">
        <v>26</v>
      </c>
      <c r="E16024">
        <v>65.400000000000006</v>
      </c>
      <c r="F16024">
        <v>17</v>
      </c>
      <c r="G16024">
        <v>3</v>
      </c>
      <c r="H16024">
        <v>2</v>
      </c>
      <c r="I16024">
        <v>224</v>
      </c>
      <c r="J16024">
        <v>140.1</v>
      </c>
    </row>
    <row r="16025" spans="1:39" x14ac:dyDescent="0.3">
      <c r="A16025">
        <v>5885</v>
      </c>
      <c r="B16025" t="s">
        <v>769</v>
      </c>
      <c r="C16025" t="s">
        <v>2308</v>
      </c>
      <c r="D16025">
        <v>1</v>
      </c>
      <c r="E16025">
        <v>100</v>
      </c>
      <c r="F16025">
        <v>1</v>
      </c>
      <c r="G16025">
        <v>0</v>
      </c>
      <c r="H16025">
        <v>1</v>
      </c>
      <c r="I16025">
        <v>31</v>
      </c>
      <c r="J16025">
        <v>690.4</v>
      </c>
    </row>
    <row r="16026" spans="1:39" x14ac:dyDescent="0.3">
      <c r="A16026">
        <v>5885</v>
      </c>
      <c r="B16026" t="s">
        <v>341</v>
      </c>
      <c r="C16026" t="s">
        <v>95</v>
      </c>
      <c r="K16026">
        <v>15</v>
      </c>
      <c r="L16026">
        <v>0</v>
      </c>
      <c r="M16026">
        <v>47</v>
      </c>
      <c r="N16026">
        <v>1</v>
      </c>
      <c r="O16026">
        <v>142</v>
      </c>
    </row>
    <row r="16027" spans="1:39" x14ac:dyDescent="0.3">
      <c r="A16027">
        <v>5885</v>
      </c>
      <c r="B16027" t="s">
        <v>341</v>
      </c>
      <c r="C16027" t="s">
        <v>107</v>
      </c>
      <c r="K16027">
        <v>12</v>
      </c>
      <c r="L16027">
        <v>0</v>
      </c>
      <c r="M16027">
        <v>40</v>
      </c>
      <c r="N16027">
        <v>1</v>
      </c>
      <c r="O16027">
        <v>82</v>
      </c>
    </row>
    <row r="16028" spans="1:39" x14ac:dyDescent="0.3">
      <c r="A16028">
        <v>5885</v>
      </c>
      <c r="B16028" t="s">
        <v>341</v>
      </c>
      <c r="C16028" t="s">
        <v>870</v>
      </c>
      <c r="K16028">
        <v>0</v>
      </c>
      <c r="L16028">
        <v>0</v>
      </c>
      <c r="M16028">
        <v>0</v>
      </c>
      <c r="N16028">
        <v>0</v>
      </c>
      <c r="O16028">
        <v>0</v>
      </c>
    </row>
    <row r="16029" spans="1:39" x14ac:dyDescent="0.3">
      <c r="A16029">
        <v>5885</v>
      </c>
      <c r="B16029" t="s">
        <v>341</v>
      </c>
      <c r="C16029" t="s">
        <v>4049</v>
      </c>
      <c r="K16029">
        <v>6</v>
      </c>
      <c r="L16029">
        <v>0</v>
      </c>
      <c r="M16029">
        <v>6</v>
      </c>
      <c r="N16029">
        <v>0</v>
      </c>
      <c r="O16029">
        <v>-3</v>
      </c>
    </row>
    <row r="16030" spans="1:39" x14ac:dyDescent="0.3">
      <c r="A16030">
        <v>5885</v>
      </c>
      <c r="B16030" t="s">
        <v>769</v>
      </c>
      <c r="C16030" t="s">
        <v>1766</v>
      </c>
      <c r="K16030">
        <v>12</v>
      </c>
      <c r="L16030">
        <v>0</v>
      </c>
      <c r="M16030">
        <v>88</v>
      </c>
      <c r="N16030">
        <v>1</v>
      </c>
      <c r="O16030">
        <v>128</v>
      </c>
    </row>
    <row r="16031" spans="1:39" x14ac:dyDescent="0.3">
      <c r="A16031">
        <v>5885</v>
      </c>
      <c r="B16031" t="s">
        <v>769</v>
      </c>
      <c r="C16031" t="s">
        <v>3999</v>
      </c>
      <c r="K16031">
        <v>8</v>
      </c>
      <c r="L16031">
        <v>0</v>
      </c>
      <c r="M16031">
        <v>35</v>
      </c>
      <c r="N16031">
        <v>0</v>
      </c>
      <c r="O16031">
        <v>49</v>
      </c>
    </row>
    <row r="16032" spans="1:39" x14ac:dyDescent="0.3">
      <c r="A16032">
        <v>5885</v>
      </c>
      <c r="B16032" t="s">
        <v>769</v>
      </c>
      <c r="C16032" t="s">
        <v>933</v>
      </c>
      <c r="K16032">
        <v>8</v>
      </c>
      <c r="L16032">
        <v>0</v>
      </c>
      <c r="M16032">
        <v>18</v>
      </c>
      <c r="N16032">
        <v>0</v>
      </c>
      <c r="O16032">
        <v>34</v>
      </c>
    </row>
    <row r="16033" spans="1:24" x14ac:dyDescent="0.3">
      <c r="A16033">
        <v>5885</v>
      </c>
      <c r="B16033" t="s">
        <v>769</v>
      </c>
      <c r="C16033" t="s">
        <v>2308</v>
      </c>
      <c r="K16033">
        <v>9</v>
      </c>
      <c r="L16033">
        <v>0</v>
      </c>
      <c r="M16033">
        <v>6</v>
      </c>
      <c r="N16033">
        <v>0</v>
      </c>
      <c r="O16033">
        <v>33</v>
      </c>
    </row>
    <row r="16034" spans="1:24" x14ac:dyDescent="0.3">
      <c r="A16034">
        <v>5885</v>
      </c>
      <c r="B16034" t="s">
        <v>769</v>
      </c>
      <c r="C16034" t="s">
        <v>403</v>
      </c>
      <c r="K16034">
        <v>1</v>
      </c>
      <c r="L16034">
        <v>0</v>
      </c>
      <c r="M16034">
        <v>-7</v>
      </c>
      <c r="N16034">
        <v>0</v>
      </c>
      <c r="O16034">
        <v>-7</v>
      </c>
    </row>
    <row r="16035" spans="1:24" x14ac:dyDescent="0.3">
      <c r="A16035">
        <v>5885</v>
      </c>
      <c r="B16035" t="s">
        <v>341</v>
      </c>
      <c r="C16035" t="s">
        <v>3249</v>
      </c>
      <c r="P16035">
        <v>44</v>
      </c>
      <c r="Q16035">
        <v>1</v>
      </c>
      <c r="R16035">
        <v>169</v>
      </c>
      <c r="S16035">
        <v>9</v>
      </c>
    </row>
    <row r="16036" spans="1:24" x14ac:dyDescent="0.3">
      <c r="A16036">
        <v>5885</v>
      </c>
      <c r="B16036" t="s">
        <v>341</v>
      </c>
      <c r="C16036" t="s">
        <v>3908</v>
      </c>
      <c r="P16036">
        <v>28</v>
      </c>
      <c r="Q16036">
        <v>2</v>
      </c>
      <c r="R16036">
        <v>88</v>
      </c>
      <c r="S16036">
        <v>5</v>
      </c>
    </row>
    <row r="16037" spans="1:24" x14ac:dyDescent="0.3">
      <c r="A16037">
        <v>5885</v>
      </c>
      <c r="B16037" t="s">
        <v>341</v>
      </c>
      <c r="C16037" t="s">
        <v>745</v>
      </c>
      <c r="P16037">
        <v>22</v>
      </c>
      <c r="Q16037">
        <v>0</v>
      </c>
      <c r="R16037">
        <v>43</v>
      </c>
      <c r="S16037">
        <v>2</v>
      </c>
    </row>
    <row r="16038" spans="1:24" x14ac:dyDescent="0.3">
      <c r="A16038">
        <v>5885</v>
      </c>
      <c r="B16038" t="s">
        <v>341</v>
      </c>
      <c r="C16038" t="s">
        <v>870</v>
      </c>
      <c r="P16038">
        <v>38</v>
      </c>
      <c r="Q16038">
        <v>0</v>
      </c>
      <c r="R16038">
        <v>41</v>
      </c>
      <c r="S16038">
        <v>2</v>
      </c>
    </row>
    <row r="16039" spans="1:24" x14ac:dyDescent="0.3">
      <c r="A16039">
        <v>5885</v>
      </c>
      <c r="B16039" t="s">
        <v>341</v>
      </c>
      <c r="C16039" t="s">
        <v>3910</v>
      </c>
      <c r="P16039">
        <v>17</v>
      </c>
      <c r="Q16039">
        <v>0</v>
      </c>
      <c r="R16039">
        <v>17</v>
      </c>
      <c r="S16039">
        <v>1</v>
      </c>
    </row>
    <row r="16040" spans="1:24" x14ac:dyDescent="0.3">
      <c r="A16040">
        <v>5885</v>
      </c>
      <c r="B16040" t="s">
        <v>341</v>
      </c>
      <c r="C16040" t="s">
        <v>4050</v>
      </c>
      <c r="P16040">
        <v>16</v>
      </c>
      <c r="Q16040">
        <v>1</v>
      </c>
      <c r="R16040">
        <v>16</v>
      </c>
      <c r="S16040">
        <v>1</v>
      </c>
    </row>
    <row r="16041" spans="1:24" x14ac:dyDescent="0.3">
      <c r="A16041">
        <v>5885</v>
      </c>
      <c r="B16041" t="s">
        <v>341</v>
      </c>
      <c r="C16041" t="s">
        <v>68</v>
      </c>
      <c r="P16041">
        <v>2</v>
      </c>
      <c r="Q16041">
        <v>0</v>
      </c>
      <c r="R16041">
        <v>2</v>
      </c>
      <c r="S16041">
        <v>1</v>
      </c>
    </row>
    <row r="16042" spans="1:24" x14ac:dyDescent="0.3">
      <c r="A16042">
        <v>5885</v>
      </c>
      <c r="B16042" t="s">
        <v>769</v>
      </c>
      <c r="C16042" t="s">
        <v>1017</v>
      </c>
      <c r="P16042">
        <v>56</v>
      </c>
      <c r="Q16042">
        <v>3</v>
      </c>
      <c r="R16042">
        <v>144</v>
      </c>
      <c r="S16042">
        <v>7</v>
      </c>
    </row>
    <row r="16043" spans="1:24" x14ac:dyDescent="0.3">
      <c r="A16043">
        <v>5885</v>
      </c>
      <c r="B16043" t="s">
        <v>769</v>
      </c>
      <c r="C16043" t="s">
        <v>4051</v>
      </c>
      <c r="P16043">
        <v>33</v>
      </c>
      <c r="Q16043">
        <v>0</v>
      </c>
      <c r="R16043">
        <v>45</v>
      </c>
      <c r="S16043">
        <v>2</v>
      </c>
    </row>
    <row r="16044" spans="1:24" x14ac:dyDescent="0.3">
      <c r="A16044">
        <v>5885</v>
      </c>
      <c r="B16044" t="s">
        <v>769</v>
      </c>
      <c r="C16044" t="s">
        <v>3793</v>
      </c>
      <c r="P16044">
        <v>16</v>
      </c>
      <c r="Q16044">
        <v>0</v>
      </c>
      <c r="R16044">
        <v>36</v>
      </c>
      <c r="S16044">
        <v>4</v>
      </c>
    </row>
    <row r="16045" spans="1:24" x14ac:dyDescent="0.3">
      <c r="A16045">
        <v>5885</v>
      </c>
      <c r="B16045" t="s">
        <v>769</v>
      </c>
      <c r="C16045" t="s">
        <v>1766</v>
      </c>
      <c r="P16045">
        <v>21</v>
      </c>
      <c r="Q16045">
        <v>0</v>
      </c>
      <c r="R16045">
        <v>24</v>
      </c>
      <c r="S16045">
        <v>3</v>
      </c>
    </row>
    <row r="16046" spans="1:24" x14ac:dyDescent="0.3">
      <c r="A16046">
        <v>5885</v>
      </c>
      <c r="B16046" t="s">
        <v>769</v>
      </c>
      <c r="C16046" t="s">
        <v>1951</v>
      </c>
      <c r="P16046">
        <v>5</v>
      </c>
      <c r="Q16046">
        <v>0</v>
      </c>
      <c r="R16046">
        <v>5</v>
      </c>
      <c r="S16046">
        <v>1</v>
      </c>
    </row>
    <row r="16047" spans="1:24" x14ac:dyDescent="0.3">
      <c r="A16047">
        <v>5885</v>
      </c>
      <c r="B16047" t="s">
        <v>769</v>
      </c>
      <c r="C16047" t="s">
        <v>247</v>
      </c>
      <c r="P16047">
        <v>1</v>
      </c>
      <c r="Q16047">
        <v>0</v>
      </c>
      <c r="R16047">
        <v>1</v>
      </c>
      <c r="S16047">
        <v>1</v>
      </c>
    </row>
    <row r="16048" spans="1:24" x14ac:dyDescent="0.3">
      <c r="A16048">
        <v>5885</v>
      </c>
      <c r="B16048" t="s">
        <v>341</v>
      </c>
      <c r="C16048" t="s">
        <v>107</v>
      </c>
      <c r="T16048">
        <v>8.6999999999999993</v>
      </c>
      <c r="U16048">
        <v>12</v>
      </c>
      <c r="V16048">
        <v>0</v>
      </c>
      <c r="W16048">
        <v>26</v>
      </c>
      <c r="X16048">
        <v>3</v>
      </c>
    </row>
    <row r="16049" spans="1:39" x14ac:dyDescent="0.3">
      <c r="A16049">
        <v>5885</v>
      </c>
      <c r="B16049" t="s">
        <v>341</v>
      </c>
      <c r="C16049" t="s">
        <v>4052</v>
      </c>
      <c r="T16049">
        <v>10</v>
      </c>
      <c r="U16049">
        <v>10</v>
      </c>
      <c r="V16049">
        <v>0</v>
      </c>
      <c r="W16049">
        <v>10</v>
      </c>
      <c r="X16049">
        <v>1</v>
      </c>
    </row>
    <row r="16050" spans="1:39" x14ac:dyDescent="0.3">
      <c r="A16050">
        <v>5885</v>
      </c>
      <c r="B16050" t="s">
        <v>769</v>
      </c>
      <c r="C16050" t="s">
        <v>247</v>
      </c>
      <c r="T16050">
        <v>14.2</v>
      </c>
      <c r="U16050">
        <v>23</v>
      </c>
      <c r="V16050">
        <v>0</v>
      </c>
      <c r="W16050">
        <v>85</v>
      </c>
      <c r="X16050">
        <v>6</v>
      </c>
    </row>
    <row r="16051" spans="1:39" x14ac:dyDescent="0.3">
      <c r="A16051">
        <v>5885</v>
      </c>
      <c r="B16051" t="s">
        <v>769</v>
      </c>
      <c r="C16051" t="s">
        <v>2158</v>
      </c>
      <c r="T16051">
        <v>7</v>
      </c>
      <c r="U16051">
        <v>7</v>
      </c>
      <c r="V16051">
        <v>0</v>
      </c>
      <c r="W16051">
        <v>7</v>
      </c>
      <c r="X16051">
        <v>1</v>
      </c>
    </row>
    <row r="16052" spans="1:39" x14ac:dyDescent="0.3">
      <c r="A16052">
        <v>5885</v>
      </c>
      <c r="B16052" t="s">
        <v>341</v>
      </c>
      <c r="C16052" t="s">
        <v>870</v>
      </c>
      <c r="Y16052">
        <v>5.7</v>
      </c>
      <c r="Z16052">
        <v>13</v>
      </c>
      <c r="AA16052">
        <v>0</v>
      </c>
      <c r="AB16052">
        <v>17</v>
      </c>
      <c r="AC16052">
        <v>3</v>
      </c>
    </row>
    <row r="16053" spans="1:39" x14ac:dyDescent="0.3">
      <c r="A16053">
        <v>5885</v>
      </c>
      <c r="B16053" t="s">
        <v>341</v>
      </c>
      <c r="C16053" t="s">
        <v>4053</v>
      </c>
      <c r="Y16053">
        <v>0</v>
      </c>
      <c r="Z16053">
        <v>0</v>
      </c>
      <c r="AA16053">
        <v>0</v>
      </c>
      <c r="AB16053">
        <v>0</v>
      </c>
      <c r="AC16053">
        <v>1</v>
      </c>
    </row>
    <row r="16054" spans="1:39" x14ac:dyDescent="0.3">
      <c r="A16054">
        <v>5885</v>
      </c>
      <c r="B16054" t="s">
        <v>769</v>
      </c>
      <c r="C16054" t="s">
        <v>52</v>
      </c>
      <c r="Y16054">
        <v>14</v>
      </c>
      <c r="Z16054">
        <v>0</v>
      </c>
      <c r="AA16054">
        <v>0</v>
      </c>
      <c r="AB16054">
        <v>14</v>
      </c>
      <c r="AC16054">
        <v>1</v>
      </c>
    </row>
    <row r="16055" spans="1:39" x14ac:dyDescent="0.3">
      <c r="A16055">
        <v>5885</v>
      </c>
      <c r="B16055" t="s">
        <v>769</v>
      </c>
      <c r="C16055" t="s">
        <v>403</v>
      </c>
      <c r="Y16055">
        <v>4</v>
      </c>
      <c r="Z16055">
        <v>4</v>
      </c>
      <c r="AA16055">
        <v>0</v>
      </c>
      <c r="AB16055">
        <v>4</v>
      </c>
      <c r="AC16055">
        <v>1</v>
      </c>
    </row>
    <row r="16056" spans="1:39" x14ac:dyDescent="0.3">
      <c r="A16056">
        <v>5885</v>
      </c>
      <c r="B16056" t="s">
        <v>341</v>
      </c>
      <c r="C16056" t="s">
        <v>3912</v>
      </c>
      <c r="AD16056">
        <v>0</v>
      </c>
      <c r="AE16056" t="s">
        <v>136</v>
      </c>
      <c r="AF16056">
        <v>0</v>
      </c>
      <c r="AG16056" t="s">
        <v>136</v>
      </c>
      <c r="AH16056">
        <v>7</v>
      </c>
      <c r="AI16056">
        <v>7</v>
      </c>
    </row>
    <row r="16057" spans="1:39" x14ac:dyDescent="0.3">
      <c r="A16057">
        <v>5885</v>
      </c>
      <c r="B16057" t="s">
        <v>769</v>
      </c>
      <c r="C16057" t="s">
        <v>4054</v>
      </c>
      <c r="AD16057">
        <v>1</v>
      </c>
      <c r="AE16057" t="s">
        <v>136</v>
      </c>
      <c r="AF16057">
        <v>0</v>
      </c>
      <c r="AG16057">
        <v>0</v>
      </c>
      <c r="AH16057">
        <v>4</v>
      </c>
      <c r="AI16057">
        <v>4</v>
      </c>
    </row>
    <row r="16058" spans="1:39" x14ac:dyDescent="0.3">
      <c r="A16058">
        <v>5885</v>
      </c>
      <c r="B16058" t="s">
        <v>341</v>
      </c>
      <c r="C16058" t="s">
        <v>3914</v>
      </c>
      <c r="AJ16058">
        <v>40</v>
      </c>
      <c r="AK16058">
        <v>75</v>
      </c>
      <c r="AL16058">
        <v>37.5</v>
      </c>
      <c r="AM16058">
        <v>2</v>
      </c>
    </row>
    <row r="16059" spans="1:39" x14ac:dyDescent="0.3">
      <c r="A16059">
        <v>5885</v>
      </c>
      <c r="B16059" t="s">
        <v>341</v>
      </c>
      <c r="C16059" t="s">
        <v>4049</v>
      </c>
      <c r="AJ16059">
        <v>45</v>
      </c>
      <c r="AK16059">
        <v>45</v>
      </c>
      <c r="AL16059">
        <v>45</v>
      </c>
      <c r="AM16059">
        <v>1</v>
      </c>
    </row>
    <row r="16060" spans="1:39" x14ac:dyDescent="0.3">
      <c r="A16060">
        <v>5885</v>
      </c>
      <c r="B16060" t="s">
        <v>769</v>
      </c>
      <c r="C16060" t="s">
        <v>2899</v>
      </c>
      <c r="AJ16060">
        <v>43</v>
      </c>
      <c r="AK16060">
        <v>169</v>
      </c>
      <c r="AL16060">
        <v>42.2</v>
      </c>
      <c r="AM16060">
        <v>4</v>
      </c>
    </row>
    <row r="16061" spans="1:39" x14ac:dyDescent="0.3">
      <c r="A16061">
        <v>5886</v>
      </c>
      <c r="B16061" t="s">
        <v>4055</v>
      </c>
      <c r="C16061" t="s">
        <v>215</v>
      </c>
      <c r="D16061">
        <v>20</v>
      </c>
      <c r="E16061">
        <v>60</v>
      </c>
      <c r="F16061">
        <v>12</v>
      </c>
      <c r="G16061">
        <v>0</v>
      </c>
      <c r="H16061">
        <v>2</v>
      </c>
      <c r="I16061">
        <v>183</v>
      </c>
      <c r="J16061">
        <v>169.9</v>
      </c>
    </row>
    <row r="16062" spans="1:39" x14ac:dyDescent="0.3">
      <c r="A16062">
        <v>5886</v>
      </c>
      <c r="B16062" t="s">
        <v>4056</v>
      </c>
      <c r="C16062" t="s">
        <v>320</v>
      </c>
      <c r="D16062">
        <v>21</v>
      </c>
      <c r="E16062">
        <v>42.9</v>
      </c>
      <c r="F16062">
        <v>9</v>
      </c>
      <c r="G16062">
        <v>0</v>
      </c>
      <c r="H16062">
        <v>0</v>
      </c>
      <c r="I16062">
        <v>94</v>
      </c>
      <c r="J16062">
        <v>80.5</v>
      </c>
    </row>
    <row r="16063" spans="1:39" x14ac:dyDescent="0.3">
      <c r="A16063">
        <v>5886</v>
      </c>
      <c r="B16063" t="s">
        <v>4056</v>
      </c>
      <c r="C16063" t="s">
        <v>4057</v>
      </c>
      <c r="D16063">
        <v>1</v>
      </c>
      <c r="E16063">
        <v>100</v>
      </c>
      <c r="F16063">
        <v>1</v>
      </c>
      <c r="G16063">
        <v>0</v>
      </c>
      <c r="H16063">
        <v>0</v>
      </c>
      <c r="I16063">
        <v>17</v>
      </c>
      <c r="J16063">
        <v>242.8</v>
      </c>
    </row>
    <row r="16064" spans="1:39" x14ac:dyDescent="0.3">
      <c r="A16064">
        <v>5886</v>
      </c>
      <c r="B16064" t="s">
        <v>4055</v>
      </c>
      <c r="C16064" t="s">
        <v>1566</v>
      </c>
      <c r="K16064">
        <v>20</v>
      </c>
      <c r="L16064">
        <v>0</v>
      </c>
      <c r="M16064">
        <v>8</v>
      </c>
      <c r="N16064">
        <v>2</v>
      </c>
      <c r="O16064">
        <v>60</v>
      </c>
    </row>
    <row r="16065" spans="1:19" x14ac:dyDescent="0.3">
      <c r="A16065">
        <v>5886</v>
      </c>
      <c r="B16065" t="s">
        <v>4055</v>
      </c>
      <c r="C16065" t="s">
        <v>1866</v>
      </c>
      <c r="K16065">
        <v>14</v>
      </c>
      <c r="L16065">
        <v>0</v>
      </c>
      <c r="M16065">
        <v>17</v>
      </c>
      <c r="N16065">
        <v>2</v>
      </c>
      <c r="O16065">
        <v>53</v>
      </c>
    </row>
    <row r="16066" spans="1:19" x14ac:dyDescent="0.3">
      <c r="A16066">
        <v>5886</v>
      </c>
      <c r="B16066" t="s">
        <v>4055</v>
      </c>
      <c r="C16066" t="s">
        <v>215</v>
      </c>
      <c r="K16066">
        <v>12</v>
      </c>
      <c r="L16066">
        <v>0</v>
      </c>
      <c r="M16066">
        <v>14</v>
      </c>
      <c r="N16066">
        <v>0</v>
      </c>
      <c r="O16066">
        <v>36</v>
      </c>
    </row>
    <row r="16067" spans="1:19" x14ac:dyDescent="0.3">
      <c r="A16067">
        <v>5886</v>
      </c>
      <c r="B16067" t="s">
        <v>4055</v>
      </c>
      <c r="C16067" t="s">
        <v>328</v>
      </c>
      <c r="K16067">
        <v>5</v>
      </c>
      <c r="L16067">
        <v>0</v>
      </c>
      <c r="M16067">
        <v>16</v>
      </c>
      <c r="N16067">
        <v>0</v>
      </c>
      <c r="O16067">
        <v>23</v>
      </c>
    </row>
    <row r="16068" spans="1:19" x14ac:dyDescent="0.3">
      <c r="A16068">
        <v>5886</v>
      </c>
      <c r="B16068" t="s">
        <v>4055</v>
      </c>
      <c r="C16068" t="s">
        <v>4058</v>
      </c>
      <c r="K16068">
        <v>2</v>
      </c>
      <c r="L16068">
        <v>0</v>
      </c>
      <c r="M16068">
        <v>3</v>
      </c>
      <c r="N16068">
        <v>0</v>
      </c>
      <c r="O16068">
        <v>-7</v>
      </c>
    </row>
    <row r="16069" spans="1:19" x14ac:dyDescent="0.3">
      <c r="A16069">
        <v>5886</v>
      </c>
      <c r="B16069" t="s">
        <v>4056</v>
      </c>
      <c r="C16069" t="s">
        <v>3284</v>
      </c>
      <c r="K16069">
        <v>20</v>
      </c>
      <c r="L16069">
        <v>0</v>
      </c>
      <c r="M16069">
        <v>8</v>
      </c>
      <c r="N16069">
        <v>0</v>
      </c>
      <c r="O16069">
        <v>55</v>
      </c>
    </row>
    <row r="16070" spans="1:19" x14ac:dyDescent="0.3">
      <c r="A16070">
        <v>5886</v>
      </c>
      <c r="B16070" t="s">
        <v>4056</v>
      </c>
      <c r="C16070" t="s">
        <v>4059</v>
      </c>
      <c r="K16070">
        <v>1</v>
      </c>
      <c r="L16070">
        <v>0</v>
      </c>
      <c r="M16070">
        <v>3</v>
      </c>
      <c r="N16070">
        <v>0</v>
      </c>
      <c r="O16070">
        <v>3</v>
      </c>
    </row>
    <row r="16071" spans="1:19" x14ac:dyDescent="0.3">
      <c r="A16071">
        <v>5886</v>
      </c>
      <c r="B16071" t="s">
        <v>4056</v>
      </c>
      <c r="C16071" t="s">
        <v>4060</v>
      </c>
      <c r="K16071">
        <v>1</v>
      </c>
      <c r="L16071">
        <v>0</v>
      </c>
      <c r="M16071">
        <v>1</v>
      </c>
      <c r="N16071">
        <v>0</v>
      </c>
      <c r="O16071">
        <v>1</v>
      </c>
    </row>
    <row r="16072" spans="1:19" x14ac:dyDescent="0.3">
      <c r="A16072">
        <v>5886</v>
      </c>
      <c r="B16072" t="s">
        <v>4056</v>
      </c>
      <c r="C16072" t="s">
        <v>1257</v>
      </c>
      <c r="K16072">
        <v>0</v>
      </c>
      <c r="L16072">
        <v>0</v>
      </c>
      <c r="M16072">
        <v>0</v>
      </c>
      <c r="N16072">
        <v>0</v>
      </c>
      <c r="O16072">
        <v>0</v>
      </c>
    </row>
    <row r="16073" spans="1:19" x14ac:dyDescent="0.3">
      <c r="A16073">
        <v>5886</v>
      </c>
      <c r="B16073" t="s">
        <v>4056</v>
      </c>
      <c r="C16073" t="s">
        <v>4061</v>
      </c>
      <c r="K16073">
        <v>2</v>
      </c>
      <c r="L16073">
        <v>0</v>
      </c>
      <c r="M16073">
        <v>1</v>
      </c>
      <c r="N16073">
        <v>0</v>
      </c>
      <c r="O16073">
        <v>-3</v>
      </c>
    </row>
    <row r="16074" spans="1:19" x14ac:dyDescent="0.3">
      <c r="A16074">
        <v>5886</v>
      </c>
      <c r="B16074" t="s">
        <v>4056</v>
      </c>
      <c r="C16074" t="s">
        <v>320</v>
      </c>
      <c r="K16074">
        <v>8</v>
      </c>
      <c r="L16074">
        <v>1</v>
      </c>
      <c r="M16074">
        <v>8</v>
      </c>
      <c r="N16074">
        <v>0</v>
      </c>
      <c r="O16074">
        <v>-10</v>
      </c>
    </row>
    <row r="16075" spans="1:19" x14ac:dyDescent="0.3">
      <c r="A16075">
        <v>5886</v>
      </c>
      <c r="B16075" t="s">
        <v>4055</v>
      </c>
      <c r="C16075" t="s">
        <v>4062</v>
      </c>
      <c r="P16075">
        <v>27</v>
      </c>
      <c r="Q16075">
        <v>2</v>
      </c>
      <c r="R16075">
        <v>91</v>
      </c>
      <c r="S16075">
        <v>6</v>
      </c>
    </row>
    <row r="16076" spans="1:19" x14ac:dyDescent="0.3">
      <c r="A16076">
        <v>5886</v>
      </c>
      <c r="B16076" t="s">
        <v>4055</v>
      </c>
      <c r="C16076" t="s">
        <v>1257</v>
      </c>
      <c r="P16076">
        <v>40</v>
      </c>
      <c r="Q16076">
        <v>0</v>
      </c>
      <c r="R16076">
        <v>75</v>
      </c>
      <c r="S16076">
        <v>4</v>
      </c>
    </row>
    <row r="16077" spans="1:19" x14ac:dyDescent="0.3">
      <c r="A16077">
        <v>5886</v>
      </c>
      <c r="B16077" t="s">
        <v>4055</v>
      </c>
      <c r="C16077" t="s">
        <v>2671</v>
      </c>
      <c r="P16077">
        <v>15</v>
      </c>
      <c r="Q16077">
        <v>0</v>
      </c>
      <c r="R16077">
        <v>15</v>
      </c>
      <c r="S16077">
        <v>1</v>
      </c>
    </row>
    <row r="16078" spans="1:19" x14ac:dyDescent="0.3">
      <c r="A16078">
        <v>5886</v>
      </c>
      <c r="B16078" t="s">
        <v>4055</v>
      </c>
      <c r="C16078" t="s">
        <v>504</v>
      </c>
      <c r="P16078">
        <v>2</v>
      </c>
      <c r="Q16078">
        <v>0</v>
      </c>
      <c r="R16078">
        <v>2</v>
      </c>
      <c r="S16078">
        <v>1</v>
      </c>
    </row>
    <row r="16079" spans="1:19" x14ac:dyDescent="0.3">
      <c r="A16079">
        <v>5886</v>
      </c>
      <c r="B16079" t="s">
        <v>4056</v>
      </c>
      <c r="C16079" t="s">
        <v>646</v>
      </c>
      <c r="P16079">
        <v>13</v>
      </c>
      <c r="Q16079">
        <v>0</v>
      </c>
      <c r="R16079">
        <v>32</v>
      </c>
      <c r="S16079">
        <v>4</v>
      </c>
    </row>
    <row r="16080" spans="1:19" x14ac:dyDescent="0.3">
      <c r="A16080">
        <v>5886</v>
      </c>
      <c r="B16080" t="s">
        <v>4056</v>
      </c>
      <c r="C16080" t="s">
        <v>4063</v>
      </c>
      <c r="P16080">
        <v>17</v>
      </c>
      <c r="Q16080">
        <v>0</v>
      </c>
      <c r="R16080">
        <v>31</v>
      </c>
      <c r="S16080">
        <v>2</v>
      </c>
    </row>
    <row r="16081" spans="1:39" x14ac:dyDescent="0.3">
      <c r="A16081">
        <v>5886</v>
      </c>
      <c r="B16081" t="s">
        <v>4056</v>
      </c>
      <c r="C16081" t="s">
        <v>4059</v>
      </c>
      <c r="P16081">
        <v>15</v>
      </c>
      <c r="Q16081">
        <v>0</v>
      </c>
      <c r="R16081">
        <v>24</v>
      </c>
      <c r="S16081">
        <v>2</v>
      </c>
    </row>
    <row r="16082" spans="1:39" x14ac:dyDescent="0.3">
      <c r="A16082">
        <v>5886</v>
      </c>
      <c r="B16082" t="s">
        <v>4056</v>
      </c>
      <c r="C16082" t="s">
        <v>4064</v>
      </c>
      <c r="P16082">
        <v>17</v>
      </c>
      <c r="Q16082">
        <v>0</v>
      </c>
      <c r="R16082">
        <v>17</v>
      </c>
      <c r="S16082">
        <v>1</v>
      </c>
    </row>
    <row r="16083" spans="1:39" x14ac:dyDescent="0.3">
      <c r="A16083">
        <v>5886</v>
      </c>
      <c r="B16083" t="s">
        <v>4056</v>
      </c>
      <c r="C16083" t="s">
        <v>1257</v>
      </c>
      <c r="P16083">
        <v>7</v>
      </c>
      <c r="Q16083">
        <v>0</v>
      </c>
      <c r="R16083">
        <v>7</v>
      </c>
      <c r="S16083">
        <v>1</v>
      </c>
    </row>
    <row r="16084" spans="1:39" x14ac:dyDescent="0.3">
      <c r="A16084">
        <v>5886</v>
      </c>
      <c r="B16084" t="s">
        <v>4056</v>
      </c>
      <c r="C16084" t="s">
        <v>1257</v>
      </c>
      <c r="T16084">
        <v>12.3</v>
      </c>
      <c r="U16084">
        <v>15</v>
      </c>
      <c r="V16084">
        <v>0</v>
      </c>
      <c r="W16084">
        <v>37</v>
      </c>
      <c r="X16084">
        <v>3</v>
      </c>
    </row>
    <row r="16085" spans="1:39" x14ac:dyDescent="0.3">
      <c r="A16085">
        <v>5886</v>
      </c>
      <c r="B16085" t="s">
        <v>4056</v>
      </c>
      <c r="C16085" t="s">
        <v>4064</v>
      </c>
      <c r="T16085">
        <v>15.5</v>
      </c>
      <c r="U16085">
        <v>18</v>
      </c>
      <c r="V16085">
        <v>0</v>
      </c>
      <c r="W16085">
        <v>31</v>
      </c>
      <c r="X16085">
        <v>2</v>
      </c>
    </row>
    <row r="16086" spans="1:39" x14ac:dyDescent="0.3">
      <c r="A16086">
        <v>5886</v>
      </c>
      <c r="B16086" t="s">
        <v>4055</v>
      </c>
      <c r="C16086" t="s">
        <v>4065</v>
      </c>
      <c r="Y16086">
        <v>12</v>
      </c>
      <c r="Z16086">
        <v>19</v>
      </c>
      <c r="AA16086">
        <v>0</v>
      </c>
      <c r="AB16086">
        <v>36</v>
      </c>
      <c r="AC16086">
        <v>3</v>
      </c>
    </row>
    <row r="16087" spans="1:39" x14ac:dyDescent="0.3">
      <c r="A16087">
        <v>5886</v>
      </c>
      <c r="B16087" t="s">
        <v>4055</v>
      </c>
      <c r="C16087" t="s">
        <v>4066</v>
      </c>
      <c r="AD16087">
        <v>0</v>
      </c>
      <c r="AE16087" t="s">
        <v>136</v>
      </c>
      <c r="AF16087">
        <v>0</v>
      </c>
      <c r="AG16087" t="s">
        <v>136</v>
      </c>
      <c r="AH16087">
        <v>4</v>
      </c>
      <c r="AI16087">
        <v>4</v>
      </c>
    </row>
    <row r="16088" spans="1:39" x14ac:dyDescent="0.3">
      <c r="A16088">
        <v>5886</v>
      </c>
      <c r="B16088" t="s">
        <v>4055</v>
      </c>
      <c r="C16088" t="s">
        <v>810</v>
      </c>
      <c r="AJ16088">
        <v>54</v>
      </c>
      <c r="AK16088">
        <v>152</v>
      </c>
      <c r="AL16088">
        <v>38</v>
      </c>
      <c r="AM16088">
        <v>4</v>
      </c>
    </row>
    <row r="16089" spans="1:39" x14ac:dyDescent="0.3">
      <c r="A16089">
        <v>5886</v>
      </c>
      <c r="B16089" t="s">
        <v>4056</v>
      </c>
      <c r="C16089" t="s">
        <v>708</v>
      </c>
      <c r="AJ16089">
        <v>41</v>
      </c>
      <c r="AK16089">
        <v>231</v>
      </c>
      <c r="AL16089">
        <v>33</v>
      </c>
      <c r="AM16089">
        <v>7</v>
      </c>
    </row>
    <row r="16090" spans="1:39" x14ac:dyDescent="0.3">
      <c r="A16090">
        <v>5887</v>
      </c>
      <c r="B16090" t="s">
        <v>380</v>
      </c>
      <c r="C16090" t="s">
        <v>3399</v>
      </c>
      <c r="D16090">
        <v>45</v>
      </c>
      <c r="E16090">
        <v>82.2</v>
      </c>
      <c r="F16090">
        <v>37</v>
      </c>
      <c r="G16090">
        <v>0</v>
      </c>
      <c r="H16090">
        <v>5</v>
      </c>
      <c r="I16090">
        <v>475</v>
      </c>
      <c r="J16090">
        <v>207.6</v>
      </c>
    </row>
    <row r="16091" spans="1:39" x14ac:dyDescent="0.3">
      <c r="A16091">
        <v>5887</v>
      </c>
      <c r="B16091" t="s">
        <v>380</v>
      </c>
      <c r="C16091" t="s">
        <v>1855</v>
      </c>
      <c r="D16091">
        <v>1</v>
      </c>
      <c r="E16091">
        <v>100</v>
      </c>
      <c r="F16091">
        <v>1</v>
      </c>
      <c r="G16091">
        <v>0</v>
      </c>
      <c r="H16091">
        <v>0</v>
      </c>
      <c r="I16091">
        <v>6</v>
      </c>
      <c r="J16091">
        <v>150.4</v>
      </c>
    </row>
    <row r="16092" spans="1:39" x14ac:dyDescent="0.3">
      <c r="A16092">
        <v>5887</v>
      </c>
      <c r="B16092" t="s">
        <v>3087</v>
      </c>
      <c r="C16092" t="s">
        <v>4067</v>
      </c>
      <c r="D16092">
        <v>41</v>
      </c>
      <c r="E16092">
        <v>48.8</v>
      </c>
      <c r="F16092">
        <v>20</v>
      </c>
      <c r="G16092">
        <v>2</v>
      </c>
      <c r="H16092">
        <v>2</v>
      </c>
      <c r="I16092">
        <v>243</v>
      </c>
      <c r="J16092">
        <v>104.9</v>
      </c>
    </row>
    <row r="16093" spans="1:39" x14ac:dyDescent="0.3">
      <c r="A16093">
        <v>5887</v>
      </c>
      <c r="B16093" t="s">
        <v>3087</v>
      </c>
      <c r="C16093" t="s">
        <v>751</v>
      </c>
      <c r="D16093">
        <v>1</v>
      </c>
      <c r="E16093">
        <v>0</v>
      </c>
      <c r="F16093">
        <v>0</v>
      </c>
      <c r="G16093">
        <v>0</v>
      </c>
      <c r="H16093">
        <v>0</v>
      </c>
      <c r="I16093">
        <v>0</v>
      </c>
      <c r="J16093">
        <v>0</v>
      </c>
    </row>
    <row r="16094" spans="1:39" x14ac:dyDescent="0.3">
      <c r="A16094">
        <v>5887</v>
      </c>
      <c r="B16094" t="s">
        <v>380</v>
      </c>
      <c r="C16094" t="s">
        <v>4068</v>
      </c>
      <c r="K16094">
        <v>7</v>
      </c>
      <c r="L16094">
        <v>0</v>
      </c>
      <c r="M16094">
        <v>26</v>
      </c>
      <c r="N16094">
        <v>2</v>
      </c>
      <c r="O16094">
        <v>72</v>
      </c>
    </row>
    <row r="16095" spans="1:39" x14ac:dyDescent="0.3">
      <c r="A16095">
        <v>5887</v>
      </c>
      <c r="B16095" t="s">
        <v>380</v>
      </c>
      <c r="C16095" t="s">
        <v>215</v>
      </c>
      <c r="K16095">
        <v>3</v>
      </c>
      <c r="L16095">
        <v>0</v>
      </c>
      <c r="M16095">
        <v>21</v>
      </c>
      <c r="N16095">
        <v>0</v>
      </c>
      <c r="O16095">
        <v>40</v>
      </c>
    </row>
    <row r="16096" spans="1:39" x14ac:dyDescent="0.3">
      <c r="A16096">
        <v>5887</v>
      </c>
      <c r="B16096" t="s">
        <v>380</v>
      </c>
      <c r="C16096" t="s">
        <v>664</v>
      </c>
      <c r="K16096">
        <v>5</v>
      </c>
      <c r="L16096">
        <v>0</v>
      </c>
      <c r="M16096">
        <v>13</v>
      </c>
      <c r="N16096">
        <v>1</v>
      </c>
      <c r="O16096">
        <v>28</v>
      </c>
    </row>
    <row r="16097" spans="1:19" x14ac:dyDescent="0.3">
      <c r="A16097">
        <v>5887</v>
      </c>
      <c r="B16097" t="s">
        <v>380</v>
      </c>
      <c r="C16097" t="s">
        <v>3399</v>
      </c>
      <c r="K16097">
        <v>3</v>
      </c>
      <c r="L16097">
        <v>0</v>
      </c>
      <c r="M16097">
        <v>11</v>
      </c>
      <c r="N16097">
        <v>0</v>
      </c>
      <c r="O16097">
        <v>20</v>
      </c>
    </row>
    <row r="16098" spans="1:19" x14ac:dyDescent="0.3">
      <c r="A16098">
        <v>5887</v>
      </c>
      <c r="B16098" t="s">
        <v>380</v>
      </c>
      <c r="C16098" t="s">
        <v>202</v>
      </c>
      <c r="K16098">
        <v>3</v>
      </c>
      <c r="L16098">
        <v>0</v>
      </c>
      <c r="M16098">
        <v>3</v>
      </c>
      <c r="N16098">
        <v>0</v>
      </c>
      <c r="O16098">
        <v>7</v>
      </c>
    </row>
    <row r="16099" spans="1:19" x14ac:dyDescent="0.3">
      <c r="A16099">
        <v>5887</v>
      </c>
      <c r="B16099" t="s">
        <v>380</v>
      </c>
      <c r="C16099" t="s">
        <v>4069</v>
      </c>
      <c r="K16099">
        <v>1</v>
      </c>
      <c r="L16099">
        <v>0</v>
      </c>
      <c r="M16099">
        <v>5</v>
      </c>
      <c r="N16099">
        <v>0</v>
      </c>
      <c r="O16099">
        <v>5</v>
      </c>
    </row>
    <row r="16100" spans="1:19" x14ac:dyDescent="0.3">
      <c r="A16100">
        <v>5887</v>
      </c>
      <c r="B16100" t="s">
        <v>3087</v>
      </c>
      <c r="C16100" t="s">
        <v>751</v>
      </c>
      <c r="K16100">
        <v>14</v>
      </c>
      <c r="L16100">
        <v>0</v>
      </c>
      <c r="M16100">
        <v>22</v>
      </c>
      <c r="N16100">
        <v>0</v>
      </c>
      <c r="O16100">
        <v>87</v>
      </c>
    </row>
    <row r="16101" spans="1:19" x14ac:dyDescent="0.3">
      <c r="A16101">
        <v>5887</v>
      </c>
      <c r="B16101" t="s">
        <v>3087</v>
      </c>
      <c r="C16101" t="s">
        <v>4067</v>
      </c>
      <c r="K16101">
        <v>17</v>
      </c>
      <c r="L16101">
        <v>0</v>
      </c>
      <c r="M16101">
        <v>21</v>
      </c>
      <c r="N16101">
        <v>1</v>
      </c>
      <c r="O16101">
        <v>84</v>
      </c>
    </row>
    <row r="16102" spans="1:19" x14ac:dyDescent="0.3">
      <c r="A16102">
        <v>5887</v>
      </c>
      <c r="B16102" t="s">
        <v>3087</v>
      </c>
      <c r="C16102" t="s">
        <v>969</v>
      </c>
      <c r="K16102">
        <v>3</v>
      </c>
      <c r="L16102">
        <v>0</v>
      </c>
      <c r="M16102">
        <v>14</v>
      </c>
      <c r="N16102">
        <v>0</v>
      </c>
      <c r="O16102">
        <v>36</v>
      </c>
    </row>
    <row r="16103" spans="1:19" x14ac:dyDescent="0.3">
      <c r="A16103">
        <v>5887</v>
      </c>
      <c r="B16103" t="s">
        <v>3087</v>
      </c>
      <c r="C16103" t="s">
        <v>2177</v>
      </c>
      <c r="K16103">
        <v>1</v>
      </c>
      <c r="L16103">
        <v>0</v>
      </c>
      <c r="M16103">
        <v>9</v>
      </c>
      <c r="N16103">
        <v>0</v>
      </c>
      <c r="O16103">
        <v>9</v>
      </c>
    </row>
    <row r="16104" spans="1:19" x14ac:dyDescent="0.3">
      <c r="A16104">
        <v>5887</v>
      </c>
      <c r="B16104" t="s">
        <v>3087</v>
      </c>
      <c r="C16104" t="s">
        <v>2167</v>
      </c>
      <c r="K16104">
        <v>5</v>
      </c>
      <c r="L16104">
        <v>0</v>
      </c>
      <c r="M16104">
        <v>2</v>
      </c>
      <c r="N16104">
        <v>0</v>
      </c>
      <c r="O16104">
        <v>4</v>
      </c>
    </row>
    <row r="16105" spans="1:19" x14ac:dyDescent="0.3">
      <c r="A16105">
        <v>5887</v>
      </c>
      <c r="B16105" t="s">
        <v>380</v>
      </c>
      <c r="C16105" t="s">
        <v>4070</v>
      </c>
      <c r="P16105">
        <v>27</v>
      </c>
      <c r="Q16105">
        <v>1</v>
      </c>
      <c r="R16105">
        <v>171</v>
      </c>
      <c r="S16105">
        <v>13</v>
      </c>
    </row>
    <row r="16106" spans="1:19" x14ac:dyDescent="0.3">
      <c r="A16106">
        <v>5887</v>
      </c>
      <c r="B16106" t="s">
        <v>380</v>
      </c>
      <c r="C16106" t="s">
        <v>71</v>
      </c>
      <c r="P16106">
        <v>45</v>
      </c>
      <c r="Q16106">
        <v>2</v>
      </c>
      <c r="R16106">
        <v>97</v>
      </c>
      <c r="S16106">
        <v>7</v>
      </c>
    </row>
    <row r="16107" spans="1:19" x14ac:dyDescent="0.3">
      <c r="A16107">
        <v>5887</v>
      </c>
      <c r="B16107" t="s">
        <v>380</v>
      </c>
      <c r="C16107" t="s">
        <v>247</v>
      </c>
      <c r="P16107">
        <v>40</v>
      </c>
      <c r="Q16107">
        <v>1</v>
      </c>
      <c r="R16107">
        <v>90</v>
      </c>
      <c r="S16107">
        <v>5</v>
      </c>
    </row>
    <row r="16108" spans="1:19" x14ac:dyDescent="0.3">
      <c r="A16108">
        <v>5887</v>
      </c>
      <c r="B16108" t="s">
        <v>380</v>
      </c>
      <c r="C16108" t="s">
        <v>215</v>
      </c>
      <c r="P16108">
        <v>19</v>
      </c>
      <c r="Q16108">
        <v>0</v>
      </c>
      <c r="R16108">
        <v>46</v>
      </c>
      <c r="S16108">
        <v>4</v>
      </c>
    </row>
    <row r="16109" spans="1:19" x14ac:dyDescent="0.3">
      <c r="A16109">
        <v>5887</v>
      </c>
      <c r="B16109" t="s">
        <v>380</v>
      </c>
      <c r="C16109" t="s">
        <v>4068</v>
      </c>
      <c r="P16109">
        <v>22</v>
      </c>
      <c r="Q16109">
        <v>1</v>
      </c>
      <c r="R16109">
        <v>44</v>
      </c>
      <c r="S16109">
        <v>7</v>
      </c>
    </row>
    <row r="16110" spans="1:19" x14ac:dyDescent="0.3">
      <c r="A16110">
        <v>5887</v>
      </c>
      <c r="B16110" t="s">
        <v>380</v>
      </c>
      <c r="C16110" t="s">
        <v>44</v>
      </c>
      <c r="P16110">
        <v>27</v>
      </c>
      <c r="Q16110">
        <v>0</v>
      </c>
      <c r="R16110">
        <v>27</v>
      </c>
      <c r="S16110">
        <v>1</v>
      </c>
    </row>
    <row r="16111" spans="1:19" x14ac:dyDescent="0.3">
      <c r="A16111">
        <v>5887</v>
      </c>
      <c r="B16111" t="s">
        <v>380</v>
      </c>
      <c r="C16111" t="s">
        <v>2962</v>
      </c>
      <c r="P16111">
        <v>6</v>
      </c>
      <c r="Q16111">
        <v>0</v>
      </c>
      <c r="R16111">
        <v>6</v>
      </c>
      <c r="S16111">
        <v>1</v>
      </c>
    </row>
    <row r="16112" spans="1:19" x14ac:dyDescent="0.3">
      <c r="A16112">
        <v>5887</v>
      </c>
      <c r="B16112" t="s">
        <v>3087</v>
      </c>
      <c r="C16112" t="s">
        <v>4071</v>
      </c>
      <c r="P16112">
        <v>31</v>
      </c>
      <c r="Q16112">
        <v>0</v>
      </c>
      <c r="R16112">
        <v>109</v>
      </c>
      <c r="S16112">
        <v>9</v>
      </c>
    </row>
    <row r="16113" spans="1:39" x14ac:dyDescent="0.3">
      <c r="A16113">
        <v>5887</v>
      </c>
      <c r="B16113" t="s">
        <v>3087</v>
      </c>
      <c r="C16113" t="s">
        <v>969</v>
      </c>
      <c r="P16113">
        <v>28</v>
      </c>
      <c r="Q16113">
        <v>1</v>
      </c>
      <c r="R16113">
        <v>73</v>
      </c>
      <c r="S16113">
        <v>4</v>
      </c>
    </row>
    <row r="16114" spans="1:39" x14ac:dyDescent="0.3">
      <c r="A16114">
        <v>5887</v>
      </c>
      <c r="B16114" t="s">
        <v>3087</v>
      </c>
      <c r="C16114" t="s">
        <v>751</v>
      </c>
      <c r="P16114">
        <v>15</v>
      </c>
      <c r="Q16114">
        <v>1</v>
      </c>
      <c r="R16114">
        <v>30</v>
      </c>
      <c r="S16114">
        <v>3</v>
      </c>
    </row>
    <row r="16115" spans="1:39" x14ac:dyDescent="0.3">
      <c r="A16115">
        <v>5887</v>
      </c>
      <c r="B16115" t="s">
        <v>3087</v>
      </c>
      <c r="C16115" t="s">
        <v>74</v>
      </c>
      <c r="P16115">
        <v>12</v>
      </c>
      <c r="Q16115">
        <v>0</v>
      </c>
      <c r="R16115">
        <v>21</v>
      </c>
      <c r="S16115">
        <v>2</v>
      </c>
    </row>
    <row r="16116" spans="1:39" x14ac:dyDescent="0.3">
      <c r="A16116">
        <v>5887</v>
      </c>
      <c r="B16116" t="s">
        <v>3087</v>
      </c>
      <c r="C16116" t="s">
        <v>183</v>
      </c>
      <c r="P16116">
        <v>12</v>
      </c>
      <c r="Q16116">
        <v>0</v>
      </c>
      <c r="R16116">
        <v>12</v>
      </c>
      <c r="S16116">
        <v>1</v>
      </c>
    </row>
    <row r="16117" spans="1:39" x14ac:dyDescent="0.3">
      <c r="A16117">
        <v>5887</v>
      </c>
      <c r="B16117" t="s">
        <v>3087</v>
      </c>
      <c r="C16117" t="s">
        <v>2177</v>
      </c>
      <c r="P16117">
        <v>-2</v>
      </c>
      <c r="Q16117">
        <v>0</v>
      </c>
      <c r="R16117">
        <v>-2</v>
      </c>
      <c r="S16117">
        <v>1</v>
      </c>
    </row>
    <row r="16118" spans="1:39" x14ac:dyDescent="0.3">
      <c r="A16118">
        <v>5887</v>
      </c>
      <c r="B16118" t="s">
        <v>380</v>
      </c>
      <c r="C16118" t="s">
        <v>1327</v>
      </c>
      <c r="T16118">
        <v>21.6</v>
      </c>
      <c r="U16118">
        <v>33</v>
      </c>
      <c r="V16118">
        <v>0</v>
      </c>
      <c r="W16118">
        <v>108</v>
      </c>
      <c r="X16118">
        <v>5</v>
      </c>
    </row>
    <row r="16119" spans="1:39" x14ac:dyDescent="0.3">
      <c r="A16119">
        <v>5887</v>
      </c>
      <c r="B16119" t="s">
        <v>3087</v>
      </c>
      <c r="C16119" t="s">
        <v>2167</v>
      </c>
      <c r="T16119">
        <v>21.3</v>
      </c>
      <c r="U16119">
        <v>37</v>
      </c>
      <c r="V16119">
        <v>0</v>
      </c>
      <c r="W16119">
        <v>128</v>
      </c>
      <c r="X16119">
        <v>6</v>
      </c>
    </row>
    <row r="16120" spans="1:39" x14ac:dyDescent="0.3">
      <c r="A16120">
        <v>5887</v>
      </c>
      <c r="B16120" t="s">
        <v>3087</v>
      </c>
      <c r="C16120" t="s">
        <v>4072</v>
      </c>
      <c r="T16120">
        <v>31</v>
      </c>
      <c r="U16120">
        <v>31</v>
      </c>
      <c r="V16120">
        <v>0</v>
      </c>
      <c r="W16120">
        <v>62</v>
      </c>
      <c r="X16120">
        <v>2</v>
      </c>
    </row>
    <row r="16121" spans="1:39" x14ac:dyDescent="0.3">
      <c r="A16121">
        <v>5887</v>
      </c>
      <c r="B16121" t="s">
        <v>3087</v>
      </c>
      <c r="C16121" t="s">
        <v>751</v>
      </c>
      <c r="T16121">
        <v>20</v>
      </c>
      <c r="U16121">
        <v>20</v>
      </c>
      <c r="V16121">
        <v>0</v>
      </c>
      <c r="W16121">
        <v>20</v>
      </c>
      <c r="X16121">
        <v>1</v>
      </c>
    </row>
    <row r="16122" spans="1:39" x14ac:dyDescent="0.3">
      <c r="A16122">
        <v>5887</v>
      </c>
      <c r="B16122" t="s">
        <v>380</v>
      </c>
      <c r="C16122" t="s">
        <v>215</v>
      </c>
      <c r="Y16122">
        <v>-2</v>
      </c>
      <c r="Z16122">
        <v>-2</v>
      </c>
      <c r="AA16122">
        <v>0</v>
      </c>
      <c r="AB16122">
        <v>-2</v>
      </c>
      <c r="AC16122">
        <v>1</v>
      </c>
    </row>
    <row r="16123" spans="1:39" x14ac:dyDescent="0.3">
      <c r="A16123">
        <v>5887</v>
      </c>
      <c r="B16123" t="s">
        <v>3087</v>
      </c>
      <c r="C16123" t="s">
        <v>969</v>
      </c>
      <c r="Y16123">
        <v>13</v>
      </c>
      <c r="Z16123">
        <v>13</v>
      </c>
      <c r="AA16123">
        <v>0</v>
      </c>
      <c r="AB16123">
        <v>13</v>
      </c>
      <c r="AC16123">
        <v>1</v>
      </c>
    </row>
    <row r="16124" spans="1:39" x14ac:dyDescent="0.3">
      <c r="A16124">
        <v>5887</v>
      </c>
      <c r="B16124" t="s">
        <v>380</v>
      </c>
      <c r="C16124" t="s">
        <v>4073</v>
      </c>
      <c r="AD16124">
        <v>1</v>
      </c>
      <c r="AE16124" t="s">
        <v>136</v>
      </c>
      <c r="AF16124">
        <v>0</v>
      </c>
      <c r="AG16124">
        <v>0</v>
      </c>
      <c r="AH16124">
        <v>8</v>
      </c>
      <c r="AI16124">
        <v>8</v>
      </c>
    </row>
    <row r="16125" spans="1:39" x14ac:dyDescent="0.3">
      <c r="A16125">
        <v>5887</v>
      </c>
      <c r="B16125" t="s">
        <v>3087</v>
      </c>
      <c r="C16125" t="s">
        <v>459</v>
      </c>
      <c r="AD16125">
        <v>1</v>
      </c>
      <c r="AE16125">
        <v>28</v>
      </c>
      <c r="AF16125">
        <v>1</v>
      </c>
      <c r="AG16125">
        <v>100</v>
      </c>
      <c r="AH16125">
        <v>5</v>
      </c>
      <c r="AI16125">
        <v>2</v>
      </c>
    </row>
    <row r="16126" spans="1:39" x14ac:dyDescent="0.3">
      <c r="A16126">
        <v>5887</v>
      </c>
      <c r="B16126" t="s">
        <v>3087</v>
      </c>
      <c r="C16126" t="s">
        <v>3015</v>
      </c>
      <c r="AD16126">
        <v>1</v>
      </c>
      <c r="AE16126">
        <v>39</v>
      </c>
      <c r="AF16126">
        <v>1</v>
      </c>
      <c r="AG16126">
        <v>100</v>
      </c>
      <c r="AH16126">
        <v>3</v>
      </c>
      <c r="AI16126">
        <v>0</v>
      </c>
    </row>
    <row r="16127" spans="1:39" x14ac:dyDescent="0.3">
      <c r="A16127">
        <v>5887</v>
      </c>
      <c r="B16127" t="s">
        <v>380</v>
      </c>
      <c r="C16127" t="s">
        <v>3691</v>
      </c>
      <c r="AJ16127">
        <v>53</v>
      </c>
      <c r="AK16127">
        <v>53</v>
      </c>
      <c r="AL16127">
        <v>53</v>
      </c>
      <c r="AM16127">
        <v>1</v>
      </c>
    </row>
    <row r="16128" spans="1:39" x14ac:dyDescent="0.3">
      <c r="A16128">
        <v>5887</v>
      </c>
      <c r="B16128" t="s">
        <v>3087</v>
      </c>
      <c r="C16128" t="s">
        <v>4074</v>
      </c>
      <c r="AJ16128">
        <v>48</v>
      </c>
      <c r="AK16128">
        <v>115</v>
      </c>
      <c r="AL16128">
        <v>38.299999999999997</v>
      </c>
      <c r="AM16128">
        <v>3</v>
      </c>
    </row>
    <row r="16129" spans="1:15" x14ac:dyDescent="0.3">
      <c r="A16129">
        <v>5888</v>
      </c>
      <c r="B16129" t="s">
        <v>650</v>
      </c>
      <c r="C16129" t="s">
        <v>4075</v>
      </c>
      <c r="D16129">
        <v>26</v>
      </c>
      <c r="E16129">
        <v>50</v>
      </c>
      <c r="F16129">
        <v>13</v>
      </c>
      <c r="G16129">
        <v>1</v>
      </c>
      <c r="H16129">
        <v>1</v>
      </c>
      <c r="I16129">
        <v>160</v>
      </c>
      <c r="J16129">
        <v>106.7</v>
      </c>
    </row>
    <row r="16130" spans="1:15" x14ac:dyDescent="0.3">
      <c r="A16130">
        <v>5888</v>
      </c>
      <c r="B16130" t="s">
        <v>650</v>
      </c>
      <c r="C16130" t="s">
        <v>4076</v>
      </c>
      <c r="D16130">
        <v>2</v>
      </c>
      <c r="E16130">
        <v>100</v>
      </c>
      <c r="F16130">
        <v>2</v>
      </c>
      <c r="G16130">
        <v>0</v>
      </c>
      <c r="H16130">
        <v>0</v>
      </c>
      <c r="I16130">
        <v>54</v>
      </c>
      <c r="J16130">
        <v>326.8</v>
      </c>
    </row>
    <row r="16131" spans="1:15" x14ac:dyDescent="0.3">
      <c r="A16131">
        <v>5888</v>
      </c>
      <c r="B16131" t="s">
        <v>650</v>
      </c>
      <c r="C16131" t="s">
        <v>2830</v>
      </c>
      <c r="D16131">
        <v>1</v>
      </c>
      <c r="E16131">
        <v>0</v>
      </c>
      <c r="F16131">
        <v>0</v>
      </c>
      <c r="G16131">
        <v>0</v>
      </c>
      <c r="H16131">
        <v>0</v>
      </c>
      <c r="I16131">
        <v>0</v>
      </c>
      <c r="J16131">
        <v>0</v>
      </c>
    </row>
    <row r="16132" spans="1:15" x14ac:dyDescent="0.3">
      <c r="A16132">
        <v>5888</v>
      </c>
      <c r="B16132" t="s">
        <v>477</v>
      </c>
      <c r="C16132" t="s">
        <v>4077</v>
      </c>
      <c r="D16132">
        <v>35</v>
      </c>
      <c r="E16132">
        <v>54.3</v>
      </c>
      <c r="F16132">
        <v>19</v>
      </c>
      <c r="G16132">
        <v>2</v>
      </c>
      <c r="H16132">
        <v>3</v>
      </c>
      <c r="I16132">
        <v>325</v>
      </c>
      <c r="J16132">
        <v>149.1</v>
      </c>
    </row>
    <row r="16133" spans="1:15" x14ac:dyDescent="0.3">
      <c r="A16133">
        <v>5888</v>
      </c>
      <c r="B16133" t="s">
        <v>650</v>
      </c>
      <c r="C16133" t="s">
        <v>176</v>
      </c>
      <c r="K16133">
        <v>23</v>
      </c>
      <c r="L16133">
        <v>1</v>
      </c>
      <c r="M16133">
        <v>19</v>
      </c>
      <c r="N16133">
        <v>1</v>
      </c>
      <c r="O16133">
        <v>117</v>
      </c>
    </row>
    <row r="16134" spans="1:15" x14ac:dyDescent="0.3">
      <c r="A16134">
        <v>5888</v>
      </c>
      <c r="B16134" t="s">
        <v>650</v>
      </c>
      <c r="C16134" t="s">
        <v>4075</v>
      </c>
      <c r="K16134">
        <v>19</v>
      </c>
      <c r="L16134">
        <v>0</v>
      </c>
      <c r="M16134">
        <v>21</v>
      </c>
      <c r="N16134">
        <v>1</v>
      </c>
      <c r="O16134">
        <v>110</v>
      </c>
    </row>
    <row r="16135" spans="1:15" x14ac:dyDescent="0.3">
      <c r="A16135">
        <v>5888</v>
      </c>
      <c r="B16135" t="s">
        <v>650</v>
      </c>
      <c r="C16135" t="s">
        <v>3776</v>
      </c>
      <c r="K16135">
        <v>8</v>
      </c>
      <c r="L16135">
        <v>1</v>
      </c>
      <c r="M16135">
        <v>14</v>
      </c>
      <c r="N16135">
        <v>0</v>
      </c>
      <c r="O16135">
        <v>26</v>
      </c>
    </row>
    <row r="16136" spans="1:15" x14ac:dyDescent="0.3">
      <c r="A16136">
        <v>5888</v>
      </c>
      <c r="B16136" t="s">
        <v>650</v>
      </c>
      <c r="C16136" t="s">
        <v>2119</v>
      </c>
      <c r="K16136">
        <v>3</v>
      </c>
      <c r="L16136">
        <v>0</v>
      </c>
      <c r="M16136">
        <v>9</v>
      </c>
      <c r="N16136">
        <v>1</v>
      </c>
      <c r="O16136">
        <v>14</v>
      </c>
    </row>
    <row r="16137" spans="1:15" x14ac:dyDescent="0.3">
      <c r="A16137">
        <v>5888</v>
      </c>
      <c r="B16137" t="s">
        <v>650</v>
      </c>
      <c r="C16137" t="s">
        <v>3777</v>
      </c>
      <c r="K16137">
        <v>1</v>
      </c>
      <c r="L16137">
        <v>0</v>
      </c>
      <c r="M16137">
        <v>14</v>
      </c>
      <c r="N16137">
        <v>0</v>
      </c>
      <c r="O16137">
        <v>14</v>
      </c>
    </row>
    <row r="16138" spans="1:15" x14ac:dyDescent="0.3">
      <c r="A16138">
        <v>5888</v>
      </c>
      <c r="B16138" t="s">
        <v>650</v>
      </c>
      <c r="C16138" t="s">
        <v>4078</v>
      </c>
      <c r="K16138">
        <v>1</v>
      </c>
      <c r="L16138">
        <v>0</v>
      </c>
      <c r="M16138">
        <v>2</v>
      </c>
      <c r="N16138">
        <v>0</v>
      </c>
      <c r="O16138">
        <v>2</v>
      </c>
    </row>
    <row r="16139" spans="1:15" x14ac:dyDescent="0.3">
      <c r="A16139">
        <v>5888</v>
      </c>
      <c r="B16139" t="s">
        <v>650</v>
      </c>
      <c r="C16139" t="s">
        <v>4076</v>
      </c>
      <c r="K16139">
        <v>2</v>
      </c>
      <c r="L16139">
        <v>0</v>
      </c>
      <c r="M16139">
        <v>0</v>
      </c>
      <c r="N16139">
        <v>0</v>
      </c>
      <c r="O16139">
        <v>-3</v>
      </c>
    </row>
    <row r="16140" spans="1:15" x14ac:dyDescent="0.3">
      <c r="A16140">
        <v>5888</v>
      </c>
      <c r="B16140" t="s">
        <v>477</v>
      </c>
      <c r="C16140" t="s">
        <v>1103</v>
      </c>
      <c r="K16140">
        <v>16</v>
      </c>
      <c r="L16140">
        <v>0</v>
      </c>
      <c r="M16140">
        <v>75</v>
      </c>
      <c r="N16140">
        <v>1</v>
      </c>
      <c r="O16140">
        <v>101</v>
      </c>
    </row>
    <row r="16141" spans="1:15" x14ac:dyDescent="0.3">
      <c r="A16141">
        <v>5888</v>
      </c>
      <c r="B16141" t="s">
        <v>477</v>
      </c>
      <c r="C16141" t="s">
        <v>4079</v>
      </c>
      <c r="K16141">
        <v>6</v>
      </c>
      <c r="L16141">
        <v>0</v>
      </c>
      <c r="M16141">
        <v>6</v>
      </c>
      <c r="N16141">
        <v>0</v>
      </c>
      <c r="O16141">
        <v>11</v>
      </c>
    </row>
    <row r="16142" spans="1:15" x14ac:dyDescent="0.3">
      <c r="A16142">
        <v>5888</v>
      </c>
      <c r="B16142" t="s">
        <v>477</v>
      </c>
      <c r="C16142" t="s">
        <v>467</v>
      </c>
      <c r="K16142">
        <v>3</v>
      </c>
      <c r="L16142">
        <v>0</v>
      </c>
      <c r="M16142">
        <v>7</v>
      </c>
      <c r="N16142">
        <v>0</v>
      </c>
      <c r="O16142">
        <v>7</v>
      </c>
    </row>
    <row r="16143" spans="1:15" x14ac:dyDescent="0.3">
      <c r="A16143">
        <v>5888</v>
      </c>
      <c r="B16143" t="s">
        <v>477</v>
      </c>
      <c r="C16143" t="s">
        <v>4077</v>
      </c>
      <c r="K16143">
        <v>2</v>
      </c>
      <c r="L16143">
        <v>0</v>
      </c>
      <c r="M16143">
        <v>12</v>
      </c>
      <c r="N16143">
        <v>0</v>
      </c>
      <c r="O16143">
        <v>0</v>
      </c>
    </row>
    <row r="16144" spans="1:15" x14ac:dyDescent="0.3">
      <c r="A16144">
        <v>5888</v>
      </c>
      <c r="B16144" t="s">
        <v>477</v>
      </c>
      <c r="C16144" t="s">
        <v>4004</v>
      </c>
      <c r="K16144">
        <v>1</v>
      </c>
      <c r="L16144">
        <v>0</v>
      </c>
      <c r="M16144">
        <v>-1</v>
      </c>
      <c r="N16144">
        <v>0</v>
      </c>
      <c r="O16144">
        <v>-1</v>
      </c>
    </row>
    <row r="16145" spans="1:24" x14ac:dyDescent="0.3">
      <c r="A16145">
        <v>5888</v>
      </c>
      <c r="B16145" t="s">
        <v>650</v>
      </c>
      <c r="C16145" t="s">
        <v>3132</v>
      </c>
      <c r="P16145">
        <v>39</v>
      </c>
      <c r="Q16145">
        <v>0</v>
      </c>
      <c r="R16145">
        <v>107</v>
      </c>
      <c r="S16145">
        <v>6</v>
      </c>
    </row>
    <row r="16146" spans="1:24" x14ac:dyDescent="0.3">
      <c r="A16146">
        <v>5888</v>
      </c>
      <c r="B16146" t="s">
        <v>650</v>
      </c>
      <c r="C16146" t="s">
        <v>2119</v>
      </c>
      <c r="P16146">
        <v>22</v>
      </c>
      <c r="Q16146">
        <v>1</v>
      </c>
      <c r="R16146">
        <v>51</v>
      </c>
      <c r="S16146">
        <v>4</v>
      </c>
    </row>
    <row r="16147" spans="1:24" x14ac:dyDescent="0.3">
      <c r="A16147">
        <v>5888</v>
      </c>
      <c r="B16147" t="s">
        <v>650</v>
      </c>
      <c r="C16147" t="s">
        <v>176</v>
      </c>
      <c r="P16147">
        <v>45</v>
      </c>
      <c r="Q16147">
        <v>0</v>
      </c>
      <c r="R16147">
        <v>45</v>
      </c>
      <c r="S16147">
        <v>1</v>
      </c>
    </row>
    <row r="16148" spans="1:24" x14ac:dyDescent="0.3">
      <c r="A16148">
        <v>5888</v>
      </c>
      <c r="B16148" t="s">
        <v>650</v>
      </c>
      <c r="C16148" t="s">
        <v>3444</v>
      </c>
      <c r="P16148">
        <v>6</v>
      </c>
      <c r="Q16148">
        <v>0</v>
      </c>
      <c r="R16148">
        <v>6</v>
      </c>
      <c r="S16148">
        <v>1</v>
      </c>
    </row>
    <row r="16149" spans="1:24" x14ac:dyDescent="0.3">
      <c r="A16149">
        <v>5888</v>
      </c>
      <c r="B16149" t="s">
        <v>650</v>
      </c>
      <c r="C16149" t="s">
        <v>398</v>
      </c>
      <c r="P16149">
        <v>3</v>
      </c>
      <c r="Q16149">
        <v>0</v>
      </c>
      <c r="R16149">
        <v>3</v>
      </c>
      <c r="S16149">
        <v>1</v>
      </c>
    </row>
    <row r="16150" spans="1:24" x14ac:dyDescent="0.3">
      <c r="A16150">
        <v>5888</v>
      </c>
      <c r="B16150" t="s">
        <v>650</v>
      </c>
      <c r="C16150" t="s">
        <v>2830</v>
      </c>
      <c r="P16150">
        <v>3</v>
      </c>
      <c r="Q16150">
        <v>0</v>
      </c>
      <c r="R16150">
        <v>2</v>
      </c>
      <c r="S16150">
        <v>2</v>
      </c>
    </row>
    <row r="16151" spans="1:24" x14ac:dyDescent="0.3">
      <c r="A16151">
        <v>5888</v>
      </c>
      <c r="B16151" t="s">
        <v>477</v>
      </c>
      <c r="C16151" t="s">
        <v>3998</v>
      </c>
      <c r="P16151">
        <v>50</v>
      </c>
      <c r="Q16151">
        <v>1</v>
      </c>
      <c r="R16151">
        <v>150</v>
      </c>
      <c r="S16151">
        <v>8</v>
      </c>
    </row>
    <row r="16152" spans="1:24" x14ac:dyDescent="0.3">
      <c r="A16152">
        <v>5888</v>
      </c>
      <c r="B16152" t="s">
        <v>477</v>
      </c>
      <c r="C16152" t="s">
        <v>473</v>
      </c>
      <c r="P16152">
        <v>54</v>
      </c>
      <c r="Q16152">
        <v>1</v>
      </c>
      <c r="R16152">
        <v>54</v>
      </c>
      <c r="S16152">
        <v>1</v>
      </c>
    </row>
    <row r="16153" spans="1:24" x14ac:dyDescent="0.3">
      <c r="A16153">
        <v>5888</v>
      </c>
      <c r="B16153" t="s">
        <v>477</v>
      </c>
      <c r="C16153" t="s">
        <v>4080</v>
      </c>
      <c r="P16153">
        <v>28</v>
      </c>
      <c r="Q16153">
        <v>0</v>
      </c>
      <c r="R16153">
        <v>28</v>
      </c>
      <c r="S16153">
        <v>1</v>
      </c>
    </row>
    <row r="16154" spans="1:24" x14ac:dyDescent="0.3">
      <c r="A16154">
        <v>5888</v>
      </c>
      <c r="B16154" t="s">
        <v>477</v>
      </c>
      <c r="C16154" t="s">
        <v>4004</v>
      </c>
      <c r="P16154">
        <v>26</v>
      </c>
      <c r="Q16154">
        <v>0</v>
      </c>
      <c r="R16154">
        <v>26</v>
      </c>
      <c r="S16154">
        <v>1</v>
      </c>
    </row>
    <row r="16155" spans="1:24" x14ac:dyDescent="0.3">
      <c r="A16155">
        <v>5888</v>
      </c>
      <c r="B16155" t="s">
        <v>477</v>
      </c>
      <c r="C16155" t="s">
        <v>3609</v>
      </c>
      <c r="P16155">
        <v>18</v>
      </c>
      <c r="Q16155">
        <v>1</v>
      </c>
      <c r="R16155">
        <v>24</v>
      </c>
      <c r="S16155">
        <v>2</v>
      </c>
    </row>
    <row r="16156" spans="1:24" x14ac:dyDescent="0.3">
      <c r="A16156">
        <v>5888</v>
      </c>
      <c r="B16156" t="s">
        <v>477</v>
      </c>
      <c r="C16156" t="s">
        <v>107</v>
      </c>
      <c r="P16156">
        <v>10</v>
      </c>
      <c r="Q16156">
        <v>0</v>
      </c>
      <c r="R16156">
        <v>21</v>
      </c>
      <c r="S16156">
        <v>3</v>
      </c>
    </row>
    <row r="16157" spans="1:24" x14ac:dyDescent="0.3">
      <c r="A16157">
        <v>5888</v>
      </c>
      <c r="B16157" t="s">
        <v>477</v>
      </c>
      <c r="C16157" t="s">
        <v>1103</v>
      </c>
      <c r="P16157">
        <v>10</v>
      </c>
      <c r="Q16157">
        <v>0</v>
      </c>
      <c r="R16157">
        <v>10</v>
      </c>
      <c r="S16157">
        <v>1</v>
      </c>
    </row>
    <row r="16158" spans="1:24" x14ac:dyDescent="0.3">
      <c r="A16158">
        <v>5888</v>
      </c>
      <c r="B16158" t="s">
        <v>477</v>
      </c>
      <c r="C16158" t="s">
        <v>4081</v>
      </c>
      <c r="P16158">
        <v>9</v>
      </c>
      <c r="Q16158">
        <v>0</v>
      </c>
      <c r="R16158">
        <v>9</v>
      </c>
      <c r="S16158">
        <v>1</v>
      </c>
    </row>
    <row r="16159" spans="1:24" x14ac:dyDescent="0.3">
      <c r="A16159">
        <v>5888</v>
      </c>
      <c r="B16159" t="s">
        <v>477</v>
      </c>
      <c r="C16159" t="s">
        <v>4079</v>
      </c>
      <c r="P16159">
        <v>3</v>
      </c>
      <c r="Q16159">
        <v>0</v>
      </c>
      <c r="R16159">
        <v>3</v>
      </c>
      <c r="S16159">
        <v>1</v>
      </c>
    </row>
    <row r="16160" spans="1:24" x14ac:dyDescent="0.3">
      <c r="A16160">
        <v>5888</v>
      </c>
      <c r="B16160" t="s">
        <v>650</v>
      </c>
      <c r="C16160" t="s">
        <v>2119</v>
      </c>
      <c r="T16160">
        <v>21</v>
      </c>
      <c r="U16160">
        <v>23</v>
      </c>
      <c r="V16160">
        <v>0</v>
      </c>
      <c r="W16160">
        <v>42</v>
      </c>
      <c r="X16160">
        <v>2</v>
      </c>
    </row>
    <row r="16161" spans="1:39" x14ac:dyDescent="0.3">
      <c r="A16161">
        <v>5888</v>
      </c>
      <c r="B16161" t="s">
        <v>650</v>
      </c>
      <c r="C16161" t="s">
        <v>4082</v>
      </c>
      <c r="T16161">
        <v>11.5</v>
      </c>
      <c r="U16161">
        <v>13</v>
      </c>
      <c r="V16161">
        <v>0</v>
      </c>
      <c r="W16161">
        <v>23</v>
      </c>
      <c r="X16161">
        <v>2</v>
      </c>
    </row>
    <row r="16162" spans="1:39" x14ac:dyDescent="0.3">
      <c r="A16162">
        <v>5888</v>
      </c>
      <c r="B16162" t="s">
        <v>477</v>
      </c>
      <c r="C16162" t="s">
        <v>517</v>
      </c>
      <c r="T16162">
        <v>27.7</v>
      </c>
      <c r="U16162">
        <v>31</v>
      </c>
      <c r="V16162">
        <v>0</v>
      </c>
      <c r="W16162">
        <v>83</v>
      </c>
      <c r="X16162">
        <v>3</v>
      </c>
    </row>
    <row r="16163" spans="1:39" x14ac:dyDescent="0.3">
      <c r="A16163">
        <v>5888</v>
      </c>
      <c r="B16163" t="s">
        <v>477</v>
      </c>
      <c r="C16163" t="s">
        <v>4079</v>
      </c>
      <c r="T16163">
        <v>20.5</v>
      </c>
      <c r="U16163">
        <v>22</v>
      </c>
      <c r="V16163">
        <v>0</v>
      </c>
      <c r="W16163">
        <v>41</v>
      </c>
      <c r="X16163">
        <v>2</v>
      </c>
    </row>
    <row r="16164" spans="1:39" x14ac:dyDescent="0.3">
      <c r="A16164">
        <v>5888</v>
      </c>
      <c r="B16164" t="s">
        <v>477</v>
      </c>
      <c r="C16164" t="s">
        <v>1103</v>
      </c>
      <c r="T16164">
        <v>3</v>
      </c>
      <c r="U16164">
        <v>3</v>
      </c>
      <c r="V16164">
        <v>0</v>
      </c>
      <c r="W16164">
        <v>3</v>
      </c>
      <c r="X16164">
        <v>1</v>
      </c>
    </row>
    <row r="16165" spans="1:39" x14ac:dyDescent="0.3">
      <c r="A16165">
        <v>5888</v>
      </c>
      <c r="B16165" t="s">
        <v>650</v>
      </c>
      <c r="C16165" t="s">
        <v>2119</v>
      </c>
      <c r="Y16165">
        <v>4</v>
      </c>
      <c r="Z16165">
        <v>5</v>
      </c>
      <c r="AA16165">
        <v>0</v>
      </c>
      <c r="AB16165">
        <v>8</v>
      </c>
      <c r="AC16165">
        <v>2</v>
      </c>
    </row>
    <row r="16166" spans="1:39" x14ac:dyDescent="0.3">
      <c r="A16166">
        <v>5888</v>
      </c>
      <c r="B16166" t="s">
        <v>477</v>
      </c>
      <c r="C16166" t="s">
        <v>517</v>
      </c>
      <c r="Y16166">
        <v>10.5</v>
      </c>
      <c r="Z16166">
        <v>21</v>
      </c>
      <c r="AA16166">
        <v>0</v>
      </c>
      <c r="AB16166">
        <v>21</v>
      </c>
      <c r="AC16166">
        <v>2</v>
      </c>
    </row>
    <row r="16167" spans="1:39" x14ac:dyDescent="0.3">
      <c r="A16167">
        <v>5888</v>
      </c>
      <c r="B16167" t="s">
        <v>477</v>
      </c>
      <c r="C16167" t="s">
        <v>4080</v>
      </c>
      <c r="Y16167">
        <v>13</v>
      </c>
      <c r="Z16167">
        <v>13</v>
      </c>
      <c r="AA16167">
        <v>0</v>
      </c>
      <c r="AB16167">
        <v>13</v>
      </c>
      <c r="AC16167">
        <v>1</v>
      </c>
    </row>
    <row r="16168" spans="1:39" x14ac:dyDescent="0.3">
      <c r="A16168">
        <v>5888</v>
      </c>
      <c r="B16168" t="s">
        <v>650</v>
      </c>
      <c r="C16168" t="s">
        <v>4083</v>
      </c>
      <c r="AD16168">
        <v>1</v>
      </c>
      <c r="AE16168">
        <v>32</v>
      </c>
      <c r="AF16168">
        <v>1</v>
      </c>
      <c r="AG16168">
        <v>100</v>
      </c>
      <c r="AH16168">
        <v>7</v>
      </c>
      <c r="AI16168">
        <v>4</v>
      </c>
    </row>
    <row r="16169" spans="1:39" x14ac:dyDescent="0.3">
      <c r="A16169">
        <v>5888</v>
      </c>
      <c r="B16169" t="s">
        <v>650</v>
      </c>
      <c r="C16169" t="s">
        <v>2771</v>
      </c>
      <c r="AD16169">
        <v>1</v>
      </c>
      <c r="AE16169" t="s">
        <v>136</v>
      </c>
      <c r="AF16169">
        <v>0</v>
      </c>
      <c r="AG16169">
        <v>0</v>
      </c>
      <c r="AH16169">
        <v>0</v>
      </c>
      <c r="AI16169">
        <v>0</v>
      </c>
    </row>
    <row r="16170" spans="1:39" x14ac:dyDescent="0.3">
      <c r="A16170">
        <v>5888</v>
      </c>
      <c r="B16170" t="s">
        <v>477</v>
      </c>
      <c r="C16170" t="s">
        <v>52</v>
      </c>
      <c r="AD16170">
        <v>2</v>
      </c>
      <c r="AE16170">
        <v>37</v>
      </c>
      <c r="AF16170">
        <v>2</v>
      </c>
      <c r="AG16170">
        <v>100</v>
      </c>
      <c r="AH16170">
        <v>10</v>
      </c>
      <c r="AI16170">
        <v>4</v>
      </c>
    </row>
    <row r="16171" spans="1:39" x14ac:dyDescent="0.3">
      <c r="A16171">
        <v>5888</v>
      </c>
      <c r="B16171" t="s">
        <v>650</v>
      </c>
      <c r="C16171" t="s">
        <v>4084</v>
      </c>
      <c r="AJ16171">
        <v>45</v>
      </c>
      <c r="AK16171">
        <v>163</v>
      </c>
      <c r="AL16171">
        <v>40.799999999999997</v>
      </c>
      <c r="AM16171">
        <v>4</v>
      </c>
    </row>
    <row r="16172" spans="1:39" x14ac:dyDescent="0.3">
      <c r="A16172">
        <v>5888</v>
      </c>
      <c r="B16172" t="s">
        <v>477</v>
      </c>
      <c r="C16172" t="s">
        <v>3614</v>
      </c>
      <c r="AJ16172">
        <v>45</v>
      </c>
      <c r="AK16172">
        <v>184</v>
      </c>
      <c r="AL16172">
        <v>36.799999999999997</v>
      </c>
      <c r="AM16172">
        <v>5</v>
      </c>
    </row>
    <row r="16173" spans="1:39" x14ac:dyDescent="0.3">
      <c r="A16173">
        <v>5889</v>
      </c>
      <c r="B16173" t="s">
        <v>1749</v>
      </c>
      <c r="C16173" t="s">
        <v>183</v>
      </c>
      <c r="D16173">
        <v>32</v>
      </c>
      <c r="E16173">
        <v>65.599999999999994</v>
      </c>
      <c r="F16173">
        <v>21</v>
      </c>
      <c r="G16173">
        <v>1</v>
      </c>
      <c r="H16173">
        <v>2</v>
      </c>
      <c r="I16173">
        <v>322</v>
      </c>
      <c r="J16173">
        <v>164.5</v>
      </c>
    </row>
    <row r="16174" spans="1:39" x14ac:dyDescent="0.3">
      <c r="A16174">
        <v>5889</v>
      </c>
      <c r="B16174" t="s">
        <v>1749</v>
      </c>
      <c r="C16174" t="s">
        <v>4085</v>
      </c>
      <c r="D16174">
        <v>8</v>
      </c>
      <c r="E16174">
        <v>75</v>
      </c>
      <c r="F16174">
        <v>6</v>
      </c>
      <c r="G16174">
        <v>0</v>
      </c>
      <c r="H16174">
        <v>1</v>
      </c>
      <c r="I16174">
        <v>64</v>
      </c>
      <c r="J16174">
        <v>183.5</v>
      </c>
    </row>
    <row r="16175" spans="1:39" x14ac:dyDescent="0.3">
      <c r="A16175">
        <v>5889</v>
      </c>
      <c r="B16175" t="s">
        <v>1749</v>
      </c>
      <c r="C16175" t="s">
        <v>4086</v>
      </c>
      <c r="D16175">
        <v>1</v>
      </c>
      <c r="E16175">
        <v>0</v>
      </c>
      <c r="F16175">
        <v>0</v>
      </c>
      <c r="G16175">
        <v>0</v>
      </c>
      <c r="H16175">
        <v>0</v>
      </c>
      <c r="I16175">
        <v>0</v>
      </c>
      <c r="J16175">
        <v>0</v>
      </c>
    </row>
    <row r="16176" spans="1:39" x14ac:dyDescent="0.3">
      <c r="A16176">
        <v>5889</v>
      </c>
      <c r="B16176" t="s">
        <v>41</v>
      </c>
      <c r="C16176" t="s">
        <v>3964</v>
      </c>
      <c r="D16176">
        <v>1</v>
      </c>
      <c r="E16176">
        <v>100</v>
      </c>
      <c r="F16176">
        <v>1</v>
      </c>
      <c r="G16176">
        <v>0</v>
      </c>
      <c r="H16176">
        <v>0</v>
      </c>
      <c r="I16176">
        <v>46</v>
      </c>
      <c r="J16176">
        <v>486.4</v>
      </c>
    </row>
    <row r="16177" spans="1:19" x14ac:dyDescent="0.3">
      <c r="A16177">
        <v>5889</v>
      </c>
      <c r="B16177" t="s">
        <v>41</v>
      </c>
      <c r="C16177" t="s">
        <v>699</v>
      </c>
      <c r="D16177">
        <v>12</v>
      </c>
      <c r="E16177">
        <v>33.299999999999997</v>
      </c>
      <c r="F16177">
        <v>4</v>
      </c>
      <c r="G16177">
        <v>0</v>
      </c>
      <c r="H16177">
        <v>1</v>
      </c>
      <c r="I16177">
        <v>32</v>
      </c>
      <c r="J16177">
        <v>83.2</v>
      </c>
    </row>
    <row r="16178" spans="1:19" x14ac:dyDescent="0.3">
      <c r="A16178">
        <v>5889</v>
      </c>
      <c r="B16178" t="s">
        <v>41</v>
      </c>
      <c r="C16178" t="s">
        <v>3959</v>
      </c>
      <c r="D16178">
        <v>9</v>
      </c>
      <c r="E16178">
        <v>44.4</v>
      </c>
      <c r="F16178">
        <v>4</v>
      </c>
      <c r="G16178">
        <v>1</v>
      </c>
      <c r="H16178">
        <v>1</v>
      </c>
      <c r="I16178">
        <v>25</v>
      </c>
      <c r="J16178">
        <v>82.2</v>
      </c>
    </row>
    <row r="16179" spans="1:19" x14ac:dyDescent="0.3">
      <c r="A16179">
        <v>5889</v>
      </c>
      <c r="B16179" t="s">
        <v>41</v>
      </c>
      <c r="C16179" t="s">
        <v>4087</v>
      </c>
      <c r="D16179">
        <v>1</v>
      </c>
      <c r="E16179">
        <v>100</v>
      </c>
      <c r="F16179">
        <v>1</v>
      </c>
      <c r="G16179">
        <v>0</v>
      </c>
      <c r="H16179">
        <v>0</v>
      </c>
      <c r="I16179">
        <v>18</v>
      </c>
      <c r="J16179">
        <v>251.2</v>
      </c>
    </row>
    <row r="16180" spans="1:19" x14ac:dyDescent="0.3">
      <c r="A16180">
        <v>5889</v>
      </c>
      <c r="B16180" t="s">
        <v>1749</v>
      </c>
      <c r="C16180" t="s">
        <v>202</v>
      </c>
      <c r="K16180">
        <v>28</v>
      </c>
      <c r="L16180">
        <v>0</v>
      </c>
      <c r="M16180">
        <v>34</v>
      </c>
      <c r="N16180">
        <v>4</v>
      </c>
      <c r="O16180">
        <v>149</v>
      </c>
    </row>
    <row r="16181" spans="1:19" x14ac:dyDescent="0.3">
      <c r="A16181">
        <v>5889</v>
      </c>
      <c r="B16181" t="s">
        <v>1749</v>
      </c>
      <c r="C16181" t="s">
        <v>4086</v>
      </c>
      <c r="K16181">
        <v>1</v>
      </c>
      <c r="L16181">
        <v>0</v>
      </c>
      <c r="M16181">
        <v>5</v>
      </c>
      <c r="N16181">
        <v>0</v>
      </c>
      <c r="O16181">
        <v>5</v>
      </c>
    </row>
    <row r="16182" spans="1:19" x14ac:dyDescent="0.3">
      <c r="A16182">
        <v>5889</v>
      </c>
      <c r="B16182" t="s">
        <v>1749</v>
      </c>
      <c r="C16182" t="s">
        <v>3917</v>
      </c>
      <c r="K16182">
        <v>5</v>
      </c>
      <c r="L16182">
        <v>0</v>
      </c>
      <c r="M16182">
        <v>6</v>
      </c>
      <c r="N16182">
        <v>0</v>
      </c>
      <c r="O16182">
        <v>3</v>
      </c>
    </row>
    <row r="16183" spans="1:19" x14ac:dyDescent="0.3">
      <c r="A16183">
        <v>5889</v>
      </c>
      <c r="B16183" t="s">
        <v>1749</v>
      </c>
      <c r="C16183" t="s">
        <v>3721</v>
      </c>
      <c r="K16183">
        <v>0</v>
      </c>
      <c r="L16183">
        <v>1</v>
      </c>
      <c r="M16183">
        <v>0</v>
      </c>
      <c r="N16183">
        <v>0</v>
      </c>
      <c r="O16183">
        <v>0</v>
      </c>
    </row>
    <row r="16184" spans="1:19" x14ac:dyDescent="0.3">
      <c r="A16184">
        <v>5889</v>
      </c>
      <c r="B16184" t="s">
        <v>1749</v>
      </c>
      <c r="C16184" t="s">
        <v>183</v>
      </c>
      <c r="K16184">
        <v>1</v>
      </c>
      <c r="L16184">
        <v>0</v>
      </c>
      <c r="M16184">
        <v>-3</v>
      </c>
      <c r="N16184">
        <v>0</v>
      </c>
      <c r="O16184">
        <v>-3</v>
      </c>
    </row>
    <row r="16185" spans="1:19" x14ac:dyDescent="0.3">
      <c r="A16185">
        <v>5889</v>
      </c>
      <c r="B16185" t="s">
        <v>41</v>
      </c>
      <c r="C16185" t="s">
        <v>701</v>
      </c>
      <c r="K16185">
        <v>2</v>
      </c>
      <c r="L16185">
        <v>0</v>
      </c>
      <c r="M16185">
        <v>9</v>
      </c>
      <c r="N16185">
        <v>0</v>
      </c>
      <c r="O16185">
        <v>13</v>
      </c>
    </row>
    <row r="16186" spans="1:19" x14ac:dyDescent="0.3">
      <c r="A16186">
        <v>5889</v>
      </c>
      <c r="B16186" t="s">
        <v>41</v>
      </c>
      <c r="C16186" t="s">
        <v>121</v>
      </c>
      <c r="K16186">
        <v>10</v>
      </c>
      <c r="L16186">
        <v>0</v>
      </c>
      <c r="M16186">
        <v>4</v>
      </c>
      <c r="N16186">
        <v>0</v>
      </c>
      <c r="O16186">
        <v>12</v>
      </c>
    </row>
    <row r="16187" spans="1:19" x14ac:dyDescent="0.3">
      <c r="A16187">
        <v>5889</v>
      </c>
      <c r="B16187" t="s">
        <v>41</v>
      </c>
      <c r="C16187" t="s">
        <v>3959</v>
      </c>
      <c r="K16187">
        <v>5</v>
      </c>
      <c r="L16187">
        <v>0</v>
      </c>
      <c r="M16187">
        <v>13</v>
      </c>
      <c r="N16187">
        <v>0</v>
      </c>
      <c r="O16187">
        <v>7</v>
      </c>
    </row>
    <row r="16188" spans="1:19" x14ac:dyDescent="0.3">
      <c r="A16188">
        <v>5889</v>
      </c>
      <c r="B16188" t="s">
        <v>41</v>
      </c>
      <c r="C16188" t="s">
        <v>3962</v>
      </c>
      <c r="K16188">
        <v>1</v>
      </c>
      <c r="L16188">
        <v>0</v>
      </c>
      <c r="M16188">
        <v>3</v>
      </c>
      <c r="N16188">
        <v>0</v>
      </c>
      <c r="O16188">
        <v>3</v>
      </c>
    </row>
    <row r="16189" spans="1:19" x14ac:dyDescent="0.3">
      <c r="A16189">
        <v>5889</v>
      </c>
      <c r="B16189" t="s">
        <v>41</v>
      </c>
      <c r="C16189" t="s">
        <v>120</v>
      </c>
      <c r="K16189">
        <v>4</v>
      </c>
      <c r="L16189">
        <v>0</v>
      </c>
      <c r="M16189">
        <v>2</v>
      </c>
      <c r="N16189">
        <v>0</v>
      </c>
      <c r="O16189">
        <v>-1</v>
      </c>
    </row>
    <row r="16190" spans="1:19" x14ac:dyDescent="0.3">
      <c r="A16190">
        <v>5889</v>
      </c>
      <c r="B16190" t="s">
        <v>41</v>
      </c>
      <c r="C16190" t="s">
        <v>180</v>
      </c>
      <c r="K16190">
        <v>2</v>
      </c>
      <c r="L16190">
        <v>0</v>
      </c>
      <c r="M16190">
        <v>1</v>
      </c>
      <c r="N16190">
        <v>0</v>
      </c>
      <c r="O16190">
        <v>-1</v>
      </c>
    </row>
    <row r="16191" spans="1:19" x14ac:dyDescent="0.3">
      <c r="A16191">
        <v>5889</v>
      </c>
      <c r="B16191" t="s">
        <v>41</v>
      </c>
      <c r="C16191" t="s">
        <v>699</v>
      </c>
      <c r="K16191">
        <v>10</v>
      </c>
      <c r="L16191">
        <v>1</v>
      </c>
      <c r="M16191">
        <v>6</v>
      </c>
      <c r="N16191">
        <v>0</v>
      </c>
      <c r="O16191">
        <v>-27</v>
      </c>
    </row>
    <row r="16192" spans="1:19" x14ac:dyDescent="0.3">
      <c r="A16192">
        <v>5889</v>
      </c>
      <c r="B16192" t="s">
        <v>1749</v>
      </c>
      <c r="C16192" t="s">
        <v>4088</v>
      </c>
      <c r="P16192">
        <v>45</v>
      </c>
      <c r="Q16192">
        <v>0</v>
      </c>
      <c r="R16192">
        <v>121</v>
      </c>
      <c r="S16192">
        <v>7</v>
      </c>
    </row>
    <row r="16193" spans="1:24" x14ac:dyDescent="0.3">
      <c r="A16193">
        <v>5889</v>
      </c>
      <c r="B16193" t="s">
        <v>1749</v>
      </c>
      <c r="C16193" t="s">
        <v>3919</v>
      </c>
      <c r="P16193">
        <v>42</v>
      </c>
      <c r="Q16193">
        <v>1</v>
      </c>
      <c r="R16193">
        <v>88</v>
      </c>
      <c r="S16193">
        <v>6</v>
      </c>
    </row>
    <row r="16194" spans="1:24" x14ac:dyDescent="0.3">
      <c r="A16194">
        <v>5889</v>
      </c>
      <c r="B16194" t="s">
        <v>1749</v>
      </c>
      <c r="C16194" t="s">
        <v>4086</v>
      </c>
      <c r="P16194">
        <v>24</v>
      </c>
      <c r="Q16194">
        <v>0</v>
      </c>
      <c r="R16194">
        <v>57</v>
      </c>
      <c r="S16194">
        <v>3</v>
      </c>
    </row>
    <row r="16195" spans="1:24" x14ac:dyDescent="0.3">
      <c r="A16195">
        <v>5889</v>
      </c>
      <c r="B16195" t="s">
        <v>1749</v>
      </c>
      <c r="C16195" t="s">
        <v>202</v>
      </c>
      <c r="P16195">
        <v>34</v>
      </c>
      <c r="Q16195">
        <v>1</v>
      </c>
      <c r="R16195">
        <v>51</v>
      </c>
      <c r="S16195">
        <v>5</v>
      </c>
    </row>
    <row r="16196" spans="1:24" x14ac:dyDescent="0.3">
      <c r="A16196">
        <v>5889</v>
      </c>
      <c r="B16196" t="s">
        <v>1749</v>
      </c>
      <c r="C16196" t="s">
        <v>3920</v>
      </c>
      <c r="P16196">
        <v>13</v>
      </c>
      <c r="Q16196">
        <v>0</v>
      </c>
      <c r="R16196">
        <v>25</v>
      </c>
      <c r="S16196">
        <v>3</v>
      </c>
    </row>
    <row r="16197" spans="1:24" x14ac:dyDescent="0.3">
      <c r="A16197">
        <v>5889</v>
      </c>
      <c r="B16197" t="s">
        <v>1749</v>
      </c>
      <c r="C16197" t="s">
        <v>2962</v>
      </c>
      <c r="P16197">
        <v>19</v>
      </c>
      <c r="Q16197">
        <v>1</v>
      </c>
      <c r="R16197">
        <v>19</v>
      </c>
      <c r="S16197">
        <v>1</v>
      </c>
    </row>
    <row r="16198" spans="1:24" x14ac:dyDescent="0.3">
      <c r="A16198">
        <v>5889</v>
      </c>
      <c r="B16198" t="s">
        <v>1749</v>
      </c>
      <c r="C16198" t="s">
        <v>2733</v>
      </c>
      <c r="P16198">
        <v>15</v>
      </c>
      <c r="Q16198">
        <v>0</v>
      </c>
      <c r="R16198">
        <v>15</v>
      </c>
      <c r="S16198">
        <v>1</v>
      </c>
    </row>
    <row r="16199" spans="1:24" x14ac:dyDescent="0.3">
      <c r="A16199">
        <v>5889</v>
      </c>
      <c r="B16199" t="s">
        <v>1749</v>
      </c>
      <c r="C16199" t="s">
        <v>3917</v>
      </c>
      <c r="P16199">
        <v>10</v>
      </c>
      <c r="Q16199">
        <v>0</v>
      </c>
      <c r="R16199">
        <v>10</v>
      </c>
      <c r="S16199">
        <v>1</v>
      </c>
    </row>
    <row r="16200" spans="1:24" x14ac:dyDescent="0.3">
      <c r="A16200">
        <v>5889</v>
      </c>
      <c r="B16200" t="s">
        <v>41</v>
      </c>
      <c r="C16200" t="s">
        <v>4089</v>
      </c>
      <c r="P16200">
        <v>46</v>
      </c>
      <c r="Q16200">
        <v>1</v>
      </c>
      <c r="R16200">
        <v>63</v>
      </c>
      <c r="S16200">
        <v>2</v>
      </c>
    </row>
    <row r="16201" spans="1:24" x14ac:dyDescent="0.3">
      <c r="A16201">
        <v>5889</v>
      </c>
      <c r="B16201" t="s">
        <v>41</v>
      </c>
      <c r="C16201" t="s">
        <v>3964</v>
      </c>
      <c r="P16201">
        <v>27</v>
      </c>
      <c r="Q16201">
        <v>1</v>
      </c>
      <c r="R16201">
        <v>27</v>
      </c>
      <c r="S16201">
        <v>1</v>
      </c>
    </row>
    <row r="16202" spans="1:24" x14ac:dyDescent="0.3">
      <c r="A16202">
        <v>5889</v>
      </c>
      <c r="B16202" t="s">
        <v>41</v>
      </c>
      <c r="C16202" t="s">
        <v>3959</v>
      </c>
      <c r="P16202">
        <v>18</v>
      </c>
      <c r="Q16202">
        <v>0</v>
      </c>
      <c r="R16202">
        <v>18</v>
      </c>
      <c r="S16202">
        <v>1</v>
      </c>
    </row>
    <row r="16203" spans="1:24" x14ac:dyDescent="0.3">
      <c r="A16203">
        <v>5889</v>
      </c>
      <c r="B16203" t="s">
        <v>41</v>
      </c>
      <c r="C16203" t="s">
        <v>3965</v>
      </c>
      <c r="P16203">
        <v>7</v>
      </c>
      <c r="Q16203">
        <v>0</v>
      </c>
      <c r="R16203">
        <v>11</v>
      </c>
      <c r="S16203">
        <v>2</v>
      </c>
    </row>
    <row r="16204" spans="1:24" x14ac:dyDescent="0.3">
      <c r="A16204">
        <v>5889</v>
      </c>
      <c r="B16204" t="s">
        <v>41</v>
      </c>
      <c r="C16204" t="s">
        <v>180</v>
      </c>
      <c r="P16204">
        <v>2</v>
      </c>
      <c r="Q16204">
        <v>0</v>
      </c>
      <c r="R16204">
        <v>3</v>
      </c>
      <c r="S16204">
        <v>2</v>
      </c>
    </row>
    <row r="16205" spans="1:24" x14ac:dyDescent="0.3">
      <c r="A16205">
        <v>5889</v>
      </c>
      <c r="B16205" t="s">
        <v>41</v>
      </c>
      <c r="C16205" t="s">
        <v>4090</v>
      </c>
      <c r="P16205">
        <v>3</v>
      </c>
      <c r="Q16205">
        <v>0</v>
      </c>
      <c r="R16205">
        <v>3</v>
      </c>
      <c r="S16205">
        <v>1</v>
      </c>
    </row>
    <row r="16206" spans="1:24" x14ac:dyDescent="0.3">
      <c r="A16206">
        <v>5889</v>
      </c>
      <c r="B16206" t="s">
        <v>41</v>
      </c>
      <c r="C16206" t="s">
        <v>121</v>
      </c>
      <c r="P16206">
        <v>-4</v>
      </c>
      <c r="Q16206">
        <v>0</v>
      </c>
      <c r="R16206">
        <v>-4</v>
      </c>
      <c r="S16206">
        <v>1</v>
      </c>
    </row>
    <row r="16207" spans="1:24" x14ac:dyDescent="0.3">
      <c r="A16207">
        <v>5889</v>
      </c>
      <c r="B16207" t="s">
        <v>1749</v>
      </c>
      <c r="C16207" t="s">
        <v>2962</v>
      </c>
      <c r="T16207">
        <v>21.7</v>
      </c>
      <c r="U16207">
        <v>27</v>
      </c>
      <c r="V16207">
        <v>0</v>
      </c>
      <c r="W16207">
        <v>65</v>
      </c>
      <c r="X16207">
        <v>3</v>
      </c>
    </row>
    <row r="16208" spans="1:24" x14ac:dyDescent="0.3">
      <c r="A16208">
        <v>5889</v>
      </c>
      <c r="B16208" t="s">
        <v>41</v>
      </c>
      <c r="C16208" t="s">
        <v>4091</v>
      </c>
      <c r="T16208">
        <v>25</v>
      </c>
      <c r="U16208">
        <v>40</v>
      </c>
      <c r="V16208">
        <v>0</v>
      </c>
      <c r="W16208">
        <v>100</v>
      </c>
      <c r="X16208">
        <v>4</v>
      </c>
    </row>
    <row r="16209" spans="1:39" x14ac:dyDescent="0.3">
      <c r="A16209">
        <v>5889</v>
      </c>
      <c r="B16209" t="s">
        <v>41</v>
      </c>
      <c r="C16209" t="s">
        <v>4092</v>
      </c>
      <c r="T16209">
        <v>19.5</v>
      </c>
      <c r="U16209">
        <v>24</v>
      </c>
      <c r="V16209">
        <v>0</v>
      </c>
      <c r="W16209">
        <v>39</v>
      </c>
      <c r="X16209">
        <v>2</v>
      </c>
    </row>
    <row r="16210" spans="1:39" x14ac:dyDescent="0.3">
      <c r="A16210">
        <v>5889</v>
      </c>
      <c r="B16210" t="s">
        <v>41</v>
      </c>
      <c r="C16210" t="s">
        <v>4089</v>
      </c>
      <c r="T16210">
        <v>19</v>
      </c>
      <c r="U16210">
        <v>19</v>
      </c>
      <c r="V16210">
        <v>0</v>
      </c>
      <c r="W16210">
        <v>19</v>
      </c>
      <c r="X16210">
        <v>1</v>
      </c>
    </row>
    <row r="16211" spans="1:39" x14ac:dyDescent="0.3">
      <c r="A16211">
        <v>5889</v>
      </c>
      <c r="B16211" t="s">
        <v>41</v>
      </c>
      <c r="C16211" t="s">
        <v>535</v>
      </c>
      <c r="T16211">
        <v>17</v>
      </c>
      <c r="U16211">
        <v>17</v>
      </c>
      <c r="V16211">
        <v>0</v>
      </c>
      <c r="W16211">
        <v>17</v>
      </c>
      <c r="X16211">
        <v>1</v>
      </c>
    </row>
    <row r="16212" spans="1:39" x14ac:dyDescent="0.3">
      <c r="A16212">
        <v>5889</v>
      </c>
      <c r="B16212" t="s">
        <v>1749</v>
      </c>
      <c r="C16212" t="s">
        <v>3721</v>
      </c>
      <c r="Y16212">
        <v>3</v>
      </c>
      <c r="Z16212">
        <v>5</v>
      </c>
      <c r="AA16212">
        <v>0</v>
      </c>
      <c r="AB16212">
        <v>12</v>
      </c>
      <c r="AC16212">
        <v>4</v>
      </c>
    </row>
    <row r="16213" spans="1:39" x14ac:dyDescent="0.3">
      <c r="A16213">
        <v>5889</v>
      </c>
      <c r="B16213" t="s">
        <v>1749</v>
      </c>
      <c r="C16213" t="s">
        <v>44</v>
      </c>
      <c r="Y16213">
        <v>4</v>
      </c>
      <c r="Z16213">
        <v>4</v>
      </c>
      <c r="AA16213">
        <v>0</v>
      </c>
      <c r="AB16213">
        <v>4</v>
      </c>
      <c r="AC16213">
        <v>1</v>
      </c>
    </row>
    <row r="16214" spans="1:39" x14ac:dyDescent="0.3">
      <c r="A16214">
        <v>5889</v>
      </c>
      <c r="B16214" t="s">
        <v>41</v>
      </c>
      <c r="C16214" t="s">
        <v>4089</v>
      </c>
      <c r="Y16214">
        <v>0</v>
      </c>
      <c r="Z16214">
        <v>0</v>
      </c>
      <c r="AA16214">
        <v>0</v>
      </c>
      <c r="AB16214">
        <v>0</v>
      </c>
      <c r="AC16214">
        <v>1</v>
      </c>
    </row>
    <row r="16215" spans="1:39" x14ac:dyDescent="0.3">
      <c r="A16215">
        <v>5889</v>
      </c>
      <c r="B16215" t="s">
        <v>1749</v>
      </c>
      <c r="C16215" t="s">
        <v>4093</v>
      </c>
      <c r="AD16215">
        <v>2</v>
      </c>
      <c r="AE16215">
        <v>31</v>
      </c>
      <c r="AF16215">
        <v>2</v>
      </c>
      <c r="AG16215">
        <v>100</v>
      </c>
      <c r="AH16215">
        <v>13</v>
      </c>
      <c r="AI16215">
        <v>7</v>
      </c>
    </row>
    <row r="16216" spans="1:39" x14ac:dyDescent="0.3">
      <c r="A16216">
        <v>5889</v>
      </c>
      <c r="B16216" t="s">
        <v>41</v>
      </c>
      <c r="C16216" t="s">
        <v>3968</v>
      </c>
      <c r="AD16216">
        <v>0</v>
      </c>
      <c r="AE16216" t="s">
        <v>136</v>
      </c>
      <c r="AF16216">
        <v>0</v>
      </c>
      <c r="AG16216" t="s">
        <v>136</v>
      </c>
      <c r="AH16216">
        <v>2</v>
      </c>
      <c r="AI16216">
        <v>2</v>
      </c>
    </row>
    <row r="16217" spans="1:39" x14ac:dyDescent="0.3">
      <c r="A16217">
        <v>5889</v>
      </c>
      <c r="B16217" t="s">
        <v>1749</v>
      </c>
      <c r="C16217" t="s">
        <v>4094</v>
      </c>
      <c r="AJ16217">
        <v>40</v>
      </c>
      <c r="AK16217">
        <v>112</v>
      </c>
      <c r="AL16217">
        <v>37.299999999999997</v>
      </c>
      <c r="AM16217">
        <v>3</v>
      </c>
    </row>
    <row r="16218" spans="1:39" x14ac:dyDescent="0.3">
      <c r="A16218">
        <v>5889</v>
      </c>
      <c r="B16218" t="s">
        <v>41</v>
      </c>
      <c r="C16218" t="s">
        <v>3970</v>
      </c>
      <c r="AJ16218">
        <v>51</v>
      </c>
      <c r="AK16218">
        <v>391</v>
      </c>
      <c r="AL16218">
        <v>39.1</v>
      </c>
      <c r="AM16218">
        <v>10</v>
      </c>
    </row>
    <row r="16219" spans="1:39" x14ac:dyDescent="0.3">
      <c r="A16219">
        <v>5890</v>
      </c>
      <c r="B16219" t="s">
        <v>62</v>
      </c>
      <c r="C16219" t="s">
        <v>3546</v>
      </c>
      <c r="D16219">
        <v>34</v>
      </c>
      <c r="E16219">
        <v>55.9</v>
      </c>
      <c r="F16219">
        <v>19</v>
      </c>
      <c r="G16219">
        <v>2</v>
      </c>
      <c r="H16219">
        <v>2</v>
      </c>
      <c r="I16219">
        <v>332</v>
      </c>
      <c r="J16219">
        <v>145.6</v>
      </c>
    </row>
    <row r="16220" spans="1:39" x14ac:dyDescent="0.3">
      <c r="A16220">
        <v>5890</v>
      </c>
      <c r="B16220" t="s">
        <v>2526</v>
      </c>
      <c r="C16220" t="s">
        <v>3875</v>
      </c>
      <c r="D16220">
        <v>42</v>
      </c>
      <c r="E16220">
        <v>61.9</v>
      </c>
      <c r="F16220">
        <v>26</v>
      </c>
      <c r="G16220">
        <v>1</v>
      </c>
      <c r="H16220">
        <v>5</v>
      </c>
      <c r="I16220">
        <v>475</v>
      </c>
      <c r="J16220">
        <v>191.4</v>
      </c>
    </row>
    <row r="16221" spans="1:39" x14ac:dyDescent="0.3">
      <c r="A16221">
        <v>5890</v>
      </c>
      <c r="B16221" t="s">
        <v>2526</v>
      </c>
      <c r="C16221" t="s">
        <v>4095</v>
      </c>
      <c r="D16221">
        <v>5</v>
      </c>
      <c r="E16221">
        <v>60</v>
      </c>
      <c r="F16221">
        <v>3</v>
      </c>
      <c r="G16221">
        <v>0</v>
      </c>
      <c r="H16221">
        <v>0</v>
      </c>
      <c r="I16221">
        <v>52</v>
      </c>
      <c r="J16221">
        <v>147.4</v>
      </c>
    </row>
    <row r="16222" spans="1:39" x14ac:dyDescent="0.3">
      <c r="A16222">
        <v>5890</v>
      </c>
      <c r="B16222" t="s">
        <v>62</v>
      </c>
      <c r="C16222" t="s">
        <v>3547</v>
      </c>
      <c r="K16222">
        <v>19</v>
      </c>
      <c r="L16222">
        <v>0</v>
      </c>
      <c r="M16222">
        <v>19</v>
      </c>
      <c r="N16222">
        <v>3</v>
      </c>
      <c r="O16222">
        <v>124</v>
      </c>
    </row>
    <row r="16223" spans="1:39" x14ac:dyDescent="0.3">
      <c r="A16223">
        <v>5890</v>
      </c>
      <c r="B16223" t="s">
        <v>62</v>
      </c>
      <c r="C16223" t="s">
        <v>133</v>
      </c>
      <c r="K16223">
        <v>22</v>
      </c>
      <c r="L16223">
        <v>0</v>
      </c>
      <c r="M16223">
        <v>9</v>
      </c>
      <c r="N16223">
        <v>1</v>
      </c>
      <c r="O16223">
        <v>66</v>
      </c>
    </row>
    <row r="16224" spans="1:39" x14ac:dyDescent="0.3">
      <c r="A16224">
        <v>5890</v>
      </c>
      <c r="B16224" t="s">
        <v>62</v>
      </c>
      <c r="C16224" t="s">
        <v>4096</v>
      </c>
      <c r="K16224">
        <v>2</v>
      </c>
      <c r="L16224">
        <v>0</v>
      </c>
      <c r="M16224">
        <v>4</v>
      </c>
      <c r="N16224">
        <v>0</v>
      </c>
      <c r="O16224">
        <v>8</v>
      </c>
    </row>
    <row r="16225" spans="1:19" x14ac:dyDescent="0.3">
      <c r="A16225">
        <v>5890</v>
      </c>
      <c r="B16225" t="s">
        <v>62</v>
      </c>
      <c r="C16225" t="s">
        <v>3546</v>
      </c>
      <c r="K16225">
        <v>8</v>
      </c>
      <c r="L16225">
        <v>0</v>
      </c>
      <c r="M16225">
        <v>14</v>
      </c>
      <c r="N16225">
        <v>0</v>
      </c>
      <c r="O16225">
        <v>7</v>
      </c>
    </row>
    <row r="16226" spans="1:19" x14ac:dyDescent="0.3">
      <c r="A16226">
        <v>5890</v>
      </c>
      <c r="B16226" t="s">
        <v>62</v>
      </c>
      <c r="C16226" t="s">
        <v>1277</v>
      </c>
      <c r="K16226">
        <v>2</v>
      </c>
      <c r="L16226">
        <v>0</v>
      </c>
      <c r="M16226">
        <v>4</v>
      </c>
      <c r="N16226">
        <v>0</v>
      </c>
      <c r="O16226">
        <v>-9</v>
      </c>
    </row>
    <row r="16227" spans="1:19" x14ac:dyDescent="0.3">
      <c r="A16227">
        <v>5890</v>
      </c>
      <c r="B16227" t="s">
        <v>2526</v>
      </c>
      <c r="C16227" t="s">
        <v>3879</v>
      </c>
      <c r="K16227">
        <v>14</v>
      </c>
      <c r="L16227">
        <v>0</v>
      </c>
      <c r="M16227">
        <v>14</v>
      </c>
      <c r="N16227">
        <v>2</v>
      </c>
      <c r="O16227">
        <v>79</v>
      </c>
    </row>
    <row r="16228" spans="1:19" x14ac:dyDescent="0.3">
      <c r="A16228">
        <v>5890</v>
      </c>
      <c r="B16228" t="s">
        <v>2526</v>
      </c>
      <c r="C16228" t="s">
        <v>330</v>
      </c>
      <c r="K16228">
        <v>6</v>
      </c>
      <c r="L16228">
        <v>0</v>
      </c>
      <c r="M16228">
        <v>14</v>
      </c>
      <c r="N16228">
        <v>0</v>
      </c>
      <c r="O16228">
        <v>33</v>
      </c>
    </row>
    <row r="16229" spans="1:19" x14ac:dyDescent="0.3">
      <c r="A16229">
        <v>5890</v>
      </c>
      <c r="B16229" t="s">
        <v>2526</v>
      </c>
      <c r="C16229" t="s">
        <v>1743</v>
      </c>
      <c r="K16229">
        <v>6</v>
      </c>
      <c r="L16229">
        <v>0</v>
      </c>
      <c r="M16229">
        <v>18</v>
      </c>
      <c r="N16229">
        <v>0</v>
      </c>
      <c r="O16229">
        <v>27</v>
      </c>
    </row>
    <row r="16230" spans="1:19" x14ac:dyDescent="0.3">
      <c r="A16230">
        <v>5890</v>
      </c>
      <c r="B16230" t="s">
        <v>2526</v>
      </c>
      <c r="C16230" t="s">
        <v>4095</v>
      </c>
      <c r="K16230">
        <v>5</v>
      </c>
      <c r="L16230">
        <v>0</v>
      </c>
      <c r="M16230">
        <v>10</v>
      </c>
      <c r="N16230">
        <v>0</v>
      </c>
      <c r="O16230">
        <v>12</v>
      </c>
    </row>
    <row r="16231" spans="1:19" x14ac:dyDescent="0.3">
      <c r="A16231">
        <v>5890</v>
      </c>
      <c r="B16231" t="s">
        <v>2526</v>
      </c>
      <c r="C16231" t="s">
        <v>4097</v>
      </c>
      <c r="K16231">
        <v>0</v>
      </c>
      <c r="L16231">
        <v>1</v>
      </c>
      <c r="M16231">
        <v>0</v>
      </c>
      <c r="N16231">
        <v>0</v>
      </c>
      <c r="O16231">
        <v>0</v>
      </c>
    </row>
    <row r="16232" spans="1:19" x14ac:dyDescent="0.3">
      <c r="A16232">
        <v>5890</v>
      </c>
      <c r="B16232" t="s">
        <v>2526</v>
      </c>
      <c r="C16232" t="s">
        <v>3875</v>
      </c>
      <c r="K16232">
        <v>6</v>
      </c>
      <c r="L16232">
        <v>0</v>
      </c>
      <c r="M16232">
        <v>11</v>
      </c>
      <c r="N16232">
        <v>0</v>
      </c>
      <c r="O16232">
        <v>-36</v>
      </c>
    </row>
    <row r="16233" spans="1:19" x14ac:dyDescent="0.3">
      <c r="A16233">
        <v>5890</v>
      </c>
      <c r="B16233" t="s">
        <v>62</v>
      </c>
      <c r="C16233" t="s">
        <v>1277</v>
      </c>
      <c r="P16233">
        <v>81</v>
      </c>
      <c r="Q16233">
        <v>1</v>
      </c>
      <c r="R16233">
        <v>157</v>
      </c>
      <c r="S16233">
        <v>7</v>
      </c>
    </row>
    <row r="16234" spans="1:19" x14ac:dyDescent="0.3">
      <c r="A16234">
        <v>5890</v>
      </c>
      <c r="B16234" t="s">
        <v>62</v>
      </c>
      <c r="C16234" t="s">
        <v>4098</v>
      </c>
      <c r="P16234">
        <v>34</v>
      </c>
      <c r="Q16234">
        <v>1</v>
      </c>
      <c r="R16234">
        <v>103</v>
      </c>
      <c r="S16234">
        <v>5</v>
      </c>
    </row>
    <row r="16235" spans="1:19" x14ac:dyDescent="0.3">
      <c r="A16235">
        <v>5890</v>
      </c>
      <c r="B16235" t="s">
        <v>62</v>
      </c>
      <c r="C16235" t="s">
        <v>4099</v>
      </c>
      <c r="P16235">
        <v>20</v>
      </c>
      <c r="Q16235">
        <v>0</v>
      </c>
      <c r="R16235">
        <v>31</v>
      </c>
      <c r="S16235">
        <v>2</v>
      </c>
    </row>
    <row r="16236" spans="1:19" x14ac:dyDescent="0.3">
      <c r="A16236">
        <v>5890</v>
      </c>
      <c r="B16236" t="s">
        <v>62</v>
      </c>
      <c r="C16236" t="s">
        <v>4100</v>
      </c>
      <c r="P16236">
        <v>16</v>
      </c>
      <c r="Q16236">
        <v>0</v>
      </c>
      <c r="R16236">
        <v>25</v>
      </c>
      <c r="S16236">
        <v>3</v>
      </c>
    </row>
    <row r="16237" spans="1:19" x14ac:dyDescent="0.3">
      <c r="A16237">
        <v>5890</v>
      </c>
      <c r="B16237" t="s">
        <v>62</v>
      </c>
      <c r="C16237" t="s">
        <v>125</v>
      </c>
      <c r="P16237">
        <v>8</v>
      </c>
      <c r="Q16237">
        <v>0</v>
      </c>
      <c r="R16237">
        <v>8</v>
      </c>
      <c r="S16237">
        <v>1</v>
      </c>
    </row>
    <row r="16238" spans="1:19" x14ac:dyDescent="0.3">
      <c r="A16238">
        <v>5890</v>
      </c>
      <c r="B16238" t="s">
        <v>62</v>
      </c>
      <c r="C16238" t="s">
        <v>3546</v>
      </c>
      <c r="P16238">
        <v>8</v>
      </c>
      <c r="Q16238">
        <v>0</v>
      </c>
      <c r="R16238">
        <v>8</v>
      </c>
      <c r="S16238">
        <v>1</v>
      </c>
    </row>
    <row r="16239" spans="1:19" x14ac:dyDescent="0.3">
      <c r="A16239">
        <v>5890</v>
      </c>
      <c r="B16239" t="s">
        <v>2526</v>
      </c>
      <c r="C16239" t="s">
        <v>4101</v>
      </c>
      <c r="P16239">
        <v>64</v>
      </c>
      <c r="Q16239">
        <v>0</v>
      </c>
      <c r="R16239">
        <v>162</v>
      </c>
      <c r="S16239">
        <v>5</v>
      </c>
    </row>
    <row r="16240" spans="1:19" x14ac:dyDescent="0.3">
      <c r="A16240">
        <v>5890</v>
      </c>
      <c r="B16240" t="s">
        <v>2526</v>
      </c>
      <c r="C16240" t="s">
        <v>3399</v>
      </c>
      <c r="P16240">
        <v>61</v>
      </c>
      <c r="Q16240">
        <v>3</v>
      </c>
      <c r="R16240">
        <v>143</v>
      </c>
      <c r="S16240">
        <v>7</v>
      </c>
    </row>
    <row r="16241" spans="1:39" x14ac:dyDescent="0.3">
      <c r="A16241">
        <v>5890</v>
      </c>
      <c r="B16241" t="s">
        <v>2526</v>
      </c>
      <c r="C16241" t="s">
        <v>3883</v>
      </c>
      <c r="P16241">
        <v>17</v>
      </c>
      <c r="Q16241">
        <v>1</v>
      </c>
      <c r="R16241">
        <v>73</v>
      </c>
      <c r="S16241">
        <v>7</v>
      </c>
    </row>
    <row r="16242" spans="1:39" x14ac:dyDescent="0.3">
      <c r="A16242">
        <v>5890</v>
      </c>
      <c r="B16242" t="s">
        <v>2526</v>
      </c>
      <c r="C16242" t="s">
        <v>3691</v>
      </c>
      <c r="P16242">
        <v>48</v>
      </c>
      <c r="Q16242">
        <v>1</v>
      </c>
      <c r="R16242">
        <v>48</v>
      </c>
      <c r="S16242">
        <v>1</v>
      </c>
    </row>
    <row r="16243" spans="1:39" x14ac:dyDescent="0.3">
      <c r="A16243">
        <v>5890</v>
      </c>
      <c r="B16243" t="s">
        <v>2526</v>
      </c>
      <c r="C16243" t="s">
        <v>3879</v>
      </c>
      <c r="P16243">
        <v>30</v>
      </c>
      <c r="Q16243">
        <v>0</v>
      </c>
      <c r="R16243">
        <v>40</v>
      </c>
      <c r="S16243">
        <v>3</v>
      </c>
    </row>
    <row r="16244" spans="1:39" x14ac:dyDescent="0.3">
      <c r="A16244">
        <v>5890</v>
      </c>
      <c r="B16244" t="s">
        <v>2526</v>
      </c>
      <c r="C16244" t="s">
        <v>2455</v>
      </c>
      <c r="P16244">
        <v>12</v>
      </c>
      <c r="Q16244">
        <v>0</v>
      </c>
      <c r="R16244">
        <v>31</v>
      </c>
      <c r="S16244">
        <v>3</v>
      </c>
    </row>
    <row r="16245" spans="1:39" x14ac:dyDescent="0.3">
      <c r="A16245">
        <v>5890</v>
      </c>
      <c r="B16245" t="s">
        <v>2526</v>
      </c>
      <c r="C16245" t="s">
        <v>4097</v>
      </c>
      <c r="P16245">
        <v>18</v>
      </c>
      <c r="Q16245">
        <v>0</v>
      </c>
      <c r="R16245">
        <v>27</v>
      </c>
      <c r="S16245">
        <v>2</v>
      </c>
    </row>
    <row r="16246" spans="1:39" x14ac:dyDescent="0.3">
      <c r="A16246">
        <v>5890</v>
      </c>
      <c r="B16246" t="s">
        <v>2526</v>
      </c>
      <c r="C16246" t="s">
        <v>1743</v>
      </c>
      <c r="P16246">
        <v>3</v>
      </c>
      <c r="Q16246">
        <v>0</v>
      </c>
      <c r="R16246">
        <v>3</v>
      </c>
      <c r="S16246">
        <v>1</v>
      </c>
    </row>
    <row r="16247" spans="1:39" x14ac:dyDescent="0.3">
      <c r="A16247">
        <v>5890</v>
      </c>
      <c r="B16247" t="s">
        <v>62</v>
      </c>
      <c r="C16247" t="s">
        <v>429</v>
      </c>
      <c r="T16247">
        <v>28</v>
      </c>
      <c r="U16247">
        <v>36</v>
      </c>
      <c r="V16247">
        <v>0</v>
      </c>
      <c r="W16247">
        <v>84</v>
      </c>
      <c r="X16247">
        <v>3</v>
      </c>
    </row>
    <row r="16248" spans="1:39" x14ac:dyDescent="0.3">
      <c r="A16248">
        <v>5890</v>
      </c>
      <c r="B16248" t="s">
        <v>62</v>
      </c>
      <c r="C16248" t="s">
        <v>1208</v>
      </c>
      <c r="T16248">
        <v>24</v>
      </c>
      <c r="U16248">
        <v>24</v>
      </c>
      <c r="V16248">
        <v>0</v>
      </c>
      <c r="W16248">
        <v>24</v>
      </c>
      <c r="X16248">
        <v>1</v>
      </c>
    </row>
    <row r="16249" spans="1:39" x14ac:dyDescent="0.3">
      <c r="A16249">
        <v>5890</v>
      </c>
      <c r="B16249" t="s">
        <v>2526</v>
      </c>
      <c r="C16249" t="s">
        <v>330</v>
      </c>
      <c r="T16249">
        <v>22</v>
      </c>
      <c r="U16249">
        <v>22</v>
      </c>
      <c r="V16249">
        <v>0</v>
      </c>
      <c r="W16249">
        <v>22</v>
      </c>
      <c r="X16249">
        <v>1</v>
      </c>
    </row>
    <row r="16250" spans="1:39" x14ac:dyDescent="0.3">
      <c r="A16250">
        <v>5890</v>
      </c>
      <c r="B16250" t="s">
        <v>2526</v>
      </c>
      <c r="C16250" t="s">
        <v>3691</v>
      </c>
      <c r="T16250">
        <v>7</v>
      </c>
      <c r="U16250">
        <v>7</v>
      </c>
      <c r="V16250">
        <v>0</v>
      </c>
      <c r="W16250">
        <v>7</v>
      </c>
      <c r="X16250">
        <v>1</v>
      </c>
    </row>
    <row r="16251" spans="1:39" x14ac:dyDescent="0.3">
      <c r="A16251">
        <v>5890</v>
      </c>
      <c r="B16251" t="s">
        <v>62</v>
      </c>
      <c r="C16251" t="s">
        <v>4098</v>
      </c>
      <c r="Y16251">
        <v>27.7</v>
      </c>
      <c r="Z16251">
        <v>60</v>
      </c>
      <c r="AA16251">
        <v>0</v>
      </c>
      <c r="AB16251">
        <v>83</v>
      </c>
      <c r="AC16251">
        <v>3</v>
      </c>
    </row>
    <row r="16252" spans="1:39" x14ac:dyDescent="0.3">
      <c r="A16252">
        <v>5890</v>
      </c>
      <c r="B16252" t="s">
        <v>2526</v>
      </c>
      <c r="C16252" t="s">
        <v>3691</v>
      </c>
      <c r="Y16252">
        <v>5.5</v>
      </c>
      <c r="Z16252">
        <v>12</v>
      </c>
      <c r="AA16252">
        <v>0</v>
      </c>
      <c r="AB16252">
        <v>22</v>
      </c>
      <c r="AC16252">
        <v>4</v>
      </c>
    </row>
    <row r="16253" spans="1:39" x14ac:dyDescent="0.3">
      <c r="A16253">
        <v>5890</v>
      </c>
      <c r="B16253" t="s">
        <v>62</v>
      </c>
      <c r="C16253" t="s">
        <v>1377</v>
      </c>
      <c r="AD16253">
        <v>2</v>
      </c>
      <c r="AE16253">
        <v>35</v>
      </c>
      <c r="AF16253">
        <v>2</v>
      </c>
      <c r="AG16253">
        <v>100</v>
      </c>
      <c r="AH16253">
        <v>12</v>
      </c>
      <c r="AI16253">
        <v>6</v>
      </c>
    </row>
    <row r="16254" spans="1:39" x14ac:dyDescent="0.3">
      <c r="A16254">
        <v>5890</v>
      </c>
      <c r="B16254" t="s">
        <v>2526</v>
      </c>
      <c r="C16254" t="s">
        <v>4102</v>
      </c>
      <c r="AD16254">
        <v>3</v>
      </c>
      <c r="AE16254">
        <v>29</v>
      </c>
      <c r="AF16254">
        <v>2</v>
      </c>
      <c r="AG16254">
        <v>66.7</v>
      </c>
      <c r="AH16254">
        <v>12</v>
      </c>
      <c r="AI16254">
        <v>6</v>
      </c>
    </row>
    <row r="16255" spans="1:39" x14ac:dyDescent="0.3">
      <c r="A16255">
        <v>5890</v>
      </c>
      <c r="B16255" t="s">
        <v>62</v>
      </c>
      <c r="C16255" t="s">
        <v>372</v>
      </c>
      <c r="AJ16255">
        <v>55</v>
      </c>
      <c r="AK16255">
        <v>233</v>
      </c>
      <c r="AL16255">
        <v>46.6</v>
      </c>
      <c r="AM16255">
        <v>5</v>
      </c>
    </row>
    <row r="16256" spans="1:39" x14ac:dyDescent="0.3">
      <c r="A16256">
        <v>5890</v>
      </c>
      <c r="B16256" t="s">
        <v>2526</v>
      </c>
      <c r="C16256" t="s">
        <v>3502</v>
      </c>
      <c r="AJ16256">
        <v>47</v>
      </c>
      <c r="AK16256">
        <v>164</v>
      </c>
      <c r="AL16256">
        <v>41</v>
      </c>
      <c r="AM16256">
        <v>4</v>
      </c>
    </row>
    <row r="16257" spans="1:19" x14ac:dyDescent="0.3">
      <c r="A16257">
        <v>5891</v>
      </c>
      <c r="B16257" t="s">
        <v>505</v>
      </c>
      <c r="C16257" t="s">
        <v>3750</v>
      </c>
      <c r="D16257">
        <v>15</v>
      </c>
      <c r="E16257">
        <v>46.7</v>
      </c>
      <c r="F16257">
        <v>7</v>
      </c>
      <c r="G16257">
        <v>0</v>
      </c>
      <c r="H16257">
        <v>0</v>
      </c>
      <c r="I16257">
        <v>58</v>
      </c>
      <c r="J16257">
        <v>79.2</v>
      </c>
    </row>
    <row r="16258" spans="1:19" x14ac:dyDescent="0.3">
      <c r="A16258">
        <v>5891</v>
      </c>
      <c r="B16258" t="s">
        <v>1035</v>
      </c>
      <c r="C16258" t="s">
        <v>326</v>
      </c>
      <c r="D16258">
        <v>50</v>
      </c>
      <c r="E16258">
        <v>76</v>
      </c>
      <c r="F16258">
        <v>38</v>
      </c>
      <c r="G16258">
        <v>2</v>
      </c>
      <c r="H16258">
        <v>3</v>
      </c>
      <c r="I16258">
        <v>386</v>
      </c>
      <c r="J16258">
        <v>152.69999999999999</v>
      </c>
    </row>
    <row r="16259" spans="1:19" x14ac:dyDescent="0.3">
      <c r="A16259">
        <v>5891</v>
      </c>
      <c r="B16259" t="s">
        <v>1035</v>
      </c>
      <c r="C16259" t="s">
        <v>3851</v>
      </c>
      <c r="D16259">
        <v>1</v>
      </c>
      <c r="E16259">
        <v>0</v>
      </c>
      <c r="F16259">
        <v>0</v>
      </c>
      <c r="G16259">
        <v>1</v>
      </c>
      <c r="H16259">
        <v>0</v>
      </c>
      <c r="I16259">
        <v>0</v>
      </c>
      <c r="J16259">
        <v>-200</v>
      </c>
    </row>
    <row r="16260" spans="1:19" x14ac:dyDescent="0.3">
      <c r="A16260">
        <v>5891</v>
      </c>
      <c r="B16260" t="s">
        <v>505</v>
      </c>
      <c r="C16260" t="s">
        <v>113</v>
      </c>
      <c r="K16260">
        <v>21</v>
      </c>
      <c r="L16260">
        <v>1</v>
      </c>
      <c r="M16260">
        <v>77</v>
      </c>
      <c r="N16260">
        <v>1</v>
      </c>
      <c r="O16260">
        <v>237</v>
      </c>
    </row>
    <row r="16261" spans="1:19" x14ac:dyDescent="0.3">
      <c r="A16261">
        <v>5891</v>
      </c>
      <c r="B16261" t="s">
        <v>505</v>
      </c>
      <c r="C16261" t="s">
        <v>2431</v>
      </c>
      <c r="K16261">
        <v>12</v>
      </c>
      <c r="L16261">
        <v>0</v>
      </c>
      <c r="M16261">
        <v>40</v>
      </c>
      <c r="N16261">
        <v>2</v>
      </c>
      <c r="O16261">
        <v>80</v>
      </c>
    </row>
    <row r="16262" spans="1:19" x14ac:dyDescent="0.3">
      <c r="A16262">
        <v>5891</v>
      </c>
      <c r="B16262" t="s">
        <v>505</v>
      </c>
      <c r="C16262" t="s">
        <v>3750</v>
      </c>
      <c r="K16262">
        <v>10</v>
      </c>
      <c r="L16262">
        <v>0</v>
      </c>
      <c r="M16262">
        <v>21</v>
      </c>
      <c r="N16262">
        <v>0</v>
      </c>
      <c r="O16262">
        <v>41</v>
      </c>
    </row>
    <row r="16263" spans="1:19" x14ac:dyDescent="0.3">
      <c r="A16263">
        <v>5891</v>
      </c>
      <c r="B16263" t="s">
        <v>505</v>
      </c>
      <c r="C16263" t="s">
        <v>1866</v>
      </c>
      <c r="K16263">
        <v>2</v>
      </c>
      <c r="L16263">
        <v>0</v>
      </c>
      <c r="M16263">
        <v>5</v>
      </c>
      <c r="N16263">
        <v>0</v>
      </c>
      <c r="O16263">
        <v>5</v>
      </c>
    </row>
    <row r="16264" spans="1:19" x14ac:dyDescent="0.3">
      <c r="A16264">
        <v>5891</v>
      </c>
      <c r="B16264" t="s">
        <v>505</v>
      </c>
      <c r="C16264" t="s">
        <v>3751</v>
      </c>
      <c r="K16264">
        <v>1</v>
      </c>
      <c r="L16264">
        <v>1</v>
      </c>
      <c r="M16264">
        <v>-6</v>
      </c>
      <c r="N16264">
        <v>0</v>
      </c>
      <c r="O16264">
        <v>-6</v>
      </c>
    </row>
    <row r="16265" spans="1:19" x14ac:dyDescent="0.3">
      <c r="A16265">
        <v>5891</v>
      </c>
      <c r="B16265" t="s">
        <v>1035</v>
      </c>
      <c r="C16265" t="s">
        <v>326</v>
      </c>
      <c r="K16265">
        <v>21</v>
      </c>
      <c r="L16265">
        <v>0</v>
      </c>
      <c r="M16265">
        <v>16</v>
      </c>
      <c r="N16265">
        <v>1</v>
      </c>
      <c r="O16265">
        <v>68</v>
      </c>
    </row>
    <row r="16266" spans="1:19" x14ac:dyDescent="0.3">
      <c r="A16266">
        <v>5891</v>
      </c>
      <c r="B16266" t="s">
        <v>1035</v>
      </c>
      <c r="C16266" t="s">
        <v>1208</v>
      </c>
      <c r="K16266">
        <v>11</v>
      </c>
      <c r="L16266">
        <v>0</v>
      </c>
      <c r="M16266">
        <v>9</v>
      </c>
      <c r="N16266">
        <v>0</v>
      </c>
      <c r="O16266">
        <v>23</v>
      </c>
    </row>
    <row r="16267" spans="1:19" x14ac:dyDescent="0.3">
      <c r="A16267">
        <v>5891</v>
      </c>
      <c r="B16267" t="s">
        <v>1035</v>
      </c>
      <c r="C16267" t="s">
        <v>1000</v>
      </c>
      <c r="K16267">
        <v>2</v>
      </c>
      <c r="L16267">
        <v>0</v>
      </c>
      <c r="M16267">
        <v>3</v>
      </c>
      <c r="N16267">
        <v>0</v>
      </c>
      <c r="O16267">
        <v>1</v>
      </c>
    </row>
    <row r="16268" spans="1:19" x14ac:dyDescent="0.3">
      <c r="A16268">
        <v>5891</v>
      </c>
      <c r="B16268" t="s">
        <v>505</v>
      </c>
      <c r="C16268" t="s">
        <v>3751</v>
      </c>
      <c r="P16268">
        <v>32</v>
      </c>
      <c r="Q16268">
        <v>0</v>
      </c>
      <c r="R16268">
        <v>43</v>
      </c>
      <c r="S16268">
        <v>3</v>
      </c>
    </row>
    <row r="16269" spans="1:19" x14ac:dyDescent="0.3">
      <c r="A16269">
        <v>5891</v>
      </c>
      <c r="B16269" t="s">
        <v>505</v>
      </c>
      <c r="C16269" t="s">
        <v>113</v>
      </c>
      <c r="P16269">
        <v>6</v>
      </c>
      <c r="Q16269">
        <v>0</v>
      </c>
      <c r="R16269">
        <v>11</v>
      </c>
      <c r="S16269">
        <v>2</v>
      </c>
    </row>
    <row r="16270" spans="1:19" x14ac:dyDescent="0.3">
      <c r="A16270">
        <v>5891</v>
      </c>
      <c r="B16270" t="s">
        <v>505</v>
      </c>
      <c r="C16270" t="s">
        <v>42</v>
      </c>
      <c r="P16270">
        <v>6</v>
      </c>
      <c r="Q16270">
        <v>0</v>
      </c>
      <c r="R16270">
        <v>6</v>
      </c>
      <c r="S16270">
        <v>1</v>
      </c>
    </row>
    <row r="16271" spans="1:19" x14ac:dyDescent="0.3">
      <c r="A16271">
        <v>5891</v>
      </c>
      <c r="B16271" t="s">
        <v>505</v>
      </c>
      <c r="C16271" t="s">
        <v>564</v>
      </c>
      <c r="P16271">
        <v>-2</v>
      </c>
      <c r="Q16271">
        <v>0</v>
      </c>
      <c r="R16271">
        <v>-2</v>
      </c>
      <c r="S16271">
        <v>1</v>
      </c>
    </row>
    <row r="16272" spans="1:19" x14ac:dyDescent="0.3">
      <c r="A16272">
        <v>5891</v>
      </c>
      <c r="B16272" t="s">
        <v>1035</v>
      </c>
      <c r="C16272" t="s">
        <v>3851</v>
      </c>
      <c r="P16272">
        <v>16</v>
      </c>
      <c r="Q16272">
        <v>2</v>
      </c>
      <c r="R16272">
        <v>97</v>
      </c>
      <c r="S16272">
        <v>12</v>
      </c>
    </row>
    <row r="16273" spans="1:39" x14ac:dyDescent="0.3">
      <c r="A16273">
        <v>5891</v>
      </c>
      <c r="B16273" t="s">
        <v>1035</v>
      </c>
      <c r="C16273" t="s">
        <v>3852</v>
      </c>
      <c r="P16273">
        <v>34</v>
      </c>
      <c r="Q16273">
        <v>0</v>
      </c>
      <c r="R16273">
        <v>93</v>
      </c>
      <c r="S16273">
        <v>7</v>
      </c>
    </row>
    <row r="16274" spans="1:39" x14ac:dyDescent="0.3">
      <c r="A16274">
        <v>5891</v>
      </c>
      <c r="B16274" t="s">
        <v>1035</v>
      </c>
      <c r="C16274" t="s">
        <v>59</v>
      </c>
      <c r="P16274">
        <v>27</v>
      </c>
      <c r="Q16274">
        <v>1</v>
      </c>
      <c r="R16274">
        <v>74</v>
      </c>
      <c r="S16274">
        <v>5</v>
      </c>
    </row>
    <row r="16275" spans="1:39" x14ac:dyDescent="0.3">
      <c r="A16275">
        <v>5891</v>
      </c>
      <c r="B16275" t="s">
        <v>1035</v>
      </c>
      <c r="C16275" t="s">
        <v>2962</v>
      </c>
      <c r="P16275">
        <v>20</v>
      </c>
      <c r="Q16275">
        <v>0</v>
      </c>
      <c r="R16275">
        <v>36</v>
      </c>
      <c r="S16275">
        <v>3</v>
      </c>
    </row>
    <row r="16276" spans="1:39" x14ac:dyDescent="0.3">
      <c r="A16276">
        <v>5891</v>
      </c>
      <c r="B16276" t="s">
        <v>1035</v>
      </c>
      <c r="C16276" t="s">
        <v>1208</v>
      </c>
      <c r="P16276">
        <v>20</v>
      </c>
      <c r="Q16276">
        <v>0</v>
      </c>
      <c r="R16276">
        <v>25</v>
      </c>
      <c r="S16276">
        <v>3</v>
      </c>
    </row>
    <row r="16277" spans="1:39" x14ac:dyDescent="0.3">
      <c r="A16277">
        <v>5891</v>
      </c>
      <c r="B16277" t="s">
        <v>1035</v>
      </c>
      <c r="C16277" t="s">
        <v>3853</v>
      </c>
      <c r="P16277">
        <v>13</v>
      </c>
      <c r="Q16277">
        <v>0</v>
      </c>
      <c r="R16277">
        <v>25</v>
      </c>
      <c r="S16277">
        <v>3</v>
      </c>
    </row>
    <row r="16278" spans="1:39" x14ac:dyDescent="0.3">
      <c r="A16278">
        <v>5891</v>
      </c>
      <c r="B16278" t="s">
        <v>1035</v>
      </c>
      <c r="C16278" t="s">
        <v>3599</v>
      </c>
      <c r="P16278">
        <v>12</v>
      </c>
      <c r="Q16278">
        <v>0</v>
      </c>
      <c r="R16278">
        <v>19</v>
      </c>
      <c r="S16278">
        <v>2</v>
      </c>
    </row>
    <row r="16279" spans="1:39" x14ac:dyDescent="0.3">
      <c r="A16279">
        <v>5891</v>
      </c>
      <c r="B16279" t="s">
        <v>1035</v>
      </c>
      <c r="C16279" t="s">
        <v>1000</v>
      </c>
      <c r="P16279">
        <v>6</v>
      </c>
      <c r="Q16279">
        <v>0</v>
      </c>
      <c r="R16279">
        <v>17</v>
      </c>
      <c r="S16279">
        <v>3</v>
      </c>
    </row>
    <row r="16280" spans="1:39" x14ac:dyDescent="0.3">
      <c r="A16280">
        <v>5891</v>
      </c>
      <c r="B16280" t="s">
        <v>505</v>
      </c>
      <c r="C16280" t="s">
        <v>113</v>
      </c>
      <c r="T16280">
        <v>88</v>
      </c>
      <c r="U16280">
        <v>88</v>
      </c>
      <c r="V16280">
        <v>0</v>
      </c>
      <c r="W16280">
        <v>88</v>
      </c>
      <c r="X16280">
        <v>1</v>
      </c>
    </row>
    <row r="16281" spans="1:39" x14ac:dyDescent="0.3">
      <c r="A16281">
        <v>5891</v>
      </c>
      <c r="B16281" t="s">
        <v>505</v>
      </c>
      <c r="C16281" t="s">
        <v>2431</v>
      </c>
      <c r="T16281">
        <v>3</v>
      </c>
      <c r="U16281">
        <v>3</v>
      </c>
      <c r="V16281">
        <v>0</v>
      </c>
      <c r="W16281">
        <v>3</v>
      </c>
      <c r="X16281">
        <v>1</v>
      </c>
    </row>
    <row r="16282" spans="1:39" x14ac:dyDescent="0.3">
      <c r="A16282">
        <v>5891</v>
      </c>
      <c r="B16282" t="s">
        <v>1035</v>
      </c>
      <c r="C16282" t="s">
        <v>1000</v>
      </c>
      <c r="T16282">
        <v>26.7</v>
      </c>
      <c r="U16282">
        <v>33</v>
      </c>
      <c r="V16282">
        <v>0</v>
      </c>
      <c r="W16282">
        <v>80</v>
      </c>
      <c r="X16282">
        <v>3</v>
      </c>
    </row>
    <row r="16283" spans="1:39" x14ac:dyDescent="0.3">
      <c r="A16283">
        <v>5891</v>
      </c>
      <c r="B16283" t="s">
        <v>505</v>
      </c>
      <c r="C16283" t="s">
        <v>564</v>
      </c>
      <c r="Y16283">
        <v>1.5</v>
      </c>
      <c r="Z16283">
        <v>5</v>
      </c>
      <c r="AA16283">
        <v>0</v>
      </c>
      <c r="AB16283">
        <v>3</v>
      </c>
      <c r="AC16283">
        <v>2</v>
      </c>
    </row>
    <row r="16284" spans="1:39" x14ac:dyDescent="0.3">
      <c r="A16284">
        <v>5891</v>
      </c>
      <c r="B16284" t="s">
        <v>1035</v>
      </c>
      <c r="C16284" t="s">
        <v>3852</v>
      </c>
      <c r="Y16284">
        <v>10.5</v>
      </c>
      <c r="Z16284">
        <v>13</v>
      </c>
      <c r="AA16284">
        <v>0</v>
      </c>
      <c r="AB16284">
        <v>21</v>
      </c>
      <c r="AC16284">
        <v>2</v>
      </c>
    </row>
    <row r="16285" spans="1:39" x14ac:dyDescent="0.3">
      <c r="A16285">
        <v>5891</v>
      </c>
      <c r="B16285" t="s">
        <v>505</v>
      </c>
      <c r="C16285" t="s">
        <v>3561</v>
      </c>
      <c r="AD16285">
        <v>2</v>
      </c>
      <c r="AE16285">
        <v>31</v>
      </c>
      <c r="AF16285">
        <v>1</v>
      </c>
      <c r="AG16285">
        <v>50</v>
      </c>
      <c r="AH16285">
        <v>6</v>
      </c>
      <c r="AI16285">
        <v>3</v>
      </c>
    </row>
    <row r="16286" spans="1:39" x14ac:dyDescent="0.3">
      <c r="A16286">
        <v>5891</v>
      </c>
      <c r="B16286" t="s">
        <v>1035</v>
      </c>
      <c r="C16286" t="s">
        <v>3856</v>
      </c>
      <c r="AD16286">
        <v>0</v>
      </c>
      <c r="AE16286" t="s">
        <v>136</v>
      </c>
      <c r="AF16286">
        <v>0</v>
      </c>
      <c r="AG16286" t="s">
        <v>136</v>
      </c>
      <c r="AH16286">
        <v>4</v>
      </c>
      <c r="AI16286">
        <v>4</v>
      </c>
    </row>
    <row r="16287" spans="1:39" x14ac:dyDescent="0.3">
      <c r="A16287">
        <v>5891</v>
      </c>
      <c r="B16287" t="s">
        <v>505</v>
      </c>
      <c r="C16287" t="s">
        <v>3561</v>
      </c>
      <c r="AJ16287">
        <v>48</v>
      </c>
      <c r="AK16287">
        <v>172</v>
      </c>
      <c r="AL16287">
        <v>34.4</v>
      </c>
      <c r="AM16287">
        <v>5</v>
      </c>
    </row>
    <row r="16288" spans="1:39" x14ac:dyDescent="0.3">
      <c r="A16288">
        <v>5891</v>
      </c>
      <c r="B16288" t="s">
        <v>1035</v>
      </c>
      <c r="C16288" t="s">
        <v>608</v>
      </c>
      <c r="AJ16288">
        <v>50</v>
      </c>
      <c r="AK16288">
        <v>138</v>
      </c>
      <c r="AL16288">
        <v>46</v>
      </c>
      <c r="AM16288">
        <v>3</v>
      </c>
    </row>
    <row r="16289" spans="1:19" x14ac:dyDescent="0.3">
      <c r="A16289">
        <v>5892</v>
      </c>
      <c r="B16289" t="s">
        <v>611</v>
      </c>
      <c r="C16289" t="s">
        <v>2781</v>
      </c>
      <c r="D16289">
        <v>34</v>
      </c>
      <c r="E16289">
        <v>70.599999999999994</v>
      </c>
      <c r="F16289">
        <v>24</v>
      </c>
      <c r="G16289">
        <v>0</v>
      </c>
      <c r="H16289">
        <v>4</v>
      </c>
      <c r="I16289">
        <v>398</v>
      </c>
      <c r="J16289">
        <v>207.7</v>
      </c>
    </row>
    <row r="16290" spans="1:19" x14ac:dyDescent="0.3">
      <c r="A16290">
        <v>5892</v>
      </c>
      <c r="B16290" t="s">
        <v>611</v>
      </c>
      <c r="C16290" t="s">
        <v>74</v>
      </c>
      <c r="D16290">
        <v>1</v>
      </c>
      <c r="E16290">
        <v>0</v>
      </c>
      <c r="F16290">
        <v>0</v>
      </c>
      <c r="G16290">
        <v>0</v>
      </c>
      <c r="H16290">
        <v>0</v>
      </c>
      <c r="I16290">
        <v>0</v>
      </c>
      <c r="J16290">
        <v>0</v>
      </c>
    </row>
    <row r="16291" spans="1:19" x14ac:dyDescent="0.3">
      <c r="A16291">
        <v>5892</v>
      </c>
      <c r="B16291" t="s">
        <v>611</v>
      </c>
      <c r="C16291" t="s">
        <v>1742</v>
      </c>
      <c r="D16291">
        <v>1</v>
      </c>
      <c r="E16291">
        <v>0</v>
      </c>
      <c r="F16291">
        <v>0</v>
      </c>
      <c r="G16291">
        <v>0</v>
      </c>
      <c r="H16291">
        <v>0</v>
      </c>
      <c r="I16291">
        <v>0</v>
      </c>
      <c r="J16291">
        <v>0</v>
      </c>
    </row>
    <row r="16292" spans="1:19" x14ac:dyDescent="0.3">
      <c r="A16292">
        <v>5892</v>
      </c>
      <c r="B16292" t="s">
        <v>1153</v>
      </c>
      <c r="C16292" t="s">
        <v>2119</v>
      </c>
      <c r="D16292">
        <v>35</v>
      </c>
      <c r="E16292">
        <v>77.099999999999994</v>
      </c>
      <c r="F16292">
        <v>27</v>
      </c>
      <c r="G16292">
        <v>0</v>
      </c>
      <c r="H16292">
        <v>2</v>
      </c>
      <c r="I16292">
        <v>394</v>
      </c>
      <c r="J16292">
        <v>190.6</v>
      </c>
    </row>
    <row r="16293" spans="1:19" x14ac:dyDescent="0.3">
      <c r="A16293">
        <v>5892</v>
      </c>
      <c r="B16293" t="s">
        <v>611</v>
      </c>
      <c r="C16293" t="s">
        <v>52</v>
      </c>
      <c r="K16293">
        <v>16</v>
      </c>
      <c r="L16293">
        <v>0</v>
      </c>
      <c r="M16293">
        <v>43</v>
      </c>
      <c r="N16293">
        <v>1</v>
      </c>
      <c r="O16293">
        <v>153</v>
      </c>
    </row>
    <row r="16294" spans="1:19" x14ac:dyDescent="0.3">
      <c r="A16294">
        <v>5892</v>
      </c>
      <c r="B16294" t="s">
        <v>611</v>
      </c>
      <c r="C16294" t="s">
        <v>1742</v>
      </c>
      <c r="K16294">
        <v>3</v>
      </c>
      <c r="L16294">
        <v>0</v>
      </c>
      <c r="M16294">
        <v>5</v>
      </c>
      <c r="N16294">
        <v>0</v>
      </c>
      <c r="O16294">
        <v>5</v>
      </c>
    </row>
    <row r="16295" spans="1:19" x14ac:dyDescent="0.3">
      <c r="A16295">
        <v>5892</v>
      </c>
      <c r="B16295" t="s">
        <v>611</v>
      </c>
      <c r="C16295" t="s">
        <v>3792</v>
      </c>
      <c r="K16295">
        <v>1</v>
      </c>
      <c r="L16295">
        <v>0</v>
      </c>
      <c r="M16295">
        <v>3</v>
      </c>
      <c r="N16295">
        <v>0</v>
      </c>
      <c r="O16295">
        <v>3</v>
      </c>
    </row>
    <row r="16296" spans="1:19" x14ac:dyDescent="0.3">
      <c r="A16296">
        <v>5892</v>
      </c>
      <c r="B16296" t="s">
        <v>611</v>
      </c>
      <c r="C16296" t="s">
        <v>2781</v>
      </c>
      <c r="K16296">
        <v>6</v>
      </c>
      <c r="L16296">
        <v>0</v>
      </c>
      <c r="M16296">
        <v>6</v>
      </c>
      <c r="N16296">
        <v>1</v>
      </c>
      <c r="O16296">
        <v>-8</v>
      </c>
    </row>
    <row r="16297" spans="1:19" x14ac:dyDescent="0.3">
      <c r="A16297">
        <v>5892</v>
      </c>
      <c r="B16297" t="s">
        <v>1153</v>
      </c>
      <c r="C16297" t="s">
        <v>2576</v>
      </c>
      <c r="K16297">
        <v>11</v>
      </c>
      <c r="L16297">
        <v>0</v>
      </c>
      <c r="M16297">
        <v>14</v>
      </c>
      <c r="N16297">
        <v>0</v>
      </c>
      <c r="O16297">
        <v>37</v>
      </c>
    </row>
    <row r="16298" spans="1:19" x14ac:dyDescent="0.3">
      <c r="A16298">
        <v>5892</v>
      </c>
      <c r="B16298" t="s">
        <v>1153</v>
      </c>
      <c r="C16298" t="s">
        <v>4103</v>
      </c>
      <c r="K16298">
        <v>13</v>
      </c>
      <c r="L16298">
        <v>0</v>
      </c>
      <c r="M16298">
        <v>9</v>
      </c>
      <c r="N16298">
        <v>1</v>
      </c>
      <c r="O16298">
        <v>34</v>
      </c>
    </row>
    <row r="16299" spans="1:19" x14ac:dyDescent="0.3">
      <c r="A16299">
        <v>5892</v>
      </c>
      <c r="B16299" t="s">
        <v>1153</v>
      </c>
      <c r="C16299" t="s">
        <v>2119</v>
      </c>
      <c r="K16299">
        <v>10</v>
      </c>
      <c r="L16299">
        <v>0</v>
      </c>
      <c r="M16299">
        <v>24</v>
      </c>
      <c r="N16299">
        <v>2</v>
      </c>
      <c r="O16299">
        <v>30</v>
      </c>
    </row>
    <row r="16300" spans="1:19" x14ac:dyDescent="0.3">
      <c r="A16300">
        <v>5892</v>
      </c>
      <c r="B16300" t="s">
        <v>1153</v>
      </c>
      <c r="C16300" t="s">
        <v>4104</v>
      </c>
      <c r="K16300">
        <v>4</v>
      </c>
      <c r="L16300">
        <v>0</v>
      </c>
      <c r="M16300">
        <v>13</v>
      </c>
      <c r="N16300">
        <v>1</v>
      </c>
      <c r="O16300">
        <v>24</v>
      </c>
    </row>
    <row r="16301" spans="1:19" x14ac:dyDescent="0.3">
      <c r="A16301">
        <v>5892</v>
      </c>
      <c r="B16301" t="s">
        <v>1153</v>
      </c>
      <c r="C16301" t="s">
        <v>3680</v>
      </c>
      <c r="K16301">
        <v>3</v>
      </c>
      <c r="L16301">
        <v>0</v>
      </c>
      <c r="M16301">
        <v>6</v>
      </c>
      <c r="N16301">
        <v>1</v>
      </c>
      <c r="O16301">
        <v>11</v>
      </c>
    </row>
    <row r="16302" spans="1:19" x14ac:dyDescent="0.3">
      <c r="A16302">
        <v>5892</v>
      </c>
      <c r="B16302" t="s">
        <v>611</v>
      </c>
      <c r="C16302" t="s">
        <v>4105</v>
      </c>
      <c r="P16302">
        <v>28</v>
      </c>
      <c r="Q16302">
        <v>0</v>
      </c>
      <c r="R16302">
        <v>110</v>
      </c>
      <c r="S16302">
        <v>8</v>
      </c>
    </row>
    <row r="16303" spans="1:19" x14ac:dyDescent="0.3">
      <c r="A16303">
        <v>5892</v>
      </c>
      <c r="B16303" t="s">
        <v>611</v>
      </c>
      <c r="C16303" t="s">
        <v>4106</v>
      </c>
      <c r="P16303">
        <v>53</v>
      </c>
      <c r="Q16303">
        <v>1</v>
      </c>
      <c r="R16303">
        <v>93</v>
      </c>
      <c r="S16303">
        <v>3</v>
      </c>
    </row>
    <row r="16304" spans="1:19" x14ac:dyDescent="0.3">
      <c r="A16304">
        <v>5892</v>
      </c>
      <c r="B16304" t="s">
        <v>611</v>
      </c>
      <c r="C16304" t="s">
        <v>1742</v>
      </c>
      <c r="P16304">
        <v>36</v>
      </c>
      <c r="Q16304">
        <v>1</v>
      </c>
      <c r="R16304">
        <v>82</v>
      </c>
      <c r="S16304">
        <v>4</v>
      </c>
    </row>
    <row r="16305" spans="1:24" x14ac:dyDescent="0.3">
      <c r="A16305">
        <v>5892</v>
      </c>
      <c r="B16305" t="s">
        <v>611</v>
      </c>
      <c r="C16305" t="s">
        <v>74</v>
      </c>
      <c r="P16305">
        <v>30</v>
      </c>
      <c r="Q16305">
        <v>0</v>
      </c>
      <c r="R16305">
        <v>55</v>
      </c>
      <c r="S16305">
        <v>2</v>
      </c>
    </row>
    <row r="16306" spans="1:24" x14ac:dyDescent="0.3">
      <c r="A16306">
        <v>5892</v>
      </c>
      <c r="B16306" t="s">
        <v>611</v>
      </c>
      <c r="C16306" t="s">
        <v>52</v>
      </c>
      <c r="P16306">
        <v>14</v>
      </c>
      <c r="Q16306">
        <v>0</v>
      </c>
      <c r="R16306">
        <v>25</v>
      </c>
      <c r="S16306">
        <v>4</v>
      </c>
    </row>
    <row r="16307" spans="1:24" x14ac:dyDescent="0.3">
      <c r="A16307">
        <v>5892</v>
      </c>
      <c r="B16307" t="s">
        <v>611</v>
      </c>
      <c r="C16307" t="s">
        <v>172</v>
      </c>
      <c r="P16307">
        <v>22</v>
      </c>
      <c r="Q16307">
        <v>2</v>
      </c>
      <c r="R16307">
        <v>25</v>
      </c>
      <c r="S16307">
        <v>2</v>
      </c>
    </row>
    <row r="16308" spans="1:24" x14ac:dyDescent="0.3">
      <c r="A16308">
        <v>5892</v>
      </c>
      <c r="B16308" t="s">
        <v>611</v>
      </c>
      <c r="C16308" t="s">
        <v>4041</v>
      </c>
      <c r="P16308">
        <v>8</v>
      </c>
      <c r="Q16308">
        <v>0</v>
      </c>
      <c r="R16308">
        <v>8</v>
      </c>
      <c r="S16308">
        <v>1</v>
      </c>
    </row>
    <row r="16309" spans="1:24" x14ac:dyDescent="0.3">
      <c r="A16309">
        <v>5892</v>
      </c>
      <c r="B16309" t="s">
        <v>1153</v>
      </c>
      <c r="C16309" t="s">
        <v>4107</v>
      </c>
      <c r="P16309">
        <v>42</v>
      </c>
      <c r="Q16309">
        <v>1</v>
      </c>
      <c r="R16309">
        <v>149</v>
      </c>
      <c r="S16309">
        <v>5</v>
      </c>
    </row>
    <row r="16310" spans="1:24" x14ac:dyDescent="0.3">
      <c r="A16310">
        <v>5892</v>
      </c>
      <c r="B16310" t="s">
        <v>1153</v>
      </c>
      <c r="C16310" t="s">
        <v>4108</v>
      </c>
      <c r="P16310">
        <v>22</v>
      </c>
      <c r="Q16310">
        <v>0</v>
      </c>
      <c r="R16310">
        <v>84</v>
      </c>
      <c r="S16310">
        <v>6</v>
      </c>
    </row>
    <row r="16311" spans="1:24" x14ac:dyDescent="0.3">
      <c r="A16311">
        <v>5892</v>
      </c>
      <c r="B16311" t="s">
        <v>1153</v>
      </c>
      <c r="C16311" t="s">
        <v>215</v>
      </c>
      <c r="P16311">
        <v>28</v>
      </c>
      <c r="Q16311">
        <v>0</v>
      </c>
      <c r="R16311">
        <v>62</v>
      </c>
      <c r="S16311">
        <v>3</v>
      </c>
    </row>
    <row r="16312" spans="1:24" x14ac:dyDescent="0.3">
      <c r="A16312">
        <v>5892</v>
      </c>
      <c r="B16312" t="s">
        <v>1153</v>
      </c>
      <c r="C16312" t="s">
        <v>2576</v>
      </c>
      <c r="P16312">
        <v>13</v>
      </c>
      <c r="Q16312">
        <v>1</v>
      </c>
      <c r="R16312">
        <v>38</v>
      </c>
      <c r="S16312">
        <v>5</v>
      </c>
    </row>
    <row r="16313" spans="1:24" x14ac:dyDescent="0.3">
      <c r="A16313">
        <v>5892</v>
      </c>
      <c r="B16313" t="s">
        <v>1153</v>
      </c>
      <c r="C16313" t="s">
        <v>4103</v>
      </c>
      <c r="P16313">
        <v>10</v>
      </c>
      <c r="Q16313">
        <v>0</v>
      </c>
      <c r="R16313">
        <v>28</v>
      </c>
      <c r="S16313">
        <v>3</v>
      </c>
    </row>
    <row r="16314" spans="1:24" x14ac:dyDescent="0.3">
      <c r="A16314">
        <v>5892</v>
      </c>
      <c r="B16314" t="s">
        <v>1153</v>
      </c>
      <c r="C16314" t="s">
        <v>3680</v>
      </c>
      <c r="P16314">
        <v>11</v>
      </c>
      <c r="Q16314">
        <v>0</v>
      </c>
      <c r="R16314">
        <v>23</v>
      </c>
      <c r="S16314">
        <v>3</v>
      </c>
    </row>
    <row r="16315" spans="1:24" x14ac:dyDescent="0.3">
      <c r="A16315">
        <v>5892</v>
      </c>
      <c r="B16315" t="s">
        <v>1153</v>
      </c>
      <c r="C16315" t="s">
        <v>4109</v>
      </c>
      <c r="P16315">
        <v>7</v>
      </c>
      <c r="Q16315">
        <v>0</v>
      </c>
      <c r="R16315">
        <v>7</v>
      </c>
      <c r="S16315">
        <v>1</v>
      </c>
    </row>
    <row r="16316" spans="1:24" x14ac:dyDescent="0.3">
      <c r="A16316">
        <v>5892</v>
      </c>
      <c r="B16316" t="s">
        <v>1153</v>
      </c>
      <c r="C16316" t="s">
        <v>427</v>
      </c>
      <c r="P16316">
        <v>3</v>
      </c>
      <c r="Q16316">
        <v>0</v>
      </c>
      <c r="R16316">
        <v>3</v>
      </c>
      <c r="S16316">
        <v>1</v>
      </c>
    </row>
    <row r="16317" spans="1:24" x14ac:dyDescent="0.3">
      <c r="A16317">
        <v>5892</v>
      </c>
      <c r="B16317" t="s">
        <v>611</v>
      </c>
      <c r="C16317" t="s">
        <v>4041</v>
      </c>
      <c r="T16317">
        <v>35.5</v>
      </c>
      <c r="U16317">
        <v>55</v>
      </c>
      <c r="V16317">
        <v>0</v>
      </c>
      <c r="W16317">
        <v>142</v>
      </c>
      <c r="X16317">
        <v>4</v>
      </c>
    </row>
    <row r="16318" spans="1:24" x14ac:dyDescent="0.3">
      <c r="A16318">
        <v>5892</v>
      </c>
      <c r="B16318" t="s">
        <v>611</v>
      </c>
      <c r="C16318" t="s">
        <v>3792</v>
      </c>
      <c r="T16318">
        <v>14</v>
      </c>
      <c r="U16318">
        <v>14</v>
      </c>
      <c r="V16318">
        <v>0</v>
      </c>
      <c r="W16318">
        <v>14</v>
      </c>
      <c r="X16318">
        <v>1</v>
      </c>
    </row>
    <row r="16319" spans="1:24" x14ac:dyDescent="0.3">
      <c r="A16319">
        <v>5892</v>
      </c>
      <c r="B16319" t="s">
        <v>1153</v>
      </c>
      <c r="C16319" t="s">
        <v>4110</v>
      </c>
      <c r="T16319">
        <v>10.7</v>
      </c>
      <c r="U16319">
        <v>17</v>
      </c>
      <c r="V16319">
        <v>0</v>
      </c>
      <c r="W16319">
        <v>32</v>
      </c>
      <c r="X16319">
        <v>3</v>
      </c>
    </row>
    <row r="16320" spans="1:24" x14ac:dyDescent="0.3">
      <c r="A16320">
        <v>5892</v>
      </c>
      <c r="B16320" t="s">
        <v>1153</v>
      </c>
      <c r="C16320" t="s">
        <v>2576</v>
      </c>
      <c r="T16320">
        <v>19.5</v>
      </c>
      <c r="U16320">
        <v>23</v>
      </c>
      <c r="V16320">
        <v>0</v>
      </c>
      <c r="W16320">
        <v>39</v>
      </c>
      <c r="X16320">
        <v>2</v>
      </c>
    </row>
    <row r="16321" spans="1:39" x14ac:dyDescent="0.3">
      <c r="A16321">
        <v>5892</v>
      </c>
      <c r="B16321" t="s">
        <v>611</v>
      </c>
      <c r="C16321" t="s">
        <v>215</v>
      </c>
      <c r="Y16321">
        <v>17.7</v>
      </c>
      <c r="Z16321">
        <v>52</v>
      </c>
      <c r="AA16321">
        <v>1</v>
      </c>
      <c r="AB16321">
        <v>53</v>
      </c>
      <c r="AC16321">
        <v>3</v>
      </c>
    </row>
    <row r="16322" spans="1:39" x14ac:dyDescent="0.3">
      <c r="A16322">
        <v>5892</v>
      </c>
      <c r="B16322" t="s">
        <v>1153</v>
      </c>
      <c r="C16322" t="s">
        <v>4104</v>
      </c>
      <c r="Y16322">
        <v>14</v>
      </c>
      <c r="Z16322">
        <v>14</v>
      </c>
      <c r="AA16322">
        <v>0</v>
      </c>
      <c r="AB16322">
        <v>14</v>
      </c>
      <c r="AC16322">
        <v>1</v>
      </c>
    </row>
    <row r="16323" spans="1:39" x14ac:dyDescent="0.3">
      <c r="A16323">
        <v>5892</v>
      </c>
      <c r="B16323" t="s">
        <v>611</v>
      </c>
      <c r="C16323" t="s">
        <v>4111</v>
      </c>
      <c r="AD16323">
        <v>3</v>
      </c>
      <c r="AE16323" t="s">
        <v>136</v>
      </c>
      <c r="AF16323">
        <v>0</v>
      </c>
      <c r="AG16323">
        <v>0</v>
      </c>
      <c r="AH16323">
        <v>5</v>
      </c>
      <c r="AI16323">
        <v>5</v>
      </c>
    </row>
    <row r="16324" spans="1:39" x14ac:dyDescent="0.3">
      <c r="A16324">
        <v>5892</v>
      </c>
      <c r="B16324" t="s">
        <v>611</v>
      </c>
      <c r="C16324" t="s">
        <v>3577</v>
      </c>
      <c r="AD16324">
        <v>0</v>
      </c>
      <c r="AE16324" t="s">
        <v>136</v>
      </c>
      <c r="AF16324">
        <v>0</v>
      </c>
      <c r="AG16324" t="s">
        <v>136</v>
      </c>
      <c r="AH16324">
        <v>2</v>
      </c>
      <c r="AI16324">
        <v>2</v>
      </c>
    </row>
    <row r="16325" spans="1:39" x14ac:dyDescent="0.3">
      <c r="A16325">
        <v>5892</v>
      </c>
      <c r="B16325" t="s">
        <v>1153</v>
      </c>
      <c r="C16325" t="s">
        <v>4112</v>
      </c>
      <c r="AD16325">
        <v>1</v>
      </c>
      <c r="AE16325">
        <v>35</v>
      </c>
      <c r="AF16325">
        <v>1</v>
      </c>
      <c r="AG16325">
        <v>100</v>
      </c>
      <c r="AH16325">
        <v>10</v>
      </c>
      <c r="AI16325">
        <v>7</v>
      </c>
    </row>
    <row r="16326" spans="1:39" x14ac:dyDescent="0.3">
      <c r="A16326">
        <v>5892</v>
      </c>
      <c r="B16326" t="s">
        <v>611</v>
      </c>
      <c r="C16326" t="s">
        <v>126</v>
      </c>
      <c r="AJ16326">
        <v>54</v>
      </c>
      <c r="AK16326">
        <v>82</v>
      </c>
      <c r="AL16326">
        <v>41</v>
      </c>
      <c r="AM16326">
        <v>2</v>
      </c>
    </row>
    <row r="16327" spans="1:39" x14ac:dyDescent="0.3">
      <c r="A16327">
        <v>5892</v>
      </c>
      <c r="B16327" t="s">
        <v>1153</v>
      </c>
      <c r="C16327" t="s">
        <v>4112</v>
      </c>
      <c r="AJ16327">
        <v>48</v>
      </c>
      <c r="AK16327">
        <v>159</v>
      </c>
      <c r="AL16327">
        <v>39.799999999999997</v>
      </c>
      <c r="AM16327">
        <v>4</v>
      </c>
    </row>
    <row r="16328" spans="1:39" x14ac:dyDescent="0.3">
      <c r="A16328">
        <v>5893</v>
      </c>
      <c r="B16328" t="s">
        <v>501</v>
      </c>
      <c r="C16328" t="s">
        <v>424</v>
      </c>
      <c r="D16328">
        <v>26</v>
      </c>
      <c r="E16328">
        <v>69.2</v>
      </c>
      <c r="F16328">
        <v>18</v>
      </c>
      <c r="G16328">
        <v>1</v>
      </c>
      <c r="H16328">
        <v>2</v>
      </c>
      <c r="I16328">
        <v>246</v>
      </c>
      <c r="J16328">
        <v>166.4</v>
      </c>
    </row>
    <row r="16329" spans="1:39" x14ac:dyDescent="0.3">
      <c r="A16329">
        <v>5893</v>
      </c>
      <c r="B16329" t="s">
        <v>2411</v>
      </c>
      <c r="C16329" t="s">
        <v>3931</v>
      </c>
      <c r="D16329">
        <v>31</v>
      </c>
      <c r="E16329">
        <v>64.5</v>
      </c>
      <c r="F16329">
        <v>20</v>
      </c>
      <c r="G16329">
        <v>1</v>
      </c>
      <c r="H16329">
        <v>1</v>
      </c>
      <c r="I16329">
        <v>244</v>
      </c>
      <c r="J16329">
        <v>134.80000000000001</v>
      </c>
    </row>
    <row r="16330" spans="1:39" x14ac:dyDescent="0.3">
      <c r="A16330">
        <v>5893</v>
      </c>
      <c r="B16330" t="s">
        <v>501</v>
      </c>
      <c r="C16330" t="s">
        <v>4113</v>
      </c>
      <c r="K16330">
        <v>22</v>
      </c>
      <c r="L16330">
        <v>0</v>
      </c>
      <c r="M16330">
        <v>17</v>
      </c>
      <c r="N16330">
        <v>0</v>
      </c>
      <c r="O16330">
        <v>110</v>
      </c>
    </row>
    <row r="16331" spans="1:39" x14ac:dyDescent="0.3">
      <c r="A16331">
        <v>5893</v>
      </c>
      <c r="B16331" t="s">
        <v>501</v>
      </c>
      <c r="C16331" t="s">
        <v>4114</v>
      </c>
      <c r="K16331">
        <v>7</v>
      </c>
      <c r="L16331">
        <v>0</v>
      </c>
      <c r="M16331">
        <v>4</v>
      </c>
      <c r="N16331">
        <v>0</v>
      </c>
      <c r="O16331">
        <v>15</v>
      </c>
    </row>
    <row r="16332" spans="1:39" x14ac:dyDescent="0.3">
      <c r="A16332">
        <v>5893</v>
      </c>
      <c r="B16332" t="s">
        <v>501</v>
      </c>
      <c r="C16332" t="s">
        <v>291</v>
      </c>
      <c r="K16332">
        <v>2</v>
      </c>
      <c r="L16332">
        <v>0</v>
      </c>
      <c r="M16332">
        <v>9</v>
      </c>
      <c r="N16332">
        <v>0</v>
      </c>
      <c r="O16332">
        <v>12</v>
      </c>
    </row>
    <row r="16333" spans="1:39" x14ac:dyDescent="0.3">
      <c r="A16333">
        <v>5893</v>
      </c>
      <c r="B16333" t="s">
        <v>501</v>
      </c>
      <c r="C16333" t="s">
        <v>424</v>
      </c>
      <c r="K16333">
        <v>15</v>
      </c>
      <c r="L16333">
        <v>1</v>
      </c>
      <c r="M16333">
        <v>17</v>
      </c>
      <c r="N16333">
        <v>0</v>
      </c>
      <c r="O16333">
        <v>11</v>
      </c>
    </row>
    <row r="16334" spans="1:39" x14ac:dyDescent="0.3">
      <c r="A16334">
        <v>5893</v>
      </c>
      <c r="B16334" t="s">
        <v>2411</v>
      </c>
      <c r="C16334" t="s">
        <v>3890</v>
      </c>
      <c r="K16334">
        <v>7</v>
      </c>
      <c r="L16334">
        <v>0</v>
      </c>
      <c r="M16334">
        <v>51</v>
      </c>
      <c r="N16334">
        <v>0</v>
      </c>
      <c r="O16334">
        <v>104</v>
      </c>
    </row>
    <row r="16335" spans="1:39" x14ac:dyDescent="0.3">
      <c r="A16335">
        <v>5893</v>
      </c>
      <c r="B16335" t="s">
        <v>2411</v>
      </c>
      <c r="C16335" t="s">
        <v>3741</v>
      </c>
      <c r="K16335">
        <v>23</v>
      </c>
      <c r="L16335">
        <v>0</v>
      </c>
      <c r="M16335">
        <v>17</v>
      </c>
      <c r="N16335">
        <v>1</v>
      </c>
      <c r="O16335">
        <v>90</v>
      </c>
    </row>
    <row r="16336" spans="1:39" x14ac:dyDescent="0.3">
      <c r="A16336">
        <v>5893</v>
      </c>
      <c r="B16336" t="s">
        <v>2411</v>
      </c>
      <c r="C16336" t="s">
        <v>3740</v>
      </c>
      <c r="K16336">
        <v>1</v>
      </c>
      <c r="L16336">
        <v>0</v>
      </c>
      <c r="M16336">
        <v>12</v>
      </c>
      <c r="N16336">
        <v>0</v>
      </c>
      <c r="O16336">
        <v>12</v>
      </c>
    </row>
    <row r="16337" spans="1:24" x14ac:dyDescent="0.3">
      <c r="A16337">
        <v>5893</v>
      </c>
      <c r="B16337" t="s">
        <v>2411</v>
      </c>
      <c r="C16337" t="s">
        <v>3931</v>
      </c>
      <c r="K16337">
        <v>3</v>
      </c>
      <c r="L16337">
        <v>0</v>
      </c>
      <c r="M16337">
        <v>0</v>
      </c>
      <c r="N16337">
        <v>0</v>
      </c>
      <c r="O16337">
        <v>-7</v>
      </c>
    </row>
    <row r="16338" spans="1:24" x14ac:dyDescent="0.3">
      <c r="A16338">
        <v>5893</v>
      </c>
      <c r="B16338" t="s">
        <v>501</v>
      </c>
      <c r="C16338" t="s">
        <v>344</v>
      </c>
      <c r="P16338">
        <v>28</v>
      </c>
      <c r="Q16338">
        <v>0</v>
      </c>
      <c r="R16338">
        <v>77</v>
      </c>
      <c r="S16338">
        <v>5</v>
      </c>
    </row>
    <row r="16339" spans="1:24" x14ac:dyDescent="0.3">
      <c r="A16339">
        <v>5893</v>
      </c>
      <c r="B16339" t="s">
        <v>501</v>
      </c>
      <c r="C16339" t="s">
        <v>429</v>
      </c>
      <c r="P16339">
        <v>33</v>
      </c>
      <c r="Q16339">
        <v>0</v>
      </c>
      <c r="R16339">
        <v>54</v>
      </c>
      <c r="S16339">
        <v>2</v>
      </c>
    </row>
    <row r="16340" spans="1:24" x14ac:dyDescent="0.3">
      <c r="A16340">
        <v>5893</v>
      </c>
      <c r="B16340" t="s">
        <v>501</v>
      </c>
      <c r="C16340" t="s">
        <v>4115</v>
      </c>
      <c r="P16340">
        <v>17</v>
      </c>
      <c r="Q16340">
        <v>1</v>
      </c>
      <c r="R16340">
        <v>53</v>
      </c>
      <c r="S16340">
        <v>4</v>
      </c>
    </row>
    <row r="16341" spans="1:24" x14ac:dyDescent="0.3">
      <c r="A16341">
        <v>5893</v>
      </c>
      <c r="B16341" t="s">
        <v>501</v>
      </c>
      <c r="C16341" t="s">
        <v>4113</v>
      </c>
      <c r="P16341">
        <v>17</v>
      </c>
      <c r="Q16341">
        <v>1</v>
      </c>
      <c r="R16341">
        <v>43</v>
      </c>
      <c r="S16341">
        <v>4</v>
      </c>
    </row>
    <row r="16342" spans="1:24" x14ac:dyDescent="0.3">
      <c r="A16342">
        <v>5893</v>
      </c>
      <c r="B16342" t="s">
        <v>501</v>
      </c>
      <c r="C16342" t="s">
        <v>4114</v>
      </c>
      <c r="P16342">
        <v>7</v>
      </c>
      <c r="Q16342">
        <v>0</v>
      </c>
      <c r="R16342">
        <v>11</v>
      </c>
      <c r="S16342">
        <v>2</v>
      </c>
    </row>
    <row r="16343" spans="1:24" x14ac:dyDescent="0.3">
      <c r="A16343">
        <v>5893</v>
      </c>
      <c r="B16343" t="s">
        <v>501</v>
      </c>
      <c r="C16343" t="s">
        <v>4116</v>
      </c>
      <c r="P16343">
        <v>8</v>
      </c>
      <c r="Q16343">
        <v>0</v>
      </c>
      <c r="R16343">
        <v>8</v>
      </c>
      <c r="S16343">
        <v>1</v>
      </c>
    </row>
    <row r="16344" spans="1:24" x14ac:dyDescent="0.3">
      <c r="A16344">
        <v>5893</v>
      </c>
      <c r="B16344" t="s">
        <v>2411</v>
      </c>
      <c r="C16344" t="s">
        <v>199</v>
      </c>
      <c r="P16344">
        <v>52</v>
      </c>
      <c r="Q16344">
        <v>1</v>
      </c>
      <c r="R16344">
        <v>84</v>
      </c>
      <c r="S16344">
        <v>4</v>
      </c>
    </row>
    <row r="16345" spans="1:24" x14ac:dyDescent="0.3">
      <c r="A16345">
        <v>5893</v>
      </c>
      <c r="B16345" t="s">
        <v>2411</v>
      </c>
      <c r="C16345" t="s">
        <v>939</v>
      </c>
      <c r="P16345">
        <v>18</v>
      </c>
      <c r="Q16345">
        <v>0</v>
      </c>
      <c r="R16345">
        <v>45</v>
      </c>
      <c r="S16345">
        <v>3</v>
      </c>
    </row>
    <row r="16346" spans="1:24" x14ac:dyDescent="0.3">
      <c r="A16346">
        <v>5893</v>
      </c>
      <c r="B16346" t="s">
        <v>2411</v>
      </c>
      <c r="C16346" t="s">
        <v>183</v>
      </c>
      <c r="P16346">
        <v>19</v>
      </c>
      <c r="Q16346">
        <v>0</v>
      </c>
      <c r="R16346">
        <v>38</v>
      </c>
      <c r="S16346">
        <v>2</v>
      </c>
    </row>
    <row r="16347" spans="1:24" x14ac:dyDescent="0.3">
      <c r="A16347">
        <v>5893</v>
      </c>
      <c r="B16347" t="s">
        <v>2411</v>
      </c>
      <c r="C16347" t="s">
        <v>3890</v>
      </c>
      <c r="P16347">
        <v>11</v>
      </c>
      <c r="Q16347">
        <v>0</v>
      </c>
      <c r="R16347">
        <v>32</v>
      </c>
      <c r="S16347">
        <v>6</v>
      </c>
    </row>
    <row r="16348" spans="1:24" x14ac:dyDescent="0.3">
      <c r="A16348">
        <v>5893</v>
      </c>
      <c r="B16348" t="s">
        <v>2411</v>
      </c>
      <c r="C16348" t="s">
        <v>3740</v>
      </c>
      <c r="P16348">
        <v>14</v>
      </c>
      <c r="Q16348">
        <v>0</v>
      </c>
      <c r="R16348">
        <v>30</v>
      </c>
      <c r="S16348">
        <v>3</v>
      </c>
    </row>
    <row r="16349" spans="1:24" x14ac:dyDescent="0.3">
      <c r="A16349">
        <v>5893</v>
      </c>
      <c r="B16349" t="s">
        <v>2411</v>
      </c>
      <c r="C16349" t="s">
        <v>3746</v>
      </c>
      <c r="P16349">
        <v>11</v>
      </c>
      <c r="Q16349">
        <v>0</v>
      </c>
      <c r="R16349">
        <v>11</v>
      </c>
      <c r="S16349">
        <v>1</v>
      </c>
    </row>
    <row r="16350" spans="1:24" x14ac:dyDescent="0.3">
      <c r="A16350">
        <v>5893</v>
      </c>
      <c r="B16350" t="s">
        <v>2411</v>
      </c>
      <c r="C16350" t="s">
        <v>3741</v>
      </c>
      <c r="P16350">
        <v>4</v>
      </c>
      <c r="Q16350">
        <v>0</v>
      </c>
      <c r="R16350">
        <v>4</v>
      </c>
      <c r="S16350">
        <v>1</v>
      </c>
    </row>
    <row r="16351" spans="1:24" x14ac:dyDescent="0.3">
      <c r="A16351">
        <v>5893</v>
      </c>
      <c r="B16351" t="s">
        <v>501</v>
      </c>
      <c r="C16351" t="s">
        <v>187</v>
      </c>
      <c r="T16351">
        <v>23.5</v>
      </c>
      <c r="U16351">
        <v>45</v>
      </c>
      <c r="V16351">
        <v>0</v>
      </c>
      <c r="W16351">
        <v>94</v>
      </c>
      <c r="X16351">
        <v>4</v>
      </c>
    </row>
    <row r="16352" spans="1:24" x14ac:dyDescent="0.3">
      <c r="A16352">
        <v>5893</v>
      </c>
      <c r="B16352" t="s">
        <v>501</v>
      </c>
      <c r="C16352" t="s">
        <v>153</v>
      </c>
      <c r="T16352">
        <v>15</v>
      </c>
      <c r="U16352">
        <v>15</v>
      </c>
      <c r="V16352">
        <v>0</v>
      </c>
      <c r="W16352">
        <v>15</v>
      </c>
      <c r="X16352">
        <v>1</v>
      </c>
    </row>
    <row r="16353" spans="1:39" x14ac:dyDescent="0.3">
      <c r="A16353">
        <v>5893</v>
      </c>
      <c r="B16353" t="s">
        <v>2411</v>
      </c>
      <c r="C16353" t="s">
        <v>4117</v>
      </c>
      <c r="T16353">
        <v>42.7</v>
      </c>
      <c r="U16353">
        <v>68</v>
      </c>
      <c r="V16353">
        <v>0</v>
      </c>
      <c r="W16353">
        <v>128</v>
      </c>
      <c r="X16353">
        <v>3</v>
      </c>
    </row>
    <row r="16354" spans="1:39" x14ac:dyDescent="0.3">
      <c r="A16354">
        <v>5893</v>
      </c>
      <c r="B16354" t="s">
        <v>2411</v>
      </c>
      <c r="C16354" t="s">
        <v>3890</v>
      </c>
      <c r="T16354">
        <v>26</v>
      </c>
      <c r="U16354">
        <v>26</v>
      </c>
      <c r="V16354">
        <v>0</v>
      </c>
      <c r="W16354">
        <v>26</v>
      </c>
      <c r="X16354">
        <v>1</v>
      </c>
    </row>
    <row r="16355" spans="1:39" x14ac:dyDescent="0.3">
      <c r="A16355">
        <v>5893</v>
      </c>
      <c r="B16355" t="s">
        <v>501</v>
      </c>
      <c r="C16355" t="s">
        <v>187</v>
      </c>
      <c r="Y16355">
        <v>3.5</v>
      </c>
      <c r="Z16355">
        <v>7</v>
      </c>
      <c r="AA16355">
        <v>0</v>
      </c>
      <c r="AB16355">
        <v>7</v>
      </c>
      <c r="AC16355">
        <v>2</v>
      </c>
    </row>
    <row r="16356" spans="1:39" x14ac:dyDescent="0.3">
      <c r="A16356">
        <v>5893</v>
      </c>
      <c r="B16356" t="s">
        <v>2411</v>
      </c>
      <c r="C16356" t="s">
        <v>3740</v>
      </c>
      <c r="Y16356">
        <v>8</v>
      </c>
      <c r="Z16356">
        <v>8</v>
      </c>
      <c r="AA16356">
        <v>0</v>
      </c>
      <c r="AB16356">
        <v>8</v>
      </c>
      <c r="AC16356">
        <v>1</v>
      </c>
    </row>
    <row r="16357" spans="1:39" x14ac:dyDescent="0.3">
      <c r="A16357">
        <v>5893</v>
      </c>
      <c r="B16357" t="s">
        <v>501</v>
      </c>
      <c r="C16357" t="s">
        <v>4118</v>
      </c>
      <c r="AD16357">
        <v>2</v>
      </c>
      <c r="AE16357">
        <v>28</v>
      </c>
      <c r="AF16357">
        <v>1</v>
      </c>
      <c r="AG16357">
        <v>50</v>
      </c>
      <c r="AH16357">
        <v>3</v>
      </c>
      <c r="AI16357">
        <v>0</v>
      </c>
    </row>
    <row r="16358" spans="1:39" x14ac:dyDescent="0.3">
      <c r="A16358">
        <v>5893</v>
      </c>
      <c r="B16358" t="s">
        <v>501</v>
      </c>
      <c r="C16358" t="s">
        <v>4119</v>
      </c>
      <c r="AD16358">
        <v>0</v>
      </c>
      <c r="AE16358" t="s">
        <v>136</v>
      </c>
      <c r="AF16358">
        <v>0</v>
      </c>
      <c r="AG16358" t="s">
        <v>136</v>
      </c>
      <c r="AH16358">
        <v>1</v>
      </c>
      <c r="AI16358">
        <v>1</v>
      </c>
    </row>
    <row r="16359" spans="1:39" x14ac:dyDescent="0.3">
      <c r="A16359">
        <v>5893</v>
      </c>
      <c r="B16359" t="s">
        <v>2411</v>
      </c>
      <c r="C16359" t="s">
        <v>1127</v>
      </c>
      <c r="AD16359">
        <v>3</v>
      </c>
      <c r="AE16359">
        <v>44</v>
      </c>
      <c r="AF16359">
        <v>3</v>
      </c>
      <c r="AG16359">
        <v>100</v>
      </c>
      <c r="AH16359">
        <v>11</v>
      </c>
      <c r="AI16359">
        <v>2</v>
      </c>
    </row>
    <row r="16360" spans="1:39" x14ac:dyDescent="0.3">
      <c r="A16360">
        <v>5893</v>
      </c>
      <c r="B16360" t="s">
        <v>501</v>
      </c>
      <c r="C16360" t="s">
        <v>4120</v>
      </c>
      <c r="AJ16360">
        <v>51</v>
      </c>
      <c r="AK16360">
        <v>99</v>
      </c>
      <c r="AL16360">
        <v>49.5</v>
      </c>
      <c r="AM16360">
        <v>2</v>
      </c>
    </row>
    <row r="16361" spans="1:39" x14ac:dyDescent="0.3">
      <c r="A16361">
        <v>5893</v>
      </c>
      <c r="B16361" t="s">
        <v>2411</v>
      </c>
      <c r="C16361" t="s">
        <v>1031</v>
      </c>
      <c r="AJ16361">
        <v>42</v>
      </c>
      <c r="AK16361">
        <v>109</v>
      </c>
      <c r="AL16361">
        <v>36.299999999999997</v>
      </c>
      <c r="AM16361">
        <v>3</v>
      </c>
    </row>
    <row r="16362" spans="1:39" x14ac:dyDescent="0.3">
      <c r="A16362">
        <v>5894</v>
      </c>
      <c r="B16362" t="s">
        <v>1242</v>
      </c>
      <c r="C16362" t="s">
        <v>4121</v>
      </c>
      <c r="D16362">
        <v>39</v>
      </c>
      <c r="E16362">
        <v>53.8</v>
      </c>
      <c r="F16362">
        <v>21</v>
      </c>
      <c r="G16362">
        <v>3</v>
      </c>
      <c r="H16362">
        <v>0</v>
      </c>
      <c r="I16362">
        <v>156</v>
      </c>
      <c r="J16362">
        <v>72.099999999999994</v>
      </c>
    </row>
    <row r="16363" spans="1:39" x14ac:dyDescent="0.3">
      <c r="A16363">
        <v>5894</v>
      </c>
      <c r="B16363" t="s">
        <v>689</v>
      </c>
      <c r="C16363" t="s">
        <v>4122</v>
      </c>
      <c r="D16363">
        <v>17</v>
      </c>
      <c r="E16363">
        <v>47.1</v>
      </c>
      <c r="F16363">
        <v>8</v>
      </c>
      <c r="G16363">
        <v>0</v>
      </c>
      <c r="H16363">
        <v>0</v>
      </c>
      <c r="I16363">
        <v>160</v>
      </c>
      <c r="J16363">
        <v>126.1</v>
      </c>
    </row>
    <row r="16364" spans="1:39" x14ac:dyDescent="0.3">
      <c r="A16364">
        <v>5894</v>
      </c>
      <c r="B16364" t="s">
        <v>1242</v>
      </c>
      <c r="C16364" t="s">
        <v>4123</v>
      </c>
      <c r="K16364">
        <v>9</v>
      </c>
      <c r="L16364">
        <v>0</v>
      </c>
      <c r="M16364">
        <v>10</v>
      </c>
      <c r="N16364">
        <v>0</v>
      </c>
      <c r="O16364">
        <v>31</v>
      </c>
    </row>
    <row r="16365" spans="1:39" x14ac:dyDescent="0.3">
      <c r="A16365">
        <v>5894</v>
      </c>
      <c r="B16365" t="s">
        <v>1242</v>
      </c>
      <c r="C16365" t="s">
        <v>168</v>
      </c>
      <c r="K16365">
        <v>6</v>
      </c>
      <c r="L16365">
        <v>0</v>
      </c>
      <c r="M16365">
        <v>6</v>
      </c>
      <c r="N16365">
        <v>0</v>
      </c>
      <c r="O16365">
        <v>13</v>
      </c>
    </row>
    <row r="16366" spans="1:39" x14ac:dyDescent="0.3">
      <c r="A16366">
        <v>5894</v>
      </c>
      <c r="B16366" t="s">
        <v>1242</v>
      </c>
      <c r="C16366" t="s">
        <v>4121</v>
      </c>
      <c r="K16366">
        <v>8</v>
      </c>
      <c r="L16366">
        <v>0</v>
      </c>
      <c r="M16366">
        <v>8</v>
      </c>
      <c r="N16366">
        <v>0</v>
      </c>
      <c r="O16366">
        <v>-26</v>
      </c>
    </row>
    <row r="16367" spans="1:39" x14ac:dyDescent="0.3">
      <c r="A16367">
        <v>5894</v>
      </c>
      <c r="B16367" t="s">
        <v>689</v>
      </c>
      <c r="C16367" t="s">
        <v>354</v>
      </c>
      <c r="K16367">
        <v>37</v>
      </c>
      <c r="L16367">
        <v>0</v>
      </c>
      <c r="M16367">
        <v>12</v>
      </c>
      <c r="N16367">
        <v>2</v>
      </c>
      <c r="O16367">
        <v>138</v>
      </c>
    </row>
    <row r="16368" spans="1:39" x14ac:dyDescent="0.3">
      <c r="A16368">
        <v>5894</v>
      </c>
      <c r="B16368" t="s">
        <v>689</v>
      </c>
      <c r="C16368" t="s">
        <v>4122</v>
      </c>
      <c r="K16368">
        <v>10</v>
      </c>
      <c r="L16368">
        <v>0</v>
      </c>
      <c r="M16368">
        <v>66</v>
      </c>
      <c r="N16368">
        <v>0</v>
      </c>
      <c r="O16368">
        <v>79</v>
      </c>
    </row>
    <row r="16369" spans="1:24" x14ac:dyDescent="0.3">
      <c r="A16369">
        <v>5894</v>
      </c>
      <c r="B16369" t="s">
        <v>689</v>
      </c>
      <c r="C16369" t="s">
        <v>4124</v>
      </c>
      <c r="K16369">
        <v>2</v>
      </c>
      <c r="L16369">
        <v>0</v>
      </c>
      <c r="M16369">
        <v>5</v>
      </c>
      <c r="N16369">
        <v>0</v>
      </c>
      <c r="O16369">
        <v>10</v>
      </c>
    </row>
    <row r="16370" spans="1:24" x14ac:dyDescent="0.3">
      <c r="A16370">
        <v>5894</v>
      </c>
      <c r="B16370" t="s">
        <v>689</v>
      </c>
      <c r="C16370" t="s">
        <v>4125</v>
      </c>
      <c r="K16370">
        <v>2</v>
      </c>
      <c r="L16370">
        <v>0</v>
      </c>
      <c r="M16370">
        <v>3</v>
      </c>
      <c r="N16370">
        <v>0</v>
      </c>
      <c r="O16370">
        <v>4</v>
      </c>
    </row>
    <row r="16371" spans="1:24" x14ac:dyDescent="0.3">
      <c r="A16371">
        <v>5894</v>
      </c>
      <c r="B16371" t="s">
        <v>689</v>
      </c>
      <c r="C16371" t="s">
        <v>2322</v>
      </c>
      <c r="K16371">
        <v>1</v>
      </c>
      <c r="L16371">
        <v>0</v>
      </c>
      <c r="M16371">
        <v>3</v>
      </c>
      <c r="N16371">
        <v>0</v>
      </c>
      <c r="O16371">
        <v>3</v>
      </c>
    </row>
    <row r="16372" spans="1:24" x14ac:dyDescent="0.3">
      <c r="A16372">
        <v>5894</v>
      </c>
      <c r="B16372" t="s">
        <v>1242</v>
      </c>
      <c r="C16372" t="s">
        <v>781</v>
      </c>
      <c r="P16372">
        <v>15</v>
      </c>
      <c r="Q16372">
        <v>0</v>
      </c>
      <c r="R16372">
        <v>63</v>
      </c>
      <c r="S16372">
        <v>8</v>
      </c>
    </row>
    <row r="16373" spans="1:24" x14ac:dyDescent="0.3">
      <c r="A16373">
        <v>5894</v>
      </c>
      <c r="B16373" t="s">
        <v>1242</v>
      </c>
      <c r="C16373" t="s">
        <v>320</v>
      </c>
      <c r="P16373">
        <v>17</v>
      </c>
      <c r="Q16373">
        <v>0</v>
      </c>
      <c r="R16373">
        <v>41</v>
      </c>
      <c r="S16373">
        <v>4</v>
      </c>
    </row>
    <row r="16374" spans="1:24" x14ac:dyDescent="0.3">
      <c r="A16374">
        <v>5894</v>
      </c>
      <c r="B16374" t="s">
        <v>1242</v>
      </c>
      <c r="C16374" t="s">
        <v>4126</v>
      </c>
      <c r="P16374">
        <v>12</v>
      </c>
      <c r="Q16374">
        <v>0</v>
      </c>
      <c r="R16374">
        <v>31</v>
      </c>
      <c r="S16374">
        <v>4</v>
      </c>
    </row>
    <row r="16375" spans="1:24" x14ac:dyDescent="0.3">
      <c r="A16375">
        <v>5894</v>
      </c>
      <c r="B16375" t="s">
        <v>1242</v>
      </c>
      <c r="C16375" t="s">
        <v>399</v>
      </c>
      <c r="P16375">
        <v>18</v>
      </c>
      <c r="Q16375">
        <v>0</v>
      </c>
      <c r="R16375">
        <v>18</v>
      </c>
      <c r="S16375">
        <v>1</v>
      </c>
    </row>
    <row r="16376" spans="1:24" x14ac:dyDescent="0.3">
      <c r="A16376">
        <v>5894</v>
      </c>
      <c r="B16376" t="s">
        <v>1242</v>
      </c>
      <c r="C16376" t="s">
        <v>4127</v>
      </c>
      <c r="P16376">
        <v>10</v>
      </c>
      <c r="Q16376">
        <v>0</v>
      </c>
      <c r="R16376">
        <v>10</v>
      </c>
      <c r="S16376">
        <v>1</v>
      </c>
    </row>
    <row r="16377" spans="1:24" x14ac:dyDescent="0.3">
      <c r="A16377">
        <v>5894</v>
      </c>
      <c r="B16377" t="s">
        <v>1242</v>
      </c>
      <c r="C16377" t="s">
        <v>4128</v>
      </c>
      <c r="P16377">
        <v>8</v>
      </c>
      <c r="Q16377">
        <v>0</v>
      </c>
      <c r="R16377">
        <v>8</v>
      </c>
      <c r="S16377">
        <v>1</v>
      </c>
    </row>
    <row r="16378" spans="1:24" x14ac:dyDescent="0.3">
      <c r="A16378">
        <v>5894</v>
      </c>
      <c r="B16378" t="s">
        <v>1242</v>
      </c>
      <c r="C16378" t="s">
        <v>168</v>
      </c>
      <c r="P16378">
        <v>-6</v>
      </c>
      <c r="Q16378">
        <v>0</v>
      </c>
      <c r="R16378">
        <v>-6</v>
      </c>
      <c r="S16378">
        <v>1</v>
      </c>
    </row>
    <row r="16379" spans="1:24" x14ac:dyDescent="0.3">
      <c r="A16379">
        <v>5894</v>
      </c>
      <c r="B16379" t="s">
        <v>1242</v>
      </c>
      <c r="C16379" t="s">
        <v>4123</v>
      </c>
      <c r="P16379">
        <v>-9</v>
      </c>
      <c r="Q16379">
        <v>0</v>
      </c>
      <c r="R16379">
        <v>-9</v>
      </c>
      <c r="S16379">
        <v>1</v>
      </c>
    </row>
    <row r="16380" spans="1:24" x14ac:dyDescent="0.3">
      <c r="A16380">
        <v>5894</v>
      </c>
      <c r="B16380" t="s">
        <v>689</v>
      </c>
      <c r="C16380" t="s">
        <v>2322</v>
      </c>
      <c r="P16380">
        <v>58</v>
      </c>
      <c r="Q16380">
        <v>0</v>
      </c>
      <c r="R16380">
        <v>84</v>
      </c>
      <c r="S16380">
        <v>4</v>
      </c>
    </row>
    <row r="16381" spans="1:24" x14ac:dyDescent="0.3">
      <c r="A16381">
        <v>5894</v>
      </c>
      <c r="B16381" t="s">
        <v>689</v>
      </c>
      <c r="C16381" t="s">
        <v>4129</v>
      </c>
      <c r="P16381">
        <v>40</v>
      </c>
      <c r="Q16381">
        <v>0</v>
      </c>
      <c r="R16381">
        <v>70</v>
      </c>
      <c r="S16381">
        <v>3</v>
      </c>
    </row>
    <row r="16382" spans="1:24" x14ac:dyDescent="0.3">
      <c r="A16382">
        <v>5894</v>
      </c>
      <c r="B16382" t="s">
        <v>689</v>
      </c>
      <c r="C16382" t="s">
        <v>4130</v>
      </c>
      <c r="P16382">
        <v>6</v>
      </c>
      <c r="Q16382">
        <v>0</v>
      </c>
      <c r="R16382">
        <v>6</v>
      </c>
      <c r="S16382">
        <v>1</v>
      </c>
    </row>
    <row r="16383" spans="1:24" x14ac:dyDescent="0.3">
      <c r="A16383">
        <v>5894</v>
      </c>
      <c r="B16383" t="s">
        <v>1242</v>
      </c>
      <c r="C16383" t="s">
        <v>1627</v>
      </c>
      <c r="T16383">
        <v>15</v>
      </c>
      <c r="U16383">
        <v>18</v>
      </c>
      <c r="V16383">
        <v>0</v>
      </c>
      <c r="W16383">
        <v>30</v>
      </c>
      <c r="X16383">
        <v>2</v>
      </c>
    </row>
    <row r="16384" spans="1:24" x14ac:dyDescent="0.3">
      <c r="A16384">
        <v>5894</v>
      </c>
      <c r="B16384" t="s">
        <v>1242</v>
      </c>
      <c r="C16384" t="s">
        <v>398</v>
      </c>
      <c r="T16384">
        <v>17</v>
      </c>
      <c r="U16384">
        <v>17</v>
      </c>
      <c r="V16384">
        <v>0</v>
      </c>
      <c r="W16384">
        <v>17</v>
      </c>
      <c r="X16384">
        <v>1</v>
      </c>
    </row>
    <row r="16385" spans="1:39" x14ac:dyDescent="0.3">
      <c r="A16385">
        <v>5894</v>
      </c>
      <c r="B16385" t="s">
        <v>1242</v>
      </c>
      <c r="C16385" t="s">
        <v>4126</v>
      </c>
      <c r="Y16385">
        <v>1.5</v>
      </c>
      <c r="Z16385">
        <v>5</v>
      </c>
      <c r="AA16385">
        <v>0</v>
      </c>
      <c r="AB16385">
        <v>3</v>
      </c>
      <c r="AC16385">
        <v>2</v>
      </c>
    </row>
    <row r="16386" spans="1:39" x14ac:dyDescent="0.3">
      <c r="A16386">
        <v>5894</v>
      </c>
      <c r="B16386" t="s">
        <v>689</v>
      </c>
      <c r="C16386" t="s">
        <v>56</v>
      </c>
      <c r="Y16386">
        <v>8.5</v>
      </c>
      <c r="Z16386">
        <v>14</v>
      </c>
      <c r="AA16386">
        <v>0</v>
      </c>
      <c r="AB16386">
        <v>17</v>
      </c>
      <c r="AC16386">
        <v>2</v>
      </c>
    </row>
    <row r="16387" spans="1:39" x14ac:dyDescent="0.3">
      <c r="A16387">
        <v>5894</v>
      </c>
      <c r="B16387" t="s">
        <v>689</v>
      </c>
      <c r="C16387" t="s">
        <v>4131</v>
      </c>
      <c r="Y16387">
        <v>5.5</v>
      </c>
      <c r="Z16387">
        <v>7</v>
      </c>
      <c r="AA16387">
        <v>0</v>
      </c>
      <c r="AB16387">
        <v>11</v>
      </c>
      <c r="AC16387">
        <v>2</v>
      </c>
    </row>
    <row r="16388" spans="1:39" x14ac:dyDescent="0.3">
      <c r="A16388">
        <v>5894</v>
      </c>
      <c r="B16388" t="s">
        <v>1242</v>
      </c>
      <c r="C16388" t="s">
        <v>4132</v>
      </c>
      <c r="AD16388">
        <v>1</v>
      </c>
      <c r="AE16388">
        <v>46</v>
      </c>
      <c r="AF16388">
        <v>1</v>
      </c>
      <c r="AG16388">
        <v>100</v>
      </c>
      <c r="AH16388">
        <v>3</v>
      </c>
      <c r="AI16388">
        <v>0</v>
      </c>
    </row>
    <row r="16389" spans="1:39" x14ac:dyDescent="0.3">
      <c r="A16389">
        <v>5894</v>
      </c>
      <c r="B16389" t="s">
        <v>689</v>
      </c>
      <c r="C16389" t="s">
        <v>4133</v>
      </c>
      <c r="AD16389">
        <v>2</v>
      </c>
      <c r="AE16389">
        <v>29</v>
      </c>
      <c r="AF16389">
        <v>1</v>
      </c>
      <c r="AG16389">
        <v>50</v>
      </c>
      <c r="AH16389">
        <v>5</v>
      </c>
      <c r="AI16389">
        <v>2</v>
      </c>
    </row>
    <row r="16390" spans="1:39" x14ac:dyDescent="0.3">
      <c r="A16390">
        <v>5894</v>
      </c>
      <c r="B16390" t="s">
        <v>1242</v>
      </c>
      <c r="C16390" t="s">
        <v>642</v>
      </c>
      <c r="AJ16390">
        <v>62</v>
      </c>
      <c r="AK16390">
        <v>240</v>
      </c>
      <c r="AL16390">
        <v>48</v>
      </c>
      <c r="AM16390">
        <v>5</v>
      </c>
    </row>
    <row r="16391" spans="1:39" x14ac:dyDescent="0.3">
      <c r="A16391">
        <v>5894</v>
      </c>
      <c r="B16391" t="s">
        <v>1242</v>
      </c>
      <c r="C16391" t="s">
        <v>4132</v>
      </c>
      <c r="AJ16391">
        <v>49</v>
      </c>
      <c r="AK16391">
        <v>131</v>
      </c>
      <c r="AL16391">
        <v>43.7</v>
      </c>
      <c r="AM16391">
        <v>3</v>
      </c>
    </row>
    <row r="16392" spans="1:39" x14ac:dyDescent="0.3">
      <c r="A16392">
        <v>5894</v>
      </c>
      <c r="B16392" t="s">
        <v>689</v>
      </c>
      <c r="C16392" t="s">
        <v>3313</v>
      </c>
      <c r="AJ16392">
        <v>58</v>
      </c>
      <c r="AK16392">
        <v>300</v>
      </c>
      <c r="AL16392">
        <v>42.9</v>
      </c>
      <c r="AM16392">
        <v>7</v>
      </c>
    </row>
    <row r="16393" spans="1:39" x14ac:dyDescent="0.3">
      <c r="A16393">
        <v>5895</v>
      </c>
      <c r="B16393" t="s">
        <v>283</v>
      </c>
      <c r="C16393" t="s">
        <v>4134</v>
      </c>
      <c r="D16393">
        <v>9</v>
      </c>
      <c r="E16393">
        <v>22.2</v>
      </c>
      <c r="F16393">
        <v>2</v>
      </c>
      <c r="G16393">
        <v>0</v>
      </c>
      <c r="H16393">
        <v>0</v>
      </c>
      <c r="I16393">
        <v>33</v>
      </c>
      <c r="J16393">
        <v>53</v>
      </c>
    </row>
    <row r="16394" spans="1:39" x14ac:dyDescent="0.3">
      <c r="A16394">
        <v>5895</v>
      </c>
      <c r="B16394" t="s">
        <v>283</v>
      </c>
      <c r="C16394" t="s">
        <v>3960</v>
      </c>
      <c r="D16394">
        <v>3</v>
      </c>
      <c r="E16394">
        <v>33.299999999999997</v>
      </c>
      <c r="F16394">
        <v>1</v>
      </c>
      <c r="G16394">
        <v>0</v>
      </c>
      <c r="H16394">
        <v>0</v>
      </c>
      <c r="I16394">
        <v>7</v>
      </c>
      <c r="J16394">
        <v>52.9</v>
      </c>
    </row>
    <row r="16395" spans="1:39" x14ac:dyDescent="0.3">
      <c r="A16395">
        <v>5895</v>
      </c>
      <c r="B16395" t="s">
        <v>283</v>
      </c>
      <c r="C16395" t="s">
        <v>1000</v>
      </c>
      <c r="D16395">
        <v>1</v>
      </c>
      <c r="E16395">
        <v>0</v>
      </c>
      <c r="F16395">
        <v>0</v>
      </c>
      <c r="G16395">
        <v>0</v>
      </c>
      <c r="H16395">
        <v>0</v>
      </c>
      <c r="I16395">
        <v>0</v>
      </c>
      <c r="J16395">
        <v>0</v>
      </c>
    </row>
    <row r="16396" spans="1:39" x14ac:dyDescent="0.3">
      <c r="A16396">
        <v>5895</v>
      </c>
      <c r="B16396" t="s">
        <v>1181</v>
      </c>
      <c r="C16396" t="s">
        <v>4135</v>
      </c>
      <c r="D16396">
        <v>53</v>
      </c>
      <c r="E16396">
        <v>77.400000000000006</v>
      </c>
      <c r="F16396">
        <v>41</v>
      </c>
      <c r="G16396">
        <v>1</v>
      </c>
      <c r="H16396">
        <v>4</v>
      </c>
      <c r="I16396">
        <v>497</v>
      </c>
      <c r="J16396">
        <v>177.3</v>
      </c>
    </row>
    <row r="16397" spans="1:39" x14ac:dyDescent="0.3">
      <c r="A16397">
        <v>5895</v>
      </c>
      <c r="B16397" t="s">
        <v>283</v>
      </c>
      <c r="C16397" t="s">
        <v>4134</v>
      </c>
      <c r="K16397">
        <v>23</v>
      </c>
      <c r="L16397">
        <v>1</v>
      </c>
      <c r="M16397">
        <v>29</v>
      </c>
      <c r="N16397">
        <v>2</v>
      </c>
      <c r="O16397">
        <v>90</v>
      </c>
    </row>
    <row r="16398" spans="1:39" x14ac:dyDescent="0.3">
      <c r="A16398">
        <v>5895</v>
      </c>
      <c r="B16398" t="s">
        <v>283</v>
      </c>
      <c r="C16398" t="s">
        <v>3963</v>
      </c>
      <c r="K16398">
        <v>14</v>
      </c>
      <c r="L16398">
        <v>0</v>
      </c>
      <c r="M16398">
        <v>16</v>
      </c>
      <c r="N16398">
        <v>0</v>
      </c>
      <c r="O16398">
        <v>71</v>
      </c>
    </row>
    <row r="16399" spans="1:39" x14ac:dyDescent="0.3">
      <c r="A16399">
        <v>5895</v>
      </c>
      <c r="B16399" t="s">
        <v>283</v>
      </c>
      <c r="C16399" t="s">
        <v>131</v>
      </c>
      <c r="K16399">
        <v>7</v>
      </c>
      <c r="L16399">
        <v>0</v>
      </c>
      <c r="M16399">
        <v>16</v>
      </c>
      <c r="N16399">
        <v>0</v>
      </c>
      <c r="O16399">
        <v>54</v>
      </c>
    </row>
    <row r="16400" spans="1:39" x14ac:dyDescent="0.3">
      <c r="A16400">
        <v>5895</v>
      </c>
      <c r="B16400" t="s">
        <v>283</v>
      </c>
      <c r="C16400" t="s">
        <v>1000</v>
      </c>
      <c r="K16400">
        <v>4</v>
      </c>
      <c r="L16400">
        <v>0</v>
      </c>
      <c r="M16400">
        <v>17</v>
      </c>
      <c r="N16400">
        <v>0</v>
      </c>
      <c r="O16400">
        <v>44</v>
      </c>
    </row>
    <row r="16401" spans="1:19" x14ac:dyDescent="0.3">
      <c r="A16401">
        <v>5895</v>
      </c>
      <c r="B16401" t="s">
        <v>283</v>
      </c>
      <c r="C16401" t="s">
        <v>4136</v>
      </c>
      <c r="K16401">
        <v>2</v>
      </c>
      <c r="L16401">
        <v>0</v>
      </c>
      <c r="M16401">
        <v>12</v>
      </c>
      <c r="N16401">
        <v>0</v>
      </c>
      <c r="O16401">
        <v>13</v>
      </c>
    </row>
    <row r="16402" spans="1:19" x14ac:dyDescent="0.3">
      <c r="A16402">
        <v>5895</v>
      </c>
      <c r="B16402" t="s">
        <v>283</v>
      </c>
      <c r="C16402" t="s">
        <v>3961</v>
      </c>
      <c r="K16402">
        <v>1</v>
      </c>
      <c r="L16402">
        <v>0</v>
      </c>
      <c r="M16402">
        <v>9</v>
      </c>
      <c r="N16402">
        <v>0</v>
      </c>
      <c r="O16402">
        <v>9</v>
      </c>
    </row>
    <row r="16403" spans="1:19" x14ac:dyDescent="0.3">
      <c r="A16403">
        <v>5895</v>
      </c>
      <c r="B16403" t="s">
        <v>283</v>
      </c>
      <c r="C16403" t="s">
        <v>4137</v>
      </c>
      <c r="K16403">
        <v>1</v>
      </c>
      <c r="L16403">
        <v>0</v>
      </c>
      <c r="M16403">
        <v>8</v>
      </c>
      <c r="N16403">
        <v>0</v>
      </c>
      <c r="O16403">
        <v>8</v>
      </c>
    </row>
    <row r="16404" spans="1:19" x14ac:dyDescent="0.3">
      <c r="A16404">
        <v>5895</v>
      </c>
      <c r="B16404" t="s">
        <v>283</v>
      </c>
      <c r="C16404" t="s">
        <v>3960</v>
      </c>
      <c r="K16404">
        <v>2</v>
      </c>
      <c r="L16404">
        <v>0</v>
      </c>
      <c r="M16404">
        <v>3</v>
      </c>
      <c r="N16404">
        <v>0</v>
      </c>
      <c r="O16404">
        <v>1</v>
      </c>
    </row>
    <row r="16405" spans="1:19" x14ac:dyDescent="0.3">
      <c r="A16405">
        <v>5895</v>
      </c>
      <c r="B16405" t="s">
        <v>1181</v>
      </c>
      <c r="C16405" t="s">
        <v>192</v>
      </c>
      <c r="K16405">
        <v>11</v>
      </c>
      <c r="L16405">
        <v>0</v>
      </c>
      <c r="M16405">
        <v>14</v>
      </c>
      <c r="N16405">
        <v>1</v>
      </c>
      <c r="O16405">
        <v>43</v>
      </c>
    </row>
    <row r="16406" spans="1:19" x14ac:dyDescent="0.3">
      <c r="A16406">
        <v>5895</v>
      </c>
      <c r="B16406" t="s">
        <v>1181</v>
      </c>
      <c r="C16406" t="s">
        <v>1410</v>
      </c>
      <c r="K16406">
        <v>1</v>
      </c>
      <c r="L16406">
        <v>0</v>
      </c>
      <c r="M16406">
        <v>9</v>
      </c>
      <c r="N16406">
        <v>0</v>
      </c>
      <c r="O16406">
        <v>9</v>
      </c>
    </row>
    <row r="16407" spans="1:19" x14ac:dyDescent="0.3">
      <c r="A16407">
        <v>5895</v>
      </c>
      <c r="B16407" t="s">
        <v>1181</v>
      </c>
      <c r="C16407" t="s">
        <v>103</v>
      </c>
      <c r="K16407">
        <v>1</v>
      </c>
      <c r="L16407">
        <v>0</v>
      </c>
      <c r="M16407">
        <v>5</v>
      </c>
      <c r="N16407">
        <v>0</v>
      </c>
      <c r="O16407">
        <v>5</v>
      </c>
    </row>
    <row r="16408" spans="1:19" x14ac:dyDescent="0.3">
      <c r="A16408">
        <v>5895</v>
      </c>
      <c r="B16408" t="s">
        <v>1181</v>
      </c>
      <c r="C16408" t="s">
        <v>4138</v>
      </c>
      <c r="K16408">
        <v>1</v>
      </c>
      <c r="L16408">
        <v>0</v>
      </c>
      <c r="M16408">
        <v>4</v>
      </c>
      <c r="N16408">
        <v>0</v>
      </c>
      <c r="O16408">
        <v>4</v>
      </c>
    </row>
    <row r="16409" spans="1:19" x14ac:dyDescent="0.3">
      <c r="A16409">
        <v>5895</v>
      </c>
      <c r="B16409" t="s">
        <v>1181</v>
      </c>
      <c r="C16409" t="s">
        <v>4135</v>
      </c>
      <c r="K16409">
        <v>5</v>
      </c>
      <c r="L16409">
        <v>0</v>
      </c>
      <c r="M16409">
        <v>9</v>
      </c>
      <c r="N16409">
        <v>0</v>
      </c>
      <c r="O16409">
        <v>3</v>
      </c>
    </row>
    <row r="16410" spans="1:19" x14ac:dyDescent="0.3">
      <c r="A16410">
        <v>5895</v>
      </c>
      <c r="B16410" t="s">
        <v>1181</v>
      </c>
      <c r="C16410" t="s">
        <v>4139</v>
      </c>
      <c r="K16410">
        <v>1</v>
      </c>
      <c r="L16410">
        <v>0</v>
      </c>
      <c r="M16410">
        <v>0</v>
      </c>
      <c r="N16410">
        <v>0</v>
      </c>
      <c r="O16410">
        <v>0</v>
      </c>
    </row>
    <row r="16411" spans="1:19" x14ac:dyDescent="0.3">
      <c r="A16411">
        <v>5895</v>
      </c>
      <c r="B16411" t="s">
        <v>283</v>
      </c>
      <c r="C16411" t="s">
        <v>1866</v>
      </c>
      <c r="P16411">
        <v>38</v>
      </c>
      <c r="Q16411">
        <v>0</v>
      </c>
      <c r="R16411">
        <v>33</v>
      </c>
      <c r="S16411">
        <v>2</v>
      </c>
    </row>
    <row r="16412" spans="1:19" x14ac:dyDescent="0.3">
      <c r="A16412">
        <v>5895</v>
      </c>
      <c r="B16412" t="s">
        <v>283</v>
      </c>
      <c r="C16412" t="s">
        <v>2255</v>
      </c>
      <c r="P16412">
        <v>7</v>
      </c>
      <c r="Q16412">
        <v>0</v>
      </c>
      <c r="R16412">
        <v>7</v>
      </c>
      <c r="S16412">
        <v>1</v>
      </c>
    </row>
    <row r="16413" spans="1:19" x14ac:dyDescent="0.3">
      <c r="A16413">
        <v>5895</v>
      </c>
      <c r="B16413" t="s">
        <v>1181</v>
      </c>
      <c r="C16413" t="s">
        <v>1410</v>
      </c>
      <c r="P16413">
        <v>20</v>
      </c>
      <c r="Q16413">
        <v>1</v>
      </c>
      <c r="R16413">
        <v>116</v>
      </c>
      <c r="S16413">
        <v>9</v>
      </c>
    </row>
    <row r="16414" spans="1:19" x14ac:dyDescent="0.3">
      <c r="A16414">
        <v>5895</v>
      </c>
      <c r="B16414" t="s">
        <v>1181</v>
      </c>
      <c r="C16414" t="s">
        <v>4138</v>
      </c>
      <c r="P16414">
        <v>24</v>
      </c>
      <c r="Q16414">
        <v>0</v>
      </c>
      <c r="R16414">
        <v>107</v>
      </c>
      <c r="S16414">
        <v>7</v>
      </c>
    </row>
    <row r="16415" spans="1:19" x14ac:dyDescent="0.3">
      <c r="A16415">
        <v>5895</v>
      </c>
      <c r="B16415" t="s">
        <v>1181</v>
      </c>
      <c r="C16415" t="s">
        <v>1804</v>
      </c>
      <c r="P16415">
        <v>50</v>
      </c>
      <c r="Q16415">
        <v>0</v>
      </c>
      <c r="R16415">
        <v>90</v>
      </c>
      <c r="S16415">
        <v>6</v>
      </c>
    </row>
    <row r="16416" spans="1:19" x14ac:dyDescent="0.3">
      <c r="A16416">
        <v>5895</v>
      </c>
      <c r="B16416" t="s">
        <v>1181</v>
      </c>
      <c r="C16416" t="s">
        <v>192</v>
      </c>
      <c r="P16416">
        <v>25</v>
      </c>
      <c r="Q16416">
        <v>0</v>
      </c>
      <c r="R16416">
        <v>83</v>
      </c>
      <c r="S16416">
        <v>9</v>
      </c>
    </row>
    <row r="16417" spans="1:39" x14ac:dyDescent="0.3">
      <c r="A16417">
        <v>5895</v>
      </c>
      <c r="B16417" t="s">
        <v>1181</v>
      </c>
      <c r="C16417" t="s">
        <v>3701</v>
      </c>
      <c r="P16417">
        <v>15</v>
      </c>
      <c r="Q16417">
        <v>2</v>
      </c>
      <c r="R16417">
        <v>80</v>
      </c>
      <c r="S16417">
        <v>8</v>
      </c>
    </row>
    <row r="16418" spans="1:39" x14ac:dyDescent="0.3">
      <c r="A16418">
        <v>5895</v>
      </c>
      <c r="B16418" t="s">
        <v>1181</v>
      </c>
      <c r="C16418" t="s">
        <v>657</v>
      </c>
      <c r="P16418">
        <v>13</v>
      </c>
      <c r="Q16418">
        <v>1</v>
      </c>
      <c r="R16418">
        <v>13</v>
      </c>
      <c r="S16418">
        <v>1</v>
      </c>
    </row>
    <row r="16419" spans="1:39" x14ac:dyDescent="0.3">
      <c r="A16419">
        <v>5895</v>
      </c>
      <c r="B16419" t="s">
        <v>1181</v>
      </c>
      <c r="C16419" t="s">
        <v>795</v>
      </c>
      <c r="P16419">
        <v>8</v>
      </c>
      <c r="Q16419">
        <v>0</v>
      </c>
      <c r="R16419">
        <v>8</v>
      </c>
      <c r="S16419">
        <v>1</v>
      </c>
    </row>
    <row r="16420" spans="1:39" x14ac:dyDescent="0.3">
      <c r="A16420">
        <v>5895</v>
      </c>
      <c r="B16420" t="s">
        <v>283</v>
      </c>
      <c r="C16420" t="s">
        <v>3967</v>
      </c>
      <c r="T16420">
        <v>21</v>
      </c>
      <c r="U16420">
        <v>26</v>
      </c>
      <c r="V16420">
        <v>0</v>
      </c>
      <c r="W16420">
        <v>105</v>
      </c>
      <c r="X16420">
        <v>5</v>
      </c>
    </row>
    <row r="16421" spans="1:39" x14ac:dyDescent="0.3">
      <c r="A16421">
        <v>5895</v>
      </c>
      <c r="B16421" t="s">
        <v>283</v>
      </c>
      <c r="C16421" t="s">
        <v>860</v>
      </c>
      <c r="T16421">
        <v>0</v>
      </c>
      <c r="U16421">
        <v>0</v>
      </c>
      <c r="V16421">
        <v>0</v>
      </c>
      <c r="W16421">
        <v>0</v>
      </c>
      <c r="X16421">
        <v>1</v>
      </c>
    </row>
    <row r="16422" spans="1:39" x14ac:dyDescent="0.3">
      <c r="A16422">
        <v>5895</v>
      </c>
      <c r="B16422" t="s">
        <v>1181</v>
      </c>
      <c r="C16422" t="s">
        <v>4138</v>
      </c>
      <c r="T16422">
        <v>20</v>
      </c>
      <c r="U16422">
        <v>20</v>
      </c>
      <c r="V16422">
        <v>0</v>
      </c>
      <c r="W16422">
        <v>20</v>
      </c>
      <c r="X16422">
        <v>1</v>
      </c>
    </row>
    <row r="16423" spans="1:39" x14ac:dyDescent="0.3">
      <c r="A16423">
        <v>5895</v>
      </c>
      <c r="B16423" t="s">
        <v>1181</v>
      </c>
      <c r="C16423" t="s">
        <v>4140</v>
      </c>
      <c r="T16423">
        <v>16</v>
      </c>
      <c r="U16423">
        <v>16</v>
      </c>
      <c r="V16423">
        <v>0</v>
      </c>
      <c r="W16423">
        <v>16</v>
      </c>
      <c r="X16423">
        <v>1</v>
      </c>
    </row>
    <row r="16424" spans="1:39" x14ac:dyDescent="0.3">
      <c r="A16424">
        <v>5895</v>
      </c>
      <c r="B16424" t="s">
        <v>1181</v>
      </c>
      <c r="C16424" t="s">
        <v>4138</v>
      </c>
      <c r="Y16424">
        <v>8.5</v>
      </c>
      <c r="Z16424">
        <v>9</v>
      </c>
      <c r="AA16424">
        <v>0</v>
      </c>
      <c r="AB16424">
        <v>17</v>
      </c>
      <c r="AC16424">
        <v>2</v>
      </c>
    </row>
    <row r="16425" spans="1:39" x14ac:dyDescent="0.3">
      <c r="A16425">
        <v>5895</v>
      </c>
      <c r="B16425" t="s">
        <v>283</v>
      </c>
      <c r="C16425" t="s">
        <v>4141</v>
      </c>
      <c r="AD16425">
        <v>1</v>
      </c>
      <c r="AE16425" t="s">
        <v>136</v>
      </c>
      <c r="AF16425">
        <v>0</v>
      </c>
      <c r="AG16425">
        <v>0</v>
      </c>
      <c r="AH16425">
        <v>2</v>
      </c>
      <c r="AI16425">
        <v>2</v>
      </c>
    </row>
    <row r="16426" spans="1:39" x14ac:dyDescent="0.3">
      <c r="A16426">
        <v>5895</v>
      </c>
      <c r="B16426" t="s">
        <v>1181</v>
      </c>
      <c r="C16426" t="s">
        <v>4142</v>
      </c>
      <c r="AD16426">
        <v>2</v>
      </c>
      <c r="AE16426">
        <v>21</v>
      </c>
      <c r="AF16426">
        <v>1</v>
      </c>
      <c r="AG16426">
        <v>50</v>
      </c>
      <c r="AH16426">
        <v>8</v>
      </c>
      <c r="AI16426">
        <v>5</v>
      </c>
    </row>
    <row r="16427" spans="1:39" x14ac:dyDescent="0.3">
      <c r="A16427">
        <v>5895</v>
      </c>
      <c r="B16427" t="s">
        <v>283</v>
      </c>
      <c r="C16427" t="s">
        <v>4143</v>
      </c>
      <c r="AJ16427">
        <v>53</v>
      </c>
      <c r="AK16427">
        <v>92</v>
      </c>
      <c r="AL16427">
        <v>46</v>
      </c>
      <c r="AM16427">
        <v>2</v>
      </c>
    </row>
    <row r="16428" spans="1:39" x14ac:dyDescent="0.3">
      <c r="A16428">
        <v>5896</v>
      </c>
      <c r="B16428" t="s">
        <v>1542</v>
      </c>
      <c r="C16428" t="s">
        <v>3500</v>
      </c>
      <c r="D16428">
        <v>34</v>
      </c>
      <c r="E16428">
        <v>41.2</v>
      </c>
      <c r="F16428">
        <v>14</v>
      </c>
      <c r="G16428">
        <v>0</v>
      </c>
      <c r="H16428">
        <v>1</v>
      </c>
      <c r="I16428">
        <v>181</v>
      </c>
      <c r="J16428">
        <v>95.6</v>
      </c>
    </row>
    <row r="16429" spans="1:39" x14ac:dyDescent="0.3">
      <c r="A16429">
        <v>5896</v>
      </c>
      <c r="B16429" t="s">
        <v>1542</v>
      </c>
      <c r="C16429" t="s">
        <v>3814</v>
      </c>
      <c r="D16429">
        <v>14</v>
      </c>
      <c r="E16429">
        <v>42.9</v>
      </c>
      <c r="F16429">
        <v>6</v>
      </c>
      <c r="G16429">
        <v>0</v>
      </c>
      <c r="H16429">
        <v>0</v>
      </c>
      <c r="I16429">
        <v>15</v>
      </c>
      <c r="J16429">
        <v>51.9</v>
      </c>
    </row>
    <row r="16430" spans="1:39" x14ac:dyDescent="0.3">
      <c r="A16430">
        <v>5896</v>
      </c>
      <c r="B16430" t="s">
        <v>457</v>
      </c>
      <c r="C16430" t="s">
        <v>4144</v>
      </c>
      <c r="D16430">
        <v>32</v>
      </c>
      <c r="E16430">
        <v>56.2</v>
      </c>
      <c r="F16430">
        <v>18</v>
      </c>
      <c r="G16430">
        <v>2</v>
      </c>
      <c r="H16430">
        <v>2</v>
      </c>
      <c r="I16430">
        <v>203</v>
      </c>
      <c r="J16430">
        <v>117.7</v>
      </c>
    </row>
    <row r="16431" spans="1:39" x14ac:dyDescent="0.3">
      <c r="A16431">
        <v>5896</v>
      </c>
      <c r="B16431" t="s">
        <v>1542</v>
      </c>
      <c r="C16431" t="s">
        <v>4033</v>
      </c>
      <c r="K16431">
        <v>22</v>
      </c>
      <c r="L16431">
        <v>0</v>
      </c>
      <c r="M16431">
        <v>14</v>
      </c>
      <c r="N16431">
        <v>1</v>
      </c>
      <c r="O16431">
        <v>83</v>
      </c>
    </row>
    <row r="16432" spans="1:39" x14ac:dyDescent="0.3">
      <c r="A16432">
        <v>5896</v>
      </c>
      <c r="B16432" t="s">
        <v>1542</v>
      </c>
      <c r="C16432" t="s">
        <v>3814</v>
      </c>
      <c r="K16432">
        <v>9</v>
      </c>
      <c r="L16432">
        <v>0</v>
      </c>
      <c r="M16432">
        <v>20</v>
      </c>
      <c r="N16432">
        <v>0</v>
      </c>
      <c r="O16432">
        <v>50</v>
      </c>
    </row>
    <row r="16433" spans="1:19" x14ac:dyDescent="0.3">
      <c r="A16433">
        <v>5896</v>
      </c>
      <c r="B16433" t="s">
        <v>1542</v>
      </c>
      <c r="C16433" t="s">
        <v>3815</v>
      </c>
      <c r="K16433">
        <v>1</v>
      </c>
      <c r="L16433">
        <v>0</v>
      </c>
      <c r="M16433">
        <v>48</v>
      </c>
      <c r="N16433">
        <v>0</v>
      </c>
      <c r="O16433">
        <v>48</v>
      </c>
    </row>
    <row r="16434" spans="1:19" x14ac:dyDescent="0.3">
      <c r="A16434">
        <v>5896</v>
      </c>
      <c r="B16434" t="s">
        <v>1542</v>
      </c>
      <c r="C16434" t="s">
        <v>44</v>
      </c>
      <c r="K16434">
        <v>1</v>
      </c>
      <c r="L16434">
        <v>0</v>
      </c>
      <c r="M16434">
        <v>11</v>
      </c>
      <c r="N16434">
        <v>0</v>
      </c>
      <c r="O16434">
        <v>11</v>
      </c>
    </row>
    <row r="16435" spans="1:19" x14ac:dyDescent="0.3">
      <c r="A16435">
        <v>5896</v>
      </c>
      <c r="B16435" t="s">
        <v>1542</v>
      </c>
      <c r="C16435" t="s">
        <v>1376</v>
      </c>
      <c r="K16435">
        <v>1</v>
      </c>
      <c r="L16435">
        <v>0</v>
      </c>
      <c r="M16435">
        <v>3</v>
      </c>
      <c r="N16435">
        <v>0</v>
      </c>
      <c r="O16435">
        <v>3</v>
      </c>
    </row>
    <row r="16436" spans="1:19" x14ac:dyDescent="0.3">
      <c r="A16436">
        <v>5896</v>
      </c>
      <c r="B16436" t="s">
        <v>1542</v>
      </c>
      <c r="C16436" t="s">
        <v>180</v>
      </c>
      <c r="K16436">
        <v>0</v>
      </c>
      <c r="L16436">
        <v>1</v>
      </c>
      <c r="M16436">
        <v>0</v>
      </c>
      <c r="N16436">
        <v>0</v>
      </c>
      <c r="O16436">
        <v>0</v>
      </c>
    </row>
    <row r="16437" spans="1:19" x14ac:dyDescent="0.3">
      <c r="A16437">
        <v>5896</v>
      </c>
      <c r="B16437" t="s">
        <v>1542</v>
      </c>
      <c r="C16437" t="s">
        <v>3500</v>
      </c>
      <c r="K16437">
        <v>6</v>
      </c>
      <c r="L16437">
        <v>2</v>
      </c>
      <c r="M16437">
        <v>0</v>
      </c>
      <c r="N16437">
        <v>0</v>
      </c>
      <c r="O16437">
        <v>-64</v>
      </c>
    </row>
    <row r="16438" spans="1:19" x14ac:dyDescent="0.3">
      <c r="A16438">
        <v>5896</v>
      </c>
      <c r="B16438" t="s">
        <v>457</v>
      </c>
      <c r="C16438" t="s">
        <v>107</v>
      </c>
      <c r="K16438">
        <v>21</v>
      </c>
      <c r="L16438">
        <v>0</v>
      </c>
      <c r="M16438">
        <v>17</v>
      </c>
      <c r="N16438">
        <v>1</v>
      </c>
      <c r="O16438">
        <v>110</v>
      </c>
    </row>
    <row r="16439" spans="1:19" x14ac:dyDescent="0.3">
      <c r="A16439">
        <v>5896</v>
      </c>
      <c r="B16439" t="s">
        <v>457</v>
      </c>
      <c r="C16439" t="s">
        <v>4145</v>
      </c>
      <c r="K16439">
        <v>10</v>
      </c>
      <c r="L16439">
        <v>0</v>
      </c>
      <c r="M16439">
        <v>16</v>
      </c>
      <c r="N16439">
        <v>0</v>
      </c>
      <c r="O16439">
        <v>44</v>
      </c>
    </row>
    <row r="16440" spans="1:19" x14ac:dyDescent="0.3">
      <c r="A16440">
        <v>5896</v>
      </c>
      <c r="B16440" t="s">
        <v>457</v>
      </c>
      <c r="C16440" t="s">
        <v>4144</v>
      </c>
      <c r="K16440">
        <v>2</v>
      </c>
      <c r="L16440">
        <v>0</v>
      </c>
      <c r="M16440">
        <v>2</v>
      </c>
      <c r="N16440">
        <v>0</v>
      </c>
      <c r="O16440">
        <v>3</v>
      </c>
    </row>
    <row r="16441" spans="1:19" x14ac:dyDescent="0.3">
      <c r="A16441">
        <v>5896</v>
      </c>
      <c r="B16441" t="s">
        <v>1542</v>
      </c>
      <c r="C16441" t="s">
        <v>44</v>
      </c>
      <c r="P16441">
        <v>46</v>
      </c>
      <c r="Q16441">
        <v>1</v>
      </c>
      <c r="R16441">
        <v>97</v>
      </c>
      <c r="S16441">
        <v>9</v>
      </c>
    </row>
    <row r="16442" spans="1:19" x14ac:dyDescent="0.3">
      <c r="A16442">
        <v>5896</v>
      </c>
      <c r="B16442" t="s">
        <v>1542</v>
      </c>
      <c r="C16442" t="s">
        <v>74</v>
      </c>
      <c r="P16442">
        <v>15</v>
      </c>
      <c r="Q16442">
        <v>0</v>
      </c>
      <c r="R16442">
        <v>41</v>
      </c>
      <c r="S16442">
        <v>3</v>
      </c>
    </row>
    <row r="16443" spans="1:19" x14ac:dyDescent="0.3">
      <c r="A16443">
        <v>5896</v>
      </c>
      <c r="B16443" t="s">
        <v>1542</v>
      </c>
      <c r="C16443" t="s">
        <v>180</v>
      </c>
      <c r="P16443">
        <v>8</v>
      </c>
      <c r="Q16443">
        <v>0</v>
      </c>
      <c r="R16443">
        <v>33</v>
      </c>
      <c r="S16443">
        <v>5</v>
      </c>
    </row>
    <row r="16444" spans="1:19" x14ac:dyDescent="0.3">
      <c r="A16444">
        <v>5896</v>
      </c>
      <c r="B16444" t="s">
        <v>1542</v>
      </c>
      <c r="C16444" t="s">
        <v>4033</v>
      </c>
      <c r="P16444">
        <v>12</v>
      </c>
      <c r="Q16444">
        <v>0</v>
      </c>
      <c r="R16444">
        <v>12</v>
      </c>
      <c r="S16444">
        <v>1</v>
      </c>
    </row>
    <row r="16445" spans="1:19" x14ac:dyDescent="0.3">
      <c r="A16445">
        <v>5896</v>
      </c>
      <c r="B16445" t="s">
        <v>1542</v>
      </c>
      <c r="C16445" t="s">
        <v>3815</v>
      </c>
      <c r="P16445">
        <v>9</v>
      </c>
      <c r="Q16445">
        <v>0</v>
      </c>
      <c r="R16445">
        <v>9</v>
      </c>
      <c r="S16445">
        <v>1</v>
      </c>
    </row>
    <row r="16446" spans="1:19" x14ac:dyDescent="0.3">
      <c r="A16446">
        <v>5896</v>
      </c>
      <c r="B16446" t="s">
        <v>1542</v>
      </c>
      <c r="C16446" t="s">
        <v>4034</v>
      </c>
      <c r="P16446">
        <v>4</v>
      </c>
      <c r="Q16446">
        <v>0</v>
      </c>
      <c r="R16446">
        <v>4</v>
      </c>
      <c r="S16446">
        <v>1</v>
      </c>
    </row>
    <row r="16447" spans="1:19" x14ac:dyDescent="0.3">
      <c r="A16447">
        <v>5896</v>
      </c>
      <c r="B16447" t="s">
        <v>457</v>
      </c>
      <c r="C16447" t="s">
        <v>121</v>
      </c>
      <c r="P16447">
        <v>54</v>
      </c>
      <c r="Q16447">
        <v>2</v>
      </c>
      <c r="R16447">
        <v>66</v>
      </c>
      <c r="S16447">
        <v>2</v>
      </c>
    </row>
    <row r="16448" spans="1:19" x14ac:dyDescent="0.3">
      <c r="A16448">
        <v>5896</v>
      </c>
      <c r="B16448" t="s">
        <v>457</v>
      </c>
      <c r="C16448" t="s">
        <v>107</v>
      </c>
      <c r="P16448">
        <v>33</v>
      </c>
      <c r="Q16448">
        <v>0</v>
      </c>
      <c r="R16448">
        <v>51</v>
      </c>
      <c r="S16448">
        <v>5</v>
      </c>
    </row>
    <row r="16449" spans="1:39" x14ac:dyDescent="0.3">
      <c r="A16449">
        <v>5896</v>
      </c>
      <c r="B16449" t="s">
        <v>457</v>
      </c>
      <c r="C16449" t="s">
        <v>4146</v>
      </c>
      <c r="P16449">
        <v>21</v>
      </c>
      <c r="Q16449">
        <v>0</v>
      </c>
      <c r="R16449">
        <v>39</v>
      </c>
      <c r="S16449">
        <v>3</v>
      </c>
    </row>
    <row r="16450" spans="1:39" x14ac:dyDescent="0.3">
      <c r="A16450">
        <v>5896</v>
      </c>
      <c r="B16450" t="s">
        <v>457</v>
      </c>
      <c r="C16450" t="s">
        <v>4147</v>
      </c>
      <c r="P16450">
        <v>11</v>
      </c>
      <c r="Q16450">
        <v>0</v>
      </c>
      <c r="R16450">
        <v>26</v>
      </c>
      <c r="S16450">
        <v>3</v>
      </c>
    </row>
    <row r="16451" spans="1:39" x14ac:dyDescent="0.3">
      <c r="A16451">
        <v>5896</v>
      </c>
      <c r="B16451" t="s">
        <v>457</v>
      </c>
      <c r="C16451" t="s">
        <v>1361</v>
      </c>
      <c r="P16451">
        <v>9</v>
      </c>
      <c r="Q16451">
        <v>0</v>
      </c>
      <c r="R16451">
        <v>15</v>
      </c>
      <c r="S16451">
        <v>3</v>
      </c>
    </row>
    <row r="16452" spans="1:39" x14ac:dyDescent="0.3">
      <c r="A16452">
        <v>5896</v>
      </c>
      <c r="B16452" t="s">
        <v>457</v>
      </c>
      <c r="C16452" t="s">
        <v>4148</v>
      </c>
      <c r="P16452">
        <v>3</v>
      </c>
      <c r="Q16452">
        <v>0</v>
      </c>
      <c r="R16452">
        <v>6</v>
      </c>
      <c r="S16452">
        <v>2</v>
      </c>
    </row>
    <row r="16453" spans="1:39" x14ac:dyDescent="0.3">
      <c r="A16453">
        <v>5896</v>
      </c>
      <c r="B16453" t="s">
        <v>1542</v>
      </c>
      <c r="C16453" t="s">
        <v>3815</v>
      </c>
      <c r="T16453">
        <v>24.7</v>
      </c>
      <c r="U16453">
        <v>29</v>
      </c>
      <c r="V16453">
        <v>0</v>
      </c>
      <c r="W16453">
        <v>74</v>
      </c>
      <c r="X16453">
        <v>3</v>
      </c>
    </row>
    <row r="16454" spans="1:39" x14ac:dyDescent="0.3">
      <c r="A16454">
        <v>5896</v>
      </c>
      <c r="B16454" t="s">
        <v>1542</v>
      </c>
      <c r="C16454" t="s">
        <v>2392</v>
      </c>
      <c r="T16454">
        <v>16</v>
      </c>
      <c r="U16454">
        <v>16</v>
      </c>
      <c r="V16454">
        <v>0</v>
      </c>
      <c r="W16454">
        <v>16</v>
      </c>
      <c r="X16454">
        <v>1</v>
      </c>
    </row>
    <row r="16455" spans="1:39" x14ac:dyDescent="0.3">
      <c r="A16455">
        <v>5896</v>
      </c>
      <c r="B16455" t="s">
        <v>1542</v>
      </c>
      <c r="C16455" t="s">
        <v>320</v>
      </c>
      <c r="T16455">
        <v>15</v>
      </c>
      <c r="U16455">
        <v>15</v>
      </c>
      <c r="V16455">
        <v>0</v>
      </c>
      <c r="W16455">
        <v>15</v>
      </c>
      <c r="X16455">
        <v>1</v>
      </c>
    </row>
    <row r="16456" spans="1:39" x14ac:dyDescent="0.3">
      <c r="A16456">
        <v>5896</v>
      </c>
      <c r="B16456" t="s">
        <v>457</v>
      </c>
      <c r="C16456" t="s">
        <v>121</v>
      </c>
      <c r="T16456">
        <v>11.8</v>
      </c>
      <c r="U16456">
        <v>22</v>
      </c>
      <c r="V16456">
        <v>0</v>
      </c>
      <c r="W16456">
        <v>59</v>
      </c>
      <c r="X16456">
        <v>5</v>
      </c>
    </row>
    <row r="16457" spans="1:39" x14ac:dyDescent="0.3">
      <c r="A16457">
        <v>5896</v>
      </c>
      <c r="B16457" t="s">
        <v>1542</v>
      </c>
      <c r="C16457" t="s">
        <v>4149</v>
      </c>
      <c r="Y16457">
        <v>20</v>
      </c>
      <c r="Z16457">
        <v>20</v>
      </c>
      <c r="AA16457">
        <v>0</v>
      </c>
      <c r="AB16457">
        <v>20</v>
      </c>
      <c r="AC16457">
        <v>1</v>
      </c>
    </row>
    <row r="16458" spans="1:39" x14ac:dyDescent="0.3">
      <c r="A16458">
        <v>5896</v>
      </c>
      <c r="B16458" t="s">
        <v>457</v>
      </c>
      <c r="C16458" t="s">
        <v>121</v>
      </c>
      <c r="Y16458">
        <v>17</v>
      </c>
      <c r="Z16458">
        <v>51</v>
      </c>
      <c r="AA16458">
        <v>0</v>
      </c>
      <c r="AB16458">
        <v>68</v>
      </c>
      <c r="AC16458">
        <v>4</v>
      </c>
    </row>
    <row r="16459" spans="1:39" x14ac:dyDescent="0.3">
      <c r="A16459">
        <v>5896</v>
      </c>
      <c r="B16459" t="s">
        <v>1542</v>
      </c>
      <c r="C16459" t="s">
        <v>3819</v>
      </c>
      <c r="AD16459">
        <v>2</v>
      </c>
      <c r="AE16459">
        <v>39</v>
      </c>
      <c r="AF16459">
        <v>2</v>
      </c>
      <c r="AG16459">
        <v>100</v>
      </c>
      <c r="AH16459">
        <v>8</v>
      </c>
      <c r="AI16459">
        <v>2</v>
      </c>
    </row>
    <row r="16460" spans="1:39" x14ac:dyDescent="0.3">
      <c r="A16460">
        <v>5896</v>
      </c>
      <c r="B16460" t="s">
        <v>457</v>
      </c>
      <c r="C16460" t="s">
        <v>4150</v>
      </c>
      <c r="AD16460">
        <v>1</v>
      </c>
      <c r="AE16460" t="s">
        <v>136</v>
      </c>
      <c r="AF16460">
        <v>0</v>
      </c>
      <c r="AG16460">
        <v>0</v>
      </c>
      <c r="AH16460">
        <v>2</v>
      </c>
      <c r="AI16460">
        <v>2</v>
      </c>
    </row>
    <row r="16461" spans="1:39" x14ac:dyDescent="0.3">
      <c r="A16461">
        <v>5896</v>
      </c>
      <c r="B16461" t="s">
        <v>1542</v>
      </c>
      <c r="C16461" t="s">
        <v>3076</v>
      </c>
      <c r="AJ16461">
        <v>48</v>
      </c>
      <c r="AK16461">
        <v>217</v>
      </c>
      <c r="AL16461">
        <v>43.4</v>
      </c>
      <c r="AM16461">
        <v>5</v>
      </c>
    </row>
    <row r="16462" spans="1:39" x14ac:dyDescent="0.3">
      <c r="A16462">
        <v>5896</v>
      </c>
      <c r="B16462" t="s">
        <v>457</v>
      </c>
      <c r="C16462" t="s">
        <v>4151</v>
      </c>
      <c r="AJ16462">
        <v>56</v>
      </c>
      <c r="AK16462">
        <v>281</v>
      </c>
      <c r="AL16462">
        <v>40.1</v>
      </c>
      <c r="AM16462">
        <v>7</v>
      </c>
    </row>
    <row r="16463" spans="1:39" x14ac:dyDescent="0.3">
      <c r="A16463">
        <v>5897</v>
      </c>
      <c r="B16463" t="s">
        <v>1128</v>
      </c>
      <c r="C16463" t="s">
        <v>1534</v>
      </c>
      <c r="D16463">
        <v>31</v>
      </c>
      <c r="E16463">
        <v>35.5</v>
      </c>
      <c r="F16463">
        <v>11</v>
      </c>
      <c r="G16463">
        <v>1</v>
      </c>
      <c r="H16463">
        <v>1</v>
      </c>
      <c r="I16463">
        <v>96</v>
      </c>
      <c r="J16463">
        <v>65.7</v>
      </c>
    </row>
    <row r="16464" spans="1:39" x14ac:dyDescent="0.3">
      <c r="A16464">
        <v>5897</v>
      </c>
      <c r="B16464" t="s">
        <v>1448</v>
      </c>
      <c r="C16464" t="s">
        <v>3769</v>
      </c>
      <c r="D16464">
        <v>26</v>
      </c>
      <c r="E16464">
        <v>46.2</v>
      </c>
      <c r="F16464">
        <v>12</v>
      </c>
      <c r="G16464">
        <v>1</v>
      </c>
      <c r="H16464">
        <v>1</v>
      </c>
      <c r="I16464">
        <v>133</v>
      </c>
      <c r="J16464">
        <v>94.1</v>
      </c>
    </row>
    <row r="16465" spans="1:19" x14ac:dyDescent="0.3">
      <c r="A16465">
        <v>5897</v>
      </c>
      <c r="B16465" t="s">
        <v>1128</v>
      </c>
      <c r="C16465" t="s">
        <v>3752</v>
      </c>
      <c r="K16465">
        <v>17</v>
      </c>
      <c r="L16465">
        <v>0</v>
      </c>
      <c r="M16465">
        <v>27</v>
      </c>
      <c r="N16465">
        <v>0</v>
      </c>
      <c r="O16465">
        <v>65</v>
      </c>
    </row>
    <row r="16466" spans="1:19" x14ac:dyDescent="0.3">
      <c r="A16466">
        <v>5897</v>
      </c>
      <c r="B16466" t="s">
        <v>1128</v>
      </c>
      <c r="C16466" t="s">
        <v>326</v>
      </c>
      <c r="K16466">
        <v>3</v>
      </c>
      <c r="L16466">
        <v>0</v>
      </c>
      <c r="M16466">
        <v>5</v>
      </c>
      <c r="N16466">
        <v>0</v>
      </c>
      <c r="O16466">
        <v>12</v>
      </c>
    </row>
    <row r="16467" spans="1:19" x14ac:dyDescent="0.3">
      <c r="A16467">
        <v>5897</v>
      </c>
      <c r="B16467" t="s">
        <v>1128</v>
      </c>
      <c r="C16467" t="s">
        <v>1534</v>
      </c>
      <c r="K16467">
        <v>5</v>
      </c>
      <c r="L16467">
        <v>0</v>
      </c>
      <c r="M16467">
        <v>6</v>
      </c>
      <c r="N16467">
        <v>0</v>
      </c>
      <c r="O16467">
        <v>-9</v>
      </c>
    </row>
    <row r="16468" spans="1:19" x14ac:dyDescent="0.3">
      <c r="A16468">
        <v>5897</v>
      </c>
      <c r="B16468" t="s">
        <v>1448</v>
      </c>
      <c r="C16468" t="s">
        <v>56</v>
      </c>
      <c r="K16468">
        <v>13</v>
      </c>
      <c r="L16468">
        <v>0</v>
      </c>
      <c r="M16468">
        <v>20</v>
      </c>
      <c r="N16468">
        <v>0</v>
      </c>
      <c r="O16468">
        <v>77</v>
      </c>
    </row>
    <row r="16469" spans="1:19" x14ac:dyDescent="0.3">
      <c r="A16469">
        <v>5897</v>
      </c>
      <c r="B16469" t="s">
        <v>1448</v>
      </c>
      <c r="C16469" t="s">
        <v>113</v>
      </c>
      <c r="K16469">
        <v>13</v>
      </c>
      <c r="L16469">
        <v>0</v>
      </c>
      <c r="M16469">
        <v>16</v>
      </c>
      <c r="N16469">
        <v>0</v>
      </c>
      <c r="O16469">
        <v>58</v>
      </c>
    </row>
    <row r="16470" spans="1:19" x14ac:dyDescent="0.3">
      <c r="A16470">
        <v>5897</v>
      </c>
      <c r="B16470" t="s">
        <v>1448</v>
      </c>
      <c r="C16470" t="s">
        <v>3770</v>
      </c>
      <c r="K16470">
        <v>13</v>
      </c>
      <c r="L16470">
        <v>0</v>
      </c>
      <c r="M16470">
        <v>9</v>
      </c>
      <c r="N16470">
        <v>1</v>
      </c>
      <c r="O16470">
        <v>28</v>
      </c>
    </row>
    <row r="16471" spans="1:19" x14ac:dyDescent="0.3">
      <c r="A16471">
        <v>5897</v>
      </c>
      <c r="B16471" t="s">
        <v>1448</v>
      </c>
      <c r="C16471" t="s">
        <v>3769</v>
      </c>
      <c r="K16471">
        <v>7</v>
      </c>
      <c r="L16471">
        <v>0</v>
      </c>
      <c r="M16471">
        <v>9</v>
      </c>
      <c r="N16471">
        <v>0</v>
      </c>
      <c r="O16471">
        <v>-2</v>
      </c>
    </row>
    <row r="16472" spans="1:19" x14ac:dyDescent="0.3">
      <c r="A16472">
        <v>5897</v>
      </c>
      <c r="B16472" t="s">
        <v>1128</v>
      </c>
      <c r="C16472" t="s">
        <v>3868</v>
      </c>
      <c r="P16472">
        <v>27</v>
      </c>
      <c r="Q16472">
        <v>1</v>
      </c>
      <c r="R16472">
        <v>71</v>
      </c>
      <c r="S16472">
        <v>5</v>
      </c>
    </row>
    <row r="16473" spans="1:19" x14ac:dyDescent="0.3">
      <c r="A16473">
        <v>5897</v>
      </c>
      <c r="B16473" t="s">
        <v>1128</v>
      </c>
      <c r="C16473" t="s">
        <v>254</v>
      </c>
      <c r="P16473">
        <v>10</v>
      </c>
      <c r="Q16473">
        <v>0</v>
      </c>
      <c r="R16473">
        <v>16</v>
      </c>
      <c r="S16473">
        <v>3</v>
      </c>
    </row>
    <row r="16474" spans="1:19" x14ac:dyDescent="0.3">
      <c r="A16474">
        <v>5897</v>
      </c>
      <c r="B16474" t="s">
        <v>1128</v>
      </c>
      <c r="C16474" t="s">
        <v>122</v>
      </c>
      <c r="P16474">
        <v>7</v>
      </c>
      <c r="Q16474">
        <v>0</v>
      </c>
      <c r="R16474">
        <v>13</v>
      </c>
      <c r="S16474">
        <v>2</v>
      </c>
    </row>
    <row r="16475" spans="1:19" x14ac:dyDescent="0.3">
      <c r="A16475">
        <v>5897</v>
      </c>
      <c r="B16475" t="s">
        <v>1128</v>
      </c>
      <c r="C16475" t="s">
        <v>3752</v>
      </c>
      <c r="P16475">
        <v>-4</v>
      </c>
      <c r="Q16475">
        <v>0</v>
      </c>
      <c r="R16475">
        <v>-4</v>
      </c>
      <c r="S16475">
        <v>1</v>
      </c>
    </row>
    <row r="16476" spans="1:19" x14ac:dyDescent="0.3">
      <c r="A16476">
        <v>5897</v>
      </c>
      <c r="B16476" t="s">
        <v>1448</v>
      </c>
      <c r="C16476" t="s">
        <v>3770</v>
      </c>
      <c r="P16476">
        <v>44</v>
      </c>
      <c r="Q16476">
        <v>1</v>
      </c>
      <c r="R16476">
        <v>44</v>
      </c>
      <c r="S16476">
        <v>1</v>
      </c>
    </row>
    <row r="16477" spans="1:19" x14ac:dyDescent="0.3">
      <c r="A16477">
        <v>5897</v>
      </c>
      <c r="B16477" t="s">
        <v>1448</v>
      </c>
      <c r="C16477" t="s">
        <v>218</v>
      </c>
      <c r="P16477">
        <v>15</v>
      </c>
      <c r="Q16477">
        <v>0</v>
      </c>
      <c r="R16477">
        <v>33</v>
      </c>
      <c r="S16477">
        <v>3</v>
      </c>
    </row>
    <row r="16478" spans="1:19" x14ac:dyDescent="0.3">
      <c r="A16478">
        <v>5897</v>
      </c>
      <c r="B16478" t="s">
        <v>1448</v>
      </c>
      <c r="C16478" t="s">
        <v>142</v>
      </c>
      <c r="P16478">
        <v>24</v>
      </c>
      <c r="Q16478">
        <v>0</v>
      </c>
      <c r="R16478">
        <v>24</v>
      </c>
      <c r="S16478">
        <v>1</v>
      </c>
    </row>
    <row r="16479" spans="1:19" x14ac:dyDescent="0.3">
      <c r="A16479">
        <v>5897</v>
      </c>
      <c r="B16479" t="s">
        <v>1448</v>
      </c>
      <c r="C16479" t="s">
        <v>3893</v>
      </c>
      <c r="P16479">
        <v>10</v>
      </c>
      <c r="Q16479">
        <v>0</v>
      </c>
      <c r="R16479">
        <v>10</v>
      </c>
      <c r="S16479">
        <v>1</v>
      </c>
    </row>
    <row r="16480" spans="1:19" x14ac:dyDescent="0.3">
      <c r="A16480">
        <v>5897</v>
      </c>
      <c r="B16480" t="s">
        <v>1448</v>
      </c>
      <c r="C16480" t="s">
        <v>56</v>
      </c>
      <c r="P16480">
        <v>10</v>
      </c>
      <c r="Q16480">
        <v>0</v>
      </c>
      <c r="R16480">
        <v>10</v>
      </c>
      <c r="S16480">
        <v>1</v>
      </c>
    </row>
    <row r="16481" spans="1:39" x14ac:dyDescent="0.3">
      <c r="A16481">
        <v>5897</v>
      </c>
      <c r="B16481" t="s">
        <v>1448</v>
      </c>
      <c r="C16481" t="s">
        <v>2070</v>
      </c>
      <c r="P16481">
        <v>7</v>
      </c>
      <c r="Q16481">
        <v>0</v>
      </c>
      <c r="R16481">
        <v>7</v>
      </c>
      <c r="S16481">
        <v>1</v>
      </c>
    </row>
    <row r="16482" spans="1:39" x14ac:dyDescent="0.3">
      <c r="A16482">
        <v>5897</v>
      </c>
      <c r="B16482" t="s">
        <v>1448</v>
      </c>
      <c r="C16482" t="s">
        <v>1591</v>
      </c>
      <c r="P16482">
        <v>4</v>
      </c>
      <c r="Q16482">
        <v>0</v>
      </c>
      <c r="R16482">
        <v>4</v>
      </c>
      <c r="S16482">
        <v>1</v>
      </c>
    </row>
    <row r="16483" spans="1:39" x14ac:dyDescent="0.3">
      <c r="A16483">
        <v>5897</v>
      </c>
      <c r="B16483" t="s">
        <v>1448</v>
      </c>
      <c r="C16483" t="s">
        <v>4152</v>
      </c>
      <c r="P16483">
        <v>8</v>
      </c>
      <c r="Q16483">
        <v>0</v>
      </c>
      <c r="R16483">
        <v>1</v>
      </c>
      <c r="S16483">
        <v>2</v>
      </c>
    </row>
    <row r="16484" spans="1:39" x14ac:dyDescent="0.3">
      <c r="A16484">
        <v>5897</v>
      </c>
      <c r="B16484" t="s">
        <v>1448</v>
      </c>
      <c r="C16484" t="s">
        <v>44</v>
      </c>
      <c r="P16484">
        <v>0</v>
      </c>
      <c r="Q16484">
        <v>0</v>
      </c>
      <c r="R16484">
        <v>0</v>
      </c>
      <c r="S16484">
        <v>1</v>
      </c>
    </row>
    <row r="16485" spans="1:39" x14ac:dyDescent="0.3">
      <c r="A16485">
        <v>5897</v>
      </c>
      <c r="B16485" t="s">
        <v>1128</v>
      </c>
      <c r="C16485" t="s">
        <v>3752</v>
      </c>
      <c r="T16485">
        <v>18</v>
      </c>
      <c r="U16485">
        <v>20</v>
      </c>
      <c r="V16485">
        <v>0</v>
      </c>
      <c r="W16485">
        <v>54</v>
      </c>
      <c r="X16485">
        <v>3</v>
      </c>
    </row>
    <row r="16486" spans="1:39" x14ac:dyDescent="0.3">
      <c r="A16486">
        <v>5897</v>
      </c>
      <c r="B16486" t="s">
        <v>1128</v>
      </c>
      <c r="C16486" t="s">
        <v>3868</v>
      </c>
      <c r="T16486">
        <v>21</v>
      </c>
      <c r="U16486">
        <v>21</v>
      </c>
      <c r="V16486">
        <v>0</v>
      </c>
      <c r="W16486">
        <v>21</v>
      </c>
      <c r="X16486">
        <v>1</v>
      </c>
    </row>
    <row r="16487" spans="1:39" x14ac:dyDescent="0.3">
      <c r="A16487">
        <v>5897</v>
      </c>
      <c r="B16487" t="s">
        <v>1448</v>
      </c>
      <c r="C16487" t="s">
        <v>4152</v>
      </c>
      <c r="T16487">
        <v>12</v>
      </c>
      <c r="U16487">
        <v>12</v>
      </c>
      <c r="V16487">
        <v>0</v>
      </c>
      <c r="W16487">
        <v>12</v>
      </c>
      <c r="X16487">
        <v>1</v>
      </c>
    </row>
    <row r="16488" spans="1:39" x14ac:dyDescent="0.3">
      <c r="A16488">
        <v>5897</v>
      </c>
      <c r="B16488" t="s">
        <v>1128</v>
      </c>
      <c r="C16488" t="s">
        <v>4153</v>
      </c>
      <c r="Y16488">
        <v>12</v>
      </c>
      <c r="Z16488">
        <v>0</v>
      </c>
      <c r="AA16488">
        <v>0</v>
      </c>
      <c r="AB16488">
        <v>12</v>
      </c>
      <c r="AC16488">
        <v>1</v>
      </c>
    </row>
    <row r="16489" spans="1:39" x14ac:dyDescent="0.3">
      <c r="A16489">
        <v>5897</v>
      </c>
      <c r="B16489" t="s">
        <v>1128</v>
      </c>
      <c r="C16489" t="s">
        <v>3868</v>
      </c>
      <c r="Y16489">
        <v>0</v>
      </c>
      <c r="Z16489">
        <v>0</v>
      </c>
      <c r="AA16489">
        <v>0</v>
      </c>
      <c r="AB16489">
        <v>0</v>
      </c>
      <c r="AC16489">
        <v>1</v>
      </c>
    </row>
    <row r="16490" spans="1:39" x14ac:dyDescent="0.3">
      <c r="A16490">
        <v>5897</v>
      </c>
      <c r="B16490" t="s">
        <v>1448</v>
      </c>
      <c r="C16490" t="s">
        <v>4152</v>
      </c>
      <c r="Y16490">
        <v>7.8</v>
      </c>
      <c r="Z16490">
        <v>15</v>
      </c>
      <c r="AA16490">
        <v>0</v>
      </c>
      <c r="AB16490">
        <v>31</v>
      </c>
      <c r="AC16490">
        <v>4</v>
      </c>
    </row>
    <row r="16491" spans="1:39" x14ac:dyDescent="0.3">
      <c r="A16491">
        <v>5897</v>
      </c>
      <c r="B16491" t="s">
        <v>1128</v>
      </c>
      <c r="C16491" t="s">
        <v>2241</v>
      </c>
      <c r="AD16491">
        <v>1</v>
      </c>
      <c r="AE16491" t="s">
        <v>136</v>
      </c>
      <c r="AF16491">
        <v>0</v>
      </c>
      <c r="AG16491">
        <v>0</v>
      </c>
      <c r="AH16491">
        <v>1</v>
      </c>
      <c r="AI16491">
        <v>1</v>
      </c>
    </row>
    <row r="16492" spans="1:39" x14ac:dyDescent="0.3">
      <c r="A16492">
        <v>5897</v>
      </c>
      <c r="B16492" t="s">
        <v>1448</v>
      </c>
      <c r="C16492" t="s">
        <v>3894</v>
      </c>
      <c r="AD16492">
        <v>2</v>
      </c>
      <c r="AE16492">
        <v>36</v>
      </c>
      <c r="AF16492">
        <v>1</v>
      </c>
      <c r="AG16492">
        <v>50</v>
      </c>
      <c r="AH16492">
        <v>5</v>
      </c>
      <c r="AI16492">
        <v>2</v>
      </c>
    </row>
    <row r="16493" spans="1:39" x14ac:dyDescent="0.3">
      <c r="A16493">
        <v>5897</v>
      </c>
      <c r="B16493" t="s">
        <v>1128</v>
      </c>
      <c r="C16493" t="s">
        <v>3874</v>
      </c>
      <c r="AJ16493">
        <v>60</v>
      </c>
      <c r="AK16493">
        <v>399</v>
      </c>
      <c r="AL16493">
        <v>44.3</v>
      </c>
      <c r="AM16493">
        <v>9</v>
      </c>
    </row>
    <row r="16494" spans="1:39" x14ac:dyDescent="0.3">
      <c r="A16494">
        <v>5897</v>
      </c>
      <c r="B16494" t="s">
        <v>1448</v>
      </c>
      <c r="C16494" t="s">
        <v>3775</v>
      </c>
      <c r="AJ16494">
        <v>49</v>
      </c>
      <c r="AK16494">
        <v>230</v>
      </c>
      <c r="AL16494">
        <v>38.299999999999997</v>
      </c>
      <c r="AM16494">
        <v>6</v>
      </c>
    </row>
    <row r="16495" spans="1:39" x14ac:dyDescent="0.3">
      <c r="A16495">
        <v>5898</v>
      </c>
      <c r="B16495" t="s">
        <v>846</v>
      </c>
      <c r="C16495" t="s">
        <v>4154</v>
      </c>
      <c r="D16495">
        <v>22</v>
      </c>
      <c r="E16495">
        <v>59.1</v>
      </c>
      <c r="F16495">
        <v>13</v>
      </c>
      <c r="G16495">
        <v>1</v>
      </c>
      <c r="H16495">
        <v>1</v>
      </c>
      <c r="I16495">
        <v>169</v>
      </c>
      <c r="J16495">
        <v>129.5</v>
      </c>
    </row>
    <row r="16496" spans="1:39" x14ac:dyDescent="0.3">
      <c r="A16496">
        <v>5898</v>
      </c>
      <c r="B16496" t="s">
        <v>846</v>
      </c>
      <c r="C16496" t="s">
        <v>3595</v>
      </c>
      <c r="D16496">
        <v>7</v>
      </c>
      <c r="E16496">
        <v>57.1</v>
      </c>
      <c r="F16496">
        <v>4</v>
      </c>
      <c r="G16496">
        <v>0</v>
      </c>
      <c r="H16496">
        <v>0</v>
      </c>
      <c r="I16496">
        <v>34</v>
      </c>
      <c r="J16496">
        <v>97.9</v>
      </c>
    </row>
    <row r="16497" spans="1:19" x14ac:dyDescent="0.3">
      <c r="A16497">
        <v>5898</v>
      </c>
      <c r="B16497" t="s">
        <v>882</v>
      </c>
      <c r="C16497" t="s">
        <v>414</v>
      </c>
      <c r="D16497">
        <v>22</v>
      </c>
      <c r="E16497">
        <v>45.5</v>
      </c>
      <c r="F16497">
        <v>10</v>
      </c>
      <c r="G16497">
        <v>1</v>
      </c>
      <c r="H16497">
        <v>0</v>
      </c>
      <c r="I16497">
        <v>138</v>
      </c>
      <c r="J16497">
        <v>89.1</v>
      </c>
    </row>
    <row r="16498" spans="1:19" x14ac:dyDescent="0.3">
      <c r="A16498">
        <v>5898</v>
      </c>
      <c r="B16498" t="s">
        <v>882</v>
      </c>
      <c r="C16498" t="s">
        <v>44</v>
      </c>
      <c r="D16498">
        <v>1</v>
      </c>
      <c r="E16498">
        <v>100</v>
      </c>
      <c r="F16498">
        <v>1</v>
      </c>
      <c r="G16498">
        <v>0</v>
      </c>
      <c r="H16498">
        <v>0</v>
      </c>
      <c r="I16498">
        <v>19</v>
      </c>
      <c r="J16498">
        <v>259.60000000000002</v>
      </c>
    </row>
    <row r="16499" spans="1:19" x14ac:dyDescent="0.3">
      <c r="A16499">
        <v>5898</v>
      </c>
      <c r="B16499" t="s">
        <v>846</v>
      </c>
      <c r="C16499" t="s">
        <v>56</v>
      </c>
      <c r="K16499">
        <v>17</v>
      </c>
      <c r="L16499">
        <v>0</v>
      </c>
      <c r="M16499">
        <v>24</v>
      </c>
      <c r="N16499">
        <v>0</v>
      </c>
      <c r="O16499">
        <v>77</v>
      </c>
    </row>
    <row r="16500" spans="1:19" x14ac:dyDescent="0.3">
      <c r="A16500">
        <v>5898</v>
      </c>
      <c r="B16500" t="s">
        <v>846</v>
      </c>
      <c r="C16500" t="s">
        <v>133</v>
      </c>
      <c r="K16500">
        <v>3</v>
      </c>
      <c r="L16500">
        <v>0</v>
      </c>
      <c r="M16500">
        <v>16</v>
      </c>
      <c r="N16500">
        <v>0</v>
      </c>
      <c r="O16500">
        <v>19</v>
      </c>
    </row>
    <row r="16501" spans="1:19" x14ac:dyDescent="0.3">
      <c r="A16501">
        <v>5898</v>
      </c>
      <c r="B16501" t="s">
        <v>846</v>
      </c>
      <c r="C16501" t="s">
        <v>4023</v>
      </c>
      <c r="K16501">
        <v>1</v>
      </c>
      <c r="L16501">
        <v>0</v>
      </c>
      <c r="M16501">
        <v>2</v>
      </c>
      <c r="N16501">
        <v>0</v>
      </c>
      <c r="O16501">
        <v>2</v>
      </c>
    </row>
    <row r="16502" spans="1:19" x14ac:dyDescent="0.3">
      <c r="A16502">
        <v>5898</v>
      </c>
      <c r="B16502" t="s">
        <v>846</v>
      </c>
      <c r="C16502" t="s">
        <v>107</v>
      </c>
      <c r="K16502">
        <v>4</v>
      </c>
      <c r="L16502">
        <v>0</v>
      </c>
      <c r="M16502">
        <v>3</v>
      </c>
      <c r="N16502">
        <v>0</v>
      </c>
      <c r="O16502">
        <v>1</v>
      </c>
    </row>
    <row r="16503" spans="1:19" x14ac:dyDescent="0.3">
      <c r="A16503">
        <v>5898</v>
      </c>
      <c r="B16503" t="s">
        <v>846</v>
      </c>
      <c r="C16503" t="s">
        <v>3595</v>
      </c>
      <c r="K16503">
        <v>1</v>
      </c>
      <c r="L16503">
        <v>0</v>
      </c>
      <c r="M16503">
        <v>-14</v>
      </c>
      <c r="N16503">
        <v>0</v>
      </c>
      <c r="O16503">
        <v>-14</v>
      </c>
    </row>
    <row r="16504" spans="1:19" x14ac:dyDescent="0.3">
      <c r="A16504">
        <v>5898</v>
      </c>
      <c r="B16504" t="s">
        <v>846</v>
      </c>
      <c r="C16504" t="s">
        <v>4154</v>
      </c>
      <c r="K16504">
        <v>10</v>
      </c>
      <c r="L16504">
        <v>1</v>
      </c>
      <c r="M16504">
        <v>14</v>
      </c>
      <c r="N16504">
        <v>0</v>
      </c>
      <c r="O16504">
        <v>-26</v>
      </c>
    </row>
    <row r="16505" spans="1:19" x14ac:dyDescent="0.3">
      <c r="A16505">
        <v>5898</v>
      </c>
      <c r="B16505" t="s">
        <v>882</v>
      </c>
      <c r="C16505" t="s">
        <v>44</v>
      </c>
      <c r="K16505">
        <v>18</v>
      </c>
      <c r="L16505">
        <v>0</v>
      </c>
      <c r="M16505">
        <v>13</v>
      </c>
      <c r="N16505">
        <v>2</v>
      </c>
      <c r="O16505">
        <v>68</v>
      </c>
    </row>
    <row r="16506" spans="1:19" x14ac:dyDescent="0.3">
      <c r="A16506">
        <v>5898</v>
      </c>
      <c r="B16506" t="s">
        <v>882</v>
      </c>
      <c r="C16506" t="s">
        <v>414</v>
      </c>
      <c r="K16506">
        <v>9</v>
      </c>
      <c r="L16506">
        <v>0</v>
      </c>
      <c r="M16506">
        <v>30</v>
      </c>
      <c r="N16506">
        <v>0</v>
      </c>
      <c r="O16506">
        <v>67</v>
      </c>
    </row>
    <row r="16507" spans="1:19" x14ac:dyDescent="0.3">
      <c r="A16507">
        <v>5898</v>
      </c>
      <c r="B16507" t="s">
        <v>882</v>
      </c>
      <c r="C16507" t="s">
        <v>320</v>
      </c>
      <c r="K16507">
        <v>13</v>
      </c>
      <c r="L16507">
        <v>0</v>
      </c>
      <c r="M16507">
        <v>29</v>
      </c>
      <c r="N16507">
        <v>2</v>
      </c>
      <c r="O16507">
        <v>62</v>
      </c>
    </row>
    <row r="16508" spans="1:19" x14ac:dyDescent="0.3">
      <c r="A16508">
        <v>5898</v>
      </c>
      <c r="B16508" t="s">
        <v>846</v>
      </c>
      <c r="C16508" t="s">
        <v>44</v>
      </c>
      <c r="P16508">
        <v>30</v>
      </c>
      <c r="Q16508">
        <v>0</v>
      </c>
      <c r="R16508">
        <v>57</v>
      </c>
      <c r="S16508">
        <v>6</v>
      </c>
    </row>
    <row r="16509" spans="1:19" x14ac:dyDescent="0.3">
      <c r="A16509">
        <v>5898</v>
      </c>
      <c r="B16509" t="s">
        <v>846</v>
      </c>
      <c r="C16509" t="s">
        <v>133</v>
      </c>
      <c r="P16509">
        <v>17</v>
      </c>
      <c r="Q16509">
        <v>1</v>
      </c>
      <c r="R16509">
        <v>51</v>
      </c>
      <c r="S16509">
        <v>4</v>
      </c>
    </row>
    <row r="16510" spans="1:19" x14ac:dyDescent="0.3">
      <c r="A16510">
        <v>5898</v>
      </c>
      <c r="B16510" t="s">
        <v>846</v>
      </c>
      <c r="C16510" t="s">
        <v>2441</v>
      </c>
      <c r="P16510">
        <v>17</v>
      </c>
      <c r="Q16510">
        <v>0</v>
      </c>
      <c r="R16510">
        <v>48</v>
      </c>
      <c r="S16510">
        <v>3</v>
      </c>
    </row>
    <row r="16511" spans="1:19" x14ac:dyDescent="0.3">
      <c r="A16511">
        <v>5898</v>
      </c>
      <c r="B16511" t="s">
        <v>846</v>
      </c>
      <c r="C16511" t="s">
        <v>3796</v>
      </c>
      <c r="P16511">
        <v>19</v>
      </c>
      <c r="Q16511">
        <v>0</v>
      </c>
      <c r="R16511">
        <v>19</v>
      </c>
      <c r="S16511">
        <v>1</v>
      </c>
    </row>
    <row r="16512" spans="1:19" x14ac:dyDescent="0.3">
      <c r="A16512">
        <v>5898</v>
      </c>
      <c r="B16512" t="s">
        <v>846</v>
      </c>
      <c r="C16512" t="s">
        <v>835</v>
      </c>
      <c r="P16512">
        <v>14</v>
      </c>
      <c r="Q16512">
        <v>0</v>
      </c>
      <c r="R16512">
        <v>14</v>
      </c>
      <c r="S16512">
        <v>1</v>
      </c>
    </row>
    <row r="16513" spans="1:35" x14ac:dyDescent="0.3">
      <c r="A16513">
        <v>5898</v>
      </c>
      <c r="B16513" t="s">
        <v>846</v>
      </c>
      <c r="C16513" t="s">
        <v>4023</v>
      </c>
      <c r="P16513">
        <v>8</v>
      </c>
      <c r="Q16513">
        <v>0</v>
      </c>
      <c r="R16513">
        <v>8</v>
      </c>
      <c r="S16513">
        <v>1</v>
      </c>
    </row>
    <row r="16514" spans="1:35" x14ac:dyDescent="0.3">
      <c r="A16514">
        <v>5898</v>
      </c>
      <c r="B16514" t="s">
        <v>846</v>
      </c>
      <c r="C16514" t="s">
        <v>107</v>
      </c>
      <c r="P16514">
        <v>6</v>
      </c>
      <c r="Q16514">
        <v>0</v>
      </c>
      <c r="R16514">
        <v>6</v>
      </c>
      <c r="S16514">
        <v>1</v>
      </c>
    </row>
    <row r="16515" spans="1:35" x14ac:dyDescent="0.3">
      <c r="A16515">
        <v>5898</v>
      </c>
      <c r="B16515" t="s">
        <v>882</v>
      </c>
      <c r="C16515" t="s">
        <v>4155</v>
      </c>
      <c r="P16515">
        <v>51</v>
      </c>
      <c r="Q16515">
        <v>0</v>
      </c>
      <c r="R16515">
        <v>74</v>
      </c>
      <c r="S16515">
        <v>3</v>
      </c>
    </row>
    <row r="16516" spans="1:35" x14ac:dyDescent="0.3">
      <c r="A16516">
        <v>5898</v>
      </c>
      <c r="B16516" t="s">
        <v>882</v>
      </c>
      <c r="C16516" t="s">
        <v>835</v>
      </c>
      <c r="P16516">
        <v>27</v>
      </c>
      <c r="Q16516">
        <v>0</v>
      </c>
      <c r="R16516">
        <v>40</v>
      </c>
      <c r="S16516">
        <v>3</v>
      </c>
    </row>
    <row r="16517" spans="1:35" x14ac:dyDescent="0.3">
      <c r="A16517">
        <v>5898</v>
      </c>
      <c r="B16517" t="s">
        <v>882</v>
      </c>
      <c r="C16517" t="s">
        <v>74</v>
      </c>
      <c r="P16517">
        <v>15</v>
      </c>
      <c r="Q16517">
        <v>0</v>
      </c>
      <c r="R16517">
        <v>21</v>
      </c>
      <c r="S16517">
        <v>2</v>
      </c>
    </row>
    <row r="16518" spans="1:35" x14ac:dyDescent="0.3">
      <c r="A16518">
        <v>5898</v>
      </c>
      <c r="B16518" t="s">
        <v>882</v>
      </c>
      <c r="C16518" t="s">
        <v>53</v>
      </c>
      <c r="P16518">
        <v>13</v>
      </c>
      <c r="Q16518">
        <v>0</v>
      </c>
      <c r="R16518">
        <v>13</v>
      </c>
      <c r="S16518">
        <v>1</v>
      </c>
    </row>
    <row r="16519" spans="1:35" x14ac:dyDescent="0.3">
      <c r="A16519">
        <v>5898</v>
      </c>
      <c r="B16519" t="s">
        <v>882</v>
      </c>
      <c r="C16519" t="s">
        <v>3795</v>
      </c>
      <c r="P16519">
        <v>6</v>
      </c>
      <c r="Q16519">
        <v>0</v>
      </c>
      <c r="R16519">
        <v>6</v>
      </c>
      <c r="S16519">
        <v>1</v>
      </c>
    </row>
    <row r="16520" spans="1:35" x14ac:dyDescent="0.3">
      <c r="A16520">
        <v>5898</v>
      </c>
      <c r="B16520" t="s">
        <v>882</v>
      </c>
      <c r="C16520" t="s">
        <v>320</v>
      </c>
      <c r="P16520">
        <v>3</v>
      </c>
      <c r="Q16520">
        <v>0</v>
      </c>
      <c r="R16520">
        <v>3</v>
      </c>
      <c r="S16520">
        <v>1</v>
      </c>
    </row>
    <row r="16521" spans="1:35" x14ac:dyDescent="0.3">
      <c r="A16521">
        <v>5898</v>
      </c>
      <c r="B16521" t="s">
        <v>846</v>
      </c>
      <c r="C16521" t="s">
        <v>44</v>
      </c>
      <c r="T16521">
        <v>19.8</v>
      </c>
      <c r="U16521">
        <v>27</v>
      </c>
      <c r="V16521">
        <v>0</v>
      </c>
      <c r="W16521">
        <v>99</v>
      </c>
      <c r="X16521">
        <v>5</v>
      </c>
    </row>
    <row r="16522" spans="1:35" x14ac:dyDescent="0.3">
      <c r="A16522">
        <v>5898</v>
      </c>
      <c r="B16522" t="s">
        <v>882</v>
      </c>
      <c r="C16522" t="s">
        <v>3797</v>
      </c>
      <c r="T16522">
        <v>14.7</v>
      </c>
      <c r="U16522">
        <v>16</v>
      </c>
      <c r="V16522">
        <v>0</v>
      </c>
      <c r="W16522">
        <v>44</v>
      </c>
      <c r="X16522">
        <v>3</v>
      </c>
    </row>
    <row r="16523" spans="1:35" x14ac:dyDescent="0.3">
      <c r="A16523">
        <v>5898</v>
      </c>
      <c r="B16523" t="s">
        <v>882</v>
      </c>
      <c r="C16523" t="s">
        <v>44</v>
      </c>
      <c r="T16523">
        <v>20</v>
      </c>
      <c r="U16523">
        <v>20</v>
      </c>
      <c r="V16523">
        <v>0</v>
      </c>
      <c r="W16523">
        <v>20</v>
      </c>
      <c r="X16523">
        <v>1</v>
      </c>
    </row>
    <row r="16524" spans="1:35" x14ac:dyDescent="0.3">
      <c r="A16524">
        <v>5898</v>
      </c>
      <c r="B16524" t="s">
        <v>846</v>
      </c>
      <c r="C16524" t="s">
        <v>4024</v>
      </c>
      <c r="Y16524">
        <v>11.7</v>
      </c>
      <c r="Z16524">
        <v>12</v>
      </c>
      <c r="AA16524">
        <v>0</v>
      </c>
      <c r="AB16524">
        <v>35</v>
      </c>
      <c r="AC16524">
        <v>3</v>
      </c>
    </row>
    <row r="16525" spans="1:35" x14ac:dyDescent="0.3">
      <c r="A16525">
        <v>5898</v>
      </c>
      <c r="B16525" t="s">
        <v>882</v>
      </c>
      <c r="C16525" t="s">
        <v>107</v>
      </c>
      <c r="Y16525">
        <v>7</v>
      </c>
      <c r="Z16525">
        <v>7</v>
      </c>
      <c r="AA16525">
        <v>0</v>
      </c>
      <c r="AB16525">
        <v>7</v>
      </c>
      <c r="AC16525">
        <v>1</v>
      </c>
    </row>
    <row r="16526" spans="1:35" x14ac:dyDescent="0.3">
      <c r="A16526">
        <v>5898</v>
      </c>
      <c r="B16526" t="s">
        <v>882</v>
      </c>
      <c r="C16526" t="s">
        <v>44</v>
      </c>
      <c r="Y16526">
        <v>-1</v>
      </c>
      <c r="Z16526">
        <v>-1</v>
      </c>
      <c r="AA16526">
        <v>0</v>
      </c>
      <c r="AB16526">
        <v>-1</v>
      </c>
      <c r="AC16526">
        <v>1</v>
      </c>
    </row>
    <row r="16527" spans="1:35" x14ac:dyDescent="0.3">
      <c r="A16527">
        <v>5898</v>
      </c>
      <c r="B16527" t="s">
        <v>846</v>
      </c>
      <c r="C16527" t="s">
        <v>153</v>
      </c>
      <c r="AD16527">
        <v>2</v>
      </c>
      <c r="AE16527">
        <v>35</v>
      </c>
      <c r="AF16527">
        <v>2</v>
      </c>
      <c r="AG16527">
        <v>100</v>
      </c>
      <c r="AH16527">
        <v>6</v>
      </c>
      <c r="AI16527">
        <v>0</v>
      </c>
    </row>
    <row r="16528" spans="1:35" x14ac:dyDescent="0.3">
      <c r="A16528">
        <v>5898</v>
      </c>
      <c r="B16528" t="s">
        <v>882</v>
      </c>
      <c r="C16528" t="s">
        <v>275</v>
      </c>
      <c r="AD16528">
        <v>0</v>
      </c>
      <c r="AE16528" t="s">
        <v>136</v>
      </c>
      <c r="AF16528">
        <v>0</v>
      </c>
      <c r="AG16528" t="s">
        <v>136</v>
      </c>
      <c r="AH16528">
        <v>4</v>
      </c>
      <c r="AI16528">
        <v>4</v>
      </c>
    </row>
    <row r="16529" spans="1:39" x14ac:dyDescent="0.3">
      <c r="A16529">
        <v>5898</v>
      </c>
      <c r="B16529" t="s">
        <v>846</v>
      </c>
      <c r="C16529" t="s">
        <v>2936</v>
      </c>
      <c r="AJ16529">
        <v>52</v>
      </c>
      <c r="AK16529">
        <v>154</v>
      </c>
      <c r="AL16529">
        <v>38.5</v>
      </c>
      <c r="AM16529">
        <v>4</v>
      </c>
    </row>
    <row r="16530" spans="1:39" x14ac:dyDescent="0.3">
      <c r="A16530">
        <v>5898</v>
      </c>
      <c r="B16530" t="s">
        <v>882</v>
      </c>
      <c r="C16530" t="s">
        <v>3591</v>
      </c>
      <c r="AJ16530">
        <v>52</v>
      </c>
      <c r="AK16530">
        <v>226</v>
      </c>
      <c r="AL16530">
        <v>45.2</v>
      </c>
      <c r="AM16530">
        <v>5</v>
      </c>
    </row>
    <row r="16531" spans="1:39" x14ac:dyDescent="0.3">
      <c r="A16531">
        <v>5899</v>
      </c>
      <c r="B16531" t="s">
        <v>1331</v>
      </c>
      <c r="C16531" t="s">
        <v>2790</v>
      </c>
      <c r="D16531">
        <v>42</v>
      </c>
      <c r="E16531">
        <v>76.2</v>
      </c>
      <c r="F16531">
        <v>32</v>
      </c>
      <c r="G16531">
        <v>1</v>
      </c>
      <c r="H16531">
        <v>3</v>
      </c>
      <c r="I16531">
        <v>363</v>
      </c>
      <c r="J16531">
        <v>167.6</v>
      </c>
    </row>
    <row r="16532" spans="1:39" x14ac:dyDescent="0.3">
      <c r="A16532">
        <v>5899</v>
      </c>
      <c r="B16532" t="s">
        <v>1331</v>
      </c>
      <c r="C16532" t="s">
        <v>4156</v>
      </c>
      <c r="D16532">
        <v>1</v>
      </c>
      <c r="E16532">
        <v>100</v>
      </c>
      <c r="F16532">
        <v>1</v>
      </c>
      <c r="G16532">
        <v>0</v>
      </c>
      <c r="H16532">
        <v>0</v>
      </c>
      <c r="I16532">
        <v>13</v>
      </c>
      <c r="J16532">
        <v>209.2</v>
      </c>
    </row>
    <row r="16533" spans="1:39" x14ac:dyDescent="0.3">
      <c r="A16533">
        <v>5899</v>
      </c>
      <c r="B16533" t="s">
        <v>455</v>
      </c>
      <c r="C16533" t="s">
        <v>4157</v>
      </c>
      <c r="D16533">
        <v>21</v>
      </c>
      <c r="E16533">
        <v>57.1</v>
      </c>
      <c r="F16533">
        <v>12</v>
      </c>
      <c r="G16533">
        <v>0</v>
      </c>
      <c r="H16533">
        <v>0</v>
      </c>
      <c r="I16533">
        <v>172</v>
      </c>
      <c r="J16533">
        <v>125.9</v>
      </c>
    </row>
    <row r="16534" spans="1:39" x14ac:dyDescent="0.3">
      <c r="A16534">
        <v>5899</v>
      </c>
      <c r="B16534" t="s">
        <v>1331</v>
      </c>
      <c r="C16534" t="s">
        <v>151</v>
      </c>
      <c r="K16534">
        <v>6</v>
      </c>
      <c r="L16534">
        <v>0</v>
      </c>
      <c r="M16534">
        <v>13</v>
      </c>
      <c r="N16534">
        <v>0</v>
      </c>
      <c r="O16534">
        <v>35</v>
      </c>
    </row>
    <row r="16535" spans="1:39" x14ac:dyDescent="0.3">
      <c r="A16535">
        <v>5899</v>
      </c>
      <c r="B16535" t="s">
        <v>1331</v>
      </c>
      <c r="C16535" t="s">
        <v>71</v>
      </c>
      <c r="K16535">
        <v>6</v>
      </c>
      <c r="L16535">
        <v>0</v>
      </c>
      <c r="M16535">
        <v>11</v>
      </c>
      <c r="N16535">
        <v>0</v>
      </c>
      <c r="O16535">
        <v>28</v>
      </c>
    </row>
    <row r="16536" spans="1:39" x14ac:dyDescent="0.3">
      <c r="A16536">
        <v>5899</v>
      </c>
      <c r="B16536" t="s">
        <v>1331</v>
      </c>
      <c r="C16536" t="s">
        <v>2790</v>
      </c>
      <c r="K16536">
        <v>11</v>
      </c>
      <c r="L16536">
        <v>0</v>
      </c>
      <c r="M16536">
        <v>11</v>
      </c>
      <c r="N16536">
        <v>0</v>
      </c>
      <c r="O16536">
        <v>14</v>
      </c>
    </row>
    <row r="16537" spans="1:39" x14ac:dyDescent="0.3">
      <c r="A16537">
        <v>5899</v>
      </c>
      <c r="B16537" t="s">
        <v>1331</v>
      </c>
      <c r="C16537" t="s">
        <v>2406</v>
      </c>
      <c r="K16537">
        <v>1</v>
      </c>
      <c r="L16537">
        <v>0</v>
      </c>
      <c r="M16537">
        <v>0</v>
      </c>
      <c r="N16537">
        <v>0</v>
      </c>
      <c r="O16537">
        <v>0</v>
      </c>
    </row>
    <row r="16538" spans="1:39" x14ac:dyDescent="0.3">
      <c r="A16538">
        <v>5899</v>
      </c>
      <c r="B16538" t="s">
        <v>455</v>
      </c>
      <c r="C16538" t="s">
        <v>3743</v>
      </c>
      <c r="K16538">
        <v>15</v>
      </c>
      <c r="L16538">
        <v>0</v>
      </c>
      <c r="M16538">
        <v>45</v>
      </c>
      <c r="N16538">
        <v>1</v>
      </c>
      <c r="O16538">
        <v>131</v>
      </c>
    </row>
    <row r="16539" spans="1:39" x14ac:dyDescent="0.3">
      <c r="A16539">
        <v>5899</v>
      </c>
      <c r="B16539" t="s">
        <v>455</v>
      </c>
      <c r="C16539" t="s">
        <v>4158</v>
      </c>
      <c r="K16539">
        <v>13</v>
      </c>
      <c r="L16539">
        <v>0</v>
      </c>
      <c r="M16539">
        <v>7</v>
      </c>
      <c r="N16539">
        <v>3</v>
      </c>
      <c r="O16539">
        <v>40</v>
      </c>
    </row>
    <row r="16540" spans="1:39" x14ac:dyDescent="0.3">
      <c r="A16540">
        <v>5899</v>
      </c>
      <c r="B16540" t="s">
        <v>455</v>
      </c>
      <c r="C16540" t="s">
        <v>3985</v>
      </c>
      <c r="K16540">
        <v>16</v>
      </c>
      <c r="L16540">
        <v>0</v>
      </c>
      <c r="M16540">
        <v>6</v>
      </c>
      <c r="N16540">
        <v>0</v>
      </c>
      <c r="O16540">
        <v>37</v>
      </c>
    </row>
    <row r="16541" spans="1:39" x14ac:dyDescent="0.3">
      <c r="A16541">
        <v>5899</v>
      </c>
      <c r="B16541" t="s">
        <v>455</v>
      </c>
      <c r="C16541" t="s">
        <v>4157</v>
      </c>
      <c r="K16541">
        <v>9</v>
      </c>
      <c r="L16541">
        <v>1</v>
      </c>
      <c r="M16541">
        <v>8</v>
      </c>
      <c r="N16541">
        <v>0</v>
      </c>
      <c r="O16541">
        <v>29</v>
      </c>
    </row>
    <row r="16542" spans="1:39" x14ac:dyDescent="0.3">
      <c r="A16542">
        <v>5899</v>
      </c>
      <c r="B16542" t="s">
        <v>455</v>
      </c>
      <c r="C16542" t="s">
        <v>1212</v>
      </c>
      <c r="K16542">
        <v>1</v>
      </c>
      <c r="L16542">
        <v>0</v>
      </c>
      <c r="M16542">
        <v>6</v>
      </c>
      <c r="N16542">
        <v>0</v>
      </c>
      <c r="O16542">
        <v>6</v>
      </c>
    </row>
    <row r="16543" spans="1:39" x14ac:dyDescent="0.3">
      <c r="A16543">
        <v>5899</v>
      </c>
      <c r="B16543" t="s">
        <v>1331</v>
      </c>
      <c r="C16543" t="s">
        <v>1052</v>
      </c>
      <c r="P16543">
        <v>40</v>
      </c>
      <c r="Q16543">
        <v>2</v>
      </c>
      <c r="R16543">
        <v>200</v>
      </c>
      <c r="S16543">
        <v>16</v>
      </c>
    </row>
    <row r="16544" spans="1:39" x14ac:dyDescent="0.3">
      <c r="A16544">
        <v>5899</v>
      </c>
      <c r="B16544" t="s">
        <v>1331</v>
      </c>
      <c r="C16544" t="s">
        <v>44</v>
      </c>
      <c r="P16544">
        <v>21</v>
      </c>
      <c r="Q16544">
        <v>0</v>
      </c>
      <c r="R16544">
        <v>49</v>
      </c>
      <c r="S16544">
        <v>4</v>
      </c>
    </row>
    <row r="16545" spans="1:39" x14ac:dyDescent="0.3">
      <c r="A16545">
        <v>5899</v>
      </c>
      <c r="B16545" t="s">
        <v>1331</v>
      </c>
      <c r="C16545" t="s">
        <v>151</v>
      </c>
      <c r="P16545">
        <v>14</v>
      </c>
      <c r="Q16545">
        <v>0</v>
      </c>
      <c r="R16545">
        <v>42</v>
      </c>
      <c r="S16545">
        <v>5</v>
      </c>
    </row>
    <row r="16546" spans="1:39" x14ac:dyDescent="0.3">
      <c r="A16546">
        <v>5899</v>
      </c>
      <c r="B16546" t="s">
        <v>1331</v>
      </c>
      <c r="C16546" t="s">
        <v>2406</v>
      </c>
      <c r="P16546">
        <v>17</v>
      </c>
      <c r="Q16546">
        <v>1</v>
      </c>
      <c r="R16546">
        <v>36</v>
      </c>
      <c r="S16546">
        <v>3</v>
      </c>
    </row>
    <row r="16547" spans="1:39" x14ac:dyDescent="0.3">
      <c r="A16547">
        <v>5899</v>
      </c>
      <c r="B16547" t="s">
        <v>1331</v>
      </c>
      <c r="C16547" t="s">
        <v>3734</v>
      </c>
      <c r="P16547">
        <v>15</v>
      </c>
      <c r="Q16547">
        <v>0</v>
      </c>
      <c r="R16547">
        <v>31</v>
      </c>
      <c r="S16547">
        <v>3</v>
      </c>
    </row>
    <row r="16548" spans="1:39" x14ac:dyDescent="0.3">
      <c r="A16548">
        <v>5899</v>
      </c>
      <c r="B16548" t="s">
        <v>1331</v>
      </c>
      <c r="C16548" t="s">
        <v>2790</v>
      </c>
      <c r="P16548">
        <v>13</v>
      </c>
      <c r="Q16548">
        <v>0</v>
      </c>
      <c r="R16548">
        <v>13</v>
      </c>
      <c r="S16548">
        <v>1</v>
      </c>
    </row>
    <row r="16549" spans="1:39" x14ac:dyDescent="0.3">
      <c r="A16549">
        <v>5899</v>
      </c>
      <c r="B16549" t="s">
        <v>1331</v>
      </c>
      <c r="C16549" t="s">
        <v>4159</v>
      </c>
      <c r="P16549">
        <v>5</v>
      </c>
      <c r="Q16549">
        <v>0</v>
      </c>
      <c r="R16549">
        <v>5</v>
      </c>
      <c r="S16549">
        <v>1</v>
      </c>
    </row>
    <row r="16550" spans="1:39" x14ac:dyDescent="0.3">
      <c r="A16550">
        <v>5899</v>
      </c>
      <c r="B16550" t="s">
        <v>455</v>
      </c>
      <c r="C16550" t="s">
        <v>4160</v>
      </c>
      <c r="P16550">
        <v>34</v>
      </c>
      <c r="Q16550">
        <v>0</v>
      </c>
      <c r="R16550">
        <v>107</v>
      </c>
      <c r="S16550">
        <v>6</v>
      </c>
    </row>
    <row r="16551" spans="1:39" x14ac:dyDescent="0.3">
      <c r="A16551">
        <v>5899</v>
      </c>
      <c r="B16551" t="s">
        <v>455</v>
      </c>
      <c r="C16551" t="s">
        <v>588</v>
      </c>
      <c r="P16551">
        <v>16</v>
      </c>
      <c r="Q16551">
        <v>0</v>
      </c>
      <c r="R16551">
        <v>33</v>
      </c>
      <c r="S16551">
        <v>3</v>
      </c>
    </row>
    <row r="16552" spans="1:39" x14ac:dyDescent="0.3">
      <c r="A16552">
        <v>5899</v>
      </c>
      <c r="B16552" t="s">
        <v>455</v>
      </c>
      <c r="C16552" t="s">
        <v>3749</v>
      </c>
      <c r="P16552">
        <v>20</v>
      </c>
      <c r="Q16552">
        <v>0</v>
      </c>
      <c r="R16552">
        <v>20</v>
      </c>
      <c r="S16552">
        <v>1</v>
      </c>
    </row>
    <row r="16553" spans="1:39" x14ac:dyDescent="0.3">
      <c r="A16553">
        <v>5899</v>
      </c>
      <c r="B16553" t="s">
        <v>455</v>
      </c>
      <c r="C16553" t="s">
        <v>4158</v>
      </c>
      <c r="P16553">
        <v>7</v>
      </c>
      <c r="Q16553">
        <v>0</v>
      </c>
      <c r="R16553">
        <v>12</v>
      </c>
      <c r="S16553">
        <v>2</v>
      </c>
    </row>
    <row r="16554" spans="1:39" x14ac:dyDescent="0.3">
      <c r="A16554">
        <v>5899</v>
      </c>
      <c r="B16554" t="s">
        <v>1331</v>
      </c>
      <c r="C16554" t="s">
        <v>71</v>
      </c>
      <c r="T16554">
        <v>19.399999999999999</v>
      </c>
      <c r="U16554">
        <v>23</v>
      </c>
      <c r="V16554">
        <v>0</v>
      </c>
      <c r="W16554">
        <v>97</v>
      </c>
      <c r="X16554">
        <v>5</v>
      </c>
    </row>
    <row r="16555" spans="1:39" x14ac:dyDescent="0.3">
      <c r="A16555">
        <v>5899</v>
      </c>
      <c r="B16555" t="s">
        <v>455</v>
      </c>
      <c r="C16555" t="s">
        <v>3743</v>
      </c>
      <c r="T16555">
        <v>29</v>
      </c>
      <c r="U16555">
        <v>29</v>
      </c>
      <c r="V16555">
        <v>0</v>
      </c>
      <c r="W16555">
        <v>29</v>
      </c>
      <c r="X16555">
        <v>1</v>
      </c>
    </row>
    <row r="16556" spans="1:39" x14ac:dyDescent="0.3">
      <c r="A16556">
        <v>5899</v>
      </c>
      <c r="B16556" t="s">
        <v>455</v>
      </c>
      <c r="C16556" t="s">
        <v>3748</v>
      </c>
      <c r="T16556">
        <v>18</v>
      </c>
      <c r="U16556">
        <v>18</v>
      </c>
      <c r="V16556">
        <v>0</v>
      </c>
      <c r="W16556">
        <v>18</v>
      </c>
      <c r="X16556">
        <v>1</v>
      </c>
    </row>
    <row r="16557" spans="1:39" x14ac:dyDescent="0.3">
      <c r="A16557">
        <v>5899</v>
      </c>
      <c r="B16557" t="s">
        <v>455</v>
      </c>
      <c r="C16557" t="s">
        <v>3985</v>
      </c>
      <c r="Y16557">
        <v>4</v>
      </c>
      <c r="Z16557">
        <v>4</v>
      </c>
      <c r="AA16557">
        <v>0</v>
      </c>
      <c r="AB16557">
        <v>4</v>
      </c>
      <c r="AC16557">
        <v>1</v>
      </c>
    </row>
    <row r="16558" spans="1:39" x14ac:dyDescent="0.3">
      <c r="A16558">
        <v>5899</v>
      </c>
      <c r="B16558" t="s">
        <v>1331</v>
      </c>
      <c r="C16558" t="s">
        <v>4161</v>
      </c>
      <c r="AD16558">
        <v>3</v>
      </c>
      <c r="AE16558">
        <v>47</v>
      </c>
      <c r="AF16558">
        <v>3</v>
      </c>
      <c r="AG16558">
        <v>100</v>
      </c>
      <c r="AH16558">
        <v>12</v>
      </c>
      <c r="AI16558">
        <v>3</v>
      </c>
    </row>
    <row r="16559" spans="1:39" x14ac:dyDescent="0.3">
      <c r="A16559">
        <v>5899</v>
      </c>
      <c r="B16559" t="s">
        <v>455</v>
      </c>
      <c r="C16559" t="s">
        <v>1581</v>
      </c>
      <c r="AD16559">
        <v>2</v>
      </c>
      <c r="AE16559">
        <v>42</v>
      </c>
      <c r="AF16559">
        <v>1</v>
      </c>
      <c r="AG16559">
        <v>50</v>
      </c>
      <c r="AH16559">
        <v>7</v>
      </c>
      <c r="AI16559">
        <v>4</v>
      </c>
    </row>
    <row r="16560" spans="1:39" x14ac:dyDescent="0.3">
      <c r="A16560">
        <v>5899</v>
      </c>
      <c r="B16560" t="s">
        <v>1331</v>
      </c>
      <c r="C16560" t="s">
        <v>2182</v>
      </c>
      <c r="AJ16560">
        <v>36</v>
      </c>
      <c r="AK16560">
        <v>116</v>
      </c>
      <c r="AL16560">
        <v>29</v>
      </c>
      <c r="AM16560">
        <v>4</v>
      </c>
    </row>
    <row r="16561" spans="1:39" x14ac:dyDescent="0.3">
      <c r="A16561">
        <v>5899</v>
      </c>
      <c r="B16561" t="s">
        <v>455</v>
      </c>
      <c r="C16561" t="s">
        <v>1581</v>
      </c>
      <c r="AJ16561">
        <v>42</v>
      </c>
      <c r="AK16561">
        <v>116</v>
      </c>
      <c r="AL16561">
        <v>38.700000000000003</v>
      </c>
      <c r="AM16561">
        <v>3</v>
      </c>
    </row>
    <row r="16562" spans="1:39" x14ac:dyDescent="0.3">
      <c r="A16562">
        <v>5900</v>
      </c>
      <c r="B16562" t="s">
        <v>554</v>
      </c>
      <c r="C16562" t="s">
        <v>107</v>
      </c>
      <c r="D16562">
        <v>19</v>
      </c>
      <c r="E16562">
        <v>42.1</v>
      </c>
      <c r="F16562">
        <v>8</v>
      </c>
      <c r="G16562">
        <v>1</v>
      </c>
      <c r="H16562">
        <v>0</v>
      </c>
      <c r="I16562">
        <v>124</v>
      </c>
      <c r="J16562">
        <v>86.4</v>
      </c>
    </row>
    <row r="16563" spans="1:39" x14ac:dyDescent="0.3">
      <c r="A16563">
        <v>5900</v>
      </c>
      <c r="B16563" t="s">
        <v>4162</v>
      </c>
      <c r="C16563" t="s">
        <v>234</v>
      </c>
      <c r="D16563">
        <v>33</v>
      </c>
      <c r="E16563">
        <v>33.299999999999997</v>
      </c>
      <c r="F16563">
        <v>11</v>
      </c>
      <c r="G16563">
        <v>0</v>
      </c>
      <c r="H16563">
        <v>0</v>
      </c>
      <c r="I16563">
        <v>122</v>
      </c>
      <c r="J16563">
        <v>64.400000000000006</v>
      </c>
    </row>
    <row r="16564" spans="1:39" x14ac:dyDescent="0.3">
      <c r="A16564">
        <v>5900</v>
      </c>
      <c r="B16564" t="s">
        <v>4162</v>
      </c>
      <c r="C16564" t="s">
        <v>4163</v>
      </c>
      <c r="D16564">
        <v>6</v>
      </c>
      <c r="E16564">
        <v>33.299999999999997</v>
      </c>
      <c r="F16564">
        <v>2</v>
      </c>
      <c r="G16564">
        <v>0</v>
      </c>
      <c r="H16564">
        <v>0</v>
      </c>
      <c r="I16564">
        <v>22</v>
      </c>
      <c r="J16564">
        <v>64.099999999999994</v>
      </c>
    </row>
    <row r="16565" spans="1:39" x14ac:dyDescent="0.3">
      <c r="A16565">
        <v>5900</v>
      </c>
      <c r="B16565" t="s">
        <v>554</v>
      </c>
      <c r="C16565" t="s">
        <v>4164</v>
      </c>
      <c r="K16565">
        <v>27</v>
      </c>
      <c r="L16565">
        <v>1</v>
      </c>
      <c r="M16565">
        <v>18</v>
      </c>
      <c r="N16565">
        <v>1</v>
      </c>
      <c r="O16565">
        <v>91</v>
      </c>
    </row>
    <row r="16566" spans="1:39" x14ac:dyDescent="0.3">
      <c r="A16566">
        <v>5900</v>
      </c>
      <c r="B16566" t="s">
        <v>554</v>
      </c>
      <c r="C16566" t="s">
        <v>107</v>
      </c>
      <c r="K16566">
        <v>13</v>
      </c>
      <c r="L16566">
        <v>1</v>
      </c>
      <c r="M16566">
        <v>27</v>
      </c>
      <c r="N16566">
        <v>0</v>
      </c>
      <c r="O16566">
        <v>42</v>
      </c>
    </row>
    <row r="16567" spans="1:39" x14ac:dyDescent="0.3">
      <c r="A16567">
        <v>5900</v>
      </c>
      <c r="B16567" t="s">
        <v>554</v>
      </c>
      <c r="C16567" t="s">
        <v>4038</v>
      </c>
      <c r="K16567">
        <v>1</v>
      </c>
      <c r="L16567">
        <v>0</v>
      </c>
      <c r="M16567">
        <v>12</v>
      </c>
      <c r="N16567">
        <v>0</v>
      </c>
      <c r="O16567">
        <v>12</v>
      </c>
    </row>
    <row r="16568" spans="1:39" x14ac:dyDescent="0.3">
      <c r="A16568">
        <v>5900</v>
      </c>
      <c r="B16568" t="s">
        <v>554</v>
      </c>
      <c r="C16568" t="s">
        <v>1006</v>
      </c>
      <c r="K16568">
        <v>0</v>
      </c>
      <c r="L16568">
        <v>0</v>
      </c>
      <c r="M16568">
        <v>0</v>
      </c>
      <c r="N16568">
        <v>0</v>
      </c>
      <c r="O16568">
        <v>0</v>
      </c>
    </row>
    <row r="16569" spans="1:39" x14ac:dyDescent="0.3">
      <c r="A16569">
        <v>5900</v>
      </c>
      <c r="B16569" t="s">
        <v>4162</v>
      </c>
      <c r="C16569" t="s">
        <v>326</v>
      </c>
      <c r="K16569">
        <v>14</v>
      </c>
      <c r="L16569">
        <v>0</v>
      </c>
      <c r="M16569">
        <v>41</v>
      </c>
      <c r="N16569">
        <v>0</v>
      </c>
      <c r="O16569">
        <v>70</v>
      </c>
    </row>
    <row r="16570" spans="1:39" x14ac:dyDescent="0.3">
      <c r="A16570">
        <v>5900</v>
      </c>
      <c r="B16570" t="s">
        <v>4162</v>
      </c>
      <c r="C16570" t="s">
        <v>4165</v>
      </c>
      <c r="K16570">
        <v>3</v>
      </c>
      <c r="L16570">
        <v>0</v>
      </c>
      <c r="M16570">
        <v>9</v>
      </c>
      <c r="N16570">
        <v>0</v>
      </c>
      <c r="O16570">
        <v>18</v>
      </c>
    </row>
    <row r="16571" spans="1:39" x14ac:dyDescent="0.3">
      <c r="A16571">
        <v>5900</v>
      </c>
      <c r="B16571" t="s">
        <v>4162</v>
      </c>
      <c r="C16571" t="s">
        <v>306</v>
      </c>
      <c r="K16571">
        <v>3</v>
      </c>
      <c r="L16571">
        <v>0</v>
      </c>
      <c r="M16571">
        <v>2</v>
      </c>
      <c r="N16571">
        <v>0</v>
      </c>
      <c r="O16571">
        <v>2</v>
      </c>
    </row>
    <row r="16572" spans="1:39" x14ac:dyDescent="0.3">
      <c r="A16572">
        <v>5900</v>
      </c>
      <c r="B16572" t="s">
        <v>4162</v>
      </c>
      <c r="C16572" t="s">
        <v>4166</v>
      </c>
      <c r="K16572">
        <v>0</v>
      </c>
      <c r="L16572">
        <v>1</v>
      </c>
      <c r="M16572">
        <v>0</v>
      </c>
      <c r="N16572">
        <v>0</v>
      </c>
      <c r="O16572">
        <v>0</v>
      </c>
    </row>
    <row r="16573" spans="1:39" x14ac:dyDescent="0.3">
      <c r="A16573">
        <v>5900</v>
      </c>
      <c r="B16573" t="s">
        <v>4162</v>
      </c>
      <c r="C16573" t="s">
        <v>234</v>
      </c>
      <c r="K16573">
        <v>9</v>
      </c>
      <c r="L16573">
        <v>3</v>
      </c>
      <c r="M16573">
        <v>17</v>
      </c>
      <c r="N16573">
        <v>0</v>
      </c>
      <c r="O16573">
        <v>-10</v>
      </c>
    </row>
    <row r="16574" spans="1:39" x14ac:dyDescent="0.3">
      <c r="A16574">
        <v>5900</v>
      </c>
      <c r="B16574" t="s">
        <v>4162</v>
      </c>
      <c r="C16574" t="s">
        <v>4163</v>
      </c>
      <c r="K16574">
        <v>1</v>
      </c>
      <c r="L16574">
        <v>0</v>
      </c>
      <c r="M16574">
        <v>-11</v>
      </c>
      <c r="N16574">
        <v>0</v>
      </c>
      <c r="O16574">
        <v>-11</v>
      </c>
    </row>
    <row r="16575" spans="1:39" x14ac:dyDescent="0.3">
      <c r="A16575">
        <v>5900</v>
      </c>
      <c r="B16575" t="s">
        <v>554</v>
      </c>
      <c r="C16575" t="s">
        <v>1006</v>
      </c>
      <c r="P16575">
        <v>49</v>
      </c>
      <c r="Q16575">
        <v>0</v>
      </c>
      <c r="R16575">
        <v>72</v>
      </c>
      <c r="S16575">
        <v>5</v>
      </c>
    </row>
    <row r="16576" spans="1:39" x14ac:dyDescent="0.3">
      <c r="A16576">
        <v>5900</v>
      </c>
      <c r="B16576" t="s">
        <v>554</v>
      </c>
      <c r="C16576" t="s">
        <v>4038</v>
      </c>
      <c r="P16576">
        <v>41</v>
      </c>
      <c r="Q16576">
        <v>0</v>
      </c>
      <c r="R16576">
        <v>41</v>
      </c>
      <c r="S16576">
        <v>1</v>
      </c>
    </row>
    <row r="16577" spans="1:35" x14ac:dyDescent="0.3">
      <c r="A16577">
        <v>5900</v>
      </c>
      <c r="B16577" t="s">
        <v>554</v>
      </c>
      <c r="C16577" t="s">
        <v>4167</v>
      </c>
      <c r="P16577">
        <v>6</v>
      </c>
      <c r="Q16577">
        <v>0</v>
      </c>
      <c r="R16577">
        <v>6</v>
      </c>
      <c r="S16577">
        <v>1</v>
      </c>
    </row>
    <row r="16578" spans="1:35" x14ac:dyDescent="0.3">
      <c r="A16578">
        <v>5900</v>
      </c>
      <c r="B16578" t="s">
        <v>554</v>
      </c>
      <c r="C16578" t="s">
        <v>3728</v>
      </c>
      <c r="P16578">
        <v>5</v>
      </c>
      <c r="Q16578">
        <v>0</v>
      </c>
      <c r="R16578">
        <v>5</v>
      </c>
      <c r="S16578">
        <v>1</v>
      </c>
    </row>
    <row r="16579" spans="1:35" x14ac:dyDescent="0.3">
      <c r="A16579">
        <v>5900</v>
      </c>
      <c r="B16579" t="s">
        <v>4162</v>
      </c>
      <c r="C16579" t="s">
        <v>3821</v>
      </c>
      <c r="P16579">
        <v>24</v>
      </c>
      <c r="Q16579">
        <v>0</v>
      </c>
      <c r="R16579">
        <v>34</v>
      </c>
      <c r="S16579">
        <v>2</v>
      </c>
    </row>
    <row r="16580" spans="1:35" x14ac:dyDescent="0.3">
      <c r="A16580">
        <v>5900</v>
      </c>
      <c r="B16580" t="s">
        <v>4162</v>
      </c>
      <c r="C16580" t="s">
        <v>4166</v>
      </c>
      <c r="P16580">
        <v>22</v>
      </c>
      <c r="Q16580">
        <v>0</v>
      </c>
      <c r="R16580">
        <v>33</v>
      </c>
      <c r="S16580">
        <v>2</v>
      </c>
    </row>
    <row r="16581" spans="1:35" x14ac:dyDescent="0.3">
      <c r="A16581">
        <v>5900</v>
      </c>
      <c r="B16581" t="s">
        <v>4162</v>
      </c>
      <c r="C16581" t="s">
        <v>4165</v>
      </c>
      <c r="P16581">
        <v>16</v>
      </c>
      <c r="Q16581">
        <v>0</v>
      </c>
      <c r="R16581">
        <v>30</v>
      </c>
      <c r="S16581">
        <v>3</v>
      </c>
    </row>
    <row r="16582" spans="1:35" x14ac:dyDescent="0.3">
      <c r="A16582">
        <v>5900</v>
      </c>
      <c r="B16582" t="s">
        <v>4162</v>
      </c>
      <c r="C16582" t="s">
        <v>2161</v>
      </c>
      <c r="P16582">
        <v>15</v>
      </c>
      <c r="Q16582">
        <v>0</v>
      </c>
      <c r="R16582">
        <v>27</v>
      </c>
      <c r="S16582">
        <v>2</v>
      </c>
    </row>
    <row r="16583" spans="1:35" x14ac:dyDescent="0.3">
      <c r="A16583">
        <v>5900</v>
      </c>
      <c r="B16583" t="s">
        <v>4162</v>
      </c>
      <c r="C16583" t="s">
        <v>885</v>
      </c>
      <c r="P16583">
        <v>9</v>
      </c>
      <c r="Q16583">
        <v>0</v>
      </c>
      <c r="R16583">
        <v>9</v>
      </c>
      <c r="S16583">
        <v>1</v>
      </c>
    </row>
    <row r="16584" spans="1:35" x14ac:dyDescent="0.3">
      <c r="A16584">
        <v>5900</v>
      </c>
      <c r="B16584" t="s">
        <v>4162</v>
      </c>
      <c r="C16584" t="s">
        <v>306</v>
      </c>
      <c r="P16584">
        <v>6</v>
      </c>
      <c r="Q16584">
        <v>0</v>
      </c>
      <c r="R16584">
        <v>6</v>
      </c>
      <c r="S16584">
        <v>1</v>
      </c>
    </row>
    <row r="16585" spans="1:35" x14ac:dyDescent="0.3">
      <c r="A16585">
        <v>5900</v>
      </c>
      <c r="B16585" t="s">
        <v>4162</v>
      </c>
      <c r="C16585" t="s">
        <v>326</v>
      </c>
      <c r="P16585">
        <v>5</v>
      </c>
      <c r="Q16585">
        <v>0</v>
      </c>
      <c r="R16585">
        <v>5</v>
      </c>
      <c r="S16585">
        <v>1</v>
      </c>
    </row>
    <row r="16586" spans="1:35" x14ac:dyDescent="0.3">
      <c r="A16586">
        <v>5900</v>
      </c>
      <c r="B16586" t="s">
        <v>4162</v>
      </c>
      <c r="C16586" t="s">
        <v>346</v>
      </c>
      <c r="P16586">
        <v>0</v>
      </c>
      <c r="Q16586">
        <v>0</v>
      </c>
      <c r="R16586">
        <v>0</v>
      </c>
      <c r="S16586">
        <v>1</v>
      </c>
    </row>
    <row r="16587" spans="1:35" x14ac:dyDescent="0.3">
      <c r="A16587">
        <v>5900</v>
      </c>
      <c r="B16587" t="s">
        <v>4162</v>
      </c>
      <c r="C16587" t="s">
        <v>3669</v>
      </c>
      <c r="T16587">
        <v>27</v>
      </c>
      <c r="U16587">
        <v>27</v>
      </c>
      <c r="V16587">
        <v>0</v>
      </c>
      <c r="W16587">
        <v>27</v>
      </c>
      <c r="X16587">
        <v>1</v>
      </c>
    </row>
    <row r="16588" spans="1:35" x14ac:dyDescent="0.3">
      <c r="A16588">
        <v>5900</v>
      </c>
      <c r="B16588" t="s">
        <v>4162</v>
      </c>
      <c r="C16588" t="s">
        <v>3667</v>
      </c>
      <c r="T16588">
        <v>19</v>
      </c>
      <c r="U16588">
        <v>19</v>
      </c>
      <c r="V16588">
        <v>0</v>
      </c>
      <c r="W16588">
        <v>19</v>
      </c>
      <c r="X16588">
        <v>1</v>
      </c>
    </row>
    <row r="16589" spans="1:35" x14ac:dyDescent="0.3">
      <c r="A16589">
        <v>5900</v>
      </c>
      <c r="B16589" t="s">
        <v>4162</v>
      </c>
      <c r="C16589" t="s">
        <v>4166</v>
      </c>
      <c r="T16589">
        <v>10</v>
      </c>
      <c r="U16589">
        <v>10</v>
      </c>
      <c r="V16589">
        <v>0</v>
      </c>
      <c r="W16589">
        <v>10</v>
      </c>
      <c r="X16589">
        <v>1</v>
      </c>
    </row>
    <row r="16590" spans="1:35" x14ac:dyDescent="0.3">
      <c r="A16590">
        <v>5900</v>
      </c>
      <c r="B16590" t="s">
        <v>554</v>
      </c>
      <c r="C16590" t="s">
        <v>1006</v>
      </c>
      <c r="Y16590">
        <v>4.4000000000000004</v>
      </c>
      <c r="Z16590">
        <v>19</v>
      </c>
      <c r="AA16590">
        <v>0</v>
      </c>
      <c r="AB16590">
        <v>31</v>
      </c>
      <c r="AC16590">
        <v>7</v>
      </c>
    </row>
    <row r="16591" spans="1:35" x14ac:dyDescent="0.3">
      <c r="A16591">
        <v>5900</v>
      </c>
      <c r="B16591" t="s">
        <v>4162</v>
      </c>
      <c r="C16591" t="s">
        <v>346</v>
      </c>
      <c r="Y16591">
        <v>6.7</v>
      </c>
      <c r="Z16591">
        <v>12</v>
      </c>
      <c r="AA16591">
        <v>0</v>
      </c>
      <c r="AB16591">
        <v>20</v>
      </c>
      <c r="AC16591">
        <v>3</v>
      </c>
    </row>
    <row r="16592" spans="1:35" x14ac:dyDescent="0.3">
      <c r="A16592">
        <v>5900</v>
      </c>
      <c r="B16592" t="s">
        <v>554</v>
      </c>
      <c r="C16592" t="s">
        <v>4168</v>
      </c>
      <c r="AD16592">
        <v>1</v>
      </c>
      <c r="AE16592">
        <v>19</v>
      </c>
      <c r="AF16592">
        <v>1</v>
      </c>
      <c r="AG16592">
        <v>100</v>
      </c>
      <c r="AH16592">
        <v>5</v>
      </c>
      <c r="AI16592">
        <v>2</v>
      </c>
    </row>
    <row r="16593" spans="1:39" x14ac:dyDescent="0.3">
      <c r="A16593">
        <v>5900</v>
      </c>
      <c r="B16593" t="s">
        <v>4162</v>
      </c>
      <c r="C16593" t="s">
        <v>3645</v>
      </c>
      <c r="AD16593">
        <v>1</v>
      </c>
      <c r="AE16593" t="s">
        <v>136</v>
      </c>
      <c r="AF16593">
        <v>0</v>
      </c>
      <c r="AG16593">
        <v>0</v>
      </c>
      <c r="AH16593">
        <v>0</v>
      </c>
      <c r="AI16593">
        <v>0</v>
      </c>
    </row>
    <row r="16594" spans="1:39" x14ac:dyDescent="0.3">
      <c r="A16594">
        <v>5900</v>
      </c>
      <c r="B16594" t="s">
        <v>554</v>
      </c>
      <c r="C16594" t="s">
        <v>4040</v>
      </c>
      <c r="AJ16594">
        <v>48</v>
      </c>
      <c r="AK16594">
        <v>341</v>
      </c>
      <c r="AL16594">
        <v>37.9</v>
      </c>
      <c r="AM16594">
        <v>9</v>
      </c>
    </row>
    <row r="16595" spans="1:39" x14ac:dyDescent="0.3">
      <c r="A16595">
        <v>5900</v>
      </c>
      <c r="B16595" t="s">
        <v>4162</v>
      </c>
      <c r="C16595" t="s">
        <v>4169</v>
      </c>
      <c r="AJ16595">
        <v>56</v>
      </c>
      <c r="AK16595">
        <v>366</v>
      </c>
      <c r="AL16595">
        <v>45.8</v>
      </c>
      <c r="AM16595">
        <v>8</v>
      </c>
    </row>
    <row r="16596" spans="1:39" x14ac:dyDescent="0.3">
      <c r="A16596">
        <v>5901</v>
      </c>
      <c r="B16596" t="s">
        <v>1625</v>
      </c>
      <c r="C16596" t="s">
        <v>107</v>
      </c>
      <c r="D16596">
        <v>30</v>
      </c>
      <c r="E16596">
        <v>56.7</v>
      </c>
      <c r="F16596">
        <v>17</v>
      </c>
      <c r="G16596">
        <v>1</v>
      </c>
      <c r="H16596">
        <v>0</v>
      </c>
      <c r="I16596">
        <v>155</v>
      </c>
      <c r="J16596">
        <v>93.4</v>
      </c>
    </row>
    <row r="16597" spans="1:39" x14ac:dyDescent="0.3">
      <c r="A16597">
        <v>5901</v>
      </c>
      <c r="B16597" t="s">
        <v>1625</v>
      </c>
      <c r="C16597" t="s">
        <v>4170</v>
      </c>
      <c r="D16597">
        <v>1</v>
      </c>
      <c r="E16597">
        <v>0</v>
      </c>
      <c r="F16597">
        <v>0</v>
      </c>
      <c r="G16597">
        <v>1</v>
      </c>
      <c r="H16597">
        <v>0</v>
      </c>
      <c r="I16597">
        <v>0</v>
      </c>
      <c r="J16597">
        <v>-200</v>
      </c>
    </row>
    <row r="16598" spans="1:39" x14ac:dyDescent="0.3">
      <c r="A16598">
        <v>5901</v>
      </c>
      <c r="B16598" t="s">
        <v>610</v>
      </c>
      <c r="C16598" t="s">
        <v>52</v>
      </c>
      <c r="D16598">
        <v>14</v>
      </c>
      <c r="E16598">
        <v>42.9</v>
      </c>
      <c r="F16598">
        <v>6</v>
      </c>
      <c r="G16598">
        <v>0</v>
      </c>
      <c r="H16598">
        <v>0</v>
      </c>
      <c r="I16598">
        <v>49</v>
      </c>
      <c r="J16598">
        <v>72.3</v>
      </c>
    </row>
    <row r="16599" spans="1:39" x14ac:dyDescent="0.3">
      <c r="A16599">
        <v>5901</v>
      </c>
      <c r="B16599" t="s">
        <v>610</v>
      </c>
      <c r="C16599" t="s">
        <v>4171</v>
      </c>
      <c r="D16599">
        <v>3</v>
      </c>
      <c r="E16599">
        <v>100</v>
      </c>
      <c r="F16599">
        <v>3</v>
      </c>
      <c r="G16599">
        <v>0</v>
      </c>
      <c r="H16599">
        <v>0</v>
      </c>
      <c r="I16599">
        <v>36</v>
      </c>
      <c r="J16599">
        <v>200.8</v>
      </c>
    </row>
    <row r="16600" spans="1:39" x14ac:dyDescent="0.3">
      <c r="A16600">
        <v>5901</v>
      </c>
      <c r="B16600" t="s">
        <v>610</v>
      </c>
      <c r="C16600" t="s">
        <v>71</v>
      </c>
      <c r="D16600">
        <v>1</v>
      </c>
      <c r="E16600">
        <v>0</v>
      </c>
      <c r="F16600">
        <v>0</v>
      </c>
      <c r="G16600">
        <v>0</v>
      </c>
      <c r="H16600">
        <v>0</v>
      </c>
      <c r="I16600">
        <v>0</v>
      </c>
      <c r="J16600">
        <v>0</v>
      </c>
    </row>
    <row r="16601" spans="1:39" x14ac:dyDescent="0.3">
      <c r="A16601">
        <v>5901</v>
      </c>
      <c r="B16601" t="s">
        <v>1625</v>
      </c>
      <c r="C16601" t="s">
        <v>4172</v>
      </c>
      <c r="K16601">
        <v>19</v>
      </c>
      <c r="L16601">
        <v>0</v>
      </c>
      <c r="M16601">
        <v>42</v>
      </c>
      <c r="N16601">
        <v>1</v>
      </c>
      <c r="O16601">
        <v>137</v>
      </c>
    </row>
    <row r="16602" spans="1:39" x14ac:dyDescent="0.3">
      <c r="A16602">
        <v>5901</v>
      </c>
      <c r="B16602" t="s">
        <v>1625</v>
      </c>
      <c r="C16602" t="s">
        <v>107</v>
      </c>
      <c r="K16602">
        <v>20</v>
      </c>
      <c r="L16602">
        <v>0</v>
      </c>
      <c r="M16602">
        <v>24</v>
      </c>
      <c r="N16602">
        <v>1</v>
      </c>
      <c r="O16602">
        <v>96</v>
      </c>
    </row>
    <row r="16603" spans="1:39" x14ac:dyDescent="0.3">
      <c r="A16603">
        <v>5901</v>
      </c>
      <c r="B16603" t="s">
        <v>1625</v>
      </c>
      <c r="C16603" t="s">
        <v>1119</v>
      </c>
      <c r="K16603">
        <v>9</v>
      </c>
      <c r="L16603">
        <v>0</v>
      </c>
      <c r="M16603">
        <v>12</v>
      </c>
      <c r="N16603">
        <v>0</v>
      </c>
      <c r="O16603">
        <v>60</v>
      </c>
    </row>
    <row r="16604" spans="1:39" x14ac:dyDescent="0.3">
      <c r="A16604">
        <v>5901</v>
      </c>
      <c r="B16604" t="s">
        <v>610</v>
      </c>
      <c r="C16604" t="s">
        <v>1112</v>
      </c>
      <c r="K16604">
        <v>27</v>
      </c>
      <c r="L16604">
        <v>0</v>
      </c>
      <c r="M16604">
        <v>41</v>
      </c>
      <c r="N16604">
        <v>1</v>
      </c>
      <c r="O16604">
        <v>141</v>
      </c>
    </row>
    <row r="16605" spans="1:39" x14ac:dyDescent="0.3">
      <c r="A16605">
        <v>5901</v>
      </c>
      <c r="B16605" t="s">
        <v>610</v>
      </c>
      <c r="C16605" t="s">
        <v>4173</v>
      </c>
      <c r="K16605">
        <v>10</v>
      </c>
      <c r="L16605">
        <v>0</v>
      </c>
      <c r="M16605">
        <v>40</v>
      </c>
      <c r="N16605">
        <v>0</v>
      </c>
      <c r="O16605">
        <v>85</v>
      </c>
    </row>
    <row r="16606" spans="1:39" x14ac:dyDescent="0.3">
      <c r="A16606">
        <v>5901</v>
      </c>
      <c r="B16606" t="s">
        <v>610</v>
      </c>
      <c r="C16606" t="s">
        <v>52</v>
      </c>
      <c r="K16606">
        <v>7</v>
      </c>
      <c r="L16606">
        <v>0</v>
      </c>
      <c r="M16606">
        <v>24</v>
      </c>
      <c r="N16606">
        <v>1</v>
      </c>
      <c r="O16606">
        <v>74</v>
      </c>
    </row>
    <row r="16607" spans="1:39" x14ac:dyDescent="0.3">
      <c r="A16607">
        <v>5901</v>
      </c>
      <c r="B16607" t="s">
        <v>610</v>
      </c>
      <c r="C16607" t="s">
        <v>682</v>
      </c>
      <c r="K16607">
        <v>2</v>
      </c>
      <c r="L16607">
        <v>0</v>
      </c>
      <c r="M16607">
        <v>2</v>
      </c>
      <c r="N16607">
        <v>0</v>
      </c>
      <c r="O16607">
        <v>2</v>
      </c>
    </row>
    <row r="16608" spans="1:39" x14ac:dyDescent="0.3">
      <c r="A16608">
        <v>5901</v>
      </c>
      <c r="B16608" t="s">
        <v>610</v>
      </c>
      <c r="C16608" t="s">
        <v>71</v>
      </c>
      <c r="K16608">
        <v>1</v>
      </c>
      <c r="L16608">
        <v>0</v>
      </c>
      <c r="M16608">
        <v>-2</v>
      </c>
      <c r="N16608">
        <v>0</v>
      </c>
      <c r="O16608">
        <v>-2</v>
      </c>
    </row>
    <row r="16609" spans="1:24" x14ac:dyDescent="0.3">
      <c r="A16609">
        <v>5901</v>
      </c>
      <c r="B16609" t="s">
        <v>1625</v>
      </c>
      <c r="C16609" t="s">
        <v>4174</v>
      </c>
      <c r="P16609">
        <v>31</v>
      </c>
      <c r="Q16609">
        <v>0</v>
      </c>
      <c r="R16609">
        <v>68</v>
      </c>
      <c r="S16609">
        <v>4</v>
      </c>
    </row>
    <row r="16610" spans="1:24" x14ac:dyDescent="0.3">
      <c r="A16610">
        <v>5901</v>
      </c>
      <c r="B16610" t="s">
        <v>1625</v>
      </c>
      <c r="C16610" t="s">
        <v>4175</v>
      </c>
      <c r="P16610">
        <v>15</v>
      </c>
      <c r="Q16610">
        <v>0</v>
      </c>
      <c r="R16610">
        <v>63</v>
      </c>
      <c r="S16610">
        <v>8</v>
      </c>
    </row>
    <row r="16611" spans="1:24" x14ac:dyDescent="0.3">
      <c r="A16611">
        <v>5901</v>
      </c>
      <c r="B16611" t="s">
        <v>1625</v>
      </c>
      <c r="C16611" t="s">
        <v>4176</v>
      </c>
      <c r="P16611">
        <v>19</v>
      </c>
      <c r="Q16611">
        <v>0</v>
      </c>
      <c r="R16611">
        <v>19</v>
      </c>
      <c r="S16611">
        <v>1</v>
      </c>
    </row>
    <row r="16612" spans="1:24" x14ac:dyDescent="0.3">
      <c r="A16612">
        <v>5901</v>
      </c>
      <c r="B16612" t="s">
        <v>1625</v>
      </c>
      <c r="C16612" t="s">
        <v>323</v>
      </c>
      <c r="P16612">
        <v>9</v>
      </c>
      <c r="Q16612">
        <v>0</v>
      </c>
      <c r="R16612">
        <v>9</v>
      </c>
      <c r="S16612">
        <v>1</v>
      </c>
    </row>
    <row r="16613" spans="1:24" x14ac:dyDescent="0.3">
      <c r="A16613">
        <v>5901</v>
      </c>
      <c r="B16613" t="s">
        <v>1625</v>
      </c>
      <c r="C16613" t="s">
        <v>246</v>
      </c>
      <c r="P16613">
        <v>4</v>
      </c>
      <c r="Q16613">
        <v>0</v>
      </c>
      <c r="R16613">
        <v>4</v>
      </c>
      <c r="S16613">
        <v>1</v>
      </c>
    </row>
    <row r="16614" spans="1:24" x14ac:dyDescent="0.3">
      <c r="A16614">
        <v>5901</v>
      </c>
      <c r="B16614" t="s">
        <v>1625</v>
      </c>
      <c r="C16614" t="s">
        <v>4172</v>
      </c>
      <c r="P16614">
        <v>1</v>
      </c>
      <c r="Q16614">
        <v>0</v>
      </c>
      <c r="R16614">
        <v>1</v>
      </c>
      <c r="S16614">
        <v>1</v>
      </c>
    </row>
    <row r="16615" spans="1:24" x14ac:dyDescent="0.3">
      <c r="A16615">
        <v>5901</v>
      </c>
      <c r="B16615" t="s">
        <v>1625</v>
      </c>
      <c r="C16615" t="s">
        <v>4177</v>
      </c>
      <c r="P16615">
        <v>-9</v>
      </c>
      <c r="Q16615">
        <v>0</v>
      </c>
      <c r="R16615">
        <v>-9</v>
      </c>
      <c r="S16615">
        <v>1</v>
      </c>
    </row>
    <row r="16616" spans="1:24" x14ac:dyDescent="0.3">
      <c r="A16616">
        <v>5901</v>
      </c>
      <c r="B16616" t="s">
        <v>610</v>
      </c>
      <c r="C16616" t="s">
        <v>107</v>
      </c>
      <c r="P16616">
        <v>16</v>
      </c>
      <c r="Q16616">
        <v>0</v>
      </c>
      <c r="R16616">
        <v>29</v>
      </c>
      <c r="S16616">
        <v>3</v>
      </c>
    </row>
    <row r="16617" spans="1:24" x14ac:dyDescent="0.3">
      <c r="A16617">
        <v>5901</v>
      </c>
      <c r="B16617" t="s">
        <v>610</v>
      </c>
      <c r="C16617" t="s">
        <v>429</v>
      </c>
      <c r="P16617">
        <v>17</v>
      </c>
      <c r="Q16617">
        <v>0</v>
      </c>
      <c r="R16617">
        <v>25</v>
      </c>
      <c r="S16617">
        <v>3</v>
      </c>
    </row>
    <row r="16618" spans="1:24" x14ac:dyDescent="0.3">
      <c r="A16618">
        <v>5901</v>
      </c>
      <c r="B16618" t="s">
        <v>610</v>
      </c>
      <c r="C16618" t="s">
        <v>326</v>
      </c>
      <c r="P16618">
        <v>13</v>
      </c>
      <c r="Q16618">
        <v>0</v>
      </c>
      <c r="R16618">
        <v>13</v>
      </c>
      <c r="S16618">
        <v>1</v>
      </c>
    </row>
    <row r="16619" spans="1:24" x14ac:dyDescent="0.3">
      <c r="A16619">
        <v>5901</v>
      </c>
      <c r="B16619" t="s">
        <v>610</v>
      </c>
      <c r="C16619" t="s">
        <v>3701</v>
      </c>
      <c r="P16619">
        <v>11</v>
      </c>
      <c r="Q16619">
        <v>0</v>
      </c>
      <c r="R16619">
        <v>11</v>
      </c>
      <c r="S16619">
        <v>1</v>
      </c>
    </row>
    <row r="16620" spans="1:24" x14ac:dyDescent="0.3">
      <c r="A16620">
        <v>5901</v>
      </c>
      <c r="B16620" t="s">
        <v>610</v>
      </c>
      <c r="C16620" t="s">
        <v>1112</v>
      </c>
      <c r="P16620">
        <v>7</v>
      </c>
      <c r="Q16620">
        <v>0</v>
      </c>
      <c r="R16620">
        <v>7</v>
      </c>
      <c r="S16620">
        <v>1</v>
      </c>
    </row>
    <row r="16621" spans="1:24" x14ac:dyDescent="0.3">
      <c r="A16621">
        <v>5901</v>
      </c>
      <c r="B16621" t="s">
        <v>1625</v>
      </c>
      <c r="C16621" t="s">
        <v>323</v>
      </c>
      <c r="T16621">
        <v>24</v>
      </c>
      <c r="U16621">
        <v>30</v>
      </c>
      <c r="V16621">
        <v>0</v>
      </c>
      <c r="W16621">
        <v>96</v>
      </c>
      <c r="X16621">
        <v>4</v>
      </c>
    </row>
    <row r="16622" spans="1:24" x14ac:dyDescent="0.3">
      <c r="A16622">
        <v>5901</v>
      </c>
      <c r="B16622" t="s">
        <v>1625</v>
      </c>
      <c r="C16622" t="s">
        <v>524</v>
      </c>
      <c r="T16622">
        <v>27</v>
      </c>
      <c r="U16622">
        <v>27</v>
      </c>
      <c r="V16622">
        <v>0</v>
      </c>
      <c r="W16622">
        <v>27</v>
      </c>
      <c r="X16622">
        <v>1</v>
      </c>
    </row>
    <row r="16623" spans="1:24" x14ac:dyDescent="0.3">
      <c r="A16623">
        <v>5901</v>
      </c>
      <c r="B16623" t="s">
        <v>1625</v>
      </c>
      <c r="C16623" t="s">
        <v>4178</v>
      </c>
      <c r="T16623">
        <v>-3</v>
      </c>
      <c r="U16623">
        <v>-3</v>
      </c>
      <c r="V16623">
        <v>0</v>
      </c>
      <c r="W16623">
        <v>-3</v>
      </c>
      <c r="X16623">
        <v>1</v>
      </c>
    </row>
    <row r="16624" spans="1:24" x14ac:dyDescent="0.3">
      <c r="A16624">
        <v>5901</v>
      </c>
      <c r="B16624" t="s">
        <v>610</v>
      </c>
      <c r="C16624" t="s">
        <v>71</v>
      </c>
      <c r="T16624">
        <v>24</v>
      </c>
      <c r="U16624">
        <v>25</v>
      </c>
      <c r="V16624">
        <v>0</v>
      </c>
      <c r="W16624">
        <v>48</v>
      </c>
      <c r="X16624">
        <v>2</v>
      </c>
    </row>
    <row r="16625" spans="1:39" x14ac:dyDescent="0.3">
      <c r="A16625">
        <v>5901</v>
      </c>
      <c r="B16625" t="s">
        <v>610</v>
      </c>
      <c r="C16625" t="s">
        <v>4173</v>
      </c>
      <c r="T16625">
        <v>39</v>
      </c>
      <c r="U16625">
        <v>39</v>
      </c>
      <c r="V16625">
        <v>0</v>
      </c>
      <c r="W16625">
        <v>39</v>
      </c>
      <c r="X16625">
        <v>1</v>
      </c>
    </row>
    <row r="16626" spans="1:39" x14ac:dyDescent="0.3">
      <c r="A16626">
        <v>5901</v>
      </c>
      <c r="B16626" t="s">
        <v>1625</v>
      </c>
      <c r="C16626" t="s">
        <v>323</v>
      </c>
      <c r="Y16626">
        <v>-2</v>
      </c>
      <c r="Z16626">
        <v>-2</v>
      </c>
      <c r="AA16626">
        <v>0</v>
      </c>
      <c r="AB16626">
        <v>-2</v>
      </c>
      <c r="AC16626">
        <v>1</v>
      </c>
    </row>
    <row r="16627" spans="1:39" x14ac:dyDescent="0.3">
      <c r="A16627">
        <v>5901</v>
      </c>
      <c r="B16627" t="s">
        <v>610</v>
      </c>
      <c r="C16627" t="s">
        <v>202</v>
      </c>
      <c r="Y16627">
        <v>14</v>
      </c>
      <c r="Z16627">
        <v>14</v>
      </c>
      <c r="AA16627">
        <v>0</v>
      </c>
      <c r="AB16627">
        <v>14</v>
      </c>
      <c r="AC16627">
        <v>1</v>
      </c>
    </row>
    <row r="16628" spans="1:39" x14ac:dyDescent="0.3">
      <c r="A16628">
        <v>5901</v>
      </c>
      <c r="B16628" t="s">
        <v>1625</v>
      </c>
      <c r="C16628" t="s">
        <v>4179</v>
      </c>
      <c r="AD16628">
        <v>0</v>
      </c>
      <c r="AE16628" t="s">
        <v>136</v>
      </c>
      <c r="AF16628">
        <v>0</v>
      </c>
      <c r="AG16628" t="s">
        <v>136</v>
      </c>
      <c r="AH16628">
        <v>2</v>
      </c>
      <c r="AI16628">
        <v>2</v>
      </c>
    </row>
    <row r="16629" spans="1:39" x14ac:dyDescent="0.3">
      <c r="A16629">
        <v>5901</v>
      </c>
      <c r="B16629" t="s">
        <v>610</v>
      </c>
      <c r="C16629" t="s">
        <v>4180</v>
      </c>
      <c r="AD16629">
        <v>4</v>
      </c>
      <c r="AE16629">
        <v>33</v>
      </c>
      <c r="AF16629">
        <v>4</v>
      </c>
      <c r="AG16629">
        <v>100</v>
      </c>
      <c r="AH16629">
        <v>13</v>
      </c>
      <c r="AI16629">
        <v>1</v>
      </c>
    </row>
    <row r="16630" spans="1:39" x14ac:dyDescent="0.3">
      <c r="A16630">
        <v>5901</v>
      </c>
      <c r="B16630" t="s">
        <v>1625</v>
      </c>
      <c r="C16630" t="s">
        <v>1361</v>
      </c>
      <c r="AJ16630">
        <v>42</v>
      </c>
      <c r="AK16630">
        <v>75</v>
      </c>
      <c r="AL16630">
        <v>37.5</v>
      </c>
      <c r="AM16630">
        <v>2</v>
      </c>
    </row>
    <row r="16631" spans="1:39" x14ac:dyDescent="0.3">
      <c r="A16631">
        <v>5901</v>
      </c>
      <c r="B16631" t="s">
        <v>610</v>
      </c>
      <c r="C16631" t="s">
        <v>3270</v>
      </c>
      <c r="AJ16631">
        <v>37</v>
      </c>
      <c r="AK16631">
        <v>120</v>
      </c>
      <c r="AL16631">
        <v>30</v>
      </c>
      <c r="AM16631">
        <v>4</v>
      </c>
    </row>
    <row r="16632" spans="1:39" x14ac:dyDescent="0.3">
      <c r="A16632">
        <v>5902</v>
      </c>
      <c r="B16632" t="s">
        <v>365</v>
      </c>
      <c r="C16632" t="s">
        <v>2499</v>
      </c>
      <c r="D16632">
        <v>25</v>
      </c>
      <c r="E16632">
        <v>64</v>
      </c>
      <c r="F16632">
        <v>16</v>
      </c>
      <c r="G16632">
        <v>1</v>
      </c>
      <c r="H16632">
        <v>2</v>
      </c>
      <c r="I16632">
        <v>224</v>
      </c>
      <c r="J16632">
        <v>157.69999999999999</v>
      </c>
    </row>
    <row r="16633" spans="1:39" x14ac:dyDescent="0.3">
      <c r="A16633">
        <v>5902</v>
      </c>
      <c r="B16633" t="s">
        <v>238</v>
      </c>
      <c r="C16633" t="s">
        <v>4181</v>
      </c>
      <c r="D16633">
        <v>25</v>
      </c>
      <c r="E16633">
        <v>56</v>
      </c>
      <c r="F16633">
        <v>14</v>
      </c>
      <c r="G16633">
        <v>3</v>
      </c>
      <c r="H16633">
        <v>1</v>
      </c>
      <c r="I16633">
        <v>163</v>
      </c>
      <c r="J16633">
        <v>100</v>
      </c>
    </row>
    <row r="16634" spans="1:39" x14ac:dyDescent="0.3">
      <c r="A16634">
        <v>5902</v>
      </c>
      <c r="B16634" t="s">
        <v>238</v>
      </c>
      <c r="C16634" t="s">
        <v>3040</v>
      </c>
      <c r="D16634">
        <v>12</v>
      </c>
      <c r="E16634">
        <v>66.7</v>
      </c>
      <c r="F16634">
        <v>8</v>
      </c>
      <c r="G16634">
        <v>2</v>
      </c>
      <c r="H16634">
        <v>0</v>
      </c>
      <c r="I16634">
        <v>79</v>
      </c>
      <c r="J16634">
        <v>88.6</v>
      </c>
    </row>
    <row r="16635" spans="1:39" x14ac:dyDescent="0.3">
      <c r="A16635">
        <v>5902</v>
      </c>
      <c r="B16635" t="s">
        <v>365</v>
      </c>
      <c r="C16635" t="s">
        <v>571</v>
      </c>
      <c r="K16635">
        <v>30</v>
      </c>
      <c r="L16635">
        <v>0</v>
      </c>
      <c r="M16635">
        <v>28</v>
      </c>
      <c r="N16635">
        <v>3</v>
      </c>
      <c r="O16635">
        <v>122</v>
      </c>
    </row>
    <row r="16636" spans="1:39" x14ac:dyDescent="0.3">
      <c r="A16636">
        <v>5902</v>
      </c>
      <c r="B16636" t="s">
        <v>365</v>
      </c>
      <c r="C16636" t="s">
        <v>2499</v>
      </c>
      <c r="K16636">
        <v>6</v>
      </c>
      <c r="L16636">
        <v>0</v>
      </c>
      <c r="M16636">
        <v>12</v>
      </c>
      <c r="N16636">
        <v>0</v>
      </c>
      <c r="O16636">
        <v>14</v>
      </c>
    </row>
    <row r="16637" spans="1:39" x14ac:dyDescent="0.3">
      <c r="A16637">
        <v>5902</v>
      </c>
      <c r="B16637" t="s">
        <v>365</v>
      </c>
      <c r="C16637" t="s">
        <v>3567</v>
      </c>
      <c r="K16637">
        <v>2</v>
      </c>
      <c r="L16637">
        <v>0</v>
      </c>
      <c r="M16637">
        <v>2</v>
      </c>
      <c r="N16637">
        <v>0</v>
      </c>
      <c r="O16637">
        <v>2</v>
      </c>
    </row>
    <row r="16638" spans="1:39" x14ac:dyDescent="0.3">
      <c r="A16638">
        <v>5902</v>
      </c>
      <c r="B16638" t="s">
        <v>365</v>
      </c>
      <c r="C16638" t="s">
        <v>1997</v>
      </c>
      <c r="K16638">
        <v>0</v>
      </c>
      <c r="L16638">
        <v>0</v>
      </c>
      <c r="M16638">
        <v>0</v>
      </c>
      <c r="N16638">
        <v>0</v>
      </c>
      <c r="O16638">
        <v>0</v>
      </c>
    </row>
    <row r="16639" spans="1:39" x14ac:dyDescent="0.3">
      <c r="A16639">
        <v>5902</v>
      </c>
      <c r="B16639" t="s">
        <v>238</v>
      </c>
      <c r="C16639" t="s">
        <v>751</v>
      </c>
      <c r="K16639">
        <v>20</v>
      </c>
      <c r="L16639">
        <v>0</v>
      </c>
      <c r="M16639">
        <v>10</v>
      </c>
      <c r="N16639">
        <v>1</v>
      </c>
      <c r="O16639">
        <v>74</v>
      </c>
    </row>
    <row r="16640" spans="1:39" x14ac:dyDescent="0.3">
      <c r="A16640">
        <v>5902</v>
      </c>
      <c r="B16640" t="s">
        <v>238</v>
      </c>
      <c r="C16640" t="s">
        <v>4181</v>
      </c>
      <c r="K16640">
        <v>11</v>
      </c>
      <c r="L16640">
        <v>0</v>
      </c>
      <c r="M16640">
        <v>15</v>
      </c>
      <c r="N16640">
        <v>1</v>
      </c>
      <c r="O16640">
        <v>65</v>
      </c>
    </row>
    <row r="16641" spans="1:24" x14ac:dyDescent="0.3">
      <c r="A16641">
        <v>5902</v>
      </c>
      <c r="B16641" t="s">
        <v>238</v>
      </c>
      <c r="C16641" t="s">
        <v>216</v>
      </c>
      <c r="K16641">
        <v>1</v>
      </c>
      <c r="L16641">
        <v>0</v>
      </c>
      <c r="M16641">
        <v>5</v>
      </c>
      <c r="N16641">
        <v>0</v>
      </c>
      <c r="O16641">
        <v>5</v>
      </c>
    </row>
    <row r="16642" spans="1:24" x14ac:dyDescent="0.3">
      <c r="A16642">
        <v>5902</v>
      </c>
      <c r="B16642" t="s">
        <v>238</v>
      </c>
      <c r="C16642" t="s">
        <v>81</v>
      </c>
      <c r="K16642">
        <v>2</v>
      </c>
      <c r="L16642">
        <v>0</v>
      </c>
      <c r="M16642">
        <v>3</v>
      </c>
      <c r="N16642">
        <v>0</v>
      </c>
      <c r="O16642">
        <v>2</v>
      </c>
    </row>
    <row r="16643" spans="1:24" x14ac:dyDescent="0.3">
      <c r="A16643">
        <v>5902</v>
      </c>
      <c r="B16643" t="s">
        <v>365</v>
      </c>
      <c r="C16643" t="s">
        <v>3339</v>
      </c>
      <c r="P16643">
        <v>50</v>
      </c>
      <c r="Q16643">
        <v>2</v>
      </c>
      <c r="R16643">
        <v>69</v>
      </c>
      <c r="S16643">
        <v>2</v>
      </c>
    </row>
    <row r="16644" spans="1:24" x14ac:dyDescent="0.3">
      <c r="A16644">
        <v>5902</v>
      </c>
      <c r="B16644" t="s">
        <v>365</v>
      </c>
      <c r="C16644" t="s">
        <v>595</v>
      </c>
      <c r="P16644">
        <v>20</v>
      </c>
      <c r="Q16644">
        <v>0</v>
      </c>
      <c r="R16644">
        <v>47</v>
      </c>
      <c r="S16644">
        <v>5</v>
      </c>
    </row>
    <row r="16645" spans="1:24" x14ac:dyDescent="0.3">
      <c r="A16645">
        <v>5902</v>
      </c>
      <c r="B16645" t="s">
        <v>365</v>
      </c>
      <c r="C16645" t="s">
        <v>1997</v>
      </c>
      <c r="P16645">
        <v>17</v>
      </c>
      <c r="Q16645">
        <v>0</v>
      </c>
      <c r="R16645">
        <v>38</v>
      </c>
      <c r="S16645">
        <v>3</v>
      </c>
    </row>
    <row r="16646" spans="1:24" x14ac:dyDescent="0.3">
      <c r="A16646">
        <v>5902</v>
      </c>
      <c r="B16646" t="s">
        <v>365</v>
      </c>
      <c r="C16646" t="s">
        <v>3953</v>
      </c>
      <c r="P16646">
        <v>28</v>
      </c>
      <c r="Q16646">
        <v>0</v>
      </c>
      <c r="R16646">
        <v>30</v>
      </c>
      <c r="S16646">
        <v>2</v>
      </c>
    </row>
    <row r="16647" spans="1:24" x14ac:dyDescent="0.3">
      <c r="A16647">
        <v>5902</v>
      </c>
      <c r="B16647" t="s">
        <v>365</v>
      </c>
      <c r="C16647" t="s">
        <v>3952</v>
      </c>
      <c r="P16647">
        <v>19</v>
      </c>
      <c r="Q16647">
        <v>0</v>
      </c>
      <c r="R16647">
        <v>23</v>
      </c>
      <c r="S16647">
        <v>2</v>
      </c>
    </row>
    <row r="16648" spans="1:24" x14ac:dyDescent="0.3">
      <c r="A16648">
        <v>5902</v>
      </c>
      <c r="B16648" t="s">
        <v>365</v>
      </c>
      <c r="C16648" t="s">
        <v>1362</v>
      </c>
      <c r="P16648">
        <v>14</v>
      </c>
      <c r="Q16648">
        <v>0</v>
      </c>
      <c r="R16648">
        <v>14</v>
      </c>
      <c r="S16648">
        <v>1</v>
      </c>
    </row>
    <row r="16649" spans="1:24" x14ac:dyDescent="0.3">
      <c r="A16649">
        <v>5902</v>
      </c>
      <c r="B16649" t="s">
        <v>365</v>
      </c>
      <c r="C16649" t="s">
        <v>3567</v>
      </c>
      <c r="P16649">
        <v>3</v>
      </c>
      <c r="Q16649">
        <v>0</v>
      </c>
      <c r="R16649">
        <v>3</v>
      </c>
      <c r="S16649">
        <v>1</v>
      </c>
    </row>
    <row r="16650" spans="1:24" x14ac:dyDescent="0.3">
      <c r="A16650">
        <v>5902</v>
      </c>
      <c r="B16650" t="s">
        <v>238</v>
      </c>
      <c r="C16650" t="s">
        <v>183</v>
      </c>
      <c r="P16650">
        <v>40</v>
      </c>
      <c r="Q16650">
        <v>1</v>
      </c>
      <c r="R16650">
        <v>134</v>
      </c>
      <c r="S16650">
        <v>10</v>
      </c>
    </row>
    <row r="16651" spans="1:24" x14ac:dyDescent="0.3">
      <c r="A16651">
        <v>5902</v>
      </c>
      <c r="B16651" t="s">
        <v>238</v>
      </c>
      <c r="C16651" t="s">
        <v>3687</v>
      </c>
      <c r="P16651">
        <v>26</v>
      </c>
      <c r="Q16651">
        <v>0</v>
      </c>
      <c r="R16651">
        <v>37</v>
      </c>
      <c r="S16651">
        <v>2</v>
      </c>
    </row>
    <row r="16652" spans="1:24" x14ac:dyDescent="0.3">
      <c r="A16652">
        <v>5902</v>
      </c>
      <c r="B16652" t="s">
        <v>238</v>
      </c>
      <c r="C16652" t="s">
        <v>2771</v>
      </c>
      <c r="P16652">
        <v>26</v>
      </c>
      <c r="Q16652">
        <v>0</v>
      </c>
      <c r="R16652">
        <v>32</v>
      </c>
      <c r="S16652">
        <v>3</v>
      </c>
    </row>
    <row r="16653" spans="1:24" x14ac:dyDescent="0.3">
      <c r="A16653">
        <v>5902</v>
      </c>
      <c r="B16653" t="s">
        <v>238</v>
      </c>
      <c r="C16653" t="s">
        <v>4182</v>
      </c>
      <c r="P16653">
        <v>9</v>
      </c>
      <c r="Q16653">
        <v>0</v>
      </c>
      <c r="R16653">
        <v>28</v>
      </c>
      <c r="S16653">
        <v>5</v>
      </c>
    </row>
    <row r="16654" spans="1:24" x14ac:dyDescent="0.3">
      <c r="A16654">
        <v>5902</v>
      </c>
      <c r="B16654" t="s">
        <v>238</v>
      </c>
      <c r="C16654" t="s">
        <v>216</v>
      </c>
      <c r="P16654">
        <v>6</v>
      </c>
      <c r="Q16654">
        <v>0</v>
      </c>
      <c r="R16654">
        <v>6</v>
      </c>
      <c r="S16654">
        <v>1</v>
      </c>
    </row>
    <row r="16655" spans="1:24" x14ac:dyDescent="0.3">
      <c r="A16655">
        <v>5902</v>
      </c>
      <c r="B16655" t="s">
        <v>238</v>
      </c>
      <c r="C16655" t="s">
        <v>81</v>
      </c>
      <c r="P16655">
        <v>5</v>
      </c>
      <c r="Q16655">
        <v>0</v>
      </c>
      <c r="R16655">
        <v>5</v>
      </c>
      <c r="S16655">
        <v>1</v>
      </c>
    </row>
    <row r="16656" spans="1:24" x14ac:dyDescent="0.3">
      <c r="A16656">
        <v>5902</v>
      </c>
      <c r="B16656" t="s">
        <v>365</v>
      </c>
      <c r="C16656" t="s">
        <v>927</v>
      </c>
      <c r="T16656">
        <v>41</v>
      </c>
      <c r="U16656">
        <v>59</v>
      </c>
      <c r="V16656">
        <v>0</v>
      </c>
      <c r="W16656">
        <v>82</v>
      </c>
      <c r="X16656">
        <v>2</v>
      </c>
    </row>
    <row r="16657" spans="1:39" x14ac:dyDescent="0.3">
      <c r="A16657">
        <v>5902</v>
      </c>
      <c r="B16657" t="s">
        <v>365</v>
      </c>
      <c r="C16657" t="s">
        <v>595</v>
      </c>
      <c r="T16657">
        <v>8</v>
      </c>
      <c r="U16657">
        <v>8</v>
      </c>
      <c r="V16657">
        <v>0</v>
      </c>
      <c r="W16657">
        <v>8</v>
      </c>
      <c r="X16657">
        <v>1</v>
      </c>
    </row>
    <row r="16658" spans="1:39" x14ac:dyDescent="0.3">
      <c r="A16658">
        <v>5902</v>
      </c>
      <c r="B16658" t="s">
        <v>365</v>
      </c>
      <c r="C16658" t="s">
        <v>735</v>
      </c>
      <c r="T16658">
        <v>0</v>
      </c>
      <c r="U16658">
        <v>0</v>
      </c>
      <c r="V16658">
        <v>0</v>
      </c>
      <c r="W16658">
        <v>0</v>
      </c>
      <c r="X16658">
        <v>1</v>
      </c>
    </row>
    <row r="16659" spans="1:39" x14ac:dyDescent="0.3">
      <c r="A16659">
        <v>5902</v>
      </c>
      <c r="B16659" t="s">
        <v>238</v>
      </c>
      <c r="C16659" t="s">
        <v>2771</v>
      </c>
      <c r="T16659">
        <v>29.4</v>
      </c>
      <c r="U16659">
        <v>40</v>
      </c>
      <c r="V16659">
        <v>0</v>
      </c>
      <c r="W16659">
        <v>147</v>
      </c>
      <c r="X16659">
        <v>5</v>
      </c>
    </row>
    <row r="16660" spans="1:39" x14ac:dyDescent="0.3">
      <c r="A16660">
        <v>5902</v>
      </c>
      <c r="B16660" t="s">
        <v>238</v>
      </c>
      <c r="C16660" t="s">
        <v>183</v>
      </c>
      <c r="T16660">
        <v>12</v>
      </c>
      <c r="U16660">
        <v>12</v>
      </c>
      <c r="V16660">
        <v>0</v>
      </c>
      <c r="W16660">
        <v>12</v>
      </c>
      <c r="X16660">
        <v>1</v>
      </c>
    </row>
    <row r="16661" spans="1:39" x14ac:dyDescent="0.3">
      <c r="A16661">
        <v>5902</v>
      </c>
      <c r="B16661" t="s">
        <v>365</v>
      </c>
      <c r="C16661" t="s">
        <v>927</v>
      </c>
      <c r="Y16661">
        <v>16</v>
      </c>
      <c r="Z16661">
        <v>16</v>
      </c>
      <c r="AA16661">
        <v>0</v>
      </c>
      <c r="AB16661">
        <v>16</v>
      </c>
      <c r="AC16661">
        <v>1</v>
      </c>
    </row>
    <row r="16662" spans="1:39" x14ac:dyDescent="0.3">
      <c r="A16662">
        <v>5902</v>
      </c>
      <c r="B16662" t="s">
        <v>238</v>
      </c>
      <c r="C16662" t="s">
        <v>2771</v>
      </c>
      <c r="Y16662">
        <v>3</v>
      </c>
      <c r="Z16662">
        <v>3</v>
      </c>
      <c r="AA16662">
        <v>0</v>
      </c>
      <c r="AB16662">
        <v>3</v>
      </c>
      <c r="AC16662">
        <v>1</v>
      </c>
    </row>
    <row r="16663" spans="1:39" x14ac:dyDescent="0.3">
      <c r="A16663">
        <v>5902</v>
      </c>
      <c r="B16663" t="s">
        <v>365</v>
      </c>
      <c r="C16663" t="s">
        <v>4183</v>
      </c>
      <c r="AD16663">
        <v>0</v>
      </c>
      <c r="AE16663" t="s">
        <v>136</v>
      </c>
      <c r="AF16663">
        <v>0</v>
      </c>
      <c r="AG16663" t="s">
        <v>136</v>
      </c>
      <c r="AH16663">
        <v>5</v>
      </c>
      <c r="AI16663">
        <v>5</v>
      </c>
    </row>
    <row r="16664" spans="1:39" x14ac:dyDescent="0.3">
      <c r="A16664">
        <v>5902</v>
      </c>
      <c r="B16664" t="s">
        <v>238</v>
      </c>
      <c r="C16664" t="s">
        <v>4184</v>
      </c>
      <c r="AD16664">
        <v>0</v>
      </c>
      <c r="AE16664" t="s">
        <v>136</v>
      </c>
      <c r="AF16664">
        <v>0</v>
      </c>
      <c r="AG16664" t="s">
        <v>136</v>
      </c>
      <c r="AH16664">
        <v>3</v>
      </c>
      <c r="AI16664">
        <v>3</v>
      </c>
    </row>
    <row r="16665" spans="1:39" x14ac:dyDescent="0.3">
      <c r="A16665">
        <v>5902</v>
      </c>
      <c r="B16665" t="s">
        <v>365</v>
      </c>
      <c r="C16665" t="s">
        <v>4185</v>
      </c>
      <c r="AJ16665">
        <v>46</v>
      </c>
      <c r="AK16665">
        <v>169</v>
      </c>
      <c r="AL16665">
        <v>33.799999999999997</v>
      </c>
      <c r="AM16665">
        <v>5</v>
      </c>
    </row>
    <row r="16666" spans="1:39" x14ac:dyDescent="0.3">
      <c r="A16666">
        <v>5902</v>
      </c>
      <c r="B16666" t="s">
        <v>238</v>
      </c>
      <c r="C16666" t="s">
        <v>4184</v>
      </c>
      <c r="AJ16666">
        <v>44</v>
      </c>
      <c r="AK16666">
        <v>121</v>
      </c>
      <c r="AL16666">
        <v>40.299999999999997</v>
      </c>
      <c r="AM16666">
        <v>3</v>
      </c>
    </row>
    <row r="16667" spans="1:39" x14ac:dyDescent="0.3">
      <c r="A16667">
        <v>5903</v>
      </c>
      <c r="B16667" t="s">
        <v>828</v>
      </c>
      <c r="C16667" t="s">
        <v>439</v>
      </c>
      <c r="D16667">
        <v>25</v>
      </c>
      <c r="E16667">
        <v>52</v>
      </c>
      <c r="F16667">
        <v>13</v>
      </c>
      <c r="G16667">
        <v>0</v>
      </c>
      <c r="H16667">
        <v>1</v>
      </c>
      <c r="I16667">
        <v>170</v>
      </c>
      <c r="J16667">
        <v>122.3</v>
      </c>
    </row>
    <row r="16668" spans="1:39" x14ac:dyDescent="0.3">
      <c r="A16668">
        <v>5903</v>
      </c>
      <c r="B16668" t="s">
        <v>828</v>
      </c>
      <c r="C16668" t="s">
        <v>1049</v>
      </c>
      <c r="D16668">
        <v>1</v>
      </c>
      <c r="E16668">
        <v>0</v>
      </c>
      <c r="F16668">
        <v>0</v>
      </c>
      <c r="G16668">
        <v>0</v>
      </c>
      <c r="H16668">
        <v>0</v>
      </c>
      <c r="I16668">
        <v>0</v>
      </c>
      <c r="J16668">
        <v>0</v>
      </c>
    </row>
    <row r="16669" spans="1:39" x14ac:dyDescent="0.3">
      <c r="A16669">
        <v>5903</v>
      </c>
      <c r="B16669" t="s">
        <v>826</v>
      </c>
      <c r="C16669" t="s">
        <v>3646</v>
      </c>
      <c r="D16669">
        <v>41</v>
      </c>
      <c r="E16669">
        <v>53.7</v>
      </c>
      <c r="F16669">
        <v>22</v>
      </c>
      <c r="G16669">
        <v>1</v>
      </c>
      <c r="H16669">
        <v>2</v>
      </c>
      <c r="I16669">
        <v>268</v>
      </c>
      <c r="J16669">
        <v>119.8</v>
      </c>
    </row>
    <row r="16670" spans="1:39" x14ac:dyDescent="0.3">
      <c r="A16670">
        <v>5903</v>
      </c>
      <c r="B16670" t="s">
        <v>828</v>
      </c>
      <c r="C16670" t="s">
        <v>1017</v>
      </c>
      <c r="K16670">
        <v>21</v>
      </c>
      <c r="L16670">
        <v>0</v>
      </c>
      <c r="M16670">
        <v>34</v>
      </c>
      <c r="N16670">
        <v>1</v>
      </c>
      <c r="O16670">
        <v>150</v>
      </c>
    </row>
    <row r="16671" spans="1:39" x14ac:dyDescent="0.3">
      <c r="A16671">
        <v>5903</v>
      </c>
      <c r="B16671" t="s">
        <v>828</v>
      </c>
      <c r="C16671" t="s">
        <v>122</v>
      </c>
      <c r="K16671">
        <v>12</v>
      </c>
      <c r="L16671">
        <v>0</v>
      </c>
      <c r="M16671">
        <v>16</v>
      </c>
      <c r="N16671">
        <v>0</v>
      </c>
      <c r="O16671">
        <v>45</v>
      </c>
    </row>
    <row r="16672" spans="1:39" x14ac:dyDescent="0.3">
      <c r="A16672">
        <v>5903</v>
      </c>
      <c r="B16672" t="s">
        <v>828</v>
      </c>
      <c r="C16672" t="s">
        <v>3427</v>
      </c>
      <c r="K16672">
        <v>4</v>
      </c>
      <c r="L16672">
        <v>0</v>
      </c>
      <c r="M16672">
        <v>7</v>
      </c>
      <c r="N16672">
        <v>0</v>
      </c>
      <c r="O16672">
        <v>17</v>
      </c>
    </row>
    <row r="16673" spans="1:19" x14ac:dyDescent="0.3">
      <c r="A16673">
        <v>5903</v>
      </c>
      <c r="B16673" t="s">
        <v>828</v>
      </c>
      <c r="C16673" t="s">
        <v>4186</v>
      </c>
      <c r="K16673">
        <v>2</v>
      </c>
      <c r="L16673">
        <v>0</v>
      </c>
      <c r="M16673">
        <v>11</v>
      </c>
      <c r="N16673">
        <v>0</v>
      </c>
      <c r="O16673">
        <v>17</v>
      </c>
    </row>
    <row r="16674" spans="1:19" x14ac:dyDescent="0.3">
      <c r="A16674">
        <v>5903</v>
      </c>
      <c r="B16674" t="s">
        <v>828</v>
      </c>
      <c r="C16674" t="s">
        <v>4030</v>
      </c>
      <c r="K16674">
        <v>1</v>
      </c>
      <c r="L16674">
        <v>0</v>
      </c>
      <c r="M16674">
        <v>8</v>
      </c>
      <c r="N16674">
        <v>0</v>
      </c>
      <c r="O16674">
        <v>8</v>
      </c>
    </row>
    <row r="16675" spans="1:19" x14ac:dyDescent="0.3">
      <c r="A16675">
        <v>5903</v>
      </c>
      <c r="B16675" t="s">
        <v>828</v>
      </c>
      <c r="C16675" t="s">
        <v>439</v>
      </c>
      <c r="K16675">
        <v>9</v>
      </c>
      <c r="L16675">
        <v>0</v>
      </c>
      <c r="M16675">
        <v>8</v>
      </c>
      <c r="N16675">
        <v>1</v>
      </c>
      <c r="O16675">
        <v>1</v>
      </c>
    </row>
    <row r="16676" spans="1:19" x14ac:dyDescent="0.3">
      <c r="A16676">
        <v>5903</v>
      </c>
      <c r="B16676" t="s">
        <v>826</v>
      </c>
      <c r="C16676" t="s">
        <v>4187</v>
      </c>
      <c r="K16676">
        <v>10</v>
      </c>
      <c r="L16676">
        <v>0</v>
      </c>
      <c r="M16676">
        <v>7</v>
      </c>
      <c r="N16676">
        <v>0</v>
      </c>
      <c r="O16676">
        <v>44</v>
      </c>
    </row>
    <row r="16677" spans="1:19" x14ac:dyDescent="0.3">
      <c r="A16677">
        <v>5903</v>
      </c>
      <c r="B16677" t="s">
        <v>826</v>
      </c>
      <c r="C16677" t="s">
        <v>4010</v>
      </c>
      <c r="K16677">
        <v>4</v>
      </c>
      <c r="L16677">
        <v>0</v>
      </c>
      <c r="M16677">
        <v>14</v>
      </c>
      <c r="N16677">
        <v>0</v>
      </c>
      <c r="O16677">
        <v>23</v>
      </c>
    </row>
    <row r="16678" spans="1:19" x14ac:dyDescent="0.3">
      <c r="A16678">
        <v>5903</v>
      </c>
      <c r="B16678" t="s">
        <v>826</v>
      </c>
      <c r="C16678" t="s">
        <v>2771</v>
      </c>
      <c r="K16678">
        <v>4</v>
      </c>
      <c r="L16678">
        <v>0</v>
      </c>
      <c r="M16678">
        <v>3</v>
      </c>
      <c r="N16678">
        <v>0</v>
      </c>
      <c r="O16678">
        <v>5</v>
      </c>
    </row>
    <row r="16679" spans="1:19" x14ac:dyDescent="0.3">
      <c r="A16679">
        <v>5903</v>
      </c>
      <c r="B16679" t="s">
        <v>826</v>
      </c>
      <c r="C16679" t="s">
        <v>1323</v>
      </c>
      <c r="K16679">
        <v>1</v>
      </c>
      <c r="L16679">
        <v>0</v>
      </c>
      <c r="M16679">
        <v>0</v>
      </c>
      <c r="N16679">
        <v>0</v>
      </c>
      <c r="O16679">
        <v>0</v>
      </c>
    </row>
    <row r="16680" spans="1:19" x14ac:dyDescent="0.3">
      <c r="A16680">
        <v>5903</v>
      </c>
      <c r="B16680" t="s">
        <v>826</v>
      </c>
      <c r="C16680" t="s">
        <v>3646</v>
      </c>
      <c r="K16680">
        <v>9</v>
      </c>
      <c r="L16680">
        <v>0</v>
      </c>
      <c r="M16680">
        <v>8</v>
      </c>
      <c r="N16680">
        <v>0</v>
      </c>
      <c r="O16680">
        <v>-15</v>
      </c>
    </row>
    <row r="16681" spans="1:19" x14ac:dyDescent="0.3">
      <c r="A16681">
        <v>5903</v>
      </c>
      <c r="B16681" t="s">
        <v>828</v>
      </c>
      <c r="C16681" t="s">
        <v>320</v>
      </c>
      <c r="P16681">
        <v>41</v>
      </c>
      <c r="Q16681">
        <v>1</v>
      </c>
      <c r="R16681">
        <v>96</v>
      </c>
      <c r="S16681">
        <v>6</v>
      </c>
    </row>
    <row r="16682" spans="1:19" x14ac:dyDescent="0.3">
      <c r="A16682">
        <v>5903</v>
      </c>
      <c r="B16682" t="s">
        <v>828</v>
      </c>
      <c r="C16682" t="s">
        <v>3787</v>
      </c>
      <c r="P16682">
        <v>18</v>
      </c>
      <c r="Q16682">
        <v>0</v>
      </c>
      <c r="R16682">
        <v>44</v>
      </c>
      <c r="S16682">
        <v>3</v>
      </c>
    </row>
    <row r="16683" spans="1:19" x14ac:dyDescent="0.3">
      <c r="A16683">
        <v>5903</v>
      </c>
      <c r="B16683" t="s">
        <v>828</v>
      </c>
      <c r="C16683" t="s">
        <v>4188</v>
      </c>
      <c r="P16683">
        <v>10</v>
      </c>
      <c r="Q16683">
        <v>0</v>
      </c>
      <c r="R16683">
        <v>10</v>
      </c>
      <c r="S16683">
        <v>1</v>
      </c>
    </row>
    <row r="16684" spans="1:19" x14ac:dyDescent="0.3">
      <c r="A16684">
        <v>5903</v>
      </c>
      <c r="B16684" t="s">
        <v>828</v>
      </c>
      <c r="C16684" t="s">
        <v>1712</v>
      </c>
      <c r="P16684">
        <v>8</v>
      </c>
      <c r="Q16684">
        <v>0</v>
      </c>
      <c r="R16684">
        <v>8</v>
      </c>
      <c r="S16684">
        <v>1</v>
      </c>
    </row>
    <row r="16685" spans="1:19" x14ac:dyDescent="0.3">
      <c r="A16685">
        <v>5903</v>
      </c>
      <c r="B16685" t="s">
        <v>828</v>
      </c>
      <c r="C16685" t="s">
        <v>122</v>
      </c>
      <c r="P16685">
        <v>7</v>
      </c>
      <c r="Q16685">
        <v>0</v>
      </c>
      <c r="R16685">
        <v>7</v>
      </c>
      <c r="S16685">
        <v>1</v>
      </c>
    </row>
    <row r="16686" spans="1:19" x14ac:dyDescent="0.3">
      <c r="A16686">
        <v>5903</v>
      </c>
      <c r="B16686" t="s">
        <v>828</v>
      </c>
      <c r="C16686" t="s">
        <v>4189</v>
      </c>
      <c r="P16686">
        <v>5</v>
      </c>
      <c r="Q16686">
        <v>0</v>
      </c>
      <c r="R16686">
        <v>5</v>
      </c>
      <c r="S16686">
        <v>1</v>
      </c>
    </row>
    <row r="16687" spans="1:19" x14ac:dyDescent="0.3">
      <c r="A16687">
        <v>5903</v>
      </c>
      <c r="B16687" t="s">
        <v>826</v>
      </c>
      <c r="C16687" t="s">
        <v>4190</v>
      </c>
      <c r="P16687">
        <v>70</v>
      </c>
      <c r="Q16687">
        <v>1</v>
      </c>
      <c r="R16687">
        <v>75</v>
      </c>
      <c r="S16687">
        <v>2</v>
      </c>
    </row>
    <row r="16688" spans="1:19" x14ac:dyDescent="0.3">
      <c r="A16688">
        <v>5903</v>
      </c>
      <c r="B16688" t="s">
        <v>826</v>
      </c>
      <c r="C16688" t="s">
        <v>2523</v>
      </c>
      <c r="P16688">
        <v>21</v>
      </c>
      <c r="Q16688">
        <v>0</v>
      </c>
      <c r="R16688">
        <v>70</v>
      </c>
      <c r="S16688">
        <v>7</v>
      </c>
    </row>
    <row r="16689" spans="1:35" x14ac:dyDescent="0.3">
      <c r="A16689">
        <v>5903</v>
      </c>
      <c r="B16689" t="s">
        <v>826</v>
      </c>
      <c r="C16689" t="s">
        <v>3165</v>
      </c>
      <c r="P16689">
        <v>30</v>
      </c>
      <c r="Q16689">
        <v>0</v>
      </c>
      <c r="R16689">
        <v>37</v>
      </c>
      <c r="S16689">
        <v>3</v>
      </c>
    </row>
    <row r="16690" spans="1:35" x14ac:dyDescent="0.3">
      <c r="A16690">
        <v>5903</v>
      </c>
      <c r="B16690" t="s">
        <v>826</v>
      </c>
      <c r="C16690" t="s">
        <v>195</v>
      </c>
      <c r="P16690">
        <v>25</v>
      </c>
      <c r="Q16690">
        <v>1</v>
      </c>
      <c r="R16690">
        <v>36</v>
      </c>
      <c r="S16690">
        <v>3</v>
      </c>
    </row>
    <row r="16691" spans="1:35" x14ac:dyDescent="0.3">
      <c r="A16691">
        <v>5903</v>
      </c>
      <c r="B16691" t="s">
        <v>826</v>
      </c>
      <c r="C16691" t="s">
        <v>1323</v>
      </c>
      <c r="P16691">
        <v>15</v>
      </c>
      <c r="Q16691">
        <v>0</v>
      </c>
      <c r="R16691">
        <v>28</v>
      </c>
      <c r="S16691">
        <v>2</v>
      </c>
    </row>
    <row r="16692" spans="1:35" x14ac:dyDescent="0.3">
      <c r="A16692">
        <v>5903</v>
      </c>
      <c r="B16692" t="s">
        <v>826</v>
      </c>
      <c r="C16692" t="s">
        <v>122</v>
      </c>
      <c r="P16692">
        <v>9</v>
      </c>
      <c r="Q16692">
        <v>0</v>
      </c>
      <c r="R16692">
        <v>9</v>
      </c>
      <c r="S16692">
        <v>1</v>
      </c>
    </row>
    <row r="16693" spans="1:35" x14ac:dyDescent="0.3">
      <c r="A16693">
        <v>5903</v>
      </c>
      <c r="B16693" t="s">
        <v>826</v>
      </c>
      <c r="C16693" t="s">
        <v>320</v>
      </c>
      <c r="P16693">
        <v>5</v>
      </c>
      <c r="Q16693">
        <v>0</v>
      </c>
      <c r="R16693">
        <v>5</v>
      </c>
      <c r="S16693">
        <v>1</v>
      </c>
    </row>
    <row r="16694" spans="1:35" x14ac:dyDescent="0.3">
      <c r="A16694">
        <v>5903</v>
      </c>
      <c r="B16694" t="s">
        <v>826</v>
      </c>
      <c r="C16694" t="s">
        <v>2771</v>
      </c>
      <c r="P16694">
        <v>4</v>
      </c>
      <c r="Q16694">
        <v>0</v>
      </c>
      <c r="R16694">
        <v>4</v>
      </c>
      <c r="S16694">
        <v>1</v>
      </c>
    </row>
    <row r="16695" spans="1:35" x14ac:dyDescent="0.3">
      <c r="A16695">
        <v>5903</v>
      </c>
      <c r="B16695" t="s">
        <v>826</v>
      </c>
      <c r="C16695" t="s">
        <v>4187</v>
      </c>
      <c r="P16695">
        <v>3</v>
      </c>
      <c r="Q16695">
        <v>0</v>
      </c>
      <c r="R16695">
        <v>3</v>
      </c>
      <c r="S16695">
        <v>1</v>
      </c>
    </row>
    <row r="16696" spans="1:35" x14ac:dyDescent="0.3">
      <c r="A16696">
        <v>5903</v>
      </c>
      <c r="B16696" t="s">
        <v>828</v>
      </c>
      <c r="C16696" t="s">
        <v>1017</v>
      </c>
      <c r="T16696">
        <v>18</v>
      </c>
      <c r="U16696">
        <v>25</v>
      </c>
      <c r="V16696">
        <v>0</v>
      </c>
      <c r="W16696">
        <v>54</v>
      </c>
      <c r="X16696">
        <v>3</v>
      </c>
    </row>
    <row r="16697" spans="1:35" x14ac:dyDescent="0.3">
      <c r="A16697">
        <v>5903</v>
      </c>
      <c r="B16697" t="s">
        <v>826</v>
      </c>
      <c r="C16697" t="s">
        <v>1694</v>
      </c>
      <c r="T16697">
        <v>9.5</v>
      </c>
      <c r="U16697">
        <v>16</v>
      </c>
      <c r="V16697">
        <v>0</v>
      </c>
      <c r="W16697">
        <v>38</v>
      </c>
      <c r="X16697">
        <v>4</v>
      </c>
    </row>
    <row r="16698" spans="1:35" x14ac:dyDescent="0.3">
      <c r="A16698">
        <v>5903</v>
      </c>
      <c r="B16698" t="s">
        <v>826</v>
      </c>
      <c r="C16698" t="s">
        <v>202</v>
      </c>
      <c r="T16698">
        <v>28</v>
      </c>
      <c r="U16698">
        <v>28</v>
      </c>
      <c r="V16698">
        <v>0</v>
      </c>
      <c r="W16698">
        <v>28</v>
      </c>
      <c r="X16698">
        <v>1</v>
      </c>
    </row>
    <row r="16699" spans="1:35" x14ac:dyDescent="0.3">
      <c r="A16699">
        <v>5903</v>
      </c>
      <c r="B16699" t="s">
        <v>828</v>
      </c>
      <c r="C16699" t="s">
        <v>4189</v>
      </c>
      <c r="Y16699">
        <v>12.5</v>
      </c>
      <c r="Z16699">
        <v>23</v>
      </c>
      <c r="AA16699">
        <v>0</v>
      </c>
      <c r="AB16699">
        <v>50</v>
      </c>
      <c r="AC16699">
        <v>4</v>
      </c>
    </row>
    <row r="16700" spans="1:35" x14ac:dyDescent="0.3">
      <c r="A16700">
        <v>5903</v>
      </c>
      <c r="B16700" t="s">
        <v>828</v>
      </c>
      <c r="C16700" t="s">
        <v>4191</v>
      </c>
      <c r="Y16700">
        <v>21</v>
      </c>
      <c r="Z16700">
        <v>0</v>
      </c>
      <c r="AA16700">
        <v>0</v>
      </c>
      <c r="AB16700">
        <v>21</v>
      </c>
      <c r="AC16700">
        <v>1</v>
      </c>
    </row>
    <row r="16701" spans="1:35" x14ac:dyDescent="0.3">
      <c r="A16701">
        <v>5903</v>
      </c>
      <c r="B16701" t="s">
        <v>826</v>
      </c>
      <c r="C16701" t="s">
        <v>2355</v>
      </c>
      <c r="Y16701">
        <v>8.5</v>
      </c>
      <c r="Z16701">
        <v>11</v>
      </c>
      <c r="AA16701">
        <v>0</v>
      </c>
      <c r="AB16701">
        <v>17</v>
      </c>
      <c r="AC16701">
        <v>2</v>
      </c>
    </row>
    <row r="16702" spans="1:35" x14ac:dyDescent="0.3">
      <c r="A16702">
        <v>5903</v>
      </c>
      <c r="B16702" t="s">
        <v>826</v>
      </c>
      <c r="C16702" t="s">
        <v>320</v>
      </c>
      <c r="Y16702">
        <v>9</v>
      </c>
      <c r="Z16702">
        <v>9</v>
      </c>
      <c r="AA16702">
        <v>0</v>
      </c>
      <c r="AB16702">
        <v>9</v>
      </c>
      <c r="AC16702">
        <v>1</v>
      </c>
    </row>
    <row r="16703" spans="1:35" x14ac:dyDescent="0.3">
      <c r="A16703">
        <v>5903</v>
      </c>
      <c r="B16703" t="s">
        <v>828</v>
      </c>
      <c r="C16703" t="s">
        <v>4192</v>
      </c>
      <c r="AD16703">
        <v>3</v>
      </c>
      <c r="AE16703">
        <v>47</v>
      </c>
      <c r="AF16703">
        <v>3</v>
      </c>
      <c r="AG16703">
        <v>100</v>
      </c>
      <c r="AH16703">
        <v>13</v>
      </c>
      <c r="AI16703">
        <v>4</v>
      </c>
    </row>
    <row r="16704" spans="1:35" x14ac:dyDescent="0.3">
      <c r="A16704">
        <v>5903</v>
      </c>
      <c r="B16704" t="s">
        <v>826</v>
      </c>
      <c r="C16704" t="s">
        <v>4013</v>
      </c>
      <c r="AD16704">
        <v>1</v>
      </c>
      <c r="AE16704">
        <v>48</v>
      </c>
      <c r="AF16704">
        <v>1</v>
      </c>
      <c r="AG16704">
        <v>100</v>
      </c>
      <c r="AH16704">
        <v>5</v>
      </c>
      <c r="AI16704">
        <v>2</v>
      </c>
    </row>
    <row r="16705" spans="1:39" x14ac:dyDescent="0.3">
      <c r="A16705">
        <v>5903</v>
      </c>
      <c r="B16705" t="s">
        <v>828</v>
      </c>
      <c r="C16705" t="s">
        <v>155</v>
      </c>
      <c r="AJ16705">
        <v>49</v>
      </c>
      <c r="AK16705">
        <v>298</v>
      </c>
      <c r="AL16705">
        <v>42.6</v>
      </c>
      <c r="AM16705">
        <v>7</v>
      </c>
    </row>
    <row r="16706" spans="1:39" x14ac:dyDescent="0.3">
      <c r="A16706">
        <v>5903</v>
      </c>
      <c r="B16706" t="s">
        <v>826</v>
      </c>
      <c r="C16706" t="s">
        <v>3650</v>
      </c>
      <c r="AJ16706">
        <v>61</v>
      </c>
      <c r="AK16706">
        <v>401</v>
      </c>
      <c r="AL16706">
        <v>44.6</v>
      </c>
      <c r="AM16706">
        <v>9</v>
      </c>
    </row>
    <row r="16707" spans="1:39" x14ac:dyDescent="0.3">
      <c r="A16707">
        <v>5904</v>
      </c>
      <c r="B16707" t="s">
        <v>363</v>
      </c>
      <c r="C16707" t="s">
        <v>4193</v>
      </c>
      <c r="D16707">
        <v>33</v>
      </c>
      <c r="E16707">
        <v>63.6</v>
      </c>
      <c r="F16707">
        <v>21</v>
      </c>
      <c r="G16707">
        <v>0</v>
      </c>
      <c r="H16707">
        <v>3</v>
      </c>
      <c r="I16707">
        <v>381</v>
      </c>
      <c r="J16707">
        <v>190.6</v>
      </c>
    </row>
    <row r="16708" spans="1:39" x14ac:dyDescent="0.3">
      <c r="A16708">
        <v>5904</v>
      </c>
      <c r="B16708" t="s">
        <v>527</v>
      </c>
      <c r="C16708" t="s">
        <v>1277</v>
      </c>
      <c r="D16708">
        <v>16</v>
      </c>
      <c r="E16708">
        <v>62.5</v>
      </c>
      <c r="F16708">
        <v>10</v>
      </c>
      <c r="G16708">
        <v>0</v>
      </c>
      <c r="H16708">
        <v>0</v>
      </c>
      <c r="I16708">
        <v>87</v>
      </c>
      <c r="J16708">
        <v>108.2</v>
      </c>
    </row>
    <row r="16709" spans="1:39" x14ac:dyDescent="0.3">
      <c r="A16709">
        <v>5904</v>
      </c>
      <c r="B16709" t="s">
        <v>527</v>
      </c>
      <c r="C16709" t="s">
        <v>4026</v>
      </c>
      <c r="D16709">
        <v>2</v>
      </c>
      <c r="E16709">
        <v>50</v>
      </c>
      <c r="F16709">
        <v>1</v>
      </c>
      <c r="G16709">
        <v>0</v>
      </c>
      <c r="H16709">
        <v>0</v>
      </c>
      <c r="I16709">
        <v>-1</v>
      </c>
      <c r="J16709">
        <v>45.8</v>
      </c>
    </row>
    <row r="16710" spans="1:39" x14ac:dyDescent="0.3">
      <c r="A16710">
        <v>5904</v>
      </c>
      <c r="B16710" t="s">
        <v>363</v>
      </c>
      <c r="C16710" t="s">
        <v>289</v>
      </c>
      <c r="K16710">
        <v>20</v>
      </c>
      <c r="L16710">
        <v>0</v>
      </c>
      <c r="M16710">
        <v>9</v>
      </c>
      <c r="N16710">
        <v>0</v>
      </c>
      <c r="O16710">
        <v>67</v>
      </c>
    </row>
    <row r="16711" spans="1:39" x14ac:dyDescent="0.3">
      <c r="A16711">
        <v>5904</v>
      </c>
      <c r="B16711" t="s">
        <v>363</v>
      </c>
      <c r="C16711" t="s">
        <v>3554</v>
      </c>
      <c r="K16711">
        <v>4</v>
      </c>
      <c r="L16711">
        <v>0</v>
      </c>
      <c r="M16711">
        <v>16</v>
      </c>
      <c r="N16711">
        <v>0</v>
      </c>
      <c r="O16711">
        <v>29</v>
      </c>
    </row>
    <row r="16712" spans="1:39" x14ac:dyDescent="0.3">
      <c r="A16712">
        <v>5904</v>
      </c>
      <c r="B16712" t="s">
        <v>363</v>
      </c>
      <c r="C16712" t="s">
        <v>153</v>
      </c>
      <c r="K16712">
        <v>11</v>
      </c>
      <c r="L16712">
        <v>0</v>
      </c>
      <c r="M16712">
        <v>18</v>
      </c>
      <c r="N16712">
        <v>0</v>
      </c>
      <c r="O16712">
        <v>28</v>
      </c>
    </row>
    <row r="16713" spans="1:39" x14ac:dyDescent="0.3">
      <c r="A16713">
        <v>5904</v>
      </c>
      <c r="B16713" t="s">
        <v>363</v>
      </c>
      <c r="C16713" t="s">
        <v>4194</v>
      </c>
      <c r="K16713">
        <v>2</v>
      </c>
      <c r="L16713">
        <v>0</v>
      </c>
      <c r="M16713">
        <v>12</v>
      </c>
      <c r="N16713">
        <v>0</v>
      </c>
      <c r="O16713">
        <v>18</v>
      </c>
    </row>
    <row r="16714" spans="1:39" x14ac:dyDescent="0.3">
      <c r="A16714">
        <v>5904</v>
      </c>
      <c r="B16714" t="s">
        <v>363</v>
      </c>
      <c r="C16714" t="s">
        <v>4195</v>
      </c>
      <c r="K16714">
        <v>1</v>
      </c>
      <c r="L16714">
        <v>0</v>
      </c>
      <c r="M16714">
        <v>8</v>
      </c>
      <c r="N16714">
        <v>0</v>
      </c>
      <c r="O16714">
        <v>8</v>
      </c>
    </row>
    <row r="16715" spans="1:39" x14ac:dyDescent="0.3">
      <c r="A16715">
        <v>5904</v>
      </c>
      <c r="B16715" t="s">
        <v>363</v>
      </c>
      <c r="C16715" t="s">
        <v>4196</v>
      </c>
      <c r="K16715">
        <v>1</v>
      </c>
      <c r="L16715">
        <v>0</v>
      </c>
      <c r="M16715">
        <v>3</v>
      </c>
      <c r="N16715">
        <v>0</v>
      </c>
      <c r="O16715">
        <v>3</v>
      </c>
    </row>
    <row r="16716" spans="1:39" x14ac:dyDescent="0.3">
      <c r="A16716">
        <v>5904</v>
      </c>
      <c r="B16716" t="s">
        <v>363</v>
      </c>
      <c r="C16716" t="s">
        <v>291</v>
      </c>
      <c r="K16716">
        <v>1</v>
      </c>
      <c r="L16716">
        <v>0</v>
      </c>
      <c r="M16716">
        <v>2</v>
      </c>
      <c r="N16716">
        <v>0</v>
      </c>
      <c r="O16716">
        <v>2</v>
      </c>
    </row>
    <row r="16717" spans="1:39" x14ac:dyDescent="0.3">
      <c r="A16717">
        <v>5904</v>
      </c>
      <c r="B16717" t="s">
        <v>363</v>
      </c>
      <c r="C16717" t="s">
        <v>44</v>
      </c>
      <c r="K16717">
        <v>0</v>
      </c>
      <c r="L16717">
        <v>0</v>
      </c>
      <c r="M16717">
        <v>0</v>
      </c>
      <c r="N16717">
        <v>0</v>
      </c>
      <c r="O16717">
        <v>0</v>
      </c>
    </row>
    <row r="16718" spans="1:39" x14ac:dyDescent="0.3">
      <c r="A16718">
        <v>5904</v>
      </c>
      <c r="B16718" t="s">
        <v>363</v>
      </c>
      <c r="C16718" t="s">
        <v>4193</v>
      </c>
      <c r="K16718">
        <v>8</v>
      </c>
      <c r="L16718">
        <v>0</v>
      </c>
      <c r="M16718">
        <v>3</v>
      </c>
      <c r="N16718">
        <v>1</v>
      </c>
      <c r="O16718">
        <v>-14</v>
      </c>
    </row>
    <row r="16719" spans="1:39" x14ac:dyDescent="0.3">
      <c r="A16719">
        <v>5904</v>
      </c>
      <c r="B16719" t="s">
        <v>527</v>
      </c>
      <c r="C16719" t="s">
        <v>326</v>
      </c>
      <c r="K16719">
        <v>6</v>
      </c>
      <c r="L16719">
        <v>1</v>
      </c>
      <c r="M16719">
        <v>30</v>
      </c>
      <c r="N16719">
        <v>0</v>
      </c>
      <c r="O16719">
        <v>56</v>
      </c>
    </row>
    <row r="16720" spans="1:39" x14ac:dyDescent="0.3">
      <c r="A16720">
        <v>5904</v>
      </c>
      <c r="B16720" t="s">
        <v>527</v>
      </c>
      <c r="C16720" t="s">
        <v>429</v>
      </c>
      <c r="K16720">
        <v>12</v>
      </c>
      <c r="L16720">
        <v>0</v>
      </c>
      <c r="M16720">
        <v>11</v>
      </c>
      <c r="N16720">
        <v>0</v>
      </c>
      <c r="O16720">
        <v>49</v>
      </c>
    </row>
    <row r="16721" spans="1:19" x14ac:dyDescent="0.3">
      <c r="A16721">
        <v>5904</v>
      </c>
      <c r="B16721" t="s">
        <v>527</v>
      </c>
      <c r="C16721" t="s">
        <v>1277</v>
      </c>
      <c r="K16721">
        <v>8</v>
      </c>
      <c r="L16721">
        <v>1</v>
      </c>
      <c r="M16721">
        <v>15</v>
      </c>
      <c r="N16721">
        <v>1</v>
      </c>
      <c r="O16721">
        <v>35</v>
      </c>
    </row>
    <row r="16722" spans="1:19" x14ac:dyDescent="0.3">
      <c r="A16722">
        <v>5904</v>
      </c>
      <c r="B16722" t="s">
        <v>527</v>
      </c>
      <c r="C16722" t="s">
        <v>4026</v>
      </c>
      <c r="K16722">
        <v>2</v>
      </c>
      <c r="L16722">
        <v>0</v>
      </c>
      <c r="M16722">
        <v>12</v>
      </c>
      <c r="N16722">
        <v>0</v>
      </c>
      <c r="O16722">
        <v>8</v>
      </c>
    </row>
    <row r="16723" spans="1:19" x14ac:dyDescent="0.3">
      <c r="A16723">
        <v>5904</v>
      </c>
      <c r="B16723" t="s">
        <v>527</v>
      </c>
      <c r="C16723" t="s">
        <v>4027</v>
      </c>
      <c r="K16723">
        <v>1</v>
      </c>
      <c r="L16723">
        <v>0</v>
      </c>
      <c r="M16723">
        <v>7</v>
      </c>
      <c r="N16723">
        <v>0</v>
      </c>
      <c r="O16723">
        <v>7</v>
      </c>
    </row>
    <row r="16724" spans="1:19" x14ac:dyDescent="0.3">
      <c r="A16724">
        <v>5904</v>
      </c>
      <c r="B16724" t="s">
        <v>363</v>
      </c>
      <c r="C16724" t="s">
        <v>4197</v>
      </c>
      <c r="P16724">
        <v>43</v>
      </c>
      <c r="Q16724">
        <v>0</v>
      </c>
      <c r="R16724">
        <v>84</v>
      </c>
      <c r="S16724">
        <v>4</v>
      </c>
    </row>
    <row r="16725" spans="1:19" x14ac:dyDescent="0.3">
      <c r="A16725">
        <v>5904</v>
      </c>
      <c r="B16725" t="s">
        <v>363</v>
      </c>
      <c r="C16725" t="s">
        <v>44</v>
      </c>
      <c r="P16725">
        <v>31</v>
      </c>
      <c r="Q16725">
        <v>2</v>
      </c>
      <c r="R16725">
        <v>65</v>
      </c>
      <c r="S16725">
        <v>4</v>
      </c>
    </row>
    <row r="16726" spans="1:19" x14ac:dyDescent="0.3">
      <c r="A16726">
        <v>5904</v>
      </c>
      <c r="B16726" t="s">
        <v>363</v>
      </c>
      <c r="C16726" t="s">
        <v>4195</v>
      </c>
      <c r="P16726">
        <v>44</v>
      </c>
      <c r="Q16726">
        <v>0</v>
      </c>
      <c r="R16726">
        <v>61</v>
      </c>
      <c r="S16726">
        <v>3</v>
      </c>
    </row>
    <row r="16727" spans="1:19" x14ac:dyDescent="0.3">
      <c r="A16727">
        <v>5904</v>
      </c>
      <c r="B16727" t="s">
        <v>363</v>
      </c>
      <c r="C16727" t="s">
        <v>291</v>
      </c>
      <c r="P16727">
        <v>29</v>
      </c>
      <c r="Q16727">
        <v>1</v>
      </c>
      <c r="R16727">
        <v>51</v>
      </c>
      <c r="S16727">
        <v>3</v>
      </c>
    </row>
    <row r="16728" spans="1:19" x14ac:dyDescent="0.3">
      <c r="A16728">
        <v>5904</v>
      </c>
      <c r="B16728" t="s">
        <v>363</v>
      </c>
      <c r="C16728" t="s">
        <v>3829</v>
      </c>
      <c r="P16728">
        <v>21</v>
      </c>
      <c r="Q16728">
        <v>0</v>
      </c>
      <c r="R16728">
        <v>36</v>
      </c>
      <c r="S16728">
        <v>2</v>
      </c>
    </row>
    <row r="16729" spans="1:19" x14ac:dyDescent="0.3">
      <c r="A16729">
        <v>5904</v>
      </c>
      <c r="B16729" t="s">
        <v>363</v>
      </c>
      <c r="C16729" t="s">
        <v>153</v>
      </c>
      <c r="P16729">
        <v>28</v>
      </c>
      <c r="Q16729">
        <v>0</v>
      </c>
      <c r="R16729">
        <v>28</v>
      </c>
      <c r="S16729">
        <v>1</v>
      </c>
    </row>
    <row r="16730" spans="1:19" x14ac:dyDescent="0.3">
      <c r="A16730">
        <v>5904</v>
      </c>
      <c r="B16730" t="s">
        <v>363</v>
      </c>
      <c r="C16730" t="s">
        <v>56</v>
      </c>
      <c r="P16730">
        <v>28</v>
      </c>
      <c r="Q16730">
        <v>0</v>
      </c>
      <c r="R16730">
        <v>28</v>
      </c>
      <c r="S16730">
        <v>1</v>
      </c>
    </row>
    <row r="16731" spans="1:19" x14ac:dyDescent="0.3">
      <c r="A16731">
        <v>5904</v>
      </c>
      <c r="B16731" t="s">
        <v>363</v>
      </c>
      <c r="C16731" t="s">
        <v>4198</v>
      </c>
      <c r="P16731">
        <v>19</v>
      </c>
      <c r="Q16731">
        <v>0</v>
      </c>
      <c r="R16731">
        <v>23</v>
      </c>
      <c r="S16731">
        <v>2</v>
      </c>
    </row>
    <row r="16732" spans="1:19" x14ac:dyDescent="0.3">
      <c r="A16732">
        <v>5904</v>
      </c>
      <c r="B16732" t="s">
        <v>363</v>
      </c>
      <c r="C16732" t="s">
        <v>2072</v>
      </c>
      <c r="P16732">
        <v>5</v>
      </c>
      <c r="Q16732">
        <v>0</v>
      </c>
      <c r="R16732">
        <v>5</v>
      </c>
      <c r="S16732">
        <v>1</v>
      </c>
    </row>
    <row r="16733" spans="1:19" x14ac:dyDescent="0.3">
      <c r="A16733">
        <v>5904</v>
      </c>
      <c r="B16733" t="s">
        <v>527</v>
      </c>
      <c r="C16733" t="s">
        <v>856</v>
      </c>
      <c r="P16733">
        <v>30</v>
      </c>
      <c r="Q16733">
        <v>0</v>
      </c>
      <c r="R16733">
        <v>46</v>
      </c>
      <c r="S16733">
        <v>3</v>
      </c>
    </row>
    <row r="16734" spans="1:19" x14ac:dyDescent="0.3">
      <c r="A16734">
        <v>5904</v>
      </c>
      <c r="B16734" t="s">
        <v>527</v>
      </c>
      <c r="C16734" t="s">
        <v>3984</v>
      </c>
      <c r="P16734">
        <v>10</v>
      </c>
      <c r="Q16734">
        <v>0</v>
      </c>
      <c r="R16734">
        <v>19</v>
      </c>
      <c r="S16734">
        <v>2</v>
      </c>
    </row>
    <row r="16735" spans="1:19" x14ac:dyDescent="0.3">
      <c r="A16735">
        <v>5904</v>
      </c>
      <c r="B16735" t="s">
        <v>527</v>
      </c>
      <c r="C16735" t="s">
        <v>1344</v>
      </c>
      <c r="P16735">
        <v>16</v>
      </c>
      <c r="Q16735">
        <v>0</v>
      </c>
      <c r="R16735">
        <v>16</v>
      </c>
      <c r="S16735">
        <v>1</v>
      </c>
    </row>
    <row r="16736" spans="1:19" x14ac:dyDescent="0.3">
      <c r="A16736">
        <v>5904</v>
      </c>
      <c r="B16736" t="s">
        <v>527</v>
      </c>
      <c r="C16736" t="s">
        <v>1202</v>
      </c>
      <c r="P16736">
        <v>6</v>
      </c>
      <c r="Q16736">
        <v>0</v>
      </c>
      <c r="R16736">
        <v>6</v>
      </c>
      <c r="S16736">
        <v>1</v>
      </c>
    </row>
    <row r="16737" spans="1:39" x14ac:dyDescent="0.3">
      <c r="A16737">
        <v>5904</v>
      </c>
      <c r="B16737" t="s">
        <v>527</v>
      </c>
      <c r="C16737" t="s">
        <v>192</v>
      </c>
      <c r="P16737">
        <v>5</v>
      </c>
      <c r="Q16737">
        <v>0</v>
      </c>
      <c r="R16737">
        <v>5</v>
      </c>
      <c r="S16737">
        <v>1</v>
      </c>
    </row>
    <row r="16738" spans="1:39" x14ac:dyDescent="0.3">
      <c r="A16738">
        <v>5904</v>
      </c>
      <c r="B16738" t="s">
        <v>527</v>
      </c>
      <c r="C16738" t="s">
        <v>714</v>
      </c>
      <c r="P16738">
        <v>-1</v>
      </c>
      <c r="Q16738">
        <v>0</v>
      </c>
      <c r="R16738">
        <v>-1</v>
      </c>
      <c r="S16738">
        <v>1</v>
      </c>
    </row>
    <row r="16739" spans="1:39" x14ac:dyDescent="0.3">
      <c r="A16739">
        <v>5904</v>
      </c>
      <c r="B16739" t="s">
        <v>527</v>
      </c>
      <c r="C16739" t="s">
        <v>429</v>
      </c>
      <c r="P16739">
        <v>2</v>
      </c>
      <c r="Q16739">
        <v>0</v>
      </c>
      <c r="R16739">
        <v>-5</v>
      </c>
      <c r="S16739">
        <v>2</v>
      </c>
    </row>
    <row r="16740" spans="1:39" x14ac:dyDescent="0.3">
      <c r="A16740">
        <v>5904</v>
      </c>
      <c r="B16740" t="s">
        <v>363</v>
      </c>
      <c r="C16740" t="s">
        <v>4197</v>
      </c>
      <c r="T16740">
        <v>20</v>
      </c>
      <c r="U16740">
        <v>20</v>
      </c>
      <c r="V16740">
        <v>0</v>
      </c>
      <c r="W16740">
        <v>20</v>
      </c>
      <c r="X16740">
        <v>1</v>
      </c>
    </row>
    <row r="16741" spans="1:39" x14ac:dyDescent="0.3">
      <c r="A16741">
        <v>5904</v>
      </c>
      <c r="B16741" t="s">
        <v>527</v>
      </c>
      <c r="C16741" t="s">
        <v>52</v>
      </c>
      <c r="T16741">
        <v>20.7</v>
      </c>
      <c r="U16741">
        <v>27</v>
      </c>
      <c r="V16741">
        <v>0</v>
      </c>
      <c r="W16741">
        <v>62</v>
      </c>
      <c r="X16741">
        <v>3</v>
      </c>
    </row>
    <row r="16742" spans="1:39" x14ac:dyDescent="0.3">
      <c r="A16742">
        <v>5904</v>
      </c>
      <c r="B16742" t="s">
        <v>527</v>
      </c>
      <c r="C16742" t="s">
        <v>326</v>
      </c>
      <c r="T16742">
        <v>18</v>
      </c>
      <c r="U16742">
        <v>25</v>
      </c>
      <c r="V16742">
        <v>0</v>
      </c>
      <c r="W16742">
        <v>36</v>
      </c>
      <c r="X16742">
        <v>2</v>
      </c>
    </row>
    <row r="16743" spans="1:39" x14ac:dyDescent="0.3">
      <c r="A16743">
        <v>5904</v>
      </c>
      <c r="B16743" t="s">
        <v>527</v>
      </c>
      <c r="C16743" t="s">
        <v>113</v>
      </c>
      <c r="T16743">
        <v>14.5</v>
      </c>
      <c r="U16743">
        <v>22</v>
      </c>
      <c r="V16743">
        <v>0</v>
      </c>
      <c r="W16743">
        <v>29</v>
      </c>
      <c r="X16743">
        <v>2</v>
      </c>
    </row>
    <row r="16744" spans="1:39" x14ac:dyDescent="0.3">
      <c r="A16744">
        <v>5904</v>
      </c>
      <c r="B16744" t="s">
        <v>363</v>
      </c>
      <c r="C16744" t="s">
        <v>4197</v>
      </c>
      <c r="Y16744">
        <v>23.5</v>
      </c>
      <c r="Z16744">
        <v>76</v>
      </c>
      <c r="AA16744">
        <v>1</v>
      </c>
      <c r="AB16744">
        <v>94</v>
      </c>
      <c r="AC16744">
        <v>4</v>
      </c>
    </row>
    <row r="16745" spans="1:39" x14ac:dyDescent="0.3">
      <c r="A16745">
        <v>5904</v>
      </c>
      <c r="B16745" t="s">
        <v>527</v>
      </c>
      <c r="C16745" t="s">
        <v>1057</v>
      </c>
      <c r="Y16745">
        <v>4.5</v>
      </c>
      <c r="Z16745">
        <v>9</v>
      </c>
      <c r="AA16745">
        <v>0</v>
      </c>
      <c r="AB16745">
        <v>9</v>
      </c>
      <c r="AC16745">
        <v>2</v>
      </c>
    </row>
    <row r="16746" spans="1:39" x14ac:dyDescent="0.3">
      <c r="A16746">
        <v>5904</v>
      </c>
      <c r="B16746" t="s">
        <v>363</v>
      </c>
      <c r="C16746" t="s">
        <v>4199</v>
      </c>
      <c r="AD16746">
        <v>4</v>
      </c>
      <c r="AE16746">
        <v>26</v>
      </c>
      <c r="AF16746">
        <v>2</v>
      </c>
      <c r="AG16746">
        <v>50</v>
      </c>
      <c r="AH16746">
        <v>11</v>
      </c>
      <c r="AI16746">
        <v>5</v>
      </c>
    </row>
    <row r="16747" spans="1:39" x14ac:dyDescent="0.3">
      <c r="A16747">
        <v>5904</v>
      </c>
      <c r="B16747" t="s">
        <v>527</v>
      </c>
      <c r="C16747" t="s">
        <v>1099</v>
      </c>
      <c r="AD16747">
        <v>1</v>
      </c>
      <c r="AE16747" t="s">
        <v>136</v>
      </c>
      <c r="AF16747">
        <v>0</v>
      </c>
      <c r="AG16747">
        <v>0</v>
      </c>
      <c r="AH16747">
        <v>1</v>
      </c>
      <c r="AI16747">
        <v>1</v>
      </c>
    </row>
    <row r="16748" spans="1:39" x14ac:dyDescent="0.3">
      <c r="A16748">
        <v>5904</v>
      </c>
      <c r="B16748" t="s">
        <v>363</v>
      </c>
      <c r="C16748" t="s">
        <v>3559</v>
      </c>
      <c r="AJ16748">
        <v>34</v>
      </c>
      <c r="AK16748">
        <v>67</v>
      </c>
      <c r="AL16748">
        <v>33.5</v>
      </c>
      <c r="AM16748">
        <v>2</v>
      </c>
    </row>
    <row r="16749" spans="1:39" x14ac:dyDescent="0.3">
      <c r="A16749">
        <v>5904</v>
      </c>
      <c r="B16749" t="s">
        <v>527</v>
      </c>
      <c r="C16749" t="s">
        <v>323</v>
      </c>
      <c r="AJ16749">
        <v>51</v>
      </c>
      <c r="AK16749">
        <v>272</v>
      </c>
      <c r="AL16749">
        <v>45.3</v>
      </c>
      <c r="AM16749">
        <v>6</v>
      </c>
    </row>
    <row r="16750" spans="1:39" x14ac:dyDescent="0.3">
      <c r="A16750">
        <v>5904</v>
      </c>
      <c r="B16750" t="s">
        <v>527</v>
      </c>
      <c r="C16750" t="s">
        <v>1277</v>
      </c>
      <c r="AJ16750">
        <v>25</v>
      </c>
      <c r="AK16750">
        <v>25</v>
      </c>
      <c r="AL16750">
        <v>25</v>
      </c>
      <c r="AM16750">
        <v>1</v>
      </c>
    </row>
    <row r="16751" spans="1:39" x14ac:dyDescent="0.3">
      <c r="A16751">
        <v>5905</v>
      </c>
      <c r="B16751" t="s">
        <v>648</v>
      </c>
      <c r="C16751" t="s">
        <v>377</v>
      </c>
      <c r="D16751">
        <v>37</v>
      </c>
      <c r="E16751">
        <v>73</v>
      </c>
      <c r="F16751">
        <v>27</v>
      </c>
      <c r="G16751">
        <v>0</v>
      </c>
      <c r="H16751">
        <v>3</v>
      </c>
      <c r="I16751">
        <v>327</v>
      </c>
      <c r="J16751">
        <v>174</v>
      </c>
    </row>
    <row r="16752" spans="1:39" x14ac:dyDescent="0.3">
      <c r="A16752">
        <v>5905</v>
      </c>
      <c r="B16752" t="s">
        <v>2165</v>
      </c>
      <c r="C16752" t="s">
        <v>3245</v>
      </c>
      <c r="D16752">
        <v>34</v>
      </c>
      <c r="E16752">
        <v>58.8</v>
      </c>
      <c r="F16752">
        <v>20</v>
      </c>
      <c r="G16752">
        <v>1</v>
      </c>
      <c r="H16752">
        <v>1</v>
      </c>
      <c r="I16752">
        <v>230</v>
      </c>
      <c r="J16752">
        <v>119.5</v>
      </c>
    </row>
    <row r="16753" spans="1:19" x14ac:dyDescent="0.3">
      <c r="A16753">
        <v>5905</v>
      </c>
      <c r="B16753" t="s">
        <v>2165</v>
      </c>
      <c r="C16753" t="s">
        <v>107</v>
      </c>
      <c r="D16753">
        <v>1</v>
      </c>
      <c r="E16753">
        <v>0</v>
      </c>
      <c r="F16753">
        <v>0</v>
      </c>
      <c r="G16753">
        <v>0</v>
      </c>
      <c r="H16753">
        <v>0</v>
      </c>
      <c r="I16753">
        <v>0</v>
      </c>
      <c r="J16753">
        <v>0</v>
      </c>
    </row>
    <row r="16754" spans="1:19" x14ac:dyDescent="0.3">
      <c r="A16754">
        <v>5905</v>
      </c>
      <c r="B16754" t="s">
        <v>648</v>
      </c>
      <c r="C16754" t="s">
        <v>3062</v>
      </c>
      <c r="K16754">
        <v>27</v>
      </c>
      <c r="L16754">
        <v>1</v>
      </c>
      <c r="M16754">
        <v>15</v>
      </c>
      <c r="N16754">
        <v>1</v>
      </c>
      <c r="O16754">
        <v>90</v>
      </c>
    </row>
    <row r="16755" spans="1:19" x14ac:dyDescent="0.3">
      <c r="A16755">
        <v>5905</v>
      </c>
      <c r="B16755" t="s">
        <v>648</v>
      </c>
      <c r="C16755" t="s">
        <v>274</v>
      </c>
      <c r="K16755">
        <v>6</v>
      </c>
      <c r="L16755">
        <v>0</v>
      </c>
      <c r="M16755">
        <v>8</v>
      </c>
      <c r="N16755">
        <v>0</v>
      </c>
      <c r="O16755">
        <v>11</v>
      </c>
    </row>
    <row r="16756" spans="1:19" x14ac:dyDescent="0.3">
      <c r="A16756">
        <v>5905</v>
      </c>
      <c r="B16756" t="s">
        <v>648</v>
      </c>
      <c r="C16756" t="s">
        <v>320</v>
      </c>
      <c r="K16756">
        <v>1</v>
      </c>
      <c r="L16756">
        <v>0</v>
      </c>
      <c r="M16756">
        <v>5</v>
      </c>
      <c r="N16756">
        <v>0</v>
      </c>
      <c r="O16756">
        <v>5</v>
      </c>
    </row>
    <row r="16757" spans="1:19" x14ac:dyDescent="0.3">
      <c r="A16757">
        <v>5905</v>
      </c>
      <c r="B16757" t="s">
        <v>648</v>
      </c>
      <c r="C16757" t="s">
        <v>52</v>
      </c>
      <c r="K16757">
        <v>1</v>
      </c>
      <c r="L16757">
        <v>0</v>
      </c>
      <c r="M16757">
        <v>3</v>
      </c>
      <c r="N16757">
        <v>0</v>
      </c>
      <c r="O16757">
        <v>3</v>
      </c>
    </row>
    <row r="16758" spans="1:19" x14ac:dyDescent="0.3">
      <c r="A16758">
        <v>5905</v>
      </c>
      <c r="B16758" t="s">
        <v>648</v>
      </c>
      <c r="C16758" t="s">
        <v>180</v>
      </c>
      <c r="K16758">
        <v>4</v>
      </c>
      <c r="L16758">
        <v>0</v>
      </c>
      <c r="M16758">
        <v>2</v>
      </c>
      <c r="N16758">
        <v>0</v>
      </c>
      <c r="O16758">
        <v>2</v>
      </c>
    </row>
    <row r="16759" spans="1:19" x14ac:dyDescent="0.3">
      <c r="A16759">
        <v>5905</v>
      </c>
      <c r="B16759" t="s">
        <v>648</v>
      </c>
      <c r="C16759" t="s">
        <v>377</v>
      </c>
      <c r="K16759">
        <v>5</v>
      </c>
      <c r="L16759">
        <v>0</v>
      </c>
      <c r="M16759">
        <v>13</v>
      </c>
      <c r="N16759">
        <v>0</v>
      </c>
      <c r="O16759">
        <v>1</v>
      </c>
    </row>
    <row r="16760" spans="1:19" x14ac:dyDescent="0.3">
      <c r="A16760">
        <v>5905</v>
      </c>
      <c r="B16760" t="s">
        <v>648</v>
      </c>
      <c r="C16760" t="s">
        <v>1099</v>
      </c>
      <c r="K16760">
        <v>2</v>
      </c>
      <c r="L16760">
        <v>1</v>
      </c>
      <c r="M16760">
        <v>3</v>
      </c>
      <c r="N16760">
        <v>0</v>
      </c>
      <c r="O16760">
        <v>1</v>
      </c>
    </row>
    <row r="16761" spans="1:19" x14ac:dyDescent="0.3">
      <c r="A16761">
        <v>5905</v>
      </c>
      <c r="B16761" t="s">
        <v>2165</v>
      </c>
      <c r="C16761" t="s">
        <v>3990</v>
      </c>
      <c r="K16761">
        <v>15</v>
      </c>
      <c r="L16761">
        <v>0</v>
      </c>
      <c r="M16761">
        <v>12</v>
      </c>
      <c r="N16761">
        <v>0</v>
      </c>
      <c r="O16761">
        <v>63</v>
      </c>
    </row>
    <row r="16762" spans="1:19" x14ac:dyDescent="0.3">
      <c r="A16762">
        <v>5905</v>
      </c>
      <c r="B16762" t="s">
        <v>2165</v>
      </c>
      <c r="C16762" t="s">
        <v>107</v>
      </c>
      <c r="K16762">
        <v>1</v>
      </c>
      <c r="L16762">
        <v>0</v>
      </c>
      <c r="M16762">
        <v>5</v>
      </c>
      <c r="N16762">
        <v>0</v>
      </c>
      <c r="O16762">
        <v>5</v>
      </c>
    </row>
    <row r="16763" spans="1:19" x14ac:dyDescent="0.3">
      <c r="A16763">
        <v>5905</v>
      </c>
      <c r="B16763" t="s">
        <v>2165</v>
      </c>
      <c r="C16763" t="s">
        <v>3989</v>
      </c>
      <c r="K16763">
        <v>2</v>
      </c>
      <c r="L16763">
        <v>0</v>
      </c>
      <c r="M16763">
        <v>2</v>
      </c>
      <c r="N16763">
        <v>0</v>
      </c>
      <c r="O16763">
        <v>4</v>
      </c>
    </row>
    <row r="16764" spans="1:19" x14ac:dyDescent="0.3">
      <c r="A16764">
        <v>5905</v>
      </c>
      <c r="B16764" t="s">
        <v>2165</v>
      </c>
      <c r="C16764" t="s">
        <v>3245</v>
      </c>
      <c r="K16764">
        <v>10</v>
      </c>
      <c r="L16764">
        <v>0</v>
      </c>
      <c r="M16764">
        <v>17</v>
      </c>
      <c r="N16764">
        <v>2</v>
      </c>
      <c r="O16764">
        <v>-5</v>
      </c>
    </row>
    <row r="16765" spans="1:19" x14ac:dyDescent="0.3">
      <c r="A16765">
        <v>5905</v>
      </c>
      <c r="B16765" t="s">
        <v>2165</v>
      </c>
      <c r="C16765" t="s">
        <v>44</v>
      </c>
      <c r="K16765">
        <v>1</v>
      </c>
      <c r="L16765">
        <v>0</v>
      </c>
      <c r="M16765">
        <v>-8</v>
      </c>
      <c r="N16765">
        <v>0</v>
      </c>
      <c r="O16765">
        <v>-8</v>
      </c>
    </row>
    <row r="16766" spans="1:19" x14ac:dyDescent="0.3">
      <c r="A16766">
        <v>5905</v>
      </c>
      <c r="B16766" t="s">
        <v>648</v>
      </c>
      <c r="C16766" t="s">
        <v>320</v>
      </c>
      <c r="P16766">
        <v>32</v>
      </c>
      <c r="Q16766">
        <v>1</v>
      </c>
      <c r="R16766">
        <v>99</v>
      </c>
      <c r="S16766">
        <v>5</v>
      </c>
    </row>
    <row r="16767" spans="1:19" x14ac:dyDescent="0.3">
      <c r="A16767">
        <v>5905</v>
      </c>
      <c r="B16767" t="s">
        <v>648</v>
      </c>
      <c r="C16767" t="s">
        <v>2136</v>
      </c>
      <c r="P16767">
        <v>43</v>
      </c>
      <c r="Q16767">
        <v>0</v>
      </c>
      <c r="R16767">
        <v>51</v>
      </c>
      <c r="S16767">
        <v>2</v>
      </c>
    </row>
    <row r="16768" spans="1:19" x14ac:dyDescent="0.3">
      <c r="A16768">
        <v>5905</v>
      </c>
      <c r="B16768" t="s">
        <v>648</v>
      </c>
      <c r="C16768" t="s">
        <v>274</v>
      </c>
      <c r="P16768">
        <v>43</v>
      </c>
      <c r="Q16768">
        <v>0</v>
      </c>
      <c r="R16768">
        <v>48</v>
      </c>
      <c r="S16768">
        <v>2</v>
      </c>
    </row>
    <row r="16769" spans="1:29" x14ac:dyDescent="0.3">
      <c r="A16769">
        <v>5905</v>
      </c>
      <c r="B16769" t="s">
        <v>648</v>
      </c>
      <c r="C16769" t="s">
        <v>3062</v>
      </c>
      <c r="P16769">
        <v>17</v>
      </c>
      <c r="Q16769">
        <v>0</v>
      </c>
      <c r="R16769">
        <v>34</v>
      </c>
      <c r="S16769">
        <v>5</v>
      </c>
    </row>
    <row r="16770" spans="1:29" x14ac:dyDescent="0.3">
      <c r="A16770">
        <v>5905</v>
      </c>
      <c r="B16770" t="s">
        <v>648</v>
      </c>
      <c r="C16770" t="s">
        <v>180</v>
      </c>
      <c r="P16770">
        <v>11</v>
      </c>
      <c r="Q16770">
        <v>0</v>
      </c>
      <c r="R16770">
        <v>27</v>
      </c>
      <c r="S16770">
        <v>5</v>
      </c>
    </row>
    <row r="16771" spans="1:29" x14ac:dyDescent="0.3">
      <c r="A16771">
        <v>5905</v>
      </c>
      <c r="B16771" t="s">
        <v>648</v>
      </c>
      <c r="C16771" t="s">
        <v>249</v>
      </c>
      <c r="P16771">
        <v>14</v>
      </c>
      <c r="Q16771">
        <v>0</v>
      </c>
      <c r="R16771">
        <v>27</v>
      </c>
      <c r="S16771">
        <v>2</v>
      </c>
    </row>
    <row r="16772" spans="1:29" x14ac:dyDescent="0.3">
      <c r="A16772">
        <v>5905</v>
      </c>
      <c r="B16772" t="s">
        <v>648</v>
      </c>
      <c r="C16772" t="s">
        <v>539</v>
      </c>
      <c r="P16772">
        <v>7</v>
      </c>
      <c r="Q16772">
        <v>2</v>
      </c>
      <c r="R16772">
        <v>22</v>
      </c>
      <c r="S16772">
        <v>4</v>
      </c>
    </row>
    <row r="16773" spans="1:29" x14ac:dyDescent="0.3">
      <c r="A16773">
        <v>5905</v>
      </c>
      <c r="B16773" t="s">
        <v>648</v>
      </c>
      <c r="C16773" t="s">
        <v>688</v>
      </c>
      <c r="P16773">
        <v>11</v>
      </c>
      <c r="Q16773">
        <v>0</v>
      </c>
      <c r="R16773">
        <v>19</v>
      </c>
      <c r="S16773">
        <v>2</v>
      </c>
    </row>
    <row r="16774" spans="1:29" x14ac:dyDescent="0.3">
      <c r="A16774">
        <v>5905</v>
      </c>
      <c r="B16774" t="s">
        <v>2165</v>
      </c>
      <c r="C16774" t="s">
        <v>3246</v>
      </c>
      <c r="P16774">
        <v>60</v>
      </c>
      <c r="Q16774">
        <v>0</v>
      </c>
      <c r="R16774">
        <v>102</v>
      </c>
      <c r="S16774">
        <v>7</v>
      </c>
    </row>
    <row r="16775" spans="1:29" x14ac:dyDescent="0.3">
      <c r="A16775">
        <v>5905</v>
      </c>
      <c r="B16775" t="s">
        <v>2165</v>
      </c>
      <c r="C16775" t="s">
        <v>3993</v>
      </c>
      <c r="P16775">
        <v>38</v>
      </c>
      <c r="Q16775">
        <v>0</v>
      </c>
      <c r="R16775">
        <v>99</v>
      </c>
      <c r="S16775">
        <v>8</v>
      </c>
    </row>
    <row r="16776" spans="1:29" x14ac:dyDescent="0.3">
      <c r="A16776">
        <v>5905</v>
      </c>
      <c r="B16776" t="s">
        <v>2165</v>
      </c>
      <c r="C16776" t="s">
        <v>3990</v>
      </c>
      <c r="P16776">
        <v>13</v>
      </c>
      <c r="Q16776">
        <v>0</v>
      </c>
      <c r="R16776">
        <v>19</v>
      </c>
      <c r="S16776">
        <v>2</v>
      </c>
    </row>
    <row r="16777" spans="1:29" x14ac:dyDescent="0.3">
      <c r="A16777">
        <v>5905</v>
      </c>
      <c r="B16777" t="s">
        <v>2165</v>
      </c>
      <c r="C16777" t="s">
        <v>1359</v>
      </c>
      <c r="P16777">
        <v>4</v>
      </c>
      <c r="Q16777">
        <v>1</v>
      </c>
      <c r="R16777">
        <v>7</v>
      </c>
      <c r="S16777">
        <v>2</v>
      </c>
    </row>
    <row r="16778" spans="1:29" x14ac:dyDescent="0.3">
      <c r="A16778">
        <v>5905</v>
      </c>
      <c r="B16778" t="s">
        <v>2165</v>
      </c>
      <c r="C16778" t="s">
        <v>3989</v>
      </c>
      <c r="P16778">
        <v>3</v>
      </c>
      <c r="Q16778">
        <v>0</v>
      </c>
      <c r="R16778">
        <v>3</v>
      </c>
      <c r="S16778">
        <v>1</v>
      </c>
    </row>
    <row r="16779" spans="1:29" x14ac:dyDescent="0.3">
      <c r="A16779">
        <v>5905</v>
      </c>
      <c r="B16779" t="s">
        <v>648</v>
      </c>
      <c r="C16779" t="s">
        <v>382</v>
      </c>
      <c r="T16779">
        <v>29</v>
      </c>
      <c r="U16779">
        <v>29</v>
      </c>
      <c r="V16779">
        <v>0</v>
      </c>
      <c r="W16779">
        <v>29</v>
      </c>
      <c r="X16779">
        <v>1</v>
      </c>
    </row>
    <row r="16780" spans="1:29" x14ac:dyDescent="0.3">
      <c r="A16780">
        <v>5905</v>
      </c>
      <c r="B16780" t="s">
        <v>648</v>
      </c>
      <c r="C16780" t="s">
        <v>274</v>
      </c>
      <c r="T16780">
        <v>19</v>
      </c>
      <c r="U16780">
        <v>19</v>
      </c>
      <c r="V16780">
        <v>0</v>
      </c>
      <c r="W16780">
        <v>19</v>
      </c>
      <c r="X16780">
        <v>1</v>
      </c>
    </row>
    <row r="16781" spans="1:29" x14ac:dyDescent="0.3">
      <c r="A16781">
        <v>5905</v>
      </c>
      <c r="B16781" t="s">
        <v>2165</v>
      </c>
      <c r="C16781" t="s">
        <v>459</v>
      </c>
      <c r="T16781">
        <v>27.4</v>
      </c>
      <c r="U16781">
        <v>41</v>
      </c>
      <c r="V16781">
        <v>0</v>
      </c>
      <c r="W16781">
        <v>137</v>
      </c>
      <c r="X16781">
        <v>5</v>
      </c>
    </row>
    <row r="16782" spans="1:29" x14ac:dyDescent="0.3">
      <c r="A16782">
        <v>5905</v>
      </c>
      <c r="B16782" t="s">
        <v>2165</v>
      </c>
      <c r="C16782" t="s">
        <v>3990</v>
      </c>
      <c r="T16782">
        <v>26</v>
      </c>
      <c r="U16782">
        <v>26</v>
      </c>
      <c r="V16782">
        <v>0</v>
      </c>
      <c r="W16782">
        <v>26</v>
      </c>
      <c r="X16782">
        <v>1</v>
      </c>
    </row>
    <row r="16783" spans="1:29" x14ac:dyDescent="0.3">
      <c r="A16783">
        <v>5905</v>
      </c>
      <c r="B16783" t="s">
        <v>648</v>
      </c>
      <c r="C16783" t="s">
        <v>2136</v>
      </c>
      <c r="Y16783">
        <v>8.5</v>
      </c>
      <c r="Z16783">
        <v>16</v>
      </c>
      <c r="AA16783">
        <v>0</v>
      </c>
      <c r="AB16783">
        <v>34</v>
      </c>
      <c r="AC16783">
        <v>4</v>
      </c>
    </row>
    <row r="16784" spans="1:29" x14ac:dyDescent="0.3">
      <c r="A16784">
        <v>5905</v>
      </c>
      <c r="B16784" t="s">
        <v>2165</v>
      </c>
      <c r="C16784" t="s">
        <v>1359</v>
      </c>
      <c r="Y16784">
        <v>10.6</v>
      </c>
      <c r="Z16784">
        <v>14</v>
      </c>
      <c r="AA16784">
        <v>0</v>
      </c>
      <c r="AB16784">
        <v>53</v>
      </c>
      <c r="AC16784">
        <v>5</v>
      </c>
    </row>
    <row r="16785" spans="1:39" x14ac:dyDescent="0.3">
      <c r="A16785">
        <v>5905</v>
      </c>
      <c r="B16785" t="s">
        <v>648</v>
      </c>
      <c r="C16785" t="s">
        <v>1566</v>
      </c>
      <c r="AD16785">
        <v>2</v>
      </c>
      <c r="AE16785">
        <v>40</v>
      </c>
      <c r="AF16785">
        <v>2</v>
      </c>
      <c r="AG16785">
        <v>100</v>
      </c>
      <c r="AH16785">
        <v>10</v>
      </c>
      <c r="AI16785">
        <v>4</v>
      </c>
    </row>
    <row r="16786" spans="1:39" x14ac:dyDescent="0.3">
      <c r="A16786">
        <v>5905</v>
      </c>
      <c r="B16786" t="s">
        <v>2165</v>
      </c>
      <c r="C16786" t="s">
        <v>3996</v>
      </c>
      <c r="AD16786">
        <v>2</v>
      </c>
      <c r="AE16786">
        <v>44</v>
      </c>
      <c r="AF16786">
        <v>2</v>
      </c>
      <c r="AG16786">
        <v>100</v>
      </c>
      <c r="AH16786">
        <v>9</v>
      </c>
      <c r="AI16786">
        <v>3</v>
      </c>
    </row>
    <row r="16787" spans="1:39" x14ac:dyDescent="0.3">
      <c r="A16787">
        <v>5905</v>
      </c>
      <c r="B16787" t="s">
        <v>648</v>
      </c>
      <c r="C16787" t="s">
        <v>3578</v>
      </c>
      <c r="AJ16787">
        <v>53</v>
      </c>
      <c r="AK16787">
        <v>268</v>
      </c>
      <c r="AL16787">
        <v>44.7</v>
      </c>
      <c r="AM16787">
        <v>6</v>
      </c>
    </row>
    <row r="16788" spans="1:39" x14ac:dyDescent="0.3">
      <c r="A16788">
        <v>5905</v>
      </c>
      <c r="B16788" t="s">
        <v>2165</v>
      </c>
      <c r="C16788" t="s">
        <v>3407</v>
      </c>
      <c r="AJ16788">
        <v>58</v>
      </c>
      <c r="AK16788">
        <v>400</v>
      </c>
      <c r="AL16788">
        <v>44.4</v>
      </c>
      <c r="AM16788">
        <v>9</v>
      </c>
    </row>
    <row r="16789" spans="1:39" x14ac:dyDescent="0.3">
      <c r="A16789">
        <v>5906</v>
      </c>
      <c r="B16789" t="s">
        <v>728</v>
      </c>
      <c r="C16789" t="s">
        <v>4200</v>
      </c>
      <c r="D16789">
        <v>46</v>
      </c>
      <c r="E16789">
        <v>58.7</v>
      </c>
      <c r="F16789">
        <v>27</v>
      </c>
      <c r="G16789">
        <v>1</v>
      </c>
      <c r="H16789">
        <v>1</v>
      </c>
      <c r="I16789">
        <v>271</v>
      </c>
      <c r="J16789">
        <v>111</v>
      </c>
    </row>
    <row r="16790" spans="1:39" x14ac:dyDescent="0.3">
      <c r="A16790">
        <v>5906</v>
      </c>
      <c r="B16790" t="s">
        <v>863</v>
      </c>
      <c r="C16790" t="s">
        <v>3813</v>
      </c>
      <c r="D16790">
        <v>34</v>
      </c>
      <c r="E16790">
        <v>67.599999999999994</v>
      </c>
      <c r="F16790">
        <v>23</v>
      </c>
      <c r="G16790">
        <v>0</v>
      </c>
      <c r="H16790">
        <v>3</v>
      </c>
      <c r="I16790">
        <v>327</v>
      </c>
      <c r="J16790">
        <v>177.6</v>
      </c>
    </row>
    <row r="16791" spans="1:39" x14ac:dyDescent="0.3">
      <c r="A16791">
        <v>5906</v>
      </c>
      <c r="B16791" t="s">
        <v>863</v>
      </c>
      <c r="C16791" t="s">
        <v>44</v>
      </c>
      <c r="D16791">
        <v>1</v>
      </c>
      <c r="E16791">
        <v>100</v>
      </c>
      <c r="F16791">
        <v>1</v>
      </c>
      <c r="G16791">
        <v>0</v>
      </c>
      <c r="H16791">
        <v>1</v>
      </c>
      <c r="I16791">
        <v>15</v>
      </c>
      <c r="J16791">
        <v>556</v>
      </c>
    </row>
    <row r="16792" spans="1:39" x14ac:dyDescent="0.3">
      <c r="A16792">
        <v>5906</v>
      </c>
      <c r="B16792" t="s">
        <v>728</v>
      </c>
      <c r="C16792" t="s">
        <v>289</v>
      </c>
      <c r="K16792">
        <v>23</v>
      </c>
      <c r="L16792">
        <v>0</v>
      </c>
      <c r="M16792">
        <v>12</v>
      </c>
      <c r="N16792">
        <v>1</v>
      </c>
      <c r="O16792">
        <v>85</v>
      </c>
    </row>
    <row r="16793" spans="1:39" x14ac:dyDescent="0.3">
      <c r="A16793">
        <v>5906</v>
      </c>
      <c r="B16793" t="s">
        <v>728</v>
      </c>
      <c r="C16793" t="s">
        <v>3602</v>
      </c>
      <c r="K16793">
        <v>2</v>
      </c>
      <c r="L16793">
        <v>0</v>
      </c>
      <c r="M16793">
        <v>13</v>
      </c>
      <c r="N16793">
        <v>0</v>
      </c>
      <c r="O16793">
        <v>21</v>
      </c>
    </row>
    <row r="16794" spans="1:39" x14ac:dyDescent="0.3">
      <c r="A16794">
        <v>5906</v>
      </c>
      <c r="B16794" t="s">
        <v>728</v>
      </c>
      <c r="C16794" t="s">
        <v>2553</v>
      </c>
      <c r="K16794">
        <v>1</v>
      </c>
      <c r="L16794">
        <v>0</v>
      </c>
      <c r="M16794">
        <v>1</v>
      </c>
      <c r="N16794">
        <v>0</v>
      </c>
      <c r="O16794">
        <v>1</v>
      </c>
    </row>
    <row r="16795" spans="1:39" x14ac:dyDescent="0.3">
      <c r="A16795">
        <v>5906</v>
      </c>
      <c r="B16795" t="s">
        <v>728</v>
      </c>
      <c r="C16795" t="s">
        <v>4200</v>
      </c>
      <c r="K16795">
        <v>12</v>
      </c>
      <c r="L16795">
        <v>0</v>
      </c>
      <c r="M16795">
        <v>6</v>
      </c>
      <c r="N16795">
        <v>0</v>
      </c>
      <c r="O16795">
        <v>-58</v>
      </c>
    </row>
    <row r="16796" spans="1:39" x14ac:dyDescent="0.3">
      <c r="A16796">
        <v>5906</v>
      </c>
      <c r="B16796" t="s">
        <v>863</v>
      </c>
      <c r="C16796" t="s">
        <v>2308</v>
      </c>
      <c r="K16796">
        <v>8</v>
      </c>
      <c r="L16796">
        <v>0</v>
      </c>
      <c r="M16796">
        <v>19</v>
      </c>
      <c r="N16796">
        <v>0</v>
      </c>
      <c r="O16796">
        <v>41</v>
      </c>
    </row>
    <row r="16797" spans="1:39" x14ac:dyDescent="0.3">
      <c r="A16797">
        <v>5906</v>
      </c>
      <c r="B16797" t="s">
        <v>863</v>
      </c>
      <c r="C16797" t="s">
        <v>93</v>
      </c>
      <c r="K16797">
        <v>8</v>
      </c>
      <c r="L16797">
        <v>0</v>
      </c>
      <c r="M16797">
        <v>7</v>
      </c>
      <c r="N16797">
        <v>0</v>
      </c>
      <c r="O16797">
        <v>26</v>
      </c>
    </row>
    <row r="16798" spans="1:39" x14ac:dyDescent="0.3">
      <c r="A16798">
        <v>5906</v>
      </c>
      <c r="B16798" t="s">
        <v>863</v>
      </c>
      <c r="C16798" t="s">
        <v>1842</v>
      </c>
      <c r="K16798">
        <v>7</v>
      </c>
      <c r="L16798">
        <v>0</v>
      </c>
      <c r="M16798">
        <v>8</v>
      </c>
      <c r="N16798">
        <v>0</v>
      </c>
      <c r="O16798">
        <v>17</v>
      </c>
    </row>
    <row r="16799" spans="1:39" x14ac:dyDescent="0.3">
      <c r="A16799">
        <v>5906</v>
      </c>
      <c r="B16799" t="s">
        <v>863</v>
      </c>
      <c r="C16799" t="s">
        <v>2873</v>
      </c>
      <c r="K16799">
        <v>0</v>
      </c>
      <c r="L16799">
        <v>0</v>
      </c>
      <c r="M16799">
        <v>0</v>
      </c>
      <c r="N16799">
        <v>0</v>
      </c>
      <c r="O16799">
        <v>0</v>
      </c>
    </row>
    <row r="16800" spans="1:39" x14ac:dyDescent="0.3">
      <c r="A16800">
        <v>5906</v>
      </c>
      <c r="B16800" t="s">
        <v>863</v>
      </c>
      <c r="C16800" t="s">
        <v>3813</v>
      </c>
      <c r="K16800">
        <v>2</v>
      </c>
      <c r="L16800">
        <v>1</v>
      </c>
      <c r="M16800">
        <v>0</v>
      </c>
      <c r="N16800">
        <v>0</v>
      </c>
      <c r="O16800">
        <v>-16</v>
      </c>
    </row>
    <row r="16801" spans="1:19" x14ac:dyDescent="0.3">
      <c r="A16801">
        <v>5906</v>
      </c>
      <c r="B16801" t="s">
        <v>728</v>
      </c>
      <c r="C16801" t="s">
        <v>536</v>
      </c>
      <c r="P16801">
        <v>24</v>
      </c>
      <c r="Q16801">
        <v>0</v>
      </c>
      <c r="R16801">
        <v>107</v>
      </c>
      <c r="S16801">
        <v>10</v>
      </c>
    </row>
    <row r="16802" spans="1:19" x14ac:dyDescent="0.3">
      <c r="A16802">
        <v>5906</v>
      </c>
      <c r="B16802" t="s">
        <v>728</v>
      </c>
      <c r="C16802" t="s">
        <v>3602</v>
      </c>
      <c r="P16802">
        <v>15</v>
      </c>
      <c r="Q16802">
        <v>0</v>
      </c>
      <c r="R16802">
        <v>61</v>
      </c>
      <c r="S16802">
        <v>6</v>
      </c>
    </row>
    <row r="16803" spans="1:19" x14ac:dyDescent="0.3">
      <c r="A16803">
        <v>5906</v>
      </c>
      <c r="B16803" t="s">
        <v>728</v>
      </c>
      <c r="C16803" t="s">
        <v>3724</v>
      </c>
      <c r="P16803">
        <v>19</v>
      </c>
      <c r="Q16803">
        <v>0</v>
      </c>
      <c r="R16803">
        <v>61</v>
      </c>
      <c r="S16803">
        <v>4</v>
      </c>
    </row>
    <row r="16804" spans="1:19" x14ac:dyDescent="0.3">
      <c r="A16804">
        <v>5906</v>
      </c>
      <c r="B16804" t="s">
        <v>728</v>
      </c>
      <c r="C16804" t="s">
        <v>3603</v>
      </c>
      <c r="P16804">
        <v>15</v>
      </c>
      <c r="Q16804">
        <v>0</v>
      </c>
      <c r="R16804">
        <v>31</v>
      </c>
      <c r="S16804">
        <v>3</v>
      </c>
    </row>
    <row r="16805" spans="1:19" x14ac:dyDescent="0.3">
      <c r="A16805">
        <v>5906</v>
      </c>
      <c r="B16805" t="s">
        <v>728</v>
      </c>
      <c r="C16805" t="s">
        <v>3124</v>
      </c>
      <c r="P16805">
        <v>5</v>
      </c>
      <c r="Q16805">
        <v>1</v>
      </c>
      <c r="R16805">
        <v>5</v>
      </c>
      <c r="S16805">
        <v>1</v>
      </c>
    </row>
    <row r="16806" spans="1:19" x14ac:dyDescent="0.3">
      <c r="A16806">
        <v>5906</v>
      </c>
      <c r="B16806" t="s">
        <v>728</v>
      </c>
      <c r="C16806" t="s">
        <v>130</v>
      </c>
      <c r="P16806">
        <v>5</v>
      </c>
      <c r="Q16806">
        <v>0</v>
      </c>
      <c r="R16806">
        <v>5</v>
      </c>
      <c r="S16806">
        <v>1</v>
      </c>
    </row>
    <row r="16807" spans="1:19" x14ac:dyDescent="0.3">
      <c r="A16807">
        <v>5906</v>
      </c>
      <c r="B16807" t="s">
        <v>728</v>
      </c>
      <c r="C16807" t="s">
        <v>289</v>
      </c>
      <c r="P16807">
        <v>2</v>
      </c>
      <c r="Q16807">
        <v>0</v>
      </c>
      <c r="R16807">
        <v>1</v>
      </c>
      <c r="S16807">
        <v>2</v>
      </c>
    </row>
    <row r="16808" spans="1:19" x14ac:dyDescent="0.3">
      <c r="A16808">
        <v>5906</v>
      </c>
      <c r="B16808" t="s">
        <v>863</v>
      </c>
      <c r="C16808" t="s">
        <v>4201</v>
      </c>
      <c r="P16808">
        <v>47</v>
      </c>
      <c r="Q16808">
        <v>2</v>
      </c>
      <c r="R16808">
        <v>149</v>
      </c>
      <c r="S16808">
        <v>6</v>
      </c>
    </row>
    <row r="16809" spans="1:19" x14ac:dyDescent="0.3">
      <c r="A16809">
        <v>5906</v>
      </c>
      <c r="B16809" t="s">
        <v>863</v>
      </c>
      <c r="C16809" t="s">
        <v>44</v>
      </c>
      <c r="P16809">
        <v>27</v>
      </c>
      <c r="Q16809">
        <v>0</v>
      </c>
      <c r="R16809">
        <v>88</v>
      </c>
      <c r="S16809">
        <v>8</v>
      </c>
    </row>
    <row r="16810" spans="1:19" x14ac:dyDescent="0.3">
      <c r="A16810">
        <v>5906</v>
      </c>
      <c r="B16810" t="s">
        <v>863</v>
      </c>
      <c r="C16810" t="s">
        <v>2308</v>
      </c>
      <c r="P16810">
        <v>36</v>
      </c>
      <c r="Q16810">
        <v>0</v>
      </c>
      <c r="R16810">
        <v>42</v>
      </c>
      <c r="S16810">
        <v>2</v>
      </c>
    </row>
    <row r="16811" spans="1:19" x14ac:dyDescent="0.3">
      <c r="A16811">
        <v>5906</v>
      </c>
      <c r="B16811" t="s">
        <v>863</v>
      </c>
      <c r="C16811" t="s">
        <v>4202</v>
      </c>
      <c r="P16811">
        <v>19</v>
      </c>
      <c r="Q16811">
        <v>0</v>
      </c>
      <c r="R16811">
        <v>19</v>
      </c>
      <c r="S16811">
        <v>1</v>
      </c>
    </row>
    <row r="16812" spans="1:19" x14ac:dyDescent="0.3">
      <c r="A16812">
        <v>5906</v>
      </c>
      <c r="B16812" t="s">
        <v>863</v>
      </c>
      <c r="C16812" t="s">
        <v>3813</v>
      </c>
      <c r="P16812">
        <v>15</v>
      </c>
      <c r="Q16812">
        <v>1</v>
      </c>
      <c r="R16812">
        <v>15</v>
      </c>
      <c r="S16812">
        <v>1</v>
      </c>
    </row>
    <row r="16813" spans="1:19" x14ac:dyDescent="0.3">
      <c r="A16813">
        <v>5906</v>
      </c>
      <c r="B16813" t="s">
        <v>863</v>
      </c>
      <c r="C16813" t="s">
        <v>107</v>
      </c>
      <c r="P16813">
        <v>9</v>
      </c>
      <c r="Q16813">
        <v>0</v>
      </c>
      <c r="R16813">
        <v>9</v>
      </c>
      <c r="S16813">
        <v>1</v>
      </c>
    </row>
    <row r="16814" spans="1:19" x14ac:dyDescent="0.3">
      <c r="A16814">
        <v>5906</v>
      </c>
      <c r="B16814" t="s">
        <v>863</v>
      </c>
      <c r="C16814" t="s">
        <v>2873</v>
      </c>
      <c r="P16814">
        <v>14</v>
      </c>
      <c r="Q16814">
        <v>0</v>
      </c>
      <c r="R16814">
        <v>8</v>
      </c>
      <c r="S16814">
        <v>2</v>
      </c>
    </row>
    <row r="16815" spans="1:19" x14ac:dyDescent="0.3">
      <c r="A16815">
        <v>5906</v>
      </c>
      <c r="B16815" t="s">
        <v>863</v>
      </c>
      <c r="C16815" t="s">
        <v>3816</v>
      </c>
      <c r="P16815">
        <v>8</v>
      </c>
      <c r="Q16815">
        <v>0</v>
      </c>
      <c r="R16815">
        <v>8</v>
      </c>
      <c r="S16815">
        <v>1</v>
      </c>
    </row>
    <row r="16816" spans="1:19" x14ac:dyDescent="0.3">
      <c r="A16816">
        <v>5906</v>
      </c>
      <c r="B16816" t="s">
        <v>863</v>
      </c>
      <c r="C16816" t="s">
        <v>93</v>
      </c>
      <c r="P16816">
        <v>6</v>
      </c>
      <c r="Q16816">
        <v>1</v>
      </c>
      <c r="R16816">
        <v>4</v>
      </c>
      <c r="S16816">
        <v>2</v>
      </c>
    </row>
    <row r="16817" spans="1:39" x14ac:dyDescent="0.3">
      <c r="A16817">
        <v>5906</v>
      </c>
      <c r="B16817" t="s">
        <v>728</v>
      </c>
      <c r="C16817" t="s">
        <v>4203</v>
      </c>
      <c r="T16817">
        <v>24</v>
      </c>
      <c r="U16817">
        <v>24</v>
      </c>
      <c r="V16817">
        <v>0</v>
      </c>
      <c r="W16817">
        <v>24</v>
      </c>
      <c r="X16817">
        <v>1</v>
      </c>
    </row>
    <row r="16818" spans="1:39" x14ac:dyDescent="0.3">
      <c r="A16818">
        <v>5906</v>
      </c>
      <c r="B16818" t="s">
        <v>728</v>
      </c>
      <c r="C16818" t="s">
        <v>3602</v>
      </c>
      <c r="T16818">
        <v>24</v>
      </c>
      <c r="U16818">
        <v>24</v>
      </c>
      <c r="V16818">
        <v>0</v>
      </c>
      <c r="W16818">
        <v>24</v>
      </c>
      <c r="X16818">
        <v>1</v>
      </c>
    </row>
    <row r="16819" spans="1:39" x14ac:dyDescent="0.3">
      <c r="A16819">
        <v>5906</v>
      </c>
      <c r="B16819" t="s">
        <v>863</v>
      </c>
      <c r="C16819" t="s">
        <v>2308</v>
      </c>
      <c r="T16819">
        <v>22.5</v>
      </c>
      <c r="U16819">
        <v>28</v>
      </c>
      <c r="V16819">
        <v>0</v>
      </c>
      <c r="W16819">
        <v>45</v>
      </c>
      <c r="X16819">
        <v>2</v>
      </c>
    </row>
    <row r="16820" spans="1:39" x14ac:dyDescent="0.3">
      <c r="A16820">
        <v>5906</v>
      </c>
      <c r="B16820" t="s">
        <v>728</v>
      </c>
      <c r="C16820" t="s">
        <v>3602</v>
      </c>
      <c r="Y16820">
        <v>0</v>
      </c>
      <c r="Z16820">
        <v>0</v>
      </c>
      <c r="AA16820">
        <v>0</v>
      </c>
      <c r="AB16820">
        <v>0</v>
      </c>
      <c r="AC16820">
        <v>1</v>
      </c>
    </row>
    <row r="16821" spans="1:39" x14ac:dyDescent="0.3">
      <c r="A16821">
        <v>5906</v>
      </c>
      <c r="B16821" t="s">
        <v>863</v>
      </c>
      <c r="C16821" t="s">
        <v>2308</v>
      </c>
      <c r="Y16821">
        <v>2</v>
      </c>
      <c r="Z16821">
        <v>4</v>
      </c>
      <c r="AA16821">
        <v>0</v>
      </c>
      <c r="AB16821">
        <v>4</v>
      </c>
      <c r="AC16821">
        <v>2</v>
      </c>
    </row>
    <row r="16822" spans="1:39" x14ac:dyDescent="0.3">
      <c r="A16822">
        <v>5906</v>
      </c>
      <c r="B16822" t="s">
        <v>728</v>
      </c>
      <c r="C16822" t="s">
        <v>3605</v>
      </c>
      <c r="AD16822">
        <v>1</v>
      </c>
      <c r="AE16822" t="s">
        <v>136</v>
      </c>
      <c r="AF16822">
        <v>0</v>
      </c>
      <c r="AG16822">
        <v>0</v>
      </c>
      <c r="AH16822">
        <v>2</v>
      </c>
      <c r="AI16822">
        <v>2</v>
      </c>
    </row>
    <row r="16823" spans="1:39" x14ac:dyDescent="0.3">
      <c r="A16823">
        <v>5906</v>
      </c>
      <c r="B16823" t="s">
        <v>863</v>
      </c>
      <c r="C16823" t="s">
        <v>4045</v>
      </c>
      <c r="AD16823">
        <v>1</v>
      </c>
      <c r="AE16823" t="s">
        <v>136</v>
      </c>
      <c r="AF16823">
        <v>0</v>
      </c>
      <c r="AG16823">
        <v>0</v>
      </c>
      <c r="AH16823">
        <v>4</v>
      </c>
      <c r="AI16823">
        <v>4</v>
      </c>
    </row>
    <row r="16824" spans="1:39" x14ac:dyDescent="0.3">
      <c r="A16824">
        <v>5906</v>
      </c>
      <c r="B16824" t="s">
        <v>728</v>
      </c>
      <c r="C16824" t="s">
        <v>381</v>
      </c>
      <c r="AJ16824">
        <v>48</v>
      </c>
      <c r="AK16824">
        <v>176</v>
      </c>
      <c r="AL16824">
        <v>44</v>
      </c>
      <c r="AM16824">
        <v>4</v>
      </c>
    </row>
    <row r="16825" spans="1:39" x14ac:dyDescent="0.3">
      <c r="A16825">
        <v>5906</v>
      </c>
      <c r="B16825" t="s">
        <v>863</v>
      </c>
      <c r="C16825" t="s">
        <v>704</v>
      </c>
      <c r="AJ16825">
        <v>50</v>
      </c>
      <c r="AK16825">
        <v>140</v>
      </c>
      <c r="AL16825">
        <v>46.7</v>
      </c>
      <c r="AM16825">
        <v>3</v>
      </c>
    </row>
    <row r="16826" spans="1:39" x14ac:dyDescent="0.3">
      <c r="A16826">
        <v>5907</v>
      </c>
      <c r="B16826" t="s">
        <v>529</v>
      </c>
      <c r="C16826" t="s">
        <v>4007</v>
      </c>
      <c r="D16826">
        <v>29</v>
      </c>
      <c r="E16826">
        <v>48.3</v>
      </c>
      <c r="F16826">
        <v>14</v>
      </c>
      <c r="G16826">
        <v>2</v>
      </c>
      <c r="H16826">
        <v>0</v>
      </c>
      <c r="I16826">
        <v>157</v>
      </c>
      <c r="J16826">
        <v>80</v>
      </c>
    </row>
    <row r="16827" spans="1:39" x14ac:dyDescent="0.3">
      <c r="A16827">
        <v>5907</v>
      </c>
      <c r="B16827" t="s">
        <v>730</v>
      </c>
      <c r="C16827" t="s">
        <v>4025</v>
      </c>
      <c r="D16827">
        <v>19</v>
      </c>
      <c r="E16827">
        <v>31.6</v>
      </c>
      <c r="F16827">
        <v>6</v>
      </c>
      <c r="G16827">
        <v>1</v>
      </c>
      <c r="H16827">
        <v>1</v>
      </c>
      <c r="I16827">
        <v>96</v>
      </c>
      <c r="J16827">
        <v>80.900000000000006</v>
      </c>
    </row>
    <row r="16828" spans="1:39" x14ac:dyDescent="0.3">
      <c r="A16828">
        <v>5907</v>
      </c>
      <c r="B16828" t="s">
        <v>529</v>
      </c>
      <c r="C16828" t="s">
        <v>101</v>
      </c>
      <c r="K16828">
        <v>22</v>
      </c>
      <c r="L16828">
        <v>0</v>
      </c>
      <c r="M16828">
        <v>46</v>
      </c>
      <c r="N16828">
        <v>0</v>
      </c>
      <c r="O16828">
        <v>131</v>
      </c>
    </row>
    <row r="16829" spans="1:39" x14ac:dyDescent="0.3">
      <c r="A16829">
        <v>5907</v>
      </c>
      <c r="B16829" t="s">
        <v>529</v>
      </c>
      <c r="C16829" t="s">
        <v>510</v>
      </c>
      <c r="K16829">
        <v>15</v>
      </c>
      <c r="L16829">
        <v>0</v>
      </c>
      <c r="M16829">
        <v>9</v>
      </c>
      <c r="N16829">
        <v>1</v>
      </c>
      <c r="O16829">
        <v>31</v>
      </c>
    </row>
    <row r="16830" spans="1:39" x14ac:dyDescent="0.3">
      <c r="A16830">
        <v>5907</v>
      </c>
      <c r="B16830" t="s">
        <v>529</v>
      </c>
      <c r="C16830" t="s">
        <v>44</v>
      </c>
      <c r="K16830">
        <v>1</v>
      </c>
      <c r="L16830">
        <v>0</v>
      </c>
      <c r="M16830">
        <v>31</v>
      </c>
      <c r="N16830">
        <v>0</v>
      </c>
      <c r="O16830">
        <v>31</v>
      </c>
    </row>
    <row r="16831" spans="1:39" x14ac:dyDescent="0.3">
      <c r="A16831">
        <v>5907</v>
      </c>
      <c r="B16831" t="s">
        <v>529</v>
      </c>
      <c r="C16831" t="s">
        <v>4007</v>
      </c>
      <c r="K16831">
        <v>6</v>
      </c>
      <c r="L16831">
        <v>1</v>
      </c>
      <c r="M16831">
        <v>11</v>
      </c>
      <c r="N16831">
        <v>0</v>
      </c>
      <c r="O16831">
        <v>12</v>
      </c>
    </row>
    <row r="16832" spans="1:39" x14ac:dyDescent="0.3">
      <c r="A16832">
        <v>5907</v>
      </c>
      <c r="B16832" t="s">
        <v>529</v>
      </c>
      <c r="C16832" t="s">
        <v>1761</v>
      </c>
      <c r="K16832">
        <v>1</v>
      </c>
      <c r="L16832">
        <v>0</v>
      </c>
      <c r="M16832">
        <v>7</v>
      </c>
      <c r="N16832">
        <v>0</v>
      </c>
      <c r="O16832">
        <v>7</v>
      </c>
    </row>
    <row r="16833" spans="1:19" x14ac:dyDescent="0.3">
      <c r="A16833">
        <v>5907</v>
      </c>
      <c r="B16833" t="s">
        <v>529</v>
      </c>
      <c r="C16833" t="s">
        <v>4204</v>
      </c>
      <c r="K16833">
        <v>1</v>
      </c>
      <c r="L16833">
        <v>0</v>
      </c>
      <c r="M16833">
        <v>6</v>
      </c>
      <c r="N16833">
        <v>0</v>
      </c>
      <c r="O16833">
        <v>6</v>
      </c>
    </row>
    <row r="16834" spans="1:19" x14ac:dyDescent="0.3">
      <c r="A16834">
        <v>5907</v>
      </c>
      <c r="B16834" t="s">
        <v>529</v>
      </c>
      <c r="C16834" t="s">
        <v>2281</v>
      </c>
      <c r="K16834">
        <v>1</v>
      </c>
      <c r="L16834">
        <v>0</v>
      </c>
      <c r="M16834">
        <v>2</v>
      </c>
      <c r="N16834">
        <v>0</v>
      </c>
      <c r="O16834">
        <v>2</v>
      </c>
    </row>
    <row r="16835" spans="1:19" x14ac:dyDescent="0.3">
      <c r="A16835">
        <v>5907</v>
      </c>
      <c r="B16835" t="s">
        <v>730</v>
      </c>
      <c r="C16835" t="s">
        <v>52</v>
      </c>
      <c r="K16835">
        <v>6</v>
      </c>
      <c r="L16835">
        <v>0</v>
      </c>
      <c r="M16835">
        <v>24</v>
      </c>
      <c r="N16835">
        <v>0</v>
      </c>
      <c r="O16835">
        <v>38</v>
      </c>
    </row>
    <row r="16836" spans="1:19" x14ac:dyDescent="0.3">
      <c r="A16836">
        <v>5907</v>
      </c>
      <c r="B16836" t="s">
        <v>730</v>
      </c>
      <c r="C16836" t="s">
        <v>104</v>
      </c>
      <c r="K16836">
        <v>8</v>
      </c>
      <c r="L16836">
        <v>0</v>
      </c>
      <c r="M16836">
        <v>9</v>
      </c>
      <c r="N16836">
        <v>1</v>
      </c>
      <c r="O16836">
        <v>25</v>
      </c>
    </row>
    <row r="16837" spans="1:19" x14ac:dyDescent="0.3">
      <c r="A16837">
        <v>5907</v>
      </c>
      <c r="B16837" t="s">
        <v>730</v>
      </c>
      <c r="C16837" t="s">
        <v>71</v>
      </c>
      <c r="K16837">
        <v>9</v>
      </c>
      <c r="L16837">
        <v>0</v>
      </c>
      <c r="M16837">
        <v>11</v>
      </c>
      <c r="N16837">
        <v>0</v>
      </c>
      <c r="O16837">
        <v>20</v>
      </c>
    </row>
    <row r="16838" spans="1:19" x14ac:dyDescent="0.3">
      <c r="A16838">
        <v>5907</v>
      </c>
      <c r="B16838" t="s">
        <v>730</v>
      </c>
      <c r="C16838" t="s">
        <v>4025</v>
      </c>
      <c r="K16838">
        <v>5</v>
      </c>
      <c r="L16838">
        <v>0</v>
      </c>
      <c r="M16838">
        <v>11</v>
      </c>
      <c r="N16838">
        <v>0</v>
      </c>
      <c r="O16838">
        <v>13</v>
      </c>
    </row>
    <row r="16839" spans="1:19" x14ac:dyDescent="0.3">
      <c r="A16839">
        <v>5907</v>
      </c>
      <c r="B16839" t="s">
        <v>730</v>
      </c>
      <c r="C16839" t="s">
        <v>790</v>
      </c>
      <c r="K16839">
        <v>2</v>
      </c>
      <c r="L16839">
        <v>0</v>
      </c>
      <c r="M16839">
        <v>8</v>
      </c>
      <c r="N16839">
        <v>0</v>
      </c>
      <c r="O16839">
        <v>9</v>
      </c>
    </row>
    <row r="16840" spans="1:19" x14ac:dyDescent="0.3">
      <c r="A16840">
        <v>5907</v>
      </c>
      <c r="B16840" t="s">
        <v>730</v>
      </c>
      <c r="C16840" t="s">
        <v>56</v>
      </c>
      <c r="K16840">
        <v>1</v>
      </c>
      <c r="L16840">
        <v>0</v>
      </c>
      <c r="M16840">
        <v>5</v>
      </c>
      <c r="N16840">
        <v>0</v>
      </c>
      <c r="O16840">
        <v>5</v>
      </c>
    </row>
    <row r="16841" spans="1:19" x14ac:dyDescent="0.3">
      <c r="A16841">
        <v>5907</v>
      </c>
      <c r="B16841" t="s">
        <v>730</v>
      </c>
      <c r="C16841" t="s">
        <v>3539</v>
      </c>
      <c r="K16841">
        <v>1</v>
      </c>
      <c r="L16841">
        <v>1</v>
      </c>
      <c r="M16841">
        <v>0</v>
      </c>
      <c r="N16841">
        <v>0</v>
      </c>
      <c r="O16841">
        <v>0</v>
      </c>
    </row>
    <row r="16842" spans="1:19" x14ac:dyDescent="0.3">
      <c r="A16842">
        <v>5907</v>
      </c>
      <c r="B16842" t="s">
        <v>529</v>
      </c>
      <c r="C16842" t="s">
        <v>121</v>
      </c>
      <c r="P16842">
        <v>41</v>
      </c>
      <c r="Q16842">
        <v>0</v>
      </c>
      <c r="R16842">
        <v>52</v>
      </c>
      <c r="S16842">
        <v>3</v>
      </c>
    </row>
    <row r="16843" spans="1:19" x14ac:dyDescent="0.3">
      <c r="A16843">
        <v>5907</v>
      </c>
      <c r="B16843" t="s">
        <v>529</v>
      </c>
      <c r="C16843" t="s">
        <v>525</v>
      </c>
      <c r="P16843">
        <v>12</v>
      </c>
      <c r="Q16843">
        <v>0</v>
      </c>
      <c r="R16843">
        <v>48</v>
      </c>
      <c r="S16843">
        <v>5</v>
      </c>
    </row>
    <row r="16844" spans="1:19" x14ac:dyDescent="0.3">
      <c r="A16844">
        <v>5907</v>
      </c>
      <c r="B16844" t="s">
        <v>529</v>
      </c>
      <c r="C16844" t="s">
        <v>4204</v>
      </c>
      <c r="P16844">
        <v>25</v>
      </c>
      <c r="Q16844">
        <v>0</v>
      </c>
      <c r="R16844">
        <v>41</v>
      </c>
      <c r="S16844">
        <v>4</v>
      </c>
    </row>
    <row r="16845" spans="1:19" x14ac:dyDescent="0.3">
      <c r="A16845">
        <v>5907</v>
      </c>
      <c r="B16845" t="s">
        <v>529</v>
      </c>
      <c r="C16845" t="s">
        <v>216</v>
      </c>
      <c r="P16845">
        <v>10</v>
      </c>
      <c r="Q16845">
        <v>0</v>
      </c>
      <c r="R16845">
        <v>10</v>
      </c>
      <c r="S16845">
        <v>1</v>
      </c>
    </row>
    <row r="16846" spans="1:19" x14ac:dyDescent="0.3">
      <c r="A16846">
        <v>5907</v>
      </c>
      <c r="B16846" t="s">
        <v>529</v>
      </c>
      <c r="C16846" t="s">
        <v>3514</v>
      </c>
      <c r="P16846">
        <v>6</v>
      </c>
      <c r="Q16846">
        <v>0</v>
      </c>
      <c r="R16846">
        <v>6</v>
      </c>
      <c r="S16846">
        <v>1</v>
      </c>
    </row>
    <row r="16847" spans="1:19" x14ac:dyDescent="0.3">
      <c r="A16847">
        <v>5907</v>
      </c>
      <c r="B16847" t="s">
        <v>730</v>
      </c>
      <c r="C16847" t="s">
        <v>3802</v>
      </c>
      <c r="P16847">
        <v>52</v>
      </c>
      <c r="Q16847">
        <v>0</v>
      </c>
      <c r="R16847">
        <v>79</v>
      </c>
      <c r="S16847">
        <v>4</v>
      </c>
    </row>
    <row r="16848" spans="1:19" x14ac:dyDescent="0.3">
      <c r="A16848">
        <v>5907</v>
      </c>
      <c r="B16848" t="s">
        <v>730</v>
      </c>
      <c r="C16848" t="s">
        <v>4205</v>
      </c>
      <c r="P16848">
        <v>10</v>
      </c>
      <c r="Q16848">
        <v>0</v>
      </c>
      <c r="R16848">
        <v>10</v>
      </c>
      <c r="S16848">
        <v>1</v>
      </c>
    </row>
    <row r="16849" spans="1:39" x14ac:dyDescent="0.3">
      <c r="A16849">
        <v>5907</v>
      </c>
      <c r="B16849" t="s">
        <v>730</v>
      </c>
      <c r="C16849" t="s">
        <v>3811</v>
      </c>
      <c r="P16849">
        <v>7</v>
      </c>
      <c r="Q16849">
        <v>1</v>
      </c>
      <c r="R16849">
        <v>7</v>
      </c>
      <c r="S16849">
        <v>1</v>
      </c>
    </row>
    <row r="16850" spans="1:39" x14ac:dyDescent="0.3">
      <c r="A16850">
        <v>5907</v>
      </c>
      <c r="B16850" t="s">
        <v>529</v>
      </c>
      <c r="C16850" t="s">
        <v>2281</v>
      </c>
      <c r="T16850">
        <v>21</v>
      </c>
      <c r="U16850">
        <v>22</v>
      </c>
      <c r="V16850">
        <v>0</v>
      </c>
      <c r="W16850">
        <v>63</v>
      </c>
      <c r="X16850">
        <v>3</v>
      </c>
    </row>
    <row r="16851" spans="1:39" x14ac:dyDescent="0.3">
      <c r="A16851">
        <v>5907</v>
      </c>
      <c r="B16851" t="s">
        <v>730</v>
      </c>
      <c r="C16851" t="s">
        <v>4206</v>
      </c>
      <c r="T16851">
        <v>20.5</v>
      </c>
      <c r="U16851">
        <v>21</v>
      </c>
      <c r="V16851">
        <v>0</v>
      </c>
      <c r="W16851">
        <v>41</v>
      </c>
      <c r="X16851">
        <v>2</v>
      </c>
    </row>
    <row r="16852" spans="1:39" x14ac:dyDescent="0.3">
      <c r="A16852">
        <v>5907</v>
      </c>
      <c r="B16852" t="s">
        <v>730</v>
      </c>
      <c r="C16852" t="s">
        <v>71</v>
      </c>
      <c r="T16852">
        <v>12.5</v>
      </c>
      <c r="U16852">
        <v>15</v>
      </c>
      <c r="V16852">
        <v>0</v>
      </c>
      <c r="W16852">
        <v>25</v>
      </c>
      <c r="X16852">
        <v>2</v>
      </c>
    </row>
    <row r="16853" spans="1:39" x14ac:dyDescent="0.3">
      <c r="A16853">
        <v>5907</v>
      </c>
      <c r="B16853" t="s">
        <v>529</v>
      </c>
      <c r="C16853" t="s">
        <v>1761</v>
      </c>
      <c r="Y16853">
        <v>7.7</v>
      </c>
      <c r="Z16853">
        <v>14</v>
      </c>
      <c r="AA16853">
        <v>0</v>
      </c>
      <c r="AB16853">
        <v>23</v>
      </c>
      <c r="AC16853">
        <v>3</v>
      </c>
    </row>
    <row r="16854" spans="1:39" x14ac:dyDescent="0.3">
      <c r="A16854">
        <v>5907</v>
      </c>
      <c r="B16854" t="s">
        <v>730</v>
      </c>
      <c r="C16854" t="s">
        <v>71</v>
      </c>
      <c r="Y16854">
        <v>6</v>
      </c>
      <c r="Z16854">
        <v>6</v>
      </c>
      <c r="AA16854">
        <v>0</v>
      </c>
      <c r="AB16854">
        <v>6</v>
      </c>
      <c r="AC16854">
        <v>1</v>
      </c>
    </row>
    <row r="16855" spans="1:39" x14ac:dyDescent="0.3">
      <c r="A16855">
        <v>5907</v>
      </c>
      <c r="B16855" t="s">
        <v>529</v>
      </c>
      <c r="C16855" t="s">
        <v>3582</v>
      </c>
      <c r="AD16855">
        <v>4</v>
      </c>
      <c r="AE16855">
        <v>51</v>
      </c>
      <c r="AF16855">
        <v>3</v>
      </c>
      <c r="AG16855">
        <v>75</v>
      </c>
      <c r="AH16855">
        <v>10</v>
      </c>
      <c r="AI16855">
        <v>1</v>
      </c>
    </row>
    <row r="16856" spans="1:39" x14ac:dyDescent="0.3">
      <c r="A16856">
        <v>5907</v>
      </c>
      <c r="B16856" t="s">
        <v>730</v>
      </c>
      <c r="C16856" t="s">
        <v>4029</v>
      </c>
      <c r="AD16856">
        <v>1</v>
      </c>
      <c r="AE16856" t="s">
        <v>136</v>
      </c>
      <c r="AF16856">
        <v>0</v>
      </c>
      <c r="AG16856">
        <v>0</v>
      </c>
      <c r="AH16856">
        <v>2</v>
      </c>
      <c r="AI16856">
        <v>2</v>
      </c>
    </row>
    <row r="16857" spans="1:39" x14ac:dyDescent="0.3">
      <c r="A16857">
        <v>5907</v>
      </c>
      <c r="B16857" t="s">
        <v>529</v>
      </c>
      <c r="C16857" t="s">
        <v>1911</v>
      </c>
      <c r="AJ16857">
        <v>48</v>
      </c>
      <c r="AK16857">
        <v>98</v>
      </c>
      <c r="AL16857">
        <v>24.5</v>
      </c>
      <c r="AM16857">
        <v>4</v>
      </c>
    </row>
    <row r="16858" spans="1:39" x14ac:dyDescent="0.3">
      <c r="A16858">
        <v>5907</v>
      </c>
      <c r="B16858" t="s">
        <v>529</v>
      </c>
      <c r="C16858" t="s">
        <v>3582</v>
      </c>
      <c r="AJ16858">
        <v>28</v>
      </c>
      <c r="AK16858">
        <v>28</v>
      </c>
      <c r="AL16858">
        <v>28</v>
      </c>
      <c r="AM16858">
        <v>1</v>
      </c>
    </row>
    <row r="16859" spans="1:39" x14ac:dyDescent="0.3">
      <c r="A16859">
        <v>5907</v>
      </c>
      <c r="B16859" t="s">
        <v>730</v>
      </c>
      <c r="C16859" t="s">
        <v>1005</v>
      </c>
      <c r="AJ16859">
        <v>51</v>
      </c>
      <c r="AK16859">
        <v>305</v>
      </c>
      <c r="AL16859">
        <v>43.6</v>
      </c>
      <c r="AM16859">
        <v>7</v>
      </c>
    </row>
    <row r="16860" spans="1:39" x14ac:dyDescent="0.3">
      <c r="A16860">
        <v>5908</v>
      </c>
      <c r="B16860" t="s">
        <v>626</v>
      </c>
      <c r="C16860" t="s">
        <v>642</v>
      </c>
      <c r="D16860">
        <v>33</v>
      </c>
      <c r="E16860">
        <v>63.6</v>
      </c>
      <c r="F16860">
        <v>21</v>
      </c>
      <c r="G16860">
        <v>0</v>
      </c>
      <c r="H16860">
        <v>1</v>
      </c>
      <c r="I16860">
        <v>307</v>
      </c>
      <c r="J16860">
        <v>151.80000000000001</v>
      </c>
    </row>
    <row r="16861" spans="1:39" x14ac:dyDescent="0.3">
      <c r="A16861">
        <v>5908</v>
      </c>
      <c r="B16861" t="s">
        <v>2210</v>
      </c>
      <c r="C16861" t="s">
        <v>4207</v>
      </c>
      <c r="D16861">
        <v>31</v>
      </c>
      <c r="E16861">
        <v>71</v>
      </c>
      <c r="F16861">
        <v>22</v>
      </c>
      <c r="G16861">
        <v>1</v>
      </c>
      <c r="H16861">
        <v>2</v>
      </c>
      <c r="I16861">
        <v>259</v>
      </c>
      <c r="J16861">
        <v>156</v>
      </c>
    </row>
    <row r="16862" spans="1:39" x14ac:dyDescent="0.3">
      <c r="A16862">
        <v>5908</v>
      </c>
      <c r="B16862" t="s">
        <v>626</v>
      </c>
      <c r="C16862" t="s">
        <v>3936</v>
      </c>
      <c r="K16862">
        <v>15</v>
      </c>
      <c r="L16862">
        <v>0</v>
      </c>
      <c r="M16862">
        <v>14</v>
      </c>
      <c r="N16862">
        <v>2</v>
      </c>
      <c r="O16862">
        <v>59</v>
      </c>
    </row>
    <row r="16863" spans="1:39" x14ac:dyDescent="0.3">
      <c r="A16863">
        <v>5908</v>
      </c>
      <c r="B16863" t="s">
        <v>626</v>
      </c>
      <c r="C16863" t="s">
        <v>1377</v>
      </c>
      <c r="K16863">
        <v>14</v>
      </c>
      <c r="L16863">
        <v>0</v>
      </c>
      <c r="M16863">
        <v>10</v>
      </c>
      <c r="N16863">
        <v>1</v>
      </c>
      <c r="O16863">
        <v>46</v>
      </c>
    </row>
    <row r="16864" spans="1:39" x14ac:dyDescent="0.3">
      <c r="A16864">
        <v>5908</v>
      </c>
      <c r="B16864" t="s">
        <v>626</v>
      </c>
      <c r="C16864" t="s">
        <v>172</v>
      </c>
      <c r="K16864">
        <v>3</v>
      </c>
      <c r="L16864">
        <v>0</v>
      </c>
      <c r="M16864">
        <v>15</v>
      </c>
      <c r="N16864">
        <v>0</v>
      </c>
      <c r="O16864">
        <v>18</v>
      </c>
    </row>
    <row r="16865" spans="1:19" x14ac:dyDescent="0.3">
      <c r="A16865">
        <v>5908</v>
      </c>
      <c r="B16865" t="s">
        <v>626</v>
      </c>
      <c r="C16865" t="s">
        <v>4208</v>
      </c>
      <c r="K16865">
        <v>1</v>
      </c>
      <c r="L16865">
        <v>0</v>
      </c>
      <c r="M16865">
        <v>4</v>
      </c>
      <c r="N16865">
        <v>0</v>
      </c>
      <c r="O16865">
        <v>4</v>
      </c>
    </row>
    <row r="16866" spans="1:19" x14ac:dyDescent="0.3">
      <c r="A16866">
        <v>5908</v>
      </c>
      <c r="B16866" t="s">
        <v>626</v>
      </c>
      <c r="C16866" t="s">
        <v>642</v>
      </c>
      <c r="K16866">
        <v>3</v>
      </c>
      <c r="L16866">
        <v>0</v>
      </c>
      <c r="M16866">
        <v>0</v>
      </c>
      <c r="N16866">
        <v>0</v>
      </c>
      <c r="O16866">
        <v>-15</v>
      </c>
    </row>
    <row r="16867" spans="1:19" x14ac:dyDescent="0.3">
      <c r="A16867">
        <v>5908</v>
      </c>
      <c r="B16867" t="s">
        <v>2210</v>
      </c>
      <c r="C16867" t="s">
        <v>266</v>
      </c>
      <c r="K16867">
        <v>20</v>
      </c>
      <c r="L16867">
        <v>0</v>
      </c>
      <c r="M16867">
        <v>25</v>
      </c>
      <c r="N16867">
        <v>1</v>
      </c>
      <c r="O16867">
        <v>133</v>
      </c>
    </row>
    <row r="16868" spans="1:19" x14ac:dyDescent="0.3">
      <c r="A16868">
        <v>5908</v>
      </c>
      <c r="B16868" t="s">
        <v>2210</v>
      </c>
      <c r="C16868" t="s">
        <v>220</v>
      </c>
      <c r="K16868">
        <v>12</v>
      </c>
      <c r="L16868">
        <v>0</v>
      </c>
      <c r="M16868">
        <v>7</v>
      </c>
      <c r="N16868">
        <v>0</v>
      </c>
      <c r="O16868">
        <v>42</v>
      </c>
    </row>
    <row r="16869" spans="1:19" x14ac:dyDescent="0.3">
      <c r="A16869">
        <v>5908</v>
      </c>
      <c r="B16869" t="s">
        <v>2210</v>
      </c>
      <c r="C16869" t="s">
        <v>208</v>
      </c>
      <c r="K16869">
        <v>2</v>
      </c>
      <c r="L16869">
        <v>0</v>
      </c>
      <c r="M16869">
        <v>5</v>
      </c>
      <c r="N16869">
        <v>0</v>
      </c>
      <c r="O16869">
        <v>8</v>
      </c>
    </row>
    <row r="16870" spans="1:19" x14ac:dyDescent="0.3">
      <c r="A16870">
        <v>5908</v>
      </c>
      <c r="B16870" t="s">
        <v>2210</v>
      </c>
      <c r="C16870" t="s">
        <v>4209</v>
      </c>
      <c r="K16870">
        <v>2</v>
      </c>
      <c r="L16870">
        <v>0</v>
      </c>
      <c r="M16870">
        <v>4</v>
      </c>
      <c r="N16870">
        <v>0</v>
      </c>
      <c r="O16870">
        <v>6</v>
      </c>
    </row>
    <row r="16871" spans="1:19" x14ac:dyDescent="0.3">
      <c r="A16871">
        <v>5908</v>
      </c>
      <c r="B16871" t="s">
        <v>2210</v>
      </c>
      <c r="C16871" t="s">
        <v>4207</v>
      </c>
      <c r="K16871">
        <v>1</v>
      </c>
      <c r="L16871">
        <v>0</v>
      </c>
      <c r="M16871">
        <v>1</v>
      </c>
      <c r="N16871">
        <v>1</v>
      </c>
      <c r="O16871">
        <v>1</v>
      </c>
    </row>
    <row r="16872" spans="1:19" x14ac:dyDescent="0.3">
      <c r="A16872">
        <v>5908</v>
      </c>
      <c r="B16872" t="s">
        <v>626</v>
      </c>
      <c r="C16872" t="s">
        <v>4210</v>
      </c>
      <c r="P16872">
        <v>44</v>
      </c>
      <c r="Q16872">
        <v>1</v>
      </c>
      <c r="R16872">
        <v>223</v>
      </c>
      <c r="S16872">
        <v>11</v>
      </c>
    </row>
    <row r="16873" spans="1:19" x14ac:dyDescent="0.3">
      <c r="A16873">
        <v>5908</v>
      </c>
      <c r="B16873" t="s">
        <v>626</v>
      </c>
      <c r="C16873" t="s">
        <v>4211</v>
      </c>
      <c r="P16873">
        <v>15</v>
      </c>
      <c r="Q16873">
        <v>0</v>
      </c>
      <c r="R16873">
        <v>51</v>
      </c>
      <c r="S16873">
        <v>4</v>
      </c>
    </row>
    <row r="16874" spans="1:19" x14ac:dyDescent="0.3">
      <c r="A16874">
        <v>5908</v>
      </c>
      <c r="B16874" t="s">
        <v>626</v>
      </c>
      <c r="C16874" t="s">
        <v>1377</v>
      </c>
      <c r="P16874">
        <v>11</v>
      </c>
      <c r="Q16874">
        <v>0</v>
      </c>
      <c r="R16874">
        <v>14</v>
      </c>
      <c r="S16874">
        <v>2</v>
      </c>
    </row>
    <row r="16875" spans="1:19" x14ac:dyDescent="0.3">
      <c r="A16875">
        <v>5908</v>
      </c>
      <c r="B16875" t="s">
        <v>626</v>
      </c>
      <c r="C16875" t="s">
        <v>634</v>
      </c>
      <c r="P16875">
        <v>7</v>
      </c>
      <c r="Q16875">
        <v>0</v>
      </c>
      <c r="R16875">
        <v>7</v>
      </c>
      <c r="S16875">
        <v>1</v>
      </c>
    </row>
    <row r="16876" spans="1:19" x14ac:dyDescent="0.3">
      <c r="A16876">
        <v>5908</v>
      </c>
      <c r="B16876" t="s">
        <v>626</v>
      </c>
      <c r="C16876" t="s">
        <v>3940</v>
      </c>
      <c r="P16876">
        <v>7</v>
      </c>
      <c r="Q16876">
        <v>0</v>
      </c>
      <c r="R16876">
        <v>7</v>
      </c>
      <c r="S16876">
        <v>1</v>
      </c>
    </row>
    <row r="16877" spans="1:19" x14ac:dyDescent="0.3">
      <c r="A16877">
        <v>5908</v>
      </c>
      <c r="B16877" t="s">
        <v>626</v>
      </c>
      <c r="C16877" t="s">
        <v>3936</v>
      </c>
      <c r="P16877">
        <v>5</v>
      </c>
      <c r="Q16877">
        <v>0</v>
      </c>
      <c r="R16877">
        <v>5</v>
      </c>
      <c r="S16877">
        <v>1</v>
      </c>
    </row>
    <row r="16878" spans="1:19" x14ac:dyDescent="0.3">
      <c r="A16878">
        <v>5908</v>
      </c>
      <c r="B16878" t="s">
        <v>626</v>
      </c>
      <c r="C16878" t="s">
        <v>172</v>
      </c>
      <c r="P16878">
        <v>0</v>
      </c>
      <c r="Q16878">
        <v>0</v>
      </c>
      <c r="R16878">
        <v>0</v>
      </c>
      <c r="S16878">
        <v>1</v>
      </c>
    </row>
    <row r="16879" spans="1:19" x14ac:dyDescent="0.3">
      <c r="A16879">
        <v>5908</v>
      </c>
      <c r="B16879" t="s">
        <v>2210</v>
      </c>
      <c r="C16879" t="s">
        <v>209</v>
      </c>
      <c r="P16879">
        <v>30</v>
      </c>
      <c r="Q16879">
        <v>0</v>
      </c>
      <c r="R16879">
        <v>75</v>
      </c>
      <c r="S16879">
        <v>8</v>
      </c>
    </row>
    <row r="16880" spans="1:19" x14ac:dyDescent="0.3">
      <c r="A16880">
        <v>5908</v>
      </c>
      <c r="B16880" t="s">
        <v>2210</v>
      </c>
      <c r="C16880" t="s">
        <v>74</v>
      </c>
      <c r="P16880">
        <v>26</v>
      </c>
      <c r="Q16880">
        <v>0</v>
      </c>
      <c r="R16880">
        <v>53</v>
      </c>
      <c r="S16880">
        <v>3</v>
      </c>
    </row>
    <row r="16881" spans="1:39" x14ac:dyDescent="0.3">
      <c r="A16881">
        <v>5908</v>
      </c>
      <c r="B16881" t="s">
        <v>2210</v>
      </c>
      <c r="C16881" t="s">
        <v>4212</v>
      </c>
      <c r="P16881">
        <v>25</v>
      </c>
      <c r="Q16881">
        <v>1</v>
      </c>
      <c r="R16881">
        <v>47</v>
      </c>
      <c r="S16881">
        <v>2</v>
      </c>
    </row>
    <row r="16882" spans="1:39" x14ac:dyDescent="0.3">
      <c r="A16882">
        <v>5908</v>
      </c>
      <c r="B16882" t="s">
        <v>2210</v>
      </c>
      <c r="C16882" t="s">
        <v>3722</v>
      </c>
      <c r="P16882">
        <v>21</v>
      </c>
      <c r="Q16882">
        <v>0</v>
      </c>
      <c r="R16882">
        <v>30</v>
      </c>
      <c r="S16882">
        <v>2</v>
      </c>
    </row>
    <row r="16883" spans="1:39" x14ac:dyDescent="0.3">
      <c r="A16883">
        <v>5908</v>
      </c>
      <c r="B16883" t="s">
        <v>2210</v>
      </c>
      <c r="C16883" t="s">
        <v>266</v>
      </c>
      <c r="P16883">
        <v>16</v>
      </c>
      <c r="Q16883">
        <v>1</v>
      </c>
      <c r="R16883">
        <v>19</v>
      </c>
      <c r="S16883">
        <v>2</v>
      </c>
    </row>
    <row r="16884" spans="1:39" x14ac:dyDescent="0.3">
      <c r="A16884">
        <v>5908</v>
      </c>
      <c r="B16884" t="s">
        <v>2210</v>
      </c>
      <c r="C16884" t="s">
        <v>592</v>
      </c>
      <c r="P16884">
        <v>14</v>
      </c>
      <c r="Q16884">
        <v>0</v>
      </c>
      <c r="R16884">
        <v>11</v>
      </c>
      <c r="S16884">
        <v>2</v>
      </c>
    </row>
    <row r="16885" spans="1:39" x14ac:dyDescent="0.3">
      <c r="A16885">
        <v>5908</v>
      </c>
      <c r="B16885" t="s">
        <v>2210</v>
      </c>
      <c r="C16885" t="s">
        <v>220</v>
      </c>
      <c r="P16885">
        <v>9</v>
      </c>
      <c r="Q16885">
        <v>0</v>
      </c>
      <c r="R16885">
        <v>9</v>
      </c>
      <c r="S16885">
        <v>1</v>
      </c>
    </row>
    <row r="16886" spans="1:39" x14ac:dyDescent="0.3">
      <c r="A16886">
        <v>5908</v>
      </c>
      <c r="B16886" t="s">
        <v>2210</v>
      </c>
      <c r="C16886" t="s">
        <v>842</v>
      </c>
      <c r="P16886">
        <v>8</v>
      </c>
      <c r="Q16886">
        <v>0</v>
      </c>
      <c r="R16886">
        <v>8</v>
      </c>
      <c r="S16886">
        <v>1</v>
      </c>
    </row>
    <row r="16887" spans="1:39" x14ac:dyDescent="0.3">
      <c r="A16887">
        <v>5908</v>
      </c>
      <c r="B16887" t="s">
        <v>2210</v>
      </c>
      <c r="C16887" t="s">
        <v>4213</v>
      </c>
      <c r="P16887">
        <v>7</v>
      </c>
      <c r="Q16887">
        <v>0</v>
      </c>
      <c r="R16887">
        <v>7</v>
      </c>
      <c r="S16887">
        <v>1</v>
      </c>
    </row>
    <row r="16888" spans="1:39" x14ac:dyDescent="0.3">
      <c r="A16888">
        <v>5908</v>
      </c>
      <c r="B16888" t="s">
        <v>626</v>
      </c>
      <c r="C16888" t="s">
        <v>52</v>
      </c>
      <c r="T16888">
        <v>19</v>
      </c>
      <c r="U16888">
        <v>24</v>
      </c>
      <c r="V16888">
        <v>0</v>
      </c>
      <c r="W16888">
        <v>57</v>
      </c>
      <c r="X16888">
        <v>3</v>
      </c>
    </row>
    <row r="16889" spans="1:39" x14ac:dyDescent="0.3">
      <c r="A16889">
        <v>5908</v>
      </c>
      <c r="B16889" t="s">
        <v>626</v>
      </c>
      <c r="C16889" t="s">
        <v>634</v>
      </c>
      <c r="Y16889">
        <v>15</v>
      </c>
      <c r="Z16889">
        <v>15</v>
      </c>
      <c r="AA16889">
        <v>0</v>
      </c>
      <c r="AB16889">
        <v>15</v>
      </c>
      <c r="AC16889">
        <v>1</v>
      </c>
    </row>
    <row r="16890" spans="1:39" x14ac:dyDescent="0.3">
      <c r="A16890">
        <v>5908</v>
      </c>
      <c r="B16890" t="s">
        <v>2210</v>
      </c>
      <c r="C16890" t="s">
        <v>4212</v>
      </c>
      <c r="Y16890">
        <v>21</v>
      </c>
      <c r="Z16890">
        <v>21</v>
      </c>
      <c r="AA16890">
        <v>0</v>
      </c>
      <c r="AB16890">
        <v>21</v>
      </c>
      <c r="AC16890">
        <v>1</v>
      </c>
    </row>
    <row r="16891" spans="1:39" x14ac:dyDescent="0.3">
      <c r="A16891">
        <v>5908</v>
      </c>
      <c r="B16891" t="s">
        <v>626</v>
      </c>
      <c r="C16891" t="s">
        <v>567</v>
      </c>
      <c r="AD16891">
        <v>1</v>
      </c>
      <c r="AE16891" t="s">
        <v>136</v>
      </c>
      <c r="AF16891">
        <v>0</v>
      </c>
      <c r="AG16891">
        <v>0</v>
      </c>
      <c r="AH16891">
        <v>4</v>
      </c>
      <c r="AI16891">
        <v>4</v>
      </c>
    </row>
    <row r="16892" spans="1:39" x14ac:dyDescent="0.3">
      <c r="A16892">
        <v>5908</v>
      </c>
      <c r="B16892" t="s">
        <v>2210</v>
      </c>
      <c r="C16892" t="s">
        <v>387</v>
      </c>
      <c r="AD16892">
        <v>1</v>
      </c>
      <c r="AE16892">
        <v>33</v>
      </c>
      <c r="AF16892">
        <v>1</v>
      </c>
      <c r="AG16892">
        <v>100</v>
      </c>
      <c r="AH16892">
        <v>7</v>
      </c>
      <c r="AI16892">
        <v>4</v>
      </c>
    </row>
    <row r="16893" spans="1:39" x14ac:dyDescent="0.3">
      <c r="A16893">
        <v>5908</v>
      </c>
      <c r="B16893" t="s">
        <v>626</v>
      </c>
      <c r="C16893" t="s">
        <v>3947</v>
      </c>
      <c r="AJ16893">
        <v>42</v>
      </c>
      <c r="AK16893">
        <v>113</v>
      </c>
      <c r="AL16893">
        <v>37.700000000000003</v>
      </c>
      <c r="AM16893">
        <v>3</v>
      </c>
    </row>
    <row r="16894" spans="1:39" x14ac:dyDescent="0.3">
      <c r="A16894">
        <v>5908</v>
      </c>
      <c r="B16894" t="s">
        <v>2210</v>
      </c>
      <c r="C16894" t="s">
        <v>4214</v>
      </c>
      <c r="AJ16894">
        <v>47</v>
      </c>
      <c r="AK16894">
        <v>114</v>
      </c>
      <c r="AL16894">
        <v>38</v>
      </c>
      <c r="AM16894">
        <v>3</v>
      </c>
    </row>
    <row r="16895" spans="1:39" x14ac:dyDescent="0.3">
      <c r="A16895">
        <v>5909</v>
      </c>
      <c r="B16895" t="s">
        <v>692</v>
      </c>
      <c r="C16895" t="s">
        <v>2967</v>
      </c>
      <c r="D16895">
        <v>55</v>
      </c>
      <c r="E16895">
        <v>56.4</v>
      </c>
      <c r="F16895">
        <v>31</v>
      </c>
      <c r="G16895">
        <v>0</v>
      </c>
      <c r="H16895">
        <v>2</v>
      </c>
      <c r="I16895">
        <v>384</v>
      </c>
      <c r="J16895">
        <v>127</v>
      </c>
    </row>
    <row r="16896" spans="1:39" x14ac:dyDescent="0.3">
      <c r="A16896">
        <v>5909</v>
      </c>
      <c r="B16896" t="s">
        <v>808</v>
      </c>
      <c r="C16896" t="s">
        <v>3713</v>
      </c>
      <c r="D16896">
        <v>40</v>
      </c>
      <c r="E16896">
        <v>55</v>
      </c>
      <c r="F16896">
        <v>22</v>
      </c>
      <c r="G16896">
        <v>1</v>
      </c>
      <c r="H16896">
        <v>0</v>
      </c>
      <c r="I16896">
        <v>246</v>
      </c>
      <c r="J16896">
        <v>101.7</v>
      </c>
    </row>
    <row r="16897" spans="1:19" x14ac:dyDescent="0.3">
      <c r="A16897">
        <v>5909</v>
      </c>
      <c r="B16897" t="s">
        <v>692</v>
      </c>
      <c r="C16897" t="s">
        <v>81</v>
      </c>
      <c r="K16897">
        <v>6</v>
      </c>
      <c r="L16897">
        <v>1</v>
      </c>
      <c r="M16897">
        <v>16</v>
      </c>
      <c r="N16897">
        <v>0</v>
      </c>
      <c r="O16897">
        <v>24</v>
      </c>
    </row>
    <row r="16898" spans="1:19" x14ac:dyDescent="0.3">
      <c r="A16898">
        <v>5909</v>
      </c>
      <c r="B16898" t="s">
        <v>692</v>
      </c>
      <c r="C16898" t="s">
        <v>4015</v>
      </c>
      <c r="K16898">
        <v>2</v>
      </c>
      <c r="L16898">
        <v>0</v>
      </c>
      <c r="M16898">
        <v>7</v>
      </c>
      <c r="N16898">
        <v>0</v>
      </c>
      <c r="O16898">
        <v>10</v>
      </c>
    </row>
    <row r="16899" spans="1:19" x14ac:dyDescent="0.3">
      <c r="A16899">
        <v>5909</v>
      </c>
      <c r="B16899" t="s">
        <v>692</v>
      </c>
      <c r="C16899" t="s">
        <v>1968</v>
      </c>
      <c r="K16899">
        <v>4</v>
      </c>
      <c r="L16899">
        <v>0</v>
      </c>
      <c r="M16899">
        <v>3</v>
      </c>
      <c r="N16899">
        <v>0</v>
      </c>
      <c r="O16899">
        <v>6</v>
      </c>
    </row>
    <row r="16900" spans="1:19" x14ac:dyDescent="0.3">
      <c r="A16900">
        <v>5909</v>
      </c>
      <c r="B16900" t="s">
        <v>692</v>
      </c>
      <c r="C16900" t="s">
        <v>56</v>
      </c>
      <c r="K16900">
        <v>1</v>
      </c>
      <c r="L16900">
        <v>0</v>
      </c>
      <c r="M16900">
        <v>6</v>
      </c>
      <c r="N16900">
        <v>0</v>
      </c>
      <c r="O16900">
        <v>6</v>
      </c>
    </row>
    <row r="16901" spans="1:19" x14ac:dyDescent="0.3">
      <c r="A16901">
        <v>5909</v>
      </c>
      <c r="B16901" t="s">
        <v>692</v>
      </c>
      <c r="C16901" t="s">
        <v>2967</v>
      </c>
      <c r="K16901">
        <v>12</v>
      </c>
      <c r="L16901">
        <v>0</v>
      </c>
      <c r="M16901">
        <v>11</v>
      </c>
      <c r="N16901">
        <v>0</v>
      </c>
      <c r="O16901">
        <v>2</v>
      </c>
    </row>
    <row r="16902" spans="1:19" x14ac:dyDescent="0.3">
      <c r="A16902">
        <v>5909</v>
      </c>
      <c r="B16902" t="s">
        <v>808</v>
      </c>
      <c r="C16902" t="s">
        <v>4215</v>
      </c>
      <c r="K16902">
        <v>15</v>
      </c>
      <c r="L16902">
        <v>0</v>
      </c>
      <c r="M16902">
        <v>31</v>
      </c>
      <c r="N16902">
        <v>1</v>
      </c>
      <c r="O16902">
        <v>130</v>
      </c>
    </row>
    <row r="16903" spans="1:19" x14ac:dyDescent="0.3">
      <c r="A16903">
        <v>5909</v>
      </c>
      <c r="B16903" t="s">
        <v>808</v>
      </c>
      <c r="C16903" t="s">
        <v>98</v>
      </c>
      <c r="K16903">
        <v>4</v>
      </c>
      <c r="L16903">
        <v>0</v>
      </c>
      <c r="M16903">
        <v>11</v>
      </c>
      <c r="N16903">
        <v>0</v>
      </c>
      <c r="O16903">
        <v>23</v>
      </c>
    </row>
    <row r="16904" spans="1:19" x14ac:dyDescent="0.3">
      <c r="A16904">
        <v>5909</v>
      </c>
      <c r="B16904" t="s">
        <v>808</v>
      </c>
      <c r="C16904" t="s">
        <v>274</v>
      </c>
      <c r="K16904">
        <v>1</v>
      </c>
      <c r="L16904">
        <v>0</v>
      </c>
      <c r="M16904">
        <v>8</v>
      </c>
      <c r="N16904">
        <v>1</v>
      </c>
      <c r="O16904">
        <v>8</v>
      </c>
    </row>
    <row r="16905" spans="1:19" x14ac:dyDescent="0.3">
      <c r="A16905">
        <v>5909</v>
      </c>
      <c r="B16905" t="s">
        <v>808</v>
      </c>
      <c r="C16905" t="s">
        <v>790</v>
      </c>
      <c r="K16905">
        <v>8</v>
      </c>
      <c r="L16905">
        <v>0</v>
      </c>
      <c r="M16905">
        <v>8</v>
      </c>
      <c r="N16905">
        <v>1</v>
      </c>
      <c r="O16905">
        <v>4</v>
      </c>
    </row>
    <row r="16906" spans="1:19" x14ac:dyDescent="0.3">
      <c r="A16906">
        <v>5909</v>
      </c>
      <c r="B16906" t="s">
        <v>808</v>
      </c>
      <c r="C16906" t="s">
        <v>199</v>
      </c>
      <c r="K16906">
        <v>0</v>
      </c>
      <c r="L16906">
        <v>0</v>
      </c>
      <c r="M16906">
        <v>0</v>
      </c>
      <c r="N16906">
        <v>0</v>
      </c>
      <c r="O16906">
        <v>0</v>
      </c>
    </row>
    <row r="16907" spans="1:19" x14ac:dyDescent="0.3">
      <c r="A16907">
        <v>5909</v>
      </c>
      <c r="B16907" t="s">
        <v>808</v>
      </c>
      <c r="C16907" t="s">
        <v>3713</v>
      </c>
      <c r="K16907">
        <v>6</v>
      </c>
      <c r="L16907">
        <v>0</v>
      </c>
      <c r="M16907">
        <v>4</v>
      </c>
      <c r="N16907">
        <v>0</v>
      </c>
      <c r="O16907">
        <v>-12</v>
      </c>
    </row>
    <row r="16908" spans="1:19" x14ac:dyDescent="0.3">
      <c r="A16908">
        <v>5909</v>
      </c>
      <c r="B16908" t="s">
        <v>692</v>
      </c>
      <c r="C16908" t="s">
        <v>52</v>
      </c>
      <c r="P16908">
        <v>30</v>
      </c>
      <c r="Q16908">
        <v>1</v>
      </c>
      <c r="R16908">
        <v>66</v>
      </c>
      <c r="S16908">
        <v>5</v>
      </c>
    </row>
    <row r="16909" spans="1:19" x14ac:dyDescent="0.3">
      <c r="A16909">
        <v>5909</v>
      </c>
      <c r="B16909" t="s">
        <v>692</v>
      </c>
      <c r="C16909" t="s">
        <v>4020</v>
      </c>
      <c r="P16909">
        <v>19</v>
      </c>
      <c r="Q16909">
        <v>1</v>
      </c>
      <c r="R16909">
        <v>57</v>
      </c>
      <c r="S16909">
        <v>4</v>
      </c>
    </row>
    <row r="16910" spans="1:19" x14ac:dyDescent="0.3">
      <c r="A16910">
        <v>5909</v>
      </c>
      <c r="B16910" t="s">
        <v>692</v>
      </c>
      <c r="C16910" t="s">
        <v>1968</v>
      </c>
      <c r="P16910">
        <v>16</v>
      </c>
      <c r="Q16910">
        <v>0</v>
      </c>
      <c r="R16910">
        <v>54</v>
      </c>
      <c r="S16910">
        <v>6</v>
      </c>
    </row>
    <row r="16911" spans="1:19" x14ac:dyDescent="0.3">
      <c r="A16911">
        <v>5909</v>
      </c>
      <c r="B16911" t="s">
        <v>692</v>
      </c>
      <c r="C16911" t="s">
        <v>320</v>
      </c>
      <c r="P16911">
        <v>28</v>
      </c>
      <c r="Q16911">
        <v>0</v>
      </c>
      <c r="R16911">
        <v>48</v>
      </c>
      <c r="S16911">
        <v>2</v>
      </c>
    </row>
    <row r="16912" spans="1:19" x14ac:dyDescent="0.3">
      <c r="A16912">
        <v>5909</v>
      </c>
      <c r="B16912" t="s">
        <v>692</v>
      </c>
      <c r="C16912" t="s">
        <v>107</v>
      </c>
      <c r="P16912">
        <v>35</v>
      </c>
      <c r="Q16912">
        <v>0</v>
      </c>
      <c r="R16912">
        <v>45</v>
      </c>
      <c r="S16912">
        <v>2</v>
      </c>
    </row>
    <row r="16913" spans="1:29" x14ac:dyDescent="0.3">
      <c r="A16913">
        <v>5909</v>
      </c>
      <c r="B16913" t="s">
        <v>692</v>
      </c>
      <c r="C16913" t="s">
        <v>4019</v>
      </c>
      <c r="P16913">
        <v>13</v>
      </c>
      <c r="Q16913">
        <v>0</v>
      </c>
      <c r="R16913">
        <v>34</v>
      </c>
      <c r="S16913">
        <v>3</v>
      </c>
    </row>
    <row r="16914" spans="1:29" x14ac:dyDescent="0.3">
      <c r="A16914">
        <v>5909</v>
      </c>
      <c r="B16914" t="s">
        <v>692</v>
      </c>
      <c r="C16914" t="s">
        <v>837</v>
      </c>
      <c r="P16914">
        <v>9</v>
      </c>
      <c r="Q16914">
        <v>0</v>
      </c>
      <c r="R16914">
        <v>18</v>
      </c>
      <c r="S16914">
        <v>3</v>
      </c>
    </row>
    <row r="16915" spans="1:29" x14ac:dyDescent="0.3">
      <c r="A16915">
        <v>5909</v>
      </c>
      <c r="B16915" t="s">
        <v>692</v>
      </c>
      <c r="C16915" t="s">
        <v>81</v>
      </c>
      <c r="P16915">
        <v>13</v>
      </c>
      <c r="Q16915">
        <v>0</v>
      </c>
      <c r="R16915">
        <v>18</v>
      </c>
      <c r="S16915">
        <v>2</v>
      </c>
    </row>
    <row r="16916" spans="1:29" x14ac:dyDescent="0.3">
      <c r="A16916">
        <v>5909</v>
      </c>
      <c r="B16916" t="s">
        <v>692</v>
      </c>
      <c r="C16916" t="s">
        <v>4216</v>
      </c>
      <c r="P16916">
        <v>7</v>
      </c>
      <c r="Q16916">
        <v>0</v>
      </c>
      <c r="R16916">
        <v>7</v>
      </c>
      <c r="S16916">
        <v>1</v>
      </c>
    </row>
    <row r="16917" spans="1:29" x14ac:dyDescent="0.3">
      <c r="A16917">
        <v>5909</v>
      </c>
      <c r="B16917" t="s">
        <v>808</v>
      </c>
      <c r="C16917" t="s">
        <v>98</v>
      </c>
      <c r="P16917">
        <v>26</v>
      </c>
      <c r="Q16917">
        <v>0</v>
      </c>
      <c r="R16917">
        <v>69</v>
      </c>
      <c r="S16917">
        <v>5</v>
      </c>
    </row>
    <row r="16918" spans="1:29" x14ac:dyDescent="0.3">
      <c r="A16918">
        <v>5909</v>
      </c>
      <c r="B16918" t="s">
        <v>808</v>
      </c>
      <c r="C16918" t="s">
        <v>4217</v>
      </c>
      <c r="P16918">
        <v>35</v>
      </c>
      <c r="Q16918">
        <v>0</v>
      </c>
      <c r="R16918">
        <v>64</v>
      </c>
      <c r="S16918">
        <v>3</v>
      </c>
    </row>
    <row r="16919" spans="1:29" x14ac:dyDescent="0.3">
      <c r="A16919">
        <v>5909</v>
      </c>
      <c r="B16919" t="s">
        <v>808</v>
      </c>
      <c r="C16919" t="s">
        <v>4218</v>
      </c>
      <c r="P16919">
        <v>22</v>
      </c>
      <c r="Q16919">
        <v>0</v>
      </c>
      <c r="R16919">
        <v>50</v>
      </c>
      <c r="S16919">
        <v>5</v>
      </c>
    </row>
    <row r="16920" spans="1:29" x14ac:dyDescent="0.3">
      <c r="A16920">
        <v>5909</v>
      </c>
      <c r="B16920" t="s">
        <v>808</v>
      </c>
      <c r="C16920" t="s">
        <v>3715</v>
      </c>
      <c r="P16920">
        <v>16</v>
      </c>
      <c r="Q16920">
        <v>0</v>
      </c>
      <c r="R16920">
        <v>25</v>
      </c>
      <c r="S16920">
        <v>2</v>
      </c>
    </row>
    <row r="16921" spans="1:29" x14ac:dyDescent="0.3">
      <c r="A16921">
        <v>5909</v>
      </c>
      <c r="B16921" t="s">
        <v>808</v>
      </c>
      <c r="C16921" t="s">
        <v>790</v>
      </c>
      <c r="P16921">
        <v>13</v>
      </c>
      <c r="Q16921">
        <v>0</v>
      </c>
      <c r="R16921">
        <v>17</v>
      </c>
      <c r="S16921">
        <v>4</v>
      </c>
    </row>
    <row r="16922" spans="1:29" x14ac:dyDescent="0.3">
      <c r="A16922">
        <v>5909</v>
      </c>
      <c r="B16922" t="s">
        <v>808</v>
      </c>
      <c r="C16922" t="s">
        <v>1583</v>
      </c>
      <c r="P16922">
        <v>13</v>
      </c>
      <c r="Q16922">
        <v>0</v>
      </c>
      <c r="R16922">
        <v>13</v>
      </c>
      <c r="S16922">
        <v>1</v>
      </c>
    </row>
    <row r="16923" spans="1:29" x14ac:dyDescent="0.3">
      <c r="A16923">
        <v>5909</v>
      </c>
      <c r="B16923" t="s">
        <v>808</v>
      </c>
      <c r="C16923" t="s">
        <v>215</v>
      </c>
      <c r="P16923">
        <v>9</v>
      </c>
      <c r="Q16923">
        <v>0</v>
      </c>
      <c r="R16923">
        <v>9</v>
      </c>
      <c r="S16923">
        <v>1</v>
      </c>
    </row>
    <row r="16924" spans="1:29" x14ac:dyDescent="0.3">
      <c r="A16924">
        <v>5909</v>
      </c>
      <c r="B16924" t="s">
        <v>808</v>
      </c>
      <c r="C16924" t="s">
        <v>4215</v>
      </c>
      <c r="P16924">
        <v>-1</v>
      </c>
      <c r="Q16924">
        <v>0</v>
      </c>
      <c r="R16924">
        <v>-1</v>
      </c>
      <c r="S16924">
        <v>1</v>
      </c>
    </row>
    <row r="16925" spans="1:29" x14ac:dyDescent="0.3">
      <c r="A16925">
        <v>5909</v>
      </c>
      <c r="B16925" t="s">
        <v>692</v>
      </c>
      <c r="C16925" t="s">
        <v>4219</v>
      </c>
      <c r="T16925">
        <v>23</v>
      </c>
      <c r="U16925">
        <v>33</v>
      </c>
      <c r="V16925">
        <v>0</v>
      </c>
      <c r="W16925">
        <v>46</v>
      </c>
      <c r="X16925">
        <v>2</v>
      </c>
    </row>
    <row r="16926" spans="1:29" x14ac:dyDescent="0.3">
      <c r="A16926">
        <v>5909</v>
      </c>
      <c r="B16926" t="s">
        <v>692</v>
      </c>
      <c r="C16926" t="s">
        <v>52</v>
      </c>
      <c r="Y16926">
        <v>5</v>
      </c>
      <c r="Z16926">
        <v>5</v>
      </c>
      <c r="AA16926">
        <v>0</v>
      </c>
      <c r="AB16926">
        <v>5</v>
      </c>
      <c r="AC16926">
        <v>1</v>
      </c>
    </row>
    <row r="16927" spans="1:29" x14ac:dyDescent="0.3">
      <c r="A16927">
        <v>5909</v>
      </c>
      <c r="B16927" t="s">
        <v>808</v>
      </c>
      <c r="C16927" t="s">
        <v>98</v>
      </c>
      <c r="Y16927">
        <v>21.7</v>
      </c>
      <c r="Z16927">
        <v>58</v>
      </c>
      <c r="AA16927">
        <v>0</v>
      </c>
      <c r="AB16927">
        <v>65</v>
      </c>
      <c r="AC16927">
        <v>3</v>
      </c>
    </row>
    <row r="16928" spans="1:29" x14ac:dyDescent="0.3">
      <c r="A16928">
        <v>5909</v>
      </c>
      <c r="B16928" t="s">
        <v>808</v>
      </c>
      <c r="C16928" t="s">
        <v>199</v>
      </c>
      <c r="Y16928">
        <v>2</v>
      </c>
      <c r="Z16928">
        <v>0</v>
      </c>
      <c r="AA16928">
        <v>0</v>
      </c>
      <c r="AB16928">
        <v>2</v>
      </c>
      <c r="AC16928">
        <v>1</v>
      </c>
    </row>
    <row r="16929" spans="1:39" x14ac:dyDescent="0.3">
      <c r="A16929">
        <v>5909</v>
      </c>
      <c r="B16929" t="s">
        <v>692</v>
      </c>
      <c r="C16929" t="s">
        <v>3587</v>
      </c>
      <c r="AD16929">
        <v>1</v>
      </c>
      <c r="AE16929" t="s">
        <v>136</v>
      </c>
      <c r="AF16929">
        <v>0</v>
      </c>
      <c r="AG16929">
        <v>0</v>
      </c>
      <c r="AH16929">
        <v>2</v>
      </c>
      <c r="AI16929">
        <v>2</v>
      </c>
    </row>
    <row r="16930" spans="1:39" x14ac:dyDescent="0.3">
      <c r="A16930">
        <v>5909</v>
      </c>
      <c r="B16930" t="s">
        <v>808</v>
      </c>
      <c r="C16930" t="s">
        <v>123</v>
      </c>
      <c r="AD16930">
        <v>4</v>
      </c>
      <c r="AE16930">
        <v>28</v>
      </c>
      <c r="AF16930">
        <v>2</v>
      </c>
      <c r="AG16930">
        <v>50</v>
      </c>
      <c r="AH16930">
        <v>9</v>
      </c>
      <c r="AI16930">
        <v>3</v>
      </c>
    </row>
    <row r="16931" spans="1:39" x14ac:dyDescent="0.3">
      <c r="A16931">
        <v>5909</v>
      </c>
      <c r="B16931" t="s">
        <v>692</v>
      </c>
      <c r="C16931" t="s">
        <v>3352</v>
      </c>
      <c r="AJ16931">
        <v>50</v>
      </c>
      <c r="AK16931">
        <v>280</v>
      </c>
      <c r="AL16931">
        <v>40</v>
      </c>
      <c r="AM16931">
        <v>7</v>
      </c>
    </row>
    <row r="16932" spans="1:39" x14ac:dyDescent="0.3">
      <c r="A16932">
        <v>5909</v>
      </c>
      <c r="B16932" t="s">
        <v>692</v>
      </c>
      <c r="C16932" t="s">
        <v>3587</v>
      </c>
      <c r="AJ16932">
        <v>28</v>
      </c>
      <c r="AK16932">
        <v>28</v>
      </c>
      <c r="AL16932">
        <v>28</v>
      </c>
      <c r="AM16932">
        <v>1</v>
      </c>
    </row>
    <row r="16933" spans="1:39" x14ac:dyDescent="0.3">
      <c r="A16933">
        <v>5909</v>
      </c>
      <c r="B16933" t="s">
        <v>808</v>
      </c>
      <c r="C16933" t="s">
        <v>3541</v>
      </c>
      <c r="AJ16933">
        <v>49</v>
      </c>
      <c r="AK16933">
        <v>210</v>
      </c>
      <c r="AL16933">
        <v>42</v>
      </c>
      <c r="AM16933">
        <v>5</v>
      </c>
    </row>
    <row r="16934" spans="1:39" x14ac:dyDescent="0.3">
      <c r="A16934">
        <v>5910</v>
      </c>
      <c r="B16934" t="s">
        <v>572</v>
      </c>
      <c r="C16934" t="s">
        <v>2143</v>
      </c>
      <c r="D16934">
        <v>51</v>
      </c>
      <c r="E16934">
        <v>39.200000000000003</v>
      </c>
      <c r="F16934">
        <v>20</v>
      </c>
      <c r="G16934">
        <v>1</v>
      </c>
      <c r="H16934">
        <v>0</v>
      </c>
      <c r="I16934">
        <v>294</v>
      </c>
      <c r="J16934">
        <v>83.7</v>
      </c>
    </row>
    <row r="16935" spans="1:39" x14ac:dyDescent="0.3">
      <c r="A16935">
        <v>5910</v>
      </c>
      <c r="B16935" t="s">
        <v>806</v>
      </c>
      <c r="C16935" t="s">
        <v>4220</v>
      </c>
      <c r="D16935">
        <v>24</v>
      </c>
      <c r="E16935">
        <v>45.8</v>
      </c>
      <c r="F16935">
        <v>11</v>
      </c>
      <c r="G16935">
        <v>2</v>
      </c>
      <c r="H16935">
        <v>4</v>
      </c>
      <c r="I16935">
        <v>189</v>
      </c>
      <c r="J16935">
        <v>150.30000000000001</v>
      </c>
    </row>
    <row r="16936" spans="1:39" x14ac:dyDescent="0.3">
      <c r="A16936">
        <v>5910</v>
      </c>
      <c r="B16936" t="s">
        <v>572</v>
      </c>
      <c r="C16936" t="s">
        <v>4221</v>
      </c>
      <c r="K16936">
        <v>13</v>
      </c>
      <c r="L16936">
        <v>0</v>
      </c>
      <c r="M16936">
        <v>9</v>
      </c>
      <c r="N16936">
        <v>1</v>
      </c>
      <c r="O16936">
        <v>38</v>
      </c>
    </row>
    <row r="16937" spans="1:39" x14ac:dyDescent="0.3">
      <c r="A16937">
        <v>5910</v>
      </c>
      <c r="B16937" t="s">
        <v>572</v>
      </c>
      <c r="C16937" t="s">
        <v>2143</v>
      </c>
      <c r="K16937">
        <v>16</v>
      </c>
      <c r="L16937">
        <v>0</v>
      </c>
      <c r="M16937">
        <v>14</v>
      </c>
      <c r="N16937">
        <v>2</v>
      </c>
      <c r="O16937">
        <v>32</v>
      </c>
    </row>
    <row r="16938" spans="1:39" x14ac:dyDescent="0.3">
      <c r="A16938">
        <v>5910</v>
      </c>
      <c r="B16938" t="s">
        <v>572</v>
      </c>
      <c r="C16938" t="s">
        <v>4222</v>
      </c>
      <c r="K16938">
        <v>1</v>
      </c>
      <c r="L16938">
        <v>0</v>
      </c>
      <c r="M16938">
        <v>13</v>
      </c>
      <c r="N16938">
        <v>0</v>
      </c>
      <c r="O16938">
        <v>13</v>
      </c>
    </row>
    <row r="16939" spans="1:39" x14ac:dyDescent="0.3">
      <c r="A16939">
        <v>5910</v>
      </c>
      <c r="B16939" t="s">
        <v>572</v>
      </c>
      <c r="C16939" t="s">
        <v>4223</v>
      </c>
      <c r="K16939">
        <v>2</v>
      </c>
      <c r="L16939">
        <v>0</v>
      </c>
      <c r="M16939">
        <v>3</v>
      </c>
      <c r="N16939">
        <v>1</v>
      </c>
      <c r="O16939">
        <v>1</v>
      </c>
    </row>
    <row r="16940" spans="1:39" x14ac:dyDescent="0.3">
      <c r="A16940">
        <v>5910</v>
      </c>
      <c r="B16940" t="s">
        <v>806</v>
      </c>
      <c r="C16940" t="s">
        <v>354</v>
      </c>
      <c r="K16940">
        <v>20</v>
      </c>
      <c r="L16940">
        <v>0</v>
      </c>
      <c r="M16940">
        <v>21</v>
      </c>
      <c r="N16940">
        <v>0</v>
      </c>
      <c r="O16940">
        <v>82</v>
      </c>
    </row>
    <row r="16941" spans="1:39" x14ac:dyDescent="0.3">
      <c r="A16941">
        <v>5910</v>
      </c>
      <c r="B16941" t="s">
        <v>806</v>
      </c>
      <c r="C16941" t="s">
        <v>3938</v>
      </c>
      <c r="K16941">
        <v>11</v>
      </c>
      <c r="L16941">
        <v>0</v>
      </c>
      <c r="M16941">
        <v>16</v>
      </c>
      <c r="N16941">
        <v>0</v>
      </c>
      <c r="O16941">
        <v>46</v>
      </c>
    </row>
    <row r="16942" spans="1:39" x14ac:dyDescent="0.3">
      <c r="A16942">
        <v>5910</v>
      </c>
      <c r="B16942" t="s">
        <v>806</v>
      </c>
      <c r="C16942" t="s">
        <v>4220</v>
      </c>
      <c r="K16942">
        <v>8</v>
      </c>
      <c r="L16942">
        <v>0</v>
      </c>
      <c r="M16942">
        <v>10</v>
      </c>
      <c r="N16942">
        <v>0</v>
      </c>
      <c r="O16942">
        <v>21</v>
      </c>
    </row>
    <row r="16943" spans="1:39" x14ac:dyDescent="0.3">
      <c r="A16943">
        <v>5910</v>
      </c>
      <c r="B16943" t="s">
        <v>806</v>
      </c>
      <c r="C16943" t="s">
        <v>152</v>
      </c>
      <c r="K16943">
        <v>1</v>
      </c>
      <c r="L16943">
        <v>0</v>
      </c>
      <c r="M16943">
        <v>-1</v>
      </c>
      <c r="N16943">
        <v>0</v>
      </c>
      <c r="O16943">
        <v>-1</v>
      </c>
    </row>
    <row r="16944" spans="1:39" x14ac:dyDescent="0.3">
      <c r="A16944">
        <v>5910</v>
      </c>
      <c r="B16944" t="s">
        <v>572</v>
      </c>
      <c r="C16944" t="s">
        <v>1842</v>
      </c>
      <c r="P16944">
        <v>24</v>
      </c>
      <c r="Q16944">
        <v>0</v>
      </c>
      <c r="R16944">
        <v>113</v>
      </c>
      <c r="S16944">
        <v>7</v>
      </c>
    </row>
    <row r="16945" spans="1:24" x14ac:dyDescent="0.3">
      <c r="A16945">
        <v>5910</v>
      </c>
      <c r="B16945" t="s">
        <v>572</v>
      </c>
      <c r="C16945" t="s">
        <v>4222</v>
      </c>
      <c r="P16945">
        <v>26</v>
      </c>
      <c r="Q16945">
        <v>0</v>
      </c>
      <c r="R16945">
        <v>59</v>
      </c>
      <c r="S16945">
        <v>3</v>
      </c>
    </row>
    <row r="16946" spans="1:24" x14ac:dyDescent="0.3">
      <c r="A16946">
        <v>5910</v>
      </c>
      <c r="B16946" t="s">
        <v>572</v>
      </c>
      <c r="C16946" t="s">
        <v>1244</v>
      </c>
      <c r="P16946">
        <v>19</v>
      </c>
      <c r="Q16946">
        <v>0</v>
      </c>
      <c r="R16946">
        <v>58</v>
      </c>
      <c r="S16946">
        <v>4</v>
      </c>
    </row>
    <row r="16947" spans="1:24" x14ac:dyDescent="0.3">
      <c r="A16947">
        <v>5910</v>
      </c>
      <c r="B16947" t="s">
        <v>572</v>
      </c>
      <c r="C16947" t="s">
        <v>4114</v>
      </c>
      <c r="P16947">
        <v>31</v>
      </c>
      <c r="Q16947">
        <v>0</v>
      </c>
      <c r="R16947">
        <v>31</v>
      </c>
      <c r="S16947">
        <v>1</v>
      </c>
    </row>
    <row r="16948" spans="1:24" x14ac:dyDescent="0.3">
      <c r="A16948">
        <v>5910</v>
      </c>
      <c r="B16948" t="s">
        <v>572</v>
      </c>
      <c r="C16948" t="s">
        <v>216</v>
      </c>
      <c r="P16948">
        <v>17</v>
      </c>
      <c r="Q16948">
        <v>0</v>
      </c>
      <c r="R16948">
        <v>17</v>
      </c>
      <c r="S16948">
        <v>1</v>
      </c>
    </row>
    <row r="16949" spans="1:24" x14ac:dyDescent="0.3">
      <c r="A16949">
        <v>5910</v>
      </c>
      <c r="B16949" t="s">
        <v>572</v>
      </c>
      <c r="C16949" t="s">
        <v>2258</v>
      </c>
      <c r="P16949">
        <v>11</v>
      </c>
      <c r="Q16949">
        <v>0</v>
      </c>
      <c r="R16949">
        <v>11</v>
      </c>
      <c r="S16949">
        <v>1</v>
      </c>
    </row>
    <row r="16950" spans="1:24" x14ac:dyDescent="0.3">
      <c r="A16950">
        <v>5910</v>
      </c>
      <c r="B16950" t="s">
        <v>572</v>
      </c>
      <c r="C16950" t="s">
        <v>4221</v>
      </c>
      <c r="P16950">
        <v>3</v>
      </c>
      <c r="Q16950">
        <v>0</v>
      </c>
      <c r="R16950">
        <v>5</v>
      </c>
      <c r="S16950">
        <v>3</v>
      </c>
    </row>
    <row r="16951" spans="1:24" x14ac:dyDescent="0.3">
      <c r="A16951">
        <v>5910</v>
      </c>
      <c r="B16951" t="s">
        <v>806</v>
      </c>
      <c r="C16951" t="s">
        <v>1866</v>
      </c>
      <c r="P16951">
        <v>37</v>
      </c>
      <c r="Q16951">
        <v>2</v>
      </c>
      <c r="R16951">
        <v>96</v>
      </c>
      <c r="S16951">
        <v>5</v>
      </c>
    </row>
    <row r="16952" spans="1:24" x14ac:dyDescent="0.3">
      <c r="A16952">
        <v>5910</v>
      </c>
      <c r="B16952" t="s">
        <v>806</v>
      </c>
      <c r="C16952" t="s">
        <v>3942</v>
      </c>
      <c r="P16952">
        <v>36</v>
      </c>
      <c r="Q16952">
        <v>0</v>
      </c>
      <c r="R16952">
        <v>44</v>
      </c>
      <c r="S16952">
        <v>2</v>
      </c>
    </row>
    <row r="16953" spans="1:24" x14ac:dyDescent="0.3">
      <c r="A16953">
        <v>5910</v>
      </c>
      <c r="B16953" t="s">
        <v>806</v>
      </c>
      <c r="C16953" t="s">
        <v>152</v>
      </c>
      <c r="P16953">
        <v>31</v>
      </c>
      <c r="Q16953">
        <v>2</v>
      </c>
      <c r="R16953">
        <v>37</v>
      </c>
      <c r="S16953">
        <v>2</v>
      </c>
    </row>
    <row r="16954" spans="1:24" x14ac:dyDescent="0.3">
      <c r="A16954">
        <v>5910</v>
      </c>
      <c r="B16954" t="s">
        <v>806</v>
      </c>
      <c r="C16954" t="s">
        <v>354</v>
      </c>
      <c r="P16954">
        <v>7</v>
      </c>
      <c r="Q16954">
        <v>0</v>
      </c>
      <c r="R16954">
        <v>12</v>
      </c>
      <c r="S16954">
        <v>2</v>
      </c>
    </row>
    <row r="16955" spans="1:24" x14ac:dyDescent="0.3">
      <c r="A16955">
        <v>5910</v>
      </c>
      <c r="B16955" t="s">
        <v>572</v>
      </c>
      <c r="C16955" t="s">
        <v>4221</v>
      </c>
      <c r="T16955">
        <v>16</v>
      </c>
      <c r="U16955">
        <v>20</v>
      </c>
      <c r="V16955">
        <v>0</v>
      </c>
      <c r="W16955">
        <v>32</v>
      </c>
      <c r="X16955">
        <v>2</v>
      </c>
    </row>
    <row r="16956" spans="1:24" x14ac:dyDescent="0.3">
      <c r="A16956">
        <v>5910</v>
      </c>
      <c r="B16956" t="s">
        <v>572</v>
      </c>
      <c r="C16956" t="s">
        <v>103</v>
      </c>
      <c r="T16956">
        <v>37</v>
      </c>
      <c r="U16956">
        <v>37</v>
      </c>
      <c r="V16956">
        <v>0</v>
      </c>
      <c r="W16956">
        <v>37</v>
      </c>
      <c r="X16956">
        <v>1</v>
      </c>
    </row>
    <row r="16957" spans="1:24" x14ac:dyDescent="0.3">
      <c r="A16957">
        <v>5910</v>
      </c>
      <c r="B16957" t="s">
        <v>572</v>
      </c>
      <c r="C16957" t="s">
        <v>4224</v>
      </c>
      <c r="T16957">
        <v>10</v>
      </c>
      <c r="U16957">
        <v>10</v>
      </c>
      <c r="V16957">
        <v>0</v>
      </c>
      <c r="W16957">
        <v>10</v>
      </c>
      <c r="X16957">
        <v>1</v>
      </c>
    </row>
    <row r="16958" spans="1:24" x14ac:dyDescent="0.3">
      <c r="A16958">
        <v>5910</v>
      </c>
      <c r="B16958" t="s">
        <v>572</v>
      </c>
      <c r="C16958" t="s">
        <v>4223</v>
      </c>
      <c r="T16958">
        <v>0</v>
      </c>
      <c r="U16958">
        <v>0</v>
      </c>
      <c r="V16958">
        <v>0</v>
      </c>
      <c r="W16958">
        <v>0</v>
      </c>
      <c r="X16958">
        <v>1</v>
      </c>
    </row>
    <row r="16959" spans="1:24" x14ac:dyDescent="0.3">
      <c r="A16959">
        <v>5910</v>
      </c>
      <c r="B16959" t="s">
        <v>806</v>
      </c>
      <c r="C16959" t="s">
        <v>215</v>
      </c>
      <c r="T16959">
        <v>26</v>
      </c>
      <c r="U16959">
        <v>26</v>
      </c>
      <c r="V16959">
        <v>0</v>
      </c>
      <c r="W16959">
        <v>26</v>
      </c>
      <c r="X16959">
        <v>1</v>
      </c>
    </row>
    <row r="16960" spans="1:24" x14ac:dyDescent="0.3">
      <c r="A16960">
        <v>5910</v>
      </c>
      <c r="B16960" t="s">
        <v>806</v>
      </c>
      <c r="C16960" t="s">
        <v>3392</v>
      </c>
      <c r="T16960">
        <v>22</v>
      </c>
      <c r="U16960">
        <v>22</v>
      </c>
      <c r="V16960">
        <v>0</v>
      </c>
      <c r="W16960">
        <v>22</v>
      </c>
      <c r="X16960">
        <v>1</v>
      </c>
    </row>
    <row r="16961" spans="1:39" x14ac:dyDescent="0.3">
      <c r="A16961">
        <v>5910</v>
      </c>
      <c r="B16961" t="s">
        <v>806</v>
      </c>
      <c r="C16961" t="s">
        <v>3942</v>
      </c>
      <c r="T16961">
        <v>12</v>
      </c>
      <c r="U16961">
        <v>12</v>
      </c>
      <c r="V16961">
        <v>0</v>
      </c>
      <c r="W16961">
        <v>12</v>
      </c>
      <c r="X16961">
        <v>1</v>
      </c>
    </row>
    <row r="16962" spans="1:39" x14ac:dyDescent="0.3">
      <c r="A16962">
        <v>5910</v>
      </c>
      <c r="B16962" t="s">
        <v>572</v>
      </c>
      <c r="C16962" t="s">
        <v>4221</v>
      </c>
      <c r="Y16962">
        <v>2.5</v>
      </c>
      <c r="Z16962">
        <v>6</v>
      </c>
      <c r="AA16962">
        <v>0</v>
      </c>
      <c r="AB16962">
        <v>10</v>
      </c>
      <c r="AC16962">
        <v>4</v>
      </c>
    </row>
    <row r="16963" spans="1:39" x14ac:dyDescent="0.3">
      <c r="A16963">
        <v>5910</v>
      </c>
      <c r="B16963" t="s">
        <v>806</v>
      </c>
      <c r="C16963" t="s">
        <v>1866</v>
      </c>
      <c r="Y16963">
        <v>7.8</v>
      </c>
      <c r="Z16963">
        <v>18</v>
      </c>
      <c r="AA16963">
        <v>0</v>
      </c>
      <c r="AB16963">
        <v>31</v>
      </c>
      <c r="AC16963">
        <v>4</v>
      </c>
    </row>
    <row r="16964" spans="1:39" x14ac:dyDescent="0.3">
      <c r="A16964">
        <v>5910</v>
      </c>
      <c r="B16964" t="s">
        <v>806</v>
      </c>
      <c r="C16964" t="s">
        <v>208</v>
      </c>
      <c r="Y16964">
        <v>10</v>
      </c>
      <c r="Z16964">
        <v>0</v>
      </c>
      <c r="AA16964">
        <v>0</v>
      </c>
      <c r="AB16964">
        <v>10</v>
      </c>
      <c r="AC16964">
        <v>1</v>
      </c>
    </row>
    <row r="16965" spans="1:39" x14ac:dyDescent="0.3">
      <c r="A16965">
        <v>5910</v>
      </c>
      <c r="B16965" t="s">
        <v>572</v>
      </c>
      <c r="C16965" t="s">
        <v>4225</v>
      </c>
      <c r="AD16965">
        <v>1</v>
      </c>
      <c r="AE16965" t="s">
        <v>136</v>
      </c>
      <c r="AF16965">
        <v>0</v>
      </c>
      <c r="AG16965">
        <v>0</v>
      </c>
      <c r="AH16965">
        <v>4</v>
      </c>
      <c r="AI16965">
        <v>4</v>
      </c>
    </row>
    <row r="16966" spans="1:39" x14ac:dyDescent="0.3">
      <c r="A16966">
        <v>5910</v>
      </c>
      <c r="B16966" t="s">
        <v>806</v>
      </c>
      <c r="C16966" t="s">
        <v>3946</v>
      </c>
      <c r="AD16966">
        <v>0</v>
      </c>
      <c r="AE16966" t="s">
        <v>136</v>
      </c>
      <c r="AF16966">
        <v>0</v>
      </c>
      <c r="AG16966" t="s">
        <v>136</v>
      </c>
      <c r="AH16966">
        <v>5</v>
      </c>
      <c r="AI16966">
        <v>5</v>
      </c>
    </row>
    <row r="16967" spans="1:39" x14ac:dyDescent="0.3">
      <c r="A16967">
        <v>5910</v>
      </c>
      <c r="B16967" t="s">
        <v>572</v>
      </c>
      <c r="C16967" t="s">
        <v>4226</v>
      </c>
      <c r="AJ16967">
        <v>58</v>
      </c>
      <c r="AK16967">
        <v>320</v>
      </c>
      <c r="AL16967">
        <v>45.7</v>
      </c>
      <c r="AM16967">
        <v>7</v>
      </c>
    </row>
    <row r="16968" spans="1:39" x14ac:dyDescent="0.3">
      <c r="A16968">
        <v>5910</v>
      </c>
      <c r="B16968" t="s">
        <v>806</v>
      </c>
      <c r="C16968" t="s">
        <v>4227</v>
      </c>
      <c r="AJ16968">
        <v>48</v>
      </c>
      <c r="AK16968">
        <v>281</v>
      </c>
      <c r="AL16968">
        <v>40.1</v>
      </c>
      <c r="AM16968">
        <v>7</v>
      </c>
    </row>
    <row r="16969" spans="1:39" x14ac:dyDescent="0.3">
      <c r="A16969">
        <v>5911</v>
      </c>
      <c r="B16969" t="s">
        <v>746</v>
      </c>
      <c r="C16969" t="s">
        <v>311</v>
      </c>
      <c r="D16969">
        <v>10</v>
      </c>
      <c r="E16969">
        <v>40</v>
      </c>
      <c r="F16969">
        <v>4</v>
      </c>
      <c r="G16969">
        <v>0</v>
      </c>
      <c r="H16969">
        <v>0</v>
      </c>
      <c r="I16969">
        <v>16</v>
      </c>
      <c r="J16969">
        <v>53.4</v>
      </c>
    </row>
    <row r="16970" spans="1:39" x14ac:dyDescent="0.3">
      <c r="A16970">
        <v>5911</v>
      </c>
      <c r="B16970" t="s">
        <v>746</v>
      </c>
      <c r="C16970" t="s">
        <v>4228</v>
      </c>
      <c r="D16970">
        <v>2</v>
      </c>
      <c r="E16970">
        <v>100</v>
      </c>
      <c r="F16970">
        <v>2</v>
      </c>
      <c r="G16970">
        <v>0</v>
      </c>
      <c r="H16970">
        <v>0</v>
      </c>
      <c r="I16970">
        <v>5</v>
      </c>
      <c r="J16970">
        <v>121</v>
      </c>
    </row>
    <row r="16971" spans="1:39" x14ac:dyDescent="0.3">
      <c r="A16971">
        <v>5911</v>
      </c>
      <c r="B16971" t="s">
        <v>746</v>
      </c>
      <c r="C16971" t="s">
        <v>3074</v>
      </c>
      <c r="D16971">
        <v>1</v>
      </c>
      <c r="E16971">
        <v>100</v>
      </c>
      <c r="F16971">
        <v>1</v>
      </c>
      <c r="G16971">
        <v>0</v>
      </c>
      <c r="H16971">
        <v>0</v>
      </c>
      <c r="I16971">
        <v>-2</v>
      </c>
      <c r="J16971">
        <v>83.2</v>
      </c>
    </row>
    <row r="16972" spans="1:39" x14ac:dyDescent="0.3">
      <c r="A16972">
        <v>5911</v>
      </c>
      <c r="B16972" t="s">
        <v>165</v>
      </c>
      <c r="C16972" t="s">
        <v>107</v>
      </c>
      <c r="D16972">
        <v>6</v>
      </c>
      <c r="E16972">
        <v>100</v>
      </c>
      <c r="F16972">
        <v>6</v>
      </c>
      <c r="G16972">
        <v>0</v>
      </c>
      <c r="H16972">
        <v>1</v>
      </c>
      <c r="I16972">
        <v>103</v>
      </c>
      <c r="J16972">
        <v>299.2</v>
      </c>
    </row>
    <row r="16973" spans="1:39" x14ac:dyDescent="0.3">
      <c r="A16973">
        <v>5911</v>
      </c>
      <c r="B16973" t="s">
        <v>165</v>
      </c>
      <c r="C16973" t="s">
        <v>4229</v>
      </c>
      <c r="D16973">
        <v>21</v>
      </c>
      <c r="E16973">
        <v>52.4</v>
      </c>
      <c r="F16973">
        <v>11</v>
      </c>
      <c r="G16973">
        <v>0</v>
      </c>
      <c r="H16973">
        <v>0</v>
      </c>
      <c r="I16973">
        <v>97</v>
      </c>
      <c r="J16973">
        <v>91.2</v>
      </c>
    </row>
    <row r="16974" spans="1:39" x14ac:dyDescent="0.3">
      <c r="A16974">
        <v>5911</v>
      </c>
      <c r="B16974" t="s">
        <v>746</v>
      </c>
      <c r="C16974" t="s">
        <v>835</v>
      </c>
      <c r="K16974">
        <v>31</v>
      </c>
      <c r="L16974">
        <v>0</v>
      </c>
      <c r="M16974">
        <v>61</v>
      </c>
      <c r="N16974">
        <v>4</v>
      </c>
      <c r="O16974">
        <v>307</v>
      </c>
    </row>
    <row r="16975" spans="1:39" x14ac:dyDescent="0.3">
      <c r="A16975">
        <v>5911</v>
      </c>
      <c r="B16975" t="s">
        <v>746</v>
      </c>
      <c r="C16975" t="s">
        <v>1751</v>
      </c>
      <c r="K16975">
        <v>10</v>
      </c>
      <c r="L16975">
        <v>0</v>
      </c>
      <c r="M16975">
        <v>7</v>
      </c>
      <c r="N16975">
        <v>1</v>
      </c>
      <c r="O16975">
        <v>40</v>
      </c>
    </row>
    <row r="16976" spans="1:39" x14ac:dyDescent="0.3">
      <c r="A16976">
        <v>5911</v>
      </c>
      <c r="B16976" t="s">
        <v>746</v>
      </c>
      <c r="C16976" t="s">
        <v>4230</v>
      </c>
      <c r="K16976">
        <v>8</v>
      </c>
      <c r="L16976">
        <v>0</v>
      </c>
      <c r="M16976">
        <v>11</v>
      </c>
      <c r="N16976">
        <v>2</v>
      </c>
      <c r="O16976">
        <v>33</v>
      </c>
    </row>
    <row r="16977" spans="1:19" x14ac:dyDescent="0.3">
      <c r="A16977">
        <v>5911</v>
      </c>
      <c r="B16977" t="s">
        <v>746</v>
      </c>
      <c r="C16977" t="s">
        <v>107</v>
      </c>
      <c r="K16977">
        <v>1</v>
      </c>
      <c r="L16977">
        <v>0</v>
      </c>
      <c r="M16977">
        <v>-1</v>
      </c>
      <c r="N16977">
        <v>0</v>
      </c>
      <c r="O16977">
        <v>-1</v>
      </c>
    </row>
    <row r="16978" spans="1:19" x14ac:dyDescent="0.3">
      <c r="A16978">
        <v>5911</v>
      </c>
      <c r="B16978" t="s">
        <v>746</v>
      </c>
      <c r="C16978" t="s">
        <v>311</v>
      </c>
      <c r="K16978">
        <v>4</v>
      </c>
      <c r="L16978">
        <v>0</v>
      </c>
      <c r="M16978">
        <v>4</v>
      </c>
      <c r="N16978">
        <v>0</v>
      </c>
      <c r="O16978">
        <v>-8</v>
      </c>
    </row>
    <row r="16979" spans="1:19" x14ac:dyDescent="0.3">
      <c r="A16979">
        <v>5911</v>
      </c>
      <c r="B16979" t="s">
        <v>165</v>
      </c>
      <c r="C16979" t="s">
        <v>1172</v>
      </c>
      <c r="K16979">
        <v>7</v>
      </c>
      <c r="L16979">
        <v>0</v>
      </c>
      <c r="M16979">
        <v>6</v>
      </c>
      <c r="N16979">
        <v>0</v>
      </c>
      <c r="O16979">
        <v>13</v>
      </c>
    </row>
    <row r="16980" spans="1:19" x14ac:dyDescent="0.3">
      <c r="A16980">
        <v>5911</v>
      </c>
      <c r="B16980" t="s">
        <v>165</v>
      </c>
      <c r="C16980" t="s">
        <v>4231</v>
      </c>
      <c r="K16980">
        <v>1</v>
      </c>
      <c r="L16980">
        <v>0</v>
      </c>
      <c r="M16980">
        <v>1</v>
      </c>
      <c r="N16980">
        <v>0</v>
      </c>
      <c r="O16980">
        <v>1</v>
      </c>
    </row>
    <row r="16981" spans="1:19" x14ac:dyDescent="0.3">
      <c r="A16981">
        <v>5911</v>
      </c>
      <c r="B16981" t="s">
        <v>165</v>
      </c>
      <c r="C16981" t="s">
        <v>4232</v>
      </c>
      <c r="K16981">
        <v>4</v>
      </c>
      <c r="L16981">
        <v>0</v>
      </c>
      <c r="M16981">
        <v>3</v>
      </c>
      <c r="N16981">
        <v>0</v>
      </c>
      <c r="O16981">
        <v>-4</v>
      </c>
    </row>
    <row r="16982" spans="1:19" x14ac:dyDescent="0.3">
      <c r="A16982">
        <v>5911</v>
      </c>
      <c r="B16982" t="s">
        <v>165</v>
      </c>
      <c r="C16982" t="s">
        <v>107</v>
      </c>
      <c r="K16982">
        <v>2</v>
      </c>
      <c r="L16982">
        <v>0</v>
      </c>
      <c r="M16982">
        <v>0</v>
      </c>
      <c r="N16982">
        <v>0</v>
      </c>
      <c r="O16982">
        <v>-11</v>
      </c>
    </row>
    <row r="16983" spans="1:19" x14ac:dyDescent="0.3">
      <c r="A16983">
        <v>5911</v>
      </c>
      <c r="B16983" t="s">
        <v>165</v>
      </c>
      <c r="C16983" t="s">
        <v>4229</v>
      </c>
      <c r="K16983">
        <v>11</v>
      </c>
      <c r="L16983">
        <v>0</v>
      </c>
      <c r="M16983">
        <v>4</v>
      </c>
      <c r="N16983">
        <v>0</v>
      </c>
      <c r="O16983">
        <v>-37</v>
      </c>
    </row>
    <row r="16984" spans="1:19" x14ac:dyDescent="0.3">
      <c r="A16984">
        <v>5911</v>
      </c>
      <c r="B16984" t="s">
        <v>746</v>
      </c>
      <c r="C16984" t="s">
        <v>107</v>
      </c>
      <c r="P16984">
        <v>6</v>
      </c>
      <c r="Q16984">
        <v>0</v>
      </c>
      <c r="R16984">
        <v>14</v>
      </c>
      <c r="S16984">
        <v>3</v>
      </c>
    </row>
    <row r="16985" spans="1:19" x14ac:dyDescent="0.3">
      <c r="A16985">
        <v>5911</v>
      </c>
      <c r="B16985" t="s">
        <v>746</v>
      </c>
      <c r="C16985" t="s">
        <v>4233</v>
      </c>
      <c r="P16985">
        <v>4</v>
      </c>
      <c r="Q16985">
        <v>0</v>
      </c>
      <c r="R16985">
        <v>6</v>
      </c>
      <c r="S16985">
        <v>2</v>
      </c>
    </row>
    <row r="16986" spans="1:19" x14ac:dyDescent="0.3">
      <c r="A16986">
        <v>5911</v>
      </c>
      <c r="B16986" t="s">
        <v>746</v>
      </c>
      <c r="C16986" t="s">
        <v>3843</v>
      </c>
      <c r="P16986">
        <v>1</v>
      </c>
      <c r="Q16986">
        <v>0</v>
      </c>
      <c r="R16986">
        <v>1</v>
      </c>
      <c r="S16986">
        <v>1</v>
      </c>
    </row>
    <row r="16987" spans="1:19" x14ac:dyDescent="0.3">
      <c r="A16987">
        <v>5911</v>
      </c>
      <c r="B16987" t="s">
        <v>746</v>
      </c>
      <c r="C16987" t="s">
        <v>3845</v>
      </c>
      <c r="P16987">
        <v>-2</v>
      </c>
      <c r="Q16987">
        <v>0</v>
      </c>
      <c r="R16987">
        <v>-2</v>
      </c>
      <c r="S16987">
        <v>1</v>
      </c>
    </row>
    <row r="16988" spans="1:19" x14ac:dyDescent="0.3">
      <c r="A16988">
        <v>5911</v>
      </c>
      <c r="B16988" t="s">
        <v>165</v>
      </c>
      <c r="C16988" t="s">
        <v>665</v>
      </c>
      <c r="P16988">
        <v>34</v>
      </c>
      <c r="Q16988">
        <v>0</v>
      </c>
      <c r="R16988">
        <v>76</v>
      </c>
      <c r="S16988">
        <v>3</v>
      </c>
    </row>
    <row r="16989" spans="1:19" x14ac:dyDescent="0.3">
      <c r="A16989">
        <v>5911</v>
      </c>
      <c r="B16989" t="s">
        <v>165</v>
      </c>
      <c r="C16989" t="s">
        <v>4232</v>
      </c>
      <c r="P16989">
        <v>31</v>
      </c>
      <c r="Q16989">
        <v>0</v>
      </c>
      <c r="R16989">
        <v>55</v>
      </c>
      <c r="S16989">
        <v>3</v>
      </c>
    </row>
    <row r="16990" spans="1:19" x14ac:dyDescent="0.3">
      <c r="A16990">
        <v>5911</v>
      </c>
      <c r="B16990" t="s">
        <v>165</v>
      </c>
      <c r="C16990" t="s">
        <v>749</v>
      </c>
      <c r="P16990">
        <v>13</v>
      </c>
      <c r="Q16990">
        <v>1</v>
      </c>
      <c r="R16990">
        <v>27</v>
      </c>
      <c r="S16990">
        <v>3</v>
      </c>
    </row>
    <row r="16991" spans="1:19" x14ac:dyDescent="0.3">
      <c r="A16991">
        <v>5911</v>
      </c>
      <c r="B16991" t="s">
        <v>165</v>
      </c>
      <c r="C16991" t="s">
        <v>4234</v>
      </c>
      <c r="P16991">
        <v>17</v>
      </c>
      <c r="Q16991">
        <v>0</v>
      </c>
      <c r="R16991">
        <v>17</v>
      </c>
      <c r="S16991">
        <v>1</v>
      </c>
    </row>
    <row r="16992" spans="1:19" x14ac:dyDescent="0.3">
      <c r="A16992">
        <v>5911</v>
      </c>
      <c r="B16992" t="s">
        <v>165</v>
      </c>
      <c r="C16992" t="s">
        <v>443</v>
      </c>
      <c r="P16992">
        <v>8</v>
      </c>
      <c r="Q16992">
        <v>0</v>
      </c>
      <c r="R16992">
        <v>14</v>
      </c>
      <c r="S16992">
        <v>4</v>
      </c>
    </row>
    <row r="16993" spans="1:39" x14ac:dyDescent="0.3">
      <c r="A16993">
        <v>5911</v>
      </c>
      <c r="B16993" t="s">
        <v>165</v>
      </c>
      <c r="C16993" t="s">
        <v>1172</v>
      </c>
      <c r="P16993">
        <v>7</v>
      </c>
      <c r="Q16993">
        <v>0</v>
      </c>
      <c r="R16993">
        <v>8</v>
      </c>
      <c r="S16993">
        <v>2</v>
      </c>
    </row>
    <row r="16994" spans="1:39" x14ac:dyDescent="0.3">
      <c r="A16994">
        <v>5911</v>
      </c>
      <c r="B16994" t="s">
        <v>165</v>
      </c>
      <c r="C16994" t="s">
        <v>3773</v>
      </c>
      <c r="P16994">
        <v>3</v>
      </c>
      <c r="Q16994">
        <v>0</v>
      </c>
      <c r="R16994">
        <v>3</v>
      </c>
      <c r="S16994">
        <v>1</v>
      </c>
    </row>
    <row r="16995" spans="1:39" x14ac:dyDescent="0.3">
      <c r="A16995">
        <v>5911</v>
      </c>
      <c r="B16995" t="s">
        <v>746</v>
      </c>
      <c r="C16995" t="s">
        <v>399</v>
      </c>
      <c r="T16995">
        <v>28.5</v>
      </c>
      <c r="U16995">
        <v>29</v>
      </c>
      <c r="V16995">
        <v>0</v>
      </c>
      <c r="W16995">
        <v>57</v>
      </c>
      <c r="X16995">
        <v>2</v>
      </c>
    </row>
    <row r="16996" spans="1:39" x14ac:dyDescent="0.3">
      <c r="A16996">
        <v>5911</v>
      </c>
      <c r="B16996" t="s">
        <v>165</v>
      </c>
      <c r="C16996" t="s">
        <v>1172</v>
      </c>
      <c r="T16996">
        <v>23</v>
      </c>
      <c r="U16996">
        <v>23</v>
      </c>
      <c r="V16996">
        <v>0</v>
      </c>
      <c r="W16996">
        <v>46</v>
      </c>
      <c r="X16996">
        <v>2</v>
      </c>
    </row>
    <row r="16997" spans="1:39" x14ac:dyDescent="0.3">
      <c r="A16997">
        <v>5911</v>
      </c>
      <c r="B16997" t="s">
        <v>165</v>
      </c>
      <c r="C16997" t="s">
        <v>74</v>
      </c>
      <c r="T16997">
        <v>15</v>
      </c>
      <c r="U16997">
        <v>18</v>
      </c>
      <c r="V16997">
        <v>0</v>
      </c>
      <c r="W16997">
        <v>30</v>
      </c>
      <c r="X16997">
        <v>2</v>
      </c>
    </row>
    <row r="16998" spans="1:39" x14ac:dyDescent="0.3">
      <c r="A16998">
        <v>5911</v>
      </c>
      <c r="B16998" t="s">
        <v>165</v>
      </c>
      <c r="C16998" t="s">
        <v>737</v>
      </c>
      <c r="T16998">
        <v>13</v>
      </c>
      <c r="U16998">
        <v>13</v>
      </c>
      <c r="V16998">
        <v>0</v>
      </c>
      <c r="W16998">
        <v>13</v>
      </c>
      <c r="X16998">
        <v>1</v>
      </c>
    </row>
    <row r="16999" spans="1:39" x14ac:dyDescent="0.3">
      <c r="A16999">
        <v>5911</v>
      </c>
      <c r="B16999" t="s">
        <v>165</v>
      </c>
      <c r="C16999" t="s">
        <v>4235</v>
      </c>
      <c r="T16999">
        <v>2</v>
      </c>
      <c r="U16999">
        <v>2</v>
      </c>
      <c r="V16999">
        <v>0</v>
      </c>
      <c r="W16999">
        <v>2</v>
      </c>
      <c r="X16999">
        <v>1</v>
      </c>
    </row>
    <row r="17000" spans="1:39" x14ac:dyDescent="0.3">
      <c r="A17000">
        <v>5911</v>
      </c>
      <c r="B17000" t="s">
        <v>746</v>
      </c>
      <c r="C17000" t="s">
        <v>107</v>
      </c>
      <c r="Y17000">
        <v>5</v>
      </c>
      <c r="Z17000">
        <v>21</v>
      </c>
      <c r="AA17000">
        <v>0</v>
      </c>
      <c r="AB17000">
        <v>20</v>
      </c>
      <c r="AC17000">
        <v>4</v>
      </c>
    </row>
    <row r="17001" spans="1:39" x14ac:dyDescent="0.3">
      <c r="A17001">
        <v>5911</v>
      </c>
      <c r="B17001" t="s">
        <v>165</v>
      </c>
      <c r="C17001" t="s">
        <v>4232</v>
      </c>
      <c r="Y17001">
        <v>6.5</v>
      </c>
      <c r="Z17001">
        <v>9</v>
      </c>
      <c r="AA17001">
        <v>0</v>
      </c>
      <c r="AB17001">
        <v>13</v>
      </c>
      <c r="AC17001">
        <v>2</v>
      </c>
    </row>
    <row r="17002" spans="1:39" x14ac:dyDescent="0.3">
      <c r="A17002">
        <v>5911</v>
      </c>
      <c r="B17002" t="s">
        <v>746</v>
      </c>
      <c r="C17002" t="s">
        <v>872</v>
      </c>
      <c r="AD17002">
        <v>2</v>
      </c>
      <c r="AE17002">
        <v>29</v>
      </c>
      <c r="AF17002">
        <v>1</v>
      </c>
      <c r="AG17002">
        <v>50</v>
      </c>
      <c r="AH17002">
        <v>7</v>
      </c>
      <c r="AI17002">
        <v>4</v>
      </c>
    </row>
    <row r="17003" spans="1:39" x14ac:dyDescent="0.3">
      <c r="A17003">
        <v>5911</v>
      </c>
      <c r="B17003" t="s">
        <v>746</v>
      </c>
      <c r="C17003" t="s">
        <v>1062</v>
      </c>
      <c r="AD17003">
        <v>0</v>
      </c>
      <c r="AE17003" t="s">
        <v>136</v>
      </c>
      <c r="AF17003">
        <v>0</v>
      </c>
      <c r="AG17003" t="s">
        <v>136</v>
      </c>
      <c r="AH17003">
        <v>3</v>
      </c>
      <c r="AI17003">
        <v>3</v>
      </c>
    </row>
    <row r="17004" spans="1:39" x14ac:dyDescent="0.3">
      <c r="A17004">
        <v>5911</v>
      </c>
      <c r="B17004" t="s">
        <v>165</v>
      </c>
      <c r="C17004" t="s">
        <v>3774</v>
      </c>
      <c r="AD17004">
        <v>1</v>
      </c>
      <c r="AE17004">
        <v>22</v>
      </c>
      <c r="AF17004">
        <v>1</v>
      </c>
      <c r="AG17004">
        <v>100</v>
      </c>
      <c r="AH17004">
        <v>4</v>
      </c>
      <c r="AI17004">
        <v>1</v>
      </c>
    </row>
    <row r="17005" spans="1:39" x14ac:dyDescent="0.3">
      <c r="A17005">
        <v>5911</v>
      </c>
      <c r="B17005" t="s">
        <v>746</v>
      </c>
      <c r="C17005" t="s">
        <v>4236</v>
      </c>
      <c r="AJ17005">
        <v>56</v>
      </c>
      <c r="AK17005">
        <v>188</v>
      </c>
      <c r="AL17005">
        <v>47</v>
      </c>
      <c r="AM17005">
        <v>4</v>
      </c>
    </row>
    <row r="17006" spans="1:39" x14ac:dyDescent="0.3">
      <c r="A17006">
        <v>5911</v>
      </c>
      <c r="B17006" t="s">
        <v>746</v>
      </c>
      <c r="C17006" t="s">
        <v>282</v>
      </c>
      <c r="AJ17006">
        <v>26</v>
      </c>
      <c r="AK17006">
        <v>26</v>
      </c>
      <c r="AL17006">
        <v>26</v>
      </c>
      <c r="AM17006">
        <v>1</v>
      </c>
    </row>
    <row r="17007" spans="1:39" x14ac:dyDescent="0.3">
      <c r="A17007">
        <v>5911</v>
      </c>
      <c r="B17007" t="s">
        <v>165</v>
      </c>
      <c r="C17007" t="s">
        <v>1491</v>
      </c>
      <c r="AJ17007">
        <v>53</v>
      </c>
      <c r="AK17007">
        <v>315</v>
      </c>
      <c r="AL17007">
        <v>45</v>
      </c>
      <c r="AM17007">
        <v>7</v>
      </c>
    </row>
    <row r="17008" spans="1:39" x14ac:dyDescent="0.3">
      <c r="A17008">
        <v>5912</v>
      </c>
      <c r="B17008" t="s">
        <v>886</v>
      </c>
      <c r="C17008" t="s">
        <v>93</v>
      </c>
      <c r="D17008">
        <v>37</v>
      </c>
      <c r="E17008">
        <v>35.1</v>
      </c>
      <c r="F17008">
        <v>13</v>
      </c>
      <c r="G17008">
        <v>2</v>
      </c>
      <c r="H17008">
        <v>0</v>
      </c>
      <c r="I17008">
        <v>102</v>
      </c>
      <c r="J17008">
        <v>47.5</v>
      </c>
    </row>
    <row r="17009" spans="1:19" x14ac:dyDescent="0.3">
      <c r="A17009">
        <v>5912</v>
      </c>
      <c r="B17009" t="s">
        <v>767</v>
      </c>
      <c r="C17009" t="s">
        <v>4237</v>
      </c>
      <c r="D17009">
        <v>22</v>
      </c>
      <c r="E17009">
        <v>59.1</v>
      </c>
      <c r="F17009">
        <v>13</v>
      </c>
      <c r="G17009">
        <v>2</v>
      </c>
      <c r="H17009">
        <v>0</v>
      </c>
      <c r="I17009">
        <v>124</v>
      </c>
      <c r="J17009">
        <v>88.3</v>
      </c>
    </row>
    <row r="17010" spans="1:19" x14ac:dyDescent="0.3">
      <c r="A17010">
        <v>5912</v>
      </c>
      <c r="B17010" t="s">
        <v>767</v>
      </c>
      <c r="C17010" t="s">
        <v>4238</v>
      </c>
      <c r="D17010">
        <v>1</v>
      </c>
      <c r="E17010">
        <v>100</v>
      </c>
      <c r="F17010">
        <v>1</v>
      </c>
      <c r="G17010">
        <v>0</v>
      </c>
      <c r="H17010">
        <v>0</v>
      </c>
      <c r="I17010">
        <v>29</v>
      </c>
      <c r="J17010">
        <v>343.6</v>
      </c>
    </row>
    <row r="17011" spans="1:19" x14ac:dyDescent="0.3">
      <c r="A17011">
        <v>5912</v>
      </c>
      <c r="B17011" t="s">
        <v>767</v>
      </c>
      <c r="C17011" t="s">
        <v>3193</v>
      </c>
      <c r="D17011">
        <v>1</v>
      </c>
      <c r="E17011">
        <v>0</v>
      </c>
      <c r="F17011">
        <v>0</v>
      </c>
      <c r="G17011">
        <v>0</v>
      </c>
      <c r="H17011">
        <v>0</v>
      </c>
      <c r="I17011">
        <v>0</v>
      </c>
      <c r="J17011">
        <v>0</v>
      </c>
    </row>
    <row r="17012" spans="1:19" x14ac:dyDescent="0.3">
      <c r="A17012">
        <v>5912</v>
      </c>
      <c r="B17012" t="s">
        <v>886</v>
      </c>
      <c r="C17012" t="s">
        <v>4043</v>
      </c>
      <c r="K17012">
        <v>20</v>
      </c>
      <c r="L17012">
        <v>0</v>
      </c>
      <c r="M17012">
        <v>9</v>
      </c>
      <c r="N17012">
        <v>2</v>
      </c>
      <c r="O17012">
        <v>59</v>
      </c>
    </row>
    <row r="17013" spans="1:19" x14ac:dyDescent="0.3">
      <c r="A17013">
        <v>5912</v>
      </c>
      <c r="B17013" t="s">
        <v>886</v>
      </c>
      <c r="C17013" t="s">
        <v>3193</v>
      </c>
      <c r="K17013">
        <v>4</v>
      </c>
      <c r="L17013">
        <v>0</v>
      </c>
      <c r="M17013">
        <v>15</v>
      </c>
      <c r="N17013">
        <v>0</v>
      </c>
      <c r="O17013">
        <v>38</v>
      </c>
    </row>
    <row r="17014" spans="1:19" x14ac:dyDescent="0.3">
      <c r="A17014">
        <v>5912</v>
      </c>
      <c r="B17014" t="s">
        <v>886</v>
      </c>
      <c r="C17014" t="s">
        <v>4239</v>
      </c>
      <c r="K17014">
        <v>1</v>
      </c>
      <c r="L17014">
        <v>0</v>
      </c>
      <c r="M17014">
        <v>2</v>
      </c>
      <c r="N17014">
        <v>0</v>
      </c>
      <c r="O17014">
        <v>2</v>
      </c>
    </row>
    <row r="17015" spans="1:19" x14ac:dyDescent="0.3">
      <c r="A17015">
        <v>5912</v>
      </c>
      <c r="B17015" t="s">
        <v>886</v>
      </c>
      <c r="C17015" t="s">
        <v>93</v>
      </c>
      <c r="K17015">
        <v>7</v>
      </c>
      <c r="L17015">
        <v>0</v>
      </c>
      <c r="M17015">
        <v>4</v>
      </c>
      <c r="N17015">
        <v>0</v>
      </c>
      <c r="O17015">
        <v>-46</v>
      </c>
    </row>
    <row r="17016" spans="1:19" x14ac:dyDescent="0.3">
      <c r="A17016">
        <v>5912</v>
      </c>
      <c r="B17016" t="s">
        <v>767</v>
      </c>
      <c r="C17016" t="s">
        <v>3626</v>
      </c>
      <c r="K17016">
        <v>16</v>
      </c>
      <c r="L17016">
        <v>0</v>
      </c>
      <c r="M17016">
        <v>64</v>
      </c>
      <c r="N17016">
        <v>1</v>
      </c>
      <c r="O17016">
        <v>117</v>
      </c>
    </row>
    <row r="17017" spans="1:19" x14ac:dyDescent="0.3">
      <c r="A17017">
        <v>5912</v>
      </c>
      <c r="B17017" t="s">
        <v>767</v>
      </c>
      <c r="C17017" t="s">
        <v>4237</v>
      </c>
      <c r="K17017">
        <v>14</v>
      </c>
      <c r="L17017">
        <v>1</v>
      </c>
      <c r="M17017">
        <v>11</v>
      </c>
      <c r="N17017">
        <v>0</v>
      </c>
      <c r="O17017">
        <v>27</v>
      </c>
    </row>
    <row r="17018" spans="1:19" x14ac:dyDescent="0.3">
      <c r="A17018">
        <v>5912</v>
      </c>
      <c r="B17018" t="s">
        <v>767</v>
      </c>
      <c r="C17018" t="s">
        <v>751</v>
      </c>
      <c r="K17018">
        <v>3</v>
      </c>
      <c r="L17018">
        <v>0</v>
      </c>
      <c r="M17018">
        <v>24</v>
      </c>
      <c r="N17018">
        <v>1</v>
      </c>
      <c r="O17018">
        <v>22</v>
      </c>
    </row>
    <row r="17019" spans="1:19" x14ac:dyDescent="0.3">
      <c r="A17019">
        <v>5912</v>
      </c>
      <c r="B17019" t="s">
        <v>767</v>
      </c>
      <c r="C17019" t="s">
        <v>3761</v>
      </c>
      <c r="K17019">
        <v>2</v>
      </c>
      <c r="L17019">
        <v>0</v>
      </c>
      <c r="M17019">
        <v>1</v>
      </c>
      <c r="N17019">
        <v>0</v>
      </c>
      <c r="O17019">
        <v>-1</v>
      </c>
    </row>
    <row r="17020" spans="1:19" x14ac:dyDescent="0.3">
      <c r="A17020">
        <v>5912</v>
      </c>
      <c r="B17020" t="s">
        <v>886</v>
      </c>
      <c r="C17020" t="s">
        <v>3193</v>
      </c>
      <c r="P17020">
        <v>19</v>
      </c>
      <c r="Q17020">
        <v>0</v>
      </c>
      <c r="R17020">
        <v>32</v>
      </c>
      <c r="S17020">
        <v>4</v>
      </c>
    </row>
    <row r="17021" spans="1:19" x14ac:dyDescent="0.3">
      <c r="A17021">
        <v>5912</v>
      </c>
      <c r="B17021" t="s">
        <v>886</v>
      </c>
      <c r="C17021" t="s">
        <v>429</v>
      </c>
      <c r="P17021">
        <v>33</v>
      </c>
      <c r="Q17021">
        <v>0</v>
      </c>
      <c r="R17021">
        <v>31</v>
      </c>
      <c r="S17021">
        <v>3</v>
      </c>
    </row>
    <row r="17022" spans="1:19" x14ac:dyDescent="0.3">
      <c r="A17022">
        <v>5912</v>
      </c>
      <c r="B17022" t="s">
        <v>886</v>
      </c>
      <c r="C17022" t="s">
        <v>3735</v>
      </c>
      <c r="P17022">
        <v>13</v>
      </c>
      <c r="Q17022">
        <v>0</v>
      </c>
      <c r="R17022">
        <v>19</v>
      </c>
      <c r="S17022">
        <v>2</v>
      </c>
    </row>
    <row r="17023" spans="1:19" x14ac:dyDescent="0.3">
      <c r="A17023">
        <v>5912</v>
      </c>
      <c r="B17023" t="s">
        <v>886</v>
      </c>
      <c r="C17023" t="s">
        <v>155</v>
      </c>
      <c r="P17023">
        <v>9</v>
      </c>
      <c r="Q17023">
        <v>0</v>
      </c>
      <c r="R17023">
        <v>9</v>
      </c>
      <c r="S17023">
        <v>1</v>
      </c>
    </row>
    <row r="17024" spans="1:19" x14ac:dyDescent="0.3">
      <c r="A17024">
        <v>5912</v>
      </c>
      <c r="B17024" t="s">
        <v>886</v>
      </c>
      <c r="C17024" t="s">
        <v>4043</v>
      </c>
      <c r="P17024">
        <v>6</v>
      </c>
      <c r="Q17024">
        <v>0</v>
      </c>
      <c r="R17024">
        <v>6</v>
      </c>
      <c r="S17024">
        <v>2</v>
      </c>
    </row>
    <row r="17025" spans="1:39" x14ac:dyDescent="0.3">
      <c r="A17025">
        <v>5912</v>
      </c>
      <c r="B17025" t="s">
        <v>886</v>
      </c>
      <c r="C17025" t="s">
        <v>4044</v>
      </c>
      <c r="P17025">
        <v>5</v>
      </c>
      <c r="Q17025">
        <v>0</v>
      </c>
      <c r="R17025">
        <v>5</v>
      </c>
      <c r="S17025">
        <v>1</v>
      </c>
    </row>
    <row r="17026" spans="1:39" x14ac:dyDescent="0.3">
      <c r="A17026">
        <v>5912</v>
      </c>
      <c r="B17026" t="s">
        <v>767</v>
      </c>
      <c r="C17026" t="s">
        <v>4240</v>
      </c>
      <c r="P17026">
        <v>29</v>
      </c>
      <c r="Q17026">
        <v>0</v>
      </c>
      <c r="R17026">
        <v>54</v>
      </c>
      <c r="S17026">
        <v>3</v>
      </c>
    </row>
    <row r="17027" spans="1:39" x14ac:dyDescent="0.3">
      <c r="A17027">
        <v>5912</v>
      </c>
      <c r="B17027" t="s">
        <v>767</v>
      </c>
      <c r="C17027" t="s">
        <v>3193</v>
      </c>
      <c r="P17027">
        <v>18</v>
      </c>
      <c r="Q17027">
        <v>0</v>
      </c>
      <c r="R17027">
        <v>38</v>
      </c>
      <c r="S17027">
        <v>4</v>
      </c>
    </row>
    <row r="17028" spans="1:39" x14ac:dyDescent="0.3">
      <c r="A17028">
        <v>5912</v>
      </c>
      <c r="B17028" t="s">
        <v>767</v>
      </c>
      <c r="C17028" t="s">
        <v>192</v>
      </c>
      <c r="P17028">
        <v>21</v>
      </c>
      <c r="Q17028">
        <v>0</v>
      </c>
      <c r="R17028">
        <v>24</v>
      </c>
      <c r="S17028">
        <v>2</v>
      </c>
    </row>
    <row r="17029" spans="1:39" x14ac:dyDescent="0.3">
      <c r="A17029">
        <v>5912</v>
      </c>
      <c r="B17029" t="s">
        <v>767</v>
      </c>
      <c r="C17029" t="s">
        <v>751</v>
      </c>
      <c r="P17029">
        <v>23</v>
      </c>
      <c r="Q17029">
        <v>0</v>
      </c>
      <c r="R17029">
        <v>23</v>
      </c>
      <c r="S17029">
        <v>2</v>
      </c>
    </row>
    <row r="17030" spans="1:39" x14ac:dyDescent="0.3">
      <c r="A17030">
        <v>5912</v>
      </c>
      <c r="B17030" t="s">
        <v>767</v>
      </c>
      <c r="C17030" t="s">
        <v>3761</v>
      </c>
      <c r="P17030">
        <v>13</v>
      </c>
      <c r="Q17030">
        <v>0</v>
      </c>
      <c r="R17030">
        <v>12</v>
      </c>
      <c r="S17030">
        <v>2</v>
      </c>
    </row>
    <row r="17031" spans="1:39" x14ac:dyDescent="0.3">
      <c r="A17031">
        <v>5912</v>
      </c>
      <c r="B17031" t="s">
        <v>767</v>
      </c>
      <c r="C17031" t="s">
        <v>536</v>
      </c>
      <c r="P17031">
        <v>2</v>
      </c>
      <c r="Q17031">
        <v>0</v>
      </c>
      <c r="R17031">
        <v>2</v>
      </c>
      <c r="S17031">
        <v>1</v>
      </c>
    </row>
    <row r="17032" spans="1:39" x14ac:dyDescent="0.3">
      <c r="A17032">
        <v>5912</v>
      </c>
      <c r="B17032" t="s">
        <v>886</v>
      </c>
      <c r="C17032" t="s">
        <v>3193</v>
      </c>
      <c r="T17032">
        <v>12</v>
      </c>
      <c r="U17032">
        <v>15</v>
      </c>
      <c r="V17032">
        <v>0</v>
      </c>
      <c r="W17032">
        <v>24</v>
      </c>
      <c r="X17032">
        <v>2</v>
      </c>
    </row>
    <row r="17033" spans="1:39" x14ac:dyDescent="0.3">
      <c r="A17033">
        <v>5912</v>
      </c>
      <c r="B17033" t="s">
        <v>886</v>
      </c>
      <c r="C17033" t="s">
        <v>1101</v>
      </c>
      <c r="Y17033">
        <v>3.3</v>
      </c>
      <c r="Z17033">
        <v>7</v>
      </c>
      <c r="AA17033">
        <v>0</v>
      </c>
      <c r="AB17033">
        <v>10</v>
      </c>
      <c r="AC17033">
        <v>3</v>
      </c>
    </row>
    <row r="17034" spans="1:39" x14ac:dyDescent="0.3">
      <c r="A17034">
        <v>5912</v>
      </c>
      <c r="B17034" t="s">
        <v>886</v>
      </c>
      <c r="C17034" t="s">
        <v>4241</v>
      </c>
      <c r="Y17034">
        <v>17</v>
      </c>
      <c r="Z17034">
        <v>0</v>
      </c>
      <c r="AA17034">
        <v>0</v>
      </c>
      <c r="AB17034">
        <v>17</v>
      </c>
      <c r="AC17034">
        <v>1</v>
      </c>
    </row>
    <row r="17035" spans="1:39" x14ac:dyDescent="0.3">
      <c r="A17035">
        <v>5912</v>
      </c>
      <c r="B17035" t="s">
        <v>767</v>
      </c>
      <c r="C17035" t="s">
        <v>751</v>
      </c>
      <c r="Y17035">
        <v>8.6999999999999993</v>
      </c>
      <c r="Z17035">
        <v>28</v>
      </c>
      <c r="AA17035">
        <v>0</v>
      </c>
      <c r="AB17035">
        <v>26</v>
      </c>
      <c r="AC17035">
        <v>3</v>
      </c>
    </row>
    <row r="17036" spans="1:39" x14ac:dyDescent="0.3">
      <c r="A17036">
        <v>5912</v>
      </c>
      <c r="B17036" t="s">
        <v>886</v>
      </c>
      <c r="C17036" t="s">
        <v>4242</v>
      </c>
      <c r="AD17036">
        <v>0</v>
      </c>
      <c r="AE17036" t="s">
        <v>136</v>
      </c>
      <c r="AF17036">
        <v>0</v>
      </c>
      <c r="AG17036" t="s">
        <v>136</v>
      </c>
      <c r="AH17036">
        <v>2</v>
      </c>
      <c r="AI17036">
        <v>2</v>
      </c>
    </row>
    <row r="17037" spans="1:39" x14ac:dyDescent="0.3">
      <c r="A17037">
        <v>5912</v>
      </c>
      <c r="B17037" t="s">
        <v>767</v>
      </c>
      <c r="C17037" t="s">
        <v>3629</v>
      </c>
      <c r="AD17037">
        <v>0</v>
      </c>
      <c r="AE17037" t="s">
        <v>136</v>
      </c>
      <c r="AF17037">
        <v>0</v>
      </c>
      <c r="AG17037" t="s">
        <v>136</v>
      </c>
      <c r="AH17037">
        <v>3</v>
      </c>
      <c r="AI17037">
        <v>3</v>
      </c>
    </row>
    <row r="17038" spans="1:39" x14ac:dyDescent="0.3">
      <c r="A17038">
        <v>5912</v>
      </c>
      <c r="B17038" t="s">
        <v>886</v>
      </c>
      <c r="C17038" t="s">
        <v>187</v>
      </c>
      <c r="AJ17038">
        <v>59</v>
      </c>
      <c r="AK17038">
        <v>367</v>
      </c>
      <c r="AL17038">
        <v>45.9</v>
      </c>
      <c r="AM17038">
        <v>8</v>
      </c>
    </row>
    <row r="17039" spans="1:39" x14ac:dyDescent="0.3">
      <c r="A17039">
        <v>5912</v>
      </c>
      <c r="B17039" t="s">
        <v>767</v>
      </c>
      <c r="C17039" t="s">
        <v>4243</v>
      </c>
      <c r="AJ17039">
        <v>45</v>
      </c>
      <c r="AK17039">
        <v>272</v>
      </c>
      <c r="AL17039">
        <v>38.9</v>
      </c>
      <c r="AM17039">
        <v>7</v>
      </c>
    </row>
    <row r="17040" spans="1:39" x14ac:dyDescent="0.3">
      <c r="A17040">
        <v>4381</v>
      </c>
      <c r="B17040" t="s">
        <v>3820</v>
      </c>
      <c r="C17040" t="s">
        <v>107</v>
      </c>
      <c r="D17040">
        <v>22</v>
      </c>
      <c r="E17040">
        <v>40.9</v>
      </c>
      <c r="F17040">
        <v>9</v>
      </c>
      <c r="G17040">
        <v>1</v>
      </c>
      <c r="H17040">
        <v>0</v>
      </c>
      <c r="I17040">
        <v>126</v>
      </c>
      <c r="J17040">
        <v>79.900000000000006</v>
      </c>
    </row>
    <row r="17041" spans="1:19" x14ac:dyDescent="0.3">
      <c r="A17041">
        <v>4381</v>
      </c>
      <c r="B17041" t="s">
        <v>1063</v>
      </c>
      <c r="C17041" t="s">
        <v>2903</v>
      </c>
      <c r="D17041">
        <v>34</v>
      </c>
      <c r="E17041">
        <v>55.9</v>
      </c>
      <c r="F17041">
        <v>19</v>
      </c>
      <c r="G17041">
        <v>5</v>
      </c>
      <c r="H17041">
        <v>1</v>
      </c>
      <c r="I17041">
        <v>224</v>
      </c>
      <c r="J17041">
        <v>91.5</v>
      </c>
    </row>
    <row r="17042" spans="1:19" x14ac:dyDescent="0.3">
      <c r="A17042">
        <v>4381</v>
      </c>
      <c r="B17042" t="s">
        <v>3820</v>
      </c>
      <c r="C17042" t="s">
        <v>4244</v>
      </c>
      <c r="K17042">
        <v>28</v>
      </c>
      <c r="L17042">
        <v>0</v>
      </c>
      <c r="M17042">
        <v>35</v>
      </c>
      <c r="N17042">
        <v>1</v>
      </c>
      <c r="O17042">
        <v>130</v>
      </c>
    </row>
    <row r="17043" spans="1:19" x14ac:dyDescent="0.3">
      <c r="A17043">
        <v>4381</v>
      </c>
      <c r="B17043" t="s">
        <v>3820</v>
      </c>
      <c r="C17043" t="s">
        <v>1112</v>
      </c>
      <c r="K17043">
        <v>4</v>
      </c>
      <c r="L17043">
        <v>0</v>
      </c>
      <c r="M17043">
        <v>27</v>
      </c>
      <c r="N17043">
        <v>1</v>
      </c>
      <c r="O17043">
        <v>29</v>
      </c>
    </row>
    <row r="17044" spans="1:19" x14ac:dyDescent="0.3">
      <c r="A17044">
        <v>4381</v>
      </c>
      <c r="B17044" t="s">
        <v>3820</v>
      </c>
      <c r="C17044" t="s">
        <v>4245</v>
      </c>
      <c r="K17044">
        <v>3</v>
      </c>
      <c r="L17044">
        <v>0</v>
      </c>
      <c r="M17044">
        <v>12</v>
      </c>
      <c r="N17044">
        <v>0</v>
      </c>
      <c r="O17044">
        <v>22</v>
      </c>
    </row>
    <row r="17045" spans="1:19" x14ac:dyDescent="0.3">
      <c r="A17045">
        <v>4381</v>
      </c>
      <c r="B17045" t="s">
        <v>3820</v>
      </c>
      <c r="C17045" t="s">
        <v>107</v>
      </c>
      <c r="K17045">
        <v>5</v>
      </c>
      <c r="L17045">
        <v>0</v>
      </c>
      <c r="M17045">
        <v>8</v>
      </c>
      <c r="N17045">
        <v>0</v>
      </c>
      <c r="O17045">
        <v>8</v>
      </c>
    </row>
    <row r="17046" spans="1:19" x14ac:dyDescent="0.3">
      <c r="A17046">
        <v>4381</v>
      </c>
      <c r="B17046" t="s">
        <v>3820</v>
      </c>
      <c r="C17046" t="s">
        <v>3284</v>
      </c>
      <c r="K17046">
        <v>2</v>
      </c>
      <c r="L17046">
        <v>0</v>
      </c>
      <c r="M17046">
        <v>6</v>
      </c>
      <c r="N17046">
        <v>0</v>
      </c>
      <c r="O17046">
        <v>4</v>
      </c>
    </row>
    <row r="17047" spans="1:19" x14ac:dyDescent="0.3">
      <c r="A17047">
        <v>4381</v>
      </c>
      <c r="B17047" t="s">
        <v>3820</v>
      </c>
      <c r="C17047" t="s">
        <v>682</v>
      </c>
      <c r="K17047">
        <v>1</v>
      </c>
      <c r="L17047">
        <v>0</v>
      </c>
      <c r="M17047">
        <v>-1</v>
      </c>
      <c r="N17047">
        <v>0</v>
      </c>
      <c r="O17047">
        <v>-1</v>
      </c>
    </row>
    <row r="17048" spans="1:19" x14ac:dyDescent="0.3">
      <c r="A17048">
        <v>4381</v>
      </c>
      <c r="B17048" t="s">
        <v>1063</v>
      </c>
      <c r="C17048" t="s">
        <v>638</v>
      </c>
      <c r="K17048">
        <v>23</v>
      </c>
      <c r="L17048">
        <v>0</v>
      </c>
      <c r="M17048">
        <v>16</v>
      </c>
      <c r="N17048">
        <v>0</v>
      </c>
      <c r="O17048">
        <v>85</v>
      </c>
    </row>
    <row r="17049" spans="1:19" x14ac:dyDescent="0.3">
      <c r="A17049">
        <v>4381</v>
      </c>
      <c r="B17049" t="s">
        <v>1063</v>
      </c>
      <c r="C17049" t="s">
        <v>215</v>
      </c>
      <c r="K17049">
        <v>2</v>
      </c>
      <c r="L17049">
        <v>0</v>
      </c>
      <c r="M17049">
        <v>7</v>
      </c>
      <c r="N17049">
        <v>0</v>
      </c>
      <c r="O17049">
        <v>7</v>
      </c>
    </row>
    <row r="17050" spans="1:19" x14ac:dyDescent="0.3">
      <c r="A17050">
        <v>4381</v>
      </c>
      <c r="B17050" t="s">
        <v>1063</v>
      </c>
      <c r="C17050" t="s">
        <v>4246</v>
      </c>
      <c r="K17050">
        <v>1</v>
      </c>
      <c r="L17050">
        <v>0</v>
      </c>
      <c r="M17050">
        <v>1</v>
      </c>
      <c r="N17050">
        <v>0</v>
      </c>
      <c r="O17050">
        <v>1</v>
      </c>
    </row>
    <row r="17051" spans="1:19" x14ac:dyDescent="0.3">
      <c r="A17051">
        <v>4381</v>
      </c>
      <c r="B17051" t="s">
        <v>1063</v>
      </c>
      <c r="C17051" t="s">
        <v>2903</v>
      </c>
      <c r="K17051">
        <v>3</v>
      </c>
      <c r="L17051">
        <v>0</v>
      </c>
      <c r="M17051">
        <v>1</v>
      </c>
      <c r="N17051">
        <v>0</v>
      </c>
      <c r="O17051">
        <v>-8</v>
      </c>
    </row>
    <row r="17052" spans="1:19" x14ac:dyDescent="0.3">
      <c r="A17052">
        <v>4381</v>
      </c>
      <c r="B17052" t="s">
        <v>3820</v>
      </c>
      <c r="C17052" t="s">
        <v>682</v>
      </c>
      <c r="P17052">
        <v>25</v>
      </c>
      <c r="Q17052">
        <v>0</v>
      </c>
      <c r="R17052">
        <v>78</v>
      </c>
      <c r="S17052">
        <v>5</v>
      </c>
    </row>
    <row r="17053" spans="1:19" x14ac:dyDescent="0.3">
      <c r="A17053">
        <v>4381</v>
      </c>
      <c r="B17053" t="s">
        <v>3820</v>
      </c>
      <c r="C17053" t="s">
        <v>3284</v>
      </c>
      <c r="P17053">
        <v>11</v>
      </c>
      <c r="Q17053">
        <v>0</v>
      </c>
      <c r="R17053">
        <v>27</v>
      </c>
      <c r="S17053">
        <v>3</v>
      </c>
    </row>
    <row r="17054" spans="1:19" x14ac:dyDescent="0.3">
      <c r="A17054">
        <v>4381</v>
      </c>
      <c r="B17054" t="s">
        <v>3820</v>
      </c>
      <c r="C17054" t="s">
        <v>1277</v>
      </c>
      <c r="P17054">
        <v>21</v>
      </c>
      <c r="Q17054">
        <v>0</v>
      </c>
      <c r="R17054">
        <v>21</v>
      </c>
      <c r="S17054">
        <v>1</v>
      </c>
    </row>
    <row r="17055" spans="1:19" x14ac:dyDescent="0.3">
      <c r="A17055">
        <v>4381</v>
      </c>
      <c r="B17055" t="s">
        <v>1063</v>
      </c>
      <c r="C17055" t="s">
        <v>4247</v>
      </c>
      <c r="P17055">
        <v>55</v>
      </c>
      <c r="Q17055">
        <v>0</v>
      </c>
      <c r="R17055">
        <v>107</v>
      </c>
      <c r="S17055">
        <v>4</v>
      </c>
    </row>
    <row r="17056" spans="1:19" x14ac:dyDescent="0.3">
      <c r="A17056">
        <v>4381</v>
      </c>
      <c r="B17056" t="s">
        <v>1063</v>
      </c>
      <c r="C17056" t="s">
        <v>2218</v>
      </c>
      <c r="P17056">
        <v>22</v>
      </c>
      <c r="Q17056">
        <v>1</v>
      </c>
      <c r="R17056">
        <v>44</v>
      </c>
      <c r="S17056">
        <v>4</v>
      </c>
    </row>
    <row r="17057" spans="1:39" x14ac:dyDescent="0.3">
      <c r="A17057">
        <v>4381</v>
      </c>
      <c r="B17057" t="s">
        <v>1063</v>
      </c>
      <c r="C17057" t="s">
        <v>957</v>
      </c>
      <c r="P17057">
        <v>11</v>
      </c>
      <c r="Q17057">
        <v>0</v>
      </c>
      <c r="R17057">
        <v>21</v>
      </c>
      <c r="S17057">
        <v>3</v>
      </c>
    </row>
    <row r="17058" spans="1:39" x14ac:dyDescent="0.3">
      <c r="A17058">
        <v>4381</v>
      </c>
      <c r="B17058" t="s">
        <v>1063</v>
      </c>
      <c r="C17058" t="s">
        <v>215</v>
      </c>
      <c r="P17058">
        <v>11</v>
      </c>
      <c r="Q17058">
        <v>0</v>
      </c>
      <c r="R17058">
        <v>20</v>
      </c>
      <c r="S17058">
        <v>3</v>
      </c>
    </row>
    <row r="17059" spans="1:39" x14ac:dyDescent="0.3">
      <c r="A17059">
        <v>4381</v>
      </c>
      <c r="B17059" t="s">
        <v>1063</v>
      </c>
      <c r="C17059" t="s">
        <v>638</v>
      </c>
      <c r="P17059">
        <v>7</v>
      </c>
      <c r="Q17059">
        <v>0</v>
      </c>
      <c r="R17059">
        <v>16</v>
      </c>
      <c r="S17059">
        <v>3</v>
      </c>
    </row>
    <row r="17060" spans="1:39" x14ac:dyDescent="0.3">
      <c r="A17060">
        <v>4381</v>
      </c>
      <c r="B17060" t="s">
        <v>1063</v>
      </c>
      <c r="C17060" t="s">
        <v>4246</v>
      </c>
      <c r="P17060">
        <v>16</v>
      </c>
      <c r="Q17060">
        <v>0</v>
      </c>
      <c r="R17060">
        <v>16</v>
      </c>
      <c r="S17060">
        <v>1</v>
      </c>
    </row>
    <row r="17061" spans="1:39" x14ac:dyDescent="0.3">
      <c r="A17061">
        <v>4381</v>
      </c>
      <c r="B17061" t="s">
        <v>1063</v>
      </c>
      <c r="C17061" t="s">
        <v>4248</v>
      </c>
      <c r="P17061">
        <v>0</v>
      </c>
      <c r="Q17061">
        <v>0</v>
      </c>
      <c r="R17061">
        <v>0</v>
      </c>
      <c r="S17061">
        <v>1</v>
      </c>
    </row>
    <row r="17062" spans="1:39" x14ac:dyDescent="0.3">
      <c r="A17062">
        <v>4381</v>
      </c>
      <c r="B17062" t="s">
        <v>3820</v>
      </c>
      <c r="C17062" t="s">
        <v>3284</v>
      </c>
      <c r="T17062">
        <v>26</v>
      </c>
      <c r="U17062">
        <v>36</v>
      </c>
      <c r="V17062">
        <v>0</v>
      </c>
      <c r="W17062">
        <v>104</v>
      </c>
      <c r="X17062">
        <v>4</v>
      </c>
    </row>
    <row r="17063" spans="1:39" x14ac:dyDescent="0.3">
      <c r="A17063">
        <v>4381</v>
      </c>
      <c r="B17063" t="s">
        <v>3820</v>
      </c>
      <c r="C17063" t="s">
        <v>1112</v>
      </c>
      <c r="T17063">
        <v>50</v>
      </c>
      <c r="U17063">
        <v>50</v>
      </c>
      <c r="V17063">
        <v>0</v>
      </c>
      <c r="W17063">
        <v>50</v>
      </c>
      <c r="X17063">
        <v>1</v>
      </c>
    </row>
    <row r="17064" spans="1:39" x14ac:dyDescent="0.3">
      <c r="A17064">
        <v>4381</v>
      </c>
      <c r="B17064" t="s">
        <v>1063</v>
      </c>
      <c r="C17064" t="s">
        <v>2218</v>
      </c>
      <c r="T17064">
        <v>14.7</v>
      </c>
      <c r="U17064">
        <v>18</v>
      </c>
      <c r="V17064">
        <v>0</v>
      </c>
      <c r="W17064">
        <v>44</v>
      </c>
      <c r="X17064">
        <v>3</v>
      </c>
    </row>
    <row r="17065" spans="1:39" x14ac:dyDescent="0.3">
      <c r="A17065">
        <v>4381</v>
      </c>
      <c r="B17065" t="s">
        <v>1063</v>
      </c>
      <c r="C17065" t="s">
        <v>52</v>
      </c>
      <c r="T17065">
        <v>26</v>
      </c>
      <c r="U17065">
        <v>26</v>
      </c>
      <c r="V17065">
        <v>0</v>
      </c>
      <c r="W17065">
        <v>26</v>
      </c>
      <c r="X17065">
        <v>1</v>
      </c>
    </row>
    <row r="17066" spans="1:39" x14ac:dyDescent="0.3">
      <c r="A17066">
        <v>4381</v>
      </c>
      <c r="B17066" t="s">
        <v>3820</v>
      </c>
      <c r="C17066" t="s">
        <v>3284</v>
      </c>
      <c r="Y17066">
        <v>11</v>
      </c>
      <c r="Z17066">
        <v>11</v>
      </c>
      <c r="AA17066">
        <v>0</v>
      </c>
      <c r="AB17066">
        <v>11</v>
      </c>
      <c r="AC17066">
        <v>1</v>
      </c>
    </row>
    <row r="17067" spans="1:39" x14ac:dyDescent="0.3">
      <c r="A17067">
        <v>4381</v>
      </c>
      <c r="B17067" t="s">
        <v>1063</v>
      </c>
      <c r="C17067" t="s">
        <v>2218</v>
      </c>
      <c r="Y17067">
        <v>1</v>
      </c>
      <c r="Z17067">
        <v>2</v>
      </c>
      <c r="AA17067">
        <v>0</v>
      </c>
      <c r="AB17067">
        <v>2</v>
      </c>
      <c r="AC17067">
        <v>2</v>
      </c>
    </row>
    <row r="17068" spans="1:39" x14ac:dyDescent="0.3">
      <c r="A17068">
        <v>4381</v>
      </c>
      <c r="B17068" t="s">
        <v>3820</v>
      </c>
      <c r="C17068" t="s">
        <v>3823</v>
      </c>
      <c r="AD17068">
        <v>1</v>
      </c>
      <c r="AE17068">
        <v>30</v>
      </c>
      <c r="AF17068">
        <v>1</v>
      </c>
      <c r="AG17068">
        <v>100</v>
      </c>
      <c r="AH17068">
        <v>6</v>
      </c>
      <c r="AI17068">
        <v>3</v>
      </c>
    </row>
    <row r="17069" spans="1:39" x14ac:dyDescent="0.3">
      <c r="A17069">
        <v>4381</v>
      </c>
      <c r="B17069" t="s">
        <v>1063</v>
      </c>
      <c r="C17069" t="s">
        <v>1719</v>
      </c>
      <c r="AD17069">
        <v>2</v>
      </c>
      <c r="AE17069">
        <v>33</v>
      </c>
      <c r="AF17069">
        <v>2</v>
      </c>
      <c r="AG17069">
        <v>100</v>
      </c>
      <c r="AH17069">
        <v>7</v>
      </c>
      <c r="AI17069">
        <v>1</v>
      </c>
    </row>
    <row r="17070" spans="1:39" x14ac:dyDescent="0.3">
      <c r="A17070">
        <v>4381</v>
      </c>
      <c r="B17070" t="s">
        <v>3820</v>
      </c>
      <c r="C17070" t="s">
        <v>3824</v>
      </c>
      <c r="AJ17070">
        <v>56</v>
      </c>
      <c r="AK17070">
        <v>322</v>
      </c>
      <c r="AL17070">
        <v>46</v>
      </c>
      <c r="AM17070">
        <v>7</v>
      </c>
    </row>
    <row r="17071" spans="1:39" x14ac:dyDescent="0.3">
      <c r="A17071">
        <v>4381</v>
      </c>
      <c r="B17071" t="s">
        <v>1063</v>
      </c>
      <c r="C17071" t="s">
        <v>953</v>
      </c>
      <c r="AJ17071">
        <v>51</v>
      </c>
      <c r="AK17071">
        <v>171</v>
      </c>
      <c r="AL17071">
        <v>42.8</v>
      </c>
      <c r="AM17071">
        <v>4</v>
      </c>
    </row>
    <row r="17072" spans="1:39" x14ac:dyDescent="0.3">
      <c r="A17072">
        <v>4382</v>
      </c>
      <c r="B17072" t="s">
        <v>769</v>
      </c>
      <c r="C17072" t="s">
        <v>4249</v>
      </c>
      <c r="D17072">
        <v>45</v>
      </c>
      <c r="E17072">
        <v>44.4</v>
      </c>
      <c r="F17072">
        <v>20</v>
      </c>
      <c r="G17072">
        <v>1</v>
      </c>
      <c r="H17072">
        <v>1</v>
      </c>
      <c r="I17072">
        <v>193</v>
      </c>
      <c r="J17072">
        <v>83.4</v>
      </c>
    </row>
    <row r="17073" spans="1:19" x14ac:dyDescent="0.3">
      <c r="A17073">
        <v>4382</v>
      </c>
      <c r="B17073" t="s">
        <v>769</v>
      </c>
      <c r="C17073" t="s">
        <v>3999</v>
      </c>
      <c r="D17073">
        <v>2</v>
      </c>
      <c r="E17073">
        <v>50</v>
      </c>
      <c r="F17073">
        <v>1</v>
      </c>
      <c r="G17073">
        <v>0</v>
      </c>
      <c r="H17073">
        <v>0</v>
      </c>
      <c r="I17073">
        <v>12</v>
      </c>
      <c r="J17073">
        <v>100.4</v>
      </c>
    </row>
    <row r="17074" spans="1:19" x14ac:dyDescent="0.3">
      <c r="A17074">
        <v>4382</v>
      </c>
      <c r="B17074" t="s">
        <v>769</v>
      </c>
      <c r="C17074" t="s">
        <v>107</v>
      </c>
      <c r="D17074">
        <v>1</v>
      </c>
      <c r="E17074">
        <v>0</v>
      </c>
      <c r="F17074">
        <v>0</v>
      </c>
      <c r="G17074">
        <v>0</v>
      </c>
      <c r="H17074">
        <v>0</v>
      </c>
      <c r="I17074">
        <v>0</v>
      </c>
      <c r="J17074">
        <v>0</v>
      </c>
    </row>
    <row r="17075" spans="1:19" x14ac:dyDescent="0.3">
      <c r="A17075">
        <v>4382</v>
      </c>
      <c r="B17075" t="s">
        <v>1078</v>
      </c>
      <c r="C17075" t="s">
        <v>4250</v>
      </c>
      <c r="D17075">
        <v>44</v>
      </c>
      <c r="E17075">
        <v>50</v>
      </c>
      <c r="F17075">
        <v>22</v>
      </c>
      <c r="G17075">
        <v>1</v>
      </c>
      <c r="H17075">
        <v>4</v>
      </c>
      <c r="I17075">
        <v>249</v>
      </c>
      <c r="J17075">
        <v>123</v>
      </c>
    </row>
    <row r="17076" spans="1:19" x14ac:dyDescent="0.3">
      <c r="A17076">
        <v>4382</v>
      </c>
      <c r="B17076" t="s">
        <v>769</v>
      </c>
      <c r="C17076" t="s">
        <v>4249</v>
      </c>
      <c r="K17076">
        <v>9</v>
      </c>
      <c r="L17076">
        <v>0</v>
      </c>
      <c r="M17076">
        <v>17</v>
      </c>
      <c r="N17076">
        <v>0</v>
      </c>
      <c r="O17076">
        <v>31</v>
      </c>
    </row>
    <row r="17077" spans="1:19" x14ac:dyDescent="0.3">
      <c r="A17077">
        <v>4382</v>
      </c>
      <c r="B17077" t="s">
        <v>769</v>
      </c>
      <c r="C17077" t="s">
        <v>588</v>
      </c>
      <c r="K17077">
        <v>6</v>
      </c>
      <c r="L17077">
        <v>0</v>
      </c>
      <c r="M17077">
        <v>6</v>
      </c>
      <c r="N17077">
        <v>1</v>
      </c>
      <c r="O17077">
        <v>19</v>
      </c>
    </row>
    <row r="17078" spans="1:19" x14ac:dyDescent="0.3">
      <c r="A17078">
        <v>4382</v>
      </c>
      <c r="B17078" t="s">
        <v>769</v>
      </c>
      <c r="C17078" t="s">
        <v>1766</v>
      </c>
      <c r="K17078">
        <v>9</v>
      </c>
      <c r="L17078">
        <v>0</v>
      </c>
      <c r="M17078">
        <v>4</v>
      </c>
      <c r="N17078">
        <v>0</v>
      </c>
      <c r="O17078">
        <v>11</v>
      </c>
    </row>
    <row r="17079" spans="1:19" x14ac:dyDescent="0.3">
      <c r="A17079">
        <v>4382</v>
      </c>
      <c r="B17079" t="s">
        <v>769</v>
      </c>
      <c r="C17079" t="s">
        <v>199</v>
      </c>
      <c r="K17079">
        <v>1</v>
      </c>
      <c r="L17079">
        <v>0</v>
      </c>
      <c r="M17079">
        <v>-1</v>
      </c>
      <c r="N17079">
        <v>0</v>
      </c>
      <c r="O17079">
        <v>-1</v>
      </c>
    </row>
    <row r="17080" spans="1:19" x14ac:dyDescent="0.3">
      <c r="A17080">
        <v>4382</v>
      </c>
      <c r="B17080" t="s">
        <v>1078</v>
      </c>
      <c r="C17080" t="s">
        <v>1212</v>
      </c>
      <c r="K17080">
        <v>14</v>
      </c>
      <c r="L17080">
        <v>0</v>
      </c>
      <c r="M17080">
        <v>15</v>
      </c>
      <c r="N17080">
        <v>1</v>
      </c>
      <c r="O17080">
        <v>75</v>
      </c>
    </row>
    <row r="17081" spans="1:19" x14ac:dyDescent="0.3">
      <c r="A17081">
        <v>4382</v>
      </c>
      <c r="B17081" t="s">
        <v>1078</v>
      </c>
      <c r="C17081" t="s">
        <v>1865</v>
      </c>
      <c r="K17081">
        <v>9</v>
      </c>
      <c r="L17081">
        <v>0</v>
      </c>
      <c r="M17081">
        <v>8</v>
      </c>
      <c r="N17081">
        <v>0</v>
      </c>
      <c r="O17081">
        <v>15</v>
      </c>
    </row>
    <row r="17082" spans="1:19" x14ac:dyDescent="0.3">
      <c r="A17082">
        <v>4382</v>
      </c>
      <c r="B17082" t="s">
        <v>1078</v>
      </c>
      <c r="C17082" t="s">
        <v>4251</v>
      </c>
      <c r="K17082">
        <v>4</v>
      </c>
      <c r="L17082">
        <v>0</v>
      </c>
      <c r="M17082">
        <v>9</v>
      </c>
      <c r="N17082">
        <v>0</v>
      </c>
      <c r="O17082">
        <v>15</v>
      </c>
    </row>
    <row r="17083" spans="1:19" x14ac:dyDescent="0.3">
      <c r="A17083">
        <v>4382</v>
      </c>
      <c r="B17083" t="s">
        <v>1078</v>
      </c>
      <c r="C17083" t="s">
        <v>4250</v>
      </c>
      <c r="K17083">
        <v>3</v>
      </c>
      <c r="L17083">
        <v>0</v>
      </c>
      <c r="M17083">
        <v>2</v>
      </c>
      <c r="N17083">
        <v>0</v>
      </c>
      <c r="O17083">
        <v>-6</v>
      </c>
    </row>
    <row r="17084" spans="1:19" x14ac:dyDescent="0.3">
      <c r="A17084">
        <v>4382</v>
      </c>
      <c r="B17084" t="s">
        <v>769</v>
      </c>
      <c r="C17084" t="s">
        <v>48</v>
      </c>
      <c r="P17084">
        <v>13</v>
      </c>
      <c r="Q17084">
        <v>0</v>
      </c>
      <c r="R17084">
        <v>39</v>
      </c>
      <c r="S17084">
        <v>5</v>
      </c>
    </row>
    <row r="17085" spans="1:19" x14ac:dyDescent="0.3">
      <c r="A17085">
        <v>4382</v>
      </c>
      <c r="B17085" t="s">
        <v>769</v>
      </c>
      <c r="C17085" t="s">
        <v>4252</v>
      </c>
      <c r="P17085">
        <v>13</v>
      </c>
      <c r="Q17085">
        <v>0</v>
      </c>
      <c r="R17085">
        <v>26</v>
      </c>
      <c r="S17085">
        <v>2</v>
      </c>
    </row>
    <row r="17086" spans="1:19" x14ac:dyDescent="0.3">
      <c r="A17086">
        <v>4382</v>
      </c>
      <c r="B17086" t="s">
        <v>769</v>
      </c>
      <c r="C17086" t="s">
        <v>52</v>
      </c>
      <c r="P17086">
        <v>14</v>
      </c>
      <c r="Q17086">
        <v>1</v>
      </c>
      <c r="R17086">
        <v>25</v>
      </c>
      <c r="S17086">
        <v>2</v>
      </c>
    </row>
    <row r="17087" spans="1:19" x14ac:dyDescent="0.3">
      <c r="A17087">
        <v>4382</v>
      </c>
      <c r="B17087" t="s">
        <v>769</v>
      </c>
      <c r="C17087" t="s">
        <v>199</v>
      </c>
      <c r="P17087">
        <v>11</v>
      </c>
      <c r="Q17087">
        <v>0</v>
      </c>
      <c r="R17087">
        <v>23</v>
      </c>
      <c r="S17087">
        <v>3</v>
      </c>
    </row>
    <row r="17088" spans="1:19" x14ac:dyDescent="0.3">
      <c r="A17088">
        <v>4382</v>
      </c>
      <c r="B17088" t="s">
        <v>769</v>
      </c>
      <c r="C17088" t="s">
        <v>3793</v>
      </c>
      <c r="P17088">
        <v>15</v>
      </c>
      <c r="Q17088">
        <v>0</v>
      </c>
      <c r="R17088">
        <v>23</v>
      </c>
      <c r="S17088">
        <v>2</v>
      </c>
    </row>
    <row r="17089" spans="1:24" x14ac:dyDescent="0.3">
      <c r="A17089">
        <v>4382</v>
      </c>
      <c r="B17089" t="s">
        <v>769</v>
      </c>
      <c r="C17089" t="s">
        <v>4253</v>
      </c>
      <c r="P17089">
        <v>13</v>
      </c>
      <c r="Q17089">
        <v>0</v>
      </c>
      <c r="R17089">
        <v>23</v>
      </c>
      <c r="S17089">
        <v>2</v>
      </c>
    </row>
    <row r="17090" spans="1:24" x14ac:dyDescent="0.3">
      <c r="A17090">
        <v>4382</v>
      </c>
      <c r="B17090" t="s">
        <v>769</v>
      </c>
      <c r="C17090" t="s">
        <v>326</v>
      </c>
      <c r="P17090">
        <v>16</v>
      </c>
      <c r="Q17090">
        <v>0</v>
      </c>
      <c r="R17090">
        <v>18</v>
      </c>
      <c r="S17090">
        <v>2</v>
      </c>
    </row>
    <row r="17091" spans="1:24" x14ac:dyDescent="0.3">
      <c r="A17091">
        <v>4382</v>
      </c>
      <c r="B17091" t="s">
        <v>769</v>
      </c>
      <c r="C17091" t="s">
        <v>4254</v>
      </c>
      <c r="P17091">
        <v>11</v>
      </c>
      <c r="Q17091">
        <v>0</v>
      </c>
      <c r="R17091">
        <v>11</v>
      </c>
      <c r="S17091">
        <v>1</v>
      </c>
    </row>
    <row r="17092" spans="1:24" x14ac:dyDescent="0.3">
      <c r="A17092">
        <v>4382</v>
      </c>
      <c r="B17092" t="s">
        <v>769</v>
      </c>
      <c r="C17092" t="s">
        <v>1017</v>
      </c>
      <c r="P17092">
        <v>9</v>
      </c>
      <c r="Q17092">
        <v>0</v>
      </c>
      <c r="R17092">
        <v>9</v>
      </c>
      <c r="S17092">
        <v>1</v>
      </c>
    </row>
    <row r="17093" spans="1:24" x14ac:dyDescent="0.3">
      <c r="A17093">
        <v>4382</v>
      </c>
      <c r="B17093" t="s">
        <v>769</v>
      </c>
      <c r="C17093" t="s">
        <v>247</v>
      </c>
      <c r="P17093">
        <v>8</v>
      </c>
      <c r="Q17093">
        <v>0</v>
      </c>
      <c r="R17093">
        <v>8</v>
      </c>
      <c r="S17093">
        <v>1</v>
      </c>
    </row>
    <row r="17094" spans="1:24" x14ac:dyDescent="0.3">
      <c r="A17094">
        <v>4382</v>
      </c>
      <c r="B17094" t="s">
        <v>1078</v>
      </c>
      <c r="C17094" t="s">
        <v>4255</v>
      </c>
      <c r="P17094">
        <v>26</v>
      </c>
      <c r="Q17094">
        <v>2</v>
      </c>
      <c r="R17094">
        <v>137</v>
      </c>
      <c r="S17094">
        <v>10</v>
      </c>
    </row>
    <row r="17095" spans="1:24" x14ac:dyDescent="0.3">
      <c r="A17095">
        <v>4382</v>
      </c>
      <c r="B17095" t="s">
        <v>1078</v>
      </c>
      <c r="C17095" t="s">
        <v>2138</v>
      </c>
      <c r="P17095">
        <v>17</v>
      </c>
      <c r="Q17095">
        <v>0</v>
      </c>
      <c r="R17095">
        <v>32</v>
      </c>
      <c r="S17095">
        <v>3</v>
      </c>
    </row>
    <row r="17096" spans="1:24" x14ac:dyDescent="0.3">
      <c r="A17096">
        <v>4382</v>
      </c>
      <c r="B17096" t="s">
        <v>1078</v>
      </c>
      <c r="C17096" t="s">
        <v>3198</v>
      </c>
      <c r="P17096">
        <v>12</v>
      </c>
      <c r="Q17096">
        <v>2</v>
      </c>
      <c r="R17096">
        <v>26</v>
      </c>
      <c r="S17096">
        <v>3</v>
      </c>
    </row>
    <row r="17097" spans="1:24" x14ac:dyDescent="0.3">
      <c r="A17097">
        <v>4382</v>
      </c>
      <c r="B17097" t="s">
        <v>1078</v>
      </c>
      <c r="C17097" t="s">
        <v>56</v>
      </c>
      <c r="P17097">
        <v>25</v>
      </c>
      <c r="Q17097">
        <v>0</v>
      </c>
      <c r="R17097">
        <v>26</v>
      </c>
      <c r="S17097">
        <v>2</v>
      </c>
    </row>
    <row r="17098" spans="1:24" x14ac:dyDescent="0.3">
      <c r="A17098">
        <v>4382</v>
      </c>
      <c r="B17098" t="s">
        <v>1078</v>
      </c>
      <c r="C17098" t="s">
        <v>4256</v>
      </c>
      <c r="P17098">
        <v>11</v>
      </c>
      <c r="Q17098">
        <v>0</v>
      </c>
      <c r="R17098">
        <v>21</v>
      </c>
      <c r="S17098">
        <v>2</v>
      </c>
    </row>
    <row r="17099" spans="1:24" x14ac:dyDescent="0.3">
      <c r="A17099">
        <v>4382</v>
      </c>
      <c r="B17099" t="s">
        <v>1078</v>
      </c>
      <c r="C17099" t="s">
        <v>1865</v>
      </c>
      <c r="P17099">
        <v>4</v>
      </c>
      <c r="Q17099">
        <v>0</v>
      </c>
      <c r="R17099">
        <v>4</v>
      </c>
      <c r="S17099">
        <v>1</v>
      </c>
    </row>
    <row r="17100" spans="1:24" x14ac:dyDescent="0.3">
      <c r="A17100">
        <v>4382</v>
      </c>
      <c r="B17100" t="s">
        <v>1078</v>
      </c>
      <c r="C17100" t="s">
        <v>1212</v>
      </c>
      <c r="P17100">
        <v>3</v>
      </c>
      <c r="Q17100">
        <v>0</v>
      </c>
      <c r="R17100">
        <v>3</v>
      </c>
      <c r="S17100">
        <v>1</v>
      </c>
    </row>
    <row r="17101" spans="1:24" x14ac:dyDescent="0.3">
      <c r="A17101">
        <v>4382</v>
      </c>
      <c r="B17101" t="s">
        <v>769</v>
      </c>
      <c r="C17101" t="s">
        <v>247</v>
      </c>
      <c r="T17101">
        <v>14</v>
      </c>
      <c r="U17101">
        <v>18</v>
      </c>
      <c r="V17101">
        <v>0</v>
      </c>
      <c r="W17101">
        <v>70</v>
      </c>
      <c r="X17101">
        <v>5</v>
      </c>
    </row>
    <row r="17102" spans="1:24" x14ac:dyDescent="0.3">
      <c r="A17102">
        <v>4382</v>
      </c>
      <c r="B17102" t="s">
        <v>769</v>
      </c>
      <c r="C17102" t="s">
        <v>4257</v>
      </c>
      <c r="T17102">
        <v>6</v>
      </c>
      <c r="U17102">
        <v>6</v>
      </c>
      <c r="V17102">
        <v>0</v>
      </c>
      <c r="W17102">
        <v>6</v>
      </c>
      <c r="X17102">
        <v>1</v>
      </c>
    </row>
    <row r="17103" spans="1:24" x14ac:dyDescent="0.3">
      <c r="A17103">
        <v>4382</v>
      </c>
      <c r="B17103" t="s">
        <v>1078</v>
      </c>
      <c r="C17103" t="s">
        <v>845</v>
      </c>
      <c r="T17103">
        <v>16</v>
      </c>
      <c r="U17103">
        <v>16</v>
      </c>
      <c r="V17103">
        <v>0</v>
      </c>
      <c r="W17103">
        <v>16</v>
      </c>
      <c r="X17103">
        <v>1</v>
      </c>
    </row>
    <row r="17104" spans="1:24" x14ac:dyDescent="0.3">
      <c r="A17104">
        <v>4382</v>
      </c>
      <c r="B17104" t="s">
        <v>1078</v>
      </c>
      <c r="C17104" t="s">
        <v>3413</v>
      </c>
      <c r="T17104">
        <v>8</v>
      </c>
      <c r="U17104">
        <v>8</v>
      </c>
      <c r="V17104">
        <v>0</v>
      </c>
      <c r="W17104">
        <v>8</v>
      </c>
      <c r="X17104">
        <v>1</v>
      </c>
    </row>
    <row r="17105" spans="1:39" x14ac:dyDescent="0.3">
      <c r="A17105">
        <v>4382</v>
      </c>
      <c r="B17105" t="s">
        <v>769</v>
      </c>
      <c r="C17105" t="s">
        <v>4253</v>
      </c>
      <c r="Y17105">
        <v>7.5</v>
      </c>
      <c r="Z17105">
        <v>13</v>
      </c>
      <c r="AA17105">
        <v>0</v>
      </c>
      <c r="AB17105">
        <v>15</v>
      </c>
      <c r="AC17105">
        <v>2</v>
      </c>
    </row>
    <row r="17106" spans="1:39" x14ac:dyDescent="0.3">
      <c r="A17106">
        <v>4382</v>
      </c>
      <c r="B17106" t="s">
        <v>1078</v>
      </c>
      <c r="C17106" t="s">
        <v>56</v>
      </c>
      <c r="Y17106">
        <v>1.7</v>
      </c>
      <c r="Z17106">
        <v>4</v>
      </c>
      <c r="AA17106">
        <v>0</v>
      </c>
      <c r="AB17106">
        <v>5</v>
      </c>
      <c r="AC17106">
        <v>3</v>
      </c>
    </row>
    <row r="17107" spans="1:39" x14ac:dyDescent="0.3">
      <c r="A17107">
        <v>4382</v>
      </c>
      <c r="B17107" t="s">
        <v>769</v>
      </c>
      <c r="C17107" t="s">
        <v>107</v>
      </c>
      <c r="AD17107">
        <v>0</v>
      </c>
      <c r="AE17107" t="s">
        <v>136</v>
      </c>
      <c r="AF17107">
        <v>0</v>
      </c>
      <c r="AG17107" t="s">
        <v>136</v>
      </c>
      <c r="AH17107">
        <v>1</v>
      </c>
      <c r="AI17107">
        <v>1</v>
      </c>
    </row>
    <row r="17108" spans="1:39" x14ac:dyDescent="0.3">
      <c r="A17108">
        <v>4382</v>
      </c>
      <c r="B17108" t="s">
        <v>1078</v>
      </c>
      <c r="C17108" t="s">
        <v>4258</v>
      </c>
      <c r="AD17108">
        <v>1</v>
      </c>
      <c r="AE17108">
        <v>23</v>
      </c>
      <c r="AF17108">
        <v>1</v>
      </c>
      <c r="AG17108">
        <v>100</v>
      </c>
      <c r="AH17108">
        <v>8</v>
      </c>
      <c r="AI17108">
        <v>5</v>
      </c>
    </row>
    <row r="17109" spans="1:39" x14ac:dyDescent="0.3">
      <c r="A17109">
        <v>4382</v>
      </c>
      <c r="B17109" t="s">
        <v>769</v>
      </c>
      <c r="C17109" t="s">
        <v>107</v>
      </c>
      <c r="AJ17109">
        <v>50</v>
      </c>
      <c r="AK17109">
        <v>306</v>
      </c>
      <c r="AL17109">
        <v>43.7</v>
      </c>
      <c r="AM17109">
        <v>7</v>
      </c>
    </row>
    <row r="17110" spans="1:39" x14ac:dyDescent="0.3">
      <c r="A17110">
        <v>4382</v>
      </c>
      <c r="B17110" t="s">
        <v>1078</v>
      </c>
      <c r="C17110" t="s">
        <v>4258</v>
      </c>
      <c r="AJ17110">
        <v>65</v>
      </c>
      <c r="AK17110">
        <v>301</v>
      </c>
      <c r="AL17110">
        <v>50.2</v>
      </c>
      <c r="AM17110">
        <v>6</v>
      </c>
    </row>
    <row r="17111" spans="1:39" x14ac:dyDescent="0.3">
      <c r="A17111">
        <v>4383</v>
      </c>
      <c r="B17111" t="s">
        <v>4259</v>
      </c>
      <c r="C17111" t="s">
        <v>4260</v>
      </c>
      <c r="D17111">
        <v>38</v>
      </c>
      <c r="E17111">
        <v>55.3</v>
      </c>
      <c r="F17111">
        <v>21</v>
      </c>
      <c r="G17111">
        <v>1</v>
      </c>
      <c r="H17111">
        <v>1</v>
      </c>
      <c r="I17111">
        <v>244</v>
      </c>
      <c r="J17111">
        <v>112.6</v>
      </c>
    </row>
    <row r="17112" spans="1:39" x14ac:dyDescent="0.3">
      <c r="A17112">
        <v>4383</v>
      </c>
      <c r="B17112" t="s">
        <v>4259</v>
      </c>
      <c r="C17112" t="s">
        <v>3024</v>
      </c>
      <c r="D17112">
        <v>9</v>
      </c>
      <c r="E17112">
        <v>44.4</v>
      </c>
      <c r="F17112">
        <v>4</v>
      </c>
      <c r="G17112">
        <v>2</v>
      </c>
      <c r="H17112">
        <v>0</v>
      </c>
      <c r="I17112">
        <v>24</v>
      </c>
      <c r="J17112">
        <v>22.4</v>
      </c>
    </row>
    <row r="17113" spans="1:39" x14ac:dyDescent="0.3">
      <c r="A17113">
        <v>4383</v>
      </c>
      <c r="B17113" t="s">
        <v>189</v>
      </c>
      <c r="C17113" t="s">
        <v>2813</v>
      </c>
      <c r="D17113">
        <v>10</v>
      </c>
      <c r="E17113">
        <v>60</v>
      </c>
      <c r="F17113">
        <v>6</v>
      </c>
      <c r="G17113">
        <v>0</v>
      </c>
      <c r="H17113">
        <v>1</v>
      </c>
      <c r="I17113">
        <v>185</v>
      </c>
      <c r="J17113">
        <v>248.4</v>
      </c>
    </row>
    <row r="17114" spans="1:39" x14ac:dyDescent="0.3">
      <c r="A17114">
        <v>4383</v>
      </c>
      <c r="B17114" t="s">
        <v>4259</v>
      </c>
      <c r="C17114" t="s">
        <v>4261</v>
      </c>
      <c r="K17114">
        <v>12</v>
      </c>
      <c r="L17114">
        <v>0</v>
      </c>
      <c r="M17114">
        <v>14</v>
      </c>
      <c r="N17114">
        <v>0</v>
      </c>
      <c r="O17114">
        <v>82</v>
      </c>
    </row>
    <row r="17115" spans="1:39" x14ac:dyDescent="0.3">
      <c r="A17115">
        <v>4383</v>
      </c>
      <c r="B17115" t="s">
        <v>4259</v>
      </c>
      <c r="C17115" t="s">
        <v>1820</v>
      </c>
      <c r="K17115">
        <v>5</v>
      </c>
      <c r="L17115">
        <v>0</v>
      </c>
      <c r="M17115">
        <v>11</v>
      </c>
      <c r="N17115">
        <v>0</v>
      </c>
      <c r="O17115">
        <v>32</v>
      </c>
    </row>
    <row r="17116" spans="1:39" x14ac:dyDescent="0.3">
      <c r="A17116">
        <v>4383</v>
      </c>
      <c r="B17116" t="s">
        <v>4259</v>
      </c>
      <c r="C17116" t="s">
        <v>4262</v>
      </c>
      <c r="K17116">
        <v>8</v>
      </c>
      <c r="L17116">
        <v>0</v>
      </c>
      <c r="M17116">
        <v>4</v>
      </c>
      <c r="N17116">
        <v>0</v>
      </c>
      <c r="O17116">
        <v>15</v>
      </c>
    </row>
    <row r="17117" spans="1:39" x14ac:dyDescent="0.3">
      <c r="A17117">
        <v>4383</v>
      </c>
      <c r="B17117" t="s">
        <v>4259</v>
      </c>
      <c r="C17117" t="s">
        <v>4263</v>
      </c>
      <c r="K17117">
        <v>4</v>
      </c>
      <c r="L17117">
        <v>0</v>
      </c>
      <c r="M17117">
        <v>5</v>
      </c>
      <c r="N17117">
        <v>0</v>
      </c>
      <c r="O17117">
        <v>12</v>
      </c>
    </row>
    <row r="17118" spans="1:39" x14ac:dyDescent="0.3">
      <c r="A17118">
        <v>4383</v>
      </c>
      <c r="B17118" t="s">
        <v>4259</v>
      </c>
      <c r="C17118" t="s">
        <v>4264</v>
      </c>
      <c r="K17118">
        <v>1</v>
      </c>
      <c r="L17118">
        <v>0</v>
      </c>
      <c r="M17118">
        <v>0</v>
      </c>
      <c r="N17118">
        <v>0</v>
      </c>
      <c r="O17118">
        <v>0</v>
      </c>
    </row>
    <row r="17119" spans="1:39" x14ac:dyDescent="0.3">
      <c r="A17119">
        <v>4383</v>
      </c>
      <c r="B17119" t="s">
        <v>4259</v>
      </c>
      <c r="C17119" t="s">
        <v>4260</v>
      </c>
      <c r="K17119">
        <v>4</v>
      </c>
      <c r="L17119">
        <v>0</v>
      </c>
      <c r="M17119">
        <v>7</v>
      </c>
      <c r="N17119">
        <v>0</v>
      </c>
      <c r="O17119">
        <v>-4</v>
      </c>
    </row>
    <row r="17120" spans="1:39" x14ac:dyDescent="0.3">
      <c r="A17120">
        <v>4383</v>
      </c>
      <c r="B17120" t="s">
        <v>189</v>
      </c>
      <c r="C17120" t="s">
        <v>1057</v>
      </c>
      <c r="K17120">
        <v>27</v>
      </c>
      <c r="L17120">
        <v>0</v>
      </c>
      <c r="M17120">
        <v>55</v>
      </c>
      <c r="N17120">
        <v>2</v>
      </c>
      <c r="O17120">
        <v>159</v>
      </c>
    </row>
    <row r="17121" spans="1:19" x14ac:dyDescent="0.3">
      <c r="A17121">
        <v>4383</v>
      </c>
      <c r="B17121" t="s">
        <v>189</v>
      </c>
      <c r="C17121" t="s">
        <v>155</v>
      </c>
      <c r="K17121">
        <v>2</v>
      </c>
      <c r="L17121">
        <v>0</v>
      </c>
      <c r="M17121">
        <v>11</v>
      </c>
      <c r="N17121">
        <v>0</v>
      </c>
      <c r="O17121">
        <v>15</v>
      </c>
    </row>
    <row r="17122" spans="1:19" x14ac:dyDescent="0.3">
      <c r="A17122">
        <v>4383</v>
      </c>
      <c r="B17122" t="s">
        <v>189</v>
      </c>
      <c r="C17122" t="s">
        <v>4265</v>
      </c>
      <c r="K17122">
        <v>2</v>
      </c>
      <c r="L17122">
        <v>0</v>
      </c>
      <c r="M17122">
        <v>9</v>
      </c>
      <c r="N17122">
        <v>0</v>
      </c>
      <c r="O17122">
        <v>13</v>
      </c>
    </row>
    <row r="17123" spans="1:19" x14ac:dyDescent="0.3">
      <c r="A17123">
        <v>4383</v>
      </c>
      <c r="B17123" t="s">
        <v>189</v>
      </c>
      <c r="C17123" t="s">
        <v>74</v>
      </c>
      <c r="K17123">
        <v>5</v>
      </c>
      <c r="L17123">
        <v>0</v>
      </c>
      <c r="M17123">
        <v>5</v>
      </c>
      <c r="N17123">
        <v>0</v>
      </c>
      <c r="O17123">
        <v>12</v>
      </c>
    </row>
    <row r="17124" spans="1:19" x14ac:dyDescent="0.3">
      <c r="A17124">
        <v>4383</v>
      </c>
      <c r="B17124" t="s">
        <v>189</v>
      </c>
      <c r="C17124" t="s">
        <v>2813</v>
      </c>
      <c r="K17124">
        <v>11</v>
      </c>
      <c r="L17124">
        <v>0</v>
      </c>
      <c r="M17124">
        <v>7</v>
      </c>
      <c r="N17124">
        <v>1</v>
      </c>
      <c r="O17124">
        <v>7</v>
      </c>
    </row>
    <row r="17125" spans="1:19" x14ac:dyDescent="0.3">
      <c r="A17125">
        <v>4383</v>
      </c>
      <c r="B17125" t="s">
        <v>189</v>
      </c>
      <c r="C17125" t="s">
        <v>168</v>
      </c>
      <c r="K17125">
        <v>1</v>
      </c>
      <c r="L17125">
        <v>0</v>
      </c>
      <c r="M17125">
        <v>-11</v>
      </c>
      <c r="N17125">
        <v>0</v>
      </c>
      <c r="O17125">
        <v>-11</v>
      </c>
    </row>
    <row r="17126" spans="1:19" x14ac:dyDescent="0.3">
      <c r="A17126">
        <v>4383</v>
      </c>
      <c r="B17126" t="s">
        <v>4259</v>
      </c>
      <c r="C17126" t="s">
        <v>971</v>
      </c>
      <c r="P17126">
        <v>18</v>
      </c>
      <c r="Q17126">
        <v>0</v>
      </c>
      <c r="R17126">
        <v>74</v>
      </c>
      <c r="S17126">
        <v>5</v>
      </c>
    </row>
    <row r="17127" spans="1:19" x14ac:dyDescent="0.3">
      <c r="A17127">
        <v>4383</v>
      </c>
      <c r="B17127" t="s">
        <v>4259</v>
      </c>
      <c r="C17127" t="s">
        <v>1820</v>
      </c>
      <c r="P17127">
        <v>34</v>
      </c>
      <c r="Q17127">
        <v>0</v>
      </c>
      <c r="R17127">
        <v>69</v>
      </c>
      <c r="S17127">
        <v>7</v>
      </c>
    </row>
    <row r="17128" spans="1:19" x14ac:dyDescent="0.3">
      <c r="A17128">
        <v>4383</v>
      </c>
      <c r="B17128" t="s">
        <v>4259</v>
      </c>
      <c r="C17128" t="s">
        <v>98</v>
      </c>
      <c r="P17128">
        <v>20</v>
      </c>
      <c r="Q17128">
        <v>0</v>
      </c>
      <c r="R17128">
        <v>42</v>
      </c>
      <c r="S17128">
        <v>4</v>
      </c>
    </row>
    <row r="17129" spans="1:19" x14ac:dyDescent="0.3">
      <c r="A17129">
        <v>4383</v>
      </c>
      <c r="B17129" t="s">
        <v>4259</v>
      </c>
      <c r="C17129" t="s">
        <v>4263</v>
      </c>
      <c r="P17129">
        <v>15</v>
      </c>
      <c r="Q17129">
        <v>1</v>
      </c>
      <c r="R17129">
        <v>35</v>
      </c>
      <c r="S17129">
        <v>3</v>
      </c>
    </row>
    <row r="17130" spans="1:19" x14ac:dyDescent="0.3">
      <c r="A17130">
        <v>4383</v>
      </c>
      <c r="B17130" t="s">
        <v>4259</v>
      </c>
      <c r="C17130" t="s">
        <v>4266</v>
      </c>
      <c r="P17130">
        <v>9</v>
      </c>
      <c r="Q17130">
        <v>0</v>
      </c>
      <c r="R17130">
        <v>16</v>
      </c>
      <c r="S17130">
        <v>2</v>
      </c>
    </row>
    <row r="17131" spans="1:19" x14ac:dyDescent="0.3">
      <c r="A17131">
        <v>4383</v>
      </c>
      <c r="B17131" t="s">
        <v>4259</v>
      </c>
      <c r="C17131" t="s">
        <v>4262</v>
      </c>
      <c r="P17131">
        <v>12</v>
      </c>
      <c r="Q17131">
        <v>0</v>
      </c>
      <c r="R17131">
        <v>12</v>
      </c>
      <c r="S17131">
        <v>1</v>
      </c>
    </row>
    <row r="17132" spans="1:19" x14ac:dyDescent="0.3">
      <c r="A17132">
        <v>4383</v>
      </c>
      <c r="B17132" t="s">
        <v>4259</v>
      </c>
      <c r="C17132" t="s">
        <v>4264</v>
      </c>
      <c r="P17132">
        <v>12</v>
      </c>
      <c r="Q17132">
        <v>0</v>
      </c>
      <c r="R17132">
        <v>12</v>
      </c>
      <c r="S17132">
        <v>1</v>
      </c>
    </row>
    <row r="17133" spans="1:19" x14ac:dyDescent="0.3">
      <c r="A17133">
        <v>4383</v>
      </c>
      <c r="B17133" t="s">
        <v>4259</v>
      </c>
      <c r="C17133" t="s">
        <v>4261</v>
      </c>
      <c r="P17133">
        <v>5</v>
      </c>
      <c r="Q17133">
        <v>0</v>
      </c>
      <c r="R17133">
        <v>5</v>
      </c>
      <c r="S17133">
        <v>1</v>
      </c>
    </row>
    <row r="17134" spans="1:19" x14ac:dyDescent="0.3">
      <c r="A17134">
        <v>4383</v>
      </c>
      <c r="B17134" t="s">
        <v>4259</v>
      </c>
      <c r="C17134" t="s">
        <v>4267</v>
      </c>
      <c r="P17134">
        <v>3</v>
      </c>
      <c r="Q17134">
        <v>0</v>
      </c>
      <c r="R17134">
        <v>3</v>
      </c>
      <c r="S17134">
        <v>1</v>
      </c>
    </row>
    <row r="17135" spans="1:19" x14ac:dyDescent="0.3">
      <c r="A17135">
        <v>4383</v>
      </c>
      <c r="B17135" t="s">
        <v>189</v>
      </c>
      <c r="C17135" t="s">
        <v>74</v>
      </c>
      <c r="P17135">
        <v>49</v>
      </c>
      <c r="Q17135">
        <v>1</v>
      </c>
      <c r="R17135">
        <v>90</v>
      </c>
      <c r="S17135">
        <v>3</v>
      </c>
    </row>
    <row r="17136" spans="1:19" x14ac:dyDescent="0.3">
      <c r="A17136">
        <v>4383</v>
      </c>
      <c r="B17136" t="s">
        <v>189</v>
      </c>
      <c r="C17136" t="s">
        <v>1057</v>
      </c>
      <c r="P17136">
        <v>54</v>
      </c>
      <c r="Q17136">
        <v>0</v>
      </c>
      <c r="R17136">
        <v>54</v>
      </c>
      <c r="S17136">
        <v>1</v>
      </c>
    </row>
    <row r="17137" spans="1:39" x14ac:dyDescent="0.3">
      <c r="A17137">
        <v>4383</v>
      </c>
      <c r="B17137" t="s">
        <v>189</v>
      </c>
      <c r="C17137" t="s">
        <v>618</v>
      </c>
      <c r="P17137">
        <v>21</v>
      </c>
      <c r="Q17137">
        <v>0</v>
      </c>
      <c r="R17137">
        <v>21</v>
      </c>
      <c r="S17137">
        <v>1</v>
      </c>
    </row>
    <row r="17138" spans="1:39" x14ac:dyDescent="0.3">
      <c r="A17138">
        <v>4383</v>
      </c>
      <c r="B17138" t="s">
        <v>189</v>
      </c>
      <c r="C17138" t="s">
        <v>168</v>
      </c>
      <c r="P17138">
        <v>20</v>
      </c>
      <c r="Q17138">
        <v>0</v>
      </c>
      <c r="R17138">
        <v>20</v>
      </c>
      <c r="S17138">
        <v>1</v>
      </c>
    </row>
    <row r="17139" spans="1:39" x14ac:dyDescent="0.3">
      <c r="A17139">
        <v>4383</v>
      </c>
      <c r="B17139" t="s">
        <v>4259</v>
      </c>
      <c r="C17139" t="s">
        <v>971</v>
      </c>
      <c r="T17139">
        <v>19</v>
      </c>
      <c r="U17139">
        <v>24</v>
      </c>
      <c r="V17139">
        <v>0</v>
      </c>
      <c r="W17139">
        <v>76</v>
      </c>
      <c r="X17139">
        <v>4</v>
      </c>
    </row>
    <row r="17140" spans="1:39" x14ac:dyDescent="0.3">
      <c r="A17140">
        <v>4383</v>
      </c>
      <c r="B17140" t="s">
        <v>4259</v>
      </c>
      <c r="C17140" t="s">
        <v>1820</v>
      </c>
      <c r="T17140">
        <v>27</v>
      </c>
      <c r="U17140">
        <v>27</v>
      </c>
      <c r="V17140">
        <v>0</v>
      </c>
      <c r="W17140">
        <v>27</v>
      </c>
      <c r="X17140">
        <v>1</v>
      </c>
    </row>
    <row r="17141" spans="1:39" x14ac:dyDescent="0.3">
      <c r="A17141">
        <v>4383</v>
      </c>
      <c r="B17141" t="s">
        <v>4259</v>
      </c>
      <c r="C17141" t="s">
        <v>4262</v>
      </c>
      <c r="T17141">
        <v>2</v>
      </c>
      <c r="U17141">
        <v>2</v>
      </c>
      <c r="V17141">
        <v>0</v>
      </c>
      <c r="W17141">
        <v>2</v>
      </c>
      <c r="X17141">
        <v>1</v>
      </c>
    </row>
    <row r="17142" spans="1:39" x14ac:dyDescent="0.3">
      <c r="A17142">
        <v>4383</v>
      </c>
      <c r="B17142" t="s">
        <v>189</v>
      </c>
      <c r="C17142" t="s">
        <v>1057</v>
      </c>
      <c r="T17142">
        <v>29</v>
      </c>
      <c r="U17142">
        <v>33</v>
      </c>
      <c r="V17142">
        <v>0</v>
      </c>
      <c r="W17142">
        <v>58</v>
      </c>
      <c r="X17142">
        <v>2</v>
      </c>
    </row>
    <row r="17143" spans="1:39" x14ac:dyDescent="0.3">
      <c r="A17143">
        <v>4383</v>
      </c>
      <c r="B17143" t="s">
        <v>189</v>
      </c>
      <c r="C17143" t="s">
        <v>4268</v>
      </c>
      <c r="T17143">
        <v>23</v>
      </c>
      <c r="U17143">
        <v>23</v>
      </c>
      <c r="V17143">
        <v>0</v>
      </c>
      <c r="W17143">
        <v>23</v>
      </c>
      <c r="X17143">
        <v>1</v>
      </c>
    </row>
    <row r="17144" spans="1:39" x14ac:dyDescent="0.3">
      <c r="A17144">
        <v>4383</v>
      </c>
      <c r="B17144" t="s">
        <v>4259</v>
      </c>
      <c r="C17144" t="s">
        <v>1820</v>
      </c>
      <c r="Y17144">
        <v>0</v>
      </c>
      <c r="Z17144">
        <v>0</v>
      </c>
      <c r="AA17144">
        <v>0</v>
      </c>
      <c r="AB17144">
        <v>0</v>
      </c>
      <c r="AC17144">
        <v>1</v>
      </c>
    </row>
    <row r="17145" spans="1:39" x14ac:dyDescent="0.3">
      <c r="A17145">
        <v>4383</v>
      </c>
      <c r="B17145" t="s">
        <v>189</v>
      </c>
      <c r="C17145" t="s">
        <v>4268</v>
      </c>
      <c r="Y17145">
        <v>7.3</v>
      </c>
      <c r="Z17145">
        <v>9</v>
      </c>
      <c r="AA17145">
        <v>0</v>
      </c>
      <c r="AB17145">
        <v>22</v>
      </c>
      <c r="AC17145">
        <v>3</v>
      </c>
    </row>
    <row r="17146" spans="1:39" x14ac:dyDescent="0.3">
      <c r="A17146">
        <v>4383</v>
      </c>
      <c r="B17146" t="s">
        <v>4259</v>
      </c>
      <c r="C17146" t="s">
        <v>4269</v>
      </c>
      <c r="AD17146">
        <v>3</v>
      </c>
      <c r="AE17146">
        <v>30</v>
      </c>
      <c r="AF17146">
        <v>2</v>
      </c>
      <c r="AG17146">
        <v>66.7</v>
      </c>
      <c r="AH17146">
        <v>6</v>
      </c>
      <c r="AI17146">
        <v>0</v>
      </c>
    </row>
    <row r="17147" spans="1:39" x14ac:dyDescent="0.3">
      <c r="A17147">
        <v>4383</v>
      </c>
      <c r="B17147" t="s">
        <v>189</v>
      </c>
      <c r="C17147" t="s">
        <v>2182</v>
      </c>
      <c r="AD17147">
        <v>2</v>
      </c>
      <c r="AE17147">
        <v>40</v>
      </c>
      <c r="AF17147">
        <v>2</v>
      </c>
      <c r="AG17147">
        <v>100</v>
      </c>
      <c r="AH17147">
        <v>10</v>
      </c>
      <c r="AI17147">
        <v>4</v>
      </c>
    </row>
    <row r="17148" spans="1:39" x14ac:dyDescent="0.3">
      <c r="A17148">
        <v>4383</v>
      </c>
      <c r="B17148" t="s">
        <v>4259</v>
      </c>
      <c r="C17148" t="s">
        <v>735</v>
      </c>
      <c r="AJ17148">
        <v>49</v>
      </c>
      <c r="AK17148">
        <v>213</v>
      </c>
      <c r="AL17148">
        <v>35.5</v>
      </c>
      <c r="AM17148">
        <v>6</v>
      </c>
    </row>
    <row r="17149" spans="1:39" x14ac:dyDescent="0.3">
      <c r="A17149">
        <v>4383</v>
      </c>
      <c r="B17149" t="s">
        <v>189</v>
      </c>
      <c r="C17149" t="s">
        <v>4270</v>
      </c>
      <c r="AJ17149">
        <v>48</v>
      </c>
      <c r="AK17149">
        <v>224</v>
      </c>
      <c r="AL17149">
        <v>37.299999999999997</v>
      </c>
      <c r="AM17149">
        <v>6</v>
      </c>
    </row>
    <row r="17150" spans="1:39" x14ac:dyDescent="0.3">
      <c r="A17150">
        <v>4384</v>
      </c>
      <c r="B17150" t="s">
        <v>808</v>
      </c>
      <c r="C17150" t="s">
        <v>3713</v>
      </c>
      <c r="D17150">
        <v>48</v>
      </c>
      <c r="E17150">
        <v>41.7</v>
      </c>
      <c r="F17150">
        <v>20</v>
      </c>
      <c r="G17150">
        <v>4</v>
      </c>
      <c r="H17150">
        <v>1</v>
      </c>
      <c r="I17150">
        <v>263</v>
      </c>
      <c r="J17150">
        <v>77.900000000000006</v>
      </c>
    </row>
    <row r="17151" spans="1:39" x14ac:dyDescent="0.3">
      <c r="A17151">
        <v>4384</v>
      </c>
      <c r="B17151" t="s">
        <v>808</v>
      </c>
      <c r="C17151" t="s">
        <v>2177</v>
      </c>
      <c r="D17151">
        <v>8</v>
      </c>
      <c r="E17151">
        <v>62.5</v>
      </c>
      <c r="F17151">
        <v>5</v>
      </c>
      <c r="G17151">
        <v>0</v>
      </c>
      <c r="H17151">
        <v>0</v>
      </c>
      <c r="I17151">
        <v>56</v>
      </c>
      <c r="J17151">
        <v>121.3</v>
      </c>
    </row>
    <row r="17152" spans="1:39" x14ac:dyDescent="0.3">
      <c r="A17152">
        <v>4384</v>
      </c>
      <c r="B17152" t="s">
        <v>1181</v>
      </c>
      <c r="C17152" t="s">
        <v>4271</v>
      </c>
      <c r="D17152">
        <v>43</v>
      </c>
      <c r="E17152">
        <v>74.400000000000006</v>
      </c>
      <c r="F17152">
        <v>32</v>
      </c>
      <c r="G17152">
        <v>1</v>
      </c>
      <c r="H17152">
        <v>3</v>
      </c>
      <c r="I17152">
        <v>375</v>
      </c>
      <c r="J17152">
        <v>166.1</v>
      </c>
    </row>
    <row r="17153" spans="1:19" x14ac:dyDescent="0.3">
      <c r="A17153">
        <v>4384</v>
      </c>
      <c r="B17153" t="s">
        <v>1181</v>
      </c>
      <c r="C17153" t="s">
        <v>4135</v>
      </c>
      <c r="D17153">
        <v>9</v>
      </c>
      <c r="E17153">
        <v>77.8</v>
      </c>
      <c r="F17153">
        <v>7</v>
      </c>
      <c r="G17153">
        <v>0</v>
      </c>
      <c r="H17153">
        <v>2</v>
      </c>
      <c r="I17153">
        <v>89</v>
      </c>
      <c r="J17153">
        <v>234.2</v>
      </c>
    </row>
    <row r="17154" spans="1:19" x14ac:dyDescent="0.3">
      <c r="A17154">
        <v>4384</v>
      </c>
      <c r="B17154" t="s">
        <v>808</v>
      </c>
      <c r="C17154" t="s">
        <v>216</v>
      </c>
      <c r="K17154">
        <v>5</v>
      </c>
      <c r="L17154">
        <v>0</v>
      </c>
      <c r="M17154">
        <v>15</v>
      </c>
      <c r="N17154">
        <v>0</v>
      </c>
      <c r="O17154">
        <v>16</v>
      </c>
    </row>
    <row r="17155" spans="1:19" x14ac:dyDescent="0.3">
      <c r="A17155">
        <v>4384</v>
      </c>
      <c r="B17155" t="s">
        <v>808</v>
      </c>
      <c r="C17155" t="s">
        <v>699</v>
      </c>
      <c r="K17155">
        <v>5</v>
      </c>
      <c r="L17155">
        <v>0</v>
      </c>
      <c r="M17155">
        <v>7</v>
      </c>
      <c r="N17155">
        <v>0</v>
      </c>
      <c r="O17155">
        <v>15</v>
      </c>
    </row>
    <row r="17156" spans="1:19" x14ac:dyDescent="0.3">
      <c r="A17156">
        <v>4384</v>
      </c>
      <c r="B17156" t="s">
        <v>808</v>
      </c>
      <c r="C17156" t="s">
        <v>4218</v>
      </c>
      <c r="K17156">
        <v>1</v>
      </c>
      <c r="L17156">
        <v>0</v>
      </c>
      <c r="M17156">
        <v>9</v>
      </c>
      <c r="N17156">
        <v>0</v>
      </c>
      <c r="O17156">
        <v>9</v>
      </c>
    </row>
    <row r="17157" spans="1:19" x14ac:dyDescent="0.3">
      <c r="A17157">
        <v>4384</v>
      </c>
      <c r="B17157" t="s">
        <v>808</v>
      </c>
      <c r="C17157" t="s">
        <v>4215</v>
      </c>
      <c r="K17157">
        <v>4</v>
      </c>
      <c r="L17157">
        <v>0</v>
      </c>
      <c r="M17157">
        <v>2</v>
      </c>
      <c r="N17157">
        <v>1</v>
      </c>
      <c r="O17157">
        <v>4</v>
      </c>
    </row>
    <row r="17158" spans="1:19" x14ac:dyDescent="0.3">
      <c r="A17158">
        <v>4384</v>
      </c>
      <c r="B17158" t="s">
        <v>808</v>
      </c>
      <c r="C17158" t="s">
        <v>4272</v>
      </c>
      <c r="K17158">
        <v>4</v>
      </c>
      <c r="L17158">
        <v>0</v>
      </c>
      <c r="M17158">
        <v>2</v>
      </c>
      <c r="N17158">
        <v>0</v>
      </c>
      <c r="O17158">
        <v>3</v>
      </c>
    </row>
    <row r="17159" spans="1:19" x14ac:dyDescent="0.3">
      <c r="A17159">
        <v>4384</v>
      </c>
      <c r="B17159" t="s">
        <v>808</v>
      </c>
      <c r="C17159" t="s">
        <v>3713</v>
      </c>
      <c r="K17159">
        <v>10</v>
      </c>
      <c r="L17159">
        <v>0</v>
      </c>
      <c r="M17159">
        <v>9</v>
      </c>
      <c r="N17159">
        <v>0</v>
      </c>
      <c r="O17159">
        <v>-6</v>
      </c>
    </row>
    <row r="17160" spans="1:19" x14ac:dyDescent="0.3">
      <c r="A17160">
        <v>4384</v>
      </c>
      <c r="B17160" t="s">
        <v>1181</v>
      </c>
      <c r="C17160" t="s">
        <v>192</v>
      </c>
      <c r="K17160">
        <v>10</v>
      </c>
      <c r="L17160">
        <v>0</v>
      </c>
      <c r="M17160">
        <v>23</v>
      </c>
      <c r="N17160">
        <v>1</v>
      </c>
      <c r="O17160">
        <v>60</v>
      </c>
    </row>
    <row r="17161" spans="1:19" x14ac:dyDescent="0.3">
      <c r="A17161">
        <v>4384</v>
      </c>
      <c r="B17161" t="s">
        <v>1181</v>
      </c>
      <c r="C17161" t="s">
        <v>4138</v>
      </c>
      <c r="K17161">
        <v>4</v>
      </c>
      <c r="L17161">
        <v>0</v>
      </c>
      <c r="M17161">
        <v>9</v>
      </c>
      <c r="N17161">
        <v>0</v>
      </c>
      <c r="O17161">
        <v>30</v>
      </c>
    </row>
    <row r="17162" spans="1:19" x14ac:dyDescent="0.3">
      <c r="A17162">
        <v>4384</v>
      </c>
      <c r="B17162" t="s">
        <v>1181</v>
      </c>
      <c r="C17162" t="s">
        <v>4273</v>
      </c>
      <c r="K17162">
        <v>5</v>
      </c>
      <c r="L17162">
        <v>0</v>
      </c>
      <c r="M17162">
        <v>10</v>
      </c>
      <c r="N17162">
        <v>0</v>
      </c>
      <c r="O17162">
        <v>26</v>
      </c>
    </row>
    <row r="17163" spans="1:19" x14ac:dyDescent="0.3">
      <c r="A17163">
        <v>4384</v>
      </c>
      <c r="B17163" t="s">
        <v>1181</v>
      </c>
      <c r="C17163" t="s">
        <v>123</v>
      </c>
      <c r="K17163">
        <v>1</v>
      </c>
      <c r="L17163">
        <v>0</v>
      </c>
      <c r="M17163">
        <v>5</v>
      </c>
      <c r="N17163">
        <v>0</v>
      </c>
      <c r="O17163">
        <v>5</v>
      </c>
    </row>
    <row r="17164" spans="1:19" x14ac:dyDescent="0.3">
      <c r="A17164">
        <v>4384</v>
      </c>
      <c r="B17164" t="s">
        <v>1181</v>
      </c>
      <c r="C17164" t="s">
        <v>4271</v>
      </c>
      <c r="K17164">
        <v>6</v>
      </c>
      <c r="L17164">
        <v>0</v>
      </c>
      <c r="M17164">
        <v>2</v>
      </c>
      <c r="N17164">
        <v>0</v>
      </c>
      <c r="O17164">
        <v>-30</v>
      </c>
    </row>
    <row r="17165" spans="1:19" x14ac:dyDescent="0.3">
      <c r="A17165">
        <v>4384</v>
      </c>
      <c r="B17165" t="s">
        <v>808</v>
      </c>
      <c r="C17165" t="s">
        <v>4217</v>
      </c>
      <c r="P17165">
        <v>67</v>
      </c>
      <c r="Q17165">
        <v>0</v>
      </c>
      <c r="R17165">
        <v>134</v>
      </c>
      <c r="S17165">
        <v>7</v>
      </c>
    </row>
    <row r="17166" spans="1:19" x14ac:dyDescent="0.3">
      <c r="A17166">
        <v>4384</v>
      </c>
      <c r="B17166" t="s">
        <v>808</v>
      </c>
      <c r="C17166" t="s">
        <v>98</v>
      </c>
      <c r="P17166">
        <v>28</v>
      </c>
      <c r="Q17166">
        <v>0</v>
      </c>
      <c r="R17166">
        <v>72</v>
      </c>
      <c r="S17166">
        <v>4</v>
      </c>
    </row>
    <row r="17167" spans="1:19" x14ac:dyDescent="0.3">
      <c r="A17167">
        <v>4384</v>
      </c>
      <c r="B17167" t="s">
        <v>808</v>
      </c>
      <c r="C17167" t="s">
        <v>4274</v>
      </c>
      <c r="P17167">
        <v>21</v>
      </c>
      <c r="Q17167">
        <v>0</v>
      </c>
      <c r="R17167">
        <v>33</v>
      </c>
      <c r="S17167">
        <v>2</v>
      </c>
    </row>
    <row r="17168" spans="1:19" x14ac:dyDescent="0.3">
      <c r="A17168">
        <v>4384</v>
      </c>
      <c r="B17168" t="s">
        <v>808</v>
      </c>
      <c r="C17168" t="s">
        <v>4215</v>
      </c>
      <c r="P17168">
        <v>12</v>
      </c>
      <c r="Q17168">
        <v>0</v>
      </c>
      <c r="R17168">
        <v>22</v>
      </c>
      <c r="S17168">
        <v>2</v>
      </c>
    </row>
    <row r="17169" spans="1:19" x14ac:dyDescent="0.3">
      <c r="A17169">
        <v>4384</v>
      </c>
      <c r="B17169" t="s">
        <v>808</v>
      </c>
      <c r="C17169" t="s">
        <v>206</v>
      </c>
      <c r="P17169">
        <v>22</v>
      </c>
      <c r="Q17169">
        <v>0</v>
      </c>
      <c r="R17169">
        <v>22</v>
      </c>
      <c r="S17169">
        <v>1</v>
      </c>
    </row>
    <row r="17170" spans="1:19" x14ac:dyDescent="0.3">
      <c r="A17170">
        <v>4384</v>
      </c>
      <c r="B17170" t="s">
        <v>808</v>
      </c>
      <c r="C17170" t="s">
        <v>215</v>
      </c>
      <c r="P17170">
        <v>10</v>
      </c>
      <c r="Q17170">
        <v>1</v>
      </c>
      <c r="R17170">
        <v>15</v>
      </c>
      <c r="S17170">
        <v>2</v>
      </c>
    </row>
    <row r="17171" spans="1:19" x14ac:dyDescent="0.3">
      <c r="A17171">
        <v>4384</v>
      </c>
      <c r="B17171" t="s">
        <v>808</v>
      </c>
      <c r="C17171" t="s">
        <v>870</v>
      </c>
      <c r="P17171">
        <v>8</v>
      </c>
      <c r="Q17171">
        <v>0</v>
      </c>
      <c r="R17171">
        <v>8</v>
      </c>
      <c r="S17171">
        <v>1</v>
      </c>
    </row>
    <row r="17172" spans="1:19" x14ac:dyDescent="0.3">
      <c r="A17172">
        <v>4384</v>
      </c>
      <c r="B17172" t="s">
        <v>808</v>
      </c>
      <c r="C17172" t="s">
        <v>180</v>
      </c>
      <c r="P17172">
        <v>7</v>
      </c>
      <c r="Q17172">
        <v>0</v>
      </c>
      <c r="R17172">
        <v>7</v>
      </c>
      <c r="S17172">
        <v>1</v>
      </c>
    </row>
    <row r="17173" spans="1:19" x14ac:dyDescent="0.3">
      <c r="A17173">
        <v>4384</v>
      </c>
      <c r="B17173" t="s">
        <v>808</v>
      </c>
      <c r="C17173" t="s">
        <v>3132</v>
      </c>
      <c r="P17173">
        <v>4</v>
      </c>
      <c r="Q17173">
        <v>0</v>
      </c>
      <c r="R17173">
        <v>4</v>
      </c>
      <c r="S17173">
        <v>1</v>
      </c>
    </row>
    <row r="17174" spans="1:19" x14ac:dyDescent="0.3">
      <c r="A17174">
        <v>4384</v>
      </c>
      <c r="B17174" t="s">
        <v>808</v>
      </c>
      <c r="C17174" t="s">
        <v>4218</v>
      </c>
      <c r="P17174">
        <v>2</v>
      </c>
      <c r="Q17174">
        <v>0</v>
      </c>
      <c r="R17174">
        <v>2</v>
      </c>
      <c r="S17174">
        <v>1</v>
      </c>
    </row>
    <row r="17175" spans="1:19" x14ac:dyDescent="0.3">
      <c r="A17175">
        <v>4384</v>
      </c>
      <c r="B17175" t="s">
        <v>808</v>
      </c>
      <c r="C17175" t="s">
        <v>216</v>
      </c>
      <c r="P17175">
        <v>1</v>
      </c>
      <c r="Q17175">
        <v>0</v>
      </c>
      <c r="R17175">
        <v>1</v>
      </c>
      <c r="S17175">
        <v>1</v>
      </c>
    </row>
    <row r="17176" spans="1:19" x14ac:dyDescent="0.3">
      <c r="A17176">
        <v>4384</v>
      </c>
      <c r="B17176" t="s">
        <v>808</v>
      </c>
      <c r="C17176" t="s">
        <v>699</v>
      </c>
      <c r="P17176">
        <v>4</v>
      </c>
      <c r="Q17176">
        <v>0</v>
      </c>
      <c r="R17176">
        <v>-1</v>
      </c>
      <c r="S17176">
        <v>2</v>
      </c>
    </row>
    <row r="17177" spans="1:19" x14ac:dyDescent="0.3">
      <c r="A17177">
        <v>4384</v>
      </c>
      <c r="B17177" t="s">
        <v>1181</v>
      </c>
      <c r="C17177" t="s">
        <v>1410</v>
      </c>
      <c r="P17177">
        <v>46</v>
      </c>
      <c r="Q17177">
        <v>1</v>
      </c>
      <c r="R17177">
        <v>121</v>
      </c>
      <c r="S17177">
        <v>8</v>
      </c>
    </row>
    <row r="17178" spans="1:19" x14ac:dyDescent="0.3">
      <c r="A17178">
        <v>4384</v>
      </c>
      <c r="B17178" t="s">
        <v>1181</v>
      </c>
      <c r="C17178" t="s">
        <v>1804</v>
      </c>
      <c r="P17178">
        <v>31</v>
      </c>
      <c r="Q17178">
        <v>1</v>
      </c>
      <c r="R17178">
        <v>88</v>
      </c>
      <c r="S17178">
        <v>6</v>
      </c>
    </row>
    <row r="17179" spans="1:19" x14ac:dyDescent="0.3">
      <c r="A17179">
        <v>4384</v>
      </c>
      <c r="B17179" t="s">
        <v>1181</v>
      </c>
      <c r="C17179" t="s">
        <v>3701</v>
      </c>
      <c r="P17179">
        <v>19</v>
      </c>
      <c r="Q17179">
        <v>1</v>
      </c>
      <c r="R17179">
        <v>86</v>
      </c>
      <c r="S17179">
        <v>7</v>
      </c>
    </row>
    <row r="17180" spans="1:19" x14ac:dyDescent="0.3">
      <c r="A17180">
        <v>4384</v>
      </c>
      <c r="B17180" t="s">
        <v>1181</v>
      </c>
      <c r="C17180" t="s">
        <v>4275</v>
      </c>
      <c r="P17180">
        <v>27</v>
      </c>
      <c r="Q17180">
        <v>0</v>
      </c>
      <c r="R17180">
        <v>64</v>
      </c>
      <c r="S17180">
        <v>4</v>
      </c>
    </row>
    <row r="17181" spans="1:19" x14ac:dyDescent="0.3">
      <c r="A17181">
        <v>4384</v>
      </c>
      <c r="B17181" t="s">
        <v>1181</v>
      </c>
      <c r="C17181" t="s">
        <v>192</v>
      </c>
      <c r="P17181">
        <v>26</v>
      </c>
      <c r="Q17181">
        <v>1</v>
      </c>
      <c r="R17181">
        <v>56</v>
      </c>
      <c r="S17181">
        <v>8</v>
      </c>
    </row>
    <row r="17182" spans="1:19" x14ac:dyDescent="0.3">
      <c r="A17182">
        <v>4384</v>
      </c>
      <c r="B17182" t="s">
        <v>1181</v>
      </c>
      <c r="C17182" t="s">
        <v>4138</v>
      </c>
      <c r="P17182">
        <v>9</v>
      </c>
      <c r="Q17182">
        <v>1</v>
      </c>
      <c r="R17182">
        <v>20</v>
      </c>
      <c r="S17182">
        <v>3</v>
      </c>
    </row>
    <row r="17183" spans="1:19" x14ac:dyDescent="0.3">
      <c r="A17183">
        <v>4384</v>
      </c>
      <c r="B17183" t="s">
        <v>1181</v>
      </c>
      <c r="C17183" t="s">
        <v>4276</v>
      </c>
      <c r="P17183">
        <v>11</v>
      </c>
      <c r="Q17183">
        <v>0</v>
      </c>
      <c r="R17183">
        <v>11</v>
      </c>
      <c r="S17183">
        <v>1</v>
      </c>
    </row>
    <row r="17184" spans="1:19" x14ac:dyDescent="0.3">
      <c r="A17184">
        <v>4384</v>
      </c>
      <c r="B17184" t="s">
        <v>1181</v>
      </c>
      <c r="C17184" t="s">
        <v>3973</v>
      </c>
      <c r="P17184">
        <v>10</v>
      </c>
      <c r="Q17184">
        <v>0</v>
      </c>
      <c r="R17184">
        <v>10</v>
      </c>
      <c r="S17184">
        <v>1</v>
      </c>
    </row>
    <row r="17185" spans="1:39" x14ac:dyDescent="0.3">
      <c r="A17185">
        <v>4384</v>
      </c>
      <c r="B17185" t="s">
        <v>1181</v>
      </c>
      <c r="C17185" t="s">
        <v>795</v>
      </c>
      <c r="P17185">
        <v>8</v>
      </c>
      <c r="Q17185">
        <v>0</v>
      </c>
      <c r="R17185">
        <v>8</v>
      </c>
      <c r="S17185">
        <v>1</v>
      </c>
    </row>
    <row r="17186" spans="1:39" x14ac:dyDescent="0.3">
      <c r="A17186">
        <v>4384</v>
      </c>
      <c r="B17186" t="s">
        <v>808</v>
      </c>
      <c r="C17186" t="s">
        <v>98</v>
      </c>
      <c r="T17186">
        <v>22.6</v>
      </c>
      <c r="U17186">
        <v>38</v>
      </c>
      <c r="V17186">
        <v>0</v>
      </c>
      <c r="W17186">
        <v>113</v>
      </c>
      <c r="X17186">
        <v>5</v>
      </c>
    </row>
    <row r="17187" spans="1:39" x14ac:dyDescent="0.3">
      <c r="A17187">
        <v>4384</v>
      </c>
      <c r="B17187" t="s">
        <v>808</v>
      </c>
      <c r="C17187" t="s">
        <v>199</v>
      </c>
      <c r="T17187">
        <v>24.5</v>
      </c>
      <c r="U17187">
        <v>26</v>
      </c>
      <c r="V17187">
        <v>0</v>
      </c>
      <c r="W17187">
        <v>49</v>
      </c>
      <c r="X17187">
        <v>2</v>
      </c>
    </row>
    <row r="17188" spans="1:39" x14ac:dyDescent="0.3">
      <c r="A17188">
        <v>4384</v>
      </c>
      <c r="B17188" t="s">
        <v>1181</v>
      </c>
      <c r="C17188" t="s">
        <v>4277</v>
      </c>
      <c r="T17188">
        <v>5</v>
      </c>
      <c r="U17188">
        <v>10</v>
      </c>
      <c r="V17188">
        <v>0</v>
      </c>
      <c r="W17188">
        <v>10</v>
      </c>
      <c r="X17188">
        <v>2</v>
      </c>
    </row>
    <row r="17189" spans="1:39" x14ac:dyDescent="0.3">
      <c r="A17189">
        <v>4384</v>
      </c>
      <c r="B17189" t="s">
        <v>808</v>
      </c>
      <c r="C17189" t="s">
        <v>98</v>
      </c>
      <c r="Y17189">
        <v>23</v>
      </c>
      <c r="Z17189">
        <v>42</v>
      </c>
      <c r="AA17189">
        <v>0</v>
      </c>
      <c r="AB17189">
        <v>46</v>
      </c>
      <c r="AC17189">
        <v>2</v>
      </c>
    </row>
    <row r="17190" spans="1:39" x14ac:dyDescent="0.3">
      <c r="A17190">
        <v>4384</v>
      </c>
      <c r="B17190" t="s">
        <v>808</v>
      </c>
      <c r="C17190" t="s">
        <v>216</v>
      </c>
      <c r="Y17190">
        <v>26</v>
      </c>
      <c r="Z17190">
        <v>26</v>
      </c>
      <c r="AA17190">
        <v>0</v>
      </c>
      <c r="AB17190">
        <v>26</v>
      </c>
      <c r="AC17190">
        <v>1</v>
      </c>
    </row>
    <row r="17191" spans="1:39" x14ac:dyDescent="0.3">
      <c r="A17191">
        <v>4384</v>
      </c>
      <c r="B17191" t="s">
        <v>1181</v>
      </c>
      <c r="C17191" t="s">
        <v>4138</v>
      </c>
      <c r="Y17191">
        <v>17.399999999999999</v>
      </c>
      <c r="Z17191">
        <v>59</v>
      </c>
      <c r="AA17191">
        <v>1</v>
      </c>
      <c r="AB17191">
        <v>87</v>
      </c>
      <c r="AC17191">
        <v>5</v>
      </c>
    </row>
    <row r="17192" spans="1:39" x14ac:dyDescent="0.3">
      <c r="A17192">
        <v>4384</v>
      </c>
      <c r="B17192" t="s">
        <v>1181</v>
      </c>
      <c r="C17192" t="s">
        <v>1410</v>
      </c>
      <c r="Y17192">
        <v>2</v>
      </c>
      <c r="Z17192">
        <v>2</v>
      </c>
      <c r="AA17192">
        <v>0</v>
      </c>
      <c r="AB17192">
        <v>2</v>
      </c>
      <c r="AC17192">
        <v>1</v>
      </c>
    </row>
    <row r="17193" spans="1:39" x14ac:dyDescent="0.3">
      <c r="A17193">
        <v>4384</v>
      </c>
      <c r="B17193" t="s">
        <v>808</v>
      </c>
      <c r="C17193" t="s">
        <v>123</v>
      </c>
      <c r="AD17193">
        <v>1</v>
      </c>
      <c r="AE17193" t="s">
        <v>136</v>
      </c>
      <c r="AF17193">
        <v>0</v>
      </c>
      <c r="AG17193">
        <v>0</v>
      </c>
      <c r="AH17193">
        <v>1</v>
      </c>
      <c r="AI17193">
        <v>1</v>
      </c>
    </row>
    <row r="17194" spans="1:39" x14ac:dyDescent="0.3">
      <c r="A17194">
        <v>4384</v>
      </c>
      <c r="B17194" t="s">
        <v>1181</v>
      </c>
      <c r="C17194" t="s">
        <v>4278</v>
      </c>
      <c r="AD17194">
        <v>2</v>
      </c>
      <c r="AE17194">
        <v>40</v>
      </c>
      <c r="AF17194">
        <v>2</v>
      </c>
      <c r="AG17194">
        <v>100</v>
      </c>
      <c r="AH17194">
        <v>10</v>
      </c>
      <c r="AI17194">
        <v>4</v>
      </c>
    </row>
    <row r="17195" spans="1:39" x14ac:dyDescent="0.3">
      <c r="A17195">
        <v>4384</v>
      </c>
      <c r="B17195" t="s">
        <v>1181</v>
      </c>
      <c r="C17195" t="s">
        <v>2764</v>
      </c>
      <c r="AD17195">
        <v>0</v>
      </c>
      <c r="AE17195" t="s">
        <v>136</v>
      </c>
      <c r="AF17195">
        <v>0</v>
      </c>
      <c r="AG17195" t="s">
        <v>136</v>
      </c>
      <c r="AH17195">
        <v>3</v>
      </c>
      <c r="AI17195">
        <v>3</v>
      </c>
    </row>
    <row r="17196" spans="1:39" x14ac:dyDescent="0.3">
      <c r="A17196">
        <v>4384</v>
      </c>
      <c r="B17196" t="s">
        <v>808</v>
      </c>
      <c r="C17196" t="s">
        <v>4279</v>
      </c>
      <c r="AJ17196">
        <v>42</v>
      </c>
      <c r="AK17196">
        <v>230</v>
      </c>
      <c r="AL17196">
        <v>38.299999999999997</v>
      </c>
      <c r="AM17196">
        <v>6</v>
      </c>
    </row>
    <row r="17197" spans="1:39" x14ac:dyDescent="0.3">
      <c r="A17197">
        <v>4384</v>
      </c>
      <c r="B17197" t="s">
        <v>1181</v>
      </c>
      <c r="C17197" t="s">
        <v>4280</v>
      </c>
      <c r="AJ17197">
        <v>52</v>
      </c>
      <c r="AK17197">
        <v>89</v>
      </c>
      <c r="AL17197">
        <v>44.5</v>
      </c>
      <c r="AM17197">
        <v>2</v>
      </c>
    </row>
    <row r="17198" spans="1:39" x14ac:dyDescent="0.3">
      <c r="A17198">
        <v>4385</v>
      </c>
      <c r="B17198" t="s">
        <v>1128</v>
      </c>
      <c r="C17198" t="s">
        <v>121</v>
      </c>
      <c r="D17198">
        <v>16</v>
      </c>
      <c r="E17198">
        <v>56.2</v>
      </c>
      <c r="F17198">
        <v>9</v>
      </c>
      <c r="G17198">
        <v>0</v>
      </c>
      <c r="H17198">
        <v>0</v>
      </c>
      <c r="I17198">
        <v>80</v>
      </c>
      <c r="J17198">
        <v>98.3</v>
      </c>
    </row>
    <row r="17199" spans="1:39" x14ac:dyDescent="0.3">
      <c r="A17199">
        <v>4385</v>
      </c>
      <c r="B17199" t="s">
        <v>1128</v>
      </c>
      <c r="C17199" t="s">
        <v>1534</v>
      </c>
      <c r="D17199">
        <v>6</v>
      </c>
      <c r="E17199">
        <v>50</v>
      </c>
      <c r="F17199">
        <v>3</v>
      </c>
      <c r="G17199">
        <v>1</v>
      </c>
      <c r="H17199">
        <v>0</v>
      </c>
      <c r="I17199">
        <v>14</v>
      </c>
      <c r="J17199">
        <v>36.299999999999997</v>
      </c>
    </row>
    <row r="17200" spans="1:39" x14ac:dyDescent="0.3">
      <c r="A17200">
        <v>4385</v>
      </c>
      <c r="B17200" t="s">
        <v>41</v>
      </c>
      <c r="C17200" t="s">
        <v>699</v>
      </c>
      <c r="D17200">
        <v>32</v>
      </c>
      <c r="E17200">
        <v>56.2</v>
      </c>
      <c r="F17200">
        <v>18</v>
      </c>
      <c r="G17200">
        <v>1</v>
      </c>
      <c r="H17200">
        <v>1</v>
      </c>
      <c r="I17200">
        <v>237</v>
      </c>
      <c r="J17200">
        <v>122.5</v>
      </c>
    </row>
    <row r="17201" spans="1:15" x14ac:dyDescent="0.3">
      <c r="A17201">
        <v>4385</v>
      </c>
      <c r="B17201" t="s">
        <v>41</v>
      </c>
      <c r="C17201" t="s">
        <v>4281</v>
      </c>
      <c r="D17201">
        <v>1</v>
      </c>
      <c r="E17201">
        <v>0</v>
      </c>
      <c r="F17201">
        <v>0</v>
      </c>
      <c r="G17201">
        <v>0</v>
      </c>
      <c r="H17201">
        <v>0</v>
      </c>
      <c r="I17201">
        <v>0</v>
      </c>
      <c r="J17201">
        <v>0</v>
      </c>
    </row>
    <row r="17202" spans="1:15" x14ac:dyDescent="0.3">
      <c r="A17202">
        <v>4385</v>
      </c>
      <c r="B17202" t="s">
        <v>41</v>
      </c>
      <c r="C17202" t="s">
        <v>4087</v>
      </c>
      <c r="D17202">
        <v>1</v>
      </c>
      <c r="E17202">
        <v>0</v>
      </c>
      <c r="F17202">
        <v>0</v>
      </c>
      <c r="G17202">
        <v>0</v>
      </c>
      <c r="H17202">
        <v>0</v>
      </c>
      <c r="I17202">
        <v>0</v>
      </c>
      <c r="J17202">
        <v>0</v>
      </c>
    </row>
    <row r="17203" spans="1:15" x14ac:dyDescent="0.3">
      <c r="A17203">
        <v>4385</v>
      </c>
      <c r="B17203" t="s">
        <v>1128</v>
      </c>
      <c r="C17203" t="s">
        <v>4282</v>
      </c>
      <c r="K17203">
        <v>25</v>
      </c>
      <c r="L17203">
        <v>0</v>
      </c>
      <c r="M17203">
        <v>10</v>
      </c>
      <c r="N17203">
        <v>1</v>
      </c>
      <c r="O17203">
        <v>70</v>
      </c>
    </row>
    <row r="17204" spans="1:15" x14ac:dyDescent="0.3">
      <c r="A17204">
        <v>4385</v>
      </c>
      <c r="B17204" t="s">
        <v>1128</v>
      </c>
      <c r="C17204" t="s">
        <v>3867</v>
      </c>
      <c r="K17204">
        <v>9</v>
      </c>
      <c r="L17204">
        <v>0</v>
      </c>
      <c r="M17204">
        <v>5</v>
      </c>
      <c r="N17204">
        <v>0</v>
      </c>
      <c r="O17204">
        <v>23</v>
      </c>
    </row>
    <row r="17205" spans="1:15" x14ac:dyDescent="0.3">
      <c r="A17205">
        <v>4385</v>
      </c>
      <c r="B17205" t="s">
        <v>1128</v>
      </c>
      <c r="C17205" t="s">
        <v>326</v>
      </c>
      <c r="K17205">
        <v>1</v>
      </c>
      <c r="L17205">
        <v>0</v>
      </c>
      <c r="M17205">
        <v>0</v>
      </c>
      <c r="N17205">
        <v>0</v>
      </c>
      <c r="O17205">
        <v>0</v>
      </c>
    </row>
    <row r="17206" spans="1:15" x14ac:dyDescent="0.3">
      <c r="A17206">
        <v>4385</v>
      </c>
      <c r="B17206" t="s">
        <v>1128</v>
      </c>
      <c r="C17206" t="s">
        <v>1534</v>
      </c>
      <c r="K17206">
        <v>1</v>
      </c>
      <c r="L17206">
        <v>0</v>
      </c>
      <c r="M17206">
        <v>-4</v>
      </c>
      <c r="N17206">
        <v>0</v>
      </c>
      <c r="O17206">
        <v>-4</v>
      </c>
    </row>
    <row r="17207" spans="1:15" x14ac:dyDescent="0.3">
      <c r="A17207">
        <v>4385</v>
      </c>
      <c r="B17207" t="s">
        <v>1128</v>
      </c>
      <c r="C17207" t="s">
        <v>4283</v>
      </c>
      <c r="K17207">
        <v>1</v>
      </c>
      <c r="L17207">
        <v>0</v>
      </c>
      <c r="M17207">
        <v>-4</v>
      </c>
      <c r="N17207">
        <v>0</v>
      </c>
      <c r="O17207">
        <v>-4</v>
      </c>
    </row>
    <row r="17208" spans="1:15" x14ac:dyDescent="0.3">
      <c r="A17208">
        <v>4385</v>
      </c>
      <c r="B17208" t="s">
        <v>1128</v>
      </c>
      <c r="C17208" t="s">
        <v>121</v>
      </c>
      <c r="K17208">
        <v>2</v>
      </c>
      <c r="L17208">
        <v>0</v>
      </c>
      <c r="M17208">
        <v>0</v>
      </c>
      <c r="N17208">
        <v>0</v>
      </c>
      <c r="O17208">
        <v>-12</v>
      </c>
    </row>
    <row r="17209" spans="1:15" x14ac:dyDescent="0.3">
      <c r="A17209">
        <v>4385</v>
      </c>
      <c r="B17209" t="s">
        <v>41</v>
      </c>
      <c r="C17209" t="s">
        <v>121</v>
      </c>
      <c r="K17209">
        <v>14</v>
      </c>
      <c r="L17209">
        <v>0</v>
      </c>
      <c r="M17209">
        <v>6</v>
      </c>
      <c r="N17209">
        <v>0</v>
      </c>
      <c r="O17209">
        <v>17</v>
      </c>
    </row>
    <row r="17210" spans="1:15" x14ac:dyDescent="0.3">
      <c r="A17210">
        <v>4385</v>
      </c>
      <c r="B17210" t="s">
        <v>41</v>
      </c>
      <c r="C17210" t="s">
        <v>3962</v>
      </c>
      <c r="K17210">
        <v>4</v>
      </c>
      <c r="L17210">
        <v>0</v>
      </c>
      <c r="M17210">
        <v>6</v>
      </c>
      <c r="N17210">
        <v>0</v>
      </c>
      <c r="O17210">
        <v>17</v>
      </c>
    </row>
    <row r="17211" spans="1:15" x14ac:dyDescent="0.3">
      <c r="A17211">
        <v>4385</v>
      </c>
      <c r="B17211" t="s">
        <v>41</v>
      </c>
      <c r="C17211" t="s">
        <v>4089</v>
      </c>
      <c r="K17211">
        <v>1</v>
      </c>
      <c r="L17211">
        <v>0</v>
      </c>
      <c r="M17211">
        <v>9</v>
      </c>
      <c r="N17211">
        <v>0</v>
      </c>
      <c r="O17211">
        <v>9</v>
      </c>
    </row>
    <row r="17212" spans="1:15" x14ac:dyDescent="0.3">
      <c r="A17212">
        <v>4385</v>
      </c>
      <c r="B17212" t="s">
        <v>41</v>
      </c>
      <c r="C17212" t="s">
        <v>962</v>
      </c>
      <c r="K17212">
        <v>2</v>
      </c>
      <c r="L17212">
        <v>0</v>
      </c>
      <c r="M17212">
        <v>5</v>
      </c>
      <c r="N17212">
        <v>0</v>
      </c>
      <c r="O17212">
        <v>5</v>
      </c>
    </row>
    <row r="17213" spans="1:15" x14ac:dyDescent="0.3">
      <c r="A17213">
        <v>4385</v>
      </c>
      <c r="B17213" t="s">
        <v>41</v>
      </c>
      <c r="C17213" t="s">
        <v>4281</v>
      </c>
      <c r="K17213">
        <v>3</v>
      </c>
      <c r="L17213">
        <v>0</v>
      </c>
      <c r="M17213">
        <v>2</v>
      </c>
      <c r="N17213">
        <v>0</v>
      </c>
      <c r="O17213">
        <v>4</v>
      </c>
    </row>
    <row r="17214" spans="1:15" x14ac:dyDescent="0.3">
      <c r="A17214">
        <v>4385</v>
      </c>
      <c r="B17214" t="s">
        <v>41</v>
      </c>
      <c r="C17214" t="s">
        <v>4284</v>
      </c>
      <c r="K17214">
        <v>1</v>
      </c>
      <c r="L17214">
        <v>0</v>
      </c>
      <c r="M17214">
        <v>1</v>
      </c>
      <c r="N17214">
        <v>0</v>
      </c>
      <c r="O17214">
        <v>1</v>
      </c>
    </row>
    <row r="17215" spans="1:15" x14ac:dyDescent="0.3">
      <c r="A17215">
        <v>4385</v>
      </c>
      <c r="B17215" t="s">
        <v>41</v>
      </c>
      <c r="C17215" t="s">
        <v>699</v>
      </c>
      <c r="K17215">
        <v>8</v>
      </c>
      <c r="L17215">
        <v>0</v>
      </c>
      <c r="M17215">
        <v>20</v>
      </c>
      <c r="N17215">
        <v>0</v>
      </c>
      <c r="O17215">
        <v>-4</v>
      </c>
    </row>
    <row r="17216" spans="1:15" x14ac:dyDescent="0.3">
      <c r="A17216">
        <v>4385</v>
      </c>
      <c r="B17216" t="s">
        <v>41</v>
      </c>
      <c r="C17216" t="s">
        <v>3970</v>
      </c>
      <c r="K17216">
        <v>1</v>
      </c>
      <c r="L17216">
        <v>0</v>
      </c>
      <c r="M17216">
        <v>-4</v>
      </c>
      <c r="N17216">
        <v>0</v>
      </c>
      <c r="O17216">
        <v>-4</v>
      </c>
    </row>
    <row r="17217" spans="1:24" x14ac:dyDescent="0.3">
      <c r="A17217">
        <v>4385</v>
      </c>
      <c r="B17217" t="s">
        <v>1128</v>
      </c>
      <c r="C17217" t="s">
        <v>3868</v>
      </c>
      <c r="P17217">
        <v>17</v>
      </c>
      <c r="Q17217">
        <v>0</v>
      </c>
      <c r="R17217">
        <v>38</v>
      </c>
      <c r="S17217">
        <v>4</v>
      </c>
    </row>
    <row r="17218" spans="1:24" x14ac:dyDescent="0.3">
      <c r="A17218">
        <v>4385</v>
      </c>
      <c r="B17218" t="s">
        <v>1128</v>
      </c>
      <c r="C17218" t="s">
        <v>53</v>
      </c>
      <c r="P17218">
        <v>14</v>
      </c>
      <c r="Q17218">
        <v>0</v>
      </c>
      <c r="R17218">
        <v>19</v>
      </c>
      <c r="S17218">
        <v>4</v>
      </c>
    </row>
    <row r="17219" spans="1:24" x14ac:dyDescent="0.3">
      <c r="A17219">
        <v>4385</v>
      </c>
      <c r="B17219" t="s">
        <v>1128</v>
      </c>
      <c r="C17219" t="s">
        <v>3867</v>
      </c>
      <c r="P17219">
        <v>23</v>
      </c>
      <c r="Q17219">
        <v>0</v>
      </c>
      <c r="R17219">
        <v>18</v>
      </c>
      <c r="S17219">
        <v>2</v>
      </c>
    </row>
    <row r="17220" spans="1:24" x14ac:dyDescent="0.3">
      <c r="A17220">
        <v>4385</v>
      </c>
      <c r="B17220" t="s">
        <v>1128</v>
      </c>
      <c r="C17220" t="s">
        <v>177</v>
      </c>
      <c r="P17220">
        <v>16</v>
      </c>
      <c r="Q17220">
        <v>0</v>
      </c>
      <c r="R17220">
        <v>16</v>
      </c>
      <c r="S17220">
        <v>1</v>
      </c>
    </row>
    <row r="17221" spans="1:24" x14ac:dyDescent="0.3">
      <c r="A17221">
        <v>4385</v>
      </c>
      <c r="B17221" t="s">
        <v>1128</v>
      </c>
      <c r="C17221" t="s">
        <v>4285</v>
      </c>
      <c r="P17221">
        <v>3</v>
      </c>
      <c r="Q17221">
        <v>0</v>
      </c>
      <c r="R17221">
        <v>3</v>
      </c>
      <c r="S17221">
        <v>1</v>
      </c>
    </row>
    <row r="17222" spans="1:24" x14ac:dyDescent="0.3">
      <c r="A17222">
        <v>4385</v>
      </c>
      <c r="B17222" t="s">
        <v>41</v>
      </c>
      <c r="C17222" t="s">
        <v>4089</v>
      </c>
      <c r="P17222">
        <v>44</v>
      </c>
      <c r="Q17222">
        <v>0</v>
      </c>
      <c r="R17222">
        <v>78</v>
      </c>
      <c r="S17222">
        <v>5</v>
      </c>
    </row>
    <row r="17223" spans="1:24" x14ac:dyDescent="0.3">
      <c r="A17223">
        <v>4385</v>
      </c>
      <c r="B17223" t="s">
        <v>41</v>
      </c>
      <c r="C17223" t="s">
        <v>4286</v>
      </c>
      <c r="P17223">
        <v>44</v>
      </c>
      <c r="Q17223">
        <v>0</v>
      </c>
      <c r="R17223">
        <v>78</v>
      </c>
      <c r="S17223">
        <v>4</v>
      </c>
    </row>
    <row r="17224" spans="1:24" x14ac:dyDescent="0.3">
      <c r="A17224">
        <v>4385</v>
      </c>
      <c r="B17224" t="s">
        <v>41</v>
      </c>
      <c r="C17224" t="s">
        <v>4207</v>
      </c>
      <c r="P17224">
        <v>20</v>
      </c>
      <c r="Q17224">
        <v>1</v>
      </c>
      <c r="R17224">
        <v>42</v>
      </c>
      <c r="S17224">
        <v>3</v>
      </c>
    </row>
    <row r="17225" spans="1:24" x14ac:dyDescent="0.3">
      <c r="A17225">
        <v>4385</v>
      </c>
      <c r="B17225" t="s">
        <v>41</v>
      </c>
      <c r="C17225" t="s">
        <v>4090</v>
      </c>
      <c r="P17225">
        <v>15</v>
      </c>
      <c r="Q17225">
        <v>0</v>
      </c>
      <c r="R17225">
        <v>15</v>
      </c>
      <c r="S17225">
        <v>1</v>
      </c>
    </row>
    <row r="17226" spans="1:24" x14ac:dyDescent="0.3">
      <c r="A17226">
        <v>4385</v>
      </c>
      <c r="B17226" t="s">
        <v>41</v>
      </c>
      <c r="C17226" t="s">
        <v>121</v>
      </c>
      <c r="P17226">
        <v>10</v>
      </c>
      <c r="Q17226">
        <v>0</v>
      </c>
      <c r="R17226">
        <v>13</v>
      </c>
      <c r="S17226">
        <v>3</v>
      </c>
    </row>
    <row r="17227" spans="1:24" x14ac:dyDescent="0.3">
      <c r="A17227">
        <v>4385</v>
      </c>
      <c r="B17227" t="s">
        <v>41</v>
      </c>
      <c r="C17227" t="s">
        <v>180</v>
      </c>
      <c r="P17227">
        <v>7</v>
      </c>
      <c r="Q17227">
        <v>0</v>
      </c>
      <c r="R17227">
        <v>7</v>
      </c>
      <c r="S17227">
        <v>1</v>
      </c>
    </row>
    <row r="17228" spans="1:24" x14ac:dyDescent="0.3">
      <c r="A17228">
        <v>4385</v>
      </c>
      <c r="B17228" t="s">
        <v>41</v>
      </c>
      <c r="C17228" t="s">
        <v>4287</v>
      </c>
      <c r="P17228">
        <v>4</v>
      </c>
      <c r="Q17228">
        <v>0</v>
      </c>
      <c r="R17228">
        <v>4</v>
      </c>
      <c r="S17228">
        <v>1</v>
      </c>
    </row>
    <row r="17229" spans="1:24" x14ac:dyDescent="0.3">
      <c r="A17229">
        <v>4385</v>
      </c>
      <c r="B17229" t="s">
        <v>1128</v>
      </c>
      <c r="C17229" t="s">
        <v>289</v>
      </c>
      <c r="T17229">
        <v>25</v>
      </c>
      <c r="U17229">
        <v>26</v>
      </c>
      <c r="V17229">
        <v>0</v>
      </c>
      <c r="W17229">
        <v>50</v>
      </c>
      <c r="X17229">
        <v>2</v>
      </c>
    </row>
    <row r="17230" spans="1:24" x14ac:dyDescent="0.3">
      <c r="A17230">
        <v>4385</v>
      </c>
      <c r="B17230" t="s">
        <v>41</v>
      </c>
      <c r="C17230" t="s">
        <v>4091</v>
      </c>
      <c r="T17230">
        <v>18.7</v>
      </c>
      <c r="U17230">
        <v>32</v>
      </c>
      <c r="V17230">
        <v>0</v>
      </c>
      <c r="W17230">
        <v>56</v>
      </c>
      <c r="X17230">
        <v>3</v>
      </c>
    </row>
    <row r="17231" spans="1:24" x14ac:dyDescent="0.3">
      <c r="A17231">
        <v>4385</v>
      </c>
      <c r="B17231" t="s">
        <v>41</v>
      </c>
      <c r="C17231" t="s">
        <v>1683</v>
      </c>
      <c r="T17231">
        <v>23</v>
      </c>
      <c r="U17231">
        <v>23</v>
      </c>
      <c r="V17231">
        <v>0</v>
      </c>
      <c r="W17231">
        <v>23</v>
      </c>
      <c r="X17231">
        <v>1</v>
      </c>
    </row>
    <row r="17232" spans="1:24" x14ac:dyDescent="0.3">
      <c r="A17232">
        <v>4385</v>
      </c>
      <c r="B17232" t="s">
        <v>41</v>
      </c>
      <c r="C17232" t="s">
        <v>4092</v>
      </c>
      <c r="T17232">
        <v>21</v>
      </c>
      <c r="U17232">
        <v>21</v>
      </c>
      <c r="V17232">
        <v>0</v>
      </c>
      <c r="W17232">
        <v>21</v>
      </c>
      <c r="X17232">
        <v>1</v>
      </c>
    </row>
    <row r="17233" spans="1:39" x14ac:dyDescent="0.3">
      <c r="A17233">
        <v>4385</v>
      </c>
      <c r="B17233" t="s">
        <v>1128</v>
      </c>
      <c r="C17233" t="s">
        <v>3868</v>
      </c>
      <c r="Y17233">
        <v>44.5</v>
      </c>
      <c r="Z17233">
        <v>74</v>
      </c>
      <c r="AA17233">
        <v>1</v>
      </c>
      <c r="AB17233">
        <v>89</v>
      </c>
      <c r="AC17233">
        <v>2</v>
      </c>
    </row>
    <row r="17234" spans="1:39" x14ac:dyDescent="0.3">
      <c r="A17234">
        <v>4385</v>
      </c>
      <c r="B17234" t="s">
        <v>1128</v>
      </c>
      <c r="C17234" t="s">
        <v>4282</v>
      </c>
      <c r="Y17234">
        <v>7</v>
      </c>
      <c r="Z17234">
        <v>7</v>
      </c>
      <c r="AA17234">
        <v>0</v>
      </c>
      <c r="AB17234">
        <v>7</v>
      </c>
      <c r="AC17234">
        <v>1</v>
      </c>
    </row>
    <row r="17235" spans="1:39" x14ac:dyDescent="0.3">
      <c r="A17235">
        <v>4385</v>
      </c>
      <c r="B17235" t="s">
        <v>41</v>
      </c>
      <c r="C17235" t="s">
        <v>4089</v>
      </c>
      <c r="Y17235">
        <v>3</v>
      </c>
      <c r="Z17235">
        <v>8</v>
      </c>
      <c r="AA17235">
        <v>0</v>
      </c>
      <c r="AB17235">
        <v>18</v>
      </c>
      <c r="AC17235">
        <v>6</v>
      </c>
    </row>
    <row r="17236" spans="1:39" x14ac:dyDescent="0.3">
      <c r="A17236">
        <v>4385</v>
      </c>
      <c r="B17236" t="s">
        <v>1128</v>
      </c>
      <c r="C17236" t="s">
        <v>4288</v>
      </c>
      <c r="AD17236">
        <v>2</v>
      </c>
      <c r="AE17236">
        <v>49</v>
      </c>
      <c r="AF17236">
        <v>2</v>
      </c>
      <c r="AG17236">
        <v>100</v>
      </c>
      <c r="AH17236">
        <v>8</v>
      </c>
      <c r="AI17236">
        <v>2</v>
      </c>
    </row>
    <row r="17237" spans="1:39" x14ac:dyDescent="0.3">
      <c r="A17237">
        <v>4385</v>
      </c>
      <c r="B17237" t="s">
        <v>1128</v>
      </c>
      <c r="C17237" t="s">
        <v>804</v>
      </c>
      <c r="AD17237">
        <v>0</v>
      </c>
      <c r="AE17237" t="s">
        <v>136</v>
      </c>
      <c r="AF17237">
        <v>0</v>
      </c>
      <c r="AG17237" t="s">
        <v>136</v>
      </c>
      <c r="AH17237">
        <v>1</v>
      </c>
      <c r="AI17237">
        <v>1</v>
      </c>
    </row>
    <row r="17238" spans="1:39" x14ac:dyDescent="0.3">
      <c r="A17238">
        <v>4385</v>
      </c>
      <c r="B17238" t="s">
        <v>41</v>
      </c>
      <c r="C17238" t="s">
        <v>4289</v>
      </c>
      <c r="AD17238">
        <v>1</v>
      </c>
      <c r="AE17238" t="s">
        <v>136</v>
      </c>
      <c r="AF17238">
        <v>0</v>
      </c>
      <c r="AG17238">
        <v>0</v>
      </c>
      <c r="AH17238">
        <v>1</v>
      </c>
      <c r="AI17238">
        <v>1</v>
      </c>
    </row>
    <row r="17239" spans="1:39" x14ac:dyDescent="0.3">
      <c r="A17239">
        <v>4385</v>
      </c>
      <c r="B17239" t="s">
        <v>41</v>
      </c>
      <c r="C17239" t="s">
        <v>4290</v>
      </c>
      <c r="AD17239">
        <v>0</v>
      </c>
      <c r="AE17239" t="s">
        <v>136</v>
      </c>
      <c r="AF17239">
        <v>0</v>
      </c>
      <c r="AG17239" t="s">
        <v>136</v>
      </c>
      <c r="AH17239">
        <v>0</v>
      </c>
      <c r="AI17239">
        <v>0</v>
      </c>
    </row>
    <row r="17240" spans="1:39" x14ac:dyDescent="0.3">
      <c r="A17240">
        <v>4385</v>
      </c>
      <c r="B17240" t="s">
        <v>1128</v>
      </c>
      <c r="C17240" t="s">
        <v>4288</v>
      </c>
      <c r="AJ17240">
        <v>57</v>
      </c>
      <c r="AK17240">
        <v>359</v>
      </c>
      <c r="AL17240">
        <v>44.9</v>
      </c>
      <c r="AM17240">
        <v>8</v>
      </c>
    </row>
    <row r="17241" spans="1:39" x14ac:dyDescent="0.3">
      <c r="A17241">
        <v>4385</v>
      </c>
      <c r="B17241" t="s">
        <v>41</v>
      </c>
      <c r="C17241" t="s">
        <v>3970</v>
      </c>
      <c r="AJ17241">
        <v>50</v>
      </c>
      <c r="AK17241">
        <v>231</v>
      </c>
      <c r="AL17241">
        <v>38.5</v>
      </c>
      <c r="AM17241">
        <v>6</v>
      </c>
    </row>
    <row r="17242" spans="1:39" x14ac:dyDescent="0.3">
      <c r="A17242">
        <v>4386</v>
      </c>
      <c r="B17242" t="s">
        <v>1728</v>
      </c>
      <c r="C17242" t="s">
        <v>4291</v>
      </c>
      <c r="D17242">
        <v>39</v>
      </c>
      <c r="E17242">
        <v>51.3</v>
      </c>
      <c r="F17242">
        <v>20</v>
      </c>
      <c r="G17242">
        <v>0</v>
      </c>
      <c r="H17242">
        <v>0</v>
      </c>
      <c r="I17242">
        <v>240</v>
      </c>
      <c r="J17242">
        <v>103</v>
      </c>
    </row>
    <row r="17243" spans="1:39" x14ac:dyDescent="0.3">
      <c r="A17243">
        <v>4386</v>
      </c>
      <c r="B17243" t="s">
        <v>2526</v>
      </c>
      <c r="C17243" t="s">
        <v>4292</v>
      </c>
      <c r="D17243">
        <v>31</v>
      </c>
      <c r="E17243">
        <v>58.1</v>
      </c>
      <c r="F17243">
        <v>18</v>
      </c>
      <c r="G17243">
        <v>1</v>
      </c>
      <c r="H17243">
        <v>2</v>
      </c>
      <c r="I17243">
        <v>239</v>
      </c>
      <c r="J17243">
        <v>137.69999999999999</v>
      </c>
    </row>
    <row r="17244" spans="1:39" x14ac:dyDescent="0.3">
      <c r="A17244">
        <v>4386</v>
      </c>
      <c r="B17244" t="s">
        <v>2526</v>
      </c>
      <c r="C17244" t="s">
        <v>3875</v>
      </c>
      <c r="D17244">
        <v>21</v>
      </c>
      <c r="E17244">
        <v>66.7</v>
      </c>
      <c r="F17244">
        <v>14</v>
      </c>
      <c r="G17244">
        <v>0</v>
      </c>
      <c r="H17244">
        <v>0</v>
      </c>
      <c r="I17244">
        <v>124</v>
      </c>
      <c r="J17244">
        <v>116.3</v>
      </c>
    </row>
    <row r="17245" spans="1:39" x14ac:dyDescent="0.3">
      <c r="A17245">
        <v>4386</v>
      </c>
      <c r="B17245" t="s">
        <v>1728</v>
      </c>
      <c r="C17245" t="s">
        <v>121</v>
      </c>
      <c r="K17245">
        <v>30</v>
      </c>
      <c r="L17245">
        <v>0</v>
      </c>
      <c r="M17245">
        <v>29</v>
      </c>
      <c r="N17245">
        <v>1</v>
      </c>
      <c r="O17245">
        <v>116</v>
      </c>
    </row>
    <row r="17246" spans="1:39" x14ac:dyDescent="0.3">
      <c r="A17246">
        <v>4386</v>
      </c>
      <c r="B17246" t="s">
        <v>1728</v>
      </c>
      <c r="C17246" t="s">
        <v>4291</v>
      </c>
      <c r="K17246">
        <v>12</v>
      </c>
      <c r="L17246">
        <v>0</v>
      </c>
      <c r="M17246">
        <v>12</v>
      </c>
      <c r="N17246">
        <v>2</v>
      </c>
      <c r="O17246">
        <v>21</v>
      </c>
    </row>
    <row r="17247" spans="1:39" x14ac:dyDescent="0.3">
      <c r="A17247">
        <v>4386</v>
      </c>
      <c r="B17247" t="s">
        <v>1728</v>
      </c>
      <c r="C17247" t="s">
        <v>2018</v>
      </c>
      <c r="K17247">
        <v>1</v>
      </c>
      <c r="L17247">
        <v>0</v>
      </c>
      <c r="M17247">
        <v>6</v>
      </c>
      <c r="N17247">
        <v>0</v>
      </c>
      <c r="O17247">
        <v>6</v>
      </c>
    </row>
    <row r="17248" spans="1:39" x14ac:dyDescent="0.3">
      <c r="A17248">
        <v>4386</v>
      </c>
      <c r="B17248" t="s">
        <v>1728</v>
      </c>
      <c r="C17248" t="s">
        <v>790</v>
      </c>
      <c r="K17248">
        <v>1</v>
      </c>
      <c r="L17248">
        <v>0</v>
      </c>
      <c r="M17248">
        <v>1</v>
      </c>
      <c r="N17248">
        <v>0</v>
      </c>
      <c r="O17248">
        <v>1</v>
      </c>
    </row>
    <row r="17249" spans="1:19" x14ac:dyDescent="0.3">
      <c r="A17249">
        <v>4386</v>
      </c>
      <c r="B17249" t="s">
        <v>1728</v>
      </c>
      <c r="C17249" t="s">
        <v>4293</v>
      </c>
      <c r="K17249">
        <v>0</v>
      </c>
      <c r="L17249">
        <v>0</v>
      </c>
      <c r="M17249">
        <v>0</v>
      </c>
      <c r="N17249">
        <v>0</v>
      </c>
      <c r="O17249">
        <v>0</v>
      </c>
    </row>
    <row r="17250" spans="1:19" x14ac:dyDescent="0.3">
      <c r="A17250">
        <v>4386</v>
      </c>
      <c r="B17250" t="s">
        <v>2526</v>
      </c>
      <c r="C17250" t="s">
        <v>524</v>
      </c>
      <c r="K17250">
        <v>5</v>
      </c>
      <c r="L17250">
        <v>0</v>
      </c>
      <c r="M17250">
        <v>29</v>
      </c>
      <c r="N17250">
        <v>1</v>
      </c>
      <c r="O17250">
        <v>38</v>
      </c>
    </row>
    <row r="17251" spans="1:19" x14ac:dyDescent="0.3">
      <c r="A17251">
        <v>4386</v>
      </c>
      <c r="B17251" t="s">
        <v>2526</v>
      </c>
      <c r="C17251" t="s">
        <v>4292</v>
      </c>
      <c r="K17251">
        <v>9</v>
      </c>
      <c r="L17251">
        <v>0</v>
      </c>
      <c r="M17251">
        <v>29</v>
      </c>
      <c r="N17251">
        <v>0</v>
      </c>
      <c r="O17251">
        <v>21</v>
      </c>
    </row>
    <row r="17252" spans="1:19" x14ac:dyDescent="0.3">
      <c r="A17252">
        <v>4386</v>
      </c>
      <c r="B17252" t="s">
        <v>2526</v>
      </c>
      <c r="C17252" t="s">
        <v>330</v>
      </c>
      <c r="K17252">
        <v>2</v>
      </c>
      <c r="L17252">
        <v>0</v>
      </c>
      <c r="M17252">
        <v>9</v>
      </c>
      <c r="N17252">
        <v>0</v>
      </c>
      <c r="O17252">
        <v>9</v>
      </c>
    </row>
    <row r="17253" spans="1:19" x14ac:dyDescent="0.3">
      <c r="A17253">
        <v>4386</v>
      </c>
      <c r="B17253" t="s">
        <v>2526</v>
      </c>
      <c r="C17253" t="s">
        <v>4294</v>
      </c>
      <c r="K17253">
        <v>1</v>
      </c>
      <c r="L17253">
        <v>0</v>
      </c>
      <c r="M17253">
        <v>2</v>
      </c>
      <c r="N17253">
        <v>1</v>
      </c>
      <c r="O17253">
        <v>2</v>
      </c>
    </row>
    <row r="17254" spans="1:19" x14ac:dyDescent="0.3">
      <c r="A17254">
        <v>4386</v>
      </c>
      <c r="B17254" t="s">
        <v>2526</v>
      </c>
      <c r="C17254" t="s">
        <v>48</v>
      </c>
      <c r="K17254">
        <v>1</v>
      </c>
      <c r="L17254">
        <v>0</v>
      </c>
      <c r="M17254">
        <v>0</v>
      </c>
      <c r="N17254">
        <v>0</v>
      </c>
      <c r="O17254">
        <v>0</v>
      </c>
    </row>
    <row r="17255" spans="1:19" x14ac:dyDescent="0.3">
      <c r="A17255">
        <v>4386</v>
      </c>
      <c r="B17255" t="s">
        <v>2526</v>
      </c>
      <c r="C17255" t="s">
        <v>3875</v>
      </c>
      <c r="K17255">
        <v>4</v>
      </c>
      <c r="L17255">
        <v>0</v>
      </c>
      <c r="M17255">
        <v>13</v>
      </c>
      <c r="N17255">
        <v>0</v>
      </c>
      <c r="O17255">
        <v>-4</v>
      </c>
    </row>
    <row r="17256" spans="1:19" x14ac:dyDescent="0.3">
      <c r="A17256">
        <v>4386</v>
      </c>
      <c r="B17256" t="s">
        <v>1728</v>
      </c>
      <c r="C17256" t="s">
        <v>121</v>
      </c>
      <c r="P17256">
        <v>28</v>
      </c>
      <c r="Q17256">
        <v>0</v>
      </c>
      <c r="R17256">
        <v>80</v>
      </c>
      <c r="S17256">
        <v>6</v>
      </c>
    </row>
    <row r="17257" spans="1:19" x14ac:dyDescent="0.3">
      <c r="A17257">
        <v>4386</v>
      </c>
      <c r="B17257" t="s">
        <v>1728</v>
      </c>
      <c r="C17257" t="s">
        <v>4293</v>
      </c>
      <c r="P17257">
        <v>28</v>
      </c>
      <c r="Q17257">
        <v>0</v>
      </c>
      <c r="R17257">
        <v>64</v>
      </c>
      <c r="S17257">
        <v>5</v>
      </c>
    </row>
    <row r="17258" spans="1:19" x14ac:dyDescent="0.3">
      <c r="A17258">
        <v>4386</v>
      </c>
      <c r="B17258" t="s">
        <v>1728</v>
      </c>
      <c r="C17258" t="s">
        <v>2308</v>
      </c>
      <c r="P17258">
        <v>24</v>
      </c>
      <c r="Q17258">
        <v>0</v>
      </c>
      <c r="R17258">
        <v>43</v>
      </c>
      <c r="S17258">
        <v>3</v>
      </c>
    </row>
    <row r="17259" spans="1:19" x14ac:dyDescent="0.3">
      <c r="A17259">
        <v>4386</v>
      </c>
      <c r="B17259" t="s">
        <v>1728</v>
      </c>
      <c r="C17259" t="s">
        <v>1976</v>
      </c>
      <c r="P17259">
        <v>20</v>
      </c>
      <c r="Q17259">
        <v>0</v>
      </c>
      <c r="R17259">
        <v>28</v>
      </c>
      <c r="S17259">
        <v>2</v>
      </c>
    </row>
    <row r="17260" spans="1:19" x14ac:dyDescent="0.3">
      <c r="A17260">
        <v>4386</v>
      </c>
      <c r="B17260" t="s">
        <v>1728</v>
      </c>
      <c r="C17260" t="s">
        <v>4295</v>
      </c>
      <c r="P17260">
        <v>20</v>
      </c>
      <c r="Q17260">
        <v>0</v>
      </c>
      <c r="R17260">
        <v>20</v>
      </c>
      <c r="S17260">
        <v>1</v>
      </c>
    </row>
    <row r="17261" spans="1:19" x14ac:dyDescent="0.3">
      <c r="A17261">
        <v>4386</v>
      </c>
      <c r="B17261" t="s">
        <v>1728</v>
      </c>
      <c r="C17261" t="s">
        <v>2570</v>
      </c>
      <c r="P17261">
        <v>6</v>
      </c>
      <c r="Q17261">
        <v>0</v>
      </c>
      <c r="R17261">
        <v>6</v>
      </c>
      <c r="S17261">
        <v>1</v>
      </c>
    </row>
    <row r="17262" spans="1:19" x14ac:dyDescent="0.3">
      <c r="A17262">
        <v>4386</v>
      </c>
      <c r="B17262" t="s">
        <v>1728</v>
      </c>
      <c r="C17262" t="s">
        <v>107</v>
      </c>
      <c r="P17262">
        <v>0</v>
      </c>
      <c r="Q17262">
        <v>0</v>
      </c>
      <c r="R17262">
        <v>0</v>
      </c>
      <c r="S17262">
        <v>1</v>
      </c>
    </row>
    <row r="17263" spans="1:19" x14ac:dyDescent="0.3">
      <c r="A17263">
        <v>4386</v>
      </c>
      <c r="B17263" t="s">
        <v>1728</v>
      </c>
      <c r="C17263" t="s">
        <v>4296</v>
      </c>
      <c r="P17263">
        <v>-1</v>
      </c>
      <c r="Q17263">
        <v>0</v>
      </c>
      <c r="R17263">
        <v>-1</v>
      </c>
      <c r="S17263">
        <v>1</v>
      </c>
    </row>
    <row r="17264" spans="1:19" x14ac:dyDescent="0.3">
      <c r="A17264">
        <v>4386</v>
      </c>
      <c r="B17264" t="s">
        <v>2526</v>
      </c>
      <c r="C17264" t="s">
        <v>4201</v>
      </c>
      <c r="P17264">
        <v>57</v>
      </c>
      <c r="Q17264">
        <v>2</v>
      </c>
      <c r="R17264">
        <v>158</v>
      </c>
      <c r="S17264">
        <v>9</v>
      </c>
    </row>
    <row r="17265" spans="1:39" x14ac:dyDescent="0.3">
      <c r="A17265">
        <v>4386</v>
      </c>
      <c r="B17265" t="s">
        <v>2526</v>
      </c>
      <c r="C17265" t="s">
        <v>4101</v>
      </c>
      <c r="P17265">
        <v>18</v>
      </c>
      <c r="Q17265">
        <v>0</v>
      </c>
      <c r="R17265">
        <v>87</v>
      </c>
      <c r="S17265">
        <v>9</v>
      </c>
    </row>
    <row r="17266" spans="1:39" x14ac:dyDescent="0.3">
      <c r="A17266">
        <v>4386</v>
      </c>
      <c r="B17266" t="s">
        <v>2526</v>
      </c>
      <c r="C17266" t="s">
        <v>3883</v>
      </c>
      <c r="P17266">
        <v>25</v>
      </c>
      <c r="Q17266">
        <v>0</v>
      </c>
      <c r="R17266">
        <v>36</v>
      </c>
      <c r="S17266">
        <v>2</v>
      </c>
    </row>
    <row r="17267" spans="1:39" x14ac:dyDescent="0.3">
      <c r="A17267">
        <v>4386</v>
      </c>
      <c r="B17267" t="s">
        <v>2526</v>
      </c>
      <c r="C17267" t="s">
        <v>3496</v>
      </c>
      <c r="P17267">
        <v>11</v>
      </c>
      <c r="Q17267">
        <v>0</v>
      </c>
      <c r="R17267">
        <v>34</v>
      </c>
      <c r="S17267">
        <v>4</v>
      </c>
    </row>
    <row r="17268" spans="1:39" x14ac:dyDescent="0.3">
      <c r="A17268">
        <v>4386</v>
      </c>
      <c r="B17268" t="s">
        <v>2526</v>
      </c>
      <c r="C17268" t="s">
        <v>3691</v>
      </c>
      <c r="P17268">
        <v>14</v>
      </c>
      <c r="Q17268">
        <v>0</v>
      </c>
      <c r="R17268">
        <v>20</v>
      </c>
      <c r="S17268">
        <v>2</v>
      </c>
    </row>
    <row r="17269" spans="1:39" x14ac:dyDescent="0.3">
      <c r="A17269">
        <v>4386</v>
      </c>
      <c r="B17269" t="s">
        <v>2526</v>
      </c>
      <c r="C17269" t="s">
        <v>330</v>
      </c>
      <c r="P17269">
        <v>14</v>
      </c>
      <c r="Q17269">
        <v>0</v>
      </c>
      <c r="R17269">
        <v>14</v>
      </c>
      <c r="S17269">
        <v>1</v>
      </c>
    </row>
    <row r="17270" spans="1:39" x14ac:dyDescent="0.3">
      <c r="A17270">
        <v>4386</v>
      </c>
      <c r="B17270" t="s">
        <v>2526</v>
      </c>
      <c r="C17270" t="s">
        <v>48</v>
      </c>
      <c r="P17270">
        <v>7</v>
      </c>
      <c r="Q17270">
        <v>0</v>
      </c>
      <c r="R17270">
        <v>12</v>
      </c>
      <c r="S17270">
        <v>3</v>
      </c>
    </row>
    <row r="17271" spans="1:39" x14ac:dyDescent="0.3">
      <c r="A17271">
        <v>4386</v>
      </c>
      <c r="B17271" t="s">
        <v>2526</v>
      </c>
      <c r="C17271" t="s">
        <v>202</v>
      </c>
      <c r="P17271">
        <v>4</v>
      </c>
      <c r="Q17271">
        <v>0</v>
      </c>
      <c r="R17271">
        <v>4</v>
      </c>
      <c r="S17271">
        <v>1</v>
      </c>
    </row>
    <row r="17272" spans="1:39" x14ac:dyDescent="0.3">
      <c r="A17272">
        <v>4386</v>
      </c>
      <c r="B17272" t="s">
        <v>2526</v>
      </c>
      <c r="C17272" t="s">
        <v>524</v>
      </c>
      <c r="P17272">
        <v>-2</v>
      </c>
      <c r="Q17272">
        <v>0</v>
      </c>
      <c r="R17272">
        <v>-2</v>
      </c>
      <c r="S17272">
        <v>1</v>
      </c>
    </row>
    <row r="17273" spans="1:39" x14ac:dyDescent="0.3">
      <c r="A17273">
        <v>4386</v>
      </c>
      <c r="B17273" t="s">
        <v>1728</v>
      </c>
      <c r="C17273" t="s">
        <v>4296</v>
      </c>
      <c r="T17273">
        <v>28.5</v>
      </c>
      <c r="U17273">
        <v>30</v>
      </c>
      <c r="V17273">
        <v>0</v>
      </c>
      <c r="W17273">
        <v>57</v>
      </c>
      <c r="X17273">
        <v>2</v>
      </c>
    </row>
    <row r="17274" spans="1:39" x14ac:dyDescent="0.3">
      <c r="A17274">
        <v>4386</v>
      </c>
      <c r="B17274" t="s">
        <v>2526</v>
      </c>
      <c r="C17274" t="s">
        <v>48</v>
      </c>
      <c r="T17274">
        <v>18.8</v>
      </c>
      <c r="U17274">
        <v>26</v>
      </c>
      <c r="V17274">
        <v>0</v>
      </c>
      <c r="W17274">
        <v>75</v>
      </c>
      <c r="X17274">
        <v>4</v>
      </c>
    </row>
    <row r="17275" spans="1:39" x14ac:dyDescent="0.3">
      <c r="A17275">
        <v>4386</v>
      </c>
      <c r="B17275" t="s">
        <v>1728</v>
      </c>
      <c r="C17275" t="s">
        <v>4296</v>
      </c>
      <c r="Y17275">
        <v>35.799999999999997</v>
      </c>
      <c r="Z17275">
        <v>60</v>
      </c>
      <c r="AA17275">
        <v>1</v>
      </c>
      <c r="AB17275">
        <v>143</v>
      </c>
      <c r="AC17275">
        <v>4</v>
      </c>
    </row>
    <row r="17276" spans="1:39" x14ac:dyDescent="0.3">
      <c r="A17276">
        <v>4386</v>
      </c>
      <c r="B17276" t="s">
        <v>2526</v>
      </c>
      <c r="C17276" t="s">
        <v>48</v>
      </c>
      <c r="Y17276">
        <v>13</v>
      </c>
      <c r="Z17276">
        <v>13</v>
      </c>
      <c r="AA17276">
        <v>0</v>
      </c>
      <c r="AB17276">
        <v>13</v>
      </c>
      <c r="AC17276">
        <v>1</v>
      </c>
    </row>
    <row r="17277" spans="1:39" x14ac:dyDescent="0.3">
      <c r="A17277">
        <v>4386</v>
      </c>
      <c r="B17277" t="s">
        <v>1728</v>
      </c>
      <c r="C17277" t="s">
        <v>4297</v>
      </c>
      <c r="AD17277">
        <v>5</v>
      </c>
      <c r="AE17277">
        <v>37</v>
      </c>
      <c r="AF17277">
        <v>2</v>
      </c>
      <c r="AG17277">
        <v>40</v>
      </c>
      <c r="AH17277">
        <v>6</v>
      </c>
      <c r="AI17277">
        <v>0</v>
      </c>
    </row>
    <row r="17278" spans="1:39" x14ac:dyDescent="0.3">
      <c r="A17278">
        <v>4386</v>
      </c>
      <c r="B17278" t="s">
        <v>2526</v>
      </c>
      <c r="C17278" t="s">
        <v>3888</v>
      </c>
      <c r="AD17278">
        <v>0</v>
      </c>
      <c r="AE17278" t="s">
        <v>136</v>
      </c>
      <c r="AF17278">
        <v>0</v>
      </c>
      <c r="AG17278" t="s">
        <v>136</v>
      </c>
      <c r="AH17278">
        <v>4</v>
      </c>
      <c r="AI17278">
        <v>4</v>
      </c>
    </row>
    <row r="17279" spans="1:39" x14ac:dyDescent="0.3">
      <c r="A17279">
        <v>4386</v>
      </c>
      <c r="B17279" t="s">
        <v>1728</v>
      </c>
      <c r="C17279" t="s">
        <v>4297</v>
      </c>
      <c r="AJ17279">
        <v>58</v>
      </c>
      <c r="AK17279">
        <v>188</v>
      </c>
      <c r="AL17279">
        <v>47</v>
      </c>
      <c r="AM17279">
        <v>4</v>
      </c>
    </row>
    <row r="17280" spans="1:39" x14ac:dyDescent="0.3">
      <c r="A17280">
        <v>4386</v>
      </c>
      <c r="B17280" t="s">
        <v>2526</v>
      </c>
      <c r="C17280" t="s">
        <v>4298</v>
      </c>
      <c r="AJ17280">
        <v>73</v>
      </c>
      <c r="AK17280">
        <v>269</v>
      </c>
      <c r="AL17280">
        <v>53.8</v>
      </c>
      <c r="AM17280">
        <v>5</v>
      </c>
    </row>
    <row r="17281" spans="1:19" x14ac:dyDescent="0.3">
      <c r="A17281">
        <v>4387</v>
      </c>
      <c r="B17281" t="s">
        <v>365</v>
      </c>
      <c r="C17281" t="s">
        <v>4299</v>
      </c>
      <c r="D17281">
        <v>35</v>
      </c>
      <c r="E17281">
        <v>71.400000000000006</v>
      </c>
      <c r="F17281">
        <v>25</v>
      </c>
      <c r="G17281">
        <v>0</v>
      </c>
      <c r="H17281">
        <v>3</v>
      </c>
      <c r="I17281">
        <v>342</v>
      </c>
      <c r="J17281">
        <v>181.8</v>
      </c>
    </row>
    <row r="17282" spans="1:19" x14ac:dyDescent="0.3">
      <c r="A17282">
        <v>4387</v>
      </c>
      <c r="B17282" t="s">
        <v>118</v>
      </c>
      <c r="C17282" t="s">
        <v>52</v>
      </c>
      <c r="D17282">
        <v>41</v>
      </c>
      <c r="E17282">
        <v>65.900000000000006</v>
      </c>
      <c r="F17282">
        <v>27</v>
      </c>
      <c r="G17282">
        <v>2</v>
      </c>
      <c r="H17282">
        <v>2</v>
      </c>
      <c r="I17282">
        <v>331</v>
      </c>
      <c r="J17282">
        <v>140</v>
      </c>
    </row>
    <row r="17283" spans="1:19" x14ac:dyDescent="0.3">
      <c r="A17283">
        <v>4387</v>
      </c>
      <c r="B17283" t="s">
        <v>365</v>
      </c>
      <c r="C17283" t="s">
        <v>571</v>
      </c>
      <c r="K17283">
        <v>19</v>
      </c>
      <c r="L17283">
        <v>0</v>
      </c>
      <c r="M17283">
        <v>19</v>
      </c>
      <c r="N17283">
        <v>1</v>
      </c>
      <c r="O17283">
        <v>65</v>
      </c>
    </row>
    <row r="17284" spans="1:19" x14ac:dyDescent="0.3">
      <c r="A17284">
        <v>4387</v>
      </c>
      <c r="B17284" t="s">
        <v>365</v>
      </c>
      <c r="C17284" t="s">
        <v>1794</v>
      </c>
      <c r="K17284">
        <v>7</v>
      </c>
      <c r="L17284">
        <v>0</v>
      </c>
      <c r="M17284">
        <v>10</v>
      </c>
      <c r="N17284">
        <v>1</v>
      </c>
      <c r="O17284">
        <v>33</v>
      </c>
    </row>
    <row r="17285" spans="1:19" x14ac:dyDescent="0.3">
      <c r="A17285">
        <v>4387</v>
      </c>
      <c r="B17285" t="s">
        <v>365</v>
      </c>
      <c r="C17285" t="s">
        <v>4300</v>
      </c>
      <c r="K17285">
        <v>7</v>
      </c>
      <c r="L17285">
        <v>0</v>
      </c>
      <c r="M17285">
        <v>12</v>
      </c>
      <c r="N17285">
        <v>1</v>
      </c>
      <c r="O17285">
        <v>20</v>
      </c>
    </row>
    <row r="17286" spans="1:19" x14ac:dyDescent="0.3">
      <c r="A17286">
        <v>4387</v>
      </c>
      <c r="B17286" t="s">
        <v>365</v>
      </c>
      <c r="C17286" t="s">
        <v>3952</v>
      </c>
      <c r="K17286">
        <v>1</v>
      </c>
      <c r="L17286">
        <v>0</v>
      </c>
      <c r="M17286">
        <v>19</v>
      </c>
      <c r="N17286">
        <v>0</v>
      </c>
      <c r="O17286">
        <v>19</v>
      </c>
    </row>
    <row r="17287" spans="1:19" x14ac:dyDescent="0.3">
      <c r="A17287">
        <v>4387</v>
      </c>
      <c r="B17287" t="s">
        <v>365</v>
      </c>
      <c r="C17287" t="s">
        <v>4299</v>
      </c>
      <c r="K17287">
        <v>5</v>
      </c>
      <c r="L17287">
        <v>0</v>
      </c>
      <c r="M17287">
        <v>9</v>
      </c>
      <c r="N17287">
        <v>0</v>
      </c>
      <c r="O17287">
        <v>15</v>
      </c>
    </row>
    <row r="17288" spans="1:19" x14ac:dyDescent="0.3">
      <c r="A17288">
        <v>4387</v>
      </c>
      <c r="B17288" t="s">
        <v>118</v>
      </c>
      <c r="C17288" t="s">
        <v>52</v>
      </c>
      <c r="K17288">
        <v>9</v>
      </c>
      <c r="L17288">
        <v>0</v>
      </c>
      <c r="M17288">
        <v>20</v>
      </c>
      <c r="N17288">
        <v>0</v>
      </c>
      <c r="O17288">
        <v>32</v>
      </c>
    </row>
    <row r="17289" spans="1:19" x14ac:dyDescent="0.3">
      <c r="A17289">
        <v>4387</v>
      </c>
      <c r="B17289" t="s">
        <v>118</v>
      </c>
      <c r="C17289" t="s">
        <v>971</v>
      </c>
      <c r="K17289">
        <v>6</v>
      </c>
      <c r="L17289">
        <v>0</v>
      </c>
      <c r="M17289">
        <v>11</v>
      </c>
      <c r="N17289">
        <v>0</v>
      </c>
      <c r="O17289">
        <v>31</v>
      </c>
    </row>
    <row r="17290" spans="1:19" x14ac:dyDescent="0.3">
      <c r="A17290">
        <v>4387</v>
      </c>
      <c r="B17290" t="s">
        <v>118</v>
      </c>
      <c r="C17290" t="s">
        <v>450</v>
      </c>
      <c r="K17290">
        <v>10</v>
      </c>
      <c r="L17290">
        <v>0</v>
      </c>
      <c r="M17290">
        <v>12</v>
      </c>
      <c r="N17290">
        <v>1</v>
      </c>
      <c r="O17290">
        <v>28</v>
      </c>
    </row>
    <row r="17291" spans="1:19" x14ac:dyDescent="0.3">
      <c r="A17291">
        <v>4387</v>
      </c>
      <c r="B17291" t="s">
        <v>118</v>
      </c>
      <c r="C17291" t="s">
        <v>121</v>
      </c>
      <c r="K17291">
        <v>1</v>
      </c>
      <c r="L17291">
        <v>0</v>
      </c>
      <c r="M17291">
        <v>10</v>
      </c>
      <c r="N17291">
        <v>0</v>
      </c>
      <c r="O17291">
        <v>10</v>
      </c>
    </row>
    <row r="17292" spans="1:19" x14ac:dyDescent="0.3">
      <c r="A17292">
        <v>4387</v>
      </c>
      <c r="B17292" t="s">
        <v>118</v>
      </c>
      <c r="C17292" t="s">
        <v>3485</v>
      </c>
      <c r="K17292">
        <v>2</v>
      </c>
      <c r="L17292">
        <v>0</v>
      </c>
      <c r="M17292">
        <v>6</v>
      </c>
      <c r="N17292">
        <v>0</v>
      </c>
      <c r="O17292">
        <v>1</v>
      </c>
    </row>
    <row r="17293" spans="1:19" x14ac:dyDescent="0.3">
      <c r="A17293">
        <v>4387</v>
      </c>
      <c r="B17293" t="s">
        <v>365</v>
      </c>
      <c r="C17293" t="s">
        <v>595</v>
      </c>
      <c r="P17293">
        <v>40</v>
      </c>
      <c r="Q17293">
        <v>2</v>
      </c>
      <c r="R17293">
        <v>92</v>
      </c>
      <c r="S17293">
        <v>5</v>
      </c>
    </row>
    <row r="17294" spans="1:19" x14ac:dyDescent="0.3">
      <c r="A17294">
        <v>4387</v>
      </c>
      <c r="B17294" t="s">
        <v>365</v>
      </c>
      <c r="C17294" t="s">
        <v>4301</v>
      </c>
      <c r="P17294">
        <v>33</v>
      </c>
      <c r="Q17294">
        <v>0</v>
      </c>
      <c r="R17294">
        <v>71</v>
      </c>
      <c r="S17294">
        <v>4</v>
      </c>
    </row>
    <row r="17295" spans="1:19" x14ac:dyDescent="0.3">
      <c r="A17295">
        <v>4387</v>
      </c>
      <c r="B17295" t="s">
        <v>365</v>
      </c>
      <c r="C17295" t="s">
        <v>3952</v>
      </c>
      <c r="P17295">
        <v>40</v>
      </c>
      <c r="Q17295">
        <v>1</v>
      </c>
      <c r="R17295">
        <v>66</v>
      </c>
      <c r="S17295">
        <v>5</v>
      </c>
    </row>
    <row r="17296" spans="1:19" x14ac:dyDescent="0.3">
      <c r="A17296">
        <v>4387</v>
      </c>
      <c r="B17296" t="s">
        <v>365</v>
      </c>
      <c r="C17296" t="s">
        <v>4302</v>
      </c>
      <c r="P17296">
        <v>23</v>
      </c>
      <c r="Q17296">
        <v>0</v>
      </c>
      <c r="R17296">
        <v>50</v>
      </c>
      <c r="S17296">
        <v>4</v>
      </c>
    </row>
    <row r="17297" spans="1:24" x14ac:dyDescent="0.3">
      <c r="A17297">
        <v>4387</v>
      </c>
      <c r="B17297" t="s">
        <v>365</v>
      </c>
      <c r="C17297" t="s">
        <v>571</v>
      </c>
      <c r="P17297">
        <v>9</v>
      </c>
      <c r="Q17297">
        <v>0</v>
      </c>
      <c r="R17297">
        <v>27</v>
      </c>
      <c r="S17297">
        <v>3</v>
      </c>
    </row>
    <row r="17298" spans="1:24" x14ac:dyDescent="0.3">
      <c r="A17298">
        <v>4387</v>
      </c>
      <c r="B17298" t="s">
        <v>365</v>
      </c>
      <c r="C17298" t="s">
        <v>4300</v>
      </c>
      <c r="P17298">
        <v>16</v>
      </c>
      <c r="Q17298">
        <v>0</v>
      </c>
      <c r="R17298">
        <v>16</v>
      </c>
      <c r="S17298">
        <v>1</v>
      </c>
    </row>
    <row r="17299" spans="1:24" x14ac:dyDescent="0.3">
      <c r="A17299">
        <v>4387</v>
      </c>
      <c r="B17299" t="s">
        <v>365</v>
      </c>
      <c r="C17299" t="s">
        <v>1794</v>
      </c>
      <c r="P17299">
        <v>8</v>
      </c>
      <c r="Q17299">
        <v>0</v>
      </c>
      <c r="R17299">
        <v>15</v>
      </c>
      <c r="S17299">
        <v>2</v>
      </c>
    </row>
    <row r="17300" spans="1:24" x14ac:dyDescent="0.3">
      <c r="A17300">
        <v>4387</v>
      </c>
      <c r="B17300" t="s">
        <v>365</v>
      </c>
      <c r="C17300" t="s">
        <v>835</v>
      </c>
      <c r="P17300">
        <v>5</v>
      </c>
      <c r="Q17300">
        <v>0</v>
      </c>
      <c r="R17300">
        <v>5</v>
      </c>
      <c r="S17300">
        <v>1</v>
      </c>
    </row>
    <row r="17301" spans="1:24" x14ac:dyDescent="0.3">
      <c r="A17301">
        <v>4387</v>
      </c>
      <c r="B17301" t="s">
        <v>118</v>
      </c>
      <c r="C17301" t="s">
        <v>514</v>
      </c>
      <c r="P17301">
        <v>47</v>
      </c>
      <c r="Q17301">
        <v>1</v>
      </c>
      <c r="R17301">
        <v>112</v>
      </c>
      <c r="S17301">
        <v>10</v>
      </c>
    </row>
    <row r="17302" spans="1:24" x14ac:dyDescent="0.3">
      <c r="A17302">
        <v>4387</v>
      </c>
      <c r="B17302" t="s">
        <v>118</v>
      </c>
      <c r="C17302" t="s">
        <v>377</v>
      </c>
      <c r="P17302">
        <v>35</v>
      </c>
      <c r="Q17302">
        <v>0</v>
      </c>
      <c r="R17302">
        <v>63</v>
      </c>
      <c r="S17302">
        <v>4</v>
      </c>
    </row>
    <row r="17303" spans="1:24" x14ac:dyDescent="0.3">
      <c r="A17303">
        <v>4387</v>
      </c>
      <c r="B17303" t="s">
        <v>118</v>
      </c>
      <c r="C17303" t="s">
        <v>74</v>
      </c>
      <c r="P17303">
        <v>30</v>
      </c>
      <c r="Q17303">
        <v>1</v>
      </c>
      <c r="R17303">
        <v>49</v>
      </c>
      <c r="S17303">
        <v>3</v>
      </c>
    </row>
    <row r="17304" spans="1:24" x14ac:dyDescent="0.3">
      <c r="A17304">
        <v>4387</v>
      </c>
      <c r="B17304" t="s">
        <v>118</v>
      </c>
      <c r="C17304" t="s">
        <v>121</v>
      </c>
      <c r="P17304">
        <v>29</v>
      </c>
      <c r="Q17304">
        <v>0</v>
      </c>
      <c r="R17304">
        <v>39</v>
      </c>
      <c r="S17304">
        <v>2</v>
      </c>
    </row>
    <row r="17305" spans="1:24" x14ac:dyDescent="0.3">
      <c r="A17305">
        <v>4387</v>
      </c>
      <c r="B17305" t="s">
        <v>118</v>
      </c>
      <c r="C17305" t="s">
        <v>450</v>
      </c>
      <c r="P17305">
        <v>26</v>
      </c>
      <c r="Q17305">
        <v>0</v>
      </c>
      <c r="R17305">
        <v>34</v>
      </c>
      <c r="S17305">
        <v>3</v>
      </c>
    </row>
    <row r="17306" spans="1:24" x14ac:dyDescent="0.3">
      <c r="A17306">
        <v>4387</v>
      </c>
      <c r="B17306" t="s">
        <v>118</v>
      </c>
      <c r="C17306" t="s">
        <v>152</v>
      </c>
      <c r="P17306">
        <v>18</v>
      </c>
      <c r="Q17306">
        <v>0</v>
      </c>
      <c r="R17306">
        <v>24</v>
      </c>
      <c r="S17306">
        <v>2</v>
      </c>
    </row>
    <row r="17307" spans="1:24" x14ac:dyDescent="0.3">
      <c r="A17307">
        <v>4387</v>
      </c>
      <c r="B17307" t="s">
        <v>118</v>
      </c>
      <c r="C17307" t="s">
        <v>3485</v>
      </c>
      <c r="P17307">
        <v>6</v>
      </c>
      <c r="Q17307">
        <v>0</v>
      </c>
      <c r="R17307">
        <v>6</v>
      </c>
      <c r="S17307">
        <v>1</v>
      </c>
    </row>
    <row r="17308" spans="1:24" x14ac:dyDescent="0.3">
      <c r="A17308">
        <v>4387</v>
      </c>
      <c r="B17308" t="s">
        <v>118</v>
      </c>
      <c r="C17308" t="s">
        <v>1725</v>
      </c>
      <c r="P17308">
        <v>2</v>
      </c>
      <c r="Q17308">
        <v>0</v>
      </c>
      <c r="R17308">
        <v>2</v>
      </c>
      <c r="S17308">
        <v>1</v>
      </c>
    </row>
    <row r="17309" spans="1:24" x14ac:dyDescent="0.3">
      <c r="A17309">
        <v>4387</v>
      </c>
      <c r="B17309" t="s">
        <v>118</v>
      </c>
      <c r="C17309" t="s">
        <v>971</v>
      </c>
      <c r="P17309">
        <v>2</v>
      </c>
      <c r="Q17309">
        <v>0</v>
      </c>
      <c r="R17309">
        <v>2</v>
      </c>
      <c r="S17309">
        <v>1</v>
      </c>
    </row>
    <row r="17310" spans="1:24" x14ac:dyDescent="0.3">
      <c r="A17310">
        <v>4387</v>
      </c>
      <c r="B17310" t="s">
        <v>365</v>
      </c>
      <c r="C17310" t="s">
        <v>927</v>
      </c>
      <c r="T17310">
        <v>25.8</v>
      </c>
      <c r="U17310">
        <v>32</v>
      </c>
      <c r="V17310">
        <v>0</v>
      </c>
      <c r="W17310">
        <v>103</v>
      </c>
      <c r="X17310">
        <v>4</v>
      </c>
    </row>
    <row r="17311" spans="1:24" x14ac:dyDescent="0.3">
      <c r="A17311">
        <v>4387</v>
      </c>
      <c r="B17311" t="s">
        <v>365</v>
      </c>
      <c r="C17311" t="s">
        <v>1997</v>
      </c>
      <c r="T17311">
        <v>9</v>
      </c>
      <c r="U17311">
        <v>9</v>
      </c>
      <c r="V17311">
        <v>0</v>
      </c>
      <c r="W17311">
        <v>9</v>
      </c>
      <c r="X17311">
        <v>1</v>
      </c>
    </row>
    <row r="17312" spans="1:24" x14ac:dyDescent="0.3">
      <c r="A17312">
        <v>4387</v>
      </c>
      <c r="B17312" t="s">
        <v>118</v>
      </c>
      <c r="C17312" t="s">
        <v>377</v>
      </c>
      <c r="T17312">
        <v>21.5</v>
      </c>
      <c r="U17312">
        <v>35</v>
      </c>
      <c r="V17312">
        <v>0</v>
      </c>
      <c r="W17312">
        <v>86</v>
      </c>
      <c r="X17312">
        <v>4</v>
      </c>
    </row>
    <row r="17313" spans="1:39" x14ac:dyDescent="0.3">
      <c r="A17313">
        <v>4387</v>
      </c>
      <c r="B17313" t="s">
        <v>118</v>
      </c>
      <c r="C17313" t="s">
        <v>514</v>
      </c>
      <c r="T17313">
        <v>21</v>
      </c>
      <c r="U17313">
        <v>26</v>
      </c>
      <c r="V17313">
        <v>0</v>
      </c>
      <c r="W17313">
        <v>42</v>
      </c>
      <c r="X17313">
        <v>2</v>
      </c>
    </row>
    <row r="17314" spans="1:39" x14ac:dyDescent="0.3">
      <c r="A17314">
        <v>4387</v>
      </c>
      <c r="B17314" t="s">
        <v>118</v>
      </c>
      <c r="C17314" t="s">
        <v>74</v>
      </c>
      <c r="T17314">
        <v>26</v>
      </c>
      <c r="U17314">
        <v>26</v>
      </c>
      <c r="V17314">
        <v>0</v>
      </c>
      <c r="W17314">
        <v>26</v>
      </c>
      <c r="X17314">
        <v>1</v>
      </c>
    </row>
    <row r="17315" spans="1:39" x14ac:dyDescent="0.3">
      <c r="A17315">
        <v>4387</v>
      </c>
      <c r="B17315" t="s">
        <v>118</v>
      </c>
      <c r="C17315" t="s">
        <v>266</v>
      </c>
      <c r="T17315">
        <v>19</v>
      </c>
      <c r="U17315">
        <v>19</v>
      </c>
      <c r="V17315">
        <v>0</v>
      </c>
      <c r="W17315">
        <v>19</v>
      </c>
      <c r="X17315">
        <v>1</v>
      </c>
    </row>
    <row r="17316" spans="1:39" x14ac:dyDescent="0.3">
      <c r="A17316">
        <v>4387</v>
      </c>
      <c r="B17316" t="s">
        <v>365</v>
      </c>
      <c r="C17316" t="s">
        <v>927</v>
      </c>
      <c r="Y17316">
        <v>3</v>
      </c>
      <c r="Z17316">
        <v>3</v>
      </c>
      <c r="AA17316">
        <v>0</v>
      </c>
      <c r="AB17316">
        <v>3</v>
      </c>
      <c r="AC17316">
        <v>1</v>
      </c>
    </row>
    <row r="17317" spans="1:39" x14ac:dyDescent="0.3">
      <c r="A17317">
        <v>4387</v>
      </c>
      <c r="B17317" t="s">
        <v>118</v>
      </c>
      <c r="C17317" t="s">
        <v>377</v>
      </c>
      <c r="Y17317">
        <v>2</v>
      </c>
      <c r="Z17317">
        <v>2</v>
      </c>
      <c r="AA17317">
        <v>0</v>
      </c>
      <c r="AB17317">
        <v>2</v>
      </c>
      <c r="AC17317">
        <v>1</v>
      </c>
    </row>
    <row r="17318" spans="1:39" x14ac:dyDescent="0.3">
      <c r="A17318">
        <v>4387</v>
      </c>
      <c r="B17318" t="s">
        <v>365</v>
      </c>
      <c r="C17318" t="s">
        <v>4183</v>
      </c>
      <c r="AD17318">
        <v>3</v>
      </c>
      <c r="AE17318">
        <v>45</v>
      </c>
      <c r="AF17318">
        <v>3</v>
      </c>
      <c r="AG17318">
        <v>100</v>
      </c>
      <c r="AH17318">
        <v>15</v>
      </c>
      <c r="AI17318">
        <v>6</v>
      </c>
    </row>
    <row r="17319" spans="1:39" x14ac:dyDescent="0.3">
      <c r="A17319">
        <v>4387</v>
      </c>
      <c r="B17319" t="s">
        <v>118</v>
      </c>
      <c r="C17319" t="s">
        <v>3676</v>
      </c>
      <c r="AD17319">
        <v>1</v>
      </c>
      <c r="AE17319">
        <v>35</v>
      </c>
      <c r="AF17319">
        <v>1</v>
      </c>
      <c r="AG17319">
        <v>100</v>
      </c>
      <c r="AH17319">
        <v>5</v>
      </c>
      <c r="AI17319">
        <v>2</v>
      </c>
    </row>
    <row r="17320" spans="1:39" x14ac:dyDescent="0.3">
      <c r="A17320">
        <v>4387</v>
      </c>
      <c r="B17320" t="s">
        <v>365</v>
      </c>
      <c r="C17320" t="s">
        <v>4303</v>
      </c>
      <c r="AJ17320">
        <v>39</v>
      </c>
      <c r="AK17320">
        <v>39</v>
      </c>
      <c r="AL17320">
        <v>39</v>
      </c>
      <c r="AM17320">
        <v>1</v>
      </c>
    </row>
    <row r="17321" spans="1:39" x14ac:dyDescent="0.3">
      <c r="A17321">
        <v>4387</v>
      </c>
      <c r="B17321" t="s">
        <v>118</v>
      </c>
      <c r="C17321" t="s">
        <v>4304</v>
      </c>
      <c r="AJ17321">
        <v>42</v>
      </c>
      <c r="AK17321">
        <v>42</v>
      </c>
      <c r="AL17321">
        <v>42</v>
      </c>
      <c r="AM17321">
        <v>1</v>
      </c>
    </row>
    <row r="17322" spans="1:39" x14ac:dyDescent="0.3">
      <c r="A17322">
        <v>4387</v>
      </c>
      <c r="B17322" t="s">
        <v>118</v>
      </c>
      <c r="C17322" t="s">
        <v>120</v>
      </c>
      <c r="AJ17322">
        <v>23</v>
      </c>
      <c r="AK17322">
        <v>23</v>
      </c>
      <c r="AL17322">
        <v>23</v>
      </c>
      <c r="AM17322">
        <v>1</v>
      </c>
    </row>
    <row r="17323" spans="1:39" x14ac:dyDescent="0.3">
      <c r="A17323">
        <v>4388</v>
      </c>
      <c r="B17323" t="s">
        <v>501</v>
      </c>
      <c r="C17323" t="s">
        <v>424</v>
      </c>
      <c r="D17323">
        <v>26</v>
      </c>
      <c r="E17323">
        <v>50</v>
      </c>
      <c r="F17323">
        <v>13</v>
      </c>
      <c r="G17323">
        <v>0</v>
      </c>
      <c r="H17323">
        <v>1</v>
      </c>
      <c r="I17323">
        <v>183</v>
      </c>
      <c r="J17323">
        <v>121.8</v>
      </c>
    </row>
    <row r="17324" spans="1:39" x14ac:dyDescent="0.3">
      <c r="A17324">
        <v>4388</v>
      </c>
      <c r="B17324" t="s">
        <v>1749</v>
      </c>
      <c r="C17324" t="s">
        <v>183</v>
      </c>
      <c r="D17324">
        <v>45</v>
      </c>
      <c r="E17324">
        <v>46.7</v>
      </c>
      <c r="F17324">
        <v>21</v>
      </c>
      <c r="G17324">
        <v>1</v>
      </c>
      <c r="H17324">
        <v>1</v>
      </c>
      <c r="I17324">
        <v>319</v>
      </c>
      <c r="J17324">
        <v>109.1</v>
      </c>
    </row>
    <row r="17325" spans="1:39" x14ac:dyDescent="0.3">
      <c r="A17325">
        <v>4388</v>
      </c>
      <c r="B17325" t="s">
        <v>501</v>
      </c>
      <c r="C17325" t="s">
        <v>4113</v>
      </c>
      <c r="K17325">
        <v>20</v>
      </c>
      <c r="L17325">
        <v>0</v>
      </c>
      <c r="M17325">
        <v>23</v>
      </c>
      <c r="N17325">
        <v>1</v>
      </c>
      <c r="O17325">
        <v>113</v>
      </c>
    </row>
    <row r="17326" spans="1:39" x14ac:dyDescent="0.3">
      <c r="A17326">
        <v>4388</v>
      </c>
      <c r="B17326" t="s">
        <v>501</v>
      </c>
      <c r="C17326" t="s">
        <v>4114</v>
      </c>
      <c r="K17326">
        <v>3</v>
      </c>
      <c r="L17326">
        <v>0</v>
      </c>
      <c r="M17326">
        <v>6</v>
      </c>
      <c r="N17326">
        <v>0</v>
      </c>
      <c r="O17326">
        <v>11</v>
      </c>
    </row>
    <row r="17327" spans="1:39" x14ac:dyDescent="0.3">
      <c r="A17327">
        <v>4388</v>
      </c>
      <c r="B17327" t="s">
        <v>501</v>
      </c>
      <c r="C17327" t="s">
        <v>4035</v>
      </c>
      <c r="K17327">
        <v>1</v>
      </c>
      <c r="L17327">
        <v>0</v>
      </c>
      <c r="M17327">
        <v>8</v>
      </c>
      <c r="N17327">
        <v>1</v>
      </c>
      <c r="O17327">
        <v>8</v>
      </c>
    </row>
    <row r="17328" spans="1:39" x14ac:dyDescent="0.3">
      <c r="A17328">
        <v>4388</v>
      </c>
      <c r="B17328" t="s">
        <v>501</v>
      </c>
      <c r="C17328" t="s">
        <v>291</v>
      </c>
      <c r="K17328">
        <v>2</v>
      </c>
      <c r="L17328">
        <v>0</v>
      </c>
      <c r="M17328">
        <v>3</v>
      </c>
      <c r="N17328">
        <v>0</v>
      </c>
      <c r="O17328">
        <v>2</v>
      </c>
    </row>
    <row r="17329" spans="1:19" x14ac:dyDescent="0.3">
      <c r="A17329">
        <v>4388</v>
      </c>
      <c r="B17329" t="s">
        <v>501</v>
      </c>
      <c r="C17329" t="s">
        <v>352</v>
      </c>
      <c r="K17329">
        <v>1</v>
      </c>
      <c r="L17329">
        <v>0</v>
      </c>
      <c r="M17329">
        <v>-2</v>
      </c>
      <c r="N17329">
        <v>0</v>
      </c>
      <c r="O17329">
        <v>-2</v>
      </c>
    </row>
    <row r="17330" spans="1:19" x14ac:dyDescent="0.3">
      <c r="A17330">
        <v>4388</v>
      </c>
      <c r="B17330" t="s">
        <v>501</v>
      </c>
      <c r="C17330" t="s">
        <v>424</v>
      </c>
      <c r="K17330">
        <v>12</v>
      </c>
      <c r="L17330">
        <v>0</v>
      </c>
      <c r="M17330">
        <v>9</v>
      </c>
      <c r="N17330">
        <v>1</v>
      </c>
      <c r="O17330">
        <v>-14</v>
      </c>
    </row>
    <row r="17331" spans="1:19" x14ac:dyDescent="0.3">
      <c r="A17331">
        <v>4388</v>
      </c>
      <c r="B17331" t="s">
        <v>1749</v>
      </c>
      <c r="C17331" t="s">
        <v>202</v>
      </c>
      <c r="K17331">
        <v>19</v>
      </c>
      <c r="L17331">
        <v>0</v>
      </c>
      <c r="M17331">
        <v>9</v>
      </c>
      <c r="N17331">
        <v>0</v>
      </c>
      <c r="O17331">
        <v>34</v>
      </c>
    </row>
    <row r="17332" spans="1:19" x14ac:dyDescent="0.3">
      <c r="A17332">
        <v>4388</v>
      </c>
      <c r="B17332" t="s">
        <v>1749</v>
      </c>
      <c r="C17332" t="s">
        <v>3917</v>
      </c>
      <c r="K17332">
        <v>7</v>
      </c>
      <c r="L17332">
        <v>0</v>
      </c>
      <c r="M17332">
        <v>7</v>
      </c>
      <c r="N17332">
        <v>0</v>
      </c>
      <c r="O17332">
        <v>22</v>
      </c>
    </row>
    <row r="17333" spans="1:19" x14ac:dyDescent="0.3">
      <c r="A17333">
        <v>4388</v>
      </c>
      <c r="B17333" t="s">
        <v>1749</v>
      </c>
      <c r="C17333" t="s">
        <v>4088</v>
      </c>
      <c r="K17333">
        <v>0</v>
      </c>
      <c r="L17333">
        <v>0</v>
      </c>
      <c r="M17333">
        <v>0</v>
      </c>
      <c r="N17333">
        <v>0</v>
      </c>
      <c r="O17333">
        <v>0</v>
      </c>
    </row>
    <row r="17334" spans="1:19" x14ac:dyDescent="0.3">
      <c r="A17334">
        <v>4388</v>
      </c>
      <c r="B17334" t="s">
        <v>1749</v>
      </c>
      <c r="C17334" t="s">
        <v>183</v>
      </c>
      <c r="K17334">
        <v>6</v>
      </c>
      <c r="L17334">
        <v>0</v>
      </c>
      <c r="M17334">
        <v>-3</v>
      </c>
      <c r="N17334">
        <v>0</v>
      </c>
      <c r="O17334">
        <v>-48</v>
      </c>
    </row>
    <row r="17335" spans="1:19" x14ac:dyDescent="0.3">
      <c r="A17335">
        <v>4388</v>
      </c>
      <c r="B17335" t="s">
        <v>501</v>
      </c>
      <c r="C17335" t="s">
        <v>344</v>
      </c>
      <c r="P17335">
        <v>40</v>
      </c>
      <c r="Q17335">
        <v>1</v>
      </c>
      <c r="R17335">
        <v>88</v>
      </c>
      <c r="S17335">
        <v>5</v>
      </c>
    </row>
    <row r="17336" spans="1:19" x14ac:dyDescent="0.3">
      <c r="A17336">
        <v>4388</v>
      </c>
      <c r="B17336" t="s">
        <v>501</v>
      </c>
      <c r="C17336" t="s">
        <v>4305</v>
      </c>
      <c r="P17336">
        <v>18</v>
      </c>
      <c r="Q17336">
        <v>0</v>
      </c>
      <c r="R17336">
        <v>36</v>
      </c>
      <c r="S17336">
        <v>3</v>
      </c>
    </row>
    <row r="17337" spans="1:19" x14ac:dyDescent="0.3">
      <c r="A17337">
        <v>4388</v>
      </c>
      <c r="B17337" t="s">
        <v>501</v>
      </c>
      <c r="C17337" t="s">
        <v>4113</v>
      </c>
      <c r="P17337">
        <v>26</v>
      </c>
      <c r="Q17337">
        <v>0</v>
      </c>
      <c r="R17337">
        <v>35</v>
      </c>
      <c r="S17337">
        <v>2</v>
      </c>
    </row>
    <row r="17338" spans="1:19" x14ac:dyDescent="0.3">
      <c r="A17338">
        <v>4388</v>
      </c>
      <c r="B17338" t="s">
        <v>501</v>
      </c>
      <c r="C17338" t="s">
        <v>2521</v>
      </c>
      <c r="P17338">
        <v>12</v>
      </c>
      <c r="Q17338">
        <v>0</v>
      </c>
      <c r="R17338">
        <v>17</v>
      </c>
      <c r="S17338">
        <v>2</v>
      </c>
    </row>
    <row r="17339" spans="1:19" x14ac:dyDescent="0.3">
      <c r="A17339">
        <v>4388</v>
      </c>
      <c r="B17339" t="s">
        <v>501</v>
      </c>
      <c r="C17339" t="s">
        <v>429</v>
      </c>
      <c r="P17339">
        <v>7</v>
      </c>
      <c r="Q17339">
        <v>0</v>
      </c>
      <c r="R17339">
        <v>7</v>
      </c>
      <c r="S17339">
        <v>1</v>
      </c>
    </row>
    <row r="17340" spans="1:19" x14ac:dyDescent="0.3">
      <c r="A17340">
        <v>4388</v>
      </c>
      <c r="B17340" t="s">
        <v>1749</v>
      </c>
      <c r="C17340" t="s">
        <v>4086</v>
      </c>
      <c r="P17340">
        <v>65</v>
      </c>
      <c r="Q17340">
        <v>1</v>
      </c>
      <c r="R17340">
        <v>165</v>
      </c>
      <c r="S17340">
        <v>10</v>
      </c>
    </row>
    <row r="17341" spans="1:19" x14ac:dyDescent="0.3">
      <c r="A17341">
        <v>4388</v>
      </c>
      <c r="B17341" t="s">
        <v>1749</v>
      </c>
      <c r="C17341" t="s">
        <v>4088</v>
      </c>
      <c r="P17341">
        <v>35</v>
      </c>
      <c r="Q17341">
        <v>0</v>
      </c>
      <c r="R17341">
        <v>72</v>
      </c>
      <c r="S17341">
        <v>3</v>
      </c>
    </row>
    <row r="17342" spans="1:19" x14ac:dyDescent="0.3">
      <c r="A17342">
        <v>4388</v>
      </c>
      <c r="B17342" t="s">
        <v>1749</v>
      </c>
      <c r="C17342" t="s">
        <v>3721</v>
      </c>
      <c r="P17342">
        <v>19</v>
      </c>
      <c r="Q17342">
        <v>0</v>
      </c>
      <c r="R17342">
        <v>29</v>
      </c>
      <c r="S17342">
        <v>2</v>
      </c>
    </row>
    <row r="17343" spans="1:19" x14ac:dyDescent="0.3">
      <c r="A17343">
        <v>4388</v>
      </c>
      <c r="B17343" t="s">
        <v>1749</v>
      </c>
      <c r="C17343" t="s">
        <v>4306</v>
      </c>
      <c r="P17343">
        <v>13</v>
      </c>
      <c r="Q17343">
        <v>0</v>
      </c>
      <c r="R17343">
        <v>25</v>
      </c>
      <c r="S17343">
        <v>2</v>
      </c>
    </row>
    <row r="17344" spans="1:19" x14ac:dyDescent="0.3">
      <c r="A17344">
        <v>4388</v>
      </c>
      <c r="B17344" t="s">
        <v>1749</v>
      </c>
      <c r="C17344" t="s">
        <v>4307</v>
      </c>
      <c r="P17344">
        <v>9</v>
      </c>
      <c r="Q17344">
        <v>0</v>
      </c>
      <c r="R17344">
        <v>14</v>
      </c>
      <c r="S17344">
        <v>2</v>
      </c>
    </row>
    <row r="17345" spans="1:39" x14ac:dyDescent="0.3">
      <c r="A17345">
        <v>4388</v>
      </c>
      <c r="B17345" t="s">
        <v>1749</v>
      </c>
      <c r="C17345" t="s">
        <v>202</v>
      </c>
      <c r="P17345">
        <v>9</v>
      </c>
      <c r="Q17345">
        <v>0</v>
      </c>
      <c r="R17345">
        <v>14</v>
      </c>
      <c r="S17345">
        <v>2</v>
      </c>
    </row>
    <row r="17346" spans="1:39" x14ac:dyDescent="0.3">
      <c r="A17346">
        <v>4388</v>
      </c>
      <c r="B17346" t="s">
        <v>501</v>
      </c>
      <c r="C17346" t="s">
        <v>120</v>
      </c>
      <c r="T17346">
        <v>17</v>
      </c>
      <c r="U17346">
        <v>31</v>
      </c>
      <c r="V17346">
        <v>0</v>
      </c>
      <c r="W17346">
        <v>51</v>
      </c>
      <c r="X17346">
        <v>3</v>
      </c>
    </row>
    <row r="17347" spans="1:39" x14ac:dyDescent="0.3">
      <c r="A17347">
        <v>4388</v>
      </c>
      <c r="B17347" t="s">
        <v>501</v>
      </c>
      <c r="C17347" t="s">
        <v>1643</v>
      </c>
      <c r="T17347">
        <v>10</v>
      </c>
      <c r="U17347">
        <v>10</v>
      </c>
      <c r="V17347">
        <v>0</v>
      </c>
      <c r="W17347">
        <v>10</v>
      </c>
      <c r="X17347">
        <v>1</v>
      </c>
    </row>
    <row r="17348" spans="1:39" x14ac:dyDescent="0.3">
      <c r="A17348">
        <v>4388</v>
      </c>
      <c r="B17348" t="s">
        <v>1749</v>
      </c>
      <c r="C17348" t="s">
        <v>4308</v>
      </c>
      <c r="T17348">
        <v>23</v>
      </c>
      <c r="U17348">
        <v>27</v>
      </c>
      <c r="V17348">
        <v>0</v>
      </c>
      <c r="W17348">
        <v>115</v>
      </c>
      <c r="X17348">
        <v>5</v>
      </c>
    </row>
    <row r="17349" spans="1:39" x14ac:dyDescent="0.3">
      <c r="A17349">
        <v>4388</v>
      </c>
      <c r="B17349" t="s">
        <v>1749</v>
      </c>
      <c r="C17349" t="s">
        <v>4309</v>
      </c>
      <c r="T17349">
        <v>37</v>
      </c>
      <c r="U17349">
        <v>37</v>
      </c>
      <c r="V17349">
        <v>0</v>
      </c>
      <c r="W17349">
        <v>37</v>
      </c>
      <c r="X17349">
        <v>1</v>
      </c>
    </row>
    <row r="17350" spans="1:39" x14ac:dyDescent="0.3">
      <c r="A17350">
        <v>4388</v>
      </c>
      <c r="B17350" t="s">
        <v>501</v>
      </c>
      <c r="C17350" t="s">
        <v>870</v>
      </c>
      <c r="Y17350">
        <v>20.8</v>
      </c>
      <c r="Z17350">
        <v>66</v>
      </c>
      <c r="AA17350">
        <v>1</v>
      </c>
      <c r="AB17350">
        <v>83</v>
      </c>
      <c r="AC17350">
        <v>4</v>
      </c>
    </row>
    <row r="17351" spans="1:39" x14ac:dyDescent="0.3">
      <c r="A17351">
        <v>4388</v>
      </c>
      <c r="B17351" t="s">
        <v>1749</v>
      </c>
      <c r="C17351" t="s">
        <v>44</v>
      </c>
      <c r="Y17351">
        <v>6.5</v>
      </c>
      <c r="Z17351">
        <v>18</v>
      </c>
      <c r="AA17351">
        <v>0</v>
      </c>
      <c r="AB17351">
        <v>26</v>
      </c>
      <c r="AC17351">
        <v>4</v>
      </c>
    </row>
    <row r="17352" spans="1:39" x14ac:dyDescent="0.3">
      <c r="A17352">
        <v>4388</v>
      </c>
      <c r="B17352" t="s">
        <v>501</v>
      </c>
      <c r="C17352" t="s">
        <v>4119</v>
      </c>
      <c r="AD17352">
        <v>1</v>
      </c>
      <c r="AE17352">
        <v>45</v>
      </c>
      <c r="AF17352">
        <v>1</v>
      </c>
      <c r="AG17352">
        <v>100</v>
      </c>
      <c r="AH17352">
        <v>8</v>
      </c>
      <c r="AI17352">
        <v>5</v>
      </c>
    </row>
    <row r="17353" spans="1:39" x14ac:dyDescent="0.3">
      <c r="A17353">
        <v>4388</v>
      </c>
      <c r="B17353" t="s">
        <v>1749</v>
      </c>
      <c r="C17353" t="s">
        <v>4093</v>
      </c>
      <c r="AD17353">
        <v>2</v>
      </c>
      <c r="AE17353">
        <v>50</v>
      </c>
      <c r="AF17353">
        <v>2</v>
      </c>
      <c r="AG17353">
        <v>100</v>
      </c>
      <c r="AH17353">
        <v>7</v>
      </c>
      <c r="AI17353">
        <v>1</v>
      </c>
    </row>
    <row r="17354" spans="1:39" x14ac:dyDescent="0.3">
      <c r="A17354">
        <v>4388</v>
      </c>
      <c r="B17354" t="s">
        <v>501</v>
      </c>
      <c r="C17354" t="s">
        <v>328</v>
      </c>
      <c r="AJ17354">
        <v>55</v>
      </c>
      <c r="AK17354">
        <v>287</v>
      </c>
      <c r="AL17354">
        <v>41</v>
      </c>
      <c r="AM17354">
        <v>7</v>
      </c>
    </row>
    <row r="17355" spans="1:39" x14ac:dyDescent="0.3">
      <c r="A17355">
        <v>4388</v>
      </c>
      <c r="B17355" t="s">
        <v>1749</v>
      </c>
      <c r="C17355" t="s">
        <v>4094</v>
      </c>
      <c r="AJ17355">
        <v>54</v>
      </c>
      <c r="AK17355">
        <v>241</v>
      </c>
      <c r="AL17355">
        <v>40.200000000000003</v>
      </c>
      <c r="AM17355">
        <v>6</v>
      </c>
    </row>
    <row r="17356" spans="1:39" x14ac:dyDescent="0.3">
      <c r="A17356">
        <v>4389</v>
      </c>
      <c r="B17356" t="s">
        <v>4162</v>
      </c>
      <c r="C17356" t="s">
        <v>234</v>
      </c>
      <c r="D17356">
        <v>27</v>
      </c>
      <c r="E17356">
        <v>40.700000000000003</v>
      </c>
      <c r="F17356">
        <v>11</v>
      </c>
      <c r="G17356">
        <v>0</v>
      </c>
      <c r="H17356">
        <v>0</v>
      </c>
      <c r="I17356">
        <v>173</v>
      </c>
      <c r="J17356">
        <v>94.6</v>
      </c>
    </row>
    <row r="17357" spans="1:39" x14ac:dyDescent="0.3">
      <c r="A17357">
        <v>4389</v>
      </c>
      <c r="B17357" t="s">
        <v>4162</v>
      </c>
      <c r="C17357" t="s">
        <v>4163</v>
      </c>
      <c r="D17357">
        <v>1</v>
      </c>
      <c r="E17357">
        <v>0</v>
      </c>
      <c r="F17357">
        <v>0</v>
      </c>
      <c r="G17357">
        <v>1</v>
      </c>
      <c r="H17357">
        <v>0</v>
      </c>
      <c r="I17357">
        <v>0</v>
      </c>
      <c r="J17357">
        <v>-200</v>
      </c>
    </row>
    <row r="17358" spans="1:39" x14ac:dyDescent="0.3">
      <c r="A17358">
        <v>4389</v>
      </c>
      <c r="B17358" t="s">
        <v>626</v>
      </c>
      <c r="C17358" t="s">
        <v>642</v>
      </c>
      <c r="D17358">
        <v>40</v>
      </c>
      <c r="E17358">
        <v>52.5</v>
      </c>
      <c r="F17358">
        <v>21</v>
      </c>
      <c r="G17358">
        <v>1</v>
      </c>
      <c r="H17358">
        <v>2</v>
      </c>
      <c r="I17358">
        <v>310</v>
      </c>
      <c r="J17358">
        <v>129.1</v>
      </c>
    </row>
    <row r="17359" spans="1:39" x14ac:dyDescent="0.3">
      <c r="A17359">
        <v>4389</v>
      </c>
      <c r="B17359" t="s">
        <v>4162</v>
      </c>
      <c r="C17359" t="s">
        <v>1605</v>
      </c>
      <c r="K17359">
        <v>21</v>
      </c>
      <c r="L17359">
        <v>0</v>
      </c>
      <c r="M17359">
        <v>7</v>
      </c>
      <c r="N17359">
        <v>1</v>
      </c>
      <c r="O17359">
        <v>74</v>
      </c>
    </row>
    <row r="17360" spans="1:39" x14ac:dyDescent="0.3">
      <c r="A17360">
        <v>4389</v>
      </c>
      <c r="B17360" t="s">
        <v>4162</v>
      </c>
      <c r="C17360" t="s">
        <v>234</v>
      </c>
      <c r="K17360">
        <v>17</v>
      </c>
      <c r="L17360">
        <v>0</v>
      </c>
      <c r="M17360">
        <v>13</v>
      </c>
      <c r="N17360">
        <v>1</v>
      </c>
      <c r="O17360">
        <v>54</v>
      </c>
    </row>
    <row r="17361" spans="1:19" x14ac:dyDescent="0.3">
      <c r="A17361">
        <v>4389</v>
      </c>
      <c r="B17361" t="s">
        <v>4162</v>
      </c>
      <c r="C17361" t="s">
        <v>326</v>
      </c>
      <c r="K17361">
        <v>2</v>
      </c>
      <c r="L17361">
        <v>0</v>
      </c>
      <c r="M17361">
        <v>6</v>
      </c>
      <c r="N17361">
        <v>0</v>
      </c>
      <c r="O17361">
        <v>6</v>
      </c>
    </row>
    <row r="17362" spans="1:19" x14ac:dyDescent="0.3">
      <c r="A17362">
        <v>4389</v>
      </c>
      <c r="B17362" t="s">
        <v>626</v>
      </c>
      <c r="C17362" t="s">
        <v>1377</v>
      </c>
      <c r="K17362">
        <v>13</v>
      </c>
      <c r="L17362">
        <v>0</v>
      </c>
      <c r="M17362">
        <v>88</v>
      </c>
      <c r="N17362">
        <v>1</v>
      </c>
      <c r="O17362">
        <v>160</v>
      </c>
    </row>
    <row r="17363" spans="1:19" x14ac:dyDescent="0.3">
      <c r="A17363">
        <v>4389</v>
      </c>
      <c r="B17363" t="s">
        <v>626</v>
      </c>
      <c r="C17363" t="s">
        <v>642</v>
      </c>
      <c r="K17363">
        <v>6</v>
      </c>
      <c r="L17363">
        <v>0</v>
      </c>
      <c r="M17363">
        <v>15</v>
      </c>
      <c r="N17363">
        <v>0</v>
      </c>
      <c r="O17363">
        <v>1</v>
      </c>
    </row>
    <row r="17364" spans="1:19" x14ac:dyDescent="0.3">
      <c r="A17364">
        <v>4389</v>
      </c>
      <c r="B17364" t="s">
        <v>4162</v>
      </c>
      <c r="C17364" t="s">
        <v>1605</v>
      </c>
      <c r="P17364">
        <v>44</v>
      </c>
      <c r="Q17364">
        <v>0</v>
      </c>
      <c r="R17364">
        <v>45</v>
      </c>
      <c r="S17364">
        <v>2</v>
      </c>
    </row>
    <row r="17365" spans="1:19" x14ac:dyDescent="0.3">
      <c r="A17365">
        <v>4389</v>
      </c>
      <c r="B17365" t="s">
        <v>4162</v>
      </c>
      <c r="C17365" t="s">
        <v>4166</v>
      </c>
      <c r="P17365">
        <v>44</v>
      </c>
      <c r="Q17365">
        <v>0</v>
      </c>
      <c r="R17365">
        <v>44</v>
      </c>
      <c r="S17365">
        <v>1</v>
      </c>
    </row>
    <row r="17366" spans="1:19" x14ac:dyDescent="0.3">
      <c r="A17366">
        <v>4389</v>
      </c>
      <c r="B17366" t="s">
        <v>4162</v>
      </c>
      <c r="C17366" t="s">
        <v>346</v>
      </c>
      <c r="P17366">
        <v>8</v>
      </c>
      <c r="Q17366">
        <v>0</v>
      </c>
      <c r="R17366">
        <v>8</v>
      </c>
      <c r="S17366">
        <v>1</v>
      </c>
    </row>
    <row r="17367" spans="1:19" x14ac:dyDescent="0.3">
      <c r="A17367">
        <v>4389</v>
      </c>
      <c r="B17367" t="s">
        <v>4162</v>
      </c>
      <c r="C17367" t="s">
        <v>1763</v>
      </c>
      <c r="P17367">
        <v>5</v>
      </c>
      <c r="Q17367">
        <v>0</v>
      </c>
      <c r="R17367">
        <v>5</v>
      </c>
      <c r="S17367">
        <v>1</v>
      </c>
    </row>
    <row r="17368" spans="1:19" x14ac:dyDescent="0.3">
      <c r="A17368">
        <v>4389</v>
      </c>
      <c r="B17368" t="s">
        <v>4162</v>
      </c>
      <c r="C17368" t="s">
        <v>4310</v>
      </c>
      <c r="P17368">
        <v>4</v>
      </c>
      <c r="Q17368">
        <v>0</v>
      </c>
      <c r="R17368">
        <v>4</v>
      </c>
      <c r="S17368">
        <v>1</v>
      </c>
    </row>
    <row r="17369" spans="1:19" x14ac:dyDescent="0.3">
      <c r="A17369">
        <v>4389</v>
      </c>
      <c r="B17369" t="s">
        <v>626</v>
      </c>
      <c r="C17369" t="s">
        <v>1751</v>
      </c>
      <c r="P17369">
        <v>51</v>
      </c>
      <c r="Q17369">
        <v>1</v>
      </c>
      <c r="R17369">
        <v>164</v>
      </c>
      <c r="S17369">
        <v>9</v>
      </c>
    </row>
    <row r="17370" spans="1:19" x14ac:dyDescent="0.3">
      <c r="A17370">
        <v>4389</v>
      </c>
      <c r="B17370" t="s">
        <v>626</v>
      </c>
      <c r="C17370" t="s">
        <v>74</v>
      </c>
      <c r="P17370">
        <v>25</v>
      </c>
      <c r="Q17370">
        <v>0</v>
      </c>
      <c r="R17370">
        <v>47</v>
      </c>
      <c r="S17370">
        <v>3</v>
      </c>
    </row>
    <row r="17371" spans="1:19" x14ac:dyDescent="0.3">
      <c r="A17371">
        <v>4389</v>
      </c>
      <c r="B17371" t="s">
        <v>626</v>
      </c>
      <c r="C17371" t="s">
        <v>4311</v>
      </c>
      <c r="P17371">
        <v>22</v>
      </c>
      <c r="Q17371">
        <v>0</v>
      </c>
      <c r="R17371">
        <v>37</v>
      </c>
      <c r="S17371">
        <v>3</v>
      </c>
    </row>
    <row r="17372" spans="1:19" x14ac:dyDescent="0.3">
      <c r="A17372">
        <v>4389</v>
      </c>
      <c r="B17372" t="s">
        <v>626</v>
      </c>
      <c r="C17372" t="s">
        <v>3940</v>
      </c>
      <c r="P17372">
        <v>33</v>
      </c>
      <c r="Q17372">
        <v>0</v>
      </c>
      <c r="R17372">
        <v>33</v>
      </c>
      <c r="S17372">
        <v>1</v>
      </c>
    </row>
    <row r="17373" spans="1:19" x14ac:dyDescent="0.3">
      <c r="A17373">
        <v>4389</v>
      </c>
      <c r="B17373" t="s">
        <v>626</v>
      </c>
      <c r="C17373" t="s">
        <v>122</v>
      </c>
      <c r="P17373">
        <v>12</v>
      </c>
      <c r="Q17373">
        <v>0</v>
      </c>
      <c r="R17373">
        <v>19</v>
      </c>
      <c r="S17373">
        <v>2</v>
      </c>
    </row>
    <row r="17374" spans="1:19" x14ac:dyDescent="0.3">
      <c r="A17374">
        <v>4389</v>
      </c>
      <c r="B17374" t="s">
        <v>626</v>
      </c>
      <c r="C17374" t="s">
        <v>634</v>
      </c>
      <c r="P17374">
        <v>8</v>
      </c>
      <c r="Q17374">
        <v>0</v>
      </c>
      <c r="R17374">
        <v>8</v>
      </c>
      <c r="S17374">
        <v>1</v>
      </c>
    </row>
    <row r="17375" spans="1:19" x14ac:dyDescent="0.3">
      <c r="A17375">
        <v>4389</v>
      </c>
      <c r="B17375" t="s">
        <v>626</v>
      </c>
      <c r="C17375" t="s">
        <v>4312</v>
      </c>
      <c r="P17375">
        <v>3</v>
      </c>
      <c r="Q17375">
        <v>1</v>
      </c>
      <c r="R17375">
        <v>3</v>
      </c>
      <c r="S17375">
        <v>1</v>
      </c>
    </row>
    <row r="17376" spans="1:19" x14ac:dyDescent="0.3">
      <c r="A17376">
        <v>4389</v>
      </c>
      <c r="B17376" t="s">
        <v>626</v>
      </c>
      <c r="C17376" t="s">
        <v>1377</v>
      </c>
      <c r="P17376">
        <v>-1</v>
      </c>
      <c r="Q17376">
        <v>0</v>
      </c>
      <c r="R17376">
        <v>-1</v>
      </c>
      <c r="S17376">
        <v>1</v>
      </c>
    </row>
    <row r="17377" spans="1:39" x14ac:dyDescent="0.3">
      <c r="A17377">
        <v>4389</v>
      </c>
      <c r="B17377" t="s">
        <v>4162</v>
      </c>
      <c r="C17377" t="s">
        <v>3667</v>
      </c>
      <c r="T17377">
        <v>25.2</v>
      </c>
      <c r="U17377">
        <v>50</v>
      </c>
      <c r="V17377">
        <v>0</v>
      </c>
      <c r="W17377">
        <v>126</v>
      </c>
      <c r="X17377">
        <v>5</v>
      </c>
    </row>
    <row r="17378" spans="1:39" x14ac:dyDescent="0.3">
      <c r="A17378">
        <v>4389</v>
      </c>
      <c r="B17378" t="s">
        <v>626</v>
      </c>
      <c r="C17378" t="s">
        <v>3442</v>
      </c>
      <c r="T17378">
        <v>30.3</v>
      </c>
      <c r="U17378">
        <v>47</v>
      </c>
      <c r="V17378">
        <v>0</v>
      </c>
      <c r="W17378">
        <v>91</v>
      </c>
      <c r="X17378">
        <v>3</v>
      </c>
    </row>
    <row r="17379" spans="1:39" x14ac:dyDescent="0.3">
      <c r="A17379">
        <v>4389</v>
      </c>
      <c r="B17379" t="s">
        <v>626</v>
      </c>
      <c r="C17379" t="s">
        <v>4311</v>
      </c>
      <c r="T17379">
        <v>26</v>
      </c>
      <c r="U17379">
        <v>26</v>
      </c>
      <c r="V17379">
        <v>0</v>
      </c>
      <c r="W17379">
        <v>26</v>
      </c>
      <c r="X17379">
        <v>1</v>
      </c>
    </row>
    <row r="17380" spans="1:39" x14ac:dyDescent="0.3">
      <c r="A17380">
        <v>4389</v>
      </c>
      <c r="B17380" t="s">
        <v>4162</v>
      </c>
      <c r="C17380" t="s">
        <v>346</v>
      </c>
      <c r="Y17380">
        <v>18.3</v>
      </c>
      <c r="Z17380">
        <v>30</v>
      </c>
      <c r="AA17380">
        <v>0</v>
      </c>
      <c r="AB17380">
        <v>55</v>
      </c>
      <c r="AC17380">
        <v>3</v>
      </c>
    </row>
    <row r="17381" spans="1:39" x14ac:dyDescent="0.3">
      <c r="A17381">
        <v>4389</v>
      </c>
      <c r="B17381" t="s">
        <v>626</v>
      </c>
      <c r="C17381" t="s">
        <v>4311</v>
      </c>
      <c r="Y17381">
        <v>5.5</v>
      </c>
      <c r="Z17381">
        <v>14</v>
      </c>
      <c r="AA17381">
        <v>0</v>
      </c>
      <c r="AB17381">
        <v>22</v>
      </c>
      <c r="AC17381">
        <v>4</v>
      </c>
    </row>
    <row r="17382" spans="1:39" x14ac:dyDescent="0.3">
      <c r="A17382">
        <v>4389</v>
      </c>
      <c r="B17382" t="s">
        <v>626</v>
      </c>
      <c r="C17382" t="s">
        <v>3442</v>
      </c>
      <c r="Y17382">
        <v>10</v>
      </c>
      <c r="Z17382">
        <v>10</v>
      </c>
      <c r="AA17382">
        <v>0</v>
      </c>
      <c r="AB17382">
        <v>10</v>
      </c>
      <c r="AC17382">
        <v>1</v>
      </c>
    </row>
    <row r="17383" spans="1:39" x14ac:dyDescent="0.3">
      <c r="A17383">
        <v>4389</v>
      </c>
      <c r="B17383" t="s">
        <v>4162</v>
      </c>
      <c r="C17383" t="s">
        <v>52</v>
      </c>
      <c r="AD17383">
        <v>3</v>
      </c>
      <c r="AE17383">
        <v>38</v>
      </c>
      <c r="AF17383">
        <v>3</v>
      </c>
      <c r="AG17383">
        <v>100</v>
      </c>
      <c r="AH17383">
        <v>11</v>
      </c>
      <c r="AI17383">
        <v>2</v>
      </c>
    </row>
    <row r="17384" spans="1:39" x14ac:dyDescent="0.3">
      <c r="A17384">
        <v>4389</v>
      </c>
      <c r="B17384" t="s">
        <v>626</v>
      </c>
      <c r="C17384" t="s">
        <v>567</v>
      </c>
      <c r="AD17384">
        <v>5</v>
      </c>
      <c r="AE17384">
        <v>52</v>
      </c>
      <c r="AF17384">
        <v>4</v>
      </c>
      <c r="AG17384">
        <v>80</v>
      </c>
      <c r="AH17384">
        <v>15</v>
      </c>
      <c r="AI17384">
        <v>3</v>
      </c>
    </row>
    <row r="17385" spans="1:39" x14ac:dyDescent="0.3">
      <c r="A17385">
        <v>4389</v>
      </c>
      <c r="B17385" t="s">
        <v>4162</v>
      </c>
      <c r="C17385" t="s">
        <v>4313</v>
      </c>
      <c r="AJ17385">
        <v>59</v>
      </c>
      <c r="AK17385">
        <v>309</v>
      </c>
      <c r="AL17385">
        <v>44.1</v>
      </c>
      <c r="AM17385">
        <v>7</v>
      </c>
    </row>
    <row r="17386" spans="1:39" x14ac:dyDescent="0.3">
      <c r="A17386">
        <v>4389</v>
      </c>
      <c r="B17386" t="s">
        <v>626</v>
      </c>
      <c r="C17386" t="s">
        <v>3947</v>
      </c>
      <c r="AJ17386">
        <v>46</v>
      </c>
      <c r="AK17386">
        <v>166</v>
      </c>
      <c r="AL17386">
        <v>41.5</v>
      </c>
      <c r="AM17386">
        <v>4</v>
      </c>
    </row>
    <row r="17387" spans="1:39" x14ac:dyDescent="0.3">
      <c r="A17387">
        <v>4390</v>
      </c>
      <c r="B17387" t="s">
        <v>689</v>
      </c>
      <c r="C17387" t="s">
        <v>4122</v>
      </c>
      <c r="D17387">
        <v>16</v>
      </c>
      <c r="E17387">
        <v>43.8</v>
      </c>
      <c r="F17387">
        <v>7</v>
      </c>
      <c r="G17387">
        <v>2</v>
      </c>
      <c r="H17387">
        <v>1</v>
      </c>
      <c r="I17387">
        <v>93</v>
      </c>
      <c r="J17387">
        <v>88.2</v>
      </c>
    </row>
    <row r="17388" spans="1:39" x14ac:dyDescent="0.3">
      <c r="A17388">
        <v>4390</v>
      </c>
      <c r="B17388" t="s">
        <v>689</v>
      </c>
      <c r="C17388" t="s">
        <v>4125</v>
      </c>
      <c r="D17388">
        <v>1</v>
      </c>
      <c r="E17388">
        <v>0</v>
      </c>
      <c r="F17388">
        <v>0</v>
      </c>
      <c r="G17388">
        <v>0</v>
      </c>
      <c r="H17388">
        <v>0</v>
      </c>
      <c r="I17388">
        <v>0</v>
      </c>
      <c r="J17388">
        <v>0</v>
      </c>
    </row>
    <row r="17389" spans="1:39" x14ac:dyDescent="0.3">
      <c r="A17389">
        <v>4390</v>
      </c>
      <c r="B17389" t="s">
        <v>2210</v>
      </c>
      <c r="C17389" t="s">
        <v>4207</v>
      </c>
      <c r="D17389">
        <v>44</v>
      </c>
      <c r="E17389">
        <v>56.8</v>
      </c>
      <c r="F17389">
        <v>25</v>
      </c>
      <c r="G17389">
        <v>0</v>
      </c>
      <c r="H17389">
        <v>1</v>
      </c>
      <c r="I17389">
        <v>313</v>
      </c>
      <c r="J17389">
        <v>124.1</v>
      </c>
    </row>
    <row r="17390" spans="1:39" x14ac:dyDescent="0.3">
      <c r="A17390">
        <v>4390</v>
      </c>
      <c r="B17390" t="s">
        <v>689</v>
      </c>
      <c r="C17390" t="s">
        <v>4314</v>
      </c>
      <c r="K17390">
        <v>13</v>
      </c>
      <c r="L17390">
        <v>0</v>
      </c>
      <c r="M17390">
        <v>28</v>
      </c>
      <c r="N17390">
        <v>0</v>
      </c>
      <c r="O17390">
        <v>92</v>
      </c>
    </row>
    <row r="17391" spans="1:39" x14ac:dyDescent="0.3">
      <c r="A17391">
        <v>4390</v>
      </c>
      <c r="B17391" t="s">
        <v>689</v>
      </c>
      <c r="C17391" t="s">
        <v>4122</v>
      </c>
      <c r="K17391">
        <v>17</v>
      </c>
      <c r="L17391">
        <v>0</v>
      </c>
      <c r="M17391">
        <v>47</v>
      </c>
      <c r="N17391">
        <v>0</v>
      </c>
      <c r="O17391">
        <v>83</v>
      </c>
    </row>
    <row r="17392" spans="1:39" x14ac:dyDescent="0.3">
      <c r="A17392">
        <v>4390</v>
      </c>
      <c r="B17392" t="s">
        <v>689</v>
      </c>
      <c r="C17392" t="s">
        <v>2137</v>
      </c>
      <c r="K17392">
        <v>15</v>
      </c>
      <c r="L17392">
        <v>0</v>
      </c>
      <c r="M17392">
        <v>12</v>
      </c>
      <c r="N17392">
        <v>0</v>
      </c>
      <c r="O17392">
        <v>65</v>
      </c>
    </row>
    <row r="17393" spans="1:19" x14ac:dyDescent="0.3">
      <c r="A17393">
        <v>4390</v>
      </c>
      <c r="B17393" t="s">
        <v>689</v>
      </c>
      <c r="C17393" t="s">
        <v>4125</v>
      </c>
      <c r="K17393">
        <v>5</v>
      </c>
      <c r="L17393">
        <v>0</v>
      </c>
      <c r="M17393">
        <v>8</v>
      </c>
      <c r="N17393">
        <v>0</v>
      </c>
      <c r="O17393">
        <v>15</v>
      </c>
    </row>
    <row r="17394" spans="1:19" x14ac:dyDescent="0.3">
      <c r="A17394">
        <v>4390</v>
      </c>
      <c r="B17394" t="s">
        <v>689</v>
      </c>
      <c r="C17394" t="s">
        <v>56</v>
      </c>
      <c r="K17394">
        <v>2</v>
      </c>
      <c r="L17394">
        <v>0</v>
      </c>
      <c r="M17394">
        <v>7</v>
      </c>
      <c r="N17394">
        <v>0</v>
      </c>
      <c r="O17394">
        <v>11</v>
      </c>
    </row>
    <row r="17395" spans="1:19" x14ac:dyDescent="0.3">
      <c r="A17395">
        <v>4390</v>
      </c>
      <c r="B17395" t="s">
        <v>2210</v>
      </c>
      <c r="C17395" t="s">
        <v>382</v>
      </c>
      <c r="K17395">
        <v>12</v>
      </c>
      <c r="L17395">
        <v>0</v>
      </c>
      <c r="M17395">
        <v>9</v>
      </c>
      <c r="N17395">
        <v>0</v>
      </c>
      <c r="O17395">
        <v>36</v>
      </c>
    </row>
    <row r="17396" spans="1:19" x14ac:dyDescent="0.3">
      <c r="A17396">
        <v>4390</v>
      </c>
      <c r="B17396" t="s">
        <v>2210</v>
      </c>
      <c r="C17396" t="s">
        <v>266</v>
      </c>
      <c r="K17396">
        <v>7</v>
      </c>
      <c r="L17396">
        <v>0</v>
      </c>
      <c r="M17396">
        <v>8</v>
      </c>
      <c r="N17396">
        <v>0</v>
      </c>
      <c r="O17396">
        <v>30</v>
      </c>
    </row>
    <row r="17397" spans="1:19" x14ac:dyDescent="0.3">
      <c r="A17397">
        <v>4390</v>
      </c>
      <c r="B17397" t="s">
        <v>2210</v>
      </c>
      <c r="C17397" t="s">
        <v>4209</v>
      </c>
      <c r="K17397">
        <v>4</v>
      </c>
      <c r="L17397">
        <v>0</v>
      </c>
      <c r="M17397">
        <v>4</v>
      </c>
      <c r="N17397">
        <v>0</v>
      </c>
      <c r="O17397">
        <v>6</v>
      </c>
    </row>
    <row r="17398" spans="1:19" x14ac:dyDescent="0.3">
      <c r="A17398">
        <v>4390</v>
      </c>
      <c r="B17398" t="s">
        <v>2210</v>
      </c>
      <c r="C17398" t="s">
        <v>4001</v>
      </c>
      <c r="K17398">
        <v>3</v>
      </c>
      <c r="L17398">
        <v>0</v>
      </c>
      <c r="M17398">
        <v>2</v>
      </c>
      <c r="N17398">
        <v>2</v>
      </c>
      <c r="O17398">
        <v>4</v>
      </c>
    </row>
    <row r="17399" spans="1:19" x14ac:dyDescent="0.3">
      <c r="A17399">
        <v>4390</v>
      </c>
      <c r="B17399" t="s">
        <v>2210</v>
      </c>
      <c r="C17399" t="s">
        <v>209</v>
      </c>
      <c r="K17399">
        <v>0</v>
      </c>
      <c r="L17399">
        <v>0</v>
      </c>
      <c r="M17399">
        <v>0</v>
      </c>
      <c r="N17399">
        <v>0</v>
      </c>
      <c r="O17399">
        <v>0</v>
      </c>
    </row>
    <row r="17400" spans="1:19" x14ac:dyDescent="0.3">
      <c r="A17400">
        <v>4390</v>
      </c>
      <c r="B17400" t="s">
        <v>2210</v>
      </c>
      <c r="C17400" t="s">
        <v>4207</v>
      </c>
      <c r="K17400">
        <v>6</v>
      </c>
      <c r="L17400">
        <v>0</v>
      </c>
      <c r="M17400">
        <v>3</v>
      </c>
      <c r="N17400">
        <v>0</v>
      </c>
      <c r="O17400">
        <v>-24</v>
      </c>
    </row>
    <row r="17401" spans="1:19" x14ac:dyDescent="0.3">
      <c r="A17401">
        <v>4390</v>
      </c>
      <c r="B17401" t="s">
        <v>689</v>
      </c>
      <c r="C17401" t="s">
        <v>4315</v>
      </c>
      <c r="P17401">
        <v>41</v>
      </c>
      <c r="Q17401">
        <v>1</v>
      </c>
      <c r="R17401">
        <v>41</v>
      </c>
      <c r="S17401">
        <v>1</v>
      </c>
    </row>
    <row r="17402" spans="1:19" x14ac:dyDescent="0.3">
      <c r="A17402">
        <v>4390</v>
      </c>
      <c r="B17402" t="s">
        <v>689</v>
      </c>
      <c r="C17402" t="s">
        <v>180</v>
      </c>
      <c r="P17402">
        <v>18</v>
      </c>
      <c r="Q17402">
        <v>0</v>
      </c>
      <c r="R17402">
        <v>34</v>
      </c>
      <c r="S17402">
        <v>3</v>
      </c>
    </row>
    <row r="17403" spans="1:19" x14ac:dyDescent="0.3">
      <c r="A17403">
        <v>4390</v>
      </c>
      <c r="B17403" t="s">
        <v>689</v>
      </c>
      <c r="C17403" t="s">
        <v>4129</v>
      </c>
      <c r="P17403">
        <v>24</v>
      </c>
      <c r="Q17403">
        <v>0</v>
      </c>
      <c r="R17403">
        <v>24</v>
      </c>
      <c r="S17403">
        <v>1</v>
      </c>
    </row>
    <row r="17404" spans="1:19" x14ac:dyDescent="0.3">
      <c r="A17404">
        <v>4390</v>
      </c>
      <c r="B17404" t="s">
        <v>689</v>
      </c>
      <c r="C17404" t="s">
        <v>4316</v>
      </c>
      <c r="P17404">
        <v>-2</v>
      </c>
      <c r="Q17404">
        <v>0</v>
      </c>
      <c r="R17404">
        <v>-2</v>
      </c>
      <c r="S17404">
        <v>1</v>
      </c>
    </row>
    <row r="17405" spans="1:19" x14ac:dyDescent="0.3">
      <c r="A17405">
        <v>4390</v>
      </c>
      <c r="B17405" t="s">
        <v>689</v>
      </c>
      <c r="C17405" t="s">
        <v>56</v>
      </c>
      <c r="P17405">
        <v>-4</v>
      </c>
      <c r="Q17405">
        <v>0</v>
      </c>
      <c r="R17405">
        <v>-4</v>
      </c>
      <c r="S17405">
        <v>1</v>
      </c>
    </row>
    <row r="17406" spans="1:19" x14ac:dyDescent="0.3">
      <c r="A17406">
        <v>4390</v>
      </c>
      <c r="B17406" t="s">
        <v>2210</v>
      </c>
      <c r="C17406" t="s">
        <v>592</v>
      </c>
      <c r="P17406">
        <v>25</v>
      </c>
      <c r="Q17406">
        <v>0</v>
      </c>
      <c r="R17406">
        <v>76</v>
      </c>
      <c r="S17406">
        <v>6</v>
      </c>
    </row>
    <row r="17407" spans="1:19" x14ac:dyDescent="0.3">
      <c r="A17407">
        <v>4390</v>
      </c>
      <c r="B17407" t="s">
        <v>2210</v>
      </c>
      <c r="C17407" t="s">
        <v>4213</v>
      </c>
      <c r="P17407">
        <v>21</v>
      </c>
      <c r="Q17407">
        <v>0</v>
      </c>
      <c r="R17407">
        <v>62</v>
      </c>
      <c r="S17407">
        <v>4</v>
      </c>
    </row>
    <row r="17408" spans="1:19" x14ac:dyDescent="0.3">
      <c r="A17408">
        <v>4390</v>
      </c>
      <c r="B17408" t="s">
        <v>2210</v>
      </c>
      <c r="C17408" t="s">
        <v>209</v>
      </c>
      <c r="P17408">
        <v>32</v>
      </c>
      <c r="Q17408">
        <v>0</v>
      </c>
      <c r="R17408">
        <v>58</v>
      </c>
      <c r="S17408">
        <v>6</v>
      </c>
    </row>
    <row r="17409" spans="1:39" x14ac:dyDescent="0.3">
      <c r="A17409">
        <v>4390</v>
      </c>
      <c r="B17409" t="s">
        <v>2210</v>
      </c>
      <c r="C17409" t="s">
        <v>4212</v>
      </c>
      <c r="P17409">
        <v>41</v>
      </c>
      <c r="Q17409">
        <v>0</v>
      </c>
      <c r="R17409">
        <v>54</v>
      </c>
      <c r="S17409">
        <v>2</v>
      </c>
    </row>
    <row r="17410" spans="1:39" x14ac:dyDescent="0.3">
      <c r="A17410">
        <v>4390</v>
      </c>
      <c r="B17410" t="s">
        <v>2210</v>
      </c>
      <c r="C17410" t="s">
        <v>885</v>
      </c>
      <c r="P17410">
        <v>19</v>
      </c>
      <c r="Q17410">
        <v>1</v>
      </c>
      <c r="R17410">
        <v>47</v>
      </c>
      <c r="S17410">
        <v>3</v>
      </c>
    </row>
    <row r="17411" spans="1:39" x14ac:dyDescent="0.3">
      <c r="A17411">
        <v>4390</v>
      </c>
      <c r="B17411" t="s">
        <v>2210</v>
      </c>
      <c r="C17411" t="s">
        <v>4209</v>
      </c>
      <c r="P17411">
        <v>9</v>
      </c>
      <c r="Q17411">
        <v>0</v>
      </c>
      <c r="R17411">
        <v>9</v>
      </c>
      <c r="S17411">
        <v>1</v>
      </c>
    </row>
    <row r="17412" spans="1:39" x14ac:dyDescent="0.3">
      <c r="A17412">
        <v>4390</v>
      </c>
      <c r="B17412" t="s">
        <v>2210</v>
      </c>
      <c r="C17412" t="s">
        <v>174</v>
      </c>
      <c r="P17412">
        <v>8</v>
      </c>
      <c r="Q17412">
        <v>0</v>
      </c>
      <c r="R17412">
        <v>8</v>
      </c>
      <c r="S17412">
        <v>2</v>
      </c>
    </row>
    <row r="17413" spans="1:39" x14ac:dyDescent="0.3">
      <c r="A17413">
        <v>4390</v>
      </c>
      <c r="B17413" t="s">
        <v>2210</v>
      </c>
      <c r="C17413" t="s">
        <v>382</v>
      </c>
      <c r="P17413">
        <v>-1</v>
      </c>
      <c r="Q17413">
        <v>0</v>
      </c>
      <c r="R17413">
        <v>-1</v>
      </c>
      <c r="S17413">
        <v>1</v>
      </c>
    </row>
    <row r="17414" spans="1:39" x14ac:dyDescent="0.3">
      <c r="A17414">
        <v>4390</v>
      </c>
      <c r="B17414" t="s">
        <v>689</v>
      </c>
      <c r="C17414" t="s">
        <v>56</v>
      </c>
      <c r="T17414">
        <v>21</v>
      </c>
      <c r="U17414">
        <v>43</v>
      </c>
      <c r="V17414">
        <v>0</v>
      </c>
      <c r="W17414">
        <v>105</v>
      </c>
      <c r="X17414">
        <v>5</v>
      </c>
    </row>
    <row r="17415" spans="1:39" x14ac:dyDescent="0.3">
      <c r="A17415">
        <v>4390</v>
      </c>
      <c r="B17415" t="s">
        <v>2210</v>
      </c>
      <c r="C17415" t="s">
        <v>209</v>
      </c>
      <c r="T17415">
        <v>17</v>
      </c>
      <c r="U17415">
        <v>23</v>
      </c>
      <c r="V17415">
        <v>0</v>
      </c>
      <c r="W17415">
        <v>68</v>
      </c>
      <c r="X17415">
        <v>4</v>
      </c>
    </row>
    <row r="17416" spans="1:39" x14ac:dyDescent="0.3">
      <c r="A17416">
        <v>4390</v>
      </c>
      <c r="B17416" t="s">
        <v>2210</v>
      </c>
      <c r="C17416" t="s">
        <v>4212</v>
      </c>
      <c r="T17416">
        <v>12</v>
      </c>
      <c r="U17416">
        <v>12</v>
      </c>
      <c r="V17416">
        <v>0</v>
      </c>
      <c r="W17416">
        <v>12</v>
      </c>
      <c r="X17416">
        <v>1</v>
      </c>
    </row>
    <row r="17417" spans="1:39" x14ac:dyDescent="0.3">
      <c r="A17417">
        <v>4390</v>
      </c>
      <c r="B17417" t="s">
        <v>689</v>
      </c>
      <c r="C17417" t="s">
        <v>4317</v>
      </c>
      <c r="Y17417">
        <v>12.8</v>
      </c>
      <c r="Z17417">
        <v>60</v>
      </c>
      <c r="AA17417">
        <v>1</v>
      </c>
      <c r="AB17417">
        <v>102</v>
      </c>
      <c r="AC17417">
        <v>8</v>
      </c>
    </row>
    <row r="17418" spans="1:39" x14ac:dyDescent="0.3">
      <c r="A17418">
        <v>4390</v>
      </c>
      <c r="B17418" t="s">
        <v>2210</v>
      </c>
      <c r="C17418" t="s">
        <v>209</v>
      </c>
      <c r="Y17418">
        <v>10</v>
      </c>
      <c r="Z17418">
        <v>10</v>
      </c>
      <c r="AA17418">
        <v>0</v>
      </c>
      <c r="AB17418">
        <v>20</v>
      </c>
      <c r="AC17418">
        <v>2</v>
      </c>
    </row>
    <row r="17419" spans="1:39" x14ac:dyDescent="0.3">
      <c r="A17419">
        <v>4390</v>
      </c>
      <c r="B17419" t="s">
        <v>2210</v>
      </c>
      <c r="C17419" t="s">
        <v>4212</v>
      </c>
      <c r="Y17419">
        <v>3</v>
      </c>
      <c r="Z17419">
        <v>3</v>
      </c>
      <c r="AA17419">
        <v>0</v>
      </c>
      <c r="AB17419">
        <v>3</v>
      </c>
      <c r="AC17419">
        <v>1</v>
      </c>
    </row>
    <row r="17420" spans="1:39" x14ac:dyDescent="0.3">
      <c r="A17420">
        <v>4390</v>
      </c>
      <c r="B17420" t="s">
        <v>689</v>
      </c>
      <c r="C17420" t="s">
        <v>320</v>
      </c>
      <c r="AD17420">
        <v>3</v>
      </c>
      <c r="AE17420">
        <v>29</v>
      </c>
      <c r="AF17420">
        <v>3</v>
      </c>
      <c r="AG17420">
        <v>100</v>
      </c>
      <c r="AH17420">
        <v>11</v>
      </c>
      <c r="AI17420">
        <v>2</v>
      </c>
    </row>
    <row r="17421" spans="1:39" x14ac:dyDescent="0.3">
      <c r="A17421">
        <v>4390</v>
      </c>
      <c r="B17421" t="s">
        <v>2210</v>
      </c>
      <c r="C17421" t="s">
        <v>387</v>
      </c>
      <c r="AD17421">
        <v>2</v>
      </c>
      <c r="AE17421">
        <v>43</v>
      </c>
      <c r="AF17421">
        <v>2</v>
      </c>
      <c r="AG17421">
        <v>100</v>
      </c>
      <c r="AH17421">
        <v>9</v>
      </c>
      <c r="AI17421">
        <v>3</v>
      </c>
    </row>
    <row r="17422" spans="1:39" x14ac:dyDescent="0.3">
      <c r="A17422">
        <v>4390</v>
      </c>
      <c r="B17422" t="s">
        <v>689</v>
      </c>
      <c r="C17422" t="s">
        <v>3313</v>
      </c>
      <c r="AJ17422">
        <v>58</v>
      </c>
      <c r="AK17422">
        <v>263</v>
      </c>
      <c r="AL17422">
        <v>43.8</v>
      </c>
      <c r="AM17422">
        <v>6</v>
      </c>
    </row>
    <row r="17423" spans="1:39" x14ac:dyDescent="0.3">
      <c r="A17423">
        <v>4390</v>
      </c>
      <c r="B17423" t="s">
        <v>2210</v>
      </c>
      <c r="C17423" t="s">
        <v>4214</v>
      </c>
      <c r="AJ17423">
        <v>54</v>
      </c>
      <c r="AK17423">
        <v>350</v>
      </c>
      <c r="AL17423">
        <v>43.8</v>
      </c>
      <c r="AM17423">
        <v>8</v>
      </c>
    </row>
    <row r="17424" spans="1:39" x14ac:dyDescent="0.3">
      <c r="A17424">
        <v>4391</v>
      </c>
      <c r="B17424" t="s">
        <v>572</v>
      </c>
      <c r="C17424" t="s">
        <v>2143</v>
      </c>
      <c r="D17424">
        <v>28</v>
      </c>
      <c r="E17424">
        <v>39.299999999999997</v>
      </c>
      <c r="F17424">
        <v>11</v>
      </c>
      <c r="G17424">
        <v>0</v>
      </c>
      <c r="H17424">
        <v>1</v>
      </c>
      <c r="I17424">
        <v>215</v>
      </c>
      <c r="J17424">
        <v>115.6</v>
      </c>
    </row>
    <row r="17425" spans="1:19" x14ac:dyDescent="0.3">
      <c r="A17425">
        <v>4391</v>
      </c>
      <c r="B17425" t="s">
        <v>1349</v>
      </c>
      <c r="C17425" t="s">
        <v>4318</v>
      </c>
      <c r="D17425">
        <v>57</v>
      </c>
      <c r="E17425">
        <v>49.1</v>
      </c>
      <c r="F17425">
        <v>28</v>
      </c>
      <c r="G17425">
        <v>1</v>
      </c>
      <c r="H17425">
        <v>2</v>
      </c>
      <c r="I17425">
        <v>293</v>
      </c>
      <c r="J17425">
        <v>100.4</v>
      </c>
    </row>
    <row r="17426" spans="1:19" x14ac:dyDescent="0.3">
      <c r="A17426">
        <v>4391</v>
      </c>
      <c r="B17426" t="s">
        <v>572</v>
      </c>
      <c r="C17426" t="s">
        <v>4221</v>
      </c>
      <c r="K17426">
        <v>21</v>
      </c>
      <c r="L17426">
        <v>0</v>
      </c>
      <c r="M17426">
        <v>41</v>
      </c>
      <c r="N17426">
        <v>1</v>
      </c>
      <c r="O17426">
        <v>118</v>
      </c>
    </row>
    <row r="17427" spans="1:19" x14ac:dyDescent="0.3">
      <c r="A17427">
        <v>4391</v>
      </c>
      <c r="B17427" t="s">
        <v>572</v>
      </c>
      <c r="C17427" t="s">
        <v>2143</v>
      </c>
      <c r="K17427">
        <v>18</v>
      </c>
      <c r="L17427">
        <v>0</v>
      </c>
      <c r="M17427">
        <v>32</v>
      </c>
      <c r="N17427">
        <v>3</v>
      </c>
      <c r="O17427">
        <v>63</v>
      </c>
    </row>
    <row r="17428" spans="1:19" x14ac:dyDescent="0.3">
      <c r="A17428">
        <v>4391</v>
      </c>
      <c r="B17428" t="s">
        <v>572</v>
      </c>
      <c r="C17428" t="s">
        <v>2375</v>
      </c>
      <c r="K17428">
        <v>2</v>
      </c>
      <c r="L17428">
        <v>0</v>
      </c>
      <c r="M17428">
        <v>29</v>
      </c>
      <c r="N17428">
        <v>0</v>
      </c>
      <c r="O17428">
        <v>26</v>
      </c>
    </row>
    <row r="17429" spans="1:19" x14ac:dyDescent="0.3">
      <c r="A17429">
        <v>4391</v>
      </c>
      <c r="B17429" t="s">
        <v>572</v>
      </c>
      <c r="C17429" t="s">
        <v>429</v>
      </c>
      <c r="K17429">
        <v>4</v>
      </c>
      <c r="L17429">
        <v>0</v>
      </c>
      <c r="M17429">
        <v>5</v>
      </c>
      <c r="N17429">
        <v>0</v>
      </c>
      <c r="O17429">
        <v>16</v>
      </c>
    </row>
    <row r="17430" spans="1:19" x14ac:dyDescent="0.3">
      <c r="A17430">
        <v>4391</v>
      </c>
      <c r="B17430" t="s">
        <v>572</v>
      </c>
      <c r="C17430" t="s">
        <v>4223</v>
      </c>
      <c r="K17430">
        <v>1</v>
      </c>
      <c r="L17430">
        <v>0</v>
      </c>
      <c r="M17430">
        <v>1</v>
      </c>
      <c r="N17430">
        <v>0</v>
      </c>
      <c r="O17430">
        <v>1</v>
      </c>
    </row>
    <row r="17431" spans="1:19" x14ac:dyDescent="0.3">
      <c r="A17431">
        <v>4391</v>
      </c>
      <c r="B17431" t="s">
        <v>1349</v>
      </c>
      <c r="C17431" t="s">
        <v>216</v>
      </c>
      <c r="K17431">
        <v>11</v>
      </c>
      <c r="L17431">
        <v>0</v>
      </c>
      <c r="M17431">
        <v>9</v>
      </c>
      <c r="N17431">
        <v>1</v>
      </c>
      <c r="O17431">
        <v>39</v>
      </c>
    </row>
    <row r="17432" spans="1:19" x14ac:dyDescent="0.3">
      <c r="A17432">
        <v>4391</v>
      </c>
      <c r="B17432" t="s">
        <v>1349</v>
      </c>
      <c r="C17432" t="s">
        <v>44</v>
      </c>
      <c r="K17432">
        <v>9</v>
      </c>
      <c r="L17432">
        <v>0</v>
      </c>
      <c r="M17432">
        <v>5</v>
      </c>
      <c r="N17432">
        <v>0</v>
      </c>
      <c r="O17432">
        <v>7</v>
      </c>
    </row>
    <row r="17433" spans="1:19" x14ac:dyDescent="0.3">
      <c r="A17433">
        <v>4391</v>
      </c>
      <c r="B17433" t="s">
        <v>1349</v>
      </c>
      <c r="C17433" t="s">
        <v>4319</v>
      </c>
      <c r="K17433">
        <v>1</v>
      </c>
      <c r="L17433">
        <v>0</v>
      </c>
      <c r="M17433">
        <v>-7</v>
      </c>
      <c r="N17433">
        <v>0</v>
      </c>
      <c r="O17433">
        <v>-7</v>
      </c>
    </row>
    <row r="17434" spans="1:19" x14ac:dyDescent="0.3">
      <c r="A17434">
        <v>4391</v>
      </c>
      <c r="B17434" t="s">
        <v>1349</v>
      </c>
      <c r="C17434" t="s">
        <v>4318</v>
      </c>
      <c r="K17434">
        <v>5</v>
      </c>
      <c r="L17434">
        <v>0</v>
      </c>
      <c r="M17434">
        <v>7</v>
      </c>
      <c r="N17434">
        <v>0</v>
      </c>
      <c r="O17434">
        <v>-22</v>
      </c>
    </row>
    <row r="17435" spans="1:19" x14ac:dyDescent="0.3">
      <c r="A17435">
        <v>4391</v>
      </c>
      <c r="B17435" t="s">
        <v>572</v>
      </c>
      <c r="C17435" t="s">
        <v>1244</v>
      </c>
      <c r="P17435">
        <v>32</v>
      </c>
      <c r="Q17435">
        <v>0</v>
      </c>
      <c r="R17435">
        <v>90</v>
      </c>
      <c r="S17435">
        <v>5</v>
      </c>
    </row>
    <row r="17436" spans="1:19" x14ac:dyDescent="0.3">
      <c r="A17436">
        <v>4391</v>
      </c>
      <c r="B17436" t="s">
        <v>572</v>
      </c>
      <c r="C17436" t="s">
        <v>2375</v>
      </c>
      <c r="P17436">
        <v>36</v>
      </c>
      <c r="Q17436">
        <v>0</v>
      </c>
      <c r="R17436">
        <v>47</v>
      </c>
      <c r="S17436">
        <v>3</v>
      </c>
    </row>
    <row r="17437" spans="1:19" x14ac:dyDescent="0.3">
      <c r="A17437">
        <v>4391</v>
      </c>
      <c r="B17437" t="s">
        <v>572</v>
      </c>
      <c r="C17437" t="s">
        <v>1212</v>
      </c>
      <c r="P17437">
        <v>41</v>
      </c>
      <c r="Q17437">
        <v>0</v>
      </c>
      <c r="R17437">
        <v>41</v>
      </c>
      <c r="S17437">
        <v>1</v>
      </c>
    </row>
    <row r="17438" spans="1:19" x14ac:dyDescent="0.3">
      <c r="A17438">
        <v>4391</v>
      </c>
      <c r="B17438" t="s">
        <v>572</v>
      </c>
      <c r="C17438" t="s">
        <v>133</v>
      </c>
      <c r="P17438">
        <v>27</v>
      </c>
      <c r="Q17438">
        <v>1</v>
      </c>
      <c r="R17438">
        <v>37</v>
      </c>
      <c r="S17438">
        <v>2</v>
      </c>
    </row>
    <row r="17439" spans="1:19" x14ac:dyDescent="0.3">
      <c r="A17439">
        <v>4391</v>
      </c>
      <c r="B17439" t="s">
        <v>1349</v>
      </c>
      <c r="C17439" t="s">
        <v>1827</v>
      </c>
      <c r="P17439">
        <v>24</v>
      </c>
      <c r="Q17439">
        <v>0</v>
      </c>
      <c r="R17439">
        <v>114</v>
      </c>
      <c r="S17439">
        <v>11</v>
      </c>
    </row>
    <row r="17440" spans="1:19" x14ac:dyDescent="0.3">
      <c r="A17440">
        <v>4391</v>
      </c>
      <c r="B17440" t="s">
        <v>1349</v>
      </c>
      <c r="C17440" t="s">
        <v>4319</v>
      </c>
      <c r="P17440">
        <v>20</v>
      </c>
      <c r="Q17440">
        <v>1</v>
      </c>
      <c r="R17440">
        <v>38</v>
      </c>
      <c r="S17440">
        <v>4</v>
      </c>
    </row>
    <row r="17441" spans="1:35" x14ac:dyDescent="0.3">
      <c r="A17441">
        <v>4391</v>
      </c>
      <c r="B17441" t="s">
        <v>1349</v>
      </c>
      <c r="C17441" t="s">
        <v>4320</v>
      </c>
      <c r="P17441">
        <v>33</v>
      </c>
      <c r="Q17441">
        <v>0</v>
      </c>
      <c r="R17441">
        <v>33</v>
      </c>
      <c r="S17441">
        <v>1</v>
      </c>
    </row>
    <row r="17442" spans="1:35" x14ac:dyDescent="0.3">
      <c r="A17442">
        <v>4391</v>
      </c>
      <c r="B17442" t="s">
        <v>1349</v>
      </c>
      <c r="C17442" t="s">
        <v>44</v>
      </c>
      <c r="P17442">
        <v>15</v>
      </c>
      <c r="Q17442">
        <v>1</v>
      </c>
      <c r="R17442">
        <v>25</v>
      </c>
      <c r="S17442">
        <v>2</v>
      </c>
    </row>
    <row r="17443" spans="1:35" x14ac:dyDescent="0.3">
      <c r="A17443">
        <v>4391</v>
      </c>
      <c r="B17443" t="s">
        <v>1349</v>
      </c>
      <c r="C17443" t="s">
        <v>4321</v>
      </c>
      <c r="P17443">
        <v>12</v>
      </c>
      <c r="Q17443">
        <v>0</v>
      </c>
      <c r="R17443">
        <v>21</v>
      </c>
      <c r="S17443">
        <v>2</v>
      </c>
    </row>
    <row r="17444" spans="1:35" x14ac:dyDescent="0.3">
      <c r="A17444">
        <v>4391</v>
      </c>
      <c r="B17444" t="s">
        <v>1349</v>
      </c>
      <c r="C17444" t="s">
        <v>1031</v>
      </c>
      <c r="P17444">
        <v>11</v>
      </c>
      <c r="Q17444">
        <v>0</v>
      </c>
      <c r="R17444">
        <v>19</v>
      </c>
      <c r="S17444">
        <v>2</v>
      </c>
    </row>
    <row r="17445" spans="1:35" x14ac:dyDescent="0.3">
      <c r="A17445">
        <v>4391</v>
      </c>
      <c r="B17445" t="s">
        <v>1349</v>
      </c>
      <c r="C17445" t="s">
        <v>216</v>
      </c>
      <c r="P17445">
        <v>15</v>
      </c>
      <c r="Q17445">
        <v>0</v>
      </c>
      <c r="R17445">
        <v>15</v>
      </c>
      <c r="S17445">
        <v>1</v>
      </c>
    </row>
    <row r="17446" spans="1:35" x14ac:dyDescent="0.3">
      <c r="A17446">
        <v>4391</v>
      </c>
      <c r="B17446" t="s">
        <v>1349</v>
      </c>
      <c r="C17446" t="s">
        <v>4322</v>
      </c>
      <c r="P17446">
        <v>9</v>
      </c>
      <c r="Q17446">
        <v>0</v>
      </c>
      <c r="R17446">
        <v>13</v>
      </c>
      <c r="S17446">
        <v>2</v>
      </c>
    </row>
    <row r="17447" spans="1:35" x14ac:dyDescent="0.3">
      <c r="A17447">
        <v>4391</v>
      </c>
      <c r="B17447" t="s">
        <v>1349</v>
      </c>
      <c r="C17447" t="s">
        <v>4323</v>
      </c>
      <c r="P17447">
        <v>7</v>
      </c>
      <c r="Q17447">
        <v>0</v>
      </c>
      <c r="R17447">
        <v>11</v>
      </c>
      <c r="S17447">
        <v>2</v>
      </c>
    </row>
    <row r="17448" spans="1:35" x14ac:dyDescent="0.3">
      <c r="A17448">
        <v>4391</v>
      </c>
      <c r="B17448" t="s">
        <v>1349</v>
      </c>
      <c r="C17448" t="s">
        <v>199</v>
      </c>
      <c r="P17448">
        <v>4</v>
      </c>
      <c r="Q17448">
        <v>0</v>
      </c>
      <c r="R17448">
        <v>4</v>
      </c>
      <c r="S17448">
        <v>1</v>
      </c>
    </row>
    <row r="17449" spans="1:35" x14ac:dyDescent="0.3">
      <c r="A17449">
        <v>4391</v>
      </c>
      <c r="B17449" t="s">
        <v>572</v>
      </c>
      <c r="C17449" t="s">
        <v>2375</v>
      </c>
      <c r="T17449">
        <v>15.3</v>
      </c>
      <c r="U17449">
        <v>19</v>
      </c>
      <c r="V17449">
        <v>0</v>
      </c>
      <c r="W17449">
        <v>46</v>
      </c>
      <c r="X17449">
        <v>3</v>
      </c>
    </row>
    <row r="17450" spans="1:35" x14ac:dyDescent="0.3">
      <c r="A17450">
        <v>4391</v>
      </c>
      <c r="B17450" t="s">
        <v>572</v>
      </c>
      <c r="C17450" t="s">
        <v>4221</v>
      </c>
      <c r="T17450">
        <v>21</v>
      </c>
      <c r="U17450">
        <v>21</v>
      </c>
      <c r="V17450">
        <v>0</v>
      </c>
      <c r="W17450">
        <v>21</v>
      </c>
      <c r="X17450">
        <v>1</v>
      </c>
    </row>
    <row r="17451" spans="1:35" x14ac:dyDescent="0.3">
      <c r="A17451">
        <v>4391</v>
      </c>
      <c r="B17451" t="s">
        <v>1349</v>
      </c>
      <c r="C17451" t="s">
        <v>1379</v>
      </c>
      <c r="T17451">
        <v>22.8</v>
      </c>
      <c r="U17451">
        <v>42</v>
      </c>
      <c r="V17451">
        <v>0</v>
      </c>
      <c r="W17451">
        <v>114</v>
      </c>
      <c r="X17451">
        <v>5</v>
      </c>
    </row>
    <row r="17452" spans="1:35" x14ac:dyDescent="0.3">
      <c r="A17452">
        <v>4391</v>
      </c>
      <c r="B17452" t="s">
        <v>1349</v>
      </c>
      <c r="C17452" t="s">
        <v>4322</v>
      </c>
      <c r="T17452">
        <v>10</v>
      </c>
      <c r="U17452">
        <v>10</v>
      </c>
      <c r="V17452">
        <v>0</v>
      </c>
      <c r="W17452">
        <v>10</v>
      </c>
      <c r="X17452">
        <v>1</v>
      </c>
    </row>
    <row r="17453" spans="1:35" x14ac:dyDescent="0.3">
      <c r="A17453">
        <v>4391</v>
      </c>
      <c r="B17453" t="s">
        <v>572</v>
      </c>
      <c r="C17453" t="s">
        <v>2375</v>
      </c>
      <c r="Y17453">
        <v>7.5</v>
      </c>
      <c r="Z17453">
        <v>27</v>
      </c>
      <c r="AA17453">
        <v>0</v>
      </c>
      <c r="AB17453">
        <v>30</v>
      </c>
      <c r="AC17453">
        <v>4</v>
      </c>
    </row>
    <row r="17454" spans="1:35" x14ac:dyDescent="0.3">
      <c r="A17454">
        <v>4391</v>
      </c>
      <c r="B17454" t="s">
        <v>572</v>
      </c>
      <c r="C17454" t="s">
        <v>133</v>
      </c>
      <c r="Y17454">
        <v>9</v>
      </c>
      <c r="Z17454">
        <v>9</v>
      </c>
      <c r="AA17454">
        <v>0</v>
      </c>
      <c r="AB17454">
        <v>9</v>
      </c>
      <c r="AC17454">
        <v>1</v>
      </c>
    </row>
    <row r="17455" spans="1:35" x14ac:dyDescent="0.3">
      <c r="A17455">
        <v>4391</v>
      </c>
      <c r="B17455" t="s">
        <v>1349</v>
      </c>
      <c r="C17455" t="s">
        <v>4319</v>
      </c>
      <c r="Y17455">
        <v>5.0999999999999996</v>
      </c>
      <c r="Z17455">
        <v>16</v>
      </c>
      <c r="AA17455">
        <v>0</v>
      </c>
      <c r="AB17455">
        <v>36</v>
      </c>
      <c r="AC17455">
        <v>7</v>
      </c>
    </row>
    <row r="17456" spans="1:35" x14ac:dyDescent="0.3">
      <c r="A17456">
        <v>4391</v>
      </c>
      <c r="B17456" t="s">
        <v>572</v>
      </c>
      <c r="C17456" t="s">
        <v>4225</v>
      </c>
      <c r="AD17456">
        <v>0</v>
      </c>
      <c r="AE17456" t="s">
        <v>136</v>
      </c>
      <c r="AF17456">
        <v>0</v>
      </c>
      <c r="AG17456" t="s">
        <v>136</v>
      </c>
      <c r="AH17456">
        <v>4</v>
      </c>
      <c r="AI17456">
        <v>4</v>
      </c>
    </row>
    <row r="17457" spans="1:39" x14ac:dyDescent="0.3">
      <c r="A17457">
        <v>4391</v>
      </c>
      <c r="B17457" t="s">
        <v>1349</v>
      </c>
      <c r="C17457" t="s">
        <v>2619</v>
      </c>
      <c r="AD17457">
        <v>3</v>
      </c>
      <c r="AE17457">
        <v>39</v>
      </c>
      <c r="AF17457">
        <v>2</v>
      </c>
      <c r="AG17457">
        <v>66.7</v>
      </c>
      <c r="AH17457">
        <v>9</v>
      </c>
      <c r="AI17457">
        <v>3</v>
      </c>
    </row>
    <row r="17458" spans="1:39" x14ac:dyDescent="0.3">
      <c r="A17458">
        <v>4391</v>
      </c>
      <c r="B17458" t="s">
        <v>572</v>
      </c>
      <c r="C17458" t="s">
        <v>320</v>
      </c>
      <c r="AJ17458">
        <v>42</v>
      </c>
      <c r="AK17458">
        <v>276</v>
      </c>
      <c r="AL17458">
        <v>34.5</v>
      </c>
      <c r="AM17458">
        <v>8</v>
      </c>
    </row>
    <row r="17459" spans="1:39" x14ac:dyDescent="0.3">
      <c r="A17459">
        <v>4391</v>
      </c>
      <c r="B17459" t="s">
        <v>1349</v>
      </c>
      <c r="C17459" t="s">
        <v>1052</v>
      </c>
      <c r="AJ17459">
        <v>48</v>
      </c>
      <c r="AK17459">
        <v>276</v>
      </c>
      <c r="AL17459">
        <v>39.4</v>
      </c>
      <c r="AM17459">
        <v>7</v>
      </c>
    </row>
    <row r="17460" spans="1:39" x14ac:dyDescent="0.3">
      <c r="A17460">
        <v>4392</v>
      </c>
      <c r="B17460" t="s">
        <v>527</v>
      </c>
      <c r="C17460" t="s">
        <v>1277</v>
      </c>
      <c r="D17460">
        <v>18</v>
      </c>
      <c r="E17460">
        <v>66.7</v>
      </c>
      <c r="F17460">
        <v>12</v>
      </c>
      <c r="G17460">
        <v>1</v>
      </c>
      <c r="H17460">
        <v>0</v>
      </c>
      <c r="I17460">
        <v>215</v>
      </c>
      <c r="J17460">
        <v>155.9</v>
      </c>
    </row>
    <row r="17461" spans="1:39" x14ac:dyDescent="0.3">
      <c r="A17461">
        <v>4392</v>
      </c>
      <c r="B17461" t="s">
        <v>527</v>
      </c>
      <c r="C17461" t="s">
        <v>1897</v>
      </c>
      <c r="D17461">
        <v>1</v>
      </c>
      <c r="E17461">
        <v>0</v>
      </c>
      <c r="F17461">
        <v>0</v>
      </c>
      <c r="G17461">
        <v>1</v>
      </c>
      <c r="H17461">
        <v>0</v>
      </c>
      <c r="I17461">
        <v>0</v>
      </c>
      <c r="J17461">
        <v>-200</v>
      </c>
    </row>
    <row r="17462" spans="1:39" x14ac:dyDescent="0.3">
      <c r="A17462">
        <v>4392</v>
      </c>
      <c r="B17462" t="s">
        <v>527</v>
      </c>
      <c r="C17462" t="s">
        <v>4324</v>
      </c>
      <c r="D17462">
        <v>1</v>
      </c>
      <c r="E17462">
        <v>0</v>
      </c>
      <c r="F17462">
        <v>0</v>
      </c>
      <c r="G17462">
        <v>0</v>
      </c>
      <c r="H17462">
        <v>0</v>
      </c>
      <c r="I17462">
        <v>0</v>
      </c>
      <c r="J17462">
        <v>0</v>
      </c>
    </row>
    <row r="17463" spans="1:39" x14ac:dyDescent="0.3">
      <c r="A17463">
        <v>4392</v>
      </c>
      <c r="B17463" t="s">
        <v>2411</v>
      </c>
      <c r="C17463" t="s">
        <v>3931</v>
      </c>
      <c r="D17463">
        <v>22</v>
      </c>
      <c r="E17463">
        <v>72.7</v>
      </c>
      <c r="F17463">
        <v>16</v>
      </c>
      <c r="G17463">
        <v>0</v>
      </c>
      <c r="H17463">
        <v>1</v>
      </c>
      <c r="I17463">
        <v>182</v>
      </c>
      <c r="J17463">
        <v>157.19999999999999</v>
      </c>
    </row>
    <row r="17464" spans="1:39" x14ac:dyDescent="0.3">
      <c r="A17464">
        <v>4392</v>
      </c>
      <c r="B17464" t="s">
        <v>2411</v>
      </c>
      <c r="C17464" t="s">
        <v>3740</v>
      </c>
      <c r="D17464">
        <v>1</v>
      </c>
      <c r="E17464">
        <v>100</v>
      </c>
      <c r="F17464">
        <v>1</v>
      </c>
      <c r="G17464">
        <v>0</v>
      </c>
      <c r="H17464">
        <v>1</v>
      </c>
      <c r="I17464">
        <v>14</v>
      </c>
      <c r="J17464">
        <v>547.6</v>
      </c>
    </row>
    <row r="17465" spans="1:39" x14ac:dyDescent="0.3">
      <c r="A17465">
        <v>4392</v>
      </c>
      <c r="B17465" t="s">
        <v>527</v>
      </c>
      <c r="C17465" t="s">
        <v>4325</v>
      </c>
      <c r="K17465">
        <v>25</v>
      </c>
      <c r="L17465">
        <v>0</v>
      </c>
      <c r="M17465">
        <v>18</v>
      </c>
      <c r="N17465">
        <v>2</v>
      </c>
      <c r="O17465">
        <v>117</v>
      </c>
    </row>
    <row r="17466" spans="1:39" x14ac:dyDescent="0.3">
      <c r="A17466">
        <v>4392</v>
      </c>
      <c r="B17466" t="s">
        <v>527</v>
      </c>
      <c r="C17466" t="s">
        <v>1277</v>
      </c>
      <c r="K17466">
        <v>12</v>
      </c>
      <c r="L17466">
        <v>0</v>
      </c>
      <c r="M17466">
        <v>13</v>
      </c>
      <c r="N17466">
        <v>1</v>
      </c>
      <c r="O17466">
        <v>48</v>
      </c>
    </row>
    <row r="17467" spans="1:39" x14ac:dyDescent="0.3">
      <c r="A17467">
        <v>4392</v>
      </c>
      <c r="B17467" t="s">
        <v>527</v>
      </c>
      <c r="C17467" t="s">
        <v>429</v>
      </c>
      <c r="K17467">
        <v>10</v>
      </c>
      <c r="L17467">
        <v>0</v>
      </c>
      <c r="M17467">
        <v>9</v>
      </c>
      <c r="N17467">
        <v>0</v>
      </c>
      <c r="O17467">
        <v>38</v>
      </c>
    </row>
    <row r="17468" spans="1:39" x14ac:dyDescent="0.3">
      <c r="A17468">
        <v>4392</v>
      </c>
      <c r="B17468" t="s">
        <v>527</v>
      </c>
      <c r="C17468" t="s">
        <v>956</v>
      </c>
      <c r="K17468">
        <v>1</v>
      </c>
      <c r="L17468">
        <v>0</v>
      </c>
      <c r="M17468">
        <v>22</v>
      </c>
      <c r="N17468">
        <v>0</v>
      </c>
      <c r="O17468">
        <v>22</v>
      </c>
    </row>
    <row r="17469" spans="1:39" x14ac:dyDescent="0.3">
      <c r="A17469">
        <v>4392</v>
      </c>
      <c r="B17469" t="s">
        <v>527</v>
      </c>
      <c r="C17469" t="s">
        <v>1897</v>
      </c>
      <c r="K17469">
        <v>2</v>
      </c>
      <c r="L17469">
        <v>0</v>
      </c>
      <c r="M17469">
        <v>9</v>
      </c>
      <c r="N17469">
        <v>0</v>
      </c>
      <c r="O17469">
        <v>12</v>
      </c>
    </row>
    <row r="17470" spans="1:39" x14ac:dyDescent="0.3">
      <c r="A17470">
        <v>4392</v>
      </c>
      <c r="B17470" t="s">
        <v>527</v>
      </c>
      <c r="C17470" t="s">
        <v>4324</v>
      </c>
      <c r="K17470">
        <v>2</v>
      </c>
      <c r="L17470">
        <v>0</v>
      </c>
      <c r="M17470">
        <v>4</v>
      </c>
      <c r="N17470">
        <v>0</v>
      </c>
      <c r="O17470">
        <v>7</v>
      </c>
    </row>
    <row r="17471" spans="1:39" x14ac:dyDescent="0.3">
      <c r="A17471">
        <v>4392</v>
      </c>
      <c r="B17471" t="s">
        <v>2411</v>
      </c>
      <c r="C17471" t="s">
        <v>3741</v>
      </c>
      <c r="K17471">
        <v>22</v>
      </c>
      <c r="L17471">
        <v>0</v>
      </c>
      <c r="M17471">
        <v>31</v>
      </c>
      <c r="N17471">
        <v>2</v>
      </c>
      <c r="O17471">
        <v>127</v>
      </c>
    </row>
    <row r="17472" spans="1:39" x14ac:dyDescent="0.3">
      <c r="A17472">
        <v>4392</v>
      </c>
      <c r="B17472" t="s">
        <v>2411</v>
      </c>
      <c r="C17472" t="s">
        <v>3931</v>
      </c>
      <c r="K17472">
        <v>7</v>
      </c>
      <c r="L17472">
        <v>0</v>
      </c>
      <c r="M17472">
        <v>15</v>
      </c>
      <c r="N17472">
        <v>1</v>
      </c>
      <c r="O17472">
        <v>39</v>
      </c>
    </row>
    <row r="17473" spans="1:19" x14ac:dyDescent="0.3">
      <c r="A17473">
        <v>4392</v>
      </c>
      <c r="B17473" t="s">
        <v>2411</v>
      </c>
      <c r="C17473" t="s">
        <v>74</v>
      </c>
      <c r="K17473">
        <v>2</v>
      </c>
      <c r="L17473">
        <v>0</v>
      </c>
      <c r="M17473">
        <v>16</v>
      </c>
      <c r="N17473">
        <v>0</v>
      </c>
      <c r="O17473">
        <v>23</v>
      </c>
    </row>
    <row r="17474" spans="1:19" x14ac:dyDescent="0.3">
      <c r="A17474">
        <v>4392</v>
      </c>
      <c r="B17474" t="s">
        <v>2411</v>
      </c>
      <c r="C17474" t="s">
        <v>4326</v>
      </c>
      <c r="K17474">
        <v>3</v>
      </c>
      <c r="L17474">
        <v>0</v>
      </c>
      <c r="M17474">
        <v>9</v>
      </c>
      <c r="N17474">
        <v>0</v>
      </c>
      <c r="O17474">
        <v>13</v>
      </c>
    </row>
    <row r="17475" spans="1:19" x14ac:dyDescent="0.3">
      <c r="A17475">
        <v>4392</v>
      </c>
      <c r="B17475" t="s">
        <v>2411</v>
      </c>
      <c r="C17475" t="s">
        <v>4117</v>
      </c>
      <c r="K17475">
        <v>3</v>
      </c>
      <c r="L17475">
        <v>0</v>
      </c>
      <c r="M17475">
        <v>1</v>
      </c>
      <c r="N17475">
        <v>0</v>
      </c>
      <c r="O17475">
        <v>-3</v>
      </c>
    </row>
    <row r="17476" spans="1:19" x14ac:dyDescent="0.3">
      <c r="A17476">
        <v>4392</v>
      </c>
      <c r="B17476" t="s">
        <v>527</v>
      </c>
      <c r="C17476" t="s">
        <v>1897</v>
      </c>
      <c r="P17476">
        <v>43</v>
      </c>
      <c r="Q17476">
        <v>0</v>
      </c>
      <c r="R17476">
        <v>108</v>
      </c>
      <c r="S17476">
        <v>4</v>
      </c>
    </row>
    <row r="17477" spans="1:19" x14ac:dyDescent="0.3">
      <c r="A17477">
        <v>4392</v>
      </c>
      <c r="B17477" t="s">
        <v>527</v>
      </c>
      <c r="C17477" t="s">
        <v>192</v>
      </c>
      <c r="P17477">
        <v>55</v>
      </c>
      <c r="Q17477">
        <v>0</v>
      </c>
      <c r="R17477">
        <v>75</v>
      </c>
      <c r="S17477">
        <v>2</v>
      </c>
    </row>
    <row r="17478" spans="1:19" x14ac:dyDescent="0.3">
      <c r="A17478">
        <v>4392</v>
      </c>
      <c r="B17478" t="s">
        <v>527</v>
      </c>
      <c r="C17478" t="s">
        <v>1410</v>
      </c>
      <c r="P17478">
        <v>14</v>
      </c>
      <c r="Q17478">
        <v>0</v>
      </c>
      <c r="R17478">
        <v>14</v>
      </c>
      <c r="S17478">
        <v>1</v>
      </c>
    </row>
    <row r="17479" spans="1:19" x14ac:dyDescent="0.3">
      <c r="A17479">
        <v>4392</v>
      </c>
      <c r="B17479" t="s">
        <v>527</v>
      </c>
      <c r="C17479" t="s">
        <v>107</v>
      </c>
      <c r="P17479">
        <v>6</v>
      </c>
      <c r="Q17479">
        <v>0</v>
      </c>
      <c r="R17479">
        <v>9</v>
      </c>
      <c r="S17479">
        <v>2</v>
      </c>
    </row>
    <row r="17480" spans="1:19" x14ac:dyDescent="0.3">
      <c r="A17480">
        <v>4392</v>
      </c>
      <c r="B17480" t="s">
        <v>527</v>
      </c>
      <c r="C17480" t="s">
        <v>74</v>
      </c>
      <c r="P17480">
        <v>5</v>
      </c>
      <c r="Q17480">
        <v>0</v>
      </c>
      <c r="R17480">
        <v>5</v>
      </c>
      <c r="S17480">
        <v>1</v>
      </c>
    </row>
    <row r="17481" spans="1:19" x14ac:dyDescent="0.3">
      <c r="A17481">
        <v>4392</v>
      </c>
      <c r="B17481" t="s">
        <v>527</v>
      </c>
      <c r="C17481" t="s">
        <v>4327</v>
      </c>
      <c r="P17481">
        <v>5</v>
      </c>
      <c r="Q17481">
        <v>0</v>
      </c>
      <c r="R17481">
        <v>5</v>
      </c>
      <c r="S17481">
        <v>1</v>
      </c>
    </row>
    <row r="17482" spans="1:19" x14ac:dyDescent="0.3">
      <c r="A17482">
        <v>4392</v>
      </c>
      <c r="B17482" t="s">
        <v>527</v>
      </c>
      <c r="C17482" t="s">
        <v>429</v>
      </c>
      <c r="P17482">
        <v>-1</v>
      </c>
      <c r="Q17482">
        <v>0</v>
      </c>
      <c r="R17482">
        <v>-1</v>
      </c>
      <c r="S17482">
        <v>1</v>
      </c>
    </row>
    <row r="17483" spans="1:19" x14ac:dyDescent="0.3">
      <c r="A17483">
        <v>4392</v>
      </c>
      <c r="B17483" t="s">
        <v>2411</v>
      </c>
      <c r="C17483" t="s">
        <v>3741</v>
      </c>
      <c r="P17483">
        <v>48</v>
      </c>
      <c r="Q17483">
        <v>2</v>
      </c>
      <c r="R17483">
        <v>76</v>
      </c>
      <c r="S17483">
        <v>5</v>
      </c>
    </row>
    <row r="17484" spans="1:19" x14ac:dyDescent="0.3">
      <c r="A17484">
        <v>4392</v>
      </c>
      <c r="B17484" t="s">
        <v>2411</v>
      </c>
      <c r="C17484" t="s">
        <v>199</v>
      </c>
      <c r="P17484">
        <v>26</v>
      </c>
      <c r="Q17484">
        <v>0</v>
      </c>
      <c r="R17484">
        <v>54</v>
      </c>
      <c r="S17484">
        <v>3</v>
      </c>
    </row>
    <row r="17485" spans="1:19" x14ac:dyDescent="0.3">
      <c r="A17485">
        <v>4392</v>
      </c>
      <c r="B17485" t="s">
        <v>2411</v>
      </c>
      <c r="C17485" t="s">
        <v>939</v>
      </c>
      <c r="P17485">
        <v>15</v>
      </c>
      <c r="Q17485">
        <v>0</v>
      </c>
      <c r="R17485">
        <v>41</v>
      </c>
      <c r="S17485">
        <v>4</v>
      </c>
    </row>
    <row r="17486" spans="1:19" x14ac:dyDescent="0.3">
      <c r="A17486">
        <v>4392</v>
      </c>
      <c r="B17486" t="s">
        <v>2411</v>
      </c>
      <c r="C17486" t="s">
        <v>4326</v>
      </c>
      <c r="P17486">
        <v>9</v>
      </c>
      <c r="Q17486">
        <v>0</v>
      </c>
      <c r="R17486">
        <v>10</v>
      </c>
      <c r="S17486">
        <v>3</v>
      </c>
    </row>
    <row r="17487" spans="1:19" x14ac:dyDescent="0.3">
      <c r="A17487">
        <v>4392</v>
      </c>
      <c r="B17487" t="s">
        <v>2411</v>
      </c>
      <c r="C17487" t="s">
        <v>4328</v>
      </c>
      <c r="P17487">
        <v>8</v>
      </c>
      <c r="Q17487">
        <v>0</v>
      </c>
      <c r="R17487">
        <v>8</v>
      </c>
      <c r="S17487">
        <v>1</v>
      </c>
    </row>
    <row r="17488" spans="1:19" x14ac:dyDescent="0.3">
      <c r="A17488">
        <v>4392</v>
      </c>
      <c r="B17488" t="s">
        <v>2411</v>
      </c>
      <c r="C17488" t="s">
        <v>3892</v>
      </c>
      <c r="P17488">
        <v>7</v>
      </c>
      <c r="Q17488">
        <v>0</v>
      </c>
      <c r="R17488">
        <v>7</v>
      </c>
      <c r="S17488">
        <v>1</v>
      </c>
    </row>
    <row r="17489" spans="1:39" x14ac:dyDescent="0.3">
      <c r="A17489">
        <v>4392</v>
      </c>
      <c r="B17489" t="s">
        <v>527</v>
      </c>
      <c r="C17489" t="s">
        <v>1897</v>
      </c>
      <c r="T17489">
        <v>23.2</v>
      </c>
      <c r="U17489">
        <v>29</v>
      </c>
      <c r="V17489">
        <v>0</v>
      </c>
      <c r="W17489">
        <v>93</v>
      </c>
      <c r="X17489">
        <v>4</v>
      </c>
    </row>
    <row r="17490" spans="1:39" x14ac:dyDescent="0.3">
      <c r="A17490">
        <v>4392</v>
      </c>
      <c r="B17490" t="s">
        <v>527</v>
      </c>
      <c r="C17490" t="s">
        <v>107</v>
      </c>
      <c r="T17490">
        <v>17.5</v>
      </c>
      <c r="U17490">
        <v>20</v>
      </c>
      <c r="V17490">
        <v>0</v>
      </c>
      <c r="W17490">
        <v>70</v>
      </c>
      <c r="X17490">
        <v>4</v>
      </c>
    </row>
    <row r="17491" spans="1:39" x14ac:dyDescent="0.3">
      <c r="A17491">
        <v>4392</v>
      </c>
      <c r="B17491" t="s">
        <v>2411</v>
      </c>
      <c r="C17491" t="s">
        <v>4117</v>
      </c>
      <c r="T17491">
        <v>18.5</v>
      </c>
      <c r="U17491">
        <v>25</v>
      </c>
      <c r="V17491">
        <v>0</v>
      </c>
      <c r="W17491">
        <v>37</v>
      </c>
      <c r="X17491">
        <v>2</v>
      </c>
    </row>
    <row r="17492" spans="1:39" x14ac:dyDescent="0.3">
      <c r="A17492">
        <v>4392</v>
      </c>
      <c r="B17492" t="s">
        <v>2411</v>
      </c>
      <c r="C17492" t="s">
        <v>3741</v>
      </c>
      <c r="T17492">
        <v>36</v>
      </c>
      <c r="U17492">
        <v>36</v>
      </c>
      <c r="V17492">
        <v>0</v>
      </c>
      <c r="W17492">
        <v>36</v>
      </c>
      <c r="X17492">
        <v>1</v>
      </c>
    </row>
    <row r="17493" spans="1:39" x14ac:dyDescent="0.3">
      <c r="A17493">
        <v>4392</v>
      </c>
      <c r="B17493" t="s">
        <v>2411</v>
      </c>
      <c r="C17493" t="s">
        <v>3740</v>
      </c>
      <c r="Y17493">
        <v>34.5</v>
      </c>
      <c r="Z17493">
        <v>69</v>
      </c>
      <c r="AA17493">
        <v>1</v>
      </c>
      <c r="AB17493">
        <v>69</v>
      </c>
      <c r="AC17493">
        <v>2</v>
      </c>
    </row>
    <row r="17494" spans="1:39" x14ac:dyDescent="0.3">
      <c r="A17494">
        <v>4392</v>
      </c>
      <c r="B17494" t="s">
        <v>527</v>
      </c>
      <c r="C17494" t="s">
        <v>323</v>
      </c>
      <c r="AD17494">
        <v>1</v>
      </c>
      <c r="AE17494">
        <v>27</v>
      </c>
      <c r="AF17494">
        <v>1</v>
      </c>
      <c r="AG17494">
        <v>100</v>
      </c>
      <c r="AH17494">
        <v>4</v>
      </c>
      <c r="AI17494">
        <v>1</v>
      </c>
    </row>
    <row r="17495" spans="1:39" x14ac:dyDescent="0.3">
      <c r="A17495">
        <v>4392</v>
      </c>
      <c r="B17495" t="s">
        <v>2411</v>
      </c>
      <c r="C17495" t="s">
        <v>1127</v>
      </c>
      <c r="AD17495">
        <v>2</v>
      </c>
      <c r="AE17495">
        <v>30</v>
      </c>
      <c r="AF17495">
        <v>2</v>
      </c>
      <c r="AG17495">
        <v>100</v>
      </c>
      <c r="AH17495">
        <v>12</v>
      </c>
      <c r="AI17495">
        <v>6</v>
      </c>
    </row>
    <row r="17496" spans="1:39" x14ac:dyDescent="0.3">
      <c r="A17496">
        <v>4392</v>
      </c>
      <c r="B17496" t="s">
        <v>527</v>
      </c>
      <c r="C17496" t="s">
        <v>4329</v>
      </c>
      <c r="AJ17496">
        <v>47</v>
      </c>
      <c r="AK17496">
        <v>88</v>
      </c>
      <c r="AL17496">
        <v>44</v>
      </c>
      <c r="AM17496">
        <v>2</v>
      </c>
    </row>
    <row r="17497" spans="1:39" x14ac:dyDescent="0.3">
      <c r="A17497">
        <v>4392</v>
      </c>
      <c r="B17497" t="s">
        <v>2411</v>
      </c>
      <c r="C17497" t="s">
        <v>1031</v>
      </c>
      <c r="AJ17497">
        <v>27</v>
      </c>
      <c r="AK17497">
        <v>27</v>
      </c>
      <c r="AL17497">
        <v>27</v>
      </c>
      <c r="AM17497">
        <v>1</v>
      </c>
    </row>
    <row r="17498" spans="1:39" x14ac:dyDescent="0.3">
      <c r="A17498">
        <v>4393</v>
      </c>
      <c r="B17498" t="s">
        <v>629</v>
      </c>
      <c r="C17498" t="s">
        <v>2921</v>
      </c>
      <c r="D17498">
        <v>13</v>
      </c>
      <c r="E17498">
        <v>46.2</v>
      </c>
      <c r="F17498">
        <v>6</v>
      </c>
      <c r="G17498">
        <v>3</v>
      </c>
      <c r="H17498">
        <v>1</v>
      </c>
      <c r="I17498">
        <v>62</v>
      </c>
      <c r="J17498">
        <v>65.5</v>
      </c>
    </row>
    <row r="17499" spans="1:39" x14ac:dyDescent="0.3">
      <c r="A17499">
        <v>4393</v>
      </c>
      <c r="B17499" t="s">
        <v>629</v>
      </c>
      <c r="C17499" t="s">
        <v>3453</v>
      </c>
      <c r="D17499">
        <v>5</v>
      </c>
      <c r="E17499">
        <v>60</v>
      </c>
      <c r="F17499">
        <v>3</v>
      </c>
      <c r="G17499">
        <v>0</v>
      </c>
      <c r="H17499">
        <v>1</v>
      </c>
      <c r="I17499">
        <v>15</v>
      </c>
      <c r="J17499">
        <v>151.19999999999999</v>
      </c>
    </row>
    <row r="17500" spans="1:39" x14ac:dyDescent="0.3">
      <c r="A17500">
        <v>4393</v>
      </c>
      <c r="B17500" t="s">
        <v>846</v>
      </c>
      <c r="C17500" t="s">
        <v>4330</v>
      </c>
      <c r="D17500">
        <v>24</v>
      </c>
      <c r="E17500">
        <v>50</v>
      </c>
      <c r="F17500">
        <v>12</v>
      </c>
      <c r="G17500">
        <v>1</v>
      </c>
      <c r="H17500">
        <v>2</v>
      </c>
      <c r="I17500">
        <v>163</v>
      </c>
      <c r="J17500">
        <v>126.2</v>
      </c>
    </row>
    <row r="17501" spans="1:39" x14ac:dyDescent="0.3">
      <c r="A17501">
        <v>4393</v>
      </c>
      <c r="B17501" t="s">
        <v>629</v>
      </c>
      <c r="C17501" t="s">
        <v>320</v>
      </c>
      <c r="K17501">
        <v>28</v>
      </c>
      <c r="L17501">
        <v>0</v>
      </c>
      <c r="M17501">
        <v>18</v>
      </c>
      <c r="N17501">
        <v>1</v>
      </c>
      <c r="O17501">
        <v>97</v>
      </c>
    </row>
    <row r="17502" spans="1:39" x14ac:dyDescent="0.3">
      <c r="A17502">
        <v>4393</v>
      </c>
      <c r="B17502" t="s">
        <v>629</v>
      </c>
      <c r="C17502" t="s">
        <v>3200</v>
      </c>
      <c r="K17502">
        <v>9</v>
      </c>
      <c r="L17502">
        <v>0</v>
      </c>
      <c r="M17502">
        <v>8</v>
      </c>
      <c r="N17502">
        <v>0</v>
      </c>
      <c r="O17502">
        <v>16</v>
      </c>
    </row>
    <row r="17503" spans="1:39" x14ac:dyDescent="0.3">
      <c r="A17503">
        <v>4393</v>
      </c>
      <c r="B17503" t="s">
        <v>629</v>
      </c>
      <c r="C17503" t="s">
        <v>3453</v>
      </c>
      <c r="K17503">
        <v>3</v>
      </c>
      <c r="L17503">
        <v>0</v>
      </c>
      <c r="M17503">
        <v>5</v>
      </c>
      <c r="N17503">
        <v>0</v>
      </c>
      <c r="O17503">
        <v>10</v>
      </c>
    </row>
    <row r="17504" spans="1:39" x14ac:dyDescent="0.3">
      <c r="A17504">
        <v>4393</v>
      </c>
      <c r="B17504" t="s">
        <v>629</v>
      </c>
      <c r="C17504" t="s">
        <v>2921</v>
      </c>
      <c r="K17504">
        <v>1</v>
      </c>
      <c r="L17504">
        <v>0</v>
      </c>
      <c r="M17504">
        <v>3</v>
      </c>
      <c r="N17504">
        <v>0</v>
      </c>
      <c r="O17504">
        <v>3</v>
      </c>
    </row>
    <row r="17505" spans="1:24" x14ac:dyDescent="0.3">
      <c r="A17505">
        <v>4393</v>
      </c>
      <c r="B17505" t="s">
        <v>629</v>
      </c>
      <c r="C17505" t="s">
        <v>1084</v>
      </c>
      <c r="K17505">
        <v>0</v>
      </c>
      <c r="L17505">
        <v>0</v>
      </c>
      <c r="M17505">
        <v>0</v>
      </c>
      <c r="N17505">
        <v>0</v>
      </c>
      <c r="O17505">
        <v>0</v>
      </c>
    </row>
    <row r="17506" spans="1:24" x14ac:dyDescent="0.3">
      <c r="A17506">
        <v>4393</v>
      </c>
      <c r="B17506" t="s">
        <v>846</v>
      </c>
      <c r="C17506" t="s">
        <v>56</v>
      </c>
      <c r="K17506">
        <v>25</v>
      </c>
      <c r="L17506">
        <v>0</v>
      </c>
      <c r="M17506">
        <v>15</v>
      </c>
      <c r="N17506">
        <v>1</v>
      </c>
      <c r="O17506">
        <v>99</v>
      </c>
    </row>
    <row r="17507" spans="1:24" x14ac:dyDescent="0.3">
      <c r="A17507">
        <v>4393</v>
      </c>
      <c r="B17507" t="s">
        <v>846</v>
      </c>
      <c r="C17507" t="s">
        <v>4330</v>
      </c>
      <c r="K17507">
        <v>20</v>
      </c>
      <c r="L17507">
        <v>0</v>
      </c>
      <c r="M17507">
        <v>16</v>
      </c>
      <c r="N17507">
        <v>1</v>
      </c>
      <c r="O17507">
        <v>82</v>
      </c>
    </row>
    <row r="17508" spans="1:24" x14ac:dyDescent="0.3">
      <c r="A17508">
        <v>4393</v>
      </c>
      <c r="B17508" t="s">
        <v>846</v>
      </c>
      <c r="C17508" t="s">
        <v>107</v>
      </c>
      <c r="K17508">
        <v>5</v>
      </c>
      <c r="L17508">
        <v>0</v>
      </c>
      <c r="M17508">
        <v>7</v>
      </c>
      <c r="N17508">
        <v>0</v>
      </c>
      <c r="O17508">
        <v>15</v>
      </c>
    </row>
    <row r="17509" spans="1:24" x14ac:dyDescent="0.3">
      <c r="A17509">
        <v>4393</v>
      </c>
      <c r="B17509" t="s">
        <v>846</v>
      </c>
      <c r="C17509" t="s">
        <v>4024</v>
      </c>
      <c r="K17509">
        <v>0</v>
      </c>
      <c r="L17509">
        <v>0</v>
      </c>
      <c r="M17509">
        <v>0</v>
      </c>
      <c r="N17509">
        <v>0</v>
      </c>
      <c r="O17509">
        <v>0</v>
      </c>
    </row>
    <row r="17510" spans="1:24" x14ac:dyDescent="0.3">
      <c r="A17510">
        <v>4393</v>
      </c>
      <c r="B17510" t="s">
        <v>629</v>
      </c>
      <c r="C17510" t="s">
        <v>923</v>
      </c>
      <c r="P17510">
        <v>11</v>
      </c>
      <c r="Q17510">
        <v>2</v>
      </c>
      <c r="R17510">
        <v>30</v>
      </c>
      <c r="S17510">
        <v>3</v>
      </c>
    </row>
    <row r="17511" spans="1:24" x14ac:dyDescent="0.3">
      <c r="A17511">
        <v>4393</v>
      </c>
      <c r="B17511" t="s">
        <v>629</v>
      </c>
      <c r="C17511" t="s">
        <v>3929</v>
      </c>
      <c r="P17511">
        <v>20</v>
      </c>
      <c r="Q17511">
        <v>0</v>
      </c>
      <c r="R17511">
        <v>20</v>
      </c>
      <c r="S17511">
        <v>1</v>
      </c>
    </row>
    <row r="17512" spans="1:24" x14ac:dyDescent="0.3">
      <c r="A17512">
        <v>4393</v>
      </c>
      <c r="B17512" t="s">
        <v>629</v>
      </c>
      <c r="C17512" t="s">
        <v>4331</v>
      </c>
      <c r="P17512">
        <v>11</v>
      </c>
      <c r="Q17512">
        <v>0</v>
      </c>
      <c r="R17512">
        <v>16</v>
      </c>
      <c r="S17512">
        <v>2</v>
      </c>
    </row>
    <row r="17513" spans="1:24" x14ac:dyDescent="0.3">
      <c r="A17513">
        <v>4393</v>
      </c>
      <c r="B17513" t="s">
        <v>629</v>
      </c>
      <c r="C17513" t="s">
        <v>4332</v>
      </c>
      <c r="P17513">
        <v>11</v>
      </c>
      <c r="Q17513">
        <v>0</v>
      </c>
      <c r="R17513">
        <v>11</v>
      </c>
      <c r="S17513">
        <v>1</v>
      </c>
    </row>
    <row r="17514" spans="1:24" x14ac:dyDescent="0.3">
      <c r="A17514">
        <v>4393</v>
      </c>
      <c r="B17514" t="s">
        <v>629</v>
      </c>
      <c r="C17514" t="s">
        <v>44</v>
      </c>
      <c r="P17514">
        <v>1</v>
      </c>
      <c r="Q17514">
        <v>0</v>
      </c>
      <c r="R17514">
        <v>1</v>
      </c>
      <c r="S17514">
        <v>1</v>
      </c>
    </row>
    <row r="17515" spans="1:24" x14ac:dyDescent="0.3">
      <c r="A17515">
        <v>4393</v>
      </c>
      <c r="B17515" t="s">
        <v>629</v>
      </c>
      <c r="C17515" t="s">
        <v>3200</v>
      </c>
      <c r="P17515">
        <v>-1</v>
      </c>
      <c r="Q17515">
        <v>0</v>
      </c>
      <c r="R17515">
        <v>-1</v>
      </c>
      <c r="S17515">
        <v>1</v>
      </c>
    </row>
    <row r="17516" spans="1:24" x14ac:dyDescent="0.3">
      <c r="A17516">
        <v>4393</v>
      </c>
      <c r="B17516" t="s">
        <v>846</v>
      </c>
      <c r="C17516" t="s">
        <v>44</v>
      </c>
      <c r="P17516">
        <v>32</v>
      </c>
      <c r="Q17516">
        <v>1</v>
      </c>
      <c r="R17516">
        <v>83</v>
      </c>
      <c r="S17516">
        <v>5</v>
      </c>
    </row>
    <row r="17517" spans="1:24" x14ac:dyDescent="0.3">
      <c r="A17517">
        <v>4393</v>
      </c>
      <c r="B17517" t="s">
        <v>846</v>
      </c>
      <c r="C17517" t="s">
        <v>2441</v>
      </c>
      <c r="P17517">
        <v>28</v>
      </c>
      <c r="Q17517">
        <v>1</v>
      </c>
      <c r="R17517">
        <v>67</v>
      </c>
      <c r="S17517">
        <v>5</v>
      </c>
    </row>
    <row r="17518" spans="1:24" x14ac:dyDescent="0.3">
      <c r="A17518">
        <v>4393</v>
      </c>
      <c r="B17518" t="s">
        <v>846</v>
      </c>
      <c r="C17518" t="s">
        <v>4023</v>
      </c>
      <c r="P17518">
        <v>9</v>
      </c>
      <c r="Q17518">
        <v>0</v>
      </c>
      <c r="R17518">
        <v>9</v>
      </c>
      <c r="S17518">
        <v>1</v>
      </c>
    </row>
    <row r="17519" spans="1:24" x14ac:dyDescent="0.3">
      <c r="A17519">
        <v>4393</v>
      </c>
      <c r="B17519" t="s">
        <v>846</v>
      </c>
      <c r="C17519" t="s">
        <v>107</v>
      </c>
      <c r="P17519">
        <v>4</v>
      </c>
      <c r="Q17519">
        <v>0</v>
      </c>
      <c r="R17519">
        <v>4</v>
      </c>
      <c r="S17519">
        <v>1</v>
      </c>
    </row>
    <row r="17520" spans="1:24" x14ac:dyDescent="0.3">
      <c r="A17520">
        <v>4393</v>
      </c>
      <c r="B17520" t="s">
        <v>629</v>
      </c>
      <c r="C17520" t="s">
        <v>2982</v>
      </c>
      <c r="T17520">
        <v>16.3</v>
      </c>
      <c r="U17520">
        <v>19</v>
      </c>
      <c r="V17520">
        <v>0</v>
      </c>
      <c r="W17520">
        <v>49</v>
      </c>
      <c r="X17520">
        <v>3</v>
      </c>
    </row>
    <row r="17521" spans="1:39" x14ac:dyDescent="0.3">
      <c r="A17521">
        <v>4393</v>
      </c>
      <c r="B17521" t="s">
        <v>846</v>
      </c>
      <c r="C17521" t="s">
        <v>4333</v>
      </c>
      <c r="T17521">
        <v>26.5</v>
      </c>
      <c r="U17521">
        <v>31</v>
      </c>
      <c r="V17521">
        <v>0</v>
      </c>
      <c r="W17521">
        <v>53</v>
      </c>
      <c r="X17521">
        <v>2</v>
      </c>
    </row>
    <row r="17522" spans="1:39" x14ac:dyDescent="0.3">
      <c r="A17522">
        <v>4393</v>
      </c>
      <c r="B17522" t="s">
        <v>846</v>
      </c>
      <c r="C17522" t="s">
        <v>44</v>
      </c>
      <c r="T17522">
        <v>15.5</v>
      </c>
      <c r="U17522">
        <v>20</v>
      </c>
      <c r="V17522">
        <v>0</v>
      </c>
      <c r="W17522">
        <v>31</v>
      </c>
      <c r="X17522">
        <v>2</v>
      </c>
    </row>
    <row r="17523" spans="1:39" x14ac:dyDescent="0.3">
      <c r="A17523">
        <v>4393</v>
      </c>
      <c r="B17523" t="s">
        <v>629</v>
      </c>
      <c r="C17523" t="s">
        <v>1084</v>
      </c>
      <c r="Y17523">
        <v>2.7</v>
      </c>
      <c r="Z17523">
        <v>10</v>
      </c>
      <c r="AA17523">
        <v>0</v>
      </c>
      <c r="AB17523">
        <v>8</v>
      </c>
      <c r="AC17523">
        <v>3</v>
      </c>
    </row>
    <row r="17524" spans="1:39" x14ac:dyDescent="0.3">
      <c r="A17524">
        <v>4393</v>
      </c>
      <c r="B17524" t="s">
        <v>846</v>
      </c>
      <c r="C17524" t="s">
        <v>44</v>
      </c>
      <c r="Y17524">
        <v>17</v>
      </c>
      <c r="Z17524">
        <v>19</v>
      </c>
      <c r="AA17524">
        <v>0</v>
      </c>
      <c r="AB17524">
        <v>34</v>
      </c>
      <c r="AC17524">
        <v>2</v>
      </c>
    </row>
    <row r="17525" spans="1:39" x14ac:dyDescent="0.3">
      <c r="A17525">
        <v>4393</v>
      </c>
      <c r="B17525" t="s">
        <v>846</v>
      </c>
      <c r="C17525" t="s">
        <v>4024</v>
      </c>
      <c r="Y17525">
        <v>-4</v>
      </c>
      <c r="Z17525">
        <v>-4</v>
      </c>
      <c r="AA17525">
        <v>0</v>
      </c>
      <c r="AB17525">
        <v>-4</v>
      </c>
      <c r="AC17525">
        <v>1</v>
      </c>
    </row>
    <row r="17526" spans="1:39" x14ac:dyDescent="0.3">
      <c r="A17526">
        <v>4393</v>
      </c>
      <c r="B17526" t="s">
        <v>629</v>
      </c>
      <c r="C17526" t="s">
        <v>4334</v>
      </c>
      <c r="AD17526">
        <v>1</v>
      </c>
      <c r="AE17526" t="s">
        <v>136</v>
      </c>
      <c r="AF17526">
        <v>0</v>
      </c>
      <c r="AG17526">
        <v>0</v>
      </c>
      <c r="AH17526">
        <v>4</v>
      </c>
      <c r="AI17526">
        <v>4</v>
      </c>
    </row>
    <row r="17527" spans="1:39" x14ac:dyDescent="0.3">
      <c r="A17527">
        <v>4393</v>
      </c>
      <c r="B17527" t="s">
        <v>846</v>
      </c>
      <c r="C17527" t="s">
        <v>153</v>
      </c>
      <c r="AD17527">
        <v>1</v>
      </c>
      <c r="AE17527">
        <v>37</v>
      </c>
      <c r="AF17527">
        <v>1</v>
      </c>
      <c r="AG17527">
        <v>100</v>
      </c>
      <c r="AH17527">
        <v>7</v>
      </c>
      <c r="AI17527">
        <v>4</v>
      </c>
    </row>
    <row r="17528" spans="1:39" x14ac:dyDescent="0.3">
      <c r="A17528">
        <v>4393</v>
      </c>
      <c r="B17528" t="s">
        <v>629</v>
      </c>
      <c r="C17528" t="s">
        <v>4335</v>
      </c>
      <c r="AJ17528">
        <v>47</v>
      </c>
      <c r="AK17528">
        <v>245</v>
      </c>
      <c r="AL17528">
        <v>40.799999999999997</v>
      </c>
      <c r="AM17528">
        <v>6</v>
      </c>
    </row>
    <row r="17529" spans="1:39" x14ac:dyDescent="0.3">
      <c r="A17529">
        <v>4393</v>
      </c>
      <c r="B17529" t="s">
        <v>846</v>
      </c>
      <c r="C17529" t="s">
        <v>2936</v>
      </c>
      <c r="AJ17529">
        <v>40</v>
      </c>
      <c r="AK17529">
        <v>180</v>
      </c>
      <c r="AL17529">
        <v>36</v>
      </c>
      <c r="AM17529">
        <v>5</v>
      </c>
    </row>
    <row r="17530" spans="1:39" x14ac:dyDescent="0.3">
      <c r="A17530">
        <v>4394</v>
      </c>
      <c r="B17530" t="s">
        <v>610</v>
      </c>
      <c r="C17530" t="s">
        <v>52</v>
      </c>
      <c r="D17530">
        <v>24</v>
      </c>
      <c r="E17530">
        <v>50</v>
      </c>
      <c r="F17530">
        <v>12</v>
      </c>
      <c r="G17530">
        <v>2</v>
      </c>
      <c r="H17530">
        <v>1</v>
      </c>
      <c r="I17530">
        <v>119</v>
      </c>
      <c r="J17530">
        <v>88.7</v>
      </c>
    </row>
    <row r="17531" spans="1:39" x14ac:dyDescent="0.3">
      <c r="A17531">
        <v>4394</v>
      </c>
      <c r="B17531" t="s">
        <v>610</v>
      </c>
      <c r="C17531" t="s">
        <v>4171</v>
      </c>
      <c r="D17531">
        <v>15</v>
      </c>
      <c r="E17531">
        <v>40</v>
      </c>
      <c r="F17531">
        <v>6</v>
      </c>
      <c r="G17531">
        <v>1</v>
      </c>
      <c r="H17531">
        <v>1</v>
      </c>
      <c r="I17531">
        <v>89</v>
      </c>
      <c r="J17531">
        <v>98.5</v>
      </c>
    </row>
    <row r="17532" spans="1:39" x14ac:dyDescent="0.3">
      <c r="A17532">
        <v>4394</v>
      </c>
      <c r="B17532" t="s">
        <v>455</v>
      </c>
      <c r="C17532" t="s">
        <v>4157</v>
      </c>
      <c r="D17532">
        <v>32</v>
      </c>
      <c r="E17532">
        <v>53.1</v>
      </c>
      <c r="F17532">
        <v>17</v>
      </c>
      <c r="G17532">
        <v>0</v>
      </c>
      <c r="H17532">
        <v>1</v>
      </c>
      <c r="I17532">
        <v>222</v>
      </c>
      <c r="J17532">
        <v>121.7</v>
      </c>
    </row>
    <row r="17533" spans="1:39" x14ac:dyDescent="0.3">
      <c r="A17533">
        <v>4394</v>
      </c>
      <c r="B17533" t="s">
        <v>455</v>
      </c>
      <c r="C17533" t="s">
        <v>2956</v>
      </c>
      <c r="D17533">
        <v>1</v>
      </c>
      <c r="E17533">
        <v>100</v>
      </c>
      <c r="F17533">
        <v>1</v>
      </c>
      <c r="G17533">
        <v>0</v>
      </c>
      <c r="H17533">
        <v>0</v>
      </c>
      <c r="I17533">
        <v>50</v>
      </c>
      <c r="J17533">
        <v>520</v>
      </c>
    </row>
    <row r="17534" spans="1:39" x14ac:dyDescent="0.3">
      <c r="A17534">
        <v>4394</v>
      </c>
      <c r="B17534" t="s">
        <v>610</v>
      </c>
      <c r="C17534" t="s">
        <v>4336</v>
      </c>
      <c r="K17534">
        <v>14</v>
      </c>
      <c r="L17534">
        <v>0</v>
      </c>
      <c r="M17534">
        <v>25</v>
      </c>
      <c r="N17534">
        <v>0</v>
      </c>
      <c r="O17534">
        <v>33</v>
      </c>
    </row>
    <row r="17535" spans="1:39" x14ac:dyDescent="0.3">
      <c r="A17535">
        <v>4394</v>
      </c>
      <c r="B17535" t="s">
        <v>610</v>
      </c>
      <c r="C17535" t="s">
        <v>52</v>
      </c>
      <c r="K17535">
        <v>7</v>
      </c>
      <c r="L17535">
        <v>0</v>
      </c>
      <c r="M17535">
        <v>7</v>
      </c>
      <c r="N17535">
        <v>0</v>
      </c>
      <c r="O17535">
        <v>14</v>
      </c>
    </row>
    <row r="17536" spans="1:39" x14ac:dyDescent="0.3">
      <c r="A17536">
        <v>4394</v>
      </c>
      <c r="B17536" t="s">
        <v>610</v>
      </c>
      <c r="C17536" t="s">
        <v>2007</v>
      </c>
      <c r="K17536">
        <v>2</v>
      </c>
      <c r="L17536">
        <v>0</v>
      </c>
      <c r="M17536">
        <v>11</v>
      </c>
      <c r="N17536">
        <v>0</v>
      </c>
      <c r="O17536">
        <v>14</v>
      </c>
    </row>
    <row r="17537" spans="1:19" x14ac:dyDescent="0.3">
      <c r="A17537">
        <v>4394</v>
      </c>
      <c r="B17537" t="s">
        <v>610</v>
      </c>
      <c r="C17537" t="s">
        <v>682</v>
      </c>
      <c r="K17537">
        <v>2</v>
      </c>
      <c r="L17537">
        <v>0</v>
      </c>
      <c r="M17537">
        <v>4</v>
      </c>
      <c r="N17537">
        <v>0</v>
      </c>
      <c r="O17537">
        <v>7</v>
      </c>
    </row>
    <row r="17538" spans="1:19" x14ac:dyDescent="0.3">
      <c r="A17538">
        <v>4394</v>
      </c>
      <c r="B17538" t="s">
        <v>610</v>
      </c>
      <c r="C17538" t="s">
        <v>4173</v>
      </c>
      <c r="K17538">
        <v>1</v>
      </c>
      <c r="L17538">
        <v>0</v>
      </c>
      <c r="M17538">
        <v>7</v>
      </c>
      <c r="N17538">
        <v>0</v>
      </c>
      <c r="O17538">
        <v>7</v>
      </c>
    </row>
    <row r="17539" spans="1:19" x14ac:dyDescent="0.3">
      <c r="A17539">
        <v>4394</v>
      </c>
      <c r="B17539" t="s">
        <v>610</v>
      </c>
      <c r="C17539" t="s">
        <v>4171</v>
      </c>
      <c r="K17539">
        <v>3</v>
      </c>
      <c r="L17539">
        <v>0</v>
      </c>
      <c r="M17539">
        <v>7</v>
      </c>
      <c r="N17539">
        <v>0</v>
      </c>
      <c r="O17539">
        <v>4</v>
      </c>
    </row>
    <row r="17540" spans="1:19" x14ac:dyDescent="0.3">
      <c r="A17540">
        <v>4394</v>
      </c>
      <c r="B17540" t="s">
        <v>610</v>
      </c>
      <c r="C17540" t="s">
        <v>1112</v>
      </c>
      <c r="K17540">
        <v>2</v>
      </c>
      <c r="L17540">
        <v>0</v>
      </c>
      <c r="M17540">
        <v>1</v>
      </c>
      <c r="N17540">
        <v>0</v>
      </c>
      <c r="O17540">
        <v>1</v>
      </c>
    </row>
    <row r="17541" spans="1:19" x14ac:dyDescent="0.3">
      <c r="A17541">
        <v>4394</v>
      </c>
      <c r="B17541" t="s">
        <v>455</v>
      </c>
      <c r="C17541" t="s">
        <v>4158</v>
      </c>
      <c r="K17541">
        <v>18</v>
      </c>
      <c r="L17541">
        <v>0</v>
      </c>
      <c r="M17541">
        <v>33</v>
      </c>
      <c r="N17541">
        <v>1</v>
      </c>
      <c r="O17541">
        <v>100</v>
      </c>
    </row>
    <row r="17542" spans="1:19" x14ac:dyDescent="0.3">
      <c r="A17542">
        <v>4394</v>
      </c>
      <c r="B17542" t="s">
        <v>455</v>
      </c>
      <c r="C17542" t="s">
        <v>4337</v>
      </c>
      <c r="K17542">
        <v>17</v>
      </c>
      <c r="L17542">
        <v>0</v>
      </c>
      <c r="M17542">
        <v>11</v>
      </c>
      <c r="N17542">
        <v>0</v>
      </c>
      <c r="O17542">
        <v>36</v>
      </c>
    </row>
    <row r="17543" spans="1:19" x14ac:dyDescent="0.3">
      <c r="A17543">
        <v>4394</v>
      </c>
      <c r="B17543" t="s">
        <v>455</v>
      </c>
      <c r="C17543" t="s">
        <v>2956</v>
      </c>
      <c r="K17543">
        <v>2</v>
      </c>
      <c r="L17543">
        <v>0</v>
      </c>
      <c r="M17543">
        <v>9</v>
      </c>
      <c r="N17543">
        <v>0</v>
      </c>
      <c r="O17543">
        <v>17</v>
      </c>
    </row>
    <row r="17544" spans="1:19" x14ac:dyDescent="0.3">
      <c r="A17544">
        <v>4394</v>
      </c>
      <c r="B17544" t="s">
        <v>455</v>
      </c>
      <c r="C17544" t="s">
        <v>4157</v>
      </c>
      <c r="K17544">
        <v>5</v>
      </c>
      <c r="L17544">
        <v>0</v>
      </c>
      <c r="M17544">
        <v>7</v>
      </c>
      <c r="N17544">
        <v>0</v>
      </c>
      <c r="O17544">
        <v>8</v>
      </c>
    </row>
    <row r="17545" spans="1:19" x14ac:dyDescent="0.3">
      <c r="A17545">
        <v>4394</v>
      </c>
      <c r="B17545" t="s">
        <v>455</v>
      </c>
      <c r="C17545" t="s">
        <v>2359</v>
      </c>
      <c r="K17545">
        <v>1</v>
      </c>
      <c r="L17545">
        <v>0</v>
      </c>
      <c r="M17545">
        <v>3</v>
      </c>
      <c r="N17545">
        <v>0</v>
      </c>
      <c r="O17545">
        <v>3</v>
      </c>
    </row>
    <row r="17546" spans="1:19" x14ac:dyDescent="0.3">
      <c r="A17546">
        <v>4394</v>
      </c>
      <c r="B17546" t="s">
        <v>610</v>
      </c>
      <c r="C17546" t="s">
        <v>429</v>
      </c>
      <c r="P17546">
        <v>24</v>
      </c>
      <c r="Q17546">
        <v>1</v>
      </c>
      <c r="R17546">
        <v>111</v>
      </c>
      <c r="S17546">
        <v>8</v>
      </c>
    </row>
    <row r="17547" spans="1:19" x14ac:dyDescent="0.3">
      <c r="A17547">
        <v>4394</v>
      </c>
      <c r="B17547" t="s">
        <v>610</v>
      </c>
      <c r="C17547" t="s">
        <v>107</v>
      </c>
      <c r="P17547">
        <v>29</v>
      </c>
      <c r="Q17547">
        <v>1</v>
      </c>
      <c r="R17547">
        <v>65</v>
      </c>
      <c r="S17547">
        <v>5</v>
      </c>
    </row>
    <row r="17548" spans="1:19" x14ac:dyDescent="0.3">
      <c r="A17548">
        <v>4394</v>
      </c>
      <c r="B17548" t="s">
        <v>610</v>
      </c>
      <c r="C17548" t="s">
        <v>4336</v>
      </c>
      <c r="P17548">
        <v>16</v>
      </c>
      <c r="Q17548">
        <v>0</v>
      </c>
      <c r="R17548">
        <v>20</v>
      </c>
      <c r="S17548">
        <v>2</v>
      </c>
    </row>
    <row r="17549" spans="1:19" x14ac:dyDescent="0.3">
      <c r="A17549">
        <v>4394</v>
      </c>
      <c r="B17549" t="s">
        <v>610</v>
      </c>
      <c r="C17549" t="s">
        <v>98</v>
      </c>
      <c r="P17549">
        <v>11</v>
      </c>
      <c r="Q17549">
        <v>0</v>
      </c>
      <c r="R17549">
        <v>11</v>
      </c>
      <c r="S17549">
        <v>1</v>
      </c>
    </row>
    <row r="17550" spans="1:19" x14ac:dyDescent="0.3">
      <c r="A17550">
        <v>4394</v>
      </c>
      <c r="B17550" t="s">
        <v>610</v>
      </c>
      <c r="C17550" t="s">
        <v>924</v>
      </c>
      <c r="P17550">
        <v>3</v>
      </c>
      <c r="Q17550">
        <v>0</v>
      </c>
      <c r="R17550">
        <v>3</v>
      </c>
      <c r="S17550">
        <v>1</v>
      </c>
    </row>
    <row r="17551" spans="1:19" x14ac:dyDescent="0.3">
      <c r="A17551">
        <v>4394</v>
      </c>
      <c r="B17551" t="s">
        <v>610</v>
      </c>
      <c r="C17551" t="s">
        <v>2007</v>
      </c>
      <c r="P17551">
        <v>-2</v>
      </c>
      <c r="Q17551">
        <v>0</v>
      </c>
      <c r="R17551">
        <v>-2</v>
      </c>
      <c r="S17551">
        <v>1</v>
      </c>
    </row>
    <row r="17552" spans="1:19" x14ac:dyDescent="0.3">
      <c r="A17552">
        <v>4394</v>
      </c>
      <c r="B17552" t="s">
        <v>455</v>
      </c>
      <c r="C17552" t="s">
        <v>126</v>
      </c>
      <c r="P17552">
        <v>49</v>
      </c>
      <c r="Q17552">
        <v>0</v>
      </c>
      <c r="R17552">
        <v>88</v>
      </c>
      <c r="S17552">
        <v>4</v>
      </c>
    </row>
    <row r="17553" spans="1:39" x14ac:dyDescent="0.3">
      <c r="A17553">
        <v>4394</v>
      </c>
      <c r="B17553" t="s">
        <v>455</v>
      </c>
      <c r="C17553" t="s">
        <v>4338</v>
      </c>
      <c r="P17553">
        <v>37</v>
      </c>
      <c r="Q17553">
        <v>1</v>
      </c>
      <c r="R17553">
        <v>77</v>
      </c>
      <c r="S17553">
        <v>5</v>
      </c>
    </row>
    <row r="17554" spans="1:39" x14ac:dyDescent="0.3">
      <c r="A17554">
        <v>4394</v>
      </c>
      <c r="B17554" t="s">
        <v>455</v>
      </c>
      <c r="C17554" t="s">
        <v>4160</v>
      </c>
      <c r="P17554">
        <v>50</v>
      </c>
      <c r="Q17554">
        <v>0</v>
      </c>
      <c r="R17554">
        <v>50</v>
      </c>
      <c r="S17554">
        <v>1</v>
      </c>
    </row>
    <row r="17555" spans="1:39" x14ac:dyDescent="0.3">
      <c r="A17555">
        <v>4394</v>
      </c>
      <c r="B17555" t="s">
        <v>455</v>
      </c>
      <c r="C17555" t="s">
        <v>4158</v>
      </c>
      <c r="P17555">
        <v>11</v>
      </c>
      <c r="Q17555">
        <v>0</v>
      </c>
      <c r="R17555">
        <v>23</v>
      </c>
      <c r="S17555">
        <v>3</v>
      </c>
    </row>
    <row r="17556" spans="1:39" x14ac:dyDescent="0.3">
      <c r="A17556">
        <v>4394</v>
      </c>
      <c r="B17556" t="s">
        <v>455</v>
      </c>
      <c r="C17556" t="s">
        <v>588</v>
      </c>
      <c r="P17556">
        <v>15</v>
      </c>
      <c r="Q17556">
        <v>0</v>
      </c>
      <c r="R17556">
        <v>22</v>
      </c>
      <c r="S17556">
        <v>2</v>
      </c>
    </row>
    <row r="17557" spans="1:39" x14ac:dyDescent="0.3">
      <c r="A17557">
        <v>4394</v>
      </c>
      <c r="B17557" t="s">
        <v>455</v>
      </c>
      <c r="C17557" t="s">
        <v>3747</v>
      </c>
      <c r="P17557">
        <v>10</v>
      </c>
      <c r="Q17557">
        <v>0</v>
      </c>
      <c r="R17557">
        <v>10</v>
      </c>
      <c r="S17557">
        <v>1</v>
      </c>
    </row>
    <row r="17558" spans="1:39" x14ac:dyDescent="0.3">
      <c r="A17558">
        <v>4394</v>
      </c>
      <c r="B17558" t="s">
        <v>455</v>
      </c>
      <c r="C17558" t="s">
        <v>4337</v>
      </c>
      <c r="P17558">
        <v>2</v>
      </c>
      <c r="Q17558">
        <v>0</v>
      </c>
      <c r="R17558">
        <v>2</v>
      </c>
      <c r="S17558">
        <v>2</v>
      </c>
    </row>
    <row r="17559" spans="1:39" x14ac:dyDescent="0.3">
      <c r="A17559">
        <v>4394</v>
      </c>
      <c r="B17559" t="s">
        <v>610</v>
      </c>
      <c r="C17559" t="s">
        <v>924</v>
      </c>
      <c r="T17559">
        <v>16</v>
      </c>
      <c r="U17559">
        <v>29</v>
      </c>
      <c r="V17559">
        <v>0</v>
      </c>
      <c r="W17559">
        <v>64</v>
      </c>
      <c r="X17559">
        <v>4</v>
      </c>
    </row>
    <row r="17560" spans="1:39" x14ac:dyDescent="0.3">
      <c r="A17560">
        <v>4394</v>
      </c>
      <c r="B17560" t="s">
        <v>610</v>
      </c>
      <c r="C17560" t="s">
        <v>4173</v>
      </c>
      <c r="T17560">
        <v>20</v>
      </c>
      <c r="U17560">
        <v>23</v>
      </c>
      <c r="V17560">
        <v>0</v>
      </c>
      <c r="W17560">
        <v>40</v>
      </c>
      <c r="X17560">
        <v>2</v>
      </c>
    </row>
    <row r="17561" spans="1:39" x14ac:dyDescent="0.3">
      <c r="A17561">
        <v>4394</v>
      </c>
      <c r="B17561" t="s">
        <v>610</v>
      </c>
      <c r="C17561" t="s">
        <v>1112</v>
      </c>
      <c r="T17561">
        <v>12</v>
      </c>
      <c r="U17561">
        <v>16</v>
      </c>
      <c r="V17561">
        <v>0</v>
      </c>
      <c r="W17561">
        <v>24</v>
      </c>
      <c r="X17561">
        <v>2</v>
      </c>
    </row>
    <row r="17562" spans="1:39" x14ac:dyDescent="0.3">
      <c r="A17562">
        <v>4394</v>
      </c>
      <c r="B17562" t="s">
        <v>455</v>
      </c>
      <c r="C17562" t="s">
        <v>996</v>
      </c>
      <c r="T17562">
        <v>21</v>
      </c>
      <c r="U17562">
        <v>44</v>
      </c>
      <c r="V17562">
        <v>0</v>
      </c>
      <c r="W17562">
        <v>42</v>
      </c>
      <c r="X17562">
        <v>2</v>
      </c>
    </row>
    <row r="17563" spans="1:39" x14ac:dyDescent="0.3">
      <c r="A17563">
        <v>4394</v>
      </c>
      <c r="B17563" t="s">
        <v>610</v>
      </c>
      <c r="C17563" t="s">
        <v>4173</v>
      </c>
      <c r="Y17563">
        <v>7.5</v>
      </c>
      <c r="Z17563">
        <v>10</v>
      </c>
      <c r="AA17563">
        <v>0</v>
      </c>
      <c r="AB17563">
        <v>15</v>
      </c>
      <c r="AC17563">
        <v>2</v>
      </c>
    </row>
    <row r="17564" spans="1:39" x14ac:dyDescent="0.3">
      <c r="A17564">
        <v>4394</v>
      </c>
      <c r="B17564" t="s">
        <v>455</v>
      </c>
      <c r="C17564" t="s">
        <v>2956</v>
      </c>
      <c r="Y17564">
        <v>0.8</v>
      </c>
      <c r="Z17564">
        <v>3</v>
      </c>
      <c r="AA17564">
        <v>0</v>
      </c>
      <c r="AB17564">
        <v>3</v>
      </c>
      <c r="AC17564">
        <v>4</v>
      </c>
    </row>
    <row r="17565" spans="1:39" x14ac:dyDescent="0.3">
      <c r="A17565">
        <v>4394</v>
      </c>
      <c r="B17565" t="s">
        <v>610</v>
      </c>
      <c r="C17565" t="s">
        <v>2604</v>
      </c>
      <c r="AD17565">
        <v>0</v>
      </c>
      <c r="AE17565" t="s">
        <v>136</v>
      </c>
      <c r="AF17565">
        <v>0</v>
      </c>
      <c r="AG17565" t="s">
        <v>136</v>
      </c>
      <c r="AH17565">
        <v>2</v>
      </c>
      <c r="AI17565">
        <v>2</v>
      </c>
    </row>
    <row r="17566" spans="1:39" x14ac:dyDescent="0.3">
      <c r="A17566">
        <v>4394</v>
      </c>
      <c r="B17566" t="s">
        <v>455</v>
      </c>
      <c r="C17566" t="s">
        <v>4339</v>
      </c>
      <c r="AD17566">
        <v>5</v>
      </c>
      <c r="AE17566">
        <v>45</v>
      </c>
      <c r="AF17566">
        <v>5</v>
      </c>
      <c r="AG17566">
        <v>100</v>
      </c>
      <c r="AH17566">
        <v>17</v>
      </c>
      <c r="AI17566">
        <v>2</v>
      </c>
    </row>
    <row r="17567" spans="1:39" x14ac:dyDescent="0.3">
      <c r="A17567">
        <v>4394</v>
      </c>
      <c r="B17567" t="s">
        <v>610</v>
      </c>
      <c r="C17567" t="s">
        <v>337</v>
      </c>
      <c r="AJ17567">
        <v>42</v>
      </c>
      <c r="AK17567">
        <v>157</v>
      </c>
      <c r="AL17567">
        <v>39.200000000000003</v>
      </c>
      <c r="AM17567">
        <v>4</v>
      </c>
    </row>
    <row r="17568" spans="1:39" x14ac:dyDescent="0.3">
      <c r="A17568">
        <v>4394</v>
      </c>
      <c r="B17568" t="s">
        <v>455</v>
      </c>
      <c r="C17568" t="s">
        <v>4340</v>
      </c>
      <c r="AJ17568">
        <v>36</v>
      </c>
      <c r="AK17568">
        <v>65</v>
      </c>
      <c r="AL17568">
        <v>32.5</v>
      </c>
      <c r="AM17568">
        <v>2</v>
      </c>
    </row>
    <row r="17569" spans="1:15" x14ac:dyDescent="0.3">
      <c r="A17569">
        <v>4395</v>
      </c>
      <c r="B17569" t="s">
        <v>1331</v>
      </c>
      <c r="C17569" t="s">
        <v>2790</v>
      </c>
      <c r="D17569">
        <v>31</v>
      </c>
      <c r="E17569">
        <v>61.3</v>
      </c>
      <c r="F17569">
        <v>19</v>
      </c>
      <c r="G17569">
        <v>0</v>
      </c>
      <c r="H17569">
        <v>1</v>
      </c>
      <c r="I17569">
        <v>161</v>
      </c>
      <c r="J17569">
        <v>115.6</v>
      </c>
    </row>
    <row r="17570" spans="1:15" x14ac:dyDescent="0.3">
      <c r="A17570">
        <v>4395</v>
      </c>
      <c r="B17570" t="s">
        <v>1331</v>
      </c>
      <c r="C17570" t="s">
        <v>4156</v>
      </c>
      <c r="D17570">
        <v>10</v>
      </c>
      <c r="E17570">
        <v>10</v>
      </c>
      <c r="F17570">
        <v>1</v>
      </c>
      <c r="G17570">
        <v>0</v>
      </c>
      <c r="H17570">
        <v>0</v>
      </c>
      <c r="I17570">
        <v>4</v>
      </c>
      <c r="J17570">
        <v>13.4</v>
      </c>
    </row>
    <row r="17571" spans="1:15" x14ac:dyDescent="0.3">
      <c r="A17571">
        <v>4395</v>
      </c>
      <c r="B17571" t="s">
        <v>433</v>
      </c>
      <c r="C17571" t="s">
        <v>4341</v>
      </c>
      <c r="D17571">
        <v>16</v>
      </c>
      <c r="E17571">
        <v>56.2</v>
      </c>
      <c r="F17571">
        <v>9</v>
      </c>
      <c r="G17571">
        <v>0</v>
      </c>
      <c r="H17571">
        <v>2</v>
      </c>
      <c r="I17571">
        <v>241</v>
      </c>
      <c r="J17571">
        <v>224</v>
      </c>
    </row>
    <row r="17572" spans="1:15" x14ac:dyDescent="0.3">
      <c r="A17572">
        <v>4395</v>
      </c>
      <c r="B17572" t="s">
        <v>1331</v>
      </c>
      <c r="C17572" t="s">
        <v>107</v>
      </c>
      <c r="K17572">
        <v>18</v>
      </c>
      <c r="L17572">
        <v>0</v>
      </c>
      <c r="M17572">
        <v>18</v>
      </c>
      <c r="N17572">
        <v>0</v>
      </c>
      <c r="O17572">
        <v>62</v>
      </c>
    </row>
    <row r="17573" spans="1:15" x14ac:dyDescent="0.3">
      <c r="A17573">
        <v>4395</v>
      </c>
      <c r="B17573" t="s">
        <v>1331</v>
      </c>
      <c r="C17573" t="s">
        <v>4342</v>
      </c>
      <c r="K17573">
        <v>1</v>
      </c>
      <c r="L17573">
        <v>0</v>
      </c>
      <c r="M17573">
        <v>36</v>
      </c>
      <c r="N17573">
        <v>0</v>
      </c>
      <c r="O17573">
        <v>36</v>
      </c>
    </row>
    <row r="17574" spans="1:15" x14ac:dyDescent="0.3">
      <c r="A17574">
        <v>4395</v>
      </c>
      <c r="B17574" t="s">
        <v>1331</v>
      </c>
      <c r="C17574" t="s">
        <v>2790</v>
      </c>
      <c r="K17574">
        <v>5</v>
      </c>
      <c r="L17574">
        <v>0</v>
      </c>
      <c r="M17574">
        <v>12</v>
      </c>
      <c r="N17574">
        <v>0</v>
      </c>
      <c r="O17574">
        <v>14</v>
      </c>
    </row>
    <row r="17575" spans="1:15" x14ac:dyDescent="0.3">
      <c r="A17575">
        <v>4395</v>
      </c>
      <c r="B17575" t="s">
        <v>1331</v>
      </c>
      <c r="C17575" t="s">
        <v>172</v>
      </c>
      <c r="K17575">
        <v>1</v>
      </c>
      <c r="L17575">
        <v>0</v>
      </c>
      <c r="M17575">
        <v>9</v>
      </c>
      <c r="N17575">
        <v>0</v>
      </c>
      <c r="O17575">
        <v>9</v>
      </c>
    </row>
    <row r="17576" spans="1:15" x14ac:dyDescent="0.3">
      <c r="A17576">
        <v>4395</v>
      </c>
      <c r="B17576" t="s">
        <v>1331</v>
      </c>
      <c r="C17576" t="s">
        <v>4156</v>
      </c>
      <c r="K17576">
        <v>3</v>
      </c>
      <c r="L17576">
        <v>0</v>
      </c>
      <c r="M17576">
        <v>7</v>
      </c>
      <c r="N17576">
        <v>0</v>
      </c>
      <c r="O17576">
        <v>3</v>
      </c>
    </row>
    <row r="17577" spans="1:15" x14ac:dyDescent="0.3">
      <c r="A17577">
        <v>4395</v>
      </c>
      <c r="B17577" t="s">
        <v>1331</v>
      </c>
      <c r="C17577" t="s">
        <v>4159</v>
      </c>
      <c r="K17577">
        <v>1</v>
      </c>
      <c r="L17577">
        <v>0</v>
      </c>
      <c r="M17577">
        <v>1</v>
      </c>
      <c r="N17577">
        <v>1</v>
      </c>
      <c r="O17577">
        <v>1</v>
      </c>
    </row>
    <row r="17578" spans="1:15" x14ac:dyDescent="0.3">
      <c r="A17578">
        <v>4395</v>
      </c>
      <c r="B17578" t="s">
        <v>433</v>
      </c>
      <c r="C17578" t="s">
        <v>2714</v>
      </c>
      <c r="K17578">
        <v>19</v>
      </c>
      <c r="L17578">
        <v>0</v>
      </c>
      <c r="M17578">
        <v>16</v>
      </c>
      <c r="N17578">
        <v>1</v>
      </c>
      <c r="O17578">
        <v>82</v>
      </c>
    </row>
    <row r="17579" spans="1:15" x14ac:dyDescent="0.3">
      <c r="A17579">
        <v>4395</v>
      </c>
      <c r="B17579" t="s">
        <v>433</v>
      </c>
      <c r="C17579" t="s">
        <v>4343</v>
      </c>
      <c r="K17579">
        <v>9</v>
      </c>
      <c r="L17579">
        <v>0</v>
      </c>
      <c r="M17579">
        <v>31</v>
      </c>
      <c r="N17579">
        <v>0</v>
      </c>
      <c r="O17579">
        <v>65</v>
      </c>
    </row>
    <row r="17580" spans="1:15" x14ac:dyDescent="0.3">
      <c r="A17580">
        <v>4395</v>
      </c>
      <c r="B17580" t="s">
        <v>433</v>
      </c>
      <c r="C17580" t="s">
        <v>44</v>
      </c>
      <c r="K17580">
        <v>16</v>
      </c>
      <c r="L17580">
        <v>0</v>
      </c>
      <c r="M17580">
        <v>9</v>
      </c>
      <c r="N17580">
        <v>0</v>
      </c>
      <c r="O17580">
        <v>53</v>
      </c>
    </row>
    <row r="17581" spans="1:15" x14ac:dyDescent="0.3">
      <c r="A17581">
        <v>4395</v>
      </c>
      <c r="B17581" t="s">
        <v>433</v>
      </c>
      <c r="C17581" t="s">
        <v>4344</v>
      </c>
      <c r="K17581">
        <v>9</v>
      </c>
      <c r="L17581">
        <v>0</v>
      </c>
      <c r="M17581">
        <v>10</v>
      </c>
      <c r="N17581">
        <v>1</v>
      </c>
      <c r="O17581">
        <v>26</v>
      </c>
    </row>
    <row r="17582" spans="1:15" x14ac:dyDescent="0.3">
      <c r="A17582">
        <v>4395</v>
      </c>
      <c r="B17582" t="s">
        <v>433</v>
      </c>
      <c r="C17582" t="s">
        <v>4341</v>
      </c>
      <c r="K17582">
        <v>8</v>
      </c>
      <c r="L17582">
        <v>0</v>
      </c>
      <c r="M17582">
        <v>13</v>
      </c>
      <c r="N17582">
        <v>1</v>
      </c>
      <c r="O17582">
        <v>14</v>
      </c>
    </row>
    <row r="17583" spans="1:15" x14ac:dyDescent="0.3">
      <c r="A17583">
        <v>4395</v>
      </c>
      <c r="B17583" t="s">
        <v>433</v>
      </c>
      <c r="C17583" t="s">
        <v>2614</v>
      </c>
      <c r="K17583">
        <v>3</v>
      </c>
      <c r="L17583">
        <v>0</v>
      </c>
      <c r="M17583">
        <v>9</v>
      </c>
      <c r="N17583">
        <v>0</v>
      </c>
      <c r="O17583">
        <v>14</v>
      </c>
    </row>
    <row r="17584" spans="1:15" x14ac:dyDescent="0.3">
      <c r="A17584">
        <v>4395</v>
      </c>
      <c r="B17584" t="s">
        <v>433</v>
      </c>
      <c r="C17584" t="s">
        <v>1976</v>
      </c>
      <c r="K17584">
        <v>1</v>
      </c>
      <c r="L17584">
        <v>0</v>
      </c>
      <c r="M17584">
        <v>4</v>
      </c>
      <c r="N17584">
        <v>0</v>
      </c>
      <c r="O17584">
        <v>4</v>
      </c>
    </row>
    <row r="17585" spans="1:35" x14ac:dyDescent="0.3">
      <c r="A17585">
        <v>4395</v>
      </c>
      <c r="B17585" t="s">
        <v>1331</v>
      </c>
      <c r="C17585" t="s">
        <v>4342</v>
      </c>
      <c r="P17585">
        <v>19</v>
      </c>
      <c r="Q17585">
        <v>0</v>
      </c>
      <c r="R17585">
        <v>50</v>
      </c>
      <c r="S17585">
        <v>5</v>
      </c>
    </row>
    <row r="17586" spans="1:35" x14ac:dyDescent="0.3">
      <c r="A17586">
        <v>4395</v>
      </c>
      <c r="B17586" t="s">
        <v>1331</v>
      </c>
      <c r="C17586" t="s">
        <v>1052</v>
      </c>
      <c r="P17586">
        <v>23</v>
      </c>
      <c r="Q17586">
        <v>1</v>
      </c>
      <c r="R17586">
        <v>43</v>
      </c>
      <c r="S17586">
        <v>4</v>
      </c>
    </row>
    <row r="17587" spans="1:35" x14ac:dyDescent="0.3">
      <c r="A17587">
        <v>4395</v>
      </c>
      <c r="B17587" t="s">
        <v>1331</v>
      </c>
      <c r="C17587" t="s">
        <v>4345</v>
      </c>
      <c r="P17587">
        <v>14</v>
      </c>
      <c r="Q17587">
        <v>0</v>
      </c>
      <c r="R17587">
        <v>34</v>
      </c>
      <c r="S17587">
        <v>5</v>
      </c>
    </row>
    <row r="17588" spans="1:35" x14ac:dyDescent="0.3">
      <c r="A17588">
        <v>4395</v>
      </c>
      <c r="B17588" t="s">
        <v>1331</v>
      </c>
      <c r="C17588" t="s">
        <v>4159</v>
      </c>
      <c r="P17588">
        <v>15</v>
      </c>
      <c r="Q17588">
        <v>0</v>
      </c>
      <c r="R17588">
        <v>21</v>
      </c>
      <c r="S17588">
        <v>2</v>
      </c>
    </row>
    <row r="17589" spans="1:35" x14ac:dyDescent="0.3">
      <c r="A17589">
        <v>4395</v>
      </c>
      <c r="B17589" t="s">
        <v>1331</v>
      </c>
      <c r="C17589" t="s">
        <v>172</v>
      </c>
      <c r="P17589">
        <v>9</v>
      </c>
      <c r="Q17589">
        <v>0</v>
      </c>
      <c r="R17589">
        <v>16</v>
      </c>
      <c r="S17589">
        <v>2</v>
      </c>
    </row>
    <row r="17590" spans="1:35" x14ac:dyDescent="0.3">
      <c r="A17590">
        <v>4395</v>
      </c>
      <c r="B17590" t="s">
        <v>1331</v>
      </c>
      <c r="C17590" t="s">
        <v>107</v>
      </c>
      <c r="P17590">
        <v>1</v>
      </c>
      <c r="Q17590">
        <v>0</v>
      </c>
      <c r="R17590">
        <v>1</v>
      </c>
      <c r="S17590">
        <v>2</v>
      </c>
    </row>
    <row r="17591" spans="1:35" x14ac:dyDescent="0.3">
      <c r="A17591">
        <v>4395</v>
      </c>
      <c r="B17591" t="s">
        <v>433</v>
      </c>
      <c r="C17591" t="s">
        <v>183</v>
      </c>
      <c r="P17591">
        <v>63</v>
      </c>
      <c r="Q17591">
        <v>2</v>
      </c>
      <c r="R17591">
        <v>157</v>
      </c>
      <c r="S17591">
        <v>3</v>
      </c>
    </row>
    <row r="17592" spans="1:35" x14ac:dyDescent="0.3">
      <c r="A17592">
        <v>4395</v>
      </c>
      <c r="B17592" t="s">
        <v>433</v>
      </c>
      <c r="C17592" t="s">
        <v>4346</v>
      </c>
      <c r="P17592">
        <v>25</v>
      </c>
      <c r="Q17592">
        <v>0</v>
      </c>
      <c r="R17592">
        <v>45</v>
      </c>
      <c r="S17592">
        <v>3</v>
      </c>
    </row>
    <row r="17593" spans="1:35" x14ac:dyDescent="0.3">
      <c r="A17593">
        <v>4395</v>
      </c>
      <c r="B17593" t="s">
        <v>433</v>
      </c>
      <c r="C17593" t="s">
        <v>4343</v>
      </c>
      <c r="P17593">
        <v>16</v>
      </c>
      <c r="Q17593">
        <v>0</v>
      </c>
      <c r="R17593">
        <v>27</v>
      </c>
      <c r="S17593">
        <v>2</v>
      </c>
    </row>
    <row r="17594" spans="1:35" x14ac:dyDescent="0.3">
      <c r="A17594">
        <v>4395</v>
      </c>
      <c r="B17594" t="s">
        <v>433</v>
      </c>
      <c r="C17594" t="s">
        <v>180</v>
      </c>
      <c r="P17594">
        <v>12</v>
      </c>
      <c r="Q17594">
        <v>0</v>
      </c>
      <c r="R17594">
        <v>12</v>
      </c>
      <c r="S17594">
        <v>1</v>
      </c>
    </row>
    <row r="17595" spans="1:35" x14ac:dyDescent="0.3">
      <c r="A17595">
        <v>4395</v>
      </c>
      <c r="B17595" t="s">
        <v>1331</v>
      </c>
      <c r="C17595" t="s">
        <v>4347</v>
      </c>
      <c r="T17595">
        <v>26</v>
      </c>
      <c r="U17595">
        <v>39</v>
      </c>
      <c r="V17595">
        <v>0</v>
      </c>
      <c r="W17595">
        <v>104</v>
      </c>
      <c r="X17595">
        <v>4</v>
      </c>
    </row>
    <row r="17596" spans="1:35" x14ac:dyDescent="0.3">
      <c r="A17596">
        <v>4395</v>
      </c>
      <c r="B17596" t="s">
        <v>1331</v>
      </c>
      <c r="C17596" t="s">
        <v>3737</v>
      </c>
      <c r="T17596">
        <v>11</v>
      </c>
      <c r="U17596">
        <v>11</v>
      </c>
      <c r="V17596">
        <v>0</v>
      </c>
      <c r="W17596">
        <v>11</v>
      </c>
      <c r="X17596">
        <v>1</v>
      </c>
    </row>
    <row r="17597" spans="1:35" x14ac:dyDescent="0.3">
      <c r="A17597">
        <v>4395</v>
      </c>
      <c r="B17597" t="s">
        <v>433</v>
      </c>
      <c r="C17597" t="s">
        <v>4343</v>
      </c>
      <c r="T17597">
        <v>11</v>
      </c>
      <c r="U17597">
        <v>11</v>
      </c>
      <c r="V17597">
        <v>0</v>
      </c>
      <c r="W17597">
        <v>11</v>
      </c>
      <c r="X17597">
        <v>1</v>
      </c>
    </row>
    <row r="17598" spans="1:35" x14ac:dyDescent="0.3">
      <c r="A17598">
        <v>4395</v>
      </c>
      <c r="B17598" t="s">
        <v>1331</v>
      </c>
      <c r="C17598" t="s">
        <v>4342</v>
      </c>
      <c r="Y17598">
        <v>28.5</v>
      </c>
      <c r="Z17598">
        <v>43</v>
      </c>
      <c r="AA17598">
        <v>0</v>
      </c>
      <c r="AB17598">
        <v>57</v>
      </c>
      <c r="AC17598">
        <v>2</v>
      </c>
    </row>
    <row r="17599" spans="1:35" x14ac:dyDescent="0.3">
      <c r="A17599">
        <v>4395</v>
      </c>
      <c r="B17599" t="s">
        <v>433</v>
      </c>
      <c r="C17599" t="s">
        <v>4343</v>
      </c>
      <c r="Y17599">
        <v>8.6</v>
      </c>
      <c r="Z17599">
        <v>23</v>
      </c>
      <c r="AA17599">
        <v>0</v>
      </c>
      <c r="AB17599">
        <v>43</v>
      </c>
      <c r="AC17599">
        <v>5</v>
      </c>
    </row>
    <row r="17600" spans="1:35" x14ac:dyDescent="0.3">
      <c r="A17600">
        <v>4395</v>
      </c>
      <c r="B17600" t="s">
        <v>1331</v>
      </c>
      <c r="C17600" t="s">
        <v>4161</v>
      </c>
      <c r="AD17600">
        <v>1</v>
      </c>
      <c r="AE17600">
        <v>45</v>
      </c>
      <c r="AF17600">
        <v>1</v>
      </c>
      <c r="AG17600">
        <v>100</v>
      </c>
      <c r="AH17600">
        <v>5</v>
      </c>
      <c r="AI17600">
        <v>2</v>
      </c>
    </row>
    <row r="17601" spans="1:39" x14ac:dyDescent="0.3">
      <c r="A17601">
        <v>4395</v>
      </c>
      <c r="B17601" t="s">
        <v>433</v>
      </c>
      <c r="C17601" t="s">
        <v>4348</v>
      </c>
      <c r="AD17601">
        <v>1</v>
      </c>
      <c r="AE17601">
        <v>43</v>
      </c>
      <c r="AF17601">
        <v>1</v>
      </c>
      <c r="AG17601">
        <v>100</v>
      </c>
      <c r="AH17601">
        <v>8</v>
      </c>
      <c r="AI17601">
        <v>5</v>
      </c>
    </row>
    <row r="17602" spans="1:39" x14ac:dyDescent="0.3">
      <c r="A17602">
        <v>4395</v>
      </c>
      <c r="B17602" t="s">
        <v>1331</v>
      </c>
      <c r="C17602" t="s">
        <v>4349</v>
      </c>
      <c r="AJ17602">
        <v>57</v>
      </c>
      <c r="AK17602">
        <v>301</v>
      </c>
      <c r="AL17602">
        <v>50.2</v>
      </c>
      <c r="AM17602">
        <v>6</v>
      </c>
    </row>
    <row r="17603" spans="1:39" x14ac:dyDescent="0.3">
      <c r="A17603">
        <v>4395</v>
      </c>
      <c r="B17603" t="s">
        <v>433</v>
      </c>
      <c r="C17603" t="s">
        <v>4350</v>
      </c>
      <c r="AJ17603">
        <v>57</v>
      </c>
      <c r="AK17603">
        <v>242</v>
      </c>
      <c r="AL17603">
        <v>48.4</v>
      </c>
      <c r="AM17603">
        <v>5</v>
      </c>
    </row>
    <row r="17604" spans="1:39" x14ac:dyDescent="0.3">
      <c r="A17604">
        <v>4396</v>
      </c>
      <c r="B17604" t="s">
        <v>2133</v>
      </c>
      <c r="C17604" t="s">
        <v>1212</v>
      </c>
      <c r="D17604">
        <v>38</v>
      </c>
      <c r="E17604">
        <v>34.200000000000003</v>
      </c>
      <c r="F17604">
        <v>13</v>
      </c>
      <c r="G17604">
        <v>0</v>
      </c>
      <c r="H17604">
        <v>1</v>
      </c>
      <c r="I17604">
        <v>107</v>
      </c>
      <c r="J17604">
        <v>66.599999999999994</v>
      </c>
    </row>
    <row r="17605" spans="1:39" x14ac:dyDescent="0.3">
      <c r="A17605">
        <v>4396</v>
      </c>
      <c r="B17605" t="s">
        <v>2133</v>
      </c>
      <c r="C17605" t="s">
        <v>4351</v>
      </c>
      <c r="D17605">
        <v>4</v>
      </c>
      <c r="E17605">
        <v>50</v>
      </c>
      <c r="F17605">
        <v>2</v>
      </c>
      <c r="G17605">
        <v>0</v>
      </c>
      <c r="H17605">
        <v>0</v>
      </c>
      <c r="I17605">
        <v>23</v>
      </c>
      <c r="J17605">
        <v>98.3</v>
      </c>
    </row>
    <row r="17606" spans="1:39" x14ac:dyDescent="0.3">
      <c r="A17606">
        <v>4396</v>
      </c>
      <c r="B17606" t="s">
        <v>477</v>
      </c>
      <c r="C17606" t="s">
        <v>4077</v>
      </c>
      <c r="D17606">
        <v>32</v>
      </c>
      <c r="E17606">
        <v>53.1</v>
      </c>
      <c r="F17606">
        <v>17</v>
      </c>
      <c r="G17606">
        <v>0</v>
      </c>
      <c r="H17606">
        <v>1</v>
      </c>
      <c r="I17606">
        <v>160</v>
      </c>
      <c r="J17606">
        <v>105.4</v>
      </c>
    </row>
    <row r="17607" spans="1:39" x14ac:dyDescent="0.3">
      <c r="A17607">
        <v>4396</v>
      </c>
      <c r="B17607" t="s">
        <v>2133</v>
      </c>
      <c r="C17607" t="s">
        <v>1212</v>
      </c>
      <c r="K17607">
        <v>12</v>
      </c>
      <c r="L17607">
        <v>0</v>
      </c>
      <c r="M17607">
        <v>19</v>
      </c>
      <c r="N17607">
        <v>0</v>
      </c>
      <c r="O17607">
        <v>83</v>
      </c>
    </row>
    <row r="17608" spans="1:39" x14ac:dyDescent="0.3">
      <c r="A17608">
        <v>4396</v>
      </c>
      <c r="B17608" t="s">
        <v>2133</v>
      </c>
      <c r="C17608" t="s">
        <v>2682</v>
      </c>
      <c r="K17608">
        <v>12</v>
      </c>
      <c r="L17608">
        <v>0</v>
      </c>
      <c r="M17608">
        <v>8</v>
      </c>
      <c r="N17608">
        <v>0</v>
      </c>
      <c r="O17608">
        <v>41</v>
      </c>
    </row>
    <row r="17609" spans="1:39" x14ac:dyDescent="0.3">
      <c r="A17609">
        <v>4396</v>
      </c>
      <c r="B17609" t="s">
        <v>2133</v>
      </c>
      <c r="C17609" t="s">
        <v>130</v>
      </c>
      <c r="K17609">
        <v>9</v>
      </c>
      <c r="L17609">
        <v>0</v>
      </c>
      <c r="M17609">
        <v>7</v>
      </c>
      <c r="N17609">
        <v>0</v>
      </c>
      <c r="O17609">
        <v>11</v>
      </c>
    </row>
    <row r="17610" spans="1:39" x14ac:dyDescent="0.3">
      <c r="A17610">
        <v>4396</v>
      </c>
      <c r="B17610" t="s">
        <v>2133</v>
      </c>
      <c r="C17610" t="s">
        <v>4352</v>
      </c>
      <c r="K17610">
        <v>3</v>
      </c>
      <c r="L17610">
        <v>0</v>
      </c>
      <c r="M17610">
        <v>5</v>
      </c>
      <c r="N17610">
        <v>1</v>
      </c>
      <c r="O17610">
        <v>10</v>
      </c>
    </row>
    <row r="17611" spans="1:39" x14ac:dyDescent="0.3">
      <c r="A17611">
        <v>4396</v>
      </c>
      <c r="B17611" t="s">
        <v>2133</v>
      </c>
      <c r="C17611" t="s">
        <v>4351</v>
      </c>
      <c r="K17611">
        <v>3</v>
      </c>
      <c r="L17611">
        <v>0</v>
      </c>
      <c r="M17611">
        <v>6</v>
      </c>
      <c r="N17611">
        <v>0</v>
      </c>
      <c r="O17611">
        <v>6</v>
      </c>
    </row>
    <row r="17612" spans="1:39" x14ac:dyDescent="0.3">
      <c r="A17612">
        <v>4396</v>
      </c>
      <c r="B17612" t="s">
        <v>2133</v>
      </c>
      <c r="C17612" t="s">
        <v>4353</v>
      </c>
      <c r="K17612">
        <v>1</v>
      </c>
      <c r="L17612">
        <v>0</v>
      </c>
      <c r="M17612">
        <v>-1</v>
      </c>
      <c r="N17612">
        <v>0</v>
      </c>
      <c r="O17612">
        <v>-1</v>
      </c>
    </row>
    <row r="17613" spans="1:39" x14ac:dyDescent="0.3">
      <c r="A17613">
        <v>4396</v>
      </c>
      <c r="B17613" t="s">
        <v>477</v>
      </c>
      <c r="C17613" t="s">
        <v>4354</v>
      </c>
      <c r="K17613">
        <v>24</v>
      </c>
      <c r="L17613">
        <v>0</v>
      </c>
      <c r="M17613">
        <v>9</v>
      </c>
      <c r="N17613">
        <v>3</v>
      </c>
      <c r="O17613">
        <v>78</v>
      </c>
    </row>
    <row r="17614" spans="1:39" x14ac:dyDescent="0.3">
      <c r="A17614">
        <v>4396</v>
      </c>
      <c r="B17614" t="s">
        <v>477</v>
      </c>
      <c r="C17614" t="s">
        <v>1103</v>
      </c>
      <c r="K17614">
        <v>8</v>
      </c>
      <c r="L17614">
        <v>0</v>
      </c>
      <c r="M17614">
        <v>12</v>
      </c>
      <c r="N17614">
        <v>0</v>
      </c>
      <c r="O17614">
        <v>41</v>
      </c>
    </row>
    <row r="17615" spans="1:39" x14ac:dyDescent="0.3">
      <c r="A17615">
        <v>4396</v>
      </c>
      <c r="B17615" t="s">
        <v>477</v>
      </c>
      <c r="C17615" t="s">
        <v>4355</v>
      </c>
      <c r="K17615">
        <v>2</v>
      </c>
      <c r="L17615">
        <v>0</v>
      </c>
      <c r="M17615">
        <v>25</v>
      </c>
      <c r="N17615">
        <v>0</v>
      </c>
      <c r="O17615">
        <v>24</v>
      </c>
    </row>
    <row r="17616" spans="1:39" x14ac:dyDescent="0.3">
      <c r="A17616">
        <v>4396</v>
      </c>
      <c r="B17616" t="s">
        <v>477</v>
      </c>
      <c r="C17616" t="s">
        <v>4080</v>
      </c>
      <c r="K17616">
        <v>1</v>
      </c>
      <c r="L17616">
        <v>0</v>
      </c>
      <c r="M17616">
        <v>19</v>
      </c>
      <c r="N17616">
        <v>0</v>
      </c>
      <c r="O17616">
        <v>19</v>
      </c>
    </row>
    <row r="17617" spans="1:19" x14ac:dyDescent="0.3">
      <c r="A17617">
        <v>4396</v>
      </c>
      <c r="B17617" t="s">
        <v>477</v>
      </c>
      <c r="C17617" t="s">
        <v>4356</v>
      </c>
      <c r="K17617">
        <v>1</v>
      </c>
      <c r="L17617">
        <v>0</v>
      </c>
      <c r="M17617">
        <v>8</v>
      </c>
      <c r="N17617">
        <v>0</v>
      </c>
      <c r="O17617">
        <v>8</v>
      </c>
    </row>
    <row r="17618" spans="1:19" x14ac:dyDescent="0.3">
      <c r="A17618">
        <v>4396</v>
      </c>
      <c r="B17618" t="s">
        <v>477</v>
      </c>
      <c r="C17618" t="s">
        <v>4077</v>
      </c>
      <c r="K17618">
        <v>4</v>
      </c>
      <c r="L17618">
        <v>0</v>
      </c>
      <c r="M17618">
        <v>2</v>
      </c>
      <c r="N17618">
        <v>1</v>
      </c>
      <c r="O17618">
        <v>-13</v>
      </c>
    </row>
    <row r="17619" spans="1:19" x14ac:dyDescent="0.3">
      <c r="A17619">
        <v>4396</v>
      </c>
      <c r="B17619" t="s">
        <v>2133</v>
      </c>
      <c r="C17619" t="s">
        <v>4352</v>
      </c>
      <c r="P17619">
        <v>13</v>
      </c>
      <c r="Q17619">
        <v>0</v>
      </c>
      <c r="R17619">
        <v>47</v>
      </c>
      <c r="S17619">
        <v>4</v>
      </c>
    </row>
    <row r="17620" spans="1:19" x14ac:dyDescent="0.3">
      <c r="A17620">
        <v>4396</v>
      </c>
      <c r="B17620" t="s">
        <v>2133</v>
      </c>
      <c r="C17620" t="s">
        <v>346</v>
      </c>
      <c r="P17620">
        <v>13</v>
      </c>
      <c r="Q17620">
        <v>0</v>
      </c>
      <c r="R17620">
        <v>23</v>
      </c>
      <c r="S17620">
        <v>3</v>
      </c>
    </row>
    <row r="17621" spans="1:19" x14ac:dyDescent="0.3">
      <c r="A17621">
        <v>4396</v>
      </c>
      <c r="B17621" t="s">
        <v>2133</v>
      </c>
      <c r="C17621" t="s">
        <v>4357</v>
      </c>
      <c r="P17621">
        <v>9</v>
      </c>
      <c r="Q17621">
        <v>0</v>
      </c>
      <c r="R17621">
        <v>18</v>
      </c>
      <c r="S17621">
        <v>2</v>
      </c>
    </row>
    <row r="17622" spans="1:19" x14ac:dyDescent="0.3">
      <c r="A17622">
        <v>4396</v>
      </c>
      <c r="B17622" t="s">
        <v>2133</v>
      </c>
      <c r="C17622" t="s">
        <v>1935</v>
      </c>
      <c r="P17622">
        <v>11</v>
      </c>
      <c r="Q17622">
        <v>1</v>
      </c>
      <c r="R17622">
        <v>17</v>
      </c>
      <c r="S17622">
        <v>2</v>
      </c>
    </row>
    <row r="17623" spans="1:19" x14ac:dyDescent="0.3">
      <c r="A17623">
        <v>4396</v>
      </c>
      <c r="B17623" t="s">
        <v>2133</v>
      </c>
      <c r="C17623" t="s">
        <v>4358</v>
      </c>
      <c r="P17623">
        <v>14</v>
      </c>
      <c r="Q17623">
        <v>0</v>
      </c>
      <c r="R17623">
        <v>14</v>
      </c>
      <c r="S17623">
        <v>1</v>
      </c>
    </row>
    <row r="17624" spans="1:19" x14ac:dyDescent="0.3">
      <c r="A17624">
        <v>4396</v>
      </c>
      <c r="B17624" t="s">
        <v>2133</v>
      </c>
      <c r="C17624" t="s">
        <v>4353</v>
      </c>
      <c r="P17624">
        <v>7</v>
      </c>
      <c r="Q17624">
        <v>0</v>
      </c>
      <c r="R17624">
        <v>10</v>
      </c>
      <c r="S17624">
        <v>2</v>
      </c>
    </row>
    <row r="17625" spans="1:19" x14ac:dyDescent="0.3">
      <c r="A17625">
        <v>4396</v>
      </c>
      <c r="B17625" t="s">
        <v>2133</v>
      </c>
      <c r="C17625" t="s">
        <v>2682</v>
      </c>
      <c r="P17625">
        <v>1</v>
      </c>
      <c r="Q17625">
        <v>0</v>
      </c>
      <c r="R17625">
        <v>1</v>
      </c>
      <c r="S17625">
        <v>1</v>
      </c>
    </row>
    <row r="17626" spans="1:19" x14ac:dyDescent="0.3">
      <c r="A17626">
        <v>4396</v>
      </c>
      <c r="B17626" t="s">
        <v>477</v>
      </c>
      <c r="C17626" t="s">
        <v>4359</v>
      </c>
      <c r="P17626">
        <v>17</v>
      </c>
      <c r="Q17626">
        <v>0</v>
      </c>
      <c r="R17626">
        <v>64</v>
      </c>
      <c r="S17626">
        <v>5</v>
      </c>
    </row>
    <row r="17627" spans="1:19" x14ac:dyDescent="0.3">
      <c r="A17627">
        <v>4396</v>
      </c>
      <c r="B17627" t="s">
        <v>477</v>
      </c>
      <c r="C17627" t="s">
        <v>4360</v>
      </c>
      <c r="P17627">
        <v>35</v>
      </c>
      <c r="Q17627">
        <v>0</v>
      </c>
      <c r="R17627">
        <v>35</v>
      </c>
      <c r="S17627">
        <v>1</v>
      </c>
    </row>
    <row r="17628" spans="1:19" x14ac:dyDescent="0.3">
      <c r="A17628">
        <v>4396</v>
      </c>
      <c r="B17628" t="s">
        <v>477</v>
      </c>
      <c r="C17628" t="s">
        <v>4354</v>
      </c>
      <c r="P17628">
        <v>17</v>
      </c>
      <c r="Q17628">
        <v>0</v>
      </c>
      <c r="R17628">
        <v>25</v>
      </c>
      <c r="S17628">
        <v>3</v>
      </c>
    </row>
    <row r="17629" spans="1:19" x14ac:dyDescent="0.3">
      <c r="A17629">
        <v>4396</v>
      </c>
      <c r="B17629" t="s">
        <v>477</v>
      </c>
      <c r="C17629" t="s">
        <v>4356</v>
      </c>
      <c r="P17629">
        <v>7</v>
      </c>
      <c r="Q17629">
        <v>0</v>
      </c>
      <c r="R17629">
        <v>19</v>
      </c>
      <c r="S17629">
        <v>3</v>
      </c>
    </row>
    <row r="17630" spans="1:19" x14ac:dyDescent="0.3">
      <c r="A17630">
        <v>4396</v>
      </c>
      <c r="B17630" t="s">
        <v>477</v>
      </c>
      <c r="C17630" t="s">
        <v>4355</v>
      </c>
      <c r="P17630">
        <v>6</v>
      </c>
      <c r="Q17630">
        <v>1</v>
      </c>
      <c r="R17630">
        <v>12</v>
      </c>
      <c r="S17630">
        <v>3</v>
      </c>
    </row>
    <row r="17631" spans="1:19" x14ac:dyDescent="0.3">
      <c r="A17631">
        <v>4396</v>
      </c>
      <c r="B17631" t="s">
        <v>477</v>
      </c>
      <c r="C17631" t="s">
        <v>4080</v>
      </c>
      <c r="P17631">
        <v>7</v>
      </c>
      <c r="Q17631">
        <v>0</v>
      </c>
      <c r="R17631">
        <v>7</v>
      </c>
      <c r="S17631">
        <v>1</v>
      </c>
    </row>
    <row r="17632" spans="1:19" x14ac:dyDescent="0.3">
      <c r="A17632">
        <v>4396</v>
      </c>
      <c r="B17632" t="s">
        <v>477</v>
      </c>
      <c r="C17632" t="s">
        <v>266</v>
      </c>
      <c r="P17632">
        <v>-2</v>
      </c>
      <c r="Q17632">
        <v>0</v>
      </c>
      <c r="R17632">
        <v>-2</v>
      </c>
      <c r="S17632">
        <v>1</v>
      </c>
    </row>
    <row r="17633" spans="1:39" x14ac:dyDescent="0.3">
      <c r="A17633">
        <v>4396</v>
      </c>
      <c r="B17633" t="s">
        <v>2133</v>
      </c>
      <c r="C17633" t="s">
        <v>346</v>
      </c>
      <c r="T17633">
        <v>20</v>
      </c>
      <c r="U17633">
        <v>31</v>
      </c>
      <c r="V17633">
        <v>0</v>
      </c>
      <c r="W17633">
        <v>60</v>
      </c>
      <c r="X17633">
        <v>3</v>
      </c>
    </row>
    <row r="17634" spans="1:39" x14ac:dyDescent="0.3">
      <c r="A17634">
        <v>4396</v>
      </c>
      <c r="B17634" t="s">
        <v>2133</v>
      </c>
      <c r="C17634" t="s">
        <v>199</v>
      </c>
      <c r="T17634">
        <v>17</v>
      </c>
      <c r="U17634">
        <v>17</v>
      </c>
      <c r="V17634">
        <v>0</v>
      </c>
      <c r="W17634">
        <v>17</v>
      </c>
      <c r="X17634">
        <v>1</v>
      </c>
    </row>
    <row r="17635" spans="1:39" x14ac:dyDescent="0.3">
      <c r="A17635">
        <v>4396</v>
      </c>
      <c r="B17635" t="s">
        <v>477</v>
      </c>
      <c r="C17635" t="s">
        <v>4354</v>
      </c>
      <c r="T17635">
        <v>34.5</v>
      </c>
      <c r="U17635">
        <v>46</v>
      </c>
      <c r="V17635">
        <v>0</v>
      </c>
      <c r="W17635">
        <v>69</v>
      </c>
      <c r="X17635">
        <v>2</v>
      </c>
    </row>
    <row r="17636" spans="1:39" x14ac:dyDescent="0.3">
      <c r="A17636">
        <v>4396</v>
      </c>
      <c r="B17636" t="s">
        <v>477</v>
      </c>
      <c r="C17636" t="s">
        <v>1103</v>
      </c>
      <c r="T17636">
        <v>15</v>
      </c>
      <c r="U17636">
        <v>15</v>
      </c>
      <c r="V17636">
        <v>0</v>
      </c>
      <c r="W17636">
        <v>15</v>
      </c>
      <c r="X17636">
        <v>1</v>
      </c>
    </row>
    <row r="17637" spans="1:39" x14ac:dyDescent="0.3">
      <c r="A17637">
        <v>4396</v>
      </c>
      <c r="B17637" t="s">
        <v>2133</v>
      </c>
      <c r="C17637" t="s">
        <v>199</v>
      </c>
      <c r="Y17637">
        <v>8</v>
      </c>
      <c r="Z17637">
        <v>9</v>
      </c>
      <c r="AA17637">
        <v>0</v>
      </c>
      <c r="AB17637">
        <v>32</v>
      </c>
      <c r="AC17637">
        <v>4</v>
      </c>
    </row>
    <row r="17638" spans="1:39" x14ac:dyDescent="0.3">
      <c r="A17638">
        <v>4396</v>
      </c>
      <c r="B17638" t="s">
        <v>2133</v>
      </c>
      <c r="C17638" t="s">
        <v>4361</v>
      </c>
      <c r="Y17638">
        <v>6</v>
      </c>
      <c r="Z17638">
        <v>6</v>
      </c>
      <c r="AA17638">
        <v>0</v>
      </c>
      <c r="AB17638">
        <v>6</v>
      </c>
      <c r="AC17638">
        <v>1</v>
      </c>
    </row>
    <row r="17639" spans="1:39" x14ac:dyDescent="0.3">
      <c r="A17639">
        <v>4396</v>
      </c>
      <c r="B17639" t="s">
        <v>477</v>
      </c>
      <c r="C17639" t="s">
        <v>4080</v>
      </c>
      <c r="Y17639">
        <v>11.4</v>
      </c>
      <c r="Z17639">
        <v>36</v>
      </c>
      <c r="AA17639">
        <v>0</v>
      </c>
      <c r="AB17639">
        <v>57</v>
      </c>
      <c r="AC17639">
        <v>5</v>
      </c>
    </row>
    <row r="17640" spans="1:39" x14ac:dyDescent="0.3">
      <c r="A17640">
        <v>4396</v>
      </c>
      <c r="B17640" t="s">
        <v>2133</v>
      </c>
      <c r="C17640" t="s">
        <v>4362</v>
      </c>
      <c r="AD17640">
        <v>1</v>
      </c>
      <c r="AE17640">
        <v>30</v>
      </c>
      <c r="AF17640">
        <v>1</v>
      </c>
      <c r="AG17640">
        <v>100</v>
      </c>
      <c r="AH17640">
        <v>4</v>
      </c>
      <c r="AI17640">
        <v>1</v>
      </c>
    </row>
    <row r="17641" spans="1:39" x14ac:dyDescent="0.3">
      <c r="A17641">
        <v>4396</v>
      </c>
      <c r="B17641" t="s">
        <v>477</v>
      </c>
      <c r="C17641" t="s">
        <v>4363</v>
      </c>
      <c r="AD17641">
        <v>0</v>
      </c>
      <c r="AE17641" t="s">
        <v>136</v>
      </c>
      <c r="AF17641">
        <v>0</v>
      </c>
      <c r="AG17641" t="s">
        <v>136</v>
      </c>
      <c r="AH17641">
        <v>4</v>
      </c>
      <c r="AI17641">
        <v>4</v>
      </c>
    </row>
    <row r="17642" spans="1:39" x14ac:dyDescent="0.3">
      <c r="A17642">
        <v>4396</v>
      </c>
      <c r="B17642" t="s">
        <v>2133</v>
      </c>
      <c r="C17642" t="s">
        <v>665</v>
      </c>
      <c r="AJ17642">
        <v>54</v>
      </c>
      <c r="AK17642">
        <v>267</v>
      </c>
      <c r="AL17642">
        <v>44.5</v>
      </c>
      <c r="AM17642">
        <v>6</v>
      </c>
    </row>
    <row r="17643" spans="1:39" x14ac:dyDescent="0.3">
      <c r="A17643">
        <v>4396</v>
      </c>
      <c r="B17643" t="s">
        <v>477</v>
      </c>
      <c r="C17643" t="s">
        <v>4364</v>
      </c>
      <c r="AJ17643">
        <v>47</v>
      </c>
      <c r="AK17643">
        <v>223</v>
      </c>
      <c r="AL17643">
        <v>37.200000000000003</v>
      </c>
      <c r="AM17643">
        <v>6</v>
      </c>
    </row>
    <row r="17644" spans="1:39" x14ac:dyDescent="0.3">
      <c r="A17644">
        <v>4396</v>
      </c>
      <c r="B17644" t="s">
        <v>477</v>
      </c>
      <c r="C17644" t="s">
        <v>2251</v>
      </c>
      <c r="AJ17644">
        <v>29</v>
      </c>
      <c r="AK17644">
        <v>29</v>
      </c>
      <c r="AL17644">
        <v>29</v>
      </c>
      <c r="AM17644">
        <v>1</v>
      </c>
    </row>
    <row r="17645" spans="1:39" x14ac:dyDescent="0.3">
      <c r="A17645">
        <v>4397</v>
      </c>
      <c r="B17645" t="s">
        <v>2165</v>
      </c>
      <c r="C17645" t="s">
        <v>3245</v>
      </c>
      <c r="D17645">
        <v>37</v>
      </c>
      <c r="E17645">
        <v>67.599999999999994</v>
      </c>
      <c r="F17645">
        <v>25</v>
      </c>
      <c r="G17645">
        <v>0</v>
      </c>
      <c r="H17645">
        <v>2</v>
      </c>
      <c r="I17645">
        <v>283</v>
      </c>
      <c r="J17645">
        <v>149.69999999999999</v>
      </c>
    </row>
    <row r="17646" spans="1:39" x14ac:dyDescent="0.3">
      <c r="A17646">
        <v>4397</v>
      </c>
      <c r="B17646" t="s">
        <v>786</v>
      </c>
      <c r="C17646" t="s">
        <v>2329</v>
      </c>
      <c r="D17646">
        <v>54</v>
      </c>
      <c r="E17646">
        <v>46.3</v>
      </c>
      <c r="F17646">
        <v>25</v>
      </c>
      <c r="G17646">
        <v>1</v>
      </c>
      <c r="H17646">
        <v>2</v>
      </c>
      <c r="I17646">
        <v>272</v>
      </c>
      <c r="J17646">
        <v>97.1</v>
      </c>
    </row>
    <row r="17647" spans="1:39" x14ac:dyDescent="0.3">
      <c r="A17647">
        <v>4397</v>
      </c>
      <c r="B17647" t="s">
        <v>2165</v>
      </c>
      <c r="C17647" t="s">
        <v>326</v>
      </c>
      <c r="K17647">
        <v>23</v>
      </c>
      <c r="L17647">
        <v>0</v>
      </c>
      <c r="M17647">
        <v>46</v>
      </c>
      <c r="N17647">
        <v>1</v>
      </c>
      <c r="O17647">
        <v>93</v>
      </c>
    </row>
    <row r="17648" spans="1:39" x14ac:dyDescent="0.3">
      <c r="A17648">
        <v>4397</v>
      </c>
      <c r="B17648" t="s">
        <v>2165</v>
      </c>
      <c r="C17648" t="s">
        <v>52</v>
      </c>
      <c r="K17648">
        <v>9</v>
      </c>
      <c r="L17648">
        <v>0</v>
      </c>
      <c r="M17648">
        <v>14</v>
      </c>
      <c r="N17648">
        <v>0</v>
      </c>
      <c r="O17648">
        <v>28</v>
      </c>
    </row>
    <row r="17649" spans="1:19" x14ac:dyDescent="0.3">
      <c r="A17649">
        <v>4397</v>
      </c>
      <c r="B17649" t="s">
        <v>2165</v>
      </c>
      <c r="C17649" t="s">
        <v>3245</v>
      </c>
      <c r="K17649">
        <v>5</v>
      </c>
      <c r="L17649">
        <v>0</v>
      </c>
      <c r="M17649">
        <v>14</v>
      </c>
      <c r="N17649">
        <v>0</v>
      </c>
      <c r="O17649">
        <v>19</v>
      </c>
    </row>
    <row r="17650" spans="1:19" x14ac:dyDescent="0.3">
      <c r="A17650">
        <v>4397</v>
      </c>
      <c r="B17650" t="s">
        <v>2165</v>
      </c>
      <c r="C17650" t="s">
        <v>323</v>
      </c>
      <c r="K17650">
        <v>1</v>
      </c>
      <c r="L17650">
        <v>0</v>
      </c>
      <c r="M17650">
        <v>1</v>
      </c>
      <c r="N17650">
        <v>0</v>
      </c>
      <c r="O17650">
        <v>1</v>
      </c>
    </row>
    <row r="17651" spans="1:19" x14ac:dyDescent="0.3">
      <c r="A17651">
        <v>4397</v>
      </c>
      <c r="B17651" t="s">
        <v>2165</v>
      </c>
      <c r="C17651" t="s">
        <v>1359</v>
      </c>
      <c r="K17651">
        <v>0</v>
      </c>
      <c r="L17651">
        <v>0</v>
      </c>
      <c r="M17651">
        <v>0</v>
      </c>
      <c r="N17651">
        <v>0</v>
      </c>
      <c r="O17651">
        <v>0</v>
      </c>
    </row>
    <row r="17652" spans="1:19" x14ac:dyDescent="0.3">
      <c r="A17652">
        <v>4397</v>
      </c>
      <c r="B17652" t="s">
        <v>2165</v>
      </c>
      <c r="C17652" t="s">
        <v>3407</v>
      </c>
      <c r="K17652">
        <v>1</v>
      </c>
      <c r="L17652">
        <v>0</v>
      </c>
      <c r="M17652">
        <v>-23</v>
      </c>
      <c r="N17652">
        <v>0</v>
      </c>
      <c r="O17652">
        <v>-23</v>
      </c>
    </row>
    <row r="17653" spans="1:19" x14ac:dyDescent="0.3">
      <c r="A17653">
        <v>4397</v>
      </c>
      <c r="B17653" t="s">
        <v>786</v>
      </c>
      <c r="C17653" t="s">
        <v>4365</v>
      </c>
      <c r="K17653">
        <v>7</v>
      </c>
      <c r="L17653">
        <v>0</v>
      </c>
      <c r="M17653">
        <v>6</v>
      </c>
      <c r="N17653">
        <v>0</v>
      </c>
      <c r="O17653">
        <v>18</v>
      </c>
    </row>
    <row r="17654" spans="1:19" x14ac:dyDescent="0.3">
      <c r="A17654">
        <v>4397</v>
      </c>
      <c r="B17654" t="s">
        <v>786</v>
      </c>
      <c r="C17654" t="s">
        <v>4366</v>
      </c>
      <c r="K17654">
        <v>7</v>
      </c>
      <c r="L17654">
        <v>0</v>
      </c>
      <c r="M17654">
        <v>9</v>
      </c>
      <c r="N17654">
        <v>0</v>
      </c>
      <c r="O17654">
        <v>13</v>
      </c>
    </row>
    <row r="17655" spans="1:19" x14ac:dyDescent="0.3">
      <c r="A17655">
        <v>4397</v>
      </c>
      <c r="B17655" t="s">
        <v>786</v>
      </c>
      <c r="C17655" t="s">
        <v>2329</v>
      </c>
      <c r="K17655">
        <v>8</v>
      </c>
      <c r="L17655">
        <v>0</v>
      </c>
      <c r="M17655">
        <v>9</v>
      </c>
      <c r="N17655">
        <v>0</v>
      </c>
      <c r="O17655">
        <v>8</v>
      </c>
    </row>
    <row r="17656" spans="1:19" x14ac:dyDescent="0.3">
      <c r="A17656">
        <v>4397</v>
      </c>
      <c r="B17656" t="s">
        <v>786</v>
      </c>
      <c r="C17656" t="s">
        <v>4367</v>
      </c>
      <c r="K17656">
        <v>2</v>
      </c>
      <c r="L17656">
        <v>0</v>
      </c>
      <c r="M17656">
        <v>4</v>
      </c>
      <c r="N17656">
        <v>0</v>
      </c>
      <c r="O17656">
        <v>5</v>
      </c>
    </row>
    <row r="17657" spans="1:19" x14ac:dyDescent="0.3">
      <c r="A17657">
        <v>4397</v>
      </c>
      <c r="B17657" t="s">
        <v>2165</v>
      </c>
      <c r="C17657" t="s">
        <v>3246</v>
      </c>
      <c r="P17657">
        <v>20</v>
      </c>
      <c r="Q17657">
        <v>1</v>
      </c>
      <c r="R17657">
        <v>105</v>
      </c>
      <c r="S17657">
        <v>10</v>
      </c>
    </row>
    <row r="17658" spans="1:19" x14ac:dyDescent="0.3">
      <c r="A17658">
        <v>4397</v>
      </c>
      <c r="B17658" t="s">
        <v>2165</v>
      </c>
      <c r="C17658" t="s">
        <v>3993</v>
      </c>
      <c r="P17658">
        <v>24</v>
      </c>
      <c r="Q17658">
        <v>0</v>
      </c>
      <c r="R17658">
        <v>92</v>
      </c>
      <c r="S17658">
        <v>7</v>
      </c>
    </row>
    <row r="17659" spans="1:19" x14ac:dyDescent="0.3">
      <c r="A17659">
        <v>4397</v>
      </c>
      <c r="B17659" t="s">
        <v>2165</v>
      </c>
      <c r="C17659" t="s">
        <v>52</v>
      </c>
      <c r="P17659">
        <v>29</v>
      </c>
      <c r="Q17659">
        <v>0</v>
      </c>
      <c r="R17659">
        <v>42</v>
      </c>
      <c r="S17659">
        <v>2</v>
      </c>
    </row>
    <row r="17660" spans="1:19" x14ac:dyDescent="0.3">
      <c r="A17660">
        <v>4397</v>
      </c>
      <c r="B17660" t="s">
        <v>2165</v>
      </c>
      <c r="C17660" t="s">
        <v>44</v>
      </c>
      <c r="P17660">
        <v>11</v>
      </c>
      <c r="Q17660">
        <v>1</v>
      </c>
      <c r="R17660">
        <v>35</v>
      </c>
      <c r="S17660">
        <v>4</v>
      </c>
    </row>
    <row r="17661" spans="1:19" x14ac:dyDescent="0.3">
      <c r="A17661">
        <v>4397</v>
      </c>
      <c r="B17661" t="s">
        <v>2165</v>
      </c>
      <c r="C17661" t="s">
        <v>56</v>
      </c>
      <c r="P17661">
        <v>5</v>
      </c>
      <c r="Q17661">
        <v>0</v>
      </c>
      <c r="R17661">
        <v>5</v>
      </c>
      <c r="S17661">
        <v>1</v>
      </c>
    </row>
    <row r="17662" spans="1:19" x14ac:dyDescent="0.3">
      <c r="A17662">
        <v>4397</v>
      </c>
      <c r="B17662" t="s">
        <v>2165</v>
      </c>
      <c r="C17662" t="s">
        <v>1359</v>
      </c>
      <c r="P17662">
        <v>4</v>
      </c>
      <c r="Q17662">
        <v>0</v>
      </c>
      <c r="R17662">
        <v>4</v>
      </c>
      <c r="S17662">
        <v>1</v>
      </c>
    </row>
    <row r="17663" spans="1:19" x14ac:dyDescent="0.3">
      <c r="A17663">
        <v>4397</v>
      </c>
      <c r="B17663" t="s">
        <v>786</v>
      </c>
      <c r="C17663" t="s">
        <v>44</v>
      </c>
      <c r="P17663">
        <v>15</v>
      </c>
      <c r="Q17663">
        <v>0</v>
      </c>
      <c r="R17663">
        <v>64</v>
      </c>
      <c r="S17663">
        <v>5</v>
      </c>
    </row>
    <row r="17664" spans="1:19" x14ac:dyDescent="0.3">
      <c r="A17664">
        <v>4397</v>
      </c>
      <c r="B17664" t="s">
        <v>786</v>
      </c>
      <c r="C17664" t="s">
        <v>4368</v>
      </c>
      <c r="P17664">
        <v>12</v>
      </c>
      <c r="Q17664">
        <v>2</v>
      </c>
      <c r="R17664">
        <v>63</v>
      </c>
      <c r="S17664">
        <v>6</v>
      </c>
    </row>
    <row r="17665" spans="1:35" x14ac:dyDescent="0.3">
      <c r="A17665">
        <v>4397</v>
      </c>
      <c r="B17665" t="s">
        <v>786</v>
      </c>
      <c r="C17665" t="s">
        <v>4369</v>
      </c>
      <c r="P17665">
        <v>19</v>
      </c>
      <c r="Q17665">
        <v>0</v>
      </c>
      <c r="R17665">
        <v>35</v>
      </c>
      <c r="S17665">
        <v>3</v>
      </c>
    </row>
    <row r="17666" spans="1:35" x14ac:dyDescent="0.3">
      <c r="A17666">
        <v>4397</v>
      </c>
      <c r="B17666" t="s">
        <v>786</v>
      </c>
      <c r="C17666" t="s">
        <v>4370</v>
      </c>
      <c r="K17666" t="s">
        <v>57</v>
      </c>
      <c r="Q17666">
        <v>28</v>
      </c>
      <c r="R17666">
        <v>0</v>
      </c>
      <c r="S17666">
        <v>28</v>
      </c>
      <c r="T17666">
        <v>2</v>
      </c>
    </row>
    <row r="17667" spans="1:35" x14ac:dyDescent="0.3">
      <c r="A17667">
        <v>4397</v>
      </c>
      <c r="B17667" t="s">
        <v>786</v>
      </c>
      <c r="C17667" t="s">
        <v>202</v>
      </c>
      <c r="P17667">
        <v>9</v>
      </c>
      <c r="Q17667">
        <v>0</v>
      </c>
      <c r="R17667">
        <v>17</v>
      </c>
      <c r="S17667">
        <v>3</v>
      </c>
    </row>
    <row r="17668" spans="1:35" x14ac:dyDescent="0.3">
      <c r="A17668">
        <v>4397</v>
      </c>
      <c r="B17668" t="s">
        <v>786</v>
      </c>
      <c r="C17668" t="s">
        <v>4365</v>
      </c>
      <c r="P17668">
        <v>15</v>
      </c>
      <c r="Q17668">
        <v>0</v>
      </c>
      <c r="R17668">
        <v>15</v>
      </c>
      <c r="S17668">
        <v>1</v>
      </c>
    </row>
    <row r="17669" spans="1:35" x14ac:dyDescent="0.3">
      <c r="A17669">
        <v>4397</v>
      </c>
      <c r="B17669" t="s">
        <v>786</v>
      </c>
      <c r="C17669" t="s">
        <v>874</v>
      </c>
      <c r="P17669">
        <v>12</v>
      </c>
      <c r="Q17669">
        <v>0</v>
      </c>
      <c r="R17669">
        <v>12</v>
      </c>
      <c r="S17669">
        <v>1</v>
      </c>
    </row>
    <row r="17670" spans="1:35" x14ac:dyDescent="0.3">
      <c r="A17670">
        <v>4397</v>
      </c>
      <c r="B17670" t="s">
        <v>786</v>
      </c>
      <c r="C17670" t="s">
        <v>2987</v>
      </c>
      <c r="P17670">
        <v>10</v>
      </c>
      <c r="Q17670">
        <v>0</v>
      </c>
      <c r="R17670">
        <v>10</v>
      </c>
      <c r="S17670">
        <v>1</v>
      </c>
    </row>
    <row r="17671" spans="1:35" x14ac:dyDescent="0.3">
      <c r="A17671">
        <v>4397</v>
      </c>
      <c r="B17671" t="s">
        <v>786</v>
      </c>
      <c r="C17671" t="s">
        <v>4367</v>
      </c>
      <c r="P17671">
        <v>10</v>
      </c>
      <c r="Q17671">
        <v>0</v>
      </c>
      <c r="R17671">
        <v>10</v>
      </c>
      <c r="S17671">
        <v>1</v>
      </c>
    </row>
    <row r="17672" spans="1:35" x14ac:dyDescent="0.3">
      <c r="A17672">
        <v>4397</v>
      </c>
      <c r="B17672" t="s">
        <v>786</v>
      </c>
      <c r="C17672" t="s">
        <v>4366</v>
      </c>
      <c r="P17672">
        <v>9</v>
      </c>
      <c r="Q17672">
        <v>0</v>
      </c>
      <c r="R17672">
        <v>9</v>
      </c>
      <c r="S17672">
        <v>1</v>
      </c>
    </row>
    <row r="17673" spans="1:35" x14ac:dyDescent="0.3">
      <c r="A17673">
        <v>4397</v>
      </c>
      <c r="B17673" t="s">
        <v>786</v>
      </c>
      <c r="C17673" t="s">
        <v>154</v>
      </c>
      <c r="P17673">
        <v>9</v>
      </c>
      <c r="Q17673">
        <v>0</v>
      </c>
      <c r="R17673">
        <v>9</v>
      </c>
      <c r="S17673">
        <v>1</v>
      </c>
    </row>
    <row r="17674" spans="1:35" x14ac:dyDescent="0.3">
      <c r="A17674">
        <v>4397</v>
      </c>
      <c r="B17674" t="s">
        <v>2165</v>
      </c>
      <c r="C17674" t="s">
        <v>1359</v>
      </c>
      <c r="T17674">
        <v>51</v>
      </c>
      <c r="U17674">
        <v>51</v>
      </c>
      <c r="V17674">
        <v>0</v>
      </c>
      <c r="W17674">
        <v>51</v>
      </c>
      <c r="X17674">
        <v>1</v>
      </c>
    </row>
    <row r="17675" spans="1:35" x14ac:dyDescent="0.3">
      <c r="A17675">
        <v>4397</v>
      </c>
      <c r="B17675" t="s">
        <v>2165</v>
      </c>
      <c r="C17675" t="s">
        <v>3990</v>
      </c>
      <c r="T17675">
        <v>12</v>
      </c>
      <c r="U17675">
        <v>12</v>
      </c>
      <c r="V17675">
        <v>0</v>
      </c>
      <c r="W17675">
        <v>12</v>
      </c>
      <c r="X17675">
        <v>1</v>
      </c>
    </row>
    <row r="17676" spans="1:35" x14ac:dyDescent="0.3">
      <c r="A17676">
        <v>4397</v>
      </c>
      <c r="B17676" t="s">
        <v>786</v>
      </c>
      <c r="C17676" t="s">
        <v>4369</v>
      </c>
      <c r="T17676">
        <v>13</v>
      </c>
      <c r="U17676">
        <v>15</v>
      </c>
      <c r="V17676">
        <v>0</v>
      </c>
      <c r="W17676">
        <v>26</v>
      </c>
      <c r="X17676">
        <v>2</v>
      </c>
    </row>
    <row r="17677" spans="1:35" x14ac:dyDescent="0.3">
      <c r="A17677">
        <v>4397</v>
      </c>
      <c r="B17677" t="s">
        <v>786</v>
      </c>
      <c r="C17677" t="s">
        <v>4371</v>
      </c>
      <c r="T17677">
        <v>3</v>
      </c>
      <c r="U17677">
        <v>3</v>
      </c>
      <c r="V17677">
        <v>0</v>
      </c>
      <c r="W17677">
        <v>3</v>
      </c>
      <c r="X17677">
        <v>1</v>
      </c>
    </row>
    <row r="17678" spans="1:35" x14ac:dyDescent="0.3">
      <c r="A17678">
        <v>4397</v>
      </c>
      <c r="B17678" t="s">
        <v>2165</v>
      </c>
      <c r="C17678" t="s">
        <v>1359</v>
      </c>
      <c r="Y17678">
        <v>6.5</v>
      </c>
      <c r="Z17678">
        <v>12</v>
      </c>
      <c r="AA17678">
        <v>0</v>
      </c>
      <c r="AB17678">
        <v>13</v>
      </c>
      <c r="AC17678">
        <v>2</v>
      </c>
    </row>
    <row r="17679" spans="1:35" x14ac:dyDescent="0.3">
      <c r="A17679">
        <v>4397</v>
      </c>
      <c r="B17679" t="s">
        <v>786</v>
      </c>
      <c r="C17679" t="s">
        <v>4369</v>
      </c>
      <c r="Y17679">
        <v>21</v>
      </c>
      <c r="Z17679">
        <v>21</v>
      </c>
      <c r="AA17679">
        <v>0</v>
      </c>
      <c r="AB17679">
        <v>21</v>
      </c>
      <c r="AC17679">
        <v>1</v>
      </c>
    </row>
    <row r="17680" spans="1:35" x14ac:dyDescent="0.3">
      <c r="A17680">
        <v>4397</v>
      </c>
      <c r="B17680" t="s">
        <v>2165</v>
      </c>
      <c r="C17680" t="s">
        <v>4372</v>
      </c>
      <c r="AD17680">
        <v>3</v>
      </c>
      <c r="AE17680">
        <v>29</v>
      </c>
      <c r="AF17680">
        <v>2</v>
      </c>
      <c r="AG17680">
        <v>66.7</v>
      </c>
      <c r="AH17680">
        <v>10</v>
      </c>
      <c r="AI17680">
        <v>4</v>
      </c>
    </row>
    <row r="17681" spans="1:39" x14ac:dyDescent="0.3">
      <c r="A17681">
        <v>4397</v>
      </c>
      <c r="B17681" t="s">
        <v>786</v>
      </c>
      <c r="C17681" t="s">
        <v>183</v>
      </c>
      <c r="AD17681">
        <v>4</v>
      </c>
      <c r="AE17681">
        <v>38</v>
      </c>
      <c r="AF17681">
        <v>1</v>
      </c>
      <c r="AG17681">
        <v>25</v>
      </c>
      <c r="AH17681">
        <v>6</v>
      </c>
      <c r="AI17681">
        <v>3</v>
      </c>
    </row>
    <row r="17682" spans="1:39" x14ac:dyDescent="0.3">
      <c r="A17682">
        <v>4397</v>
      </c>
      <c r="B17682" t="s">
        <v>2165</v>
      </c>
      <c r="C17682" t="s">
        <v>3407</v>
      </c>
      <c r="AJ17682">
        <v>48</v>
      </c>
      <c r="AK17682">
        <v>157</v>
      </c>
      <c r="AL17682">
        <v>39.200000000000003</v>
      </c>
      <c r="AM17682">
        <v>4</v>
      </c>
    </row>
    <row r="17683" spans="1:39" x14ac:dyDescent="0.3">
      <c r="A17683">
        <v>4397</v>
      </c>
      <c r="B17683" t="s">
        <v>786</v>
      </c>
      <c r="C17683" t="s">
        <v>4373</v>
      </c>
      <c r="AJ17683">
        <v>44</v>
      </c>
      <c r="AK17683">
        <v>182</v>
      </c>
      <c r="AL17683">
        <v>36.4</v>
      </c>
      <c r="AM17683">
        <v>5</v>
      </c>
    </row>
    <row r="17684" spans="1:39" x14ac:dyDescent="0.3">
      <c r="A17684">
        <v>4398</v>
      </c>
      <c r="B17684" t="s">
        <v>650</v>
      </c>
      <c r="C17684" t="s">
        <v>4374</v>
      </c>
      <c r="D17684">
        <v>28</v>
      </c>
      <c r="E17684">
        <v>57.1</v>
      </c>
      <c r="F17684">
        <v>16</v>
      </c>
      <c r="G17684">
        <v>1</v>
      </c>
      <c r="H17684">
        <v>1</v>
      </c>
      <c r="I17684">
        <v>141</v>
      </c>
      <c r="J17684">
        <v>104.1</v>
      </c>
    </row>
    <row r="17685" spans="1:39" x14ac:dyDescent="0.3">
      <c r="A17685">
        <v>4398</v>
      </c>
      <c r="B17685" t="s">
        <v>238</v>
      </c>
      <c r="C17685" t="s">
        <v>3040</v>
      </c>
      <c r="D17685">
        <v>8</v>
      </c>
      <c r="E17685">
        <v>25</v>
      </c>
      <c r="F17685">
        <v>2</v>
      </c>
      <c r="G17685">
        <v>2</v>
      </c>
      <c r="H17685">
        <v>0</v>
      </c>
      <c r="I17685">
        <v>26</v>
      </c>
      <c r="J17685">
        <v>2.2999999999999998</v>
      </c>
    </row>
    <row r="17686" spans="1:39" x14ac:dyDescent="0.3">
      <c r="A17686">
        <v>4398</v>
      </c>
      <c r="B17686" t="s">
        <v>238</v>
      </c>
      <c r="C17686" t="s">
        <v>4181</v>
      </c>
      <c r="D17686">
        <v>19</v>
      </c>
      <c r="E17686">
        <v>21.1</v>
      </c>
      <c r="F17686">
        <v>4</v>
      </c>
      <c r="G17686">
        <v>1</v>
      </c>
      <c r="H17686">
        <v>0</v>
      </c>
      <c r="I17686">
        <v>24</v>
      </c>
      <c r="J17686">
        <v>21.1</v>
      </c>
    </row>
    <row r="17687" spans="1:39" x14ac:dyDescent="0.3">
      <c r="A17687">
        <v>4398</v>
      </c>
      <c r="B17687" t="s">
        <v>238</v>
      </c>
      <c r="C17687" t="s">
        <v>4375</v>
      </c>
      <c r="D17687">
        <v>1</v>
      </c>
      <c r="E17687">
        <v>0</v>
      </c>
      <c r="F17687">
        <v>0</v>
      </c>
      <c r="G17687">
        <v>0</v>
      </c>
      <c r="H17687">
        <v>0</v>
      </c>
      <c r="I17687">
        <v>0</v>
      </c>
      <c r="J17687">
        <v>0</v>
      </c>
    </row>
    <row r="17688" spans="1:39" x14ac:dyDescent="0.3">
      <c r="A17688">
        <v>4398</v>
      </c>
      <c r="B17688" t="s">
        <v>650</v>
      </c>
      <c r="C17688" t="s">
        <v>3785</v>
      </c>
      <c r="K17688">
        <v>19</v>
      </c>
      <c r="L17688">
        <v>0</v>
      </c>
      <c r="M17688">
        <v>21</v>
      </c>
      <c r="N17688">
        <v>1</v>
      </c>
      <c r="O17688">
        <v>111</v>
      </c>
    </row>
    <row r="17689" spans="1:39" x14ac:dyDescent="0.3">
      <c r="A17689">
        <v>4398</v>
      </c>
      <c r="B17689" t="s">
        <v>650</v>
      </c>
      <c r="C17689" t="s">
        <v>176</v>
      </c>
      <c r="K17689">
        <v>20</v>
      </c>
      <c r="L17689">
        <v>0</v>
      </c>
      <c r="M17689">
        <v>17</v>
      </c>
      <c r="N17689">
        <v>0</v>
      </c>
      <c r="O17689">
        <v>77</v>
      </c>
    </row>
    <row r="17690" spans="1:39" x14ac:dyDescent="0.3">
      <c r="A17690">
        <v>4398</v>
      </c>
      <c r="B17690" t="s">
        <v>650</v>
      </c>
      <c r="C17690" t="s">
        <v>4376</v>
      </c>
      <c r="K17690">
        <v>3</v>
      </c>
      <c r="L17690">
        <v>0</v>
      </c>
      <c r="M17690">
        <v>6</v>
      </c>
      <c r="N17690">
        <v>0</v>
      </c>
      <c r="O17690">
        <v>13</v>
      </c>
    </row>
    <row r="17691" spans="1:39" x14ac:dyDescent="0.3">
      <c r="A17691">
        <v>4398</v>
      </c>
      <c r="B17691" t="s">
        <v>650</v>
      </c>
      <c r="C17691" t="s">
        <v>4374</v>
      </c>
      <c r="K17691">
        <v>7</v>
      </c>
      <c r="L17691">
        <v>0</v>
      </c>
      <c r="M17691">
        <v>6</v>
      </c>
      <c r="N17691">
        <v>0</v>
      </c>
      <c r="O17691">
        <v>10</v>
      </c>
    </row>
    <row r="17692" spans="1:39" x14ac:dyDescent="0.3">
      <c r="A17692">
        <v>4398</v>
      </c>
      <c r="B17692" t="s">
        <v>650</v>
      </c>
      <c r="C17692" t="s">
        <v>75</v>
      </c>
      <c r="K17692">
        <v>1</v>
      </c>
      <c r="L17692">
        <v>0</v>
      </c>
      <c r="M17692">
        <v>0</v>
      </c>
      <c r="N17692">
        <v>0</v>
      </c>
      <c r="O17692">
        <v>0</v>
      </c>
    </row>
    <row r="17693" spans="1:39" x14ac:dyDescent="0.3">
      <c r="A17693">
        <v>4398</v>
      </c>
      <c r="B17693" t="s">
        <v>238</v>
      </c>
      <c r="C17693" t="s">
        <v>4377</v>
      </c>
      <c r="K17693">
        <v>19</v>
      </c>
      <c r="L17693">
        <v>0</v>
      </c>
      <c r="M17693">
        <v>59</v>
      </c>
      <c r="N17693">
        <v>0</v>
      </c>
      <c r="O17693">
        <v>106</v>
      </c>
    </row>
    <row r="17694" spans="1:39" x14ac:dyDescent="0.3">
      <c r="A17694">
        <v>4398</v>
      </c>
      <c r="B17694" t="s">
        <v>238</v>
      </c>
      <c r="C17694" t="s">
        <v>632</v>
      </c>
      <c r="K17694">
        <v>1</v>
      </c>
      <c r="L17694">
        <v>0</v>
      </c>
      <c r="M17694">
        <v>0</v>
      </c>
      <c r="N17694">
        <v>0</v>
      </c>
      <c r="O17694">
        <v>0</v>
      </c>
    </row>
    <row r="17695" spans="1:39" x14ac:dyDescent="0.3">
      <c r="A17695">
        <v>4398</v>
      </c>
      <c r="B17695" t="s">
        <v>238</v>
      </c>
      <c r="C17695" t="s">
        <v>2771</v>
      </c>
      <c r="K17695">
        <v>0</v>
      </c>
      <c r="L17695">
        <v>0</v>
      </c>
      <c r="M17695">
        <v>0</v>
      </c>
      <c r="N17695">
        <v>0</v>
      </c>
      <c r="O17695">
        <v>0</v>
      </c>
    </row>
    <row r="17696" spans="1:39" x14ac:dyDescent="0.3">
      <c r="A17696">
        <v>4398</v>
      </c>
      <c r="B17696" t="s">
        <v>238</v>
      </c>
      <c r="C17696" t="s">
        <v>59</v>
      </c>
      <c r="K17696">
        <v>1</v>
      </c>
      <c r="L17696">
        <v>0</v>
      </c>
      <c r="M17696">
        <v>-4</v>
      </c>
      <c r="N17696">
        <v>0</v>
      </c>
      <c r="O17696">
        <v>-4</v>
      </c>
    </row>
    <row r="17697" spans="1:29" x14ac:dyDescent="0.3">
      <c r="A17697">
        <v>4398</v>
      </c>
      <c r="B17697" t="s">
        <v>238</v>
      </c>
      <c r="C17697" t="s">
        <v>4181</v>
      </c>
      <c r="K17697">
        <v>9</v>
      </c>
      <c r="L17697">
        <v>0</v>
      </c>
      <c r="M17697">
        <v>6</v>
      </c>
      <c r="N17697">
        <v>0</v>
      </c>
      <c r="O17697">
        <v>-6</v>
      </c>
    </row>
    <row r="17698" spans="1:29" x14ac:dyDescent="0.3">
      <c r="A17698">
        <v>4398</v>
      </c>
      <c r="B17698" t="s">
        <v>238</v>
      </c>
      <c r="C17698" t="s">
        <v>3040</v>
      </c>
      <c r="K17698">
        <v>1</v>
      </c>
      <c r="L17698">
        <v>0</v>
      </c>
      <c r="M17698">
        <v>-7</v>
      </c>
      <c r="N17698">
        <v>0</v>
      </c>
      <c r="O17698">
        <v>-7</v>
      </c>
    </row>
    <row r="17699" spans="1:29" x14ac:dyDescent="0.3">
      <c r="A17699">
        <v>4398</v>
      </c>
      <c r="B17699" t="s">
        <v>650</v>
      </c>
      <c r="C17699" t="s">
        <v>75</v>
      </c>
      <c r="P17699">
        <v>15</v>
      </c>
      <c r="Q17699">
        <v>1</v>
      </c>
      <c r="R17699">
        <v>71</v>
      </c>
      <c r="S17699">
        <v>6</v>
      </c>
    </row>
    <row r="17700" spans="1:29" x14ac:dyDescent="0.3">
      <c r="A17700">
        <v>4398</v>
      </c>
      <c r="B17700" t="s">
        <v>650</v>
      </c>
      <c r="C17700" t="s">
        <v>4378</v>
      </c>
      <c r="P17700">
        <v>9</v>
      </c>
      <c r="Q17700">
        <v>0</v>
      </c>
      <c r="R17700">
        <v>18</v>
      </c>
      <c r="S17700">
        <v>2</v>
      </c>
    </row>
    <row r="17701" spans="1:29" x14ac:dyDescent="0.3">
      <c r="A17701">
        <v>4398</v>
      </c>
      <c r="B17701" t="s">
        <v>650</v>
      </c>
      <c r="C17701" t="s">
        <v>44</v>
      </c>
      <c r="P17701">
        <v>6</v>
      </c>
      <c r="Q17701">
        <v>0</v>
      </c>
      <c r="R17701">
        <v>12</v>
      </c>
      <c r="S17701">
        <v>2</v>
      </c>
    </row>
    <row r="17702" spans="1:29" x14ac:dyDescent="0.3">
      <c r="A17702">
        <v>4398</v>
      </c>
      <c r="B17702" t="s">
        <v>650</v>
      </c>
      <c r="C17702" t="s">
        <v>3785</v>
      </c>
      <c r="P17702">
        <v>12</v>
      </c>
      <c r="Q17702">
        <v>0</v>
      </c>
      <c r="R17702">
        <v>12</v>
      </c>
      <c r="S17702">
        <v>1</v>
      </c>
    </row>
    <row r="17703" spans="1:29" x14ac:dyDescent="0.3">
      <c r="A17703">
        <v>4398</v>
      </c>
      <c r="B17703" t="s">
        <v>650</v>
      </c>
      <c r="C17703" t="s">
        <v>176</v>
      </c>
      <c r="P17703">
        <v>6</v>
      </c>
      <c r="Q17703">
        <v>0</v>
      </c>
      <c r="R17703">
        <v>10</v>
      </c>
      <c r="S17703">
        <v>3</v>
      </c>
    </row>
    <row r="17704" spans="1:29" x14ac:dyDescent="0.3">
      <c r="A17704">
        <v>4398</v>
      </c>
      <c r="B17704" t="s">
        <v>650</v>
      </c>
      <c r="C17704" t="s">
        <v>2830</v>
      </c>
      <c r="P17704">
        <v>9</v>
      </c>
      <c r="Q17704">
        <v>0</v>
      </c>
      <c r="R17704">
        <v>9</v>
      </c>
      <c r="S17704">
        <v>1</v>
      </c>
    </row>
    <row r="17705" spans="1:29" x14ac:dyDescent="0.3">
      <c r="A17705">
        <v>4398</v>
      </c>
      <c r="B17705" t="s">
        <v>650</v>
      </c>
      <c r="C17705" t="s">
        <v>3132</v>
      </c>
      <c r="P17705">
        <v>9</v>
      </c>
      <c r="Q17705">
        <v>0</v>
      </c>
      <c r="R17705">
        <v>9</v>
      </c>
      <c r="S17705">
        <v>1</v>
      </c>
    </row>
    <row r="17706" spans="1:29" x14ac:dyDescent="0.3">
      <c r="A17706">
        <v>4398</v>
      </c>
      <c r="B17706" t="s">
        <v>238</v>
      </c>
      <c r="C17706" t="s">
        <v>1424</v>
      </c>
      <c r="P17706">
        <v>15</v>
      </c>
      <c r="Q17706">
        <v>0</v>
      </c>
      <c r="R17706">
        <v>33</v>
      </c>
      <c r="S17706">
        <v>4</v>
      </c>
    </row>
    <row r="17707" spans="1:29" x14ac:dyDescent="0.3">
      <c r="A17707">
        <v>4398</v>
      </c>
      <c r="B17707" t="s">
        <v>238</v>
      </c>
      <c r="C17707" t="s">
        <v>4182</v>
      </c>
      <c r="P17707">
        <v>11</v>
      </c>
      <c r="Q17707">
        <v>0</v>
      </c>
      <c r="R17707">
        <v>11</v>
      </c>
      <c r="S17707">
        <v>1</v>
      </c>
    </row>
    <row r="17708" spans="1:29" x14ac:dyDescent="0.3">
      <c r="A17708">
        <v>4398</v>
      </c>
      <c r="B17708" t="s">
        <v>238</v>
      </c>
      <c r="C17708" t="s">
        <v>4375</v>
      </c>
      <c r="P17708">
        <v>6</v>
      </c>
      <c r="Q17708">
        <v>0</v>
      </c>
      <c r="R17708">
        <v>6</v>
      </c>
      <c r="S17708">
        <v>1</v>
      </c>
    </row>
    <row r="17709" spans="1:29" x14ac:dyDescent="0.3">
      <c r="A17709">
        <v>4398</v>
      </c>
      <c r="B17709" t="s">
        <v>650</v>
      </c>
      <c r="C17709" t="s">
        <v>75</v>
      </c>
      <c r="T17709">
        <v>11</v>
      </c>
      <c r="U17709">
        <v>11</v>
      </c>
      <c r="V17709">
        <v>0</v>
      </c>
      <c r="W17709">
        <v>11</v>
      </c>
      <c r="X17709">
        <v>1</v>
      </c>
    </row>
    <row r="17710" spans="1:29" x14ac:dyDescent="0.3">
      <c r="A17710">
        <v>4398</v>
      </c>
      <c r="B17710" t="s">
        <v>238</v>
      </c>
      <c r="C17710" t="s">
        <v>632</v>
      </c>
      <c r="T17710">
        <v>15</v>
      </c>
      <c r="U17710">
        <v>16</v>
      </c>
      <c r="V17710">
        <v>0</v>
      </c>
      <c r="W17710">
        <v>30</v>
      </c>
      <c r="X17710">
        <v>2</v>
      </c>
    </row>
    <row r="17711" spans="1:29" x14ac:dyDescent="0.3">
      <c r="A17711">
        <v>4398</v>
      </c>
      <c r="B17711" t="s">
        <v>238</v>
      </c>
      <c r="C17711" t="s">
        <v>2771</v>
      </c>
      <c r="T17711">
        <v>15</v>
      </c>
      <c r="U17711">
        <v>15</v>
      </c>
      <c r="V17711">
        <v>0</v>
      </c>
      <c r="W17711">
        <v>15</v>
      </c>
      <c r="X17711">
        <v>1</v>
      </c>
    </row>
    <row r="17712" spans="1:29" x14ac:dyDescent="0.3">
      <c r="A17712">
        <v>4398</v>
      </c>
      <c r="B17712" t="s">
        <v>650</v>
      </c>
      <c r="C17712" t="s">
        <v>4379</v>
      </c>
      <c r="Y17712">
        <v>5</v>
      </c>
      <c r="Z17712">
        <v>9</v>
      </c>
      <c r="AA17712">
        <v>0</v>
      </c>
      <c r="AB17712">
        <v>10</v>
      </c>
      <c r="AC17712">
        <v>2</v>
      </c>
    </row>
    <row r="17713" spans="1:39" x14ac:dyDescent="0.3">
      <c r="A17713">
        <v>4398</v>
      </c>
      <c r="B17713" t="s">
        <v>238</v>
      </c>
      <c r="C17713" t="s">
        <v>2771</v>
      </c>
      <c r="Y17713">
        <v>16</v>
      </c>
      <c r="Z17713">
        <v>36</v>
      </c>
      <c r="AA17713">
        <v>0</v>
      </c>
      <c r="AB17713">
        <v>64</v>
      </c>
      <c r="AC17713">
        <v>4</v>
      </c>
    </row>
    <row r="17714" spans="1:39" x14ac:dyDescent="0.3">
      <c r="A17714">
        <v>4398</v>
      </c>
      <c r="B17714" t="s">
        <v>650</v>
      </c>
      <c r="C17714" t="s">
        <v>4083</v>
      </c>
      <c r="AD17714">
        <v>2</v>
      </c>
      <c r="AE17714">
        <v>25</v>
      </c>
      <c r="AF17714">
        <v>1</v>
      </c>
      <c r="AG17714">
        <v>50</v>
      </c>
      <c r="AH17714">
        <v>5</v>
      </c>
      <c r="AI17714">
        <v>2</v>
      </c>
    </row>
    <row r="17715" spans="1:39" x14ac:dyDescent="0.3">
      <c r="A17715">
        <v>4398</v>
      </c>
      <c r="B17715" t="s">
        <v>238</v>
      </c>
      <c r="C17715" t="s">
        <v>4184</v>
      </c>
      <c r="AD17715">
        <v>1</v>
      </c>
      <c r="AE17715">
        <v>46</v>
      </c>
      <c r="AF17715">
        <v>1</v>
      </c>
      <c r="AG17715">
        <v>100</v>
      </c>
      <c r="AH17715">
        <v>3</v>
      </c>
      <c r="AI17715">
        <v>0</v>
      </c>
    </row>
    <row r="17716" spans="1:39" x14ac:dyDescent="0.3">
      <c r="A17716">
        <v>4398</v>
      </c>
      <c r="B17716" t="s">
        <v>650</v>
      </c>
      <c r="C17716" t="s">
        <v>4380</v>
      </c>
      <c r="AJ17716">
        <v>61</v>
      </c>
      <c r="AK17716">
        <v>255</v>
      </c>
      <c r="AL17716">
        <v>42.5</v>
      </c>
      <c r="AM17716">
        <v>6</v>
      </c>
    </row>
    <row r="17717" spans="1:39" x14ac:dyDescent="0.3">
      <c r="A17717">
        <v>4398</v>
      </c>
      <c r="B17717" t="s">
        <v>650</v>
      </c>
      <c r="C17717" t="s">
        <v>74</v>
      </c>
      <c r="AJ17717">
        <v>29</v>
      </c>
      <c r="AK17717">
        <v>38</v>
      </c>
      <c r="AL17717">
        <v>19</v>
      </c>
      <c r="AM17717">
        <v>2</v>
      </c>
    </row>
    <row r="17718" spans="1:39" x14ac:dyDescent="0.3">
      <c r="A17718">
        <v>4398</v>
      </c>
      <c r="B17718" t="s">
        <v>238</v>
      </c>
      <c r="C17718" t="s">
        <v>3131</v>
      </c>
      <c r="AJ17718">
        <v>52</v>
      </c>
      <c r="AK17718">
        <v>295</v>
      </c>
      <c r="AL17718">
        <v>36.9</v>
      </c>
      <c r="AM17718">
        <v>8</v>
      </c>
    </row>
    <row r="17719" spans="1:39" x14ac:dyDescent="0.3">
      <c r="A17719">
        <v>4399</v>
      </c>
      <c r="B17719" t="s">
        <v>746</v>
      </c>
      <c r="C17719" t="s">
        <v>3727</v>
      </c>
      <c r="D17719">
        <v>20</v>
      </c>
      <c r="E17719">
        <v>35</v>
      </c>
      <c r="F17719">
        <v>7</v>
      </c>
      <c r="G17719">
        <v>4</v>
      </c>
      <c r="H17719">
        <v>1</v>
      </c>
      <c r="I17719">
        <v>178</v>
      </c>
      <c r="J17719">
        <v>86.3</v>
      </c>
    </row>
    <row r="17720" spans="1:39" x14ac:dyDescent="0.3">
      <c r="A17720">
        <v>4399</v>
      </c>
      <c r="B17720" t="s">
        <v>746</v>
      </c>
      <c r="C17720" t="s">
        <v>4228</v>
      </c>
      <c r="D17720">
        <v>7</v>
      </c>
      <c r="E17720">
        <v>28.6</v>
      </c>
      <c r="F17720">
        <v>2</v>
      </c>
      <c r="G17720">
        <v>2</v>
      </c>
      <c r="H17720">
        <v>1</v>
      </c>
      <c r="I17720">
        <v>40</v>
      </c>
      <c r="J17720">
        <v>66.599999999999994</v>
      </c>
    </row>
    <row r="17721" spans="1:39" x14ac:dyDescent="0.3">
      <c r="A17721">
        <v>4399</v>
      </c>
      <c r="B17721" t="s">
        <v>1448</v>
      </c>
      <c r="C17721" t="s">
        <v>3769</v>
      </c>
      <c r="D17721">
        <v>31</v>
      </c>
      <c r="E17721">
        <v>51.6</v>
      </c>
      <c r="F17721">
        <v>16</v>
      </c>
      <c r="G17721">
        <v>0</v>
      </c>
      <c r="H17721">
        <v>0</v>
      </c>
      <c r="I17721">
        <v>188</v>
      </c>
      <c r="J17721">
        <v>102.6</v>
      </c>
    </row>
    <row r="17722" spans="1:39" x14ac:dyDescent="0.3">
      <c r="A17722">
        <v>4399</v>
      </c>
      <c r="B17722" t="s">
        <v>746</v>
      </c>
      <c r="C17722" t="s">
        <v>3843</v>
      </c>
      <c r="K17722">
        <v>3</v>
      </c>
      <c r="L17722">
        <v>0</v>
      </c>
      <c r="M17722">
        <v>24</v>
      </c>
      <c r="N17722">
        <v>0</v>
      </c>
      <c r="O17722">
        <v>38</v>
      </c>
    </row>
    <row r="17723" spans="1:39" x14ac:dyDescent="0.3">
      <c r="A17723">
        <v>4399</v>
      </c>
      <c r="B17723" t="s">
        <v>746</v>
      </c>
      <c r="C17723" t="s">
        <v>107</v>
      </c>
      <c r="K17723">
        <v>7</v>
      </c>
      <c r="L17723">
        <v>0</v>
      </c>
      <c r="M17723">
        <v>11</v>
      </c>
      <c r="N17723">
        <v>0</v>
      </c>
      <c r="O17723">
        <v>35</v>
      </c>
    </row>
    <row r="17724" spans="1:39" x14ac:dyDescent="0.3">
      <c r="A17724">
        <v>4399</v>
      </c>
      <c r="B17724" t="s">
        <v>746</v>
      </c>
      <c r="C17724" t="s">
        <v>3727</v>
      </c>
      <c r="K17724">
        <v>12</v>
      </c>
      <c r="L17724">
        <v>0</v>
      </c>
      <c r="M17724">
        <v>14</v>
      </c>
      <c r="N17724">
        <v>1</v>
      </c>
      <c r="O17724">
        <v>30</v>
      </c>
    </row>
    <row r="17725" spans="1:39" x14ac:dyDescent="0.3">
      <c r="A17725">
        <v>4399</v>
      </c>
      <c r="B17725" t="s">
        <v>746</v>
      </c>
      <c r="C17725" t="s">
        <v>4228</v>
      </c>
      <c r="K17725">
        <v>1</v>
      </c>
      <c r="L17725">
        <v>0</v>
      </c>
      <c r="M17725">
        <v>12</v>
      </c>
      <c r="N17725">
        <v>0</v>
      </c>
      <c r="O17725">
        <v>12</v>
      </c>
    </row>
    <row r="17726" spans="1:39" x14ac:dyDescent="0.3">
      <c r="A17726">
        <v>4399</v>
      </c>
      <c r="B17726" t="s">
        <v>1448</v>
      </c>
      <c r="C17726" t="s">
        <v>56</v>
      </c>
      <c r="K17726">
        <v>37</v>
      </c>
      <c r="L17726">
        <v>0</v>
      </c>
      <c r="M17726">
        <v>28</v>
      </c>
      <c r="N17726">
        <v>2</v>
      </c>
      <c r="O17726">
        <v>153</v>
      </c>
    </row>
    <row r="17727" spans="1:39" x14ac:dyDescent="0.3">
      <c r="A17727">
        <v>4399</v>
      </c>
      <c r="B17727" t="s">
        <v>1448</v>
      </c>
      <c r="C17727" t="s">
        <v>3769</v>
      </c>
      <c r="K17727">
        <v>9</v>
      </c>
      <c r="L17727">
        <v>0</v>
      </c>
      <c r="M17727">
        <v>23</v>
      </c>
      <c r="N17727">
        <v>0</v>
      </c>
      <c r="O17727">
        <v>20</v>
      </c>
    </row>
    <row r="17728" spans="1:39" x14ac:dyDescent="0.3">
      <c r="A17728">
        <v>4399</v>
      </c>
      <c r="B17728" t="s">
        <v>1448</v>
      </c>
      <c r="C17728" t="s">
        <v>3770</v>
      </c>
      <c r="K17728">
        <v>6</v>
      </c>
      <c r="L17728">
        <v>0</v>
      </c>
      <c r="M17728">
        <v>8</v>
      </c>
      <c r="N17728">
        <v>0</v>
      </c>
      <c r="O17728">
        <v>15</v>
      </c>
    </row>
    <row r="17729" spans="1:35" x14ac:dyDescent="0.3">
      <c r="A17729">
        <v>4399</v>
      </c>
      <c r="B17729" t="s">
        <v>1448</v>
      </c>
      <c r="C17729" t="s">
        <v>144</v>
      </c>
      <c r="K17729">
        <v>1</v>
      </c>
      <c r="L17729">
        <v>0</v>
      </c>
      <c r="M17729">
        <v>2</v>
      </c>
      <c r="N17729">
        <v>0</v>
      </c>
      <c r="O17729">
        <v>2</v>
      </c>
    </row>
    <row r="17730" spans="1:35" x14ac:dyDescent="0.3">
      <c r="A17730">
        <v>4399</v>
      </c>
      <c r="B17730" t="s">
        <v>1448</v>
      </c>
      <c r="C17730" t="s">
        <v>2070</v>
      </c>
      <c r="K17730">
        <v>1</v>
      </c>
      <c r="L17730">
        <v>0</v>
      </c>
      <c r="M17730">
        <v>-2</v>
      </c>
      <c r="N17730">
        <v>0</v>
      </c>
      <c r="O17730">
        <v>-2</v>
      </c>
    </row>
    <row r="17731" spans="1:35" x14ac:dyDescent="0.3">
      <c r="A17731">
        <v>4399</v>
      </c>
      <c r="B17731" t="s">
        <v>746</v>
      </c>
      <c r="C17731" t="s">
        <v>4381</v>
      </c>
      <c r="P17731">
        <v>47</v>
      </c>
      <c r="Q17731">
        <v>0</v>
      </c>
      <c r="R17731">
        <v>94</v>
      </c>
      <c r="S17731">
        <v>3</v>
      </c>
    </row>
    <row r="17732" spans="1:35" x14ac:dyDescent="0.3">
      <c r="A17732">
        <v>4399</v>
      </c>
      <c r="B17732" t="s">
        <v>746</v>
      </c>
      <c r="C17732" t="s">
        <v>1953</v>
      </c>
      <c r="P17732">
        <v>35</v>
      </c>
      <c r="Q17732">
        <v>1</v>
      </c>
      <c r="R17732">
        <v>82</v>
      </c>
      <c r="S17732">
        <v>5</v>
      </c>
    </row>
    <row r="17733" spans="1:35" x14ac:dyDescent="0.3">
      <c r="A17733">
        <v>4399</v>
      </c>
      <c r="B17733" t="s">
        <v>746</v>
      </c>
      <c r="C17733" t="s">
        <v>107</v>
      </c>
      <c r="P17733">
        <v>42</v>
      </c>
      <c r="Q17733">
        <v>1</v>
      </c>
      <c r="R17733">
        <v>42</v>
      </c>
      <c r="S17733">
        <v>1</v>
      </c>
    </row>
    <row r="17734" spans="1:35" x14ac:dyDescent="0.3">
      <c r="A17734">
        <v>4399</v>
      </c>
      <c r="B17734" t="s">
        <v>1448</v>
      </c>
      <c r="C17734" t="s">
        <v>1591</v>
      </c>
      <c r="P17734">
        <v>58</v>
      </c>
      <c r="Q17734">
        <v>0</v>
      </c>
      <c r="R17734">
        <v>84</v>
      </c>
      <c r="S17734">
        <v>4</v>
      </c>
    </row>
    <row r="17735" spans="1:35" x14ac:dyDescent="0.3">
      <c r="A17735">
        <v>4399</v>
      </c>
      <c r="B17735" t="s">
        <v>1448</v>
      </c>
      <c r="C17735" t="s">
        <v>2070</v>
      </c>
      <c r="P17735">
        <v>37</v>
      </c>
      <c r="Q17735">
        <v>0</v>
      </c>
      <c r="R17735">
        <v>50</v>
      </c>
      <c r="S17735">
        <v>5</v>
      </c>
    </row>
    <row r="17736" spans="1:35" x14ac:dyDescent="0.3">
      <c r="A17736">
        <v>4399</v>
      </c>
      <c r="B17736" t="s">
        <v>1448</v>
      </c>
      <c r="C17736" t="s">
        <v>3893</v>
      </c>
      <c r="P17736">
        <v>11</v>
      </c>
      <c r="Q17736">
        <v>0</v>
      </c>
      <c r="R17736">
        <v>22</v>
      </c>
      <c r="S17736">
        <v>3</v>
      </c>
    </row>
    <row r="17737" spans="1:35" x14ac:dyDescent="0.3">
      <c r="A17737">
        <v>4399</v>
      </c>
      <c r="B17737" t="s">
        <v>1448</v>
      </c>
      <c r="C17737" t="s">
        <v>142</v>
      </c>
      <c r="P17737">
        <v>15</v>
      </c>
      <c r="Q17737">
        <v>0</v>
      </c>
      <c r="R17737">
        <v>15</v>
      </c>
      <c r="S17737">
        <v>1</v>
      </c>
    </row>
    <row r="17738" spans="1:35" x14ac:dyDescent="0.3">
      <c r="A17738">
        <v>4399</v>
      </c>
      <c r="B17738" t="s">
        <v>1448</v>
      </c>
      <c r="C17738" t="s">
        <v>310</v>
      </c>
      <c r="P17738">
        <v>10</v>
      </c>
      <c r="Q17738">
        <v>0</v>
      </c>
      <c r="R17738">
        <v>14</v>
      </c>
      <c r="S17738">
        <v>2</v>
      </c>
    </row>
    <row r="17739" spans="1:35" x14ac:dyDescent="0.3">
      <c r="A17739">
        <v>4399</v>
      </c>
      <c r="B17739" t="s">
        <v>1448</v>
      </c>
      <c r="C17739" t="s">
        <v>56</v>
      </c>
      <c r="P17739">
        <v>3</v>
      </c>
      <c r="Q17739">
        <v>0</v>
      </c>
      <c r="R17739">
        <v>3</v>
      </c>
      <c r="S17739">
        <v>1</v>
      </c>
    </row>
    <row r="17740" spans="1:35" x14ac:dyDescent="0.3">
      <c r="A17740">
        <v>4399</v>
      </c>
      <c r="B17740" t="s">
        <v>746</v>
      </c>
      <c r="C17740" t="s">
        <v>1953</v>
      </c>
      <c r="T17740">
        <v>18</v>
      </c>
      <c r="U17740">
        <v>22</v>
      </c>
      <c r="V17740">
        <v>0</v>
      </c>
      <c r="W17740">
        <v>54</v>
      </c>
      <c r="X17740">
        <v>3</v>
      </c>
    </row>
    <row r="17741" spans="1:35" x14ac:dyDescent="0.3">
      <c r="A17741">
        <v>4399</v>
      </c>
      <c r="B17741" t="s">
        <v>1448</v>
      </c>
      <c r="C17741" t="s">
        <v>142</v>
      </c>
      <c r="T17741">
        <v>36</v>
      </c>
      <c r="U17741">
        <v>39</v>
      </c>
      <c r="V17741">
        <v>0</v>
      </c>
      <c r="W17741">
        <v>72</v>
      </c>
      <c r="X17741">
        <v>2</v>
      </c>
    </row>
    <row r="17742" spans="1:35" x14ac:dyDescent="0.3">
      <c r="A17742">
        <v>4399</v>
      </c>
      <c r="B17742" t="s">
        <v>746</v>
      </c>
      <c r="C17742" t="s">
        <v>107</v>
      </c>
      <c r="Y17742">
        <v>14.8</v>
      </c>
      <c r="Z17742">
        <v>21</v>
      </c>
      <c r="AA17742">
        <v>0</v>
      </c>
      <c r="AB17742">
        <v>59</v>
      </c>
      <c r="AC17742">
        <v>4</v>
      </c>
    </row>
    <row r="17743" spans="1:35" x14ac:dyDescent="0.3">
      <c r="A17743">
        <v>4399</v>
      </c>
      <c r="B17743" t="s">
        <v>1448</v>
      </c>
      <c r="C17743" t="s">
        <v>142</v>
      </c>
      <c r="Y17743">
        <v>2.2999999999999998</v>
      </c>
      <c r="Z17743">
        <v>7</v>
      </c>
      <c r="AA17743">
        <v>0</v>
      </c>
      <c r="AB17743">
        <v>7</v>
      </c>
      <c r="AC17743">
        <v>3</v>
      </c>
    </row>
    <row r="17744" spans="1:35" x14ac:dyDescent="0.3">
      <c r="A17744">
        <v>4399</v>
      </c>
      <c r="B17744" t="s">
        <v>746</v>
      </c>
      <c r="C17744" t="s">
        <v>4382</v>
      </c>
      <c r="AD17744">
        <v>0</v>
      </c>
      <c r="AE17744" t="s">
        <v>136</v>
      </c>
      <c r="AF17744">
        <v>0</v>
      </c>
      <c r="AG17744" t="s">
        <v>136</v>
      </c>
      <c r="AH17744">
        <v>3</v>
      </c>
      <c r="AI17744">
        <v>3</v>
      </c>
    </row>
    <row r="17745" spans="1:39" x14ac:dyDescent="0.3">
      <c r="A17745">
        <v>4399</v>
      </c>
      <c r="B17745" t="s">
        <v>1448</v>
      </c>
      <c r="C17745" t="s">
        <v>4383</v>
      </c>
      <c r="AD17745">
        <v>4</v>
      </c>
      <c r="AE17745">
        <v>42</v>
      </c>
      <c r="AF17745">
        <v>3</v>
      </c>
      <c r="AG17745">
        <v>75</v>
      </c>
      <c r="AH17745">
        <v>12</v>
      </c>
      <c r="AI17745">
        <v>3</v>
      </c>
    </row>
    <row r="17746" spans="1:39" x14ac:dyDescent="0.3">
      <c r="A17746">
        <v>4399</v>
      </c>
      <c r="B17746" t="s">
        <v>746</v>
      </c>
      <c r="C17746" t="s">
        <v>4384</v>
      </c>
      <c r="AJ17746">
        <v>37</v>
      </c>
      <c r="AK17746">
        <v>102</v>
      </c>
      <c r="AL17746">
        <v>34</v>
      </c>
      <c r="AM17746">
        <v>3</v>
      </c>
    </row>
    <row r="17747" spans="1:39" x14ac:dyDescent="0.3">
      <c r="A17747">
        <v>4399</v>
      </c>
      <c r="B17747" t="s">
        <v>746</v>
      </c>
      <c r="C17747" t="s">
        <v>4385</v>
      </c>
      <c r="AJ17747">
        <v>57</v>
      </c>
      <c r="AK17747">
        <v>91</v>
      </c>
      <c r="AL17747">
        <v>45.5</v>
      </c>
      <c r="AM17747">
        <v>2</v>
      </c>
    </row>
    <row r="17748" spans="1:39" x14ac:dyDescent="0.3">
      <c r="A17748">
        <v>4399</v>
      </c>
      <c r="B17748" t="s">
        <v>1448</v>
      </c>
      <c r="C17748" t="s">
        <v>3373</v>
      </c>
      <c r="AJ17748">
        <v>44</v>
      </c>
      <c r="AK17748">
        <v>261</v>
      </c>
      <c r="AL17748">
        <v>37.299999999999997</v>
      </c>
      <c r="AM17748">
        <v>7</v>
      </c>
    </row>
    <row r="17749" spans="1:39" x14ac:dyDescent="0.3">
      <c r="A17749">
        <v>4400</v>
      </c>
      <c r="B17749" t="s">
        <v>363</v>
      </c>
      <c r="C17749" t="s">
        <v>4193</v>
      </c>
      <c r="D17749">
        <v>19</v>
      </c>
      <c r="E17749">
        <v>57.9</v>
      </c>
      <c r="F17749">
        <v>11</v>
      </c>
      <c r="G17749">
        <v>0</v>
      </c>
      <c r="H17749">
        <v>0</v>
      </c>
      <c r="I17749">
        <v>120</v>
      </c>
      <c r="J17749">
        <v>111</v>
      </c>
    </row>
    <row r="17750" spans="1:39" x14ac:dyDescent="0.3">
      <c r="A17750">
        <v>4400</v>
      </c>
      <c r="B17750" t="s">
        <v>692</v>
      </c>
      <c r="C17750" t="s">
        <v>2967</v>
      </c>
      <c r="D17750">
        <v>37</v>
      </c>
      <c r="E17750">
        <v>62.2</v>
      </c>
      <c r="F17750">
        <v>23</v>
      </c>
      <c r="G17750">
        <v>1</v>
      </c>
      <c r="H17750">
        <v>0</v>
      </c>
      <c r="I17750">
        <v>242</v>
      </c>
      <c r="J17750">
        <v>111.7</v>
      </c>
    </row>
    <row r="17751" spans="1:39" x14ac:dyDescent="0.3">
      <c r="A17751">
        <v>4400</v>
      </c>
      <c r="B17751" t="s">
        <v>363</v>
      </c>
      <c r="C17751" t="s">
        <v>289</v>
      </c>
      <c r="K17751">
        <v>15</v>
      </c>
      <c r="L17751">
        <v>0</v>
      </c>
      <c r="M17751">
        <v>11</v>
      </c>
      <c r="N17751">
        <v>0</v>
      </c>
      <c r="O17751">
        <v>50</v>
      </c>
    </row>
    <row r="17752" spans="1:39" x14ac:dyDescent="0.3">
      <c r="A17752">
        <v>4400</v>
      </c>
      <c r="B17752" t="s">
        <v>363</v>
      </c>
      <c r="C17752" t="s">
        <v>3461</v>
      </c>
      <c r="K17752">
        <v>15</v>
      </c>
      <c r="L17752">
        <v>0</v>
      </c>
      <c r="M17752">
        <v>6</v>
      </c>
      <c r="N17752">
        <v>0</v>
      </c>
      <c r="O17752">
        <v>41</v>
      </c>
    </row>
    <row r="17753" spans="1:39" x14ac:dyDescent="0.3">
      <c r="A17753">
        <v>4400</v>
      </c>
      <c r="B17753" t="s">
        <v>363</v>
      </c>
      <c r="C17753" t="s">
        <v>4193</v>
      </c>
      <c r="K17753">
        <v>7</v>
      </c>
      <c r="L17753">
        <v>0</v>
      </c>
      <c r="M17753">
        <v>16</v>
      </c>
      <c r="N17753">
        <v>2</v>
      </c>
      <c r="O17753">
        <v>36</v>
      </c>
    </row>
    <row r="17754" spans="1:39" x14ac:dyDescent="0.3">
      <c r="A17754">
        <v>4400</v>
      </c>
      <c r="B17754" t="s">
        <v>363</v>
      </c>
      <c r="C17754" t="s">
        <v>153</v>
      </c>
      <c r="K17754">
        <v>3</v>
      </c>
      <c r="L17754">
        <v>0</v>
      </c>
      <c r="M17754">
        <v>4</v>
      </c>
      <c r="N17754">
        <v>0</v>
      </c>
      <c r="O17754">
        <v>9</v>
      </c>
    </row>
    <row r="17755" spans="1:39" x14ac:dyDescent="0.3">
      <c r="A17755">
        <v>4400</v>
      </c>
      <c r="B17755" t="s">
        <v>363</v>
      </c>
      <c r="C17755" t="s">
        <v>2072</v>
      </c>
      <c r="K17755">
        <v>1</v>
      </c>
      <c r="L17755">
        <v>0</v>
      </c>
      <c r="M17755">
        <v>9</v>
      </c>
      <c r="N17755">
        <v>0</v>
      </c>
      <c r="O17755">
        <v>9</v>
      </c>
    </row>
    <row r="17756" spans="1:39" x14ac:dyDescent="0.3">
      <c r="A17756">
        <v>4400</v>
      </c>
      <c r="B17756" t="s">
        <v>363</v>
      </c>
      <c r="C17756" t="s">
        <v>291</v>
      </c>
      <c r="K17756">
        <v>1</v>
      </c>
      <c r="L17756">
        <v>0</v>
      </c>
      <c r="M17756">
        <v>9</v>
      </c>
      <c r="N17756">
        <v>0</v>
      </c>
      <c r="O17756">
        <v>9</v>
      </c>
    </row>
    <row r="17757" spans="1:39" x14ac:dyDescent="0.3">
      <c r="A17757">
        <v>4400</v>
      </c>
      <c r="B17757" t="s">
        <v>363</v>
      </c>
      <c r="C17757" t="s">
        <v>750</v>
      </c>
      <c r="K17757">
        <v>2</v>
      </c>
      <c r="L17757">
        <v>0</v>
      </c>
      <c r="M17757">
        <v>2</v>
      </c>
      <c r="N17757">
        <v>0</v>
      </c>
      <c r="O17757">
        <v>2</v>
      </c>
    </row>
    <row r="17758" spans="1:39" x14ac:dyDescent="0.3">
      <c r="A17758">
        <v>4400</v>
      </c>
      <c r="B17758" t="s">
        <v>692</v>
      </c>
      <c r="C17758" t="s">
        <v>81</v>
      </c>
      <c r="K17758">
        <v>9</v>
      </c>
      <c r="L17758">
        <v>0</v>
      </c>
      <c r="M17758">
        <v>9</v>
      </c>
      <c r="N17758">
        <v>0</v>
      </c>
      <c r="O17758">
        <v>34</v>
      </c>
    </row>
    <row r="17759" spans="1:39" x14ac:dyDescent="0.3">
      <c r="A17759">
        <v>4400</v>
      </c>
      <c r="B17759" t="s">
        <v>692</v>
      </c>
      <c r="C17759" t="s">
        <v>1968</v>
      </c>
      <c r="K17759">
        <v>2</v>
      </c>
      <c r="L17759">
        <v>0</v>
      </c>
      <c r="M17759">
        <v>10</v>
      </c>
      <c r="N17759">
        <v>0</v>
      </c>
      <c r="O17759">
        <v>13</v>
      </c>
    </row>
    <row r="17760" spans="1:39" x14ac:dyDescent="0.3">
      <c r="A17760">
        <v>4400</v>
      </c>
      <c r="B17760" t="s">
        <v>692</v>
      </c>
      <c r="C17760" t="s">
        <v>56</v>
      </c>
      <c r="K17760">
        <v>3</v>
      </c>
      <c r="L17760">
        <v>0</v>
      </c>
      <c r="M17760">
        <v>5</v>
      </c>
      <c r="N17760">
        <v>0</v>
      </c>
      <c r="O17760">
        <v>10</v>
      </c>
    </row>
    <row r="17761" spans="1:19" x14ac:dyDescent="0.3">
      <c r="A17761">
        <v>4400</v>
      </c>
      <c r="B17761" t="s">
        <v>692</v>
      </c>
      <c r="C17761" t="s">
        <v>447</v>
      </c>
      <c r="K17761">
        <v>2</v>
      </c>
      <c r="L17761">
        <v>0</v>
      </c>
      <c r="M17761">
        <v>4</v>
      </c>
      <c r="N17761">
        <v>0</v>
      </c>
      <c r="O17761">
        <v>8</v>
      </c>
    </row>
    <row r="17762" spans="1:19" x14ac:dyDescent="0.3">
      <c r="A17762">
        <v>4400</v>
      </c>
      <c r="B17762" t="s">
        <v>692</v>
      </c>
      <c r="C17762" t="s">
        <v>4386</v>
      </c>
      <c r="K17762">
        <v>3</v>
      </c>
      <c r="L17762">
        <v>0</v>
      </c>
      <c r="M17762">
        <v>4</v>
      </c>
      <c r="N17762">
        <v>0</v>
      </c>
      <c r="O17762">
        <v>2</v>
      </c>
    </row>
    <row r="17763" spans="1:19" x14ac:dyDescent="0.3">
      <c r="A17763">
        <v>4400</v>
      </c>
      <c r="B17763" t="s">
        <v>692</v>
      </c>
      <c r="C17763" t="s">
        <v>2967</v>
      </c>
      <c r="K17763">
        <v>8</v>
      </c>
      <c r="L17763">
        <v>0</v>
      </c>
      <c r="M17763">
        <v>12</v>
      </c>
      <c r="N17763">
        <v>0</v>
      </c>
      <c r="O17763">
        <v>-22</v>
      </c>
    </row>
    <row r="17764" spans="1:19" x14ac:dyDescent="0.3">
      <c r="A17764">
        <v>4400</v>
      </c>
      <c r="B17764" t="s">
        <v>363</v>
      </c>
      <c r="C17764" t="s">
        <v>2072</v>
      </c>
      <c r="P17764">
        <v>36</v>
      </c>
      <c r="Q17764">
        <v>0</v>
      </c>
      <c r="R17764">
        <v>74</v>
      </c>
      <c r="S17764">
        <v>4</v>
      </c>
    </row>
    <row r="17765" spans="1:19" x14ac:dyDescent="0.3">
      <c r="A17765">
        <v>4400</v>
      </c>
      <c r="B17765" t="s">
        <v>363</v>
      </c>
      <c r="C17765" t="s">
        <v>291</v>
      </c>
      <c r="P17765">
        <v>15</v>
      </c>
      <c r="Q17765">
        <v>0</v>
      </c>
      <c r="R17765">
        <v>27</v>
      </c>
      <c r="S17765">
        <v>2</v>
      </c>
    </row>
    <row r="17766" spans="1:19" x14ac:dyDescent="0.3">
      <c r="A17766">
        <v>4400</v>
      </c>
      <c r="B17766" t="s">
        <v>363</v>
      </c>
      <c r="C17766" t="s">
        <v>289</v>
      </c>
      <c r="P17766">
        <v>8</v>
      </c>
      <c r="Q17766">
        <v>0</v>
      </c>
      <c r="R17766">
        <v>10</v>
      </c>
      <c r="S17766">
        <v>2</v>
      </c>
    </row>
    <row r="17767" spans="1:19" x14ac:dyDescent="0.3">
      <c r="A17767">
        <v>4400</v>
      </c>
      <c r="B17767" t="s">
        <v>363</v>
      </c>
      <c r="C17767" t="s">
        <v>3461</v>
      </c>
      <c r="P17767">
        <v>6</v>
      </c>
      <c r="Q17767">
        <v>0</v>
      </c>
      <c r="R17767">
        <v>6</v>
      </c>
      <c r="S17767">
        <v>1</v>
      </c>
    </row>
    <row r="17768" spans="1:19" x14ac:dyDescent="0.3">
      <c r="A17768">
        <v>4400</v>
      </c>
      <c r="B17768" t="s">
        <v>363</v>
      </c>
      <c r="C17768" t="s">
        <v>4387</v>
      </c>
      <c r="P17768">
        <v>5</v>
      </c>
      <c r="Q17768">
        <v>0</v>
      </c>
      <c r="R17768">
        <v>5</v>
      </c>
      <c r="S17768">
        <v>1</v>
      </c>
    </row>
    <row r="17769" spans="1:19" x14ac:dyDescent="0.3">
      <c r="A17769">
        <v>4400</v>
      </c>
      <c r="B17769" t="s">
        <v>363</v>
      </c>
      <c r="C17769" t="s">
        <v>4197</v>
      </c>
      <c r="P17769">
        <v>-2</v>
      </c>
      <c r="Q17769">
        <v>0</v>
      </c>
      <c r="R17769">
        <v>-2</v>
      </c>
      <c r="S17769">
        <v>1</v>
      </c>
    </row>
    <row r="17770" spans="1:19" x14ac:dyDescent="0.3">
      <c r="A17770">
        <v>4400</v>
      </c>
      <c r="B17770" t="s">
        <v>692</v>
      </c>
      <c r="C17770" t="s">
        <v>320</v>
      </c>
      <c r="P17770">
        <v>44</v>
      </c>
      <c r="Q17770">
        <v>0</v>
      </c>
      <c r="R17770">
        <v>75</v>
      </c>
      <c r="S17770">
        <v>5</v>
      </c>
    </row>
    <row r="17771" spans="1:19" x14ac:dyDescent="0.3">
      <c r="A17771">
        <v>4400</v>
      </c>
      <c r="B17771" t="s">
        <v>692</v>
      </c>
      <c r="C17771" t="s">
        <v>4019</v>
      </c>
      <c r="P17771">
        <v>21</v>
      </c>
      <c r="Q17771">
        <v>0</v>
      </c>
      <c r="R17771">
        <v>68</v>
      </c>
      <c r="S17771">
        <v>5</v>
      </c>
    </row>
    <row r="17772" spans="1:19" x14ac:dyDescent="0.3">
      <c r="A17772">
        <v>4400</v>
      </c>
      <c r="B17772" t="s">
        <v>692</v>
      </c>
      <c r="C17772" t="s">
        <v>4388</v>
      </c>
      <c r="P17772">
        <v>12</v>
      </c>
      <c r="Q17772">
        <v>0</v>
      </c>
      <c r="R17772">
        <v>41</v>
      </c>
      <c r="S17772">
        <v>5</v>
      </c>
    </row>
    <row r="17773" spans="1:19" x14ac:dyDescent="0.3">
      <c r="A17773">
        <v>4400</v>
      </c>
      <c r="B17773" t="s">
        <v>692</v>
      </c>
      <c r="C17773" t="s">
        <v>52</v>
      </c>
      <c r="P17773">
        <v>16</v>
      </c>
      <c r="Q17773">
        <v>0</v>
      </c>
      <c r="R17773">
        <v>37</v>
      </c>
      <c r="S17773">
        <v>3</v>
      </c>
    </row>
    <row r="17774" spans="1:19" x14ac:dyDescent="0.3">
      <c r="A17774">
        <v>4400</v>
      </c>
      <c r="B17774" t="s">
        <v>692</v>
      </c>
      <c r="C17774" t="s">
        <v>447</v>
      </c>
      <c r="P17774">
        <v>11</v>
      </c>
      <c r="Q17774">
        <v>0</v>
      </c>
      <c r="R17774">
        <v>19</v>
      </c>
      <c r="S17774">
        <v>2</v>
      </c>
    </row>
    <row r="17775" spans="1:19" x14ac:dyDescent="0.3">
      <c r="A17775">
        <v>4400</v>
      </c>
      <c r="B17775" t="s">
        <v>692</v>
      </c>
      <c r="C17775" t="s">
        <v>4386</v>
      </c>
      <c r="P17775">
        <v>8</v>
      </c>
      <c r="Q17775">
        <v>0</v>
      </c>
      <c r="R17775">
        <v>8</v>
      </c>
      <c r="S17775">
        <v>1</v>
      </c>
    </row>
    <row r="17776" spans="1:19" x14ac:dyDescent="0.3">
      <c r="A17776">
        <v>4400</v>
      </c>
      <c r="B17776" t="s">
        <v>692</v>
      </c>
      <c r="C17776" t="s">
        <v>4216</v>
      </c>
      <c r="P17776">
        <v>2</v>
      </c>
      <c r="Q17776">
        <v>0</v>
      </c>
      <c r="R17776">
        <v>2</v>
      </c>
      <c r="S17776">
        <v>1</v>
      </c>
    </row>
    <row r="17777" spans="1:39" x14ac:dyDescent="0.3">
      <c r="A17777">
        <v>4400</v>
      </c>
      <c r="B17777" t="s">
        <v>692</v>
      </c>
      <c r="C17777" t="s">
        <v>1968</v>
      </c>
      <c r="P17777">
        <v>-8</v>
      </c>
      <c r="Q17777">
        <v>0</v>
      </c>
      <c r="R17777">
        <v>-8</v>
      </c>
      <c r="S17777">
        <v>1</v>
      </c>
    </row>
    <row r="17778" spans="1:39" x14ac:dyDescent="0.3">
      <c r="A17778">
        <v>4400</v>
      </c>
      <c r="B17778" t="s">
        <v>363</v>
      </c>
      <c r="C17778" t="s">
        <v>4197</v>
      </c>
      <c r="T17778">
        <v>28</v>
      </c>
      <c r="U17778">
        <v>28</v>
      </c>
      <c r="V17778">
        <v>0</v>
      </c>
      <c r="W17778">
        <v>28</v>
      </c>
      <c r="X17778">
        <v>1</v>
      </c>
    </row>
    <row r="17779" spans="1:39" x14ac:dyDescent="0.3">
      <c r="A17779">
        <v>4400</v>
      </c>
      <c r="B17779" t="s">
        <v>692</v>
      </c>
      <c r="C17779" t="s">
        <v>399</v>
      </c>
      <c r="T17779">
        <v>19.7</v>
      </c>
      <c r="U17779">
        <v>24</v>
      </c>
      <c r="V17779">
        <v>0</v>
      </c>
      <c r="W17779">
        <v>59</v>
      </c>
      <c r="X17779">
        <v>3</v>
      </c>
    </row>
    <row r="17780" spans="1:39" x14ac:dyDescent="0.3">
      <c r="A17780">
        <v>4400</v>
      </c>
      <c r="B17780" t="s">
        <v>692</v>
      </c>
      <c r="C17780" t="s">
        <v>4219</v>
      </c>
      <c r="T17780">
        <v>13</v>
      </c>
      <c r="U17780">
        <v>16</v>
      </c>
      <c r="V17780">
        <v>0</v>
      </c>
      <c r="W17780">
        <v>26</v>
      </c>
      <c r="X17780">
        <v>2</v>
      </c>
    </row>
    <row r="17781" spans="1:39" x14ac:dyDescent="0.3">
      <c r="A17781">
        <v>4400</v>
      </c>
      <c r="B17781" t="s">
        <v>363</v>
      </c>
      <c r="C17781" t="s">
        <v>4197</v>
      </c>
      <c r="Y17781">
        <v>23.8</v>
      </c>
      <c r="Z17781">
        <v>79</v>
      </c>
      <c r="AA17781">
        <v>0</v>
      </c>
      <c r="AB17781">
        <v>95</v>
      </c>
      <c r="AC17781">
        <v>4</v>
      </c>
    </row>
    <row r="17782" spans="1:39" x14ac:dyDescent="0.3">
      <c r="A17782">
        <v>4400</v>
      </c>
      <c r="B17782" t="s">
        <v>363</v>
      </c>
      <c r="C17782" t="s">
        <v>4199</v>
      </c>
      <c r="AD17782">
        <v>3</v>
      </c>
      <c r="AE17782">
        <v>48</v>
      </c>
      <c r="AF17782">
        <v>3</v>
      </c>
      <c r="AG17782">
        <v>100</v>
      </c>
      <c r="AH17782">
        <v>12</v>
      </c>
      <c r="AI17782">
        <v>3</v>
      </c>
    </row>
    <row r="17783" spans="1:39" x14ac:dyDescent="0.3">
      <c r="A17783">
        <v>4400</v>
      </c>
      <c r="B17783" t="s">
        <v>692</v>
      </c>
      <c r="C17783" t="s">
        <v>4389</v>
      </c>
      <c r="AD17783">
        <v>2</v>
      </c>
      <c r="AE17783">
        <v>38</v>
      </c>
      <c r="AF17783">
        <v>1</v>
      </c>
      <c r="AG17783">
        <v>50</v>
      </c>
      <c r="AH17783">
        <v>3</v>
      </c>
      <c r="AI17783">
        <v>0</v>
      </c>
    </row>
    <row r="17784" spans="1:39" x14ac:dyDescent="0.3">
      <c r="A17784">
        <v>4400</v>
      </c>
      <c r="B17784" t="s">
        <v>363</v>
      </c>
      <c r="C17784" t="s">
        <v>4390</v>
      </c>
      <c r="AJ17784">
        <v>60</v>
      </c>
      <c r="AK17784">
        <v>151</v>
      </c>
      <c r="AL17784">
        <v>50.3</v>
      </c>
      <c r="AM17784">
        <v>3</v>
      </c>
    </row>
    <row r="17785" spans="1:39" x14ac:dyDescent="0.3">
      <c r="A17785">
        <v>4400</v>
      </c>
      <c r="B17785" t="s">
        <v>692</v>
      </c>
      <c r="C17785" t="s">
        <v>3352</v>
      </c>
      <c r="AJ17785">
        <v>57</v>
      </c>
      <c r="AK17785">
        <v>286</v>
      </c>
      <c r="AL17785">
        <v>47.7</v>
      </c>
      <c r="AM17785">
        <v>6</v>
      </c>
    </row>
    <row r="17786" spans="1:39" x14ac:dyDescent="0.3">
      <c r="A17786">
        <v>4401</v>
      </c>
      <c r="B17786" t="s">
        <v>715</v>
      </c>
      <c r="C17786" t="s">
        <v>4391</v>
      </c>
      <c r="D17786">
        <v>19</v>
      </c>
      <c r="E17786">
        <v>21.1</v>
      </c>
      <c r="F17786">
        <v>4</v>
      </c>
      <c r="G17786">
        <v>2</v>
      </c>
      <c r="H17786">
        <v>0</v>
      </c>
      <c r="I17786">
        <v>91</v>
      </c>
      <c r="J17786">
        <v>40.200000000000003</v>
      </c>
    </row>
    <row r="17787" spans="1:39" x14ac:dyDescent="0.3">
      <c r="A17787">
        <v>4401</v>
      </c>
      <c r="B17787" t="s">
        <v>611</v>
      </c>
      <c r="C17787" t="s">
        <v>2781</v>
      </c>
      <c r="D17787">
        <v>23</v>
      </c>
      <c r="E17787">
        <v>78.3</v>
      </c>
      <c r="F17787">
        <v>18</v>
      </c>
      <c r="G17787">
        <v>0</v>
      </c>
      <c r="H17787">
        <v>0</v>
      </c>
      <c r="I17787">
        <v>177</v>
      </c>
      <c r="J17787">
        <v>142.9</v>
      </c>
    </row>
    <row r="17788" spans="1:39" x14ac:dyDescent="0.3">
      <c r="A17788">
        <v>4401</v>
      </c>
      <c r="B17788" t="s">
        <v>715</v>
      </c>
      <c r="C17788" t="s">
        <v>337</v>
      </c>
      <c r="K17788">
        <v>17</v>
      </c>
      <c r="L17788">
        <v>0</v>
      </c>
      <c r="M17788">
        <v>18</v>
      </c>
      <c r="N17788">
        <v>0</v>
      </c>
      <c r="O17788">
        <v>75</v>
      </c>
    </row>
    <row r="17789" spans="1:39" x14ac:dyDescent="0.3">
      <c r="A17789">
        <v>4401</v>
      </c>
      <c r="B17789" t="s">
        <v>715</v>
      </c>
      <c r="C17789" t="s">
        <v>4391</v>
      </c>
      <c r="K17789">
        <v>18</v>
      </c>
      <c r="L17789">
        <v>0</v>
      </c>
      <c r="M17789">
        <v>21</v>
      </c>
      <c r="N17789">
        <v>0</v>
      </c>
      <c r="O17789">
        <v>70</v>
      </c>
    </row>
    <row r="17790" spans="1:39" x14ac:dyDescent="0.3">
      <c r="A17790">
        <v>4401</v>
      </c>
      <c r="B17790" t="s">
        <v>715</v>
      </c>
      <c r="C17790" t="s">
        <v>2122</v>
      </c>
      <c r="K17790">
        <v>4</v>
      </c>
      <c r="L17790">
        <v>0</v>
      </c>
      <c r="M17790">
        <v>8</v>
      </c>
      <c r="N17790">
        <v>0</v>
      </c>
      <c r="O17790">
        <v>22</v>
      </c>
    </row>
    <row r="17791" spans="1:39" x14ac:dyDescent="0.3">
      <c r="A17791">
        <v>4401</v>
      </c>
      <c r="B17791" t="s">
        <v>715</v>
      </c>
      <c r="C17791" t="s">
        <v>4392</v>
      </c>
      <c r="K17791">
        <v>5</v>
      </c>
      <c r="L17791">
        <v>0</v>
      </c>
      <c r="M17791">
        <v>6</v>
      </c>
      <c r="N17791">
        <v>0</v>
      </c>
      <c r="O17791">
        <v>17</v>
      </c>
    </row>
    <row r="17792" spans="1:39" x14ac:dyDescent="0.3">
      <c r="A17792">
        <v>4401</v>
      </c>
      <c r="B17792" t="s">
        <v>715</v>
      </c>
      <c r="C17792" t="s">
        <v>247</v>
      </c>
      <c r="K17792">
        <v>2</v>
      </c>
      <c r="L17792">
        <v>0</v>
      </c>
      <c r="M17792">
        <v>9</v>
      </c>
      <c r="N17792">
        <v>0</v>
      </c>
      <c r="O17792">
        <v>10</v>
      </c>
    </row>
    <row r="17793" spans="1:19" x14ac:dyDescent="0.3">
      <c r="A17793">
        <v>4401</v>
      </c>
      <c r="B17793" t="s">
        <v>715</v>
      </c>
      <c r="C17793" t="s">
        <v>1046</v>
      </c>
      <c r="K17793">
        <v>2</v>
      </c>
      <c r="L17793">
        <v>0</v>
      </c>
      <c r="M17793">
        <v>2</v>
      </c>
      <c r="N17793">
        <v>0</v>
      </c>
      <c r="O17793">
        <v>4</v>
      </c>
    </row>
    <row r="17794" spans="1:19" x14ac:dyDescent="0.3">
      <c r="A17794">
        <v>4401</v>
      </c>
      <c r="B17794" t="s">
        <v>715</v>
      </c>
      <c r="C17794" t="s">
        <v>4393</v>
      </c>
      <c r="K17794">
        <v>1</v>
      </c>
      <c r="L17794">
        <v>0</v>
      </c>
      <c r="M17794">
        <v>4</v>
      </c>
      <c r="N17794">
        <v>0</v>
      </c>
      <c r="O17794">
        <v>4</v>
      </c>
    </row>
    <row r="17795" spans="1:19" x14ac:dyDescent="0.3">
      <c r="A17795">
        <v>4401</v>
      </c>
      <c r="B17795" t="s">
        <v>715</v>
      </c>
      <c r="C17795" t="s">
        <v>2528</v>
      </c>
      <c r="K17795">
        <v>1</v>
      </c>
      <c r="L17795">
        <v>0</v>
      </c>
      <c r="M17795">
        <v>3</v>
      </c>
      <c r="N17795">
        <v>0</v>
      </c>
      <c r="O17795">
        <v>3</v>
      </c>
    </row>
    <row r="17796" spans="1:19" x14ac:dyDescent="0.3">
      <c r="A17796">
        <v>4401</v>
      </c>
      <c r="B17796" t="s">
        <v>715</v>
      </c>
      <c r="C17796" t="s">
        <v>4394</v>
      </c>
      <c r="K17796">
        <v>1</v>
      </c>
      <c r="L17796">
        <v>0</v>
      </c>
      <c r="M17796">
        <v>2</v>
      </c>
      <c r="N17796">
        <v>0</v>
      </c>
      <c r="O17796">
        <v>2</v>
      </c>
    </row>
    <row r="17797" spans="1:19" x14ac:dyDescent="0.3">
      <c r="A17797">
        <v>4401</v>
      </c>
      <c r="B17797" t="s">
        <v>611</v>
      </c>
      <c r="C17797" t="s">
        <v>4228</v>
      </c>
      <c r="K17797">
        <v>19</v>
      </c>
      <c r="L17797">
        <v>0</v>
      </c>
      <c r="M17797">
        <v>16</v>
      </c>
      <c r="N17797">
        <v>2</v>
      </c>
      <c r="O17797">
        <v>70</v>
      </c>
    </row>
    <row r="17798" spans="1:19" x14ac:dyDescent="0.3">
      <c r="A17798">
        <v>4401</v>
      </c>
      <c r="B17798" t="s">
        <v>611</v>
      </c>
      <c r="C17798" t="s">
        <v>52</v>
      </c>
      <c r="K17798">
        <v>11</v>
      </c>
      <c r="L17798">
        <v>0</v>
      </c>
      <c r="M17798">
        <v>8</v>
      </c>
      <c r="N17798">
        <v>0</v>
      </c>
      <c r="O17798">
        <v>35</v>
      </c>
    </row>
    <row r="17799" spans="1:19" x14ac:dyDescent="0.3">
      <c r="A17799">
        <v>4401</v>
      </c>
      <c r="B17799" t="s">
        <v>611</v>
      </c>
      <c r="C17799" t="s">
        <v>4395</v>
      </c>
      <c r="K17799">
        <v>2</v>
      </c>
      <c r="L17799">
        <v>0</v>
      </c>
      <c r="M17799">
        <v>16</v>
      </c>
      <c r="N17799">
        <v>0</v>
      </c>
      <c r="O17799">
        <v>16</v>
      </c>
    </row>
    <row r="17800" spans="1:19" x14ac:dyDescent="0.3">
      <c r="A17800">
        <v>4401</v>
      </c>
      <c r="B17800" t="s">
        <v>611</v>
      </c>
      <c r="C17800" t="s">
        <v>2781</v>
      </c>
      <c r="K17800">
        <v>8</v>
      </c>
      <c r="L17800">
        <v>0</v>
      </c>
      <c r="M17800">
        <v>8</v>
      </c>
      <c r="N17800">
        <v>0</v>
      </c>
      <c r="O17800">
        <v>-20</v>
      </c>
    </row>
    <row r="17801" spans="1:19" x14ac:dyDescent="0.3">
      <c r="A17801">
        <v>4401</v>
      </c>
      <c r="B17801" t="s">
        <v>715</v>
      </c>
      <c r="C17801" t="s">
        <v>3135</v>
      </c>
      <c r="P17801">
        <v>47</v>
      </c>
      <c r="Q17801">
        <v>0</v>
      </c>
      <c r="R17801">
        <v>47</v>
      </c>
      <c r="S17801">
        <v>1</v>
      </c>
    </row>
    <row r="17802" spans="1:19" x14ac:dyDescent="0.3">
      <c r="A17802">
        <v>4401</v>
      </c>
      <c r="B17802" t="s">
        <v>715</v>
      </c>
      <c r="C17802" t="s">
        <v>1452</v>
      </c>
      <c r="P17802">
        <v>20</v>
      </c>
      <c r="Q17802">
        <v>0</v>
      </c>
      <c r="R17802">
        <v>20</v>
      </c>
      <c r="S17802">
        <v>1</v>
      </c>
    </row>
    <row r="17803" spans="1:19" x14ac:dyDescent="0.3">
      <c r="A17803">
        <v>4401</v>
      </c>
      <c r="B17803" t="s">
        <v>715</v>
      </c>
      <c r="C17803" t="s">
        <v>4396</v>
      </c>
      <c r="P17803">
        <v>18</v>
      </c>
      <c r="Q17803">
        <v>0</v>
      </c>
      <c r="R17803">
        <v>18</v>
      </c>
      <c r="S17803">
        <v>1</v>
      </c>
    </row>
    <row r="17804" spans="1:19" x14ac:dyDescent="0.3">
      <c r="A17804">
        <v>4401</v>
      </c>
      <c r="B17804" t="s">
        <v>715</v>
      </c>
      <c r="C17804" t="s">
        <v>4393</v>
      </c>
      <c r="P17804">
        <v>6</v>
      </c>
      <c r="Q17804">
        <v>0</v>
      </c>
      <c r="R17804">
        <v>6</v>
      </c>
      <c r="S17804">
        <v>1</v>
      </c>
    </row>
    <row r="17805" spans="1:19" x14ac:dyDescent="0.3">
      <c r="A17805">
        <v>4401</v>
      </c>
      <c r="B17805" t="s">
        <v>611</v>
      </c>
      <c r="C17805" t="s">
        <v>4105</v>
      </c>
      <c r="P17805">
        <v>16</v>
      </c>
      <c r="Q17805">
        <v>0</v>
      </c>
      <c r="R17805">
        <v>50</v>
      </c>
      <c r="S17805">
        <v>5</v>
      </c>
    </row>
    <row r="17806" spans="1:19" x14ac:dyDescent="0.3">
      <c r="A17806">
        <v>4401</v>
      </c>
      <c r="B17806" t="s">
        <v>611</v>
      </c>
      <c r="C17806" t="s">
        <v>4388</v>
      </c>
      <c r="P17806">
        <v>17</v>
      </c>
      <c r="Q17806">
        <v>0</v>
      </c>
      <c r="R17806">
        <v>48</v>
      </c>
      <c r="S17806">
        <v>4</v>
      </c>
    </row>
    <row r="17807" spans="1:19" x14ac:dyDescent="0.3">
      <c r="A17807">
        <v>4401</v>
      </c>
      <c r="B17807" t="s">
        <v>611</v>
      </c>
      <c r="C17807" t="s">
        <v>4397</v>
      </c>
      <c r="P17807">
        <v>16</v>
      </c>
      <c r="Q17807">
        <v>0</v>
      </c>
      <c r="R17807">
        <v>35</v>
      </c>
      <c r="S17807">
        <v>4</v>
      </c>
    </row>
    <row r="17808" spans="1:19" x14ac:dyDescent="0.3">
      <c r="A17808">
        <v>4401</v>
      </c>
      <c r="B17808" t="s">
        <v>611</v>
      </c>
      <c r="C17808" t="s">
        <v>172</v>
      </c>
      <c r="P17808">
        <v>20</v>
      </c>
      <c r="Q17808">
        <v>0</v>
      </c>
      <c r="R17808">
        <v>20</v>
      </c>
      <c r="S17808">
        <v>1</v>
      </c>
    </row>
    <row r="17809" spans="1:39" x14ac:dyDescent="0.3">
      <c r="A17809">
        <v>4401</v>
      </c>
      <c r="B17809" t="s">
        <v>611</v>
      </c>
      <c r="C17809" t="s">
        <v>4395</v>
      </c>
      <c r="P17809">
        <v>10</v>
      </c>
      <c r="Q17809">
        <v>0</v>
      </c>
      <c r="R17809">
        <v>10</v>
      </c>
      <c r="S17809">
        <v>1</v>
      </c>
    </row>
    <row r="17810" spans="1:39" x14ac:dyDescent="0.3">
      <c r="A17810">
        <v>4401</v>
      </c>
      <c r="B17810" t="s">
        <v>611</v>
      </c>
      <c r="C17810" t="s">
        <v>52</v>
      </c>
      <c r="P17810">
        <v>6</v>
      </c>
      <c r="Q17810">
        <v>0</v>
      </c>
      <c r="R17810">
        <v>7</v>
      </c>
      <c r="S17810">
        <v>2</v>
      </c>
    </row>
    <row r="17811" spans="1:39" x14ac:dyDescent="0.3">
      <c r="A17811">
        <v>4401</v>
      </c>
      <c r="B17811" t="s">
        <v>611</v>
      </c>
      <c r="C17811" t="s">
        <v>98</v>
      </c>
      <c r="P17811">
        <v>7</v>
      </c>
      <c r="Q17811">
        <v>0</v>
      </c>
      <c r="R17811">
        <v>7</v>
      </c>
      <c r="S17811">
        <v>1</v>
      </c>
    </row>
    <row r="17812" spans="1:39" x14ac:dyDescent="0.3">
      <c r="A17812">
        <v>4401</v>
      </c>
      <c r="B17812" t="s">
        <v>715</v>
      </c>
      <c r="C17812" t="s">
        <v>4398</v>
      </c>
      <c r="T17812">
        <v>20</v>
      </c>
      <c r="U17812">
        <v>23</v>
      </c>
      <c r="V17812">
        <v>0</v>
      </c>
      <c r="W17812">
        <v>40</v>
      </c>
      <c r="X17812">
        <v>2</v>
      </c>
    </row>
    <row r="17813" spans="1:39" x14ac:dyDescent="0.3">
      <c r="A17813">
        <v>4401</v>
      </c>
      <c r="B17813" t="s">
        <v>715</v>
      </c>
      <c r="C17813" t="s">
        <v>4399</v>
      </c>
      <c r="T17813">
        <v>15</v>
      </c>
      <c r="U17813">
        <v>19</v>
      </c>
      <c r="V17813">
        <v>0</v>
      </c>
      <c r="W17813">
        <v>30</v>
      </c>
      <c r="X17813">
        <v>2</v>
      </c>
    </row>
    <row r="17814" spans="1:39" x14ac:dyDescent="0.3">
      <c r="A17814">
        <v>4401</v>
      </c>
      <c r="B17814" t="s">
        <v>715</v>
      </c>
      <c r="C17814" t="s">
        <v>4400</v>
      </c>
      <c r="T17814">
        <v>12</v>
      </c>
      <c r="U17814">
        <v>12</v>
      </c>
      <c r="V17814">
        <v>0</v>
      </c>
      <c r="W17814">
        <v>12</v>
      </c>
      <c r="X17814">
        <v>1</v>
      </c>
    </row>
    <row r="17815" spans="1:39" x14ac:dyDescent="0.3">
      <c r="A17815">
        <v>4401</v>
      </c>
      <c r="B17815" t="s">
        <v>611</v>
      </c>
      <c r="C17815" t="s">
        <v>98</v>
      </c>
      <c r="T17815">
        <v>17</v>
      </c>
      <c r="U17815">
        <v>19</v>
      </c>
      <c r="V17815">
        <v>0</v>
      </c>
      <c r="W17815">
        <v>34</v>
      </c>
      <c r="X17815">
        <v>2</v>
      </c>
    </row>
    <row r="17816" spans="1:39" x14ac:dyDescent="0.3">
      <c r="A17816">
        <v>4401</v>
      </c>
      <c r="B17816" t="s">
        <v>611</v>
      </c>
      <c r="C17816" t="s">
        <v>4228</v>
      </c>
      <c r="T17816">
        <v>18</v>
      </c>
      <c r="U17816">
        <v>18</v>
      </c>
      <c r="V17816">
        <v>0</v>
      </c>
      <c r="W17816">
        <v>18</v>
      </c>
      <c r="X17816">
        <v>1</v>
      </c>
    </row>
    <row r="17817" spans="1:39" x14ac:dyDescent="0.3">
      <c r="A17817">
        <v>4401</v>
      </c>
      <c r="B17817" t="s">
        <v>715</v>
      </c>
      <c r="C17817" t="s">
        <v>4401</v>
      </c>
      <c r="AD17817">
        <v>2</v>
      </c>
      <c r="AE17817">
        <v>45</v>
      </c>
      <c r="AF17817">
        <v>2</v>
      </c>
      <c r="AG17817">
        <v>100</v>
      </c>
      <c r="AH17817">
        <v>7</v>
      </c>
      <c r="AI17817">
        <v>1</v>
      </c>
    </row>
    <row r="17818" spans="1:39" x14ac:dyDescent="0.3">
      <c r="A17818">
        <v>4401</v>
      </c>
      <c r="B17818" t="s">
        <v>611</v>
      </c>
      <c r="C17818" t="s">
        <v>4111</v>
      </c>
      <c r="AD17818">
        <v>3</v>
      </c>
      <c r="AE17818">
        <v>37</v>
      </c>
      <c r="AF17818">
        <v>2</v>
      </c>
      <c r="AG17818">
        <v>66.7</v>
      </c>
      <c r="AH17818">
        <v>8</v>
      </c>
      <c r="AI17818">
        <v>2</v>
      </c>
    </row>
    <row r="17819" spans="1:39" x14ac:dyDescent="0.3">
      <c r="A17819">
        <v>4401</v>
      </c>
      <c r="B17819" t="s">
        <v>715</v>
      </c>
      <c r="C17819" t="s">
        <v>4402</v>
      </c>
      <c r="AJ17819">
        <v>43</v>
      </c>
      <c r="AK17819">
        <v>92</v>
      </c>
      <c r="AL17819">
        <v>30.7</v>
      </c>
      <c r="AM17819">
        <v>3</v>
      </c>
    </row>
    <row r="17820" spans="1:39" x14ac:dyDescent="0.3">
      <c r="A17820">
        <v>4401</v>
      </c>
      <c r="B17820" t="s">
        <v>611</v>
      </c>
      <c r="C17820" t="s">
        <v>126</v>
      </c>
      <c r="AJ17820">
        <v>52</v>
      </c>
      <c r="AK17820">
        <v>120</v>
      </c>
      <c r="AL17820">
        <v>40</v>
      </c>
      <c r="AM17820">
        <v>3</v>
      </c>
    </row>
    <row r="17821" spans="1:39" x14ac:dyDescent="0.3">
      <c r="A17821">
        <v>4402</v>
      </c>
      <c r="B17821" t="s">
        <v>728</v>
      </c>
      <c r="C17821" t="s">
        <v>4200</v>
      </c>
      <c r="D17821">
        <v>36</v>
      </c>
      <c r="E17821">
        <v>58.3</v>
      </c>
      <c r="F17821">
        <v>21</v>
      </c>
      <c r="G17821">
        <v>0</v>
      </c>
      <c r="H17821">
        <v>1</v>
      </c>
      <c r="I17821">
        <v>319</v>
      </c>
      <c r="J17821">
        <v>141.9</v>
      </c>
    </row>
    <row r="17822" spans="1:39" x14ac:dyDescent="0.3">
      <c r="A17822">
        <v>4402</v>
      </c>
      <c r="B17822" t="s">
        <v>826</v>
      </c>
      <c r="C17822" t="s">
        <v>4403</v>
      </c>
      <c r="D17822">
        <v>41</v>
      </c>
      <c r="E17822">
        <v>51.2</v>
      </c>
      <c r="F17822">
        <v>21</v>
      </c>
      <c r="G17822">
        <v>0</v>
      </c>
      <c r="H17822">
        <v>2</v>
      </c>
      <c r="I17822">
        <v>323</v>
      </c>
      <c r="J17822">
        <v>133.5</v>
      </c>
    </row>
    <row r="17823" spans="1:39" x14ac:dyDescent="0.3">
      <c r="A17823">
        <v>4402</v>
      </c>
      <c r="B17823" t="s">
        <v>826</v>
      </c>
      <c r="C17823" t="s">
        <v>320</v>
      </c>
      <c r="D17823">
        <v>1</v>
      </c>
      <c r="E17823">
        <v>0</v>
      </c>
      <c r="F17823">
        <v>0</v>
      </c>
      <c r="G17823">
        <v>1</v>
      </c>
      <c r="H17823">
        <v>0</v>
      </c>
      <c r="I17823">
        <v>0</v>
      </c>
      <c r="J17823">
        <v>-200</v>
      </c>
    </row>
    <row r="17824" spans="1:39" x14ac:dyDescent="0.3">
      <c r="A17824">
        <v>4402</v>
      </c>
      <c r="B17824" t="s">
        <v>728</v>
      </c>
      <c r="C17824" t="s">
        <v>289</v>
      </c>
      <c r="K17824">
        <v>28</v>
      </c>
      <c r="L17824">
        <v>0</v>
      </c>
      <c r="M17824">
        <v>16</v>
      </c>
      <c r="N17824">
        <v>4</v>
      </c>
      <c r="O17824">
        <v>85</v>
      </c>
    </row>
    <row r="17825" spans="1:19" x14ac:dyDescent="0.3">
      <c r="A17825">
        <v>4402</v>
      </c>
      <c r="B17825" t="s">
        <v>728</v>
      </c>
      <c r="C17825" t="s">
        <v>1053</v>
      </c>
      <c r="K17825">
        <v>2</v>
      </c>
      <c r="L17825">
        <v>0</v>
      </c>
      <c r="M17825">
        <v>14</v>
      </c>
      <c r="N17825">
        <v>0</v>
      </c>
      <c r="O17825">
        <v>20</v>
      </c>
    </row>
    <row r="17826" spans="1:19" x14ac:dyDescent="0.3">
      <c r="A17826">
        <v>4402</v>
      </c>
      <c r="B17826" t="s">
        <v>728</v>
      </c>
      <c r="C17826" t="s">
        <v>4404</v>
      </c>
      <c r="K17826">
        <v>2</v>
      </c>
      <c r="L17826">
        <v>0</v>
      </c>
      <c r="M17826">
        <v>5</v>
      </c>
      <c r="N17826">
        <v>0</v>
      </c>
      <c r="O17826">
        <v>9</v>
      </c>
    </row>
    <row r="17827" spans="1:19" x14ac:dyDescent="0.3">
      <c r="A17827">
        <v>4402</v>
      </c>
      <c r="B17827" t="s">
        <v>728</v>
      </c>
      <c r="C17827" t="s">
        <v>4200</v>
      </c>
      <c r="K17827">
        <v>2</v>
      </c>
      <c r="L17827">
        <v>0</v>
      </c>
      <c r="M17827">
        <v>0</v>
      </c>
      <c r="N17827">
        <v>0</v>
      </c>
      <c r="O17827">
        <v>-6</v>
      </c>
    </row>
    <row r="17828" spans="1:19" x14ac:dyDescent="0.3">
      <c r="A17828">
        <v>4402</v>
      </c>
      <c r="B17828" t="s">
        <v>826</v>
      </c>
      <c r="C17828" t="s">
        <v>646</v>
      </c>
      <c r="K17828">
        <v>22</v>
      </c>
      <c r="L17828">
        <v>0</v>
      </c>
      <c r="M17828">
        <v>33</v>
      </c>
      <c r="N17828">
        <v>2</v>
      </c>
      <c r="O17828">
        <v>120</v>
      </c>
    </row>
    <row r="17829" spans="1:19" x14ac:dyDescent="0.3">
      <c r="A17829">
        <v>4402</v>
      </c>
      <c r="B17829" t="s">
        <v>826</v>
      </c>
      <c r="C17829" t="s">
        <v>4187</v>
      </c>
      <c r="K17829">
        <v>6</v>
      </c>
      <c r="L17829">
        <v>0</v>
      </c>
      <c r="M17829">
        <v>15</v>
      </c>
      <c r="N17829">
        <v>0</v>
      </c>
      <c r="O17829">
        <v>56</v>
      </c>
    </row>
    <row r="17830" spans="1:19" x14ac:dyDescent="0.3">
      <c r="A17830">
        <v>4402</v>
      </c>
      <c r="B17830" t="s">
        <v>826</v>
      </c>
      <c r="C17830" t="s">
        <v>4403</v>
      </c>
      <c r="K17830">
        <v>11</v>
      </c>
      <c r="L17830">
        <v>0</v>
      </c>
      <c r="M17830">
        <v>15</v>
      </c>
      <c r="N17830">
        <v>0</v>
      </c>
      <c r="O17830">
        <v>23</v>
      </c>
    </row>
    <row r="17831" spans="1:19" x14ac:dyDescent="0.3">
      <c r="A17831">
        <v>4402</v>
      </c>
      <c r="B17831" t="s">
        <v>826</v>
      </c>
      <c r="C17831" t="s">
        <v>2355</v>
      </c>
      <c r="K17831">
        <v>2</v>
      </c>
      <c r="L17831">
        <v>0</v>
      </c>
      <c r="M17831">
        <v>7</v>
      </c>
      <c r="N17831">
        <v>0</v>
      </c>
      <c r="O17831">
        <v>7</v>
      </c>
    </row>
    <row r="17832" spans="1:19" x14ac:dyDescent="0.3">
      <c r="A17832">
        <v>4402</v>
      </c>
      <c r="B17832" t="s">
        <v>826</v>
      </c>
      <c r="C17832" t="s">
        <v>4010</v>
      </c>
      <c r="K17832">
        <v>1</v>
      </c>
      <c r="L17832">
        <v>0</v>
      </c>
      <c r="M17832">
        <v>0</v>
      </c>
      <c r="N17832">
        <v>0</v>
      </c>
      <c r="O17832">
        <v>0</v>
      </c>
    </row>
    <row r="17833" spans="1:19" x14ac:dyDescent="0.3">
      <c r="A17833">
        <v>4402</v>
      </c>
      <c r="B17833" t="s">
        <v>728</v>
      </c>
      <c r="C17833" t="s">
        <v>536</v>
      </c>
      <c r="P17833">
        <v>49</v>
      </c>
      <c r="Q17833">
        <v>0</v>
      </c>
      <c r="R17833">
        <v>110</v>
      </c>
      <c r="S17833">
        <v>4</v>
      </c>
    </row>
    <row r="17834" spans="1:19" x14ac:dyDescent="0.3">
      <c r="A17834">
        <v>4402</v>
      </c>
      <c r="B17834" t="s">
        <v>728</v>
      </c>
      <c r="C17834" t="s">
        <v>289</v>
      </c>
      <c r="P17834">
        <v>31</v>
      </c>
      <c r="Q17834">
        <v>0</v>
      </c>
      <c r="R17834">
        <v>108</v>
      </c>
      <c r="S17834">
        <v>6</v>
      </c>
    </row>
    <row r="17835" spans="1:19" x14ac:dyDescent="0.3">
      <c r="A17835">
        <v>4402</v>
      </c>
      <c r="B17835" t="s">
        <v>728</v>
      </c>
      <c r="C17835" t="s">
        <v>4405</v>
      </c>
      <c r="P17835">
        <v>43</v>
      </c>
      <c r="Q17835">
        <v>0</v>
      </c>
      <c r="R17835">
        <v>80</v>
      </c>
      <c r="S17835">
        <v>6</v>
      </c>
    </row>
    <row r="17836" spans="1:19" x14ac:dyDescent="0.3">
      <c r="A17836">
        <v>4402</v>
      </c>
      <c r="B17836" t="s">
        <v>728</v>
      </c>
      <c r="C17836" t="s">
        <v>1053</v>
      </c>
      <c r="P17836">
        <v>8</v>
      </c>
      <c r="Q17836">
        <v>1</v>
      </c>
      <c r="R17836">
        <v>11</v>
      </c>
      <c r="S17836">
        <v>2</v>
      </c>
    </row>
    <row r="17837" spans="1:19" x14ac:dyDescent="0.3">
      <c r="A17837">
        <v>4402</v>
      </c>
      <c r="B17837" t="s">
        <v>728</v>
      </c>
      <c r="C17837" t="s">
        <v>4404</v>
      </c>
      <c r="P17837">
        <v>4</v>
      </c>
      <c r="Q17837">
        <v>0</v>
      </c>
      <c r="R17837">
        <v>6</v>
      </c>
      <c r="S17837">
        <v>2</v>
      </c>
    </row>
    <row r="17838" spans="1:19" x14ac:dyDescent="0.3">
      <c r="A17838">
        <v>4402</v>
      </c>
      <c r="B17838" t="s">
        <v>728</v>
      </c>
      <c r="C17838" t="s">
        <v>3409</v>
      </c>
      <c r="P17838">
        <v>4</v>
      </c>
      <c r="Q17838">
        <v>0</v>
      </c>
      <c r="R17838">
        <v>4</v>
      </c>
      <c r="S17838">
        <v>1</v>
      </c>
    </row>
    <row r="17839" spans="1:19" x14ac:dyDescent="0.3">
      <c r="A17839">
        <v>4402</v>
      </c>
      <c r="B17839" t="s">
        <v>826</v>
      </c>
      <c r="C17839" t="s">
        <v>208</v>
      </c>
      <c r="P17839">
        <v>22</v>
      </c>
      <c r="Q17839">
        <v>0</v>
      </c>
      <c r="R17839">
        <v>88</v>
      </c>
      <c r="S17839">
        <v>7</v>
      </c>
    </row>
    <row r="17840" spans="1:19" x14ac:dyDescent="0.3">
      <c r="A17840">
        <v>4402</v>
      </c>
      <c r="B17840" t="s">
        <v>826</v>
      </c>
      <c r="C17840" t="s">
        <v>4187</v>
      </c>
      <c r="P17840">
        <v>51</v>
      </c>
      <c r="Q17840">
        <v>0</v>
      </c>
      <c r="R17840">
        <v>65</v>
      </c>
      <c r="S17840">
        <v>3</v>
      </c>
    </row>
    <row r="17841" spans="1:39" x14ac:dyDescent="0.3">
      <c r="A17841">
        <v>4402</v>
      </c>
      <c r="B17841" t="s">
        <v>826</v>
      </c>
      <c r="C17841" t="s">
        <v>4190</v>
      </c>
      <c r="P17841">
        <v>24</v>
      </c>
      <c r="Q17841">
        <v>0</v>
      </c>
      <c r="R17841">
        <v>52</v>
      </c>
      <c r="S17841">
        <v>3</v>
      </c>
    </row>
    <row r="17842" spans="1:39" x14ac:dyDescent="0.3">
      <c r="A17842">
        <v>4402</v>
      </c>
      <c r="B17842" t="s">
        <v>826</v>
      </c>
      <c r="C17842" t="s">
        <v>3165</v>
      </c>
      <c r="P17842">
        <v>22</v>
      </c>
      <c r="Q17842">
        <v>0</v>
      </c>
      <c r="R17842">
        <v>37</v>
      </c>
      <c r="S17842">
        <v>3</v>
      </c>
    </row>
    <row r="17843" spans="1:39" x14ac:dyDescent="0.3">
      <c r="A17843">
        <v>4402</v>
      </c>
      <c r="B17843" t="s">
        <v>826</v>
      </c>
      <c r="C17843" t="s">
        <v>2355</v>
      </c>
      <c r="P17843">
        <v>33</v>
      </c>
      <c r="Q17843">
        <v>1</v>
      </c>
      <c r="R17843">
        <v>33</v>
      </c>
      <c r="S17843">
        <v>1</v>
      </c>
    </row>
    <row r="17844" spans="1:39" x14ac:dyDescent="0.3">
      <c r="A17844">
        <v>4402</v>
      </c>
      <c r="B17844" t="s">
        <v>826</v>
      </c>
      <c r="C17844" t="s">
        <v>4406</v>
      </c>
      <c r="P17844">
        <v>27</v>
      </c>
      <c r="Q17844">
        <v>0</v>
      </c>
      <c r="R17844">
        <v>27</v>
      </c>
      <c r="S17844">
        <v>1</v>
      </c>
    </row>
    <row r="17845" spans="1:39" x14ac:dyDescent="0.3">
      <c r="A17845">
        <v>4402</v>
      </c>
      <c r="B17845" t="s">
        <v>826</v>
      </c>
      <c r="C17845" t="s">
        <v>291</v>
      </c>
      <c r="P17845">
        <v>8</v>
      </c>
      <c r="Q17845">
        <v>1</v>
      </c>
      <c r="R17845">
        <v>11</v>
      </c>
      <c r="S17845">
        <v>2</v>
      </c>
    </row>
    <row r="17846" spans="1:39" x14ac:dyDescent="0.3">
      <c r="A17846">
        <v>4402</v>
      </c>
      <c r="B17846" t="s">
        <v>826</v>
      </c>
      <c r="C17846" t="s">
        <v>751</v>
      </c>
      <c r="P17846">
        <v>10</v>
      </c>
      <c r="Q17846">
        <v>0</v>
      </c>
      <c r="R17846">
        <v>10</v>
      </c>
      <c r="S17846">
        <v>1</v>
      </c>
    </row>
    <row r="17847" spans="1:39" x14ac:dyDescent="0.3">
      <c r="A17847">
        <v>4402</v>
      </c>
      <c r="B17847" t="s">
        <v>728</v>
      </c>
      <c r="C17847" t="s">
        <v>4203</v>
      </c>
      <c r="T17847">
        <v>22.5</v>
      </c>
      <c r="U17847">
        <v>25</v>
      </c>
      <c r="V17847">
        <v>0</v>
      </c>
      <c r="W17847">
        <v>45</v>
      </c>
      <c r="X17847">
        <v>2</v>
      </c>
    </row>
    <row r="17848" spans="1:39" x14ac:dyDescent="0.3">
      <c r="A17848">
        <v>4402</v>
      </c>
      <c r="B17848" t="s">
        <v>826</v>
      </c>
      <c r="C17848" t="s">
        <v>4187</v>
      </c>
      <c r="T17848">
        <v>26</v>
      </c>
      <c r="U17848">
        <v>27</v>
      </c>
      <c r="V17848">
        <v>0</v>
      </c>
      <c r="W17848">
        <v>52</v>
      </c>
      <c r="X17848">
        <v>2</v>
      </c>
    </row>
    <row r="17849" spans="1:39" x14ac:dyDescent="0.3">
      <c r="A17849">
        <v>4402</v>
      </c>
      <c r="B17849" t="s">
        <v>826</v>
      </c>
      <c r="C17849" t="s">
        <v>2355</v>
      </c>
      <c r="T17849">
        <v>13</v>
      </c>
      <c r="U17849">
        <v>20</v>
      </c>
      <c r="V17849">
        <v>0</v>
      </c>
      <c r="W17849">
        <v>26</v>
      </c>
      <c r="X17849">
        <v>2</v>
      </c>
    </row>
    <row r="17850" spans="1:39" x14ac:dyDescent="0.3">
      <c r="A17850">
        <v>4402</v>
      </c>
      <c r="B17850" t="s">
        <v>826</v>
      </c>
      <c r="C17850" t="s">
        <v>4190</v>
      </c>
      <c r="T17850">
        <v>23</v>
      </c>
      <c r="U17850">
        <v>23</v>
      </c>
      <c r="V17850">
        <v>0</v>
      </c>
      <c r="W17850">
        <v>23</v>
      </c>
      <c r="X17850">
        <v>1</v>
      </c>
    </row>
    <row r="17851" spans="1:39" x14ac:dyDescent="0.3">
      <c r="A17851">
        <v>4402</v>
      </c>
      <c r="B17851" t="s">
        <v>728</v>
      </c>
      <c r="C17851" t="s">
        <v>1973</v>
      </c>
      <c r="Y17851">
        <v>9.6999999999999993</v>
      </c>
      <c r="Z17851">
        <v>17</v>
      </c>
      <c r="AA17851">
        <v>0</v>
      </c>
      <c r="AB17851">
        <v>29</v>
      </c>
      <c r="AC17851">
        <v>3</v>
      </c>
    </row>
    <row r="17852" spans="1:39" x14ac:dyDescent="0.3">
      <c r="A17852">
        <v>4402</v>
      </c>
      <c r="B17852" t="s">
        <v>826</v>
      </c>
      <c r="C17852" t="s">
        <v>2355</v>
      </c>
      <c r="Y17852">
        <v>3.3</v>
      </c>
      <c r="Z17852">
        <v>9</v>
      </c>
      <c r="AA17852">
        <v>0</v>
      </c>
      <c r="AB17852">
        <v>10</v>
      </c>
      <c r="AC17852">
        <v>3</v>
      </c>
    </row>
    <row r="17853" spans="1:39" x14ac:dyDescent="0.3">
      <c r="A17853">
        <v>4402</v>
      </c>
      <c r="B17853" t="s">
        <v>728</v>
      </c>
      <c r="C17853" t="s">
        <v>381</v>
      </c>
      <c r="AD17853">
        <v>1</v>
      </c>
      <c r="AE17853">
        <v>33</v>
      </c>
      <c r="AF17853">
        <v>1</v>
      </c>
      <c r="AG17853">
        <v>100</v>
      </c>
      <c r="AH17853">
        <v>8</v>
      </c>
      <c r="AI17853">
        <v>5</v>
      </c>
    </row>
    <row r="17854" spans="1:39" x14ac:dyDescent="0.3">
      <c r="A17854">
        <v>4402</v>
      </c>
      <c r="B17854" t="s">
        <v>826</v>
      </c>
      <c r="C17854" t="s">
        <v>4013</v>
      </c>
      <c r="AD17854">
        <v>1</v>
      </c>
      <c r="AE17854">
        <v>29</v>
      </c>
      <c r="AF17854">
        <v>1</v>
      </c>
      <c r="AG17854">
        <v>100</v>
      </c>
      <c r="AH17854">
        <v>6</v>
      </c>
      <c r="AI17854">
        <v>3</v>
      </c>
    </row>
    <row r="17855" spans="1:39" x14ac:dyDescent="0.3">
      <c r="A17855">
        <v>4402</v>
      </c>
      <c r="B17855" t="s">
        <v>728</v>
      </c>
      <c r="C17855" t="s">
        <v>381</v>
      </c>
      <c r="AJ17855">
        <v>55</v>
      </c>
      <c r="AK17855">
        <v>282</v>
      </c>
      <c r="AL17855">
        <v>40.299999999999997</v>
      </c>
      <c r="AM17855">
        <v>7</v>
      </c>
    </row>
    <row r="17856" spans="1:39" x14ac:dyDescent="0.3">
      <c r="A17856">
        <v>4402</v>
      </c>
      <c r="B17856" t="s">
        <v>728</v>
      </c>
      <c r="C17856" t="s">
        <v>4407</v>
      </c>
      <c r="AJ17856">
        <v>46</v>
      </c>
      <c r="AK17856">
        <v>46</v>
      </c>
      <c r="AL17856">
        <v>46</v>
      </c>
      <c r="AM17856">
        <v>1</v>
      </c>
    </row>
    <row r="17857" spans="1:39" x14ac:dyDescent="0.3">
      <c r="A17857">
        <v>4402</v>
      </c>
      <c r="B17857" t="s">
        <v>826</v>
      </c>
      <c r="C17857" t="s">
        <v>971</v>
      </c>
      <c r="AJ17857">
        <v>44</v>
      </c>
      <c r="AK17857">
        <v>257</v>
      </c>
      <c r="AL17857">
        <v>32.1</v>
      </c>
      <c r="AM17857">
        <v>8</v>
      </c>
    </row>
    <row r="17858" spans="1:39" x14ac:dyDescent="0.3">
      <c r="A17858">
        <v>4403</v>
      </c>
      <c r="B17858" t="s">
        <v>1542</v>
      </c>
      <c r="C17858" t="s">
        <v>4408</v>
      </c>
      <c r="D17858">
        <v>28</v>
      </c>
      <c r="E17858">
        <v>53.6</v>
      </c>
      <c r="F17858">
        <v>15</v>
      </c>
      <c r="G17858">
        <v>1</v>
      </c>
      <c r="H17858">
        <v>2</v>
      </c>
      <c r="I17858">
        <v>269</v>
      </c>
      <c r="J17858">
        <v>150.69999999999999</v>
      </c>
    </row>
    <row r="17859" spans="1:39" x14ac:dyDescent="0.3">
      <c r="A17859">
        <v>4403</v>
      </c>
      <c r="B17859" t="s">
        <v>767</v>
      </c>
      <c r="C17859" t="s">
        <v>2781</v>
      </c>
      <c r="D17859">
        <v>45</v>
      </c>
      <c r="E17859">
        <v>42.2</v>
      </c>
      <c r="F17859">
        <v>19</v>
      </c>
      <c r="G17859">
        <v>1</v>
      </c>
      <c r="H17859">
        <v>1</v>
      </c>
      <c r="I17859">
        <v>193</v>
      </c>
      <c r="J17859">
        <v>81.099999999999994</v>
      </c>
    </row>
    <row r="17860" spans="1:39" x14ac:dyDescent="0.3">
      <c r="A17860">
        <v>4403</v>
      </c>
      <c r="B17860" t="s">
        <v>767</v>
      </c>
      <c r="C17860" t="s">
        <v>992</v>
      </c>
      <c r="D17860">
        <v>1</v>
      </c>
      <c r="E17860">
        <v>0</v>
      </c>
      <c r="F17860">
        <v>0</v>
      </c>
      <c r="G17860">
        <v>0</v>
      </c>
      <c r="H17860">
        <v>0</v>
      </c>
      <c r="I17860">
        <v>0</v>
      </c>
      <c r="J17860">
        <v>0</v>
      </c>
    </row>
    <row r="17861" spans="1:39" x14ac:dyDescent="0.3">
      <c r="A17861">
        <v>4403</v>
      </c>
      <c r="B17861" t="s">
        <v>1542</v>
      </c>
      <c r="C17861" t="s">
        <v>346</v>
      </c>
      <c r="K17861">
        <v>11</v>
      </c>
      <c r="L17861">
        <v>0</v>
      </c>
      <c r="M17861">
        <v>16</v>
      </c>
      <c r="N17861">
        <v>0</v>
      </c>
      <c r="O17861">
        <v>49</v>
      </c>
    </row>
    <row r="17862" spans="1:39" x14ac:dyDescent="0.3">
      <c r="A17862">
        <v>4403</v>
      </c>
      <c r="B17862" t="s">
        <v>1542</v>
      </c>
      <c r="C17862" t="s">
        <v>4033</v>
      </c>
      <c r="K17862">
        <v>12</v>
      </c>
      <c r="L17862">
        <v>0</v>
      </c>
      <c r="M17862">
        <v>17</v>
      </c>
      <c r="N17862">
        <v>1</v>
      </c>
      <c r="O17862">
        <v>46</v>
      </c>
    </row>
    <row r="17863" spans="1:39" x14ac:dyDescent="0.3">
      <c r="A17863">
        <v>4403</v>
      </c>
      <c r="B17863" t="s">
        <v>1542</v>
      </c>
      <c r="C17863" t="s">
        <v>4409</v>
      </c>
      <c r="K17863">
        <v>1</v>
      </c>
      <c r="L17863">
        <v>0</v>
      </c>
      <c r="M17863">
        <v>39</v>
      </c>
      <c r="N17863">
        <v>1</v>
      </c>
      <c r="O17863">
        <v>39</v>
      </c>
    </row>
    <row r="17864" spans="1:39" x14ac:dyDescent="0.3">
      <c r="A17864">
        <v>4403</v>
      </c>
      <c r="B17864" t="s">
        <v>1542</v>
      </c>
      <c r="C17864" t="s">
        <v>1376</v>
      </c>
      <c r="K17864">
        <v>1</v>
      </c>
      <c r="L17864">
        <v>0</v>
      </c>
      <c r="M17864">
        <v>6</v>
      </c>
      <c r="N17864">
        <v>0</v>
      </c>
      <c r="O17864">
        <v>6</v>
      </c>
    </row>
    <row r="17865" spans="1:39" x14ac:dyDescent="0.3">
      <c r="A17865">
        <v>4403</v>
      </c>
      <c r="B17865" t="s">
        <v>1542</v>
      </c>
      <c r="C17865" t="s">
        <v>4408</v>
      </c>
      <c r="K17865">
        <v>5</v>
      </c>
      <c r="L17865">
        <v>0</v>
      </c>
      <c r="M17865">
        <v>7</v>
      </c>
      <c r="N17865">
        <v>0</v>
      </c>
      <c r="O17865">
        <v>-21</v>
      </c>
    </row>
    <row r="17866" spans="1:39" x14ac:dyDescent="0.3">
      <c r="A17866">
        <v>4403</v>
      </c>
      <c r="B17866" t="s">
        <v>767</v>
      </c>
      <c r="C17866" t="s">
        <v>56</v>
      </c>
      <c r="K17866">
        <v>13</v>
      </c>
      <c r="L17866">
        <v>0</v>
      </c>
      <c r="M17866">
        <v>44</v>
      </c>
      <c r="N17866">
        <v>1</v>
      </c>
      <c r="O17866">
        <v>85</v>
      </c>
    </row>
    <row r="17867" spans="1:39" x14ac:dyDescent="0.3">
      <c r="A17867">
        <v>4403</v>
      </c>
      <c r="B17867" t="s">
        <v>767</v>
      </c>
      <c r="C17867" t="s">
        <v>2781</v>
      </c>
      <c r="K17867">
        <v>11</v>
      </c>
      <c r="L17867">
        <v>0</v>
      </c>
      <c r="M17867">
        <v>76</v>
      </c>
      <c r="N17867">
        <v>0</v>
      </c>
      <c r="O17867">
        <v>78</v>
      </c>
    </row>
    <row r="17868" spans="1:39" x14ac:dyDescent="0.3">
      <c r="A17868">
        <v>4403</v>
      </c>
      <c r="B17868" t="s">
        <v>767</v>
      </c>
      <c r="C17868" t="s">
        <v>4410</v>
      </c>
      <c r="K17868">
        <v>22</v>
      </c>
      <c r="L17868">
        <v>0</v>
      </c>
      <c r="M17868">
        <v>13</v>
      </c>
      <c r="N17868">
        <v>0</v>
      </c>
      <c r="O17868">
        <v>67</v>
      </c>
    </row>
    <row r="17869" spans="1:39" x14ac:dyDescent="0.3">
      <c r="A17869">
        <v>4403</v>
      </c>
      <c r="B17869" t="s">
        <v>767</v>
      </c>
      <c r="C17869" t="s">
        <v>751</v>
      </c>
      <c r="K17869">
        <v>1</v>
      </c>
      <c r="L17869">
        <v>0</v>
      </c>
      <c r="M17869">
        <v>11</v>
      </c>
      <c r="N17869">
        <v>0</v>
      </c>
      <c r="O17869">
        <v>11</v>
      </c>
    </row>
    <row r="17870" spans="1:39" x14ac:dyDescent="0.3">
      <c r="A17870">
        <v>4403</v>
      </c>
      <c r="B17870" t="s">
        <v>767</v>
      </c>
      <c r="C17870" t="s">
        <v>3761</v>
      </c>
      <c r="K17870">
        <v>1</v>
      </c>
      <c r="L17870">
        <v>0</v>
      </c>
      <c r="M17870">
        <v>5</v>
      </c>
      <c r="N17870">
        <v>0</v>
      </c>
      <c r="O17870">
        <v>5</v>
      </c>
    </row>
    <row r="17871" spans="1:39" x14ac:dyDescent="0.3">
      <c r="A17871">
        <v>4403</v>
      </c>
      <c r="B17871" t="s">
        <v>767</v>
      </c>
      <c r="C17871" t="s">
        <v>323</v>
      </c>
      <c r="K17871">
        <v>1</v>
      </c>
      <c r="L17871">
        <v>0</v>
      </c>
      <c r="M17871">
        <v>2</v>
      </c>
      <c r="N17871">
        <v>0</v>
      </c>
      <c r="O17871">
        <v>2</v>
      </c>
    </row>
    <row r="17872" spans="1:39" x14ac:dyDescent="0.3">
      <c r="A17872">
        <v>4403</v>
      </c>
      <c r="B17872" t="s">
        <v>1542</v>
      </c>
      <c r="C17872" t="s">
        <v>4409</v>
      </c>
      <c r="P17872">
        <v>75</v>
      </c>
      <c r="Q17872">
        <v>1</v>
      </c>
      <c r="R17872">
        <v>142</v>
      </c>
      <c r="S17872">
        <v>4</v>
      </c>
    </row>
    <row r="17873" spans="1:24" x14ac:dyDescent="0.3">
      <c r="A17873">
        <v>4403</v>
      </c>
      <c r="B17873" t="s">
        <v>1542</v>
      </c>
      <c r="C17873" t="s">
        <v>4411</v>
      </c>
      <c r="P17873">
        <v>23</v>
      </c>
      <c r="Q17873">
        <v>0</v>
      </c>
      <c r="R17873">
        <v>59</v>
      </c>
      <c r="S17873">
        <v>4</v>
      </c>
    </row>
    <row r="17874" spans="1:24" x14ac:dyDescent="0.3">
      <c r="A17874">
        <v>4403</v>
      </c>
      <c r="B17874" t="s">
        <v>1542</v>
      </c>
      <c r="C17874" t="s">
        <v>4412</v>
      </c>
      <c r="P17874">
        <v>22</v>
      </c>
      <c r="Q17874">
        <v>1</v>
      </c>
      <c r="R17874">
        <v>30</v>
      </c>
      <c r="S17874">
        <v>2</v>
      </c>
    </row>
    <row r="17875" spans="1:24" x14ac:dyDescent="0.3">
      <c r="A17875">
        <v>4403</v>
      </c>
      <c r="B17875" t="s">
        <v>1542</v>
      </c>
      <c r="C17875" t="s">
        <v>4033</v>
      </c>
      <c r="P17875">
        <v>33</v>
      </c>
      <c r="Q17875">
        <v>0</v>
      </c>
      <c r="R17875">
        <v>29</v>
      </c>
      <c r="S17875">
        <v>2</v>
      </c>
    </row>
    <row r="17876" spans="1:24" x14ac:dyDescent="0.3">
      <c r="A17876">
        <v>4403</v>
      </c>
      <c r="B17876" t="s">
        <v>1542</v>
      </c>
      <c r="C17876" t="s">
        <v>4413</v>
      </c>
      <c r="P17876">
        <v>8</v>
      </c>
      <c r="Q17876">
        <v>0</v>
      </c>
      <c r="R17876">
        <v>8</v>
      </c>
      <c r="S17876">
        <v>1</v>
      </c>
    </row>
    <row r="17877" spans="1:24" x14ac:dyDescent="0.3">
      <c r="A17877">
        <v>4403</v>
      </c>
      <c r="B17877" t="s">
        <v>1542</v>
      </c>
      <c r="C17877" t="s">
        <v>1043</v>
      </c>
      <c r="P17877">
        <v>2</v>
      </c>
      <c r="Q17877">
        <v>0</v>
      </c>
      <c r="R17877">
        <v>2</v>
      </c>
      <c r="S17877">
        <v>1</v>
      </c>
    </row>
    <row r="17878" spans="1:24" x14ac:dyDescent="0.3">
      <c r="A17878">
        <v>4403</v>
      </c>
      <c r="B17878" t="s">
        <v>1542</v>
      </c>
      <c r="C17878" t="s">
        <v>4264</v>
      </c>
      <c r="P17878">
        <v>-1</v>
      </c>
      <c r="Q17878">
        <v>0</v>
      </c>
      <c r="R17878">
        <v>-1</v>
      </c>
      <c r="S17878">
        <v>1</v>
      </c>
    </row>
    <row r="17879" spans="1:24" x14ac:dyDescent="0.3">
      <c r="A17879">
        <v>4403</v>
      </c>
      <c r="B17879" t="s">
        <v>767</v>
      </c>
      <c r="C17879" t="s">
        <v>3193</v>
      </c>
      <c r="P17879">
        <v>24</v>
      </c>
      <c r="Q17879">
        <v>0</v>
      </c>
      <c r="R17879">
        <v>88</v>
      </c>
      <c r="S17879">
        <v>6</v>
      </c>
    </row>
    <row r="17880" spans="1:24" x14ac:dyDescent="0.3">
      <c r="A17880">
        <v>4403</v>
      </c>
      <c r="B17880" t="s">
        <v>767</v>
      </c>
      <c r="C17880" t="s">
        <v>56</v>
      </c>
      <c r="P17880">
        <v>27</v>
      </c>
      <c r="Q17880">
        <v>0</v>
      </c>
      <c r="R17880">
        <v>31</v>
      </c>
      <c r="S17880">
        <v>3</v>
      </c>
    </row>
    <row r="17881" spans="1:24" x14ac:dyDescent="0.3">
      <c r="A17881">
        <v>4403</v>
      </c>
      <c r="B17881" t="s">
        <v>767</v>
      </c>
      <c r="C17881" t="s">
        <v>751</v>
      </c>
      <c r="P17881">
        <v>13</v>
      </c>
      <c r="Q17881">
        <v>0</v>
      </c>
      <c r="R17881">
        <v>24</v>
      </c>
      <c r="S17881">
        <v>3</v>
      </c>
    </row>
    <row r="17882" spans="1:24" x14ac:dyDescent="0.3">
      <c r="A17882">
        <v>4403</v>
      </c>
      <c r="B17882" t="s">
        <v>767</v>
      </c>
      <c r="C17882" t="s">
        <v>4410</v>
      </c>
      <c r="P17882">
        <v>20</v>
      </c>
      <c r="Q17882">
        <v>1</v>
      </c>
      <c r="R17882">
        <v>20</v>
      </c>
      <c r="S17882">
        <v>1</v>
      </c>
    </row>
    <row r="17883" spans="1:24" x14ac:dyDescent="0.3">
      <c r="A17883">
        <v>4403</v>
      </c>
      <c r="B17883" t="s">
        <v>767</v>
      </c>
      <c r="C17883" t="s">
        <v>992</v>
      </c>
      <c r="P17883">
        <v>8</v>
      </c>
      <c r="Q17883">
        <v>0</v>
      </c>
      <c r="R17883">
        <v>16</v>
      </c>
      <c r="S17883">
        <v>4</v>
      </c>
    </row>
    <row r="17884" spans="1:24" x14ac:dyDescent="0.3">
      <c r="A17884">
        <v>4403</v>
      </c>
      <c r="B17884" t="s">
        <v>767</v>
      </c>
      <c r="C17884" t="s">
        <v>3761</v>
      </c>
      <c r="P17884">
        <v>10</v>
      </c>
      <c r="Q17884">
        <v>0</v>
      </c>
      <c r="R17884">
        <v>14</v>
      </c>
      <c r="S17884">
        <v>2</v>
      </c>
    </row>
    <row r="17885" spans="1:24" x14ac:dyDescent="0.3">
      <c r="A17885">
        <v>4403</v>
      </c>
      <c r="B17885" t="s">
        <v>1542</v>
      </c>
      <c r="C17885" t="s">
        <v>346</v>
      </c>
      <c r="T17885">
        <v>21</v>
      </c>
      <c r="U17885">
        <v>25</v>
      </c>
      <c r="V17885">
        <v>0</v>
      </c>
      <c r="W17885">
        <v>63</v>
      </c>
      <c r="X17885">
        <v>3</v>
      </c>
    </row>
    <row r="17886" spans="1:24" x14ac:dyDescent="0.3">
      <c r="A17886">
        <v>4403</v>
      </c>
      <c r="B17886" t="s">
        <v>1542</v>
      </c>
      <c r="C17886" t="s">
        <v>4412</v>
      </c>
      <c r="T17886">
        <v>14</v>
      </c>
      <c r="U17886">
        <v>14</v>
      </c>
      <c r="V17886">
        <v>0</v>
      </c>
      <c r="W17886">
        <v>14</v>
      </c>
      <c r="X17886">
        <v>1</v>
      </c>
    </row>
    <row r="17887" spans="1:24" x14ac:dyDescent="0.3">
      <c r="A17887">
        <v>4403</v>
      </c>
      <c r="B17887" t="s">
        <v>767</v>
      </c>
      <c r="C17887" t="s">
        <v>56</v>
      </c>
      <c r="T17887">
        <v>22.5</v>
      </c>
      <c r="U17887">
        <v>25</v>
      </c>
      <c r="V17887">
        <v>0</v>
      </c>
      <c r="W17887">
        <v>90</v>
      </c>
      <c r="X17887">
        <v>4</v>
      </c>
    </row>
    <row r="17888" spans="1:24" x14ac:dyDescent="0.3">
      <c r="A17888">
        <v>4403</v>
      </c>
      <c r="B17888" t="s">
        <v>767</v>
      </c>
      <c r="C17888" t="s">
        <v>1865</v>
      </c>
      <c r="T17888">
        <v>19</v>
      </c>
      <c r="U17888">
        <v>19</v>
      </c>
      <c r="V17888">
        <v>0</v>
      </c>
      <c r="W17888">
        <v>19</v>
      </c>
      <c r="X17888">
        <v>1</v>
      </c>
    </row>
    <row r="17889" spans="1:39" x14ac:dyDescent="0.3">
      <c r="A17889">
        <v>4403</v>
      </c>
      <c r="B17889" t="s">
        <v>1542</v>
      </c>
      <c r="C17889" t="s">
        <v>4149</v>
      </c>
      <c r="Y17889">
        <v>14</v>
      </c>
      <c r="Z17889">
        <v>14</v>
      </c>
      <c r="AA17889">
        <v>0</v>
      </c>
      <c r="AB17889">
        <v>14</v>
      </c>
      <c r="AC17889">
        <v>1</v>
      </c>
    </row>
    <row r="17890" spans="1:39" x14ac:dyDescent="0.3">
      <c r="A17890">
        <v>4403</v>
      </c>
      <c r="B17890" t="s">
        <v>767</v>
      </c>
      <c r="C17890" t="s">
        <v>56</v>
      </c>
      <c r="Y17890">
        <v>0</v>
      </c>
      <c r="Z17890">
        <v>0</v>
      </c>
      <c r="AA17890">
        <v>0</v>
      </c>
      <c r="AB17890">
        <v>0</v>
      </c>
      <c r="AC17890">
        <v>1</v>
      </c>
    </row>
    <row r="17891" spans="1:39" x14ac:dyDescent="0.3">
      <c r="A17891">
        <v>4403</v>
      </c>
      <c r="B17891" t="s">
        <v>1542</v>
      </c>
      <c r="C17891" t="s">
        <v>211</v>
      </c>
      <c r="AD17891">
        <v>2</v>
      </c>
      <c r="AE17891" t="s">
        <v>136</v>
      </c>
      <c r="AF17891">
        <v>0</v>
      </c>
      <c r="AG17891">
        <v>0</v>
      </c>
      <c r="AH17891">
        <v>5</v>
      </c>
      <c r="AI17891">
        <v>5</v>
      </c>
    </row>
    <row r="17892" spans="1:39" x14ac:dyDescent="0.3">
      <c r="A17892">
        <v>4403</v>
      </c>
      <c r="B17892" t="s">
        <v>767</v>
      </c>
      <c r="C17892" t="s">
        <v>4414</v>
      </c>
      <c r="AD17892">
        <v>3</v>
      </c>
      <c r="AE17892">
        <v>39</v>
      </c>
      <c r="AF17892">
        <v>2</v>
      </c>
      <c r="AG17892">
        <v>66.7</v>
      </c>
      <c r="AH17892">
        <v>8</v>
      </c>
      <c r="AI17892">
        <v>2</v>
      </c>
    </row>
    <row r="17893" spans="1:39" x14ac:dyDescent="0.3">
      <c r="A17893">
        <v>4403</v>
      </c>
      <c r="B17893" t="s">
        <v>1542</v>
      </c>
      <c r="C17893" t="s">
        <v>905</v>
      </c>
      <c r="AJ17893">
        <v>60</v>
      </c>
      <c r="AK17893">
        <v>261</v>
      </c>
      <c r="AL17893">
        <v>37.299999999999997</v>
      </c>
      <c r="AM17893">
        <v>7</v>
      </c>
    </row>
    <row r="17894" spans="1:39" x14ac:dyDescent="0.3">
      <c r="A17894">
        <v>4403</v>
      </c>
      <c r="B17894" t="s">
        <v>767</v>
      </c>
      <c r="C17894" t="s">
        <v>52</v>
      </c>
      <c r="AJ17894">
        <v>65</v>
      </c>
      <c r="AK17894">
        <v>195</v>
      </c>
      <c r="AL17894">
        <v>48.8</v>
      </c>
      <c r="AM17894">
        <v>4</v>
      </c>
    </row>
    <row r="17895" spans="1:39" x14ac:dyDescent="0.3">
      <c r="A17895">
        <v>4404</v>
      </c>
      <c r="B17895" t="s">
        <v>380</v>
      </c>
      <c r="C17895" t="s">
        <v>3399</v>
      </c>
      <c r="D17895">
        <v>37</v>
      </c>
      <c r="E17895">
        <v>62.2</v>
      </c>
      <c r="F17895">
        <v>23</v>
      </c>
      <c r="G17895">
        <v>0</v>
      </c>
      <c r="H17895">
        <v>2</v>
      </c>
      <c r="I17895">
        <v>228</v>
      </c>
      <c r="J17895">
        <v>131.80000000000001</v>
      </c>
    </row>
    <row r="17896" spans="1:39" x14ac:dyDescent="0.3">
      <c r="A17896">
        <v>4404</v>
      </c>
      <c r="B17896" t="s">
        <v>380</v>
      </c>
      <c r="C17896" t="s">
        <v>2499</v>
      </c>
      <c r="D17896">
        <v>3</v>
      </c>
      <c r="E17896">
        <v>66.7</v>
      </c>
      <c r="F17896">
        <v>2</v>
      </c>
      <c r="G17896">
        <v>0</v>
      </c>
      <c r="H17896">
        <v>0</v>
      </c>
      <c r="I17896">
        <v>27</v>
      </c>
      <c r="J17896">
        <v>142.30000000000001</v>
      </c>
    </row>
    <row r="17897" spans="1:39" x14ac:dyDescent="0.3">
      <c r="A17897">
        <v>4404</v>
      </c>
      <c r="B17897" t="s">
        <v>1273</v>
      </c>
      <c r="C17897" t="s">
        <v>3915</v>
      </c>
      <c r="D17897">
        <v>37</v>
      </c>
      <c r="E17897">
        <v>51.4</v>
      </c>
      <c r="F17897">
        <v>19</v>
      </c>
      <c r="G17897">
        <v>3</v>
      </c>
      <c r="H17897">
        <v>0</v>
      </c>
      <c r="I17897">
        <v>166</v>
      </c>
      <c r="J17897">
        <v>72.8</v>
      </c>
    </row>
    <row r="17898" spans="1:39" x14ac:dyDescent="0.3">
      <c r="A17898">
        <v>4404</v>
      </c>
      <c r="B17898" t="s">
        <v>1273</v>
      </c>
      <c r="C17898" t="s">
        <v>3922</v>
      </c>
      <c r="D17898">
        <v>6</v>
      </c>
      <c r="E17898">
        <v>50</v>
      </c>
      <c r="F17898">
        <v>3</v>
      </c>
      <c r="G17898">
        <v>0</v>
      </c>
      <c r="H17898">
        <v>0</v>
      </c>
      <c r="I17898">
        <v>22</v>
      </c>
      <c r="J17898">
        <v>80.8</v>
      </c>
    </row>
    <row r="17899" spans="1:39" x14ac:dyDescent="0.3">
      <c r="A17899">
        <v>4404</v>
      </c>
      <c r="B17899" t="s">
        <v>1273</v>
      </c>
      <c r="C17899" t="s">
        <v>4415</v>
      </c>
      <c r="D17899">
        <v>1</v>
      </c>
      <c r="E17899">
        <v>100</v>
      </c>
      <c r="F17899">
        <v>1</v>
      </c>
      <c r="G17899">
        <v>0</v>
      </c>
      <c r="H17899">
        <v>0</v>
      </c>
      <c r="I17899">
        <v>12</v>
      </c>
      <c r="J17899">
        <v>200.8</v>
      </c>
    </row>
    <row r="17900" spans="1:39" x14ac:dyDescent="0.3">
      <c r="A17900">
        <v>4404</v>
      </c>
      <c r="B17900" t="s">
        <v>380</v>
      </c>
      <c r="C17900" t="s">
        <v>3399</v>
      </c>
      <c r="K17900">
        <v>7</v>
      </c>
      <c r="L17900">
        <v>0</v>
      </c>
      <c r="M17900">
        <v>8</v>
      </c>
      <c r="N17900">
        <v>0</v>
      </c>
      <c r="O17900">
        <v>22</v>
      </c>
    </row>
    <row r="17901" spans="1:39" x14ac:dyDescent="0.3">
      <c r="A17901">
        <v>4404</v>
      </c>
      <c r="B17901" t="s">
        <v>380</v>
      </c>
      <c r="C17901" t="s">
        <v>4068</v>
      </c>
      <c r="K17901">
        <v>11</v>
      </c>
      <c r="L17901">
        <v>0</v>
      </c>
      <c r="M17901">
        <v>7</v>
      </c>
      <c r="N17901">
        <v>2</v>
      </c>
      <c r="O17901">
        <v>18</v>
      </c>
    </row>
    <row r="17902" spans="1:39" x14ac:dyDescent="0.3">
      <c r="A17902">
        <v>4404</v>
      </c>
      <c r="B17902" t="s">
        <v>380</v>
      </c>
      <c r="C17902" t="s">
        <v>320</v>
      </c>
      <c r="K17902">
        <v>7</v>
      </c>
      <c r="L17902">
        <v>0</v>
      </c>
      <c r="M17902">
        <v>10</v>
      </c>
      <c r="N17902">
        <v>0</v>
      </c>
      <c r="O17902">
        <v>18</v>
      </c>
    </row>
    <row r="17903" spans="1:39" x14ac:dyDescent="0.3">
      <c r="A17903">
        <v>4404</v>
      </c>
      <c r="B17903" t="s">
        <v>380</v>
      </c>
      <c r="C17903" t="s">
        <v>4416</v>
      </c>
      <c r="K17903">
        <v>1</v>
      </c>
      <c r="L17903">
        <v>0</v>
      </c>
      <c r="M17903">
        <v>4</v>
      </c>
      <c r="N17903">
        <v>0</v>
      </c>
      <c r="O17903">
        <v>4</v>
      </c>
    </row>
    <row r="17904" spans="1:39" x14ac:dyDescent="0.3">
      <c r="A17904">
        <v>4404</v>
      </c>
      <c r="B17904" t="s">
        <v>1273</v>
      </c>
      <c r="C17904" t="s">
        <v>915</v>
      </c>
      <c r="K17904">
        <v>21</v>
      </c>
      <c r="L17904">
        <v>0</v>
      </c>
      <c r="M17904">
        <v>11</v>
      </c>
      <c r="N17904">
        <v>0</v>
      </c>
      <c r="O17904">
        <v>68</v>
      </c>
    </row>
    <row r="17905" spans="1:19" x14ac:dyDescent="0.3">
      <c r="A17905">
        <v>4404</v>
      </c>
      <c r="B17905" t="s">
        <v>1273</v>
      </c>
      <c r="C17905" t="s">
        <v>3918</v>
      </c>
      <c r="K17905">
        <v>5</v>
      </c>
      <c r="L17905">
        <v>0</v>
      </c>
      <c r="M17905">
        <v>6</v>
      </c>
      <c r="N17905">
        <v>0</v>
      </c>
      <c r="O17905">
        <v>16</v>
      </c>
    </row>
    <row r="17906" spans="1:19" x14ac:dyDescent="0.3">
      <c r="A17906">
        <v>4404</v>
      </c>
      <c r="B17906" t="s">
        <v>1273</v>
      </c>
      <c r="C17906" t="s">
        <v>3504</v>
      </c>
      <c r="K17906">
        <v>4</v>
      </c>
      <c r="L17906">
        <v>0</v>
      </c>
      <c r="M17906">
        <v>5</v>
      </c>
      <c r="N17906">
        <v>0</v>
      </c>
      <c r="O17906">
        <v>8</v>
      </c>
    </row>
    <row r="17907" spans="1:19" x14ac:dyDescent="0.3">
      <c r="A17907">
        <v>4404</v>
      </c>
      <c r="B17907" t="s">
        <v>1273</v>
      </c>
      <c r="C17907" t="s">
        <v>3547</v>
      </c>
      <c r="K17907">
        <v>2</v>
      </c>
      <c r="L17907">
        <v>0</v>
      </c>
      <c r="M17907">
        <v>5</v>
      </c>
      <c r="N17907">
        <v>0</v>
      </c>
      <c r="O17907">
        <v>6</v>
      </c>
    </row>
    <row r="17908" spans="1:19" x14ac:dyDescent="0.3">
      <c r="A17908">
        <v>4404</v>
      </c>
      <c r="B17908" t="s">
        <v>1273</v>
      </c>
      <c r="C17908" t="s">
        <v>3922</v>
      </c>
      <c r="K17908">
        <v>2</v>
      </c>
      <c r="L17908">
        <v>0</v>
      </c>
      <c r="M17908">
        <v>3</v>
      </c>
      <c r="N17908">
        <v>0</v>
      </c>
      <c r="O17908">
        <v>3</v>
      </c>
    </row>
    <row r="17909" spans="1:19" x14ac:dyDescent="0.3">
      <c r="A17909">
        <v>4404</v>
      </c>
      <c r="B17909" t="s">
        <v>1273</v>
      </c>
      <c r="C17909" t="s">
        <v>3915</v>
      </c>
      <c r="K17909">
        <v>4</v>
      </c>
      <c r="L17909">
        <v>0</v>
      </c>
      <c r="M17909">
        <v>2</v>
      </c>
      <c r="N17909">
        <v>0</v>
      </c>
      <c r="O17909">
        <v>-15</v>
      </c>
    </row>
    <row r="17910" spans="1:19" x14ac:dyDescent="0.3">
      <c r="A17910">
        <v>4404</v>
      </c>
      <c r="B17910" t="s">
        <v>380</v>
      </c>
      <c r="C17910" t="s">
        <v>4070</v>
      </c>
      <c r="P17910">
        <v>26</v>
      </c>
      <c r="Q17910">
        <v>1</v>
      </c>
      <c r="R17910">
        <v>127</v>
      </c>
      <c r="S17910">
        <v>10</v>
      </c>
    </row>
    <row r="17911" spans="1:19" x14ac:dyDescent="0.3">
      <c r="A17911">
        <v>4404</v>
      </c>
      <c r="B17911" t="s">
        <v>380</v>
      </c>
      <c r="C17911" t="s">
        <v>4416</v>
      </c>
      <c r="P17911">
        <v>9</v>
      </c>
      <c r="Q17911">
        <v>1</v>
      </c>
      <c r="R17911">
        <v>40</v>
      </c>
      <c r="S17911">
        <v>5</v>
      </c>
    </row>
    <row r="17912" spans="1:19" x14ac:dyDescent="0.3">
      <c r="A17912">
        <v>4404</v>
      </c>
      <c r="B17912" t="s">
        <v>380</v>
      </c>
      <c r="C17912" t="s">
        <v>427</v>
      </c>
      <c r="P17912">
        <v>24</v>
      </c>
      <c r="Q17912">
        <v>0</v>
      </c>
      <c r="R17912">
        <v>24</v>
      </c>
      <c r="S17912">
        <v>1</v>
      </c>
    </row>
    <row r="17913" spans="1:19" x14ac:dyDescent="0.3">
      <c r="A17913">
        <v>4404</v>
      </c>
      <c r="B17913" t="s">
        <v>380</v>
      </c>
      <c r="C17913" t="s">
        <v>657</v>
      </c>
      <c r="P17913">
        <v>19</v>
      </c>
      <c r="Q17913">
        <v>0</v>
      </c>
      <c r="R17913">
        <v>19</v>
      </c>
      <c r="S17913">
        <v>1</v>
      </c>
    </row>
    <row r="17914" spans="1:19" x14ac:dyDescent="0.3">
      <c r="A17914">
        <v>4404</v>
      </c>
      <c r="B17914" t="s">
        <v>380</v>
      </c>
      <c r="C17914" t="s">
        <v>4068</v>
      </c>
      <c r="P17914">
        <v>8</v>
      </c>
      <c r="Q17914">
        <v>0</v>
      </c>
      <c r="R17914">
        <v>16</v>
      </c>
      <c r="S17914">
        <v>3</v>
      </c>
    </row>
    <row r="17915" spans="1:19" x14ac:dyDescent="0.3">
      <c r="A17915">
        <v>4404</v>
      </c>
      <c r="B17915" t="s">
        <v>380</v>
      </c>
      <c r="C17915" t="s">
        <v>2499</v>
      </c>
      <c r="P17915">
        <v>12</v>
      </c>
      <c r="Q17915">
        <v>0</v>
      </c>
      <c r="R17915">
        <v>16</v>
      </c>
      <c r="S17915">
        <v>2</v>
      </c>
    </row>
    <row r="17916" spans="1:19" x14ac:dyDescent="0.3">
      <c r="A17916">
        <v>4404</v>
      </c>
      <c r="B17916" t="s">
        <v>380</v>
      </c>
      <c r="C17916" t="s">
        <v>536</v>
      </c>
      <c r="P17916">
        <v>5</v>
      </c>
      <c r="Q17916">
        <v>0</v>
      </c>
      <c r="R17916">
        <v>13</v>
      </c>
      <c r="S17916">
        <v>3</v>
      </c>
    </row>
    <row r="17917" spans="1:19" x14ac:dyDescent="0.3">
      <c r="A17917">
        <v>4404</v>
      </c>
      <c r="B17917" t="s">
        <v>1273</v>
      </c>
      <c r="C17917" t="s">
        <v>3547</v>
      </c>
      <c r="P17917">
        <v>21</v>
      </c>
      <c r="Q17917">
        <v>0</v>
      </c>
      <c r="R17917">
        <v>84</v>
      </c>
      <c r="S17917">
        <v>10</v>
      </c>
    </row>
    <row r="17918" spans="1:19" x14ac:dyDescent="0.3">
      <c r="A17918">
        <v>4404</v>
      </c>
      <c r="B17918" t="s">
        <v>1273</v>
      </c>
      <c r="C17918" t="s">
        <v>1866</v>
      </c>
      <c r="P17918">
        <v>17</v>
      </c>
      <c r="Q17918">
        <v>0</v>
      </c>
      <c r="R17918">
        <v>42</v>
      </c>
      <c r="S17918">
        <v>3</v>
      </c>
    </row>
    <row r="17919" spans="1:19" x14ac:dyDescent="0.3">
      <c r="A17919">
        <v>4404</v>
      </c>
      <c r="B17919" t="s">
        <v>1273</v>
      </c>
      <c r="C17919" t="s">
        <v>247</v>
      </c>
      <c r="P17919">
        <v>14</v>
      </c>
      <c r="Q17919">
        <v>0</v>
      </c>
      <c r="R17919">
        <v>41</v>
      </c>
      <c r="S17919">
        <v>4</v>
      </c>
    </row>
    <row r="17920" spans="1:19" x14ac:dyDescent="0.3">
      <c r="A17920">
        <v>4404</v>
      </c>
      <c r="B17920" t="s">
        <v>1273</v>
      </c>
      <c r="C17920" t="s">
        <v>3802</v>
      </c>
      <c r="P17920">
        <v>12</v>
      </c>
      <c r="Q17920">
        <v>0</v>
      </c>
      <c r="R17920">
        <v>25</v>
      </c>
      <c r="S17920">
        <v>3</v>
      </c>
    </row>
    <row r="17921" spans="1:39" x14ac:dyDescent="0.3">
      <c r="A17921">
        <v>4404</v>
      </c>
      <c r="B17921" t="s">
        <v>1273</v>
      </c>
      <c r="C17921" t="s">
        <v>4417</v>
      </c>
      <c r="P17921">
        <v>5</v>
      </c>
      <c r="Q17921">
        <v>0</v>
      </c>
      <c r="R17921">
        <v>5</v>
      </c>
      <c r="S17921">
        <v>1</v>
      </c>
    </row>
    <row r="17922" spans="1:39" x14ac:dyDescent="0.3">
      <c r="A17922">
        <v>4404</v>
      </c>
      <c r="B17922" t="s">
        <v>1273</v>
      </c>
      <c r="C17922" t="s">
        <v>4418</v>
      </c>
      <c r="P17922">
        <v>5</v>
      </c>
      <c r="Q17922">
        <v>0</v>
      </c>
      <c r="R17922">
        <v>5</v>
      </c>
      <c r="S17922">
        <v>1</v>
      </c>
    </row>
    <row r="17923" spans="1:39" x14ac:dyDescent="0.3">
      <c r="A17923">
        <v>4404</v>
      </c>
      <c r="B17923" t="s">
        <v>1273</v>
      </c>
      <c r="C17923" t="s">
        <v>2861</v>
      </c>
      <c r="P17923">
        <v>-2</v>
      </c>
      <c r="Q17923">
        <v>0</v>
      </c>
      <c r="R17923">
        <v>-2</v>
      </c>
      <c r="S17923">
        <v>1</v>
      </c>
    </row>
    <row r="17924" spans="1:39" x14ac:dyDescent="0.3">
      <c r="A17924">
        <v>4404</v>
      </c>
      <c r="B17924" t="s">
        <v>380</v>
      </c>
      <c r="C17924" t="s">
        <v>310</v>
      </c>
      <c r="T17924">
        <v>7</v>
      </c>
      <c r="U17924">
        <v>7</v>
      </c>
      <c r="V17924">
        <v>0</v>
      </c>
      <c r="W17924">
        <v>7</v>
      </c>
      <c r="X17924">
        <v>1</v>
      </c>
    </row>
    <row r="17925" spans="1:39" x14ac:dyDescent="0.3">
      <c r="A17925">
        <v>4404</v>
      </c>
      <c r="B17925" t="s">
        <v>1273</v>
      </c>
      <c r="C17925" t="s">
        <v>4419</v>
      </c>
      <c r="T17925">
        <v>25.5</v>
      </c>
      <c r="U17925">
        <v>28</v>
      </c>
      <c r="V17925">
        <v>0</v>
      </c>
      <c r="W17925">
        <v>51</v>
      </c>
      <c r="X17925">
        <v>2</v>
      </c>
    </row>
    <row r="17926" spans="1:39" x14ac:dyDescent="0.3">
      <c r="A17926">
        <v>4404</v>
      </c>
      <c r="B17926" t="s">
        <v>380</v>
      </c>
      <c r="C17926" t="s">
        <v>4070</v>
      </c>
      <c r="Y17926">
        <v>0</v>
      </c>
      <c r="Z17926">
        <v>0</v>
      </c>
      <c r="AA17926">
        <v>0</v>
      </c>
      <c r="AB17926">
        <v>0</v>
      </c>
      <c r="AC17926">
        <v>1</v>
      </c>
    </row>
    <row r="17927" spans="1:39" x14ac:dyDescent="0.3">
      <c r="A17927">
        <v>4404</v>
      </c>
      <c r="B17927" t="s">
        <v>1273</v>
      </c>
      <c r="C17927" t="s">
        <v>4419</v>
      </c>
      <c r="Y17927">
        <v>10</v>
      </c>
      <c r="Z17927">
        <v>16</v>
      </c>
      <c r="AA17927">
        <v>0</v>
      </c>
      <c r="AB17927">
        <v>20</v>
      </c>
      <c r="AC17927">
        <v>2</v>
      </c>
    </row>
    <row r="17928" spans="1:39" x14ac:dyDescent="0.3">
      <c r="A17928">
        <v>4404</v>
      </c>
      <c r="B17928" t="s">
        <v>380</v>
      </c>
      <c r="C17928" t="s">
        <v>4073</v>
      </c>
      <c r="AD17928">
        <v>0</v>
      </c>
      <c r="AE17928" t="s">
        <v>136</v>
      </c>
      <c r="AF17928">
        <v>0</v>
      </c>
      <c r="AG17928" t="s">
        <v>136</v>
      </c>
      <c r="AH17928">
        <v>4</v>
      </c>
      <c r="AI17928">
        <v>4</v>
      </c>
    </row>
    <row r="17929" spans="1:39" x14ac:dyDescent="0.3">
      <c r="A17929">
        <v>4404</v>
      </c>
      <c r="B17929" t="s">
        <v>1273</v>
      </c>
      <c r="C17929" t="s">
        <v>4420</v>
      </c>
      <c r="AD17929">
        <v>2</v>
      </c>
      <c r="AE17929">
        <v>41</v>
      </c>
      <c r="AF17929">
        <v>2</v>
      </c>
      <c r="AG17929">
        <v>100</v>
      </c>
      <c r="AH17929">
        <v>6</v>
      </c>
      <c r="AI17929">
        <v>0</v>
      </c>
    </row>
    <row r="17930" spans="1:39" x14ac:dyDescent="0.3">
      <c r="A17930">
        <v>4404</v>
      </c>
      <c r="B17930" t="s">
        <v>380</v>
      </c>
      <c r="C17930" t="s">
        <v>3691</v>
      </c>
      <c r="AJ17930">
        <v>51</v>
      </c>
      <c r="AK17930">
        <v>216</v>
      </c>
      <c r="AL17930">
        <v>43.2</v>
      </c>
      <c r="AM17930">
        <v>5</v>
      </c>
    </row>
    <row r="17931" spans="1:39" x14ac:dyDescent="0.3">
      <c r="A17931">
        <v>4404</v>
      </c>
      <c r="B17931" t="s">
        <v>1273</v>
      </c>
      <c r="C17931" t="s">
        <v>4415</v>
      </c>
      <c r="AJ17931">
        <v>39</v>
      </c>
      <c r="AK17931">
        <v>121</v>
      </c>
      <c r="AL17931">
        <v>30.2</v>
      </c>
      <c r="AM17931">
        <v>4</v>
      </c>
    </row>
    <row r="17932" spans="1:39" x14ac:dyDescent="0.3">
      <c r="A17932">
        <v>4405</v>
      </c>
      <c r="B17932" t="s">
        <v>865</v>
      </c>
      <c r="C17932" t="s">
        <v>749</v>
      </c>
      <c r="D17932">
        <v>24</v>
      </c>
      <c r="E17932">
        <v>33.299999999999997</v>
      </c>
      <c r="F17932">
        <v>8</v>
      </c>
      <c r="G17932">
        <v>1</v>
      </c>
      <c r="H17932">
        <v>0</v>
      </c>
      <c r="I17932">
        <v>67</v>
      </c>
      <c r="J17932">
        <v>48.5</v>
      </c>
    </row>
    <row r="17933" spans="1:39" x14ac:dyDescent="0.3">
      <c r="A17933">
        <v>4405</v>
      </c>
      <c r="B17933" t="s">
        <v>865</v>
      </c>
      <c r="C17933" t="s">
        <v>870</v>
      </c>
      <c r="D17933">
        <v>3</v>
      </c>
      <c r="E17933">
        <v>66.7</v>
      </c>
      <c r="F17933">
        <v>2</v>
      </c>
      <c r="G17933">
        <v>0</v>
      </c>
      <c r="H17933">
        <v>0</v>
      </c>
      <c r="I17933">
        <v>31</v>
      </c>
      <c r="J17933">
        <v>153.5</v>
      </c>
    </row>
    <row r="17934" spans="1:39" x14ac:dyDescent="0.3">
      <c r="A17934">
        <v>4405</v>
      </c>
      <c r="B17934" t="s">
        <v>882</v>
      </c>
      <c r="C17934" t="s">
        <v>414</v>
      </c>
      <c r="D17934">
        <v>17</v>
      </c>
      <c r="E17934">
        <v>58.8</v>
      </c>
      <c r="F17934">
        <v>10</v>
      </c>
      <c r="G17934">
        <v>1</v>
      </c>
      <c r="H17934">
        <v>0</v>
      </c>
      <c r="I17934">
        <v>78</v>
      </c>
      <c r="J17934">
        <v>85.6</v>
      </c>
    </row>
    <row r="17935" spans="1:39" x14ac:dyDescent="0.3">
      <c r="A17935">
        <v>4405</v>
      </c>
      <c r="B17935" t="s">
        <v>865</v>
      </c>
      <c r="C17935" t="s">
        <v>4169</v>
      </c>
      <c r="K17935">
        <v>20</v>
      </c>
      <c r="L17935">
        <v>0</v>
      </c>
      <c r="M17935">
        <v>17</v>
      </c>
      <c r="N17935">
        <v>0</v>
      </c>
      <c r="O17935">
        <v>72</v>
      </c>
    </row>
    <row r="17936" spans="1:39" x14ac:dyDescent="0.3">
      <c r="A17936">
        <v>4405</v>
      </c>
      <c r="B17936" t="s">
        <v>865</v>
      </c>
      <c r="C17936" t="s">
        <v>749</v>
      </c>
      <c r="K17936">
        <v>9</v>
      </c>
      <c r="L17936">
        <v>0</v>
      </c>
      <c r="M17936">
        <v>37</v>
      </c>
      <c r="N17936">
        <v>0</v>
      </c>
      <c r="O17936">
        <v>56</v>
      </c>
    </row>
    <row r="17937" spans="1:19" x14ac:dyDescent="0.3">
      <c r="A17937">
        <v>4405</v>
      </c>
      <c r="B17937" t="s">
        <v>865</v>
      </c>
      <c r="C17937" t="s">
        <v>870</v>
      </c>
      <c r="K17937">
        <v>5</v>
      </c>
      <c r="L17937">
        <v>0</v>
      </c>
      <c r="M17937">
        <v>20</v>
      </c>
      <c r="N17937">
        <v>0</v>
      </c>
      <c r="O17937">
        <v>30</v>
      </c>
    </row>
    <row r="17938" spans="1:19" x14ac:dyDescent="0.3">
      <c r="A17938">
        <v>4405</v>
      </c>
      <c r="B17938" t="s">
        <v>865</v>
      </c>
      <c r="C17938" t="s">
        <v>107</v>
      </c>
      <c r="K17938">
        <v>1</v>
      </c>
      <c r="L17938">
        <v>0</v>
      </c>
      <c r="M17938">
        <v>10</v>
      </c>
      <c r="N17938">
        <v>0</v>
      </c>
      <c r="O17938">
        <v>10</v>
      </c>
    </row>
    <row r="17939" spans="1:19" x14ac:dyDescent="0.3">
      <c r="A17939">
        <v>4405</v>
      </c>
      <c r="B17939" t="s">
        <v>865</v>
      </c>
      <c r="C17939" t="s">
        <v>1165</v>
      </c>
      <c r="K17939">
        <v>1</v>
      </c>
      <c r="L17939">
        <v>0</v>
      </c>
      <c r="M17939">
        <v>2</v>
      </c>
      <c r="N17939">
        <v>0</v>
      </c>
      <c r="O17939">
        <v>2</v>
      </c>
    </row>
    <row r="17940" spans="1:19" x14ac:dyDescent="0.3">
      <c r="A17940">
        <v>4405</v>
      </c>
      <c r="B17940" t="s">
        <v>865</v>
      </c>
      <c r="C17940" t="s">
        <v>4421</v>
      </c>
      <c r="K17940">
        <v>0</v>
      </c>
      <c r="L17940">
        <v>0</v>
      </c>
      <c r="M17940">
        <v>0</v>
      </c>
      <c r="N17940">
        <v>0</v>
      </c>
      <c r="O17940">
        <v>0</v>
      </c>
    </row>
    <row r="17941" spans="1:19" x14ac:dyDescent="0.3">
      <c r="A17941">
        <v>4405</v>
      </c>
      <c r="B17941" t="s">
        <v>865</v>
      </c>
      <c r="C17941" t="s">
        <v>44</v>
      </c>
      <c r="K17941">
        <v>0</v>
      </c>
      <c r="L17941">
        <v>0</v>
      </c>
      <c r="M17941">
        <v>0</v>
      </c>
      <c r="N17941">
        <v>0</v>
      </c>
      <c r="O17941">
        <v>0</v>
      </c>
    </row>
    <row r="17942" spans="1:19" x14ac:dyDescent="0.3">
      <c r="A17942">
        <v>4405</v>
      </c>
      <c r="B17942" t="s">
        <v>882</v>
      </c>
      <c r="C17942" t="s">
        <v>320</v>
      </c>
      <c r="K17942">
        <v>37</v>
      </c>
      <c r="L17942">
        <v>0</v>
      </c>
      <c r="M17942">
        <v>23</v>
      </c>
      <c r="N17942">
        <v>2</v>
      </c>
      <c r="O17942">
        <v>184</v>
      </c>
    </row>
    <row r="17943" spans="1:19" x14ac:dyDescent="0.3">
      <c r="A17943">
        <v>4405</v>
      </c>
      <c r="B17943" t="s">
        <v>882</v>
      </c>
      <c r="C17943" t="s">
        <v>107</v>
      </c>
      <c r="K17943">
        <v>5</v>
      </c>
      <c r="L17943">
        <v>0</v>
      </c>
      <c r="M17943">
        <v>4</v>
      </c>
      <c r="N17943">
        <v>0</v>
      </c>
      <c r="O17943">
        <v>10</v>
      </c>
    </row>
    <row r="17944" spans="1:19" x14ac:dyDescent="0.3">
      <c r="A17944">
        <v>4405</v>
      </c>
      <c r="B17944" t="s">
        <v>882</v>
      </c>
      <c r="C17944" t="s">
        <v>414</v>
      </c>
      <c r="K17944">
        <v>8</v>
      </c>
      <c r="L17944">
        <v>0</v>
      </c>
      <c r="M17944">
        <v>11</v>
      </c>
      <c r="N17944">
        <v>0</v>
      </c>
      <c r="O17944">
        <v>6</v>
      </c>
    </row>
    <row r="17945" spans="1:19" x14ac:dyDescent="0.3">
      <c r="A17945">
        <v>4405</v>
      </c>
      <c r="B17945" t="s">
        <v>865</v>
      </c>
      <c r="C17945" t="s">
        <v>2536</v>
      </c>
      <c r="P17945">
        <v>34</v>
      </c>
      <c r="Q17945">
        <v>0</v>
      </c>
      <c r="R17945">
        <v>54</v>
      </c>
      <c r="S17945">
        <v>2</v>
      </c>
    </row>
    <row r="17946" spans="1:19" x14ac:dyDescent="0.3">
      <c r="A17946">
        <v>4405</v>
      </c>
      <c r="B17946" t="s">
        <v>865</v>
      </c>
      <c r="C17946" t="s">
        <v>4422</v>
      </c>
      <c r="P17946">
        <v>8</v>
      </c>
      <c r="Q17946">
        <v>0</v>
      </c>
      <c r="R17946">
        <v>15</v>
      </c>
      <c r="S17946">
        <v>2</v>
      </c>
    </row>
    <row r="17947" spans="1:19" x14ac:dyDescent="0.3">
      <c r="A17947">
        <v>4405</v>
      </c>
      <c r="B17947" t="s">
        <v>865</v>
      </c>
      <c r="C17947" t="s">
        <v>4169</v>
      </c>
      <c r="P17947">
        <v>11</v>
      </c>
      <c r="Q17947">
        <v>0</v>
      </c>
      <c r="R17947">
        <v>8</v>
      </c>
      <c r="S17947">
        <v>2</v>
      </c>
    </row>
    <row r="17948" spans="1:19" x14ac:dyDescent="0.3">
      <c r="A17948">
        <v>4405</v>
      </c>
      <c r="B17948" t="s">
        <v>865</v>
      </c>
      <c r="C17948" t="s">
        <v>4421</v>
      </c>
      <c r="P17948">
        <v>8</v>
      </c>
      <c r="Q17948">
        <v>0</v>
      </c>
      <c r="R17948">
        <v>8</v>
      </c>
      <c r="S17948">
        <v>1</v>
      </c>
    </row>
    <row r="17949" spans="1:19" x14ac:dyDescent="0.3">
      <c r="A17949">
        <v>4405</v>
      </c>
      <c r="B17949" t="s">
        <v>865</v>
      </c>
      <c r="C17949" t="s">
        <v>870</v>
      </c>
      <c r="P17949">
        <v>7</v>
      </c>
      <c r="Q17949">
        <v>0</v>
      </c>
      <c r="R17949">
        <v>7</v>
      </c>
      <c r="S17949">
        <v>2</v>
      </c>
    </row>
    <row r="17950" spans="1:19" x14ac:dyDescent="0.3">
      <c r="A17950">
        <v>4405</v>
      </c>
      <c r="B17950" t="s">
        <v>865</v>
      </c>
      <c r="C17950" t="s">
        <v>44</v>
      </c>
      <c r="P17950">
        <v>6</v>
      </c>
      <c r="Q17950">
        <v>0</v>
      </c>
      <c r="R17950">
        <v>6</v>
      </c>
      <c r="S17950">
        <v>1</v>
      </c>
    </row>
    <row r="17951" spans="1:19" x14ac:dyDescent="0.3">
      <c r="A17951">
        <v>4405</v>
      </c>
      <c r="B17951" t="s">
        <v>882</v>
      </c>
      <c r="C17951" t="s">
        <v>3797</v>
      </c>
      <c r="P17951">
        <v>14</v>
      </c>
      <c r="Q17951">
        <v>0</v>
      </c>
      <c r="R17951">
        <v>18</v>
      </c>
      <c r="S17951">
        <v>2</v>
      </c>
    </row>
    <row r="17952" spans="1:19" x14ac:dyDescent="0.3">
      <c r="A17952">
        <v>4405</v>
      </c>
      <c r="B17952" t="s">
        <v>882</v>
      </c>
      <c r="C17952" t="s">
        <v>74</v>
      </c>
      <c r="P17952">
        <v>11</v>
      </c>
      <c r="Q17952">
        <v>0</v>
      </c>
      <c r="R17952">
        <v>17</v>
      </c>
      <c r="S17952">
        <v>2</v>
      </c>
    </row>
    <row r="17953" spans="1:39" x14ac:dyDescent="0.3">
      <c r="A17953">
        <v>4405</v>
      </c>
      <c r="B17953" t="s">
        <v>882</v>
      </c>
      <c r="C17953" t="s">
        <v>4423</v>
      </c>
      <c r="P17953">
        <v>11</v>
      </c>
      <c r="Q17953">
        <v>0</v>
      </c>
      <c r="R17953">
        <v>11</v>
      </c>
      <c r="S17953">
        <v>1</v>
      </c>
    </row>
    <row r="17954" spans="1:39" x14ac:dyDescent="0.3">
      <c r="A17954">
        <v>4405</v>
      </c>
      <c r="B17954" t="s">
        <v>882</v>
      </c>
      <c r="C17954" t="s">
        <v>3795</v>
      </c>
      <c r="P17954">
        <v>11</v>
      </c>
      <c r="Q17954">
        <v>0</v>
      </c>
      <c r="R17954">
        <v>11</v>
      </c>
      <c r="S17954">
        <v>1</v>
      </c>
    </row>
    <row r="17955" spans="1:39" x14ac:dyDescent="0.3">
      <c r="A17955">
        <v>4405</v>
      </c>
      <c r="B17955" t="s">
        <v>882</v>
      </c>
      <c r="C17955" t="s">
        <v>835</v>
      </c>
      <c r="P17955">
        <v>9</v>
      </c>
      <c r="Q17955">
        <v>0</v>
      </c>
      <c r="R17955">
        <v>9</v>
      </c>
      <c r="S17955">
        <v>1</v>
      </c>
    </row>
    <row r="17956" spans="1:39" x14ac:dyDescent="0.3">
      <c r="A17956">
        <v>4405</v>
      </c>
      <c r="B17956" t="s">
        <v>882</v>
      </c>
      <c r="C17956" t="s">
        <v>172</v>
      </c>
      <c r="P17956">
        <v>6</v>
      </c>
      <c r="Q17956">
        <v>0</v>
      </c>
      <c r="R17956">
        <v>6</v>
      </c>
      <c r="S17956">
        <v>1</v>
      </c>
    </row>
    <row r="17957" spans="1:39" x14ac:dyDescent="0.3">
      <c r="A17957">
        <v>4405</v>
      </c>
      <c r="B17957" t="s">
        <v>882</v>
      </c>
      <c r="C17957" t="s">
        <v>107</v>
      </c>
      <c r="P17957">
        <v>5</v>
      </c>
      <c r="Q17957">
        <v>0</v>
      </c>
      <c r="R17957">
        <v>5</v>
      </c>
      <c r="S17957">
        <v>1</v>
      </c>
    </row>
    <row r="17958" spans="1:39" x14ac:dyDescent="0.3">
      <c r="A17958">
        <v>4405</v>
      </c>
      <c r="B17958" t="s">
        <v>882</v>
      </c>
      <c r="C17958" t="s">
        <v>320</v>
      </c>
      <c r="P17958">
        <v>1</v>
      </c>
      <c r="Q17958">
        <v>0</v>
      </c>
      <c r="R17958">
        <v>1</v>
      </c>
      <c r="S17958">
        <v>1</v>
      </c>
    </row>
    <row r="17959" spans="1:39" x14ac:dyDescent="0.3">
      <c r="A17959">
        <v>4405</v>
      </c>
      <c r="B17959" t="s">
        <v>865</v>
      </c>
      <c r="C17959" t="s">
        <v>2536</v>
      </c>
      <c r="T17959">
        <v>15</v>
      </c>
      <c r="U17959">
        <v>16</v>
      </c>
      <c r="V17959">
        <v>0</v>
      </c>
      <c r="W17959">
        <v>30</v>
      </c>
      <c r="X17959">
        <v>2</v>
      </c>
    </row>
    <row r="17960" spans="1:39" x14ac:dyDescent="0.3">
      <c r="A17960">
        <v>4405</v>
      </c>
      <c r="B17960" t="s">
        <v>882</v>
      </c>
      <c r="C17960" t="s">
        <v>107</v>
      </c>
      <c r="T17960">
        <v>23</v>
      </c>
      <c r="U17960">
        <v>23</v>
      </c>
      <c r="V17960">
        <v>0</v>
      </c>
      <c r="W17960">
        <v>23</v>
      </c>
      <c r="X17960">
        <v>1</v>
      </c>
    </row>
    <row r="17961" spans="1:39" x14ac:dyDescent="0.3">
      <c r="A17961">
        <v>4405</v>
      </c>
      <c r="B17961" t="s">
        <v>882</v>
      </c>
      <c r="C17961" t="s">
        <v>1011</v>
      </c>
      <c r="T17961">
        <v>21</v>
      </c>
      <c r="U17961">
        <v>21</v>
      </c>
      <c r="V17961">
        <v>0</v>
      </c>
      <c r="W17961">
        <v>21</v>
      </c>
      <c r="X17961">
        <v>1</v>
      </c>
    </row>
    <row r="17962" spans="1:39" x14ac:dyDescent="0.3">
      <c r="A17962">
        <v>4405</v>
      </c>
      <c r="B17962" t="s">
        <v>865</v>
      </c>
      <c r="C17962" t="s">
        <v>1043</v>
      </c>
      <c r="Y17962">
        <v>13</v>
      </c>
      <c r="Z17962">
        <v>13</v>
      </c>
      <c r="AA17962">
        <v>0</v>
      </c>
      <c r="AB17962">
        <v>13</v>
      </c>
      <c r="AC17962">
        <v>1</v>
      </c>
    </row>
    <row r="17963" spans="1:39" x14ac:dyDescent="0.3">
      <c r="A17963">
        <v>4405</v>
      </c>
      <c r="B17963" t="s">
        <v>882</v>
      </c>
      <c r="C17963" t="s">
        <v>1011</v>
      </c>
      <c r="Y17963">
        <v>7.8</v>
      </c>
      <c r="Z17963">
        <v>18</v>
      </c>
      <c r="AA17963">
        <v>0</v>
      </c>
      <c r="AB17963">
        <v>39</v>
      </c>
      <c r="AC17963">
        <v>5</v>
      </c>
    </row>
    <row r="17964" spans="1:39" x14ac:dyDescent="0.3">
      <c r="A17964">
        <v>4405</v>
      </c>
      <c r="B17964" t="s">
        <v>865</v>
      </c>
      <c r="C17964" t="s">
        <v>3383</v>
      </c>
      <c r="AD17964">
        <v>4</v>
      </c>
      <c r="AE17964">
        <v>31</v>
      </c>
      <c r="AF17964">
        <v>3</v>
      </c>
      <c r="AG17964">
        <v>75</v>
      </c>
      <c r="AH17964">
        <v>9</v>
      </c>
      <c r="AI17964">
        <v>0</v>
      </c>
    </row>
    <row r="17965" spans="1:39" x14ac:dyDescent="0.3">
      <c r="A17965">
        <v>4405</v>
      </c>
      <c r="B17965" t="s">
        <v>882</v>
      </c>
      <c r="C17965" t="s">
        <v>4424</v>
      </c>
      <c r="AD17965">
        <v>1</v>
      </c>
      <c r="AE17965" t="s">
        <v>136</v>
      </c>
      <c r="AF17965">
        <v>0</v>
      </c>
      <c r="AG17965">
        <v>0</v>
      </c>
      <c r="AH17965">
        <v>1</v>
      </c>
      <c r="AI17965">
        <v>1</v>
      </c>
    </row>
    <row r="17966" spans="1:39" x14ac:dyDescent="0.3">
      <c r="A17966">
        <v>4405</v>
      </c>
      <c r="B17966" t="s">
        <v>865</v>
      </c>
      <c r="C17966" t="s">
        <v>4425</v>
      </c>
      <c r="AJ17966">
        <v>44</v>
      </c>
      <c r="AK17966">
        <v>191</v>
      </c>
      <c r="AL17966">
        <v>38.200000000000003</v>
      </c>
      <c r="AM17966">
        <v>5</v>
      </c>
    </row>
    <row r="17967" spans="1:39" x14ac:dyDescent="0.3">
      <c r="A17967">
        <v>4405</v>
      </c>
      <c r="B17967" t="s">
        <v>882</v>
      </c>
      <c r="C17967" t="s">
        <v>4424</v>
      </c>
      <c r="AJ17967">
        <v>54</v>
      </c>
      <c r="AK17967">
        <v>193</v>
      </c>
      <c r="AL17967">
        <v>48.2</v>
      </c>
      <c r="AM17967">
        <v>4</v>
      </c>
    </row>
    <row r="17968" spans="1:39" x14ac:dyDescent="0.3">
      <c r="A17968">
        <v>4406</v>
      </c>
      <c r="B17968" t="s">
        <v>886</v>
      </c>
      <c r="C17968" t="s">
        <v>4426</v>
      </c>
      <c r="D17968">
        <v>29</v>
      </c>
      <c r="E17968">
        <v>65.5</v>
      </c>
      <c r="F17968">
        <v>19</v>
      </c>
      <c r="G17968">
        <v>0</v>
      </c>
      <c r="H17968">
        <v>2</v>
      </c>
      <c r="I17968">
        <v>240</v>
      </c>
      <c r="J17968">
        <v>157.80000000000001</v>
      </c>
    </row>
    <row r="17969" spans="1:19" x14ac:dyDescent="0.3">
      <c r="A17969">
        <v>4406</v>
      </c>
      <c r="B17969" t="s">
        <v>457</v>
      </c>
      <c r="C17969" t="s">
        <v>4427</v>
      </c>
      <c r="D17969">
        <v>34</v>
      </c>
      <c r="E17969">
        <v>50</v>
      </c>
      <c r="F17969">
        <v>17</v>
      </c>
      <c r="G17969">
        <v>2</v>
      </c>
      <c r="H17969">
        <v>1</v>
      </c>
      <c r="I17969">
        <v>239</v>
      </c>
      <c r="J17969">
        <v>107</v>
      </c>
    </row>
    <row r="17970" spans="1:19" x14ac:dyDescent="0.3">
      <c r="A17970">
        <v>4406</v>
      </c>
      <c r="B17970" t="s">
        <v>886</v>
      </c>
      <c r="C17970" t="s">
        <v>1102</v>
      </c>
      <c r="K17970">
        <v>30</v>
      </c>
      <c r="L17970">
        <v>0</v>
      </c>
      <c r="M17970">
        <v>38</v>
      </c>
      <c r="N17970">
        <v>1</v>
      </c>
      <c r="O17970">
        <v>144</v>
      </c>
    </row>
    <row r="17971" spans="1:19" x14ac:dyDescent="0.3">
      <c r="A17971">
        <v>4406</v>
      </c>
      <c r="B17971" t="s">
        <v>886</v>
      </c>
      <c r="C17971" t="s">
        <v>52</v>
      </c>
      <c r="K17971">
        <v>6</v>
      </c>
      <c r="L17971">
        <v>0</v>
      </c>
      <c r="M17971">
        <v>2</v>
      </c>
      <c r="N17971">
        <v>0</v>
      </c>
      <c r="O17971">
        <v>6</v>
      </c>
    </row>
    <row r="17972" spans="1:19" x14ac:dyDescent="0.3">
      <c r="A17972">
        <v>4406</v>
      </c>
      <c r="B17972" t="s">
        <v>886</v>
      </c>
      <c r="C17972" t="s">
        <v>4239</v>
      </c>
      <c r="K17972">
        <v>2</v>
      </c>
      <c r="L17972">
        <v>0</v>
      </c>
      <c r="M17972">
        <v>2</v>
      </c>
      <c r="N17972">
        <v>0</v>
      </c>
      <c r="O17972">
        <v>4</v>
      </c>
    </row>
    <row r="17973" spans="1:19" x14ac:dyDescent="0.3">
      <c r="A17973">
        <v>4406</v>
      </c>
      <c r="B17973" t="s">
        <v>886</v>
      </c>
      <c r="C17973" t="s">
        <v>130</v>
      </c>
      <c r="K17973">
        <v>1</v>
      </c>
      <c r="L17973">
        <v>0</v>
      </c>
      <c r="M17973">
        <v>4</v>
      </c>
      <c r="N17973">
        <v>0</v>
      </c>
      <c r="O17973">
        <v>4</v>
      </c>
    </row>
    <row r="17974" spans="1:19" x14ac:dyDescent="0.3">
      <c r="A17974">
        <v>4406</v>
      </c>
      <c r="B17974" t="s">
        <v>886</v>
      </c>
      <c r="C17974" t="s">
        <v>3735</v>
      </c>
      <c r="K17974">
        <v>1</v>
      </c>
      <c r="L17974">
        <v>0</v>
      </c>
      <c r="M17974">
        <v>2</v>
      </c>
      <c r="N17974">
        <v>0</v>
      </c>
      <c r="O17974">
        <v>2</v>
      </c>
    </row>
    <row r="17975" spans="1:19" x14ac:dyDescent="0.3">
      <c r="A17975">
        <v>4406</v>
      </c>
      <c r="B17975" t="s">
        <v>886</v>
      </c>
      <c r="C17975" t="s">
        <v>2005</v>
      </c>
      <c r="K17975">
        <v>0</v>
      </c>
      <c r="L17975">
        <v>0</v>
      </c>
      <c r="M17975">
        <v>0</v>
      </c>
      <c r="N17975">
        <v>0</v>
      </c>
      <c r="O17975">
        <v>0</v>
      </c>
    </row>
    <row r="17976" spans="1:19" x14ac:dyDescent="0.3">
      <c r="A17976">
        <v>4406</v>
      </c>
      <c r="B17976" t="s">
        <v>886</v>
      </c>
      <c r="C17976" t="s">
        <v>4426</v>
      </c>
      <c r="K17976">
        <v>6</v>
      </c>
      <c r="L17976">
        <v>0</v>
      </c>
      <c r="M17976">
        <v>10</v>
      </c>
      <c r="N17976">
        <v>0</v>
      </c>
      <c r="O17976">
        <v>-14</v>
      </c>
    </row>
    <row r="17977" spans="1:19" x14ac:dyDescent="0.3">
      <c r="A17977">
        <v>4406</v>
      </c>
      <c r="B17977" t="s">
        <v>457</v>
      </c>
      <c r="C17977" t="s">
        <v>751</v>
      </c>
      <c r="K17977">
        <v>8</v>
      </c>
      <c r="L17977">
        <v>0</v>
      </c>
      <c r="M17977">
        <v>14</v>
      </c>
      <c r="N17977">
        <v>0</v>
      </c>
      <c r="O17977">
        <v>45</v>
      </c>
    </row>
    <row r="17978" spans="1:19" x14ac:dyDescent="0.3">
      <c r="A17978">
        <v>4406</v>
      </c>
      <c r="B17978" t="s">
        <v>457</v>
      </c>
      <c r="C17978" t="s">
        <v>4428</v>
      </c>
      <c r="K17978">
        <v>2</v>
      </c>
      <c r="L17978">
        <v>0</v>
      </c>
      <c r="M17978">
        <v>6</v>
      </c>
      <c r="N17978">
        <v>0</v>
      </c>
      <c r="O17978">
        <v>12</v>
      </c>
    </row>
    <row r="17979" spans="1:19" x14ac:dyDescent="0.3">
      <c r="A17979">
        <v>4406</v>
      </c>
      <c r="B17979" t="s">
        <v>457</v>
      </c>
      <c r="C17979" t="s">
        <v>107</v>
      </c>
      <c r="K17979">
        <v>2</v>
      </c>
      <c r="L17979">
        <v>0</v>
      </c>
      <c r="M17979">
        <v>2</v>
      </c>
      <c r="N17979">
        <v>0</v>
      </c>
      <c r="O17979">
        <v>2</v>
      </c>
    </row>
    <row r="17980" spans="1:19" x14ac:dyDescent="0.3">
      <c r="A17980">
        <v>4406</v>
      </c>
      <c r="B17980" t="s">
        <v>457</v>
      </c>
      <c r="C17980" t="s">
        <v>2158</v>
      </c>
      <c r="K17980">
        <v>2</v>
      </c>
      <c r="L17980">
        <v>0</v>
      </c>
      <c r="M17980">
        <v>4</v>
      </c>
      <c r="N17980">
        <v>0</v>
      </c>
      <c r="O17980">
        <v>-8</v>
      </c>
    </row>
    <row r="17981" spans="1:19" x14ac:dyDescent="0.3">
      <c r="A17981">
        <v>4406</v>
      </c>
      <c r="B17981" t="s">
        <v>457</v>
      </c>
      <c r="C17981" t="s">
        <v>4427</v>
      </c>
      <c r="K17981">
        <v>7</v>
      </c>
      <c r="L17981">
        <v>0</v>
      </c>
      <c r="M17981">
        <v>12</v>
      </c>
      <c r="N17981">
        <v>0</v>
      </c>
      <c r="O17981">
        <v>-47</v>
      </c>
    </row>
    <row r="17982" spans="1:19" x14ac:dyDescent="0.3">
      <c r="A17982">
        <v>4406</v>
      </c>
      <c r="B17982" t="s">
        <v>886</v>
      </c>
      <c r="C17982" t="s">
        <v>2005</v>
      </c>
      <c r="P17982">
        <v>57</v>
      </c>
      <c r="Q17982">
        <v>0</v>
      </c>
      <c r="R17982">
        <v>80</v>
      </c>
      <c r="S17982">
        <v>3</v>
      </c>
    </row>
    <row r="17983" spans="1:19" x14ac:dyDescent="0.3">
      <c r="A17983">
        <v>4406</v>
      </c>
      <c r="B17983" t="s">
        <v>886</v>
      </c>
      <c r="C17983" t="s">
        <v>1760</v>
      </c>
      <c r="P17983">
        <v>30</v>
      </c>
      <c r="Q17983">
        <v>1</v>
      </c>
      <c r="R17983">
        <v>52</v>
      </c>
      <c r="S17983">
        <v>4</v>
      </c>
    </row>
    <row r="17984" spans="1:19" x14ac:dyDescent="0.3">
      <c r="A17984">
        <v>4406</v>
      </c>
      <c r="B17984" t="s">
        <v>886</v>
      </c>
      <c r="C17984" t="s">
        <v>107</v>
      </c>
      <c r="P17984">
        <v>11</v>
      </c>
      <c r="Q17984">
        <v>0</v>
      </c>
      <c r="R17984">
        <v>38</v>
      </c>
      <c r="S17984">
        <v>5</v>
      </c>
    </row>
    <row r="17985" spans="1:39" x14ac:dyDescent="0.3">
      <c r="A17985">
        <v>4406</v>
      </c>
      <c r="B17985" t="s">
        <v>886</v>
      </c>
      <c r="C17985" t="s">
        <v>4429</v>
      </c>
      <c r="P17985">
        <v>17</v>
      </c>
      <c r="Q17985">
        <v>1</v>
      </c>
      <c r="R17985">
        <v>31</v>
      </c>
      <c r="S17985">
        <v>3</v>
      </c>
    </row>
    <row r="17986" spans="1:39" x14ac:dyDescent="0.3">
      <c r="A17986">
        <v>4406</v>
      </c>
      <c r="B17986" t="s">
        <v>886</v>
      </c>
      <c r="C17986" t="s">
        <v>3720</v>
      </c>
      <c r="P17986">
        <v>19</v>
      </c>
      <c r="Q17986">
        <v>0</v>
      </c>
      <c r="R17986">
        <v>19</v>
      </c>
      <c r="S17986">
        <v>1</v>
      </c>
    </row>
    <row r="17987" spans="1:39" x14ac:dyDescent="0.3">
      <c r="A17987">
        <v>4406</v>
      </c>
      <c r="B17987" t="s">
        <v>886</v>
      </c>
      <c r="C17987" t="s">
        <v>429</v>
      </c>
      <c r="P17987">
        <v>15</v>
      </c>
      <c r="Q17987">
        <v>0</v>
      </c>
      <c r="R17987">
        <v>15</v>
      </c>
      <c r="S17987">
        <v>1</v>
      </c>
    </row>
    <row r="17988" spans="1:39" x14ac:dyDescent="0.3">
      <c r="A17988">
        <v>4406</v>
      </c>
      <c r="B17988" t="s">
        <v>886</v>
      </c>
      <c r="C17988" t="s">
        <v>1102</v>
      </c>
      <c r="P17988">
        <v>4</v>
      </c>
      <c r="Q17988">
        <v>0</v>
      </c>
      <c r="R17988">
        <v>5</v>
      </c>
      <c r="S17988">
        <v>2</v>
      </c>
    </row>
    <row r="17989" spans="1:39" x14ac:dyDescent="0.3">
      <c r="A17989">
        <v>4406</v>
      </c>
      <c r="B17989" t="s">
        <v>457</v>
      </c>
      <c r="C17989" t="s">
        <v>2158</v>
      </c>
      <c r="P17989">
        <v>37</v>
      </c>
      <c r="Q17989">
        <v>1</v>
      </c>
      <c r="R17989">
        <v>139</v>
      </c>
      <c r="S17989">
        <v>9</v>
      </c>
    </row>
    <row r="17990" spans="1:39" x14ac:dyDescent="0.3">
      <c r="A17990">
        <v>4406</v>
      </c>
      <c r="B17990" t="s">
        <v>457</v>
      </c>
      <c r="C17990" t="s">
        <v>4147</v>
      </c>
      <c r="P17990">
        <v>29</v>
      </c>
      <c r="Q17990">
        <v>0</v>
      </c>
      <c r="R17990">
        <v>75</v>
      </c>
      <c r="S17990">
        <v>5</v>
      </c>
    </row>
    <row r="17991" spans="1:39" x14ac:dyDescent="0.3">
      <c r="A17991">
        <v>4406</v>
      </c>
      <c r="B17991" t="s">
        <v>457</v>
      </c>
      <c r="C17991" t="s">
        <v>4146</v>
      </c>
      <c r="P17991">
        <v>10</v>
      </c>
      <c r="Q17991">
        <v>0</v>
      </c>
      <c r="R17991">
        <v>17</v>
      </c>
      <c r="S17991">
        <v>2</v>
      </c>
    </row>
    <row r="17992" spans="1:39" x14ac:dyDescent="0.3">
      <c r="A17992">
        <v>4406</v>
      </c>
      <c r="B17992" t="s">
        <v>457</v>
      </c>
      <c r="C17992" t="s">
        <v>2308</v>
      </c>
      <c r="P17992">
        <v>8</v>
      </c>
      <c r="Q17992">
        <v>0</v>
      </c>
      <c r="R17992">
        <v>8</v>
      </c>
      <c r="S17992">
        <v>1</v>
      </c>
    </row>
    <row r="17993" spans="1:39" x14ac:dyDescent="0.3">
      <c r="A17993">
        <v>4406</v>
      </c>
      <c r="B17993" t="s">
        <v>886</v>
      </c>
      <c r="C17993" t="s">
        <v>1101</v>
      </c>
      <c r="T17993">
        <v>22</v>
      </c>
      <c r="U17993">
        <v>22</v>
      </c>
      <c r="V17993">
        <v>0</v>
      </c>
      <c r="W17993">
        <v>22</v>
      </c>
      <c r="X17993">
        <v>1</v>
      </c>
    </row>
    <row r="17994" spans="1:39" x14ac:dyDescent="0.3">
      <c r="A17994">
        <v>4406</v>
      </c>
      <c r="B17994" t="s">
        <v>457</v>
      </c>
      <c r="C17994" t="s">
        <v>107</v>
      </c>
      <c r="T17994">
        <v>8</v>
      </c>
      <c r="U17994">
        <v>12</v>
      </c>
      <c r="V17994">
        <v>0</v>
      </c>
      <c r="W17994">
        <v>24</v>
      </c>
      <c r="X17994">
        <v>3</v>
      </c>
    </row>
    <row r="17995" spans="1:39" x14ac:dyDescent="0.3">
      <c r="A17995">
        <v>4406</v>
      </c>
      <c r="B17995" t="s">
        <v>457</v>
      </c>
      <c r="C17995" t="s">
        <v>121</v>
      </c>
      <c r="T17995">
        <v>45</v>
      </c>
      <c r="U17995">
        <v>89</v>
      </c>
      <c r="V17995">
        <v>1</v>
      </c>
      <c r="W17995">
        <v>90</v>
      </c>
      <c r="X17995">
        <v>2</v>
      </c>
    </row>
    <row r="17996" spans="1:39" x14ac:dyDescent="0.3">
      <c r="A17996">
        <v>4406</v>
      </c>
      <c r="B17996" t="s">
        <v>886</v>
      </c>
      <c r="C17996" t="s">
        <v>1101</v>
      </c>
      <c r="Y17996">
        <v>22.5</v>
      </c>
      <c r="Z17996">
        <v>51</v>
      </c>
      <c r="AA17996">
        <v>1</v>
      </c>
      <c r="AB17996">
        <v>90</v>
      </c>
      <c r="AC17996">
        <v>4</v>
      </c>
    </row>
    <row r="17997" spans="1:39" x14ac:dyDescent="0.3">
      <c r="A17997">
        <v>4406</v>
      </c>
      <c r="B17997" t="s">
        <v>457</v>
      </c>
      <c r="C17997" t="s">
        <v>4430</v>
      </c>
      <c r="Y17997">
        <v>5</v>
      </c>
      <c r="Z17997">
        <v>6</v>
      </c>
      <c r="AA17997">
        <v>0</v>
      </c>
      <c r="AB17997">
        <v>10</v>
      </c>
      <c r="AC17997">
        <v>2</v>
      </c>
    </row>
    <row r="17998" spans="1:39" x14ac:dyDescent="0.3">
      <c r="A17998">
        <v>4406</v>
      </c>
      <c r="B17998" t="s">
        <v>886</v>
      </c>
      <c r="C17998" t="s">
        <v>4242</v>
      </c>
      <c r="AD17998">
        <v>3</v>
      </c>
      <c r="AE17998">
        <v>45</v>
      </c>
      <c r="AF17998">
        <v>2</v>
      </c>
      <c r="AG17998">
        <v>66.7</v>
      </c>
      <c r="AH17998">
        <v>10</v>
      </c>
      <c r="AI17998">
        <v>4</v>
      </c>
    </row>
    <row r="17999" spans="1:39" x14ac:dyDescent="0.3">
      <c r="A17999">
        <v>4406</v>
      </c>
      <c r="B17999" t="s">
        <v>457</v>
      </c>
      <c r="C17999" t="s">
        <v>4150</v>
      </c>
      <c r="AD17999">
        <v>1</v>
      </c>
      <c r="AE17999" t="s">
        <v>136</v>
      </c>
      <c r="AF17999">
        <v>0</v>
      </c>
      <c r="AG17999">
        <v>0</v>
      </c>
      <c r="AH17999">
        <v>2</v>
      </c>
      <c r="AI17999">
        <v>2</v>
      </c>
    </row>
    <row r="18000" spans="1:39" x14ac:dyDescent="0.3">
      <c r="A18000">
        <v>4406</v>
      </c>
      <c r="B18000" t="s">
        <v>886</v>
      </c>
      <c r="C18000" t="s">
        <v>187</v>
      </c>
      <c r="AJ18000">
        <v>42</v>
      </c>
      <c r="AK18000">
        <v>131</v>
      </c>
      <c r="AL18000">
        <v>32.799999999999997</v>
      </c>
      <c r="AM18000">
        <v>4</v>
      </c>
    </row>
    <row r="18001" spans="1:39" x14ac:dyDescent="0.3">
      <c r="A18001">
        <v>4406</v>
      </c>
      <c r="B18001" t="s">
        <v>457</v>
      </c>
      <c r="C18001" t="s">
        <v>4151</v>
      </c>
      <c r="AJ18001">
        <v>59</v>
      </c>
      <c r="AK18001">
        <v>276</v>
      </c>
      <c r="AL18001">
        <v>46</v>
      </c>
      <c r="AM18001">
        <v>6</v>
      </c>
    </row>
    <row r="18002" spans="1:39" x14ac:dyDescent="0.3">
      <c r="A18002">
        <v>4407</v>
      </c>
      <c r="B18002" t="s">
        <v>648</v>
      </c>
      <c r="C18002" t="s">
        <v>377</v>
      </c>
      <c r="D18002">
        <v>14</v>
      </c>
      <c r="E18002">
        <v>64.3</v>
      </c>
      <c r="F18002">
        <v>9</v>
      </c>
      <c r="G18002">
        <v>0</v>
      </c>
      <c r="H18002">
        <v>0</v>
      </c>
      <c r="I18002">
        <v>88</v>
      </c>
      <c r="J18002">
        <v>117.1</v>
      </c>
    </row>
    <row r="18003" spans="1:39" x14ac:dyDescent="0.3">
      <c r="A18003">
        <v>4407</v>
      </c>
      <c r="B18003" t="s">
        <v>648</v>
      </c>
      <c r="C18003" t="s">
        <v>3807</v>
      </c>
      <c r="D18003">
        <v>1</v>
      </c>
      <c r="E18003">
        <v>100</v>
      </c>
      <c r="F18003">
        <v>1</v>
      </c>
      <c r="G18003">
        <v>0</v>
      </c>
      <c r="H18003">
        <v>1</v>
      </c>
      <c r="I18003">
        <v>37</v>
      </c>
      <c r="J18003">
        <v>740.8</v>
      </c>
    </row>
    <row r="18004" spans="1:39" x14ac:dyDescent="0.3">
      <c r="A18004">
        <v>4407</v>
      </c>
      <c r="B18004" t="s">
        <v>730</v>
      </c>
      <c r="C18004" t="s">
        <v>3279</v>
      </c>
      <c r="D18004">
        <v>14</v>
      </c>
      <c r="E18004">
        <v>42.9</v>
      </c>
      <c r="F18004">
        <v>6</v>
      </c>
      <c r="G18004">
        <v>0</v>
      </c>
      <c r="H18004">
        <v>1</v>
      </c>
      <c r="I18004">
        <v>78</v>
      </c>
      <c r="J18004">
        <v>113.2</v>
      </c>
    </row>
    <row r="18005" spans="1:39" x14ac:dyDescent="0.3">
      <c r="A18005">
        <v>4407</v>
      </c>
      <c r="B18005" t="s">
        <v>648</v>
      </c>
      <c r="C18005" t="s">
        <v>107</v>
      </c>
      <c r="K18005">
        <v>23</v>
      </c>
      <c r="L18005">
        <v>0</v>
      </c>
      <c r="M18005">
        <v>39</v>
      </c>
      <c r="N18005">
        <v>0</v>
      </c>
      <c r="O18005">
        <v>145</v>
      </c>
    </row>
    <row r="18006" spans="1:39" x14ac:dyDescent="0.3">
      <c r="A18006">
        <v>4407</v>
      </c>
      <c r="B18006" t="s">
        <v>648</v>
      </c>
      <c r="C18006" t="s">
        <v>90</v>
      </c>
      <c r="K18006">
        <v>5</v>
      </c>
      <c r="L18006">
        <v>0</v>
      </c>
      <c r="M18006">
        <v>5</v>
      </c>
      <c r="N18006">
        <v>0</v>
      </c>
      <c r="O18006">
        <v>13</v>
      </c>
    </row>
    <row r="18007" spans="1:39" x14ac:dyDescent="0.3">
      <c r="A18007">
        <v>4407</v>
      </c>
      <c r="B18007" t="s">
        <v>648</v>
      </c>
      <c r="C18007" t="s">
        <v>3807</v>
      </c>
      <c r="K18007">
        <v>3</v>
      </c>
      <c r="L18007">
        <v>0</v>
      </c>
      <c r="M18007">
        <v>12</v>
      </c>
      <c r="N18007">
        <v>0</v>
      </c>
      <c r="O18007">
        <v>2</v>
      </c>
    </row>
    <row r="18008" spans="1:39" x14ac:dyDescent="0.3">
      <c r="A18008">
        <v>4407</v>
      </c>
      <c r="B18008" t="s">
        <v>648</v>
      </c>
      <c r="C18008" t="s">
        <v>3134</v>
      </c>
      <c r="K18008">
        <v>1</v>
      </c>
      <c r="L18008">
        <v>0</v>
      </c>
      <c r="M18008">
        <v>0</v>
      </c>
      <c r="N18008">
        <v>0</v>
      </c>
      <c r="O18008">
        <v>0</v>
      </c>
    </row>
    <row r="18009" spans="1:39" x14ac:dyDescent="0.3">
      <c r="A18009">
        <v>4407</v>
      </c>
      <c r="B18009" t="s">
        <v>648</v>
      </c>
      <c r="C18009" t="s">
        <v>377</v>
      </c>
      <c r="K18009">
        <v>2</v>
      </c>
      <c r="L18009">
        <v>0</v>
      </c>
      <c r="M18009">
        <v>0</v>
      </c>
      <c r="N18009">
        <v>0</v>
      </c>
      <c r="O18009">
        <v>-7</v>
      </c>
    </row>
    <row r="18010" spans="1:39" x14ac:dyDescent="0.3">
      <c r="A18010">
        <v>4407</v>
      </c>
      <c r="B18010" t="s">
        <v>730</v>
      </c>
      <c r="C18010" t="s">
        <v>71</v>
      </c>
      <c r="K18010">
        <v>10</v>
      </c>
      <c r="L18010">
        <v>0</v>
      </c>
      <c r="M18010">
        <v>17</v>
      </c>
      <c r="N18010">
        <v>0</v>
      </c>
      <c r="O18010">
        <v>48</v>
      </c>
    </row>
    <row r="18011" spans="1:39" x14ac:dyDescent="0.3">
      <c r="A18011">
        <v>4407</v>
      </c>
      <c r="B18011" t="s">
        <v>730</v>
      </c>
      <c r="C18011" t="s">
        <v>3279</v>
      </c>
      <c r="K18011">
        <v>13</v>
      </c>
      <c r="L18011">
        <v>0</v>
      </c>
      <c r="M18011">
        <v>20</v>
      </c>
      <c r="N18011">
        <v>0</v>
      </c>
      <c r="O18011">
        <v>34</v>
      </c>
    </row>
    <row r="18012" spans="1:39" x14ac:dyDescent="0.3">
      <c r="A18012">
        <v>4407</v>
      </c>
      <c r="B18012" t="s">
        <v>730</v>
      </c>
      <c r="C18012" t="s">
        <v>2652</v>
      </c>
      <c r="K18012">
        <v>9</v>
      </c>
      <c r="L18012">
        <v>0</v>
      </c>
      <c r="M18012">
        <v>12</v>
      </c>
      <c r="N18012">
        <v>0</v>
      </c>
      <c r="O18012">
        <v>32</v>
      </c>
    </row>
    <row r="18013" spans="1:39" x14ac:dyDescent="0.3">
      <c r="A18013">
        <v>4407</v>
      </c>
      <c r="B18013" t="s">
        <v>730</v>
      </c>
      <c r="C18013" t="s">
        <v>3539</v>
      </c>
      <c r="K18013">
        <v>1</v>
      </c>
      <c r="L18013">
        <v>0</v>
      </c>
      <c r="M18013">
        <v>5</v>
      </c>
      <c r="N18013">
        <v>0</v>
      </c>
      <c r="O18013">
        <v>5</v>
      </c>
    </row>
    <row r="18014" spans="1:39" x14ac:dyDescent="0.3">
      <c r="A18014">
        <v>4407</v>
      </c>
      <c r="B18014" t="s">
        <v>730</v>
      </c>
      <c r="C18014" t="s">
        <v>310</v>
      </c>
      <c r="K18014">
        <v>1</v>
      </c>
      <c r="L18014">
        <v>0</v>
      </c>
      <c r="M18014">
        <v>2</v>
      </c>
      <c r="N18014">
        <v>0</v>
      </c>
      <c r="O18014">
        <v>2</v>
      </c>
    </row>
    <row r="18015" spans="1:39" x14ac:dyDescent="0.3">
      <c r="A18015">
        <v>4407</v>
      </c>
      <c r="B18015" t="s">
        <v>648</v>
      </c>
      <c r="C18015" t="s">
        <v>536</v>
      </c>
      <c r="P18015">
        <v>37</v>
      </c>
      <c r="Q18015">
        <v>1</v>
      </c>
      <c r="R18015">
        <v>60</v>
      </c>
      <c r="S18015">
        <v>3</v>
      </c>
    </row>
    <row r="18016" spans="1:39" x14ac:dyDescent="0.3">
      <c r="A18016">
        <v>4407</v>
      </c>
      <c r="B18016" t="s">
        <v>648</v>
      </c>
      <c r="C18016" t="s">
        <v>74</v>
      </c>
      <c r="P18016">
        <v>34</v>
      </c>
      <c r="Q18016">
        <v>0</v>
      </c>
      <c r="R18016">
        <v>34</v>
      </c>
      <c r="S18016">
        <v>1</v>
      </c>
    </row>
    <row r="18017" spans="1:29" x14ac:dyDescent="0.3">
      <c r="A18017">
        <v>4407</v>
      </c>
      <c r="B18017" t="s">
        <v>648</v>
      </c>
      <c r="C18017" t="s">
        <v>539</v>
      </c>
      <c r="P18017">
        <v>6</v>
      </c>
      <c r="Q18017">
        <v>0</v>
      </c>
      <c r="R18017">
        <v>12</v>
      </c>
      <c r="S18017">
        <v>2</v>
      </c>
    </row>
    <row r="18018" spans="1:29" x14ac:dyDescent="0.3">
      <c r="A18018">
        <v>4407</v>
      </c>
      <c r="B18018" t="s">
        <v>648</v>
      </c>
      <c r="C18018" t="s">
        <v>320</v>
      </c>
      <c r="P18018">
        <v>11</v>
      </c>
      <c r="Q18018">
        <v>0</v>
      </c>
      <c r="R18018">
        <v>11</v>
      </c>
      <c r="S18018">
        <v>1</v>
      </c>
    </row>
    <row r="18019" spans="1:29" x14ac:dyDescent="0.3">
      <c r="A18019">
        <v>4407</v>
      </c>
      <c r="B18019" t="s">
        <v>648</v>
      </c>
      <c r="C18019" t="s">
        <v>249</v>
      </c>
      <c r="P18019">
        <v>5</v>
      </c>
      <c r="Q18019">
        <v>0</v>
      </c>
      <c r="R18019">
        <v>5</v>
      </c>
      <c r="S18019">
        <v>1</v>
      </c>
    </row>
    <row r="18020" spans="1:29" x14ac:dyDescent="0.3">
      <c r="A18020">
        <v>4407</v>
      </c>
      <c r="B18020" t="s">
        <v>648</v>
      </c>
      <c r="C18020" t="s">
        <v>3134</v>
      </c>
      <c r="P18020">
        <v>3</v>
      </c>
      <c r="Q18020">
        <v>0</v>
      </c>
      <c r="R18020">
        <v>3</v>
      </c>
      <c r="S18020">
        <v>1</v>
      </c>
    </row>
    <row r="18021" spans="1:29" x14ac:dyDescent="0.3">
      <c r="A18021">
        <v>4407</v>
      </c>
      <c r="B18021" t="s">
        <v>648</v>
      </c>
      <c r="C18021" t="s">
        <v>107</v>
      </c>
      <c r="P18021">
        <v>0</v>
      </c>
      <c r="Q18021">
        <v>0</v>
      </c>
      <c r="R18021">
        <v>0</v>
      </c>
      <c r="S18021">
        <v>1</v>
      </c>
    </row>
    <row r="18022" spans="1:29" x14ac:dyDescent="0.3">
      <c r="A18022">
        <v>4407</v>
      </c>
      <c r="B18022" t="s">
        <v>730</v>
      </c>
      <c r="C18022" t="s">
        <v>1805</v>
      </c>
      <c r="P18022">
        <v>40</v>
      </c>
      <c r="Q18022">
        <v>1</v>
      </c>
      <c r="R18022">
        <v>40</v>
      </c>
      <c r="S18022">
        <v>1</v>
      </c>
    </row>
    <row r="18023" spans="1:29" x14ac:dyDescent="0.3">
      <c r="A18023">
        <v>4407</v>
      </c>
      <c r="B18023" t="s">
        <v>730</v>
      </c>
      <c r="C18023" t="s">
        <v>3279</v>
      </c>
      <c r="P18023">
        <v>20</v>
      </c>
      <c r="Q18023">
        <v>1</v>
      </c>
      <c r="R18023">
        <v>34</v>
      </c>
      <c r="S18023">
        <v>3</v>
      </c>
    </row>
    <row r="18024" spans="1:29" x14ac:dyDescent="0.3">
      <c r="A18024">
        <v>4407</v>
      </c>
      <c r="B18024" t="s">
        <v>730</v>
      </c>
      <c r="C18024" t="s">
        <v>2652</v>
      </c>
      <c r="P18024">
        <v>13</v>
      </c>
      <c r="Q18024">
        <v>0</v>
      </c>
      <c r="R18024">
        <v>24</v>
      </c>
      <c r="S18024">
        <v>4</v>
      </c>
    </row>
    <row r="18025" spans="1:29" x14ac:dyDescent="0.3">
      <c r="A18025">
        <v>4407</v>
      </c>
      <c r="B18025" t="s">
        <v>730</v>
      </c>
      <c r="C18025" t="s">
        <v>369</v>
      </c>
      <c r="P18025">
        <v>18</v>
      </c>
      <c r="Q18025">
        <v>0</v>
      </c>
      <c r="R18025">
        <v>18</v>
      </c>
      <c r="S18025">
        <v>1</v>
      </c>
    </row>
    <row r="18026" spans="1:29" x14ac:dyDescent="0.3">
      <c r="A18026">
        <v>4407</v>
      </c>
      <c r="B18026" t="s">
        <v>730</v>
      </c>
      <c r="C18026" t="s">
        <v>1127</v>
      </c>
      <c r="P18026">
        <v>14</v>
      </c>
      <c r="Q18026">
        <v>0</v>
      </c>
      <c r="R18026">
        <v>14</v>
      </c>
      <c r="S18026">
        <v>1</v>
      </c>
    </row>
    <row r="18027" spans="1:29" x14ac:dyDescent="0.3">
      <c r="A18027">
        <v>4407</v>
      </c>
      <c r="B18027" t="s">
        <v>730</v>
      </c>
      <c r="C18027" t="s">
        <v>4205</v>
      </c>
      <c r="P18027">
        <v>8</v>
      </c>
      <c r="Q18027">
        <v>0</v>
      </c>
      <c r="R18027">
        <v>11</v>
      </c>
      <c r="S18027">
        <v>2</v>
      </c>
    </row>
    <row r="18028" spans="1:29" x14ac:dyDescent="0.3">
      <c r="A18028">
        <v>4407</v>
      </c>
      <c r="B18028" t="s">
        <v>730</v>
      </c>
      <c r="C18028" t="s">
        <v>350</v>
      </c>
      <c r="P18028">
        <v>6</v>
      </c>
      <c r="Q18028">
        <v>0</v>
      </c>
      <c r="R18028">
        <v>6</v>
      </c>
      <c r="S18028">
        <v>1</v>
      </c>
    </row>
    <row r="18029" spans="1:29" x14ac:dyDescent="0.3">
      <c r="A18029">
        <v>4407</v>
      </c>
      <c r="B18029" t="s">
        <v>648</v>
      </c>
      <c r="C18029" t="s">
        <v>539</v>
      </c>
      <c r="T18029">
        <v>7</v>
      </c>
      <c r="U18029">
        <v>7</v>
      </c>
      <c r="V18029">
        <v>0</v>
      </c>
      <c r="W18029">
        <v>7</v>
      </c>
      <c r="X18029">
        <v>1</v>
      </c>
    </row>
    <row r="18030" spans="1:29" x14ac:dyDescent="0.3">
      <c r="A18030">
        <v>4407</v>
      </c>
      <c r="B18030" t="s">
        <v>730</v>
      </c>
      <c r="C18030" t="s">
        <v>350</v>
      </c>
      <c r="T18030">
        <v>21.5</v>
      </c>
      <c r="U18030">
        <v>24</v>
      </c>
      <c r="V18030">
        <v>0</v>
      </c>
      <c r="W18030">
        <v>43</v>
      </c>
      <c r="X18030">
        <v>2</v>
      </c>
    </row>
    <row r="18031" spans="1:29" x14ac:dyDescent="0.3">
      <c r="A18031">
        <v>4407</v>
      </c>
      <c r="B18031" t="s">
        <v>730</v>
      </c>
      <c r="C18031" t="s">
        <v>71</v>
      </c>
      <c r="T18031">
        <v>14</v>
      </c>
      <c r="U18031">
        <v>14</v>
      </c>
      <c r="V18031">
        <v>0</v>
      </c>
      <c r="W18031">
        <v>14</v>
      </c>
      <c r="X18031">
        <v>1</v>
      </c>
    </row>
    <row r="18032" spans="1:29" x14ac:dyDescent="0.3">
      <c r="A18032">
        <v>4407</v>
      </c>
      <c r="B18032" t="s">
        <v>648</v>
      </c>
      <c r="C18032" t="s">
        <v>2136</v>
      </c>
      <c r="Y18032">
        <v>14.5</v>
      </c>
      <c r="Z18032">
        <v>26</v>
      </c>
      <c r="AA18032">
        <v>0</v>
      </c>
      <c r="AB18032">
        <v>29</v>
      </c>
      <c r="AC18032">
        <v>2</v>
      </c>
    </row>
    <row r="18033" spans="1:39" x14ac:dyDescent="0.3">
      <c r="A18033">
        <v>4407</v>
      </c>
      <c r="B18033" t="s">
        <v>730</v>
      </c>
      <c r="C18033" t="s">
        <v>71</v>
      </c>
      <c r="Y18033">
        <v>17</v>
      </c>
      <c r="Z18033">
        <v>28</v>
      </c>
      <c r="AA18033">
        <v>0</v>
      </c>
      <c r="AB18033">
        <v>68</v>
      </c>
      <c r="AC18033">
        <v>4</v>
      </c>
    </row>
    <row r="18034" spans="1:39" x14ac:dyDescent="0.3">
      <c r="A18034">
        <v>4407</v>
      </c>
      <c r="B18034" t="s">
        <v>648</v>
      </c>
      <c r="C18034" t="s">
        <v>1566</v>
      </c>
      <c r="AD18034">
        <v>5</v>
      </c>
      <c r="AE18034">
        <v>42</v>
      </c>
      <c r="AF18034">
        <v>4</v>
      </c>
      <c r="AG18034">
        <v>80</v>
      </c>
      <c r="AH18034">
        <v>14</v>
      </c>
      <c r="AI18034">
        <v>2</v>
      </c>
    </row>
    <row r="18035" spans="1:39" x14ac:dyDescent="0.3">
      <c r="A18035">
        <v>4407</v>
      </c>
      <c r="B18035" t="s">
        <v>730</v>
      </c>
      <c r="C18035" t="s">
        <v>4029</v>
      </c>
      <c r="AD18035">
        <v>0</v>
      </c>
      <c r="AE18035" t="s">
        <v>136</v>
      </c>
      <c r="AF18035">
        <v>0</v>
      </c>
      <c r="AG18035" t="s">
        <v>136</v>
      </c>
      <c r="AH18035">
        <v>1</v>
      </c>
      <c r="AI18035">
        <v>1</v>
      </c>
    </row>
    <row r="18036" spans="1:39" x14ac:dyDescent="0.3">
      <c r="A18036">
        <v>4407</v>
      </c>
      <c r="B18036" t="s">
        <v>648</v>
      </c>
      <c r="C18036" t="s">
        <v>4431</v>
      </c>
      <c r="AJ18036">
        <v>55</v>
      </c>
      <c r="AK18036">
        <v>193</v>
      </c>
      <c r="AL18036">
        <v>48.2</v>
      </c>
      <c r="AM18036">
        <v>4</v>
      </c>
    </row>
    <row r="18037" spans="1:39" x14ac:dyDescent="0.3">
      <c r="A18037">
        <v>4407</v>
      </c>
      <c r="B18037" t="s">
        <v>730</v>
      </c>
      <c r="C18037" t="s">
        <v>4432</v>
      </c>
      <c r="AJ18037">
        <v>54</v>
      </c>
      <c r="AK18037">
        <v>202</v>
      </c>
      <c r="AL18037">
        <v>40.4</v>
      </c>
      <c r="AM18037">
        <v>5</v>
      </c>
    </row>
    <row r="18038" spans="1:39" x14ac:dyDescent="0.3">
      <c r="A18038">
        <v>4408</v>
      </c>
      <c r="B18038" t="s">
        <v>828</v>
      </c>
      <c r="C18038" t="s">
        <v>604</v>
      </c>
      <c r="D18038">
        <v>36</v>
      </c>
      <c r="E18038">
        <v>41.7</v>
      </c>
      <c r="F18038">
        <v>15</v>
      </c>
      <c r="G18038">
        <v>1</v>
      </c>
      <c r="H18038">
        <v>1</v>
      </c>
      <c r="I18038">
        <v>204</v>
      </c>
      <c r="J18038">
        <v>92.9</v>
      </c>
    </row>
    <row r="18039" spans="1:39" x14ac:dyDescent="0.3">
      <c r="A18039">
        <v>4408</v>
      </c>
      <c r="B18039" t="s">
        <v>863</v>
      </c>
      <c r="C18039" t="s">
        <v>2122</v>
      </c>
      <c r="D18039">
        <v>31</v>
      </c>
      <c r="E18039">
        <v>67.7</v>
      </c>
      <c r="F18039">
        <v>21</v>
      </c>
      <c r="G18039">
        <v>0</v>
      </c>
      <c r="H18039">
        <v>1</v>
      </c>
      <c r="I18039">
        <v>303</v>
      </c>
      <c r="J18039">
        <v>160.5</v>
      </c>
    </row>
    <row r="18040" spans="1:39" x14ac:dyDescent="0.3">
      <c r="A18040">
        <v>4408</v>
      </c>
      <c r="B18040" t="s">
        <v>828</v>
      </c>
      <c r="C18040" t="s">
        <v>1017</v>
      </c>
      <c r="K18040">
        <v>9</v>
      </c>
      <c r="L18040">
        <v>0</v>
      </c>
      <c r="M18040">
        <v>16</v>
      </c>
      <c r="N18040">
        <v>0</v>
      </c>
      <c r="O18040">
        <v>45</v>
      </c>
    </row>
    <row r="18041" spans="1:39" x14ac:dyDescent="0.3">
      <c r="A18041">
        <v>4408</v>
      </c>
      <c r="B18041" t="s">
        <v>828</v>
      </c>
      <c r="C18041" t="s">
        <v>604</v>
      </c>
      <c r="K18041">
        <v>8</v>
      </c>
      <c r="L18041">
        <v>0</v>
      </c>
      <c r="M18041">
        <v>14</v>
      </c>
      <c r="N18041">
        <v>0</v>
      </c>
      <c r="O18041">
        <v>36</v>
      </c>
    </row>
    <row r="18042" spans="1:39" x14ac:dyDescent="0.3">
      <c r="A18042">
        <v>4408</v>
      </c>
      <c r="B18042" t="s">
        <v>828</v>
      </c>
      <c r="C18042" t="s">
        <v>122</v>
      </c>
      <c r="K18042">
        <v>2</v>
      </c>
      <c r="L18042">
        <v>0</v>
      </c>
      <c r="M18042">
        <v>16</v>
      </c>
      <c r="N18042">
        <v>0</v>
      </c>
      <c r="O18042">
        <v>31</v>
      </c>
    </row>
    <row r="18043" spans="1:39" x14ac:dyDescent="0.3">
      <c r="A18043">
        <v>4408</v>
      </c>
      <c r="B18043" t="s">
        <v>828</v>
      </c>
      <c r="C18043" t="s">
        <v>4188</v>
      </c>
      <c r="K18043">
        <v>3</v>
      </c>
      <c r="L18043">
        <v>0</v>
      </c>
      <c r="M18043">
        <v>5</v>
      </c>
      <c r="N18043">
        <v>0</v>
      </c>
      <c r="O18043">
        <v>7</v>
      </c>
    </row>
    <row r="18044" spans="1:39" x14ac:dyDescent="0.3">
      <c r="A18044">
        <v>4408</v>
      </c>
      <c r="B18044" t="s">
        <v>863</v>
      </c>
      <c r="C18044" t="s">
        <v>4433</v>
      </c>
      <c r="K18044">
        <v>20</v>
      </c>
      <c r="L18044">
        <v>0</v>
      </c>
      <c r="M18044">
        <v>50</v>
      </c>
      <c r="N18044">
        <v>2</v>
      </c>
      <c r="O18044">
        <v>122</v>
      </c>
    </row>
    <row r="18045" spans="1:39" x14ac:dyDescent="0.3">
      <c r="A18045">
        <v>4408</v>
      </c>
      <c r="B18045" t="s">
        <v>863</v>
      </c>
      <c r="C18045" t="s">
        <v>4434</v>
      </c>
      <c r="K18045">
        <v>12</v>
      </c>
      <c r="L18045">
        <v>0</v>
      </c>
      <c r="M18045">
        <v>31</v>
      </c>
      <c r="N18045">
        <v>1</v>
      </c>
      <c r="O18045">
        <v>76</v>
      </c>
    </row>
    <row r="18046" spans="1:39" x14ac:dyDescent="0.3">
      <c r="A18046">
        <v>4408</v>
      </c>
      <c r="B18046" t="s">
        <v>863</v>
      </c>
      <c r="C18046" t="s">
        <v>4435</v>
      </c>
      <c r="K18046">
        <v>5</v>
      </c>
      <c r="L18046">
        <v>0</v>
      </c>
      <c r="M18046">
        <v>5</v>
      </c>
      <c r="N18046">
        <v>0</v>
      </c>
      <c r="O18046">
        <v>19</v>
      </c>
    </row>
    <row r="18047" spans="1:39" x14ac:dyDescent="0.3">
      <c r="A18047">
        <v>4408</v>
      </c>
      <c r="B18047" t="s">
        <v>863</v>
      </c>
      <c r="C18047" t="s">
        <v>701</v>
      </c>
      <c r="K18047">
        <v>5</v>
      </c>
      <c r="L18047">
        <v>0</v>
      </c>
      <c r="M18047">
        <v>6</v>
      </c>
      <c r="N18047">
        <v>1</v>
      </c>
      <c r="O18047">
        <v>18</v>
      </c>
    </row>
    <row r="18048" spans="1:39" x14ac:dyDescent="0.3">
      <c r="A18048">
        <v>4408</v>
      </c>
      <c r="B18048" t="s">
        <v>863</v>
      </c>
      <c r="C18048" t="s">
        <v>1842</v>
      </c>
      <c r="K18048">
        <v>2</v>
      </c>
      <c r="L18048">
        <v>0</v>
      </c>
      <c r="M18048">
        <v>6</v>
      </c>
      <c r="N18048">
        <v>0</v>
      </c>
      <c r="O18048">
        <v>8</v>
      </c>
    </row>
    <row r="18049" spans="1:24" x14ac:dyDescent="0.3">
      <c r="A18049">
        <v>4408</v>
      </c>
      <c r="B18049" t="s">
        <v>863</v>
      </c>
      <c r="C18049" t="s">
        <v>2122</v>
      </c>
      <c r="K18049">
        <v>5</v>
      </c>
      <c r="L18049">
        <v>0</v>
      </c>
      <c r="M18049">
        <v>12</v>
      </c>
      <c r="N18049">
        <v>0</v>
      </c>
      <c r="O18049">
        <v>4</v>
      </c>
    </row>
    <row r="18050" spans="1:24" x14ac:dyDescent="0.3">
      <c r="A18050">
        <v>4408</v>
      </c>
      <c r="B18050" t="s">
        <v>863</v>
      </c>
      <c r="C18050" t="s">
        <v>898</v>
      </c>
      <c r="K18050">
        <v>0</v>
      </c>
      <c r="L18050">
        <v>0</v>
      </c>
      <c r="M18050">
        <v>0</v>
      </c>
      <c r="N18050">
        <v>0</v>
      </c>
      <c r="O18050">
        <v>0</v>
      </c>
    </row>
    <row r="18051" spans="1:24" x14ac:dyDescent="0.3">
      <c r="A18051">
        <v>4408</v>
      </c>
      <c r="B18051" t="s">
        <v>828</v>
      </c>
      <c r="C18051" t="s">
        <v>247</v>
      </c>
      <c r="P18051">
        <v>33</v>
      </c>
      <c r="Q18051">
        <v>0</v>
      </c>
      <c r="R18051">
        <v>97</v>
      </c>
      <c r="S18051">
        <v>4</v>
      </c>
    </row>
    <row r="18052" spans="1:24" x14ac:dyDescent="0.3">
      <c r="A18052">
        <v>4408</v>
      </c>
      <c r="B18052" t="s">
        <v>828</v>
      </c>
      <c r="C18052" t="s">
        <v>320</v>
      </c>
      <c r="P18052">
        <v>18</v>
      </c>
      <c r="Q18052">
        <v>1</v>
      </c>
      <c r="R18052">
        <v>63</v>
      </c>
      <c r="S18052">
        <v>6</v>
      </c>
    </row>
    <row r="18053" spans="1:24" x14ac:dyDescent="0.3">
      <c r="A18053">
        <v>4408</v>
      </c>
      <c r="B18053" t="s">
        <v>828</v>
      </c>
      <c r="C18053" t="s">
        <v>3787</v>
      </c>
      <c r="P18053">
        <v>11</v>
      </c>
      <c r="Q18053">
        <v>0</v>
      </c>
      <c r="R18053">
        <v>31</v>
      </c>
      <c r="S18053">
        <v>3</v>
      </c>
    </row>
    <row r="18054" spans="1:24" x14ac:dyDescent="0.3">
      <c r="A18054">
        <v>4408</v>
      </c>
      <c r="B18054" t="s">
        <v>828</v>
      </c>
      <c r="C18054" t="s">
        <v>52</v>
      </c>
      <c r="P18054">
        <v>8</v>
      </c>
      <c r="Q18054">
        <v>0</v>
      </c>
      <c r="R18054">
        <v>13</v>
      </c>
      <c r="S18054">
        <v>2</v>
      </c>
    </row>
    <row r="18055" spans="1:24" x14ac:dyDescent="0.3">
      <c r="A18055">
        <v>4408</v>
      </c>
      <c r="B18055" t="s">
        <v>863</v>
      </c>
      <c r="C18055" t="s">
        <v>44</v>
      </c>
      <c r="P18055">
        <v>31</v>
      </c>
      <c r="Q18055">
        <v>1</v>
      </c>
      <c r="R18055">
        <v>99</v>
      </c>
      <c r="S18055">
        <v>6</v>
      </c>
    </row>
    <row r="18056" spans="1:24" x14ac:dyDescent="0.3">
      <c r="A18056">
        <v>4408</v>
      </c>
      <c r="B18056" t="s">
        <v>863</v>
      </c>
      <c r="C18056" t="s">
        <v>4201</v>
      </c>
      <c r="P18056">
        <v>22</v>
      </c>
      <c r="Q18056">
        <v>0</v>
      </c>
      <c r="R18056">
        <v>81</v>
      </c>
      <c r="S18056">
        <v>6</v>
      </c>
    </row>
    <row r="18057" spans="1:24" x14ac:dyDescent="0.3">
      <c r="A18057">
        <v>4408</v>
      </c>
      <c r="B18057" t="s">
        <v>863</v>
      </c>
      <c r="C18057" t="s">
        <v>699</v>
      </c>
      <c r="P18057">
        <v>65</v>
      </c>
      <c r="Q18057">
        <v>0</v>
      </c>
      <c r="R18057">
        <v>74</v>
      </c>
      <c r="S18057">
        <v>3</v>
      </c>
    </row>
    <row r="18058" spans="1:24" x14ac:dyDescent="0.3">
      <c r="A18058">
        <v>4408</v>
      </c>
      <c r="B18058" t="s">
        <v>863</v>
      </c>
      <c r="C18058" t="s">
        <v>152</v>
      </c>
      <c r="P18058">
        <v>13</v>
      </c>
      <c r="Q18058">
        <v>0</v>
      </c>
      <c r="R18058">
        <v>27</v>
      </c>
      <c r="S18058">
        <v>3</v>
      </c>
    </row>
    <row r="18059" spans="1:24" x14ac:dyDescent="0.3">
      <c r="A18059">
        <v>4408</v>
      </c>
      <c r="B18059" t="s">
        <v>863</v>
      </c>
      <c r="C18059" t="s">
        <v>4433</v>
      </c>
      <c r="P18059">
        <v>9</v>
      </c>
      <c r="Q18059">
        <v>0</v>
      </c>
      <c r="R18059">
        <v>9</v>
      </c>
      <c r="S18059">
        <v>1</v>
      </c>
    </row>
    <row r="18060" spans="1:24" x14ac:dyDescent="0.3">
      <c r="A18060">
        <v>4408</v>
      </c>
      <c r="B18060" t="s">
        <v>863</v>
      </c>
      <c r="C18060" t="s">
        <v>4436</v>
      </c>
      <c r="P18060">
        <v>8</v>
      </c>
      <c r="Q18060">
        <v>0</v>
      </c>
      <c r="R18060">
        <v>8</v>
      </c>
      <c r="S18060">
        <v>1</v>
      </c>
    </row>
    <row r="18061" spans="1:24" x14ac:dyDescent="0.3">
      <c r="A18061">
        <v>4408</v>
      </c>
      <c r="B18061" t="s">
        <v>863</v>
      </c>
      <c r="C18061" t="s">
        <v>4435</v>
      </c>
      <c r="P18061">
        <v>5</v>
      </c>
      <c r="Q18061">
        <v>0</v>
      </c>
      <c r="R18061">
        <v>5</v>
      </c>
      <c r="S18061">
        <v>1</v>
      </c>
    </row>
    <row r="18062" spans="1:24" x14ac:dyDescent="0.3">
      <c r="A18062">
        <v>4408</v>
      </c>
      <c r="B18062" t="s">
        <v>828</v>
      </c>
      <c r="C18062" t="s">
        <v>52</v>
      </c>
      <c r="T18062">
        <v>42.2</v>
      </c>
      <c r="U18062">
        <v>100</v>
      </c>
      <c r="V18062">
        <v>1</v>
      </c>
      <c r="W18062">
        <v>169</v>
      </c>
      <c r="X18062">
        <v>4</v>
      </c>
    </row>
    <row r="18063" spans="1:24" x14ac:dyDescent="0.3">
      <c r="A18063">
        <v>4408</v>
      </c>
      <c r="B18063" t="s">
        <v>828</v>
      </c>
      <c r="C18063" t="s">
        <v>122</v>
      </c>
      <c r="T18063">
        <v>20</v>
      </c>
      <c r="U18063">
        <v>22</v>
      </c>
      <c r="V18063">
        <v>0</v>
      </c>
      <c r="W18063">
        <v>40</v>
      </c>
      <c r="X18063">
        <v>2</v>
      </c>
    </row>
    <row r="18064" spans="1:24" x14ac:dyDescent="0.3">
      <c r="A18064">
        <v>4408</v>
      </c>
      <c r="B18064" t="s">
        <v>828</v>
      </c>
      <c r="C18064" t="s">
        <v>4188</v>
      </c>
      <c r="T18064">
        <v>15</v>
      </c>
      <c r="U18064">
        <v>15</v>
      </c>
      <c r="V18064">
        <v>0</v>
      </c>
      <c r="W18064">
        <v>15</v>
      </c>
      <c r="X18064">
        <v>1</v>
      </c>
    </row>
    <row r="18065" spans="1:39" x14ac:dyDescent="0.3">
      <c r="A18065">
        <v>4408</v>
      </c>
      <c r="B18065" t="s">
        <v>863</v>
      </c>
      <c r="C18065" t="s">
        <v>4433</v>
      </c>
      <c r="T18065">
        <v>16.5</v>
      </c>
      <c r="U18065">
        <v>18</v>
      </c>
      <c r="V18065">
        <v>0</v>
      </c>
      <c r="W18065">
        <v>33</v>
      </c>
      <c r="X18065">
        <v>2</v>
      </c>
    </row>
    <row r="18066" spans="1:39" x14ac:dyDescent="0.3">
      <c r="A18066">
        <v>4408</v>
      </c>
      <c r="B18066" t="s">
        <v>863</v>
      </c>
      <c r="C18066" t="s">
        <v>898</v>
      </c>
      <c r="Y18066">
        <v>15</v>
      </c>
      <c r="Z18066">
        <v>41</v>
      </c>
      <c r="AA18066">
        <v>0</v>
      </c>
      <c r="AB18066">
        <v>45</v>
      </c>
      <c r="AC18066">
        <v>3</v>
      </c>
    </row>
    <row r="18067" spans="1:39" x14ac:dyDescent="0.3">
      <c r="A18067">
        <v>4408</v>
      </c>
      <c r="B18067" t="s">
        <v>863</v>
      </c>
      <c r="C18067" t="s">
        <v>291</v>
      </c>
      <c r="Y18067">
        <v>4</v>
      </c>
      <c r="Z18067">
        <v>4</v>
      </c>
      <c r="AA18067">
        <v>0</v>
      </c>
      <c r="AB18067">
        <v>4</v>
      </c>
      <c r="AC18067">
        <v>1</v>
      </c>
    </row>
    <row r="18068" spans="1:39" x14ac:dyDescent="0.3">
      <c r="A18068">
        <v>4408</v>
      </c>
      <c r="B18068" t="s">
        <v>828</v>
      </c>
      <c r="C18068" t="s">
        <v>4192</v>
      </c>
      <c r="AD18068">
        <v>2</v>
      </c>
      <c r="AE18068">
        <v>35</v>
      </c>
      <c r="AF18068">
        <v>1</v>
      </c>
      <c r="AG18068">
        <v>50</v>
      </c>
      <c r="AH18068">
        <v>5</v>
      </c>
      <c r="AI18068">
        <v>2</v>
      </c>
    </row>
    <row r="18069" spans="1:39" x14ac:dyDescent="0.3">
      <c r="A18069">
        <v>4408</v>
      </c>
      <c r="B18069" t="s">
        <v>863</v>
      </c>
      <c r="C18069" t="s">
        <v>4045</v>
      </c>
      <c r="AD18069">
        <v>2</v>
      </c>
      <c r="AE18069">
        <v>35</v>
      </c>
      <c r="AF18069">
        <v>1</v>
      </c>
      <c r="AG18069">
        <v>50</v>
      </c>
      <c r="AH18069">
        <v>8</v>
      </c>
      <c r="AI18069">
        <v>5</v>
      </c>
    </row>
    <row r="18070" spans="1:39" x14ac:dyDescent="0.3">
      <c r="A18070">
        <v>4408</v>
      </c>
      <c r="B18070" t="s">
        <v>828</v>
      </c>
      <c r="C18070" t="s">
        <v>155</v>
      </c>
      <c r="AJ18070">
        <v>51</v>
      </c>
      <c r="AK18070">
        <v>213</v>
      </c>
      <c r="AL18070">
        <v>42.6</v>
      </c>
      <c r="AM18070">
        <v>5</v>
      </c>
    </row>
    <row r="18071" spans="1:39" x14ac:dyDescent="0.3">
      <c r="A18071">
        <v>4408</v>
      </c>
      <c r="B18071" t="s">
        <v>863</v>
      </c>
      <c r="C18071" t="s">
        <v>704</v>
      </c>
      <c r="AJ18071">
        <v>39</v>
      </c>
      <c r="AK18071">
        <v>75</v>
      </c>
      <c r="AL18071">
        <v>37.5</v>
      </c>
      <c r="AM18071">
        <v>2</v>
      </c>
    </row>
    <row r="18072" spans="1:39" x14ac:dyDescent="0.3">
      <c r="A18072">
        <v>4409</v>
      </c>
      <c r="B18072" t="s">
        <v>806</v>
      </c>
      <c r="C18072" t="s">
        <v>4220</v>
      </c>
      <c r="D18072">
        <v>21</v>
      </c>
      <c r="E18072">
        <v>33.299999999999997</v>
      </c>
      <c r="F18072">
        <v>7</v>
      </c>
      <c r="G18072">
        <v>2</v>
      </c>
      <c r="H18072">
        <v>0</v>
      </c>
      <c r="I18072">
        <v>122</v>
      </c>
      <c r="J18072">
        <v>63.1</v>
      </c>
    </row>
    <row r="18073" spans="1:39" x14ac:dyDescent="0.3">
      <c r="A18073">
        <v>4409</v>
      </c>
      <c r="B18073" t="s">
        <v>529</v>
      </c>
      <c r="C18073" t="s">
        <v>2577</v>
      </c>
      <c r="D18073">
        <v>43</v>
      </c>
      <c r="E18073">
        <v>65.099999999999994</v>
      </c>
      <c r="F18073">
        <v>28</v>
      </c>
      <c r="G18073">
        <v>2</v>
      </c>
      <c r="H18073">
        <v>2</v>
      </c>
      <c r="I18073">
        <v>296</v>
      </c>
      <c r="J18073">
        <v>129</v>
      </c>
    </row>
    <row r="18074" spans="1:39" x14ac:dyDescent="0.3">
      <c r="A18074">
        <v>4409</v>
      </c>
      <c r="B18074" t="s">
        <v>529</v>
      </c>
      <c r="C18074" t="s">
        <v>4437</v>
      </c>
      <c r="D18074">
        <v>1</v>
      </c>
      <c r="E18074">
        <v>100</v>
      </c>
      <c r="F18074">
        <v>1</v>
      </c>
      <c r="G18074">
        <v>0</v>
      </c>
      <c r="H18074">
        <v>0</v>
      </c>
      <c r="I18074">
        <v>8</v>
      </c>
      <c r="J18074">
        <v>167.2</v>
      </c>
    </row>
    <row r="18075" spans="1:39" x14ac:dyDescent="0.3">
      <c r="A18075">
        <v>4409</v>
      </c>
      <c r="B18075" t="s">
        <v>806</v>
      </c>
      <c r="C18075" t="s">
        <v>4220</v>
      </c>
      <c r="K18075">
        <v>19</v>
      </c>
      <c r="L18075">
        <v>0</v>
      </c>
      <c r="M18075">
        <v>11</v>
      </c>
      <c r="N18075">
        <v>2</v>
      </c>
      <c r="O18075">
        <v>81</v>
      </c>
    </row>
    <row r="18076" spans="1:39" x14ac:dyDescent="0.3">
      <c r="A18076">
        <v>4409</v>
      </c>
      <c r="B18076" t="s">
        <v>806</v>
      </c>
      <c r="C18076" t="s">
        <v>4438</v>
      </c>
      <c r="K18076">
        <v>23</v>
      </c>
      <c r="L18076">
        <v>0</v>
      </c>
      <c r="M18076">
        <v>10</v>
      </c>
      <c r="N18076">
        <v>2</v>
      </c>
      <c r="O18076">
        <v>47</v>
      </c>
    </row>
    <row r="18077" spans="1:39" x14ac:dyDescent="0.3">
      <c r="A18077">
        <v>4409</v>
      </c>
      <c r="B18077" t="s">
        <v>806</v>
      </c>
      <c r="C18077" t="s">
        <v>354</v>
      </c>
      <c r="K18077">
        <v>9</v>
      </c>
      <c r="L18077">
        <v>0</v>
      </c>
      <c r="M18077">
        <v>9</v>
      </c>
      <c r="N18077">
        <v>0</v>
      </c>
      <c r="O18077">
        <v>17</v>
      </c>
    </row>
    <row r="18078" spans="1:39" x14ac:dyDescent="0.3">
      <c r="A18078">
        <v>4409</v>
      </c>
      <c r="B18078" t="s">
        <v>806</v>
      </c>
      <c r="C18078" t="s">
        <v>4439</v>
      </c>
      <c r="K18078">
        <v>1</v>
      </c>
      <c r="L18078">
        <v>0</v>
      </c>
      <c r="M18078">
        <v>0</v>
      </c>
      <c r="N18078">
        <v>0</v>
      </c>
      <c r="O18078">
        <v>0</v>
      </c>
    </row>
    <row r="18079" spans="1:39" x14ac:dyDescent="0.3">
      <c r="A18079">
        <v>4409</v>
      </c>
      <c r="B18079" t="s">
        <v>529</v>
      </c>
      <c r="C18079" t="s">
        <v>4440</v>
      </c>
      <c r="K18079">
        <v>20</v>
      </c>
      <c r="L18079">
        <v>0</v>
      </c>
      <c r="M18079">
        <v>10</v>
      </c>
      <c r="N18079">
        <v>1</v>
      </c>
      <c r="O18079">
        <v>67</v>
      </c>
    </row>
    <row r="18080" spans="1:39" x14ac:dyDescent="0.3">
      <c r="A18080">
        <v>4409</v>
      </c>
      <c r="B18080" t="s">
        <v>529</v>
      </c>
      <c r="C18080" t="s">
        <v>101</v>
      </c>
      <c r="K18080">
        <v>8</v>
      </c>
      <c r="L18080">
        <v>0</v>
      </c>
      <c r="M18080">
        <v>8</v>
      </c>
      <c r="N18080">
        <v>0</v>
      </c>
      <c r="O18080">
        <v>17</v>
      </c>
    </row>
    <row r="18081" spans="1:24" x14ac:dyDescent="0.3">
      <c r="A18081">
        <v>4409</v>
      </c>
      <c r="B18081" t="s">
        <v>529</v>
      </c>
      <c r="C18081" t="s">
        <v>216</v>
      </c>
      <c r="K18081">
        <v>1</v>
      </c>
      <c r="L18081">
        <v>0</v>
      </c>
      <c r="M18081">
        <v>0</v>
      </c>
      <c r="N18081">
        <v>0</v>
      </c>
      <c r="O18081">
        <v>0</v>
      </c>
    </row>
    <row r="18082" spans="1:24" x14ac:dyDescent="0.3">
      <c r="A18082">
        <v>4409</v>
      </c>
      <c r="B18082" t="s">
        <v>529</v>
      </c>
      <c r="C18082" t="s">
        <v>53</v>
      </c>
      <c r="K18082">
        <v>0</v>
      </c>
      <c r="L18082">
        <v>0</v>
      </c>
      <c r="M18082">
        <v>0</v>
      </c>
      <c r="N18082">
        <v>0</v>
      </c>
      <c r="O18082">
        <v>0</v>
      </c>
    </row>
    <row r="18083" spans="1:24" x14ac:dyDescent="0.3">
      <c r="A18083">
        <v>4409</v>
      </c>
      <c r="B18083" t="s">
        <v>529</v>
      </c>
      <c r="C18083" t="s">
        <v>1761</v>
      </c>
      <c r="K18083">
        <v>0</v>
      </c>
      <c r="L18083">
        <v>0</v>
      </c>
      <c r="M18083">
        <v>0</v>
      </c>
      <c r="N18083">
        <v>0</v>
      </c>
      <c r="O18083">
        <v>0</v>
      </c>
    </row>
    <row r="18084" spans="1:24" x14ac:dyDescent="0.3">
      <c r="A18084">
        <v>4409</v>
      </c>
      <c r="B18084" t="s">
        <v>529</v>
      </c>
      <c r="C18084" t="s">
        <v>2577</v>
      </c>
      <c r="K18084">
        <v>4</v>
      </c>
      <c r="L18084">
        <v>0</v>
      </c>
      <c r="M18084">
        <v>0</v>
      </c>
      <c r="N18084">
        <v>0</v>
      </c>
      <c r="O18084">
        <v>-19</v>
      </c>
    </row>
    <row r="18085" spans="1:24" x14ac:dyDescent="0.3">
      <c r="A18085">
        <v>4409</v>
      </c>
      <c r="B18085" t="s">
        <v>806</v>
      </c>
      <c r="C18085" t="s">
        <v>3392</v>
      </c>
      <c r="P18085">
        <v>57</v>
      </c>
      <c r="Q18085">
        <v>0</v>
      </c>
      <c r="R18085">
        <v>69</v>
      </c>
      <c r="S18085">
        <v>2</v>
      </c>
    </row>
    <row r="18086" spans="1:24" x14ac:dyDescent="0.3">
      <c r="A18086">
        <v>4409</v>
      </c>
      <c r="B18086" t="s">
        <v>806</v>
      </c>
      <c r="C18086" t="s">
        <v>1866</v>
      </c>
      <c r="P18086">
        <v>17</v>
      </c>
      <c r="Q18086">
        <v>0</v>
      </c>
      <c r="R18086">
        <v>45</v>
      </c>
      <c r="S18086">
        <v>4</v>
      </c>
    </row>
    <row r="18087" spans="1:24" x14ac:dyDescent="0.3">
      <c r="A18087">
        <v>4409</v>
      </c>
      <c r="B18087" t="s">
        <v>806</v>
      </c>
      <c r="C18087" t="s">
        <v>4441</v>
      </c>
      <c r="P18087">
        <v>8</v>
      </c>
      <c r="Q18087">
        <v>0</v>
      </c>
      <c r="R18087">
        <v>8</v>
      </c>
      <c r="S18087">
        <v>1</v>
      </c>
    </row>
    <row r="18088" spans="1:24" x14ac:dyDescent="0.3">
      <c r="A18088">
        <v>4409</v>
      </c>
      <c r="B18088" t="s">
        <v>529</v>
      </c>
      <c r="C18088" t="s">
        <v>525</v>
      </c>
      <c r="P18088">
        <v>28</v>
      </c>
      <c r="Q18088">
        <v>1</v>
      </c>
      <c r="R18088">
        <v>122</v>
      </c>
      <c r="S18088">
        <v>11</v>
      </c>
    </row>
    <row r="18089" spans="1:24" x14ac:dyDescent="0.3">
      <c r="A18089">
        <v>4409</v>
      </c>
      <c r="B18089" t="s">
        <v>529</v>
      </c>
      <c r="C18089" t="s">
        <v>1761</v>
      </c>
      <c r="P18089">
        <v>26</v>
      </c>
      <c r="Q18089">
        <v>1</v>
      </c>
      <c r="R18089">
        <v>70</v>
      </c>
      <c r="S18089">
        <v>5</v>
      </c>
    </row>
    <row r="18090" spans="1:24" x14ac:dyDescent="0.3">
      <c r="A18090">
        <v>4409</v>
      </c>
      <c r="B18090" t="s">
        <v>529</v>
      </c>
      <c r="C18090" t="s">
        <v>74</v>
      </c>
      <c r="P18090">
        <v>20</v>
      </c>
      <c r="Q18090">
        <v>0</v>
      </c>
      <c r="R18090">
        <v>54</v>
      </c>
      <c r="S18090">
        <v>4</v>
      </c>
    </row>
    <row r="18091" spans="1:24" x14ac:dyDescent="0.3">
      <c r="A18091">
        <v>4409</v>
      </c>
      <c r="B18091" t="s">
        <v>529</v>
      </c>
      <c r="C18091" t="s">
        <v>4442</v>
      </c>
      <c r="P18091">
        <v>14</v>
      </c>
      <c r="Q18091">
        <v>0</v>
      </c>
      <c r="R18091">
        <v>34</v>
      </c>
      <c r="S18091">
        <v>3</v>
      </c>
    </row>
    <row r="18092" spans="1:24" x14ac:dyDescent="0.3">
      <c r="A18092">
        <v>4409</v>
      </c>
      <c r="B18092" t="s">
        <v>529</v>
      </c>
      <c r="C18092" t="s">
        <v>216</v>
      </c>
      <c r="P18092">
        <v>8</v>
      </c>
      <c r="Q18092">
        <v>0</v>
      </c>
      <c r="R18092">
        <v>8</v>
      </c>
      <c r="S18092">
        <v>1</v>
      </c>
    </row>
    <row r="18093" spans="1:24" x14ac:dyDescent="0.3">
      <c r="A18093">
        <v>4409</v>
      </c>
      <c r="B18093" t="s">
        <v>529</v>
      </c>
      <c r="C18093" t="s">
        <v>101</v>
      </c>
      <c r="P18093">
        <v>7</v>
      </c>
      <c r="Q18093">
        <v>0</v>
      </c>
      <c r="R18093">
        <v>7</v>
      </c>
      <c r="S18093">
        <v>1</v>
      </c>
    </row>
    <row r="18094" spans="1:24" x14ac:dyDescent="0.3">
      <c r="A18094">
        <v>4409</v>
      </c>
      <c r="B18094" t="s">
        <v>529</v>
      </c>
      <c r="C18094" t="s">
        <v>4440</v>
      </c>
      <c r="P18094">
        <v>5</v>
      </c>
      <c r="Q18094">
        <v>0</v>
      </c>
      <c r="R18094">
        <v>5</v>
      </c>
      <c r="S18094">
        <v>3</v>
      </c>
    </row>
    <row r="18095" spans="1:24" x14ac:dyDescent="0.3">
      <c r="A18095">
        <v>4409</v>
      </c>
      <c r="B18095" t="s">
        <v>529</v>
      </c>
      <c r="C18095" t="s">
        <v>4204</v>
      </c>
      <c r="P18095">
        <v>4</v>
      </c>
      <c r="Q18095">
        <v>0</v>
      </c>
      <c r="R18095">
        <v>4</v>
      </c>
      <c r="S18095">
        <v>1</v>
      </c>
    </row>
    <row r="18096" spans="1:24" x14ac:dyDescent="0.3">
      <c r="A18096">
        <v>4409</v>
      </c>
      <c r="B18096" t="s">
        <v>806</v>
      </c>
      <c r="C18096" t="s">
        <v>215</v>
      </c>
      <c r="T18096">
        <v>15</v>
      </c>
      <c r="U18096">
        <v>15</v>
      </c>
      <c r="V18096">
        <v>0</v>
      </c>
      <c r="W18096">
        <v>15</v>
      </c>
      <c r="X18096">
        <v>1</v>
      </c>
    </row>
    <row r="18097" spans="1:39" x14ac:dyDescent="0.3">
      <c r="A18097">
        <v>4409</v>
      </c>
      <c r="B18097" t="s">
        <v>529</v>
      </c>
      <c r="C18097" t="s">
        <v>74</v>
      </c>
      <c r="T18097">
        <v>39</v>
      </c>
      <c r="U18097">
        <v>39</v>
      </c>
      <c r="V18097">
        <v>0</v>
      </c>
      <c r="W18097">
        <v>39</v>
      </c>
      <c r="X18097">
        <v>1</v>
      </c>
    </row>
    <row r="18098" spans="1:39" x14ac:dyDescent="0.3">
      <c r="A18098">
        <v>4409</v>
      </c>
      <c r="B18098" t="s">
        <v>806</v>
      </c>
      <c r="C18098" t="s">
        <v>3392</v>
      </c>
      <c r="Y18098">
        <v>1</v>
      </c>
      <c r="Z18098">
        <v>1</v>
      </c>
      <c r="AA18098">
        <v>0</v>
      </c>
      <c r="AB18098">
        <v>1</v>
      </c>
      <c r="AC18098">
        <v>1</v>
      </c>
    </row>
    <row r="18099" spans="1:39" x14ac:dyDescent="0.3">
      <c r="A18099">
        <v>4409</v>
      </c>
      <c r="B18099" t="s">
        <v>529</v>
      </c>
      <c r="C18099" t="s">
        <v>1761</v>
      </c>
      <c r="Y18099">
        <v>28</v>
      </c>
      <c r="Z18099">
        <v>50</v>
      </c>
      <c r="AA18099">
        <v>0</v>
      </c>
      <c r="AB18099">
        <v>56</v>
      </c>
      <c r="AC18099">
        <v>2</v>
      </c>
    </row>
    <row r="18100" spans="1:39" x14ac:dyDescent="0.3">
      <c r="A18100">
        <v>4409</v>
      </c>
      <c r="B18100" t="s">
        <v>806</v>
      </c>
      <c r="C18100" t="s">
        <v>3946</v>
      </c>
      <c r="AD18100">
        <v>2</v>
      </c>
      <c r="AE18100">
        <v>44</v>
      </c>
      <c r="AF18100">
        <v>1</v>
      </c>
      <c r="AG18100">
        <v>50</v>
      </c>
      <c r="AH18100">
        <v>7</v>
      </c>
      <c r="AI18100">
        <v>4</v>
      </c>
    </row>
    <row r="18101" spans="1:39" x14ac:dyDescent="0.3">
      <c r="A18101">
        <v>4409</v>
      </c>
      <c r="B18101" t="s">
        <v>529</v>
      </c>
      <c r="C18101" t="s">
        <v>4443</v>
      </c>
      <c r="AD18101">
        <v>2</v>
      </c>
      <c r="AE18101">
        <v>40</v>
      </c>
      <c r="AF18101">
        <v>1</v>
      </c>
      <c r="AG18101">
        <v>50</v>
      </c>
      <c r="AH18101">
        <v>6</v>
      </c>
      <c r="AI18101">
        <v>3</v>
      </c>
    </row>
    <row r="18102" spans="1:39" x14ac:dyDescent="0.3">
      <c r="A18102">
        <v>4409</v>
      </c>
      <c r="B18102" t="s">
        <v>806</v>
      </c>
      <c r="C18102" t="s">
        <v>4439</v>
      </c>
      <c r="AJ18102">
        <v>63</v>
      </c>
      <c r="AK18102">
        <v>286</v>
      </c>
      <c r="AL18102">
        <v>47.7</v>
      </c>
      <c r="AM18102">
        <v>6</v>
      </c>
    </row>
    <row r="18103" spans="1:39" x14ac:dyDescent="0.3">
      <c r="A18103">
        <v>4409</v>
      </c>
      <c r="B18103" t="s">
        <v>529</v>
      </c>
      <c r="C18103" t="s">
        <v>4444</v>
      </c>
      <c r="AJ18103">
        <v>44</v>
      </c>
      <c r="AK18103">
        <v>173</v>
      </c>
      <c r="AL18103">
        <v>43.2</v>
      </c>
      <c r="AM18103">
        <v>4</v>
      </c>
    </row>
    <row r="18104" spans="1:39" x14ac:dyDescent="0.3">
      <c r="A18104">
        <v>2884</v>
      </c>
      <c r="B18104" t="s">
        <v>3820</v>
      </c>
      <c r="C18104" t="s">
        <v>215</v>
      </c>
      <c r="D18104">
        <v>30</v>
      </c>
      <c r="E18104">
        <v>43.3</v>
      </c>
      <c r="F18104">
        <v>13</v>
      </c>
      <c r="G18104">
        <v>1</v>
      </c>
      <c r="H18104">
        <v>2</v>
      </c>
      <c r="I18104">
        <v>185</v>
      </c>
      <c r="J18104">
        <v>110.5</v>
      </c>
    </row>
    <row r="18105" spans="1:39" x14ac:dyDescent="0.3">
      <c r="A18105">
        <v>2884</v>
      </c>
      <c r="B18105" t="s">
        <v>3820</v>
      </c>
      <c r="C18105" t="s">
        <v>4381</v>
      </c>
      <c r="D18105">
        <v>2</v>
      </c>
      <c r="E18105">
        <v>50</v>
      </c>
      <c r="F18105">
        <v>1</v>
      </c>
      <c r="G18105">
        <v>0</v>
      </c>
      <c r="H18105">
        <v>1</v>
      </c>
      <c r="I18105">
        <v>13</v>
      </c>
      <c r="J18105">
        <v>269.60000000000002</v>
      </c>
    </row>
    <row r="18106" spans="1:39" x14ac:dyDescent="0.3">
      <c r="A18106">
        <v>2884</v>
      </c>
      <c r="B18106" t="s">
        <v>3820</v>
      </c>
      <c r="C18106" t="s">
        <v>1277</v>
      </c>
      <c r="D18106">
        <v>1</v>
      </c>
      <c r="E18106">
        <v>100</v>
      </c>
      <c r="F18106">
        <v>1</v>
      </c>
      <c r="G18106">
        <v>0</v>
      </c>
      <c r="H18106">
        <v>0</v>
      </c>
      <c r="I18106">
        <v>-2</v>
      </c>
      <c r="J18106">
        <v>83.2</v>
      </c>
    </row>
    <row r="18107" spans="1:39" x14ac:dyDescent="0.3">
      <c r="A18107">
        <v>2884</v>
      </c>
      <c r="B18107" t="s">
        <v>238</v>
      </c>
      <c r="C18107" t="s">
        <v>4181</v>
      </c>
      <c r="D18107">
        <v>14</v>
      </c>
      <c r="E18107">
        <v>35.700000000000003</v>
      </c>
      <c r="F18107">
        <v>5</v>
      </c>
      <c r="G18107">
        <v>2</v>
      </c>
      <c r="H18107">
        <v>1</v>
      </c>
      <c r="I18107">
        <v>106</v>
      </c>
      <c r="J18107">
        <v>94.3</v>
      </c>
    </row>
    <row r="18108" spans="1:39" x14ac:dyDescent="0.3">
      <c r="A18108">
        <v>2884</v>
      </c>
      <c r="B18108" t="s">
        <v>238</v>
      </c>
      <c r="C18108" t="s">
        <v>3571</v>
      </c>
      <c r="D18108">
        <v>3</v>
      </c>
      <c r="E18108">
        <v>100</v>
      </c>
      <c r="F18108">
        <v>3</v>
      </c>
      <c r="G18108">
        <v>0</v>
      </c>
      <c r="H18108">
        <v>0</v>
      </c>
      <c r="I18108">
        <v>23</v>
      </c>
      <c r="J18108">
        <v>164.4</v>
      </c>
    </row>
    <row r="18109" spans="1:39" x14ac:dyDescent="0.3">
      <c r="A18109">
        <v>2884</v>
      </c>
      <c r="B18109" t="s">
        <v>3820</v>
      </c>
      <c r="C18109" t="s">
        <v>4244</v>
      </c>
      <c r="K18109">
        <v>22</v>
      </c>
      <c r="L18109">
        <v>0</v>
      </c>
      <c r="M18109">
        <v>21</v>
      </c>
      <c r="N18109">
        <v>0</v>
      </c>
      <c r="O18109">
        <v>106</v>
      </c>
    </row>
    <row r="18110" spans="1:39" x14ac:dyDescent="0.3">
      <c r="A18110">
        <v>2884</v>
      </c>
      <c r="B18110" t="s">
        <v>3820</v>
      </c>
      <c r="C18110" t="s">
        <v>1112</v>
      </c>
      <c r="K18110">
        <v>7</v>
      </c>
      <c r="L18110">
        <v>0</v>
      </c>
      <c r="M18110">
        <v>22</v>
      </c>
      <c r="N18110">
        <v>0</v>
      </c>
      <c r="O18110">
        <v>50</v>
      </c>
    </row>
    <row r="18111" spans="1:39" x14ac:dyDescent="0.3">
      <c r="A18111">
        <v>2884</v>
      </c>
      <c r="B18111" t="s">
        <v>3820</v>
      </c>
      <c r="C18111" t="s">
        <v>215</v>
      </c>
      <c r="K18111">
        <v>7</v>
      </c>
      <c r="L18111">
        <v>0</v>
      </c>
      <c r="M18111">
        <v>6</v>
      </c>
      <c r="N18111">
        <v>0</v>
      </c>
      <c r="O18111">
        <v>1</v>
      </c>
    </row>
    <row r="18112" spans="1:39" x14ac:dyDescent="0.3">
      <c r="A18112">
        <v>2884</v>
      </c>
      <c r="B18112" t="s">
        <v>3820</v>
      </c>
      <c r="C18112" t="s">
        <v>3284</v>
      </c>
      <c r="K18112">
        <v>2</v>
      </c>
      <c r="L18112">
        <v>0</v>
      </c>
      <c r="M18112">
        <v>0</v>
      </c>
      <c r="N18112">
        <v>0</v>
      </c>
      <c r="O18112">
        <v>-1</v>
      </c>
    </row>
    <row r="18113" spans="1:19" x14ac:dyDescent="0.3">
      <c r="A18113">
        <v>2884</v>
      </c>
      <c r="B18113" t="s">
        <v>3820</v>
      </c>
      <c r="C18113" t="s">
        <v>4381</v>
      </c>
      <c r="K18113">
        <v>3</v>
      </c>
      <c r="L18113">
        <v>0</v>
      </c>
      <c r="M18113">
        <v>2</v>
      </c>
      <c r="N18113">
        <v>0</v>
      </c>
      <c r="O18113">
        <v>-23</v>
      </c>
    </row>
    <row r="18114" spans="1:19" x14ac:dyDescent="0.3">
      <c r="A18114">
        <v>2884</v>
      </c>
      <c r="B18114" t="s">
        <v>238</v>
      </c>
      <c r="C18114" t="s">
        <v>632</v>
      </c>
      <c r="K18114">
        <v>12</v>
      </c>
      <c r="L18114">
        <v>0</v>
      </c>
      <c r="M18114">
        <v>34</v>
      </c>
      <c r="N18114">
        <v>0</v>
      </c>
      <c r="O18114">
        <v>97</v>
      </c>
    </row>
    <row r="18115" spans="1:19" x14ac:dyDescent="0.3">
      <c r="A18115">
        <v>2884</v>
      </c>
      <c r="B18115" t="s">
        <v>238</v>
      </c>
      <c r="C18115" t="s">
        <v>4445</v>
      </c>
      <c r="K18115">
        <v>12</v>
      </c>
      <c r="L18115">
        <v>0</v>
      </c>
      <c r="M18115">
        <v>13</v>
      </c>
      <c r="N18115">
        <v>0</v>
      </c>
      <c r="O18115">
        <v>60</v>
      </c>
    </row>
    <row r="18116" spans="1:19" x14ac:dyDescent="0.3">
      <c r="A18116">
        <v>2884</v>
      </c>
      <c r="B18116" t="s">
        <v>238</v>
      </c>
      <c r="C18116" t="s">
        <v>4446</v>
      </c>
      <c r="K18116">
        <v>9</v>
      </c>
      <c r="L18116">
        <v>0</v>
      </c>
      <c r="M18116">
        <v>20</v>
      </c>
      <c r="N18116">
        <v>1</v>
      </c>
      <c r="O18116">
        <v>51</v>
      </c>
    </row>
    <row r="18117" spans="1:19" x14ac:dyDescent="0.3">
      <c r="A18117">
        <v>2884</v>
      </c>
      <c r="B18117" t="s">
        <v>238</v>
      </c>
      <c r="C18117" t="s">
        <v>4181</v>
      </c>
      <c r="K18117">
        <v>7</v>
      </c>
      <c r="L18117">
        <v>0</v>
      </c>
      <c r="M18117">
        <v>12</v>
      </c>
      <c r="N18117">
        <v>1</v>
      </c>
      <c r="O18117">
        <v>34</v>
      </c>
    </row>
    <row r="18118" spans="1:19" x14ac:dyDescent="0.3">
      <c r="A18118">
        <v>2884</v>
      </c>
      <c r="B18118" t="s">
        <v>238</v>
      </c>
      <c r="C18118" t="s">
        <v>970</v>
      </c>
      <c r="K18118">
        <v>4</v>
      </c>
      <c r="L18118">
        <v>0</v>
      </c>
      <c r="M18118">
        <v>2</v>
      </c>
      <c r="N18118">
        <v>1</v>
      </c>
      <c r="O18118">
        <v>2</v>
      </c>
    </row>
    <row r="18119" spans="1:19" x14ac:dyDescent="0.3">
      <c r="A18119">
        <v>2884</v>
      </c>
      <c r="B18119" t="s">
        <v>238</v>
      </c>
      <c r="C18119" t="s">
        <v>4447</v>
      </c>
      <c r="K18119">
        <v>1</v>
      </c>
      <c r="L18119">
        <v>0</v>
      </c>
      <c r="M18119">
        <v>2</v>
      </c>
      <c r="N18119">
        <v>1</v>
      </c>
      <c r="O18119">
        <v>2</v>
      </c>
    </row>
    <row r="18120" spans="1:19" x14ac:dyDescent="0.3">
      <c r="A18120">
        <v>2884</v>
      </c>
      <c r="B18120" t="s">
        <v>3820</v>
      </c>
      <c r="C18120" t="s">
        <v>3284</v>
      </c>
      <c r="P18120">
        <v>42</v>
      </c>
      <c r="Q18120">
        <v>1</v>
      </c>
      <c r="R18120">
        <v>58</v>
      </c>
      <c r="S18120">
        <v>3</v>
      </c>
    </row>
    <row r="18121" spans="1:19" x14ac:dyDescent="0.3">
      <c r="A18121">
        <v>2884</v>
      </c>
      <c r="B18121" t="s">
        <v>3820</v>
      </c>
      <c r="C18121" t="s">
        <v>1277</v>
      </c>
      <c r="P18121">
        <v>17</v>
      </c>
      <c r="Q18121">
        <v>0</v>
      </c>
      <c r="R18121">
        <v>53</v>
      </c>
      <c r="S18121">
        <v>4</v>
      </c>
    </row>
    <row r="18122" spans="1:19" x14ac:dyDescent="0.3">
      <c r="A18122">
        <v>2884</v>
      </c>
      <c r="B18122" t="s">
        <v>3820</v>
      </c>
      <c r="C18122" t="s">
        <v>682</v>
      </c>
      <c r="P18122">
        <v>31</v>
      </c>
      <c r="Q18122">
        <v>0</v>
      </c>
      <c r="R18122">
        <v>38</v>
      </c>
      <c r="S18122">
        <v>2</v>
      </c>
    </row>
    <row r="18123" spans="1:19" x14ac:dyDescent="0.3">
      <c r="A18123">
        <v>2884</v>
      </c>
      <c r="B18123" t="s">
        <v>3820</v>
      </c>
      <c r="C18123" t="s">
        <v>4244</v>
      </c>
      <c r="P18123">
        <v>15</v>
      </c>
      <c r="Q18123">
        <v>0</v>
      </c>
      <c r="R18123">
        <v>15</v>
      </c>
      <c r="S18123">
        <v>1</v>
      </c>
    </row>
    <row r="18124" spans="1:19" x14ac:dyDescent="0.3">
      <c r="A18124">
        <v>2884</v>
      </c>
      <c r="B18124" t="s">
        <v>3820</v>
      </c>
      <c r="C18124" t="s">
        <v>2534</v>
      </c>
      <c r="P18124">
        <v>13</v>
      </c>
      <c r="Q18124">
        <v>1</v>
      </c>
      <c r="R18124">
        <v>13</v>
      </c>
      <c r="S18124">
        <v>1</v>
      </c>
    </row>
    <row r="18125" spans="1:19" x14ac:dyDescent="0.3">
      <c r="A18125">
        <v>2884</v>
      </c>
      <c r="B18125" t="s">
        <v>3820</v>
      </c>
      <c r="C18125" t="s">
        <v>4448</v>
      </c>
      <c r="P18125">
        <v>12</v>
      </c>
      <c r="Q18125">
        <v>0</v>
      </c>
      <c r="R18125">
        <v>12</v>
      </c>
      <c r="S18125">
        <v>1</v>
      </c>
    </row>
    <row r="18126" spans="1:19" x14ac:dyDescent="0.3">
      <c r="A18126">
        <v>2884</v>
      </c>
      <c r="B18126" t="s">
        <v>3820</v>
      </c>
      <c r="C18126" t="s">
        <v>3539</v>
      </c>
      <c r="P18126">
        <v>5</v>
      </c>
      <c r="Q18126">
        <v>1</v>
      </c>
      <c r="R18126">
        <v>5</v>
      </c>
      <c r="S18126">
        <v>1</v>
      </c>
    </row>
    <row r="18127" spans="1:19" x14ac:dyDescent="0.3">
      <c r="A18127">
        <v>2884</v>
      </c>
      <c r="B18127" t="s">
        <v>3820</v>
      </c>
      <c r="C18127" t="s">
        <v>1112</v>
      </c>
      <c r="P18127">
        <v>4</v>
      </c>
      <c r="Q18127">
        <v>0</v>
      </c>
      <c r="R18127">
        <v>4</v>
      </c>
      <c r="S18127">
        <v>1</v>
      </c>
    </row>
    <row r="18128" spans="1:19" x14ac:dyDescent="0.3">
      <c r="A18128">
        <v>2884</v>
      </c>
      <c r="B18128" t="s">
        <v>3820</v>
      </c>
      <c r="C18128" t="s">
        <v>215</v>
      </c>
      <c r="P18128">
        <v>-2</v>
      </c>
      <c r="Q18128">
        <v>0</v>
      </c>
      <c r="R18128">
        <v>-2</v>
      </c>
      <c r="S18128">
        <v>1</v>
      </c>
    </row>
    <row r="18129" spans="1:35" x14ac:dyDescent="0.3">
      <c r="A18129">
        <v>2884</v>
      </c>
      <c r="B18129" t="s">
        <v>238</v>
      </c>
      <c r="C18129" t="s">
        <v>4449</v>
      </c>
      <c r="P18129">
        <v>56</v>
      </c>
      <c r="Q18129">
        <v>0</v>
      </c>
      <c r="R18129">
        <v>73</v>
      </c>
      <c r="S18129">
        <v>2</v>
      </c>
    </row>
    <row r="18130" spans="1:35" x14ac:dyDescent="0.3">
      <c r="A18130">
        <v>2884</v>
      </c>
      <c r="B18130" t="s">
        <v>238</v>
      </c>
      <c r="C18130" t="s">
        <v>4445</v>
      </c>
      <c r="P18130">
        <v>20</v>
      </c>
      <c r="Q18130">
        <v>0</v>
      </c>
      <c r="R18130">
        <v>20</v>
      </c>
      <c r="S18130">
        <v>1</v>
      </c>
    </row>
    <row r="18131" spans="1:35" x14ac:dyDescent="0.3">
      <c r="A18131">
        <v>2884</v>
      </c>
      <c r="B18131" t="s">
        <v>238</v>
      </c>
      <c r="C18131" t="s">
        <v>4189</v>
      </c>
      <c r="P18131">
        <v>10</v>
      </c>
      <c r="Q18131">
        <v>1</v>
      </c>
      <c r="R18131">
        <v>18</v>
      </c>
      <c r="S18131">
        <v>2</v>
      </c>
    </row>
    <row r="18132" spans="1:35" x14ac:dyDescent="0.3">
      <c r="A18132">
        <v>2884</v>
      </c>
      <c r="B18132" t="s">
        <v>238</v>
      </c>
      <c r="C18132" t="s">
        <v>56</v>
      </c>
      <c r="P18132">
        <v>14</v>
      </c>
      <c r="Q18132">
        <v>0</v>
      </c>
      <c r="R18132">
        <v>14</v>
      </c>
      <c r="S18132">
        <v>1</v>
      </c>
    </row>
    <row r="18133" spans="1:35" x14ac:dyDescent="0.3">
      <c r="A18133">
        <v>2884</v>
      </c>
      <c r="B18133" t="s">
        <v>238</v>
      </c>
      <c r="C18133" t="s">
        <v>4182</v>
      </c>
      <c r="P18133">
        <v>5</v>
      </c>
      <c r="Q18133">
        <v>0</v>
      </c>
      <c r="R18133">
        <v>5</v>
      </c>
      <c r="S18133">
        <v>1</v>
      </c>
    </row>
    <row r="18134" spans="1:35" x14ac:dyDescent="0.3">
      <c r="A18134">
        <v>2884</v>
      </c>
      <c r="B18134" t="s">
        <v>238</v>
      </c>
      <c r="C18134" t="s">
        <v>216</v>
      </c>
      <c r="P18134">
        <v>-1</v>
      </c>
      <c r="Q18134">
        <v>0</v>
      </c>
      <c r="R18134">
        <v>-1</v>
      </c>
      <c r="S18134">
        <v>1</v>
      </c>
    </row>
    <row r="18135" spans="1:35" x14ac:dyDescent="0.3">
      <c r="A18135">
        <v>2884</v>
      </c>
      <c r="B18135" t="s">
        <v>3820</v>
      </c>
      <c r="C18135" t="s">
        <v>3284</v>
      </c>
      <c r="T18135">
        <v>17.8</v>
      </c>
      <c r="U18135">
        <v>36</v>
      </c>
      <c r="V18135">
        <v>0</v>
      </c>
      <c r="W18135">
        <v>71</v>
      </c>
      <c r="X18135">
        <v>4</v>
      </c>
    </row>
    <row r="18136" spans="1:35" x14ac:dyDescent="0.3">
      <c r="A18136">
        <v>2884</v>
      </c>
      <c r="B18136" t="s">
        <v>3820</v>
      </c>
      <c r="C18136" t="s">
        <v>3015</v>
      </c>
      <c r="T18136">
        <v>8</v>
      </c>
      <c r="U18136">
        <v>8</v>
      </c>
      <c r="V18136">
        <v>0</v>
      </c>
      <c r="W18136">
        <v>8</v>
      </c>
      <c r="X18136">
        <v>1</v>
      </c>
    </row>
    <row r="18137" spans="1:35" x14ac:dyDescent="0.3">
      <c r="A18137">
        <v>2884</v>
      </c>
      <c r="B18137" t="s">
        <v>238</v>
      </c>
      <c r="C18137" t="s">
        <v>4449</v>
      </c>
      <c r="T18137">
        <v>7.5</v>
      </c>
      <c r="U18137">
        <v>10</v>
      </c>
      <c r="V18137">
        <v>0</v>
      </c>
      <c r="W18137">
        <v>15</v>
      </c>
      <c r="X18137">
        <v>2</v>
      </c>
    </row>
    <row r="18138" spans="1:35" x14ac:dyDescent="0.3">
      <c r="A18138">
        <v>2884</v>
      </c>
      <c r="B18138" t="s">
        <v>238</v>
      </c>
      <c r="C18138" t="s">
        <v>2771</v>
      </c>
      <c r="T18138">
        <v>44</v>
      </c>
      <c r="U18138">
        <v>44</v>
      </c>
      <c r="V18138">
        <v>0</v>
      </c>
      <c r="W18138">
        <v>44</v>
      </c>
      <c r="X18138">
        <v>1</v>
      </c>
    </row>
    <row r="18139" spans="1:35" x14ac:dyDescent="0.3">
      <c r="A18139">
        <v>2884</v>
      </c>
      <c r="B18139" t="s">
        <v>3820</v>
      </c>
      <c r="C18139" t="s">
        <v>4450</v>
      </c>
      <c r="Y18139">
        <v>15</v>
      </c>
      <c r="Z18139">
        <v>15</v>
      </c>
      <c r="AA18139">
        <v>0</v>
      </c>
      <c r="AB18139">
        <v>15</v>
      </c>
      <c r="AC18139">
        <v>1</v>
      </c>
    </row>
    <row r="18140" spans="1:35" x14ac:dyDescent="0.3">
      <c r="A18140">
        <v>2884</v>
      </c>
      <c r="B18140" t="s">
        <v>238</v>
      </c>
      <c r="C18140" t="s">
        <v>4449</v>
      </c>
      <c r="Y18140">
        <v>4</v>
      </c>
      <c r="Z18140">
        <v>9</v>
      </c>
      <c r="AA18140">
        <v>0</v>
      </c>
      <c r="AB18140">
        <v>8</v>
      </c>
      <c r="AC18140">
        <v>2</v>
      </c>
    </row>
    <row r="18141" spans="1:35" x14ac:dyDescent="0.3">
      <c r="A18141">
        <v>2884</v>
      </c>
      <c r="B18141" t="s">
        <v>238</v>
      </c>
      <c r="C18141" t="s">
        <v>4451</v>
      </c>
      <c r="Y18141">
        <v>16</v>
      </c>
      <c r="Z18141">
        <v>16</v>
      </c>
      <c r="AA18141">
        <v>0</v>
      </c>
      <c r="AB18141">
        <v>16</v>
      </c>
      <c r="AC18141">
        <v>1</v>
      </c>
    </row>
    <row r="18142" spans="1:35" x14ac:dyDescent="0.3">
      <c r="A18142">
        <v>2884</v>
      </c>
      <c r="B18142" t="s">
        <v>238</v>
      </c>
      <c r="C18142" t="s">
        <v>2771</v>
      </c>
      <c r="Y18142">
        <v>7</v>
      </c>
      <c r="Z18142">
        <v>7</v>
      </c>
      <c r="AA18142">
        <v>0</v>
      </c>
      <c r="AB18142">
        <v>7</v>
      </c>
      <c r="AC18142">
        <v>1</v>
      </c>
    </row>
    <row r="18143" spans="1:35" x14ac:dyDescent="0.3">
      <c r="A18143">
        <v>2884</v>
      </c>
      <c r="B18143" t="s">
        <v>3820</v>
      </c>
      <c r="C18143" t="s">
        <v>311</v>
      </c>
      <c r="AD18143">
        <v>1</v>
      </c>
      <c r="AE18143" t="s">
        <v>136</v>
      </c>
      <c r="AF18143">
        <v>0</v>
      </c>
      <c r="AG18143">
        <v>0</v>
      </c>
      <c r="AH18143">
        <v>2</v>
      </c>
      <c r="AI18143">
        <v>2</v>
      </c>
    </row>
    <row r="18144" spans="1:35" x14ac:dyDescent="0.3">
      <c r="A18144">
        <v>2884</v>
      </c>
      <c r="B18144" t="s">
        <v>238</v>
      </c>
      <c r="C18144" t="s">
        <v>4452</v>
      </c>
      <c r="AD18144">
        <v>1</v>
      </c>
      <c r="AE18144">
        <v>46</v>
      </c>
      <c r="AF18144">
        <v>1</v>
      </c>
      <c r="AG18144">
        <v>100</v>
      </c>
      <c r="AH18144">
        <v>9</v>
      </c>
      <c r="AI18144">
        <v>6</v>
      </c>
    </row>
    <row r="18145" spans="1:39" x14ac:dyDescent="0.3">
      <c r="A18145">
        <v>2884</v>
      </c>
      <c r="B18145" t="s">
        <v>3820</v>
      </c>
      <c r="C18145" t="s">
        <v>311</v>
      </c>
      <c r="AJ18145">
        <v>41</v>
      </c>
      <c r="AK18145">
        <v>136</v>
      </c>
      <c r="AL18145">
        <v>34</v>
      </c>
      <c r="AM18145">
        <v>4</v>
      </c>
    </row>
    <row r="18146" spans="1:39" x14ac:dyDescent="0.3">
      <c r="A18146">
        <v>2884</v>
      </c>
      <c r="B18146" t="s">
        <v>238</v>
      </c>
      <c r="C18146" t="s">
        <v>3131</v>
      </c>
      <c r="AJ18146">
        <v>62</v>
      </c>
      <c r="AK18146">
        <v>97</v>
      </c>
      <c r="AL18146">
        <v>48.5</v>
      </c>
      <c r="AM18146">
        <v>2</v>
      </c>
    </row>
    <row r="18147" spans="1:39" x14ac:dyDescent="0.3">
      <c r="A18147">
        <v>2885</v>
      </c>
      <c r="B18147" t="s">
        <v>1678</v>
      </c>
      <c r="C18147" t="s">
        <v>4453</v>
      </c>
      <c r="D18147">
        <v>23</v>
      </c>
      <c r="E18147">
        <v>47.8</v>
      </c>
      <c r="F18147">
        <v>11</v>
      </c>
      <c r="G18147">
        <v>2</v>
      </c>
      <c r="H18147">
        <v>0</v>
      </c>
      <c r="I18147">
        <v>161</v>
      </c>
      <c r="J18147">
        <v>89.2</v>
      </c>
    </row>
    <row r="18148" spans="1:39" x14ac:dyDescent="0.3">
      <c r="A18148">
        <v>2885</v>
      </c>
      <c r="B18148" t="s">
        <v>1078</v>
      </c>
      <c r="C18148" t="s">
        <v>4250</v>
      </c>
      <c r="D18148">
        <v>70</v>
      </c>
      <c r="E18148">
        <v>58.6</v>
      </c>
      <c r="F18148">
        <v>41</v>
      </c>
      <c r="G18148">
        <v>2</v>
      </c>
      <c r="H18148">
        <v>4</v>
      </c>
      <c r="I18148">
        <v>576</v>
      </c>
      <c r="J18148">
        <v>140.80000000000001</v>
      </c>
    </row>
    <row r="18149" spans="1:39" x14ac:dyDescent="0.3">
      <c r="A18149">
        <v>2885</v>
      </c>
      <c r="B18149" t="s">
        <v>1678</v>
      </c>
      <c r="C18149" t="s">
        <v>856</v>
      </c>
      <c r="K18149">
        <v>29</v>
      </c>
      <c r="L18149">
        <v>0</v>
      </c>
      <c r="M18149">
        <v>55</v>
      </c>
      <c r="N18149">
        <v>3</v>
      </c>
      <c r="O18149">
        <v>195</v>
      </c>
    </row>
    <row r="18150" spans="1:39" x14ac:dyDescent="0.3">
      <c r="A18150">
        <v>2885</v>
      </c>
      <c r="B18150" t="s">
        <v>1678</v>
      </c>
      <c r="C18150" t="s">
        <v>1202</v>
      </c>
      <c r="K18150">
        <v>6</v>
      </c>
      <c r="L18150">
        <v>0</v>
      </c>
      <c r="M18150">
        <v>58</v>
      </c>
      <c r="N18150">
        <v>0</v>
      </c>
      <c r="O18150">
        <v>91</v>
      </c>
    </row>
    <row r="18151" spans="1:39" x14ac:dyDescent="0.3">
      <c r="A18151">
        <v>2885</v>
      </c>
      <c r="B18151" t="s">
        <v>1678</v>
      </c>
      <c r="C18151" t="s">
        <v>4453</v>
      </c>
      <c r="K18151">
        <v>14</v>
      </c>
      <c r="L18151">
        <v>0</v>
      </c>
      <c r="M18151">
        <v>22</v>
      </c>
      <c r="N18151">
        <v>2</v>
      </c>
      <c r="O18151">
        <v>40</v>
      </c>
    </row>
    <row r="18152" spans="1:39" x14ac:dyDescent="0.3">
      <c r="A18152">
        <v>2885</v>
      </c>
      <c r="B18152" t="s">
        <v>1678</v>
      </c>
      <c r="C18152" t="s">
        <v>4454</v>
      </c>
      <c r="K18152">
        <v>1</v>
      </c>
      <c r="L18152">
        <v>0</v>
      </c>
      <c r="M18152">
        <v>6</v>
      </c>
      <c r="N18152">
        <v>0</v>
      </c>
      <c r="O18152">
        <v>6</v>
      </c>
    </row>
    <row r="18153" spans="1:39" x14ac:dyDescent="0.3">
      <c r="A18153">
        <v>2885</v>
      </c>
      <c r="B18153" t="s">
        <v>1678</v>
      </c>
      <c r="C18153" t="s">
        <v>4455</v>
      </c>
      <c r="K18153">
        <v>1</v>
      </c>
      <c r="L18153">
        <v>0</v>
      </c>
      <c r="M18153">
        <v>1</v>
      </c>
      <c r="N18153">
        <v>0</v>
      </c>
      <c r="O18153">
        <v>1</v>
      </c>
    </row>
    <row r="18154" spans="1:39" x14ac:dyDescent="0.3">
      <c r="A18154">
        <v>2885</v>
      </c>
      <c r="B18154" t="s">
        <v>1078</v>
      </c>
      <c r="C18154" t="s">
        <v>1212</v>
      </c>
      <c r="K18154">
        <v>17</v>
      </c>
      <c r="L18154">
        <v>0</v>
      </c>
      <c r="M18154">
        <v>29</v>
      </c>
      <c r="N18154">
        <v>2</v>
      </c>
      <c r="O18154">
        <v>86</v>
      </c>
    </row>
    <row r="18155" spans="1:39" x14ac:dyDescent="0.3">
      <c r="A18155">
        <v>2885</v>
      </c>
      <c r="B18155" t="s">
        <v>1078</v>
      </c>
      <c r="C18155" t="s">
        <v>2138</v>
      </c>
      <c r="K18155">
        <v>2</v>
      </c>
      <c r="L18155">
        <v>0</v>
      </c>
      <c r="M18155">
        <v>7</v>
      </c>
      <c r="N18155">
        <v>0</v>
      </c>
      <c r="O18155">
        <v>13</v>
      </c>
    </row>
    <row r="18156" spans="1:39" x14ac:dyDescent="0.3">
      <c r="A18156">
        <v>2885</v>
      </c>
      <c r="B18156" t="s">
        <v>1078</v>
      </c>
      <c r="C18156" t="s">
        <v>1865</v>
      </c>
      <c r="K18156">
        <v>2</v>
      </c>
      <c r="L18156">
        <v>0</v>
      </c>
      <c r="M18156">
        <v>1</v>
      </c>
      <c r="N18156">
        <v>0</v>
      </c>
      <c r="O18156">
        <v>2</v>
      </c>
    </row>
    <row r="18157" spans="1:39" x14ac:dyDescent="0.3">
      <c r="A18157">
        <v>2885</v>
      </c>
      <c r="B18157" t="s">
        <v>1078</v>
      </c>
      <c r="C18157" t="s">
        <v>4250</v>
      </c>
      <c r="K18157">
        <v>12</v>
      </c>
      <c r="L18157">
        <v>0</v>
      </c>
      <c r="M18157">
        <v>9</v>
      </c>
      <c r="N18157">
        <v>1</v>
      </c>
      <c r="O18157">
        <v>-10</v>
      </c>
    </row>
    <row r="18158" spans="1:39" x14ac:dyDescent="0.3">
      <c r="A18158">
        <v>2885</v>
      </c>
      <c r="B18158" t="s">
        <v>1678</v>
      </c>
      <c r="C18158" t="s">
        <v>2823</v>
      </c>
      <c r="P18158">
        <v>33</v>
      </c>
      <c r="Q18158">
        <v>0</v>
      </c>
      <c r="R18158">
        <v>75</v>
      </c>
      <c r="S18158">
        <v>4</v>
      </c>
    </row>
    <row r="18159" spans="1:39" x14ac:dyDescent="0.3">
      <c r="A18159">
        <v>2885</v>
      </c>
      <c r="B18159" t="s">
        <v>1678</v>
      </c>
      <c r="C18159" t="s">
        <v>1202</v>
      </c>
      <c r="P18159">
        <v>32</v>
      </c>
      <c r="Q18159">
        <v>0</v>
      </c>
      <c r="R18159">
        <v>44</v>
      </c>
      <c r="S18159">
        <v>2</v>
      </c>
    </row>
    <row r="18160" spans="1:39" x14ac:dyDescent="0.3">
      <c r="A18160">
        <v>2885</v>
      </c>
      <c r="B18160" t="s">
        <v>1678</v>
      </c>
      <c r="C18160" t="s">
        <v>474</v>
      </c>
      <c r="P18160">
        <v>17</v>
      </c>
      <c r="Q18160">
        <v>0</v>
      </c>
      <c r="R18160">
        <v>22</v>
      </c>
      <c r="S18160">
        <v>2</v>
      </c>
    </row>
    <row r="18161" spans="1:29" x14ac:dyDescent="0.3">
      <c r="A18161">
        <v>2885</v>
      </c>
      <c r="B18161" t="s">
        <v>1678</v>
      </c>
      <c r="C18161" t="s">
        <v>410</v>
      </c>
      <c r="P18161">
        <v>7</v>
      </c>
      <c r="Q18161">
        <v>0</v>
      </c>
      <c r="R18161">
        <v>11</v>
      </c>
      <c r="S18161">
        <v>2</v>
      </c>
    </row>
    <row r="18162" spans="1:29" x14ac:dyDescent="0.3">
      <c r="A18162">
        <v>2885</v>
      </c>
      <c r="B18162" t="s">
        <v>1678</v>
      </c>
      <c r="C18162" t="s">
        <v>4455</v>
      </c>
      <c r="P18162">
        <v>9</v>
      </c>
      <c r="Q18162">
        <v>0</v>
      </c>
      <c r="R18162">
        <v>9</v>
      </c>
      <c r="S18162">
        <v>1</v>
      </c>
    </row>
    <row r="18163" spans="1:29" x14ac:dyDescent="0.3">
      <c r="A18163">
        <v>2885</v>
      </c>
      <c r="B18163" t="s">
        <v>1078</v>
      </c>
      <c r="C18163" t="s">
        <v>4255</v>
      </c>
      <c r="P18163">
        <v>30</v>
      </c>
      <c r="Q18163">
        <v>1</v>
      </c>
      <c r="R18163">
        <v>234</v>
      </c>
      <c r="S18163">
        <v>15</v>
      </c>
    </row>
    <row r="18164" spans="1:29" x14ac:dyDescent="0.3">
      <c r="A18164">
        <v>2885</v>
      </c>
      <c r="B18164" t="s">
        <v>1078</v>
      </c>
      <c r="C18164" t="s">
        <v>2138</v>
      </c>
      <c r="P18164">
        <v>44</v>
      </c>
      <c r="Q18164">
        <v>2</v>
      </c>
      <c r="R18164">
        <v>133</v>
      </c>
      <c r="S18164">
        <v>7</v>
      </c>
    </row>
    <row r="18165" spans="1:29" x14ac:dyDescent="0.3">
      <c r="A18165">
        <v>2885</v>
      </c>
      <c r="B18165" t="s">
        <v>1078</v>
      </c>
      <c r="C18165" t="s">
        <v>56</v>
      </c>
      <c r="P18165">
        <v>24</v>
      </c>
      <c r="Q18165">
        <v>1</v>
      </c>
      <c r="R18165">
        <v>87</v>
      </c>
      <c r="S18165">
        <v>8</v>
      </c>
    </row>
    <row r="18166" spans="1:29" x14ac:dyDescent="0.3">
      <c r="A18166">
        <v>2885</v>
      </c>
      <c r="B18166" t="s">
        <v>1078</v>
      </c>
      <c r="C18166" t="s">
        <v>52</v>
      </c>
      <c r="P18166">
        <v>27</v>
      </c>
      <c r="Q18166">
        <v>0</v>
      </c>
      <c r="R18166">
        <v>72</v>
      </c>
      <c r="S18166">
        <v>6</v>
      </c>
    </row>
    <row r="18167" spans="1:29" x14ac:dyDescent="0.3">
      <c r="A18167">
        <v>2885</v>
      </c>
      <c r="B18167" t="s">
        <v>1078</v>
      </c>
      <c r="C18167" t="s">
        <v>1865</v>
      </c>
      <c r="P18167">
        <v>19</v>
      </c>
      <c r="Q18167">
        <v>0</v>
      </c>
      <c r="R18167">
        <v>19</v>
      </c>
      <c r="S18167">
        <v>2</v>
      </c>
    </row>
    <row r="18168" spans="1:29" x14ac:dyDescent="0.3">
      <c r="A18168">
        <v>2885</v>
      </c>
      <c r="B18168" t="s">
        <v>1078</v>
      </c>
      <c r="C18168" t="s">
        <v>1212</v>
      </c>
      <c r="P18168">
        <v>15</v>
      </c>
      <c r="Q18168">
        <v>0</v>
      </c>
      <c r="R18168">
        <v>18</v>
      </c>
      <c r="S18168">
        <v>2</v>
      </c>
    </row>
    <row r="18169" spans="1:29" x14ac:dyDescent="0.3">
      <c r="A18169">
        <v>2885</v>
      </c>
      <c r="B18169" t="s">
        <v>1078</v>
      </c>
      <c r="C18169" t="s">
        <v>971</v>
      </c>
      <c r="P18169">
        <v>13</v>
      </c>
      <c r="Q18169">
        <v>0</v>
      </c>
      <c r="R18169">
        <v>13</v>
      </c>
      <c r="S18169">
        <v>1</v>
      </c>
    </row>
    <row r="18170" spans="1:29" x14ac:dyDescent="0.3">
      <c r="A18170">
        <v>2885</v>
      </c>
      <c r="B18170" t="s">
        <v>1678</v>
      </c>
      <c r="C18170" t="s">
        <v>320</v>
      </c>
      <c r="T18170">
        <v>-1</v>
      </c>
      <c r="U18170">
        <v>-1</v>
      </c>
      <c r="V18170">
        <v>0</v>
      </c>
      <c r="W18170">
        <v>-1</v>
      </c>
      <c r="X18170">
        <v>1</v>
      </c>
    </row>
    <row r="18171" spans="1:29" x14ac:dyDescent="0.3">
      <c r="A18171">
        <v>2885</v>
      </c>
      <c r="B18171" t="s">
        <v>1678</v>
      </c>
      <c r="C18171" t="s">
        <v>180</v>
      </c>
      <c r="T18171">
        <v>-3</v>
      </c>
      <c r="U18171">
        <v>-3</v>
      </c>
      <c r="V18171">
        <v>0</v>
      </c>
      <c r="W18171">
        <v>-3</v>
      </c>
      <c r="X18171">
        <v>1</v>
      </c>
    </row>
    <row r="18172" spans="1:29" x14ac:dyDescent="0.3">
      <c r="A18172">
        <v>2885</v>
      </c>
      <c r="B18172" t="s">
        <v>1078</v>
      </c>
      <c r="C18172" t="s">
        <v>845</v>
      </c>
      <c r="T18172">
        <v>17</v>
      </c>
      <c r="U18172">
        <v>20</v>
      </c>
      <c r="V18172">
        <v>0</v>
      </c>
      <c r="W18172">
        <v>34</v>
      </c>
      <c r="X18172">
        <v>2</v>
      </c>
    </row>
    <row r="18173" spans="1:29" x14ac:dyDescent="0.3">
      <c r="A18173">
        <v>2885</v>
      </c>
      <c r="B18173" t="s">
        <v>1078</v>
      </c>
      <c r="C18173" t="s">
        <v>52</v>
      </c>
      <c r="T18173">
        <v>8</v>
      </c>
      <c r="U18173">
        <v>16</v>
      </c>
      <c r="V18173">
        <v>0</v>
      </c>
      <c r="W18173">
        <v>16</v>
      </c>
      <c r="X18173">
        <v>2</v>
      </c>
    </row>
    <row r="18174" spans="1:29" x14ac:dyDescent="0.3">
      <c r="A18174">
        <v>2885</v>
      </c>
      <c r="B18174" t="s">
        <v>1078</v>
      </c>
      <c r="C18174" t="s">
        <v>4456</v>
      </c>
      <c r="T18174">
        <v>19</v>
      </c>
      <c r="U18174">
        <v>19</v>
      </c>
      <c r="V18174">
        <v>0</v>
      </c>
      <c r="W18174">
        <v>19</v>
      </c>
      <c r="X18174">
        <v>1</v>
      </c>
    </row>
    <row r="18175" spans="1:29" x14ac:dyDescent="0.3">
      <c r="A18175">
        <v>2885</v>
      </c>
      <c r="B18175" t="s">
        <v>1078</v>
      </c>
      <c r="C18175" t="s">
        <v>1865</v>
      </c>
      <c r="T18175">
        <v>19</v>
      </c>
      <c r="U18175">
        <v>19</v>
      </c>
      <c r="V18175">
        <v>0</v>
      </c>
      <c r="W18175">
        <v>19</v>
      </c>
      <c r="X18175">
        <v>1</v>
      </c>
    </row>
    <row r="18176" spans="1:29" x14ac:dyDescent="0.3">
      <c r="A18176">
        <v>2885</v>
      </c>
      <c r="B18176" t="s">
        <v>1678</v>
      </c>
      <c r="C18176" t="s">
        <v>320</v>
      </c>
      <c r="Y18176">
        <v>6</v>
      </c>
      <c r="Z18176">
        <v>11</v>
      </c>
      <c r="AA18176">
        <v>0</v>
      </c>
      <c r="AB18176">
        <v>12</v>
      </c>
      <c r="AC18176">
        <v>2</v>
      </c>
    </row>
    <row r="18177" spans="1:39" x14ac:dyDescent="0.3">
      <c r="A18177">
        <v>2885</v>
      </c>
      <c r="B18177" t="s">
        <v>1078</v>
      </c>
      <c r="C18177" t="s">
        <v>56</v>
      </c>
      <c r="Y18177">
        <v>5</v>
      </c>
      <c r="Z18177">
        <v>5</v>
      </c>
      <c r="AA18177">
        <v>0</v>
      </c>
      <c r="AB18177">
        <v>5</v>
      </c>
      <c r="AC18177">
        <v>1</v>
      </c>
    </row>
    <row r="18178" spans="1:39" x14ac:dyDescent="0.3">
      <c r="A18178">
        <v>2885</v>
      </c>
      <c r="B18178" t="s">
        <v>1678</v>
      </c>
      <c r="C18178" t="s">
        <v>199</v>
      </c>
      <c r="AD18178">
        <v>4</v>
      </c>
      <c r="AE18178">
        <v>37</v>
      </c>
      <c r="AF18178">
        <v>4</v>
      </c>
      <c r="AG18178">
        <v>100</v>
      </c>
      <c r="AH18178">
        <v>19</v>
      </c>
      <c r="AI18178">
        <v>7</v>
      </c>
    </row>
    <row r="18179" spans="1:39" x14ac:dyDescent="0.3">
      <c r="A18179">
        <v>2885</v>
      </c>
      <c r="B18179" t="s">
        <v>1078</v>
      </c>
      <c r="C18179" t="s">
        <v>4258</v>
      </c>
      <c r="AD18179">
        <v>1</v>
      </c>
      <c r="AE18179">
        <v>27</v>
      </c>
      <c r="AF18179">
        <v>1</v>
      </c>
      <c r="AG18179">
        <v>100</v>
      </c>
      <c r="AH18179">
        <v>8</v>
      </c>
      <c r="AI18179">
        <v>5</v>
      </c>
    </row>
    <row r="18180" spans="1:39" x14ac:dyDescent="0.3">
      <c r="A18180">
        <v>2885</v>
      </c>
      <c r="B18180" t="s">
        <v>1678</v>
      </c>
      <c r="C18180" t="s">
        <v>4457</v>
      </c>
      <c r="AJ18180">
        <v>41</v>
      </c>
      <c r="AK18180">
        <v>153</v>
      </c>
      <c r="AL18180">
        <v>38.200000000000003</v>
      </c>
      <c r="AM18180">
        <v>4</v>
      </c>
    </row>
    <row r="18181" spans="1:39" x14ac:dyDescent="0.3">
      <c r="A18181">
        <v>2885</v>
      </c>
      <c r="B18181" t="s">
        <v>1078</v>
      </c>
      <c r="C18181" t="s">
        <v>4258</v>
      </c>
      <c r="AJ18181">
        <v>47</v>
      </c>
      <c r="AK18181">
        <v>142</v>
      </c>
      <c r="AL18181">
        <v>35.5</v>
      </c>
      <c r="AM18181">
        <v>4</v>
      </c>
    </row>
    <row r="18182" spans="1:39" x14ac:dyDescent="0.3">
      <c r="A18182">
        <v>2886</v>
      </c>
      <c r="B18182" t="s">
        <v>501</v>
      </c>
      <c r="C18182" t="s">
        <v>4458</v>
      </c>
      <c r="D18182">
        <v>32</v>
      </c>
      <c r="E18182">
        <v>56.2</v>
      </c>
      <c r="F18182">
        <v>18</v>
      </c>
      <c r="G18182">
        <v>0</v>
      </c>
      <c r="H18182">
        <v>2</v>
      </c>
      <c r="I18182">
        <v>271</v>
      </c>
      <c r="J18182">
        <v>148</v>
      </c>
    </row>
    <row r="18183" spans="1:39" x14ac:dyDescent="0.3">
      <c r="A18183">
        <v>2886</v>
      </c>
      <c r="B18183" t="s">
        <v>380</v>
      </c>
      <c r="C18183" t="s">
        <v>3399</v>
      </c>
      <c r="D18183">
        <v>40</v>
      </c>
      <c r="E18183">
        <v>65</v>
      </c>
      <c r="F18183">
        <v>26</v>
      </c>
      <c r="G18183">
        <v>1</v>
      </c>
      <c r="H18183">
        <v>1</v>
      </c>
      <c r="I18183">
        <v>189</v>
      </c>
      <c r="J18183">
        <v>107.9</v>
      </c>
    </row>
    <row r="18184" spans="1:39" x14ac:dyDescent="0.3">
      <c r="A18184">
        <v>2886</v>
      </c>
      <c r="B18184" t="s">
        <v>501</v>
      </c>
      <c r="C18184" t="s">
        <v>4114</v>
      </c>
      <c r="K18184">
        <v>9</v>
      </c>
      <c r="L18184">
        <v>0</v>
      </c>
      <c r="M18184">
        <v>35</v>
      </c>
      <c r="N18184">
        <v>0</v>
      </c>
      <c r="O18184">
        <v>63</v>
      </c>
    </row>
    <row r="18185" spans="1:39" x14ac:dyDescent="0.3">
      <c r="A18185">
        <v>2886</v>
      </c>
      <c r="B18185" t="s">
        <v>501</v>
      </c>
      <c r="C18185" t="s">
        <v>2521</v>
      </c>
      <c r="K18185">
        <v>7</v>
      </c>
      <c r="L18185">
        <v>0</v>
      </c>
      <c r="M18185">
        <v>21</v>
      </c>
      <c r="N18185">
        <v>0</v>
      </c>
      <c r="O18185">
        <v>33</v>
      </c>
    </row>
    <row r="18186" spans="1:39" x14ac:dyDescent="0.3">
      <c r="A18186">
        <v>2886</v>
      </c>
      <c r="B18186" t="s">
        <v>501</v>
      </c>
      <c r="C18186" t="s">
        <v>4459</v>
      </c>
      <c r="K18186">
        <v>11</v>
      </c>
      <c r="L18186">
        <v>0</v>
      </c>
      <c r="M18186">
        <v>9</v>
      </c>
      <c r="N18186">
        <v>0</v>
      </c>
      <c r="O18186">
        <v>27</v>
      </c>
    </row>
    <row r="18187" spans="1:39" x14ac:dyDescent="0.3">
      <c r="A18187">
        <v>2886</v>
      </c>
      <c r="B18187" t="s">
        <v>501</v>
      </c>
      <c r="C18187" t="s">
        <v>4458</v>
      </c>
      <c r="K18187">
        <v>7</v>
      </c>
      <c r="L18187">
        <v>0</v>
      </c>
      <c r="M18187">
        <v>16</v>
      </c>
      <c r="N18187">
        <v>0</v>
      </c>
      <c r="O18187">
        <v>10</v>
      </c>
    </row>
    <row r="18188" spans="1:39" x14ac:dyDescent="0.3">
      <c r="A18188">
        <v>2886</v>
      </c>
      <c r="B18188" t="s">
        <v>501</v>
      </c>
      <c r="C18188" t="s">
        <v>424</v>
      </c>
      <c r="K18188">
        <v>3</v>
      </c>
      <c r="L18188">
        <v>0</v>
      </c>
      <c r="M18188">
        <v>2</v>
      </c>
      <c r="N18188">
        <v>1</v>
      </c>
      <c r="O18188">
        <v>3</v>
      </c>
    </row>
    <row r="18189" spans="1:39" x14ac:dyDescent="0.3">
      <c r="A18189">
        <v>2886</v>
      </c>
      <c r="B18189" t="s">
        <v>380</v>
      </c>
      <c r="C18189" t="s">
        <v>870</v>
      </c>
      <c r="K18189">
        <v>10</v>
      </c>
      <c r="L18189">
        <v>0</v>
      </c>
      <c r="M18189">
        <v>30</v>
      </c>
      <c r="N18189">
        <v>0</v>
      </c>
      <c r="O18189">
        <v>51</v>
      </c>
    </row>
    <row r="18190" spans="1:39" x14ac:dyDescent="0.3">
      <c r="A18190">
        <v>2886</v>
      </c>
      <c r="B18190" t="s">
        <v>380</v>
      </c>
      <c r="C18190" t="s">
        <v>202</v>
      </c>
      <c r="K18190">
        <v>2</v>
      </c>
      <c r="L18190">
        <v>0</v>
      </c>
      <c r="M18190">
        <v>19</v>
      </c>
      <c r="N18190">
        <v>0</v>
      </c>
      <c r="O18190">
        <v>32</v>
      </c>
    </row>
    <row r="18191" spans="1:39" x14ac:dyDescent="0.3">
      <c r="A18191">
        <v>2886</v>
      </c>
      <c r="B18191" t="s">
        <v>380</v>
      </c>
      <c r="C18191" t="s">
        <v>4304</v>
      </c>
      <c r="K18191">
        <v>3</v>
      </c>
      <c r="L18191">
        <v>0</v>
      </c>
      <c r="M18191">
        <v>5</v>
      </c>
      <c r="N18191">
        <v>0</v>
      </c>
      <c r="O18191">
        <v>9</v>
      </c>
    </row>
    <row r="18192" spans="1:39" x14ac:dyDescent="0.3">
      <c r="A18192">
        <v>2886</v>
      </c>
      <c r="B18192" t="s">
        <v>380</v>
      </c>
      <c r="C18192" t="s">
        <v>3399</v>
      </c>
      <c r="K18192">
        <v>9</v>
      </c>
      <c r="L18192">
        <v>0</v>
      </c>
      <c r="M18192">
        <v>12</v>
      </c>
      <c r="N18192">
        <v>0</v>
      </c>
      <c r="O18192">
        <v>7</v>
      </c>
    </row>
    <row r="18193" spans="1:24" x14ac:dyDescent="0.3">
      <c r="A18193">
        <v>2886</v>
      </c>
      <c r="B18193" t="s">
        <v>380</v>
      </c>
      <c r="C18193" t="s">
        <v>536</v>
      </c>
      <c r="K18193">
        <v>2</v>
      </c>
      <c r="L18193">
        <v>0</v>
      </c>
      <c r="M18193">
        <v>3</v>
      </c>
      <c r="N18193">
        <v>0</v>
      </c>
      <c r="O18193">
        <v>6</v>
      </c>
    </row>
    <row r="18194" spans="1:24" x14ac:dyDescent="0.3">
      <c r="A18194">
        <v>2886</v>
      </c>
      <c r="B18194" t="s">
        <v>501</v>
      </c>
      <c r="C18194" t="s">
        <v>443</v>
      </c>
      <c r="P18194">
        <v>49</v>
      </c>
      <c r="Q18194">
        <v>2</v>
      </c>
      <c r="R18194">
        <v>101</v>
      </c>
      <c r="S18194">
        <v>7</v>
      </c>
    </row>
    <row r="18195" spans="1:24" x14ac:dyDescent="0.3">
      <c r="A18195">
        <v>2886</v>
      </c>
      <c r="B18195" t="s">
        <v>501</v>
      </c>
      <c r="C18195" t="s">
        <v>4460</v>
      </c>
      <c r="P18195">
        <v>38</v>
      </c>
      <c r="Q18195">
        <v>0</v>
      </c>
      <c r="R18195">
        <v>76</v>
      </c>
      <c r="S18195">
        <v>5</v>
      </c>
    </row>
    <row r="18196" spans="1:24" x14ac:dyDescent="0.3">
      <c r="A18196">
        <v>2886</v>
      </c>
      <c r="B18196" t="s">
        <v>501</v>
      </c>
      <c r="C18196" t="s">
        <v>2521</v>
      </c>
      <c r="P18196">
        <v>32</v>
      </c>
      <c r="Q18196">
        <v>0</v>
      </c>
      <c r="R18196">
        <v>37</v>
      </c>
      <c r="S18196">
        <v>2</v>
      </c>
    </row>
    <row r="18197" spans="1:24" x14ac:dyDescent="0.3">
      <c r="A18197">
        <v>2886</v>
      </c>
      <c r="B18197" t="s">
        <v>501</v>
      </c>
      <c r="C18197" t="s">
        <v>4305</v>
      </c>
      <c r="P18197">
        <v>16</v>
      </c>
      <c r="Q18197">
        <v>0</v>
      </c>
      <c r="R18197">
        <v>25</v>
      </c>
      <c r="S18197">
        <v>2</v>
      </c>
    </row>
    <row r="18198" spans="1:24" x14ac:dyDescent="0.3">
      <c r="A18198">
        <v>2886</v>
      </c>
      <c r="B18198" t="s">
        <v>501</v>
      </c>
      <c r="C18198" t="s">
        <v>4459</v>
      </c>
      <c r="P18198">
        <v>22</v>
      </c>
      <c r="Q18198">
        <v>0</v>
      </c>
      <c r="R18198">
        <v>22</v>
      </c>
      <c r="S18198">
        <v>1</v>
      </c>
    </row>
    <row r="18199" spans="1:24" x14ac:dyDescent="0.3">
      <c r="A18199">
        <v>2886</v>
      </c>
      <c r="B18199" t="s">
        <v>501</v>
      </c>
      <c r="C18199" t="s">
        <v>4114</v>
      </c>
      <c r="P18199">
        <v>10</v>
      </c>
      <c r="Q18199">
        <v>0</v>
      </c>
      <c r="R18199">
        <v>10</v>
      </c>
      <c r="S18199">
        <v>1</v>
      </c>
    </row>
    <row r="18200" spans="1:24" x14ac:dyDescent="0.3">
      <c r="A18200">
        <v>2886</v>
      </c>
      <c r="B18200" t="s">
        <v>380</v>
      </c>
      <c r="C18200" t="s">
        <v>113</v>
      </c>
      <c r="P18200">
        <v>18</v>
      </c>
      <c r="Q18200">
        <v>0</v>
      </c>
      <c r="R18200">
        <v>61</v>
      </c>
      <c r="S18200">
        <v>8</v>
      </c>
    </row>
    <row r="18201" spans="1:24" x14ac:dyDescent="0.3">
      <c r="A18201">
        <v>2886</v>
      </c>
      <c r="B18201" t="s">
        <v>380</v>
      </c>
      <c r="C18201" t="s">
        <v>536</v>
      </c>
      <c r="P18201">
        <v>10</v>
      </c>
      <c r="Q18201">
        <v>1</v>
      </c>
      <c r="R18201">
        <v>47</v>
      </c>
      <c r="S18201">
        <v>8</v>
      </c>
    </row>
    <row r="18202" spans="1:24" x14ac:dyDescent="0.3">
      <c r="A18202">
        <v>2886</v>
      </c>
      <c r="B18202" t="s">
        <v>380</v>
      </c>
      <c r="C18202" t="s">
        <v>870</v>
      </c>
      <c r="P18202">
        <v>17</v>
      </c>
      <c r="Q18202">
        <v>0</v>
      </c>
      <c r="R18202">
        <v>32</v>
      </c>
      <c r="S18202">
        <v>4</v>
      </c>
    </row>
    <row r="18203" spans="1:24" x14ac:dyDescent="0.3">
      <c r="A18203">
        <v>2886</v>
      </c>
      <c r="B18203" t="s">
        <v>380</v>
      </c>
      <c r="C18203" t="s">
        <v>2499</v>
      </c>
      <c r="P18203">
        <v>10</v>
      </c>
      <c r="Q18203">
        <v>0</v>
      </c>
      <c r="R18203">
        <v>25</v>
      </c>
      <c r="S18203">
        <v>3</v>
      </c>
    </row>
    <row r="18204" spans="1:24" x14ac:dyDescent="0.3">
      <c r="A18204">
        <v>2886</v>
      </c>
      <c r="B18204" t="s">
        <v>380</v>
      </c>
      <c r="C18204" t="s">
        <v>4304</v>
      </c>
      <c r="P18204">
        <v>23</v>
      </c>
      <c r="Q18204">
        <v>0</v>
      </c>
      <c r="R18204">
        <v>23</v>
      </c>
      <c r="S18204">
        <v>1</v>
      </c>
    </row>
    <row r="18205" spans="1:24" x14ac:dyDescent="0.3">
      <c r="A18205">
        <v>2886</v>
      </c>
      <c r="B18205" t="s">
        <v>380</v>
      </c>
      <c r="C18205" t="s">
        <v>657</v>
      </c>
      <c r="P18205">
        <v>2</v>
      </c>
      <c r="Q18205">
        <v>0</v>
      </c>
      <c r="R18205">
        <v>2</v>
      </c>
      <c r="S18205">
        <v>1</v>
      </c>
    </row>
    <row r="18206" spans="1:24" x14ac:dyDescent="0.3">
      <c r="A18206">
        <v>2886</v>
      </c>
      <c r="B18206" t="s">
        <v>380</v>
      </c>
      <c r="C18206" t="s">
        <v>4070</v>
      </c>
      <c r="P18206">
        <v>-1</v>
      </c>
      <c r="Q18206">
        <v>0</v>
      </c>
      <c r="R18206">
        <v>-1</v>
      </c>
      <c r="S18206">
        <v>1</v>
      </c>
    </row>
    <row r="18207" spans="1:24" x14ac:dyDescent="0.3">
      <c r="A18207">
        <v>2886</v>
      </c>
      <c r="B18207" t="s">
        <v>501</v>
      </c>
      <c r="C18207" t="s">
        <v>120</v>
      </c>
      <c r="T18207">
        <v>25.6</v>
      </c>
      <c r="U18207">
        <v>42</v>
      </c>
      <c r="V18207">
        <v>0</v>
      </c>
      <c r="W18207">
        <v>128</v>
      </c>
      <c r="X18207">
        <v>5</v>
      </c>
    </row>
    <row r="18208" spans="1:24" x14ac:dyDescent="0.3">
      <c r="A18208">
        <v>2886</v>
      </c>
      <c r="B18208" t="s">
        <v>380</v>
      </c>
      <c r="C18208" t="s">
        <v>1379</v>
      </c>
      <c r="T18208">
        <v>35</v>
      </c>
      <c r="U18208">
        <v>90</v>
      </c>
      <c r="V18208">
        <v>1</v>
      </c>
      <c r="W18208">
        <v>175</v>
      </c>
      <c r="X18208">
        <v>5</v>
      </c>
    </row>
    <row r="18209" spans="1:39" x14ac:dyDescent="0.3">
      <c r="A18209">
        <v>2886</v>
      </c>
      <c r="B18209" t="s">
        <v>380</v>
      </c>
      <c r="C18209" t="s">
        <v>310</v>
      </c>
      <c r="T18209">
        <v>20.5</v>
      </c>
      <c r="U18209">
        <v>30</v>
      </c>
      <c r="V18209">
        <v>0</v>
      </c>
      <c r="W18209">
        <v>41</v>
      </c>
      <c r="X18209">
        <v>2</v>
      </c>
    </row>
    <row r="18210" spans="1:39" x14ac:dyDescent="0.3">
      <c r="A18210">
        <v>2886</v>
      </c>
      <c r="B18210" t="s">
        <v>380</v>
      </c>
      <c r="C18210" t="s">
        <v>536</v>
      </c>
      <c r="Y18210">
        <v>6</v>
      </c>
      <c r="Z18210">
        <v>11</v>
      </c>
      <c r="AA18210">
        <v>0</v>
      </c>
      <c r="AB18210">
        <v>18</v>
      </c>
      <c r="AC18210">
        <v>3</v>
      </c>
    </row>
    <row r="18211" spans="1:39" x14ac:dyDescent="0.3">
      <c r="A18211">
        <v>2886</v>
      </c>
      <c r="B18211" t="s">
        <v>380</v>
      </c>
      <c r="C18211" t="s">
        <v>4070</v>
      </c>
      <c r="Y18211">
        <v>4</v>
      </c>
      <c r="Z18211">
        <v>4</v>
      </c>
      <c r="AA18211">
        <v>0</v>
      </c>
      <c r="AB18211">
        <v>4</v>
      </c>
      <c r="AC18211">
        <v>1</v>
      </c>
    </row>
    <row r="18212" spans="1:39" x14ac:dyDescent="0.3">
      <c r="A18212">
        <v>2886</v>
      </c>
      <c r="B18212" t="s">
        <v>501</v>
      </c>
      <c r="C18212" t="s">
        <v>4461</v>
      </c>
      <c r="AD18212">
        <v>2</v>
      </c>
      <c r="AE18212">
        <v>33</v>
      </c>
      <c r="AF18212">
        <v>2</v>
      </c>
      <c r="AG18212">
        <v>100</v>
      </c>
      <c r="AH18212">
        <v>10</v>
      </c>
      <c r="AI18212">
        <v>4</v>
      </c>
    </row>
    <row r="18213" spans="1:39" x14ac:dyDescent="0.3">
      <c r="A18213">
        <v>2886</v>
      </c>
      <c r="B18213" t="s">
        <v>380</v>
      </c>
      <c r="C18213" t="s">
        <v>4073</v>
      </c>
      <c r="AD18213">
        <v>2</v>
      </c>
      <c r="AE18213">
        <v>32</v>
      </c>
      <c r="AF18213">
        <v>2</v>
      </c>
      <c r="AG18213">
        <v>100</v>
      </c>
      <c r="AH18213">
        <v>7</v>
      </c>
      <c r="AI18213">
        <v>1</v>
      </c>
    </row>
    <row r="18214" spans="1:39" x14ac:dyDescent="0.3">
      <c r="A18214">
        <v>2886</v>
      </c>
      <c r="B18214" t="s">
        <v>501</v>
      </c>
      <c r="C18214" t="s">
        <v>328</v>
      </c>
      <c r="AJ18214">
        <v>50</v>
      </c>
      <c r="AK18214">
        <v>265</v>
      </c>
      <c r="AL18214">
        <v>44.2</v>
      </c>
      <c r="AM18214">
        <v>6</v>
      </c>
    </row>
    <row r="18215" spans="1:39" x14ac:dyDescent="0.3">
      <c r="A18215">
        <v>2886</v>
      </c>
      <c r="B18215" t="s">
        <v>380</v>
      </c>
      <c r="C18215" t="s">
        <v>3691</v>
      </c>
      <c r="AJ18215">
        <v>49</v>
      </c>
      <c r="AK18215">
        <v>201</v>
      </c>
      <c r="AL18215">
        <v>40.200000000000003</v>
      </c>
      <c r="AM18215">
        <v>5</v>
      </c>
    </row>
    <row r="18216" spans="1:39" x14ac:dyDescent="0.3">
      <c r="A18216">
        <v>2887</v>
      </c>
      <c r="B18216" t="s">
        <v>4462</v>
      </c>
      <c r="C18216" t="s">
        <v>4463</v>
      </c>
      <c r="D18216">
        <v>26</v>
      </c>
      <c r="E18216">
        <v>38.5</v>
      </c>
      <c r="F18216">
        <v>10</v>
      </c>
      <c r="G18216">
        <v>2</v>
      </c>
      <c r="H18216">
        <v>1</v>
      </c>
      <c r="I18216">
        <v>172</v>
      </c>
      <c r="J18216">
        <v>91.3</v>
      </c>
    </row>
    <row r="18217" spans="1:39" x14ac:dyDescent="0.3">
      <c r="A18217">
        <v>2887</v>
      </c>
      <c r="B18217" t="s">
        <v>3827</v>
      </c>
      <c r="C18217" t="s">
        <v>536</v>
      </c>
      <c r="D18217">
        <v>28</v>
      </c>
      <c r="E18217">
        <v>64.3</v>
      </c>
      <c r="F18217">
        <v>18</v>
      </c>
      <c r="G18217">
        <v>0</v>
      </c>
      <c r="H18217">
        <v>0</v>
      </c>
      <c r="I18217">
        <v>124</v>
      </c>
      <c r="J18217">
        <v>101.5</v>
      </c>
    </row>
    <row r="18218" spans="1:39" x14ac:dyDescent="0.3">
      <c r="A18218">
        <v>2887</v>
      </c>
      <c r="B18218" t="s">
        <v>4462</v>
      </c>
      <c r="C18218" t="s">
        <v>4464</v>
      </c>
      <c r="K18218">
        <v>7</v>
      </c>
      <c r="L18218">
        <v>0</v>
      </c>
      <c r="M18218">
        <v>12</v>
      </c>
      <c r="N18218">
        <v>0</v>
      </c>
      <c r="O18218">
        <v>34</v>
      </c>
    </row>
    <row r="18219" spans="1:39" x14ac:dyDescent="0.3">
      <c r="A18219">
        <v>2887</v>
      </c>
      <c r="B18219" t="s">
        <v>4462</v>
      </c>
      <c r="C18219" t="s">
        <v>4465</v>
      </c>
      <c r="K18219">
        <v>12</v>
      </c>
      <c r="L18219">
        <v>0</v>
      </c>
      <c r="M18219">
        <v>10</v>
      </c>
      <c r="N18219">
        <v>0</v>
      </c>
      <c r="O18219">
        <v>33</v>
      </c>
    </row>
    <row r="18220" spans="1:39" x14ac:dyDescent="0.3">
      <c r="A18220">
        <v>2887</v>
      </c>
      <c r="B18220" t="s">
        <v>4462</v>
      </c>
      <c r="C18220" t="s">
        <v>4463</v>
      </c>
      <c r="K18220">
        <v>12</v>
      </c>
      <c r="L18220">
        <v>0</v>
      </c>
      <c r="M18220">
        <v>9</v>
      </c>
      <c r="N18220">
        <v>0</v>
      </c>
      <c r="O18220">
        <v>30</v>
      </c>
    </row>
    <row r="18221" spans="1:39" x14ac:dyDescent="0.3">
      <c r="A18221">
        <v>2887</v>
      </c>
      <c r="B18221" t="s">
        <v>4462</v>
      </c>
      <c r="C18221" t="s">
        <v>4466</v>
      </c>
      <c r="K18221">
        <v>4</v>
      </c>
      <c r="L18221">
        <v>0</v>
      </c>
      <c r="M18221">
        <v>6</v>
      </c>
      <c r="N18221">
        <v>0</v>
      </c>
      <c r="O18221">
        <v>14</v>
      </c>
    </row>
    <row r="18222" spans="1:39" x14ac:dyDescent="0.3">
      <c r="A18222">
        <v>2887</v>
      </c>
      <c r="B18222" t="s">
        <v>4462</v>
      </c>
      <c r="C18222" t="s">
        <v>3440</v>
      </c>
      <c r="K18222">
        <v>3</v>
      </c>
      <c r="L18222">
        <v>0</v>
      </c>
      <c r="M18222">
        <v>4</v>
      </c>
      <c r="N18222">
        <v>0</v>
      </c>
      <c r="O18222">
        <v>10</v>
      </c>
    </row>
    <row r="18223" spans="1:39" x14ac:dyDescent="0.3">
      <c r="A18223">
        <v>2887</v>
      </c>
      <c r="B18223" t="s">
        <v>4462</v>
      </c>
      <c r="C18223" t="s">
        <v>3335</v>
      </c>
      <c r="K18223">
        <v>1</v>
      </c>
      <c r="L18223">
        <v>0</v>
      </c>
      <c r="M18223">
        <v>0</v>
      </c>
      <c r="N18223">
        <v>0</v>
      </c>
      <c r="O18223">
        <v>0</v>
      </c>
    </row>
    <row r="18224" spans="1:39" x14ac:dyDescent="0.3">
      <c r="A18224">
        <v>2887</v>
      </c>
      <c r="B18224" t="s">
        <v>3827</v>
      </c>
      <c r="C18224" t="s">
        <v>4467</v>
      </c>
      <c r="K18224">
        <v>30</v>
      </c>
      <c r="L18224">
        <v>0</v>
      </c>
      <c r="M18224">
        <v>21</v>
      </c>
      <c r="N18224">
        <v>1</v>
      </c>
      <c r="O18224">
        <v>142</v>
      </c>
    </row>
    <row r="18225" spans="1:24" x14ac:dyDescent="0.3">
      <c r="A18225">
        <v>2887</v>
      </c>
      <c r="B18225" t="s">
        <v>3827</v>
      </c>
      <c r="C18225" t="s">
        <v>536</v>
      </c>
      <c r="K18225">
        <v>11</v>
      </c>
      <c r="L18225">
        <v>0</v>
      </c>
      <c r="M18225">
        <v>11</v>
      </c>
      <c r="N18225">
        <v>0</v>
      </c>
      <c r="O18225">
        <v>32</v>
      </c>
    </row>
    <row r="18226" spans="1:24" x14ac:dyDescent="0.3">
      <c r="A18226">
        <v>2887</v>
      </c>
      <c r="B18226" t="s">
        <v>3827</v>
      </c>
      <c r="C18226" t="s">
        <v>4468</v>
      </c>
      <c r="K18226">
        <v>2</v>
      </c>
      <c r="L18226">
        <v>0</v>
      </c>
      <c r="M18226">
        <v>0</v>
      </c>
      <c r="N18226">
        <v>0</v>
      </c>
      <c r="O18226">
        <v>-1</v>
      </c>
    </row>
    <row r="18227" spans="1:24" x14ac:dyDescent="0.3">
      <c r="A18227">
        <v>2887</v>
      </c>
      <c r="B18227" t="s">
        <v>4462</v>
      </c>
      <c r="C18227" t="s">
        <v>180</v>
      </c>
      <c r="P18227">
        <v>54</v>
      </c>
      <c r="Q18227">
        <v>1</v>
      </c>
      <c r="R18227">
        <v>75</v>
      </c>
      <c r="S18227">
        <v>4</v>
      </c>
    </row>
    <row r="18228" spans="1:24" x14ac:dyDescent="0.3">
      <c r="A18228">
        <v>2887</v>
      </c>
      <c r="B18228" t="s">
        <v>4462</v>
      </c>
      <c r="C18228" t="s">
        <v>4469</v>
      </c>
      <c r="P18228">
        <v>25</v>
      </c>
      <c r="Q18228">
        <v>0</v>
      </c>
      <c r="R18228">
        <v>49</v>
      </c>
      <c r="S18228">
        <v>2</v>
      </c>
    </row>
    <row r="18229" spans="1:24" x14ac:dyDescent="0.3">
      <c r="A18229">
        <v>2887</v>
      </c>
      <c r="B18229" t="s">
        <v>4462</v>
      </c>
      <c r="C18229" t="s">
        <v>4470</v>
      </c>
      <c r="P18229">
        <v>18</v>
      </c>
      <c r="Q18229">
        <v>0</v>
      </c>
      <c r="R18229">
        <v>31</v>
      </c>
      <c r="S18229">
        <v>3</v>
      </c>
    </row>
    <row r="18230" spans="1:24" x14ac:dyDescent="0.3">
      <c r="A18230">
        <v>2887</v>
      </c>
      <c r="B18230" t="s">
        <v>4462</v>
      </c>
      <c r="C18230" t="s">
        <v>330</v>
      </c>
      <c r="P18230">
        <v>17</v>
      </c>
      <c r="Q18230">
        <v>0</v>
      </c>
      <c r="R18230">
        <v>17</v>
      </c>
      <c r="S18230">
        <v>1</v>
      </c>
    </row>
    <row r="18231" spans="1:24" x14ac:dyDescent="0.3">
      <c r="A18231">
        <v>2887</v>
      </c>
      <c r="B18231" t="s">
        <v>3827</v>
      </c>
      <c r="C18231" t="s">
        <v>4471</v>
      </c>
      <c r="P18231">
        <v>15</v>
      </c>
      <c r="Q18231">
        <v>0</v>
      </c>
      <c r="R18231">
        <v>74</v>
      </c>
      <c r="S18231">
        <v>10</v>
      </c>
    </row>
    <row r="18232" spans="1:24" x14ac:dyDescent="0.3">
      <c r="A18232">
        <v>2887</v>
      </c>
      <c r="B18232" t="s">
        <v>3827</v>
      </c>
      <c r="C18232" t="s">
        <v>636</v>
      </c>
      <c r="P18232">
        <v>20</v>
      </c>
      <c r="Q18232">
        <v>0</v>
      </c>
      <c r="R18232">
        <v>20</v>
      </c>
      <c r="S18232">
        <v>1</v>
      </c>
    </row>
    <row r="18233" spans="1:24" x14ac:dyDescent="0.3">
      <c r="A18233">
        <v>2887</v>
      </c>
      <c r="B18233" t="s">
        <v>3827</v>
      </c>
      <c r="C18233" t="s">
        <v>4369</v>
      </c>
      <c r="P18233">
        <v>11</v>
      </c>
      <c r="Q18233">
        <v>0</v>
      </c>
      <c r="R18233">
        <v>15</v>
      </c>
      <c r="S18233">
        <v>2</v>
      </c>
    </row>
    <row r="18234" spans="1:24" x14ac:dyDescent="0.3">
      <c r="A18234">
        <v>2887</v>
      </c>
      <c r="B18234" t="s">
        <v>3827</v>
      </c>
      <c r="C18234" t="s">
        <v>4472</v>
      </c>
      <c r="P18234">
        <v>8</v>
      </c>
      <c r="Q18234">
        <v>0</v>
      </c>
      <c r="R18234">
        <v>11</v>
      </c>
      <c r="S18234">
        <v>2</v>
      </c>
    </row>
    <row r="18235" spans="1:24" x14ac:dyDescent="0.3">
      <c r="A18235">
        <v>2887</v>
      </c>
      <c r="B18235" t="s">
        <v>3827</v>
      </c>
      <c r="C18235" t="s">
        <v>4467</v>
      </c>
      <c r="P18235">
        <v>3</v>
      </c>
      <c r="Q18235">
        <v>0</v>
      </c>
      <c r="R18235">
        <v>4</v>
      </c>
      <c r="S18235">
        <v>2</v>
      </c>
    </row>
    <row r="18236" spans="1:24" x14ac:dyDescent="0.3">
      <c r="A18236">
        <v>2887</v>
      </c>
      <c r="B18236" t="s">
        <v>3827</v>
      </c>
      <c r="C18236" t="s">
        <v>4473</v>
      </c>
      <c r="P18236">
        <v>0</v>
      </c>
      <c r="Q18236">
        <v>0</v>
      </c>
      <c r="R18236">
        <v>0</v>
      </c>
      <c r="S18236">
        <v>1</v>
      </c>
    </row>
    <row r="18237" spans="1:24" x14ac:dyDescent="0.3">
      <c r="A18237">
        <v>2887</v>
      </c>
      <c r="B18237" t="s">
        <v>4462</v>
      </c>
      <c r="C18237" t="s">
        <v>4474</v>
      </c>
      <c r="T18237">
        <v>17</v>
      </c>
      <c r="U18237">
        <v>20</v>
      </c>
      <c r="V18237">
        <v>0</v>
      </c>
      <c r="W18237">
        <v>34</v>
      </c>
      <c r="X18237">
        <v>2</v>
      </c>
    </row>
    <row r="18238" spans="1:24" x14ac:dyDescent="0.3">
      <c r="A18238">
        <v>2887</v>
      </c>
      <c r="B18238" t="s">
        <v>4462</v>
      </c>
      <c r="C18238" t="s">
        <v>2733</v>
      </c>
      <c r="T18238">
        <v>7</v>
      </c>
      <c r="U18238">
        <v>7</v>
      </c>
      <c r="V18238">
        <v>0</v>
      </c>
      <c r="W18238">
        <v>7</v>
      </c>
      <c r="X18238">
        <v>1</v>
      </c>
    </row>
    <row r="18239" spans="1:24" x14ac:dyDescent="0.3">
      <c r="A18239">
        <v>2887</v>
      </c>
      <c r="B18239" t="s">
        <v>4462</v>
      </c>
      <c r="C18239" t="s">
        <v>4475</v>
      </c>
      <c r="T18239">
        <v>3</v>
      </c>
      <c r="U18239">
        <v>3</v>
      </c>
      <c r="V18239">
        <v>0</v>
      </c>
      <c r="W18239">
        <v>3</v>
      </c>
      <c r="X18239">
        <v>1</v>
      </c>
    </row>
    <row r="18240" spans="1:24" x14ac:dyDescent="0.3">
      <c r="A18240">
        <v>2887</v>
      </c>
      <c r="B18240" t="s">
        <v>3827</v>
      </c>
      <c r="C18240" t="s">
        <v>3833</v>
      </c>
      <c r="T18240">
        <v>17</v>
      </c>
      <c r="U18240">
        <v>17</v>
      </c>
      <c r="V18240">
        <v>0</v>
      </c>
      <c r="W18240">
        <v>17</v>
      </c>
      <c r="X18240">
        <v>1</v>
      </c>
    </row>
    <row r="18241" spans="1:39" x14ac:dyDescent="0.3">
      <c r="A18241">
        <v>2887</v>
      </c>
      <c r="B18241" t="s">
        <v>4462</v>
      </c>
      <c r="C18241" t="s">
        <v>4469</v>
      </c>
      <c r="Y18241">
        <v>3.5</v>
      </c>
      <c r="Z18241">
        <v>4</v>
      </c>
      <c r="AA18241">
        <v>0</v>
      </c>
      <c r="AB18241">
        <v>7</v>
      </c>
      <c r="AC18241">
        <v>2</v>
      </c>
    </row>
    <row r="18242" spans="1:39" x14ac:dyDescent="0.3">
      <c r="A18242">
        <v>2887</v>
      </c>
      <c r="B18242" t="s">
        <v>3827</v>
      </c>
      <c r="C18242" t="s">
        <v>3833</v>
      </c>
      <c r="Y18242">
        <v>20.7</v>
      </c>
      <c r="Z18242">
        <v>48</v>
      </c>
      <c r="AA18242">
        <v>0</v>
      </c>
      <c r="AB18242">
        <v>62</v>
      </c>
      <c r="AC18242">
        <v>3</v>
      </c>
    </row>
    <row r="18243" spans="1:39" x14ac:dyDescent="0.3">
      <c r="A18243">
        <v>2887</v>
      </c>
      <c r="B18243" t="s">
        <v>4462</v>
      </c>
      <c r="C18243" t="s">
        <v>1277</v>
      </c>
      <c r="AD18243">
        <v>1</v>
      </c>
      <c r="AE18243" t="s">
        <v>136</v>
      </c>
      <c r="AF18243">
        <v>0</v>
      </c>
      <c r="AG18243">
        <v>0</v>
      </c>
      <c r="AH18243">
        <v>0</v>
      </c>
      <c r="AI18243">
        <v>0</v>
      </c>
    </row>
    <row r="18244" spans="1:39" x14ac:dyDescent="0.3">
      <c r="A18244">
        <v>2887</v>
      </c>
      <c r="B18244" t="s">
        <v>3827</v>
      </c>
      <c r="C18244" t="s">
        <v>2419</v>
      </c>
      <c r="AD18244">
        <v>4</v>
      </c>
      <c r="AE18244">
        <v>35</v>
      </c>
      <c r="AF18244">
        <v>2</v>
      </c>
      <c r="AG18244">
        <v>50</v>
      </c>
      <c r="AH18244">
        <v>7</v>
      </c>
      <c r="AI18244">
        <v>1</v>
      </c>
    </row>
    <row r="18245" spans="1:39" x14ac:dyDescent="0.3">
      <c r="A18245">
        <v>2887</v>
      </c>
      <c r="B18245" t="s">
        <v>4462</v>
      </c>
      <c r="C18245" t="s">
        <v>172</v>
      </c>
      <c r="AJ18245">
        <v>48</v>
      </c>
      <c r="AK18245">
        <v>271</v>
      </c>
      <c r="AL18245">
        <v>38.700000000000003</v>
      </c>
      <c r="AM18245">
        <v>7</v>
      </c>
    </row>
    <row r="18246" spans="1:39" x14ac:dyDescent="0.3">
      <c r="A18246">
        <v>2887</v>
      </c>
      <c r="B18246" t="s">
        <v>3827</v>
      </c>
      <c r="C18246" t="s">
        <v>1643</v>
      </c>
      <c r="AJ18246">
        <v>52</v>
      </c>
      <c r="AK18246">
        <v>244</v>
      </c>
      <c r="AL18246">
        <v>40.700000000000003</v>
      </c>
      <c r="AM18246">
        <v>6</v>
      </c>
    </row>
    <row r="18247" spans="1:39" x14ac:dyDescent="0.3">
      <c r="A18247">
        <v>2888</v>
      </c>
      <c r="B18247" t="s">
        <v>863</v>
      </c>
      <c r="C18247" t="s">
        <v>2122</v>
      </c>
      <c r="D18247">
        <v>26</v>
      </c>
      <c r="E18247">
        <v>57.7</v>
      </c>
      <c r="F18247">
        <v>15</v>
      </c>
      <c r="G18247">
        <v>0</v>
      </c>
      <c r="H18247">
        <v>0</v>
      </c>
      <c r="I18247">
        <v>150</v>
      </c>
      <c r="J18247">
        <v>106.2</v>
      </c>
    </row>
    <row r="18248" spans="1:39" x14ac:dyDescent="0.3">
      <c r="A18248">
        <v>2888</v>
      </c>
      <c r="B18248" t="s">
        <v>554</v>
      </c>
      <c r="C18248" t="s">
        <v>174</v>
      </c>
      <c r="D18248">
        <v>21</v>
      </c>
      <c r="E18248">
        <v>57.1</v>
      </c>
      <c r="F18248">
        <v>12</v>
      </c>
      <c r="G18248">
        <v>1</v>
      </c>
      <c r="H18248">
        <v>0</v>
      </c>
      <c r="I18248">
        <v>136</v>
      </c>
      <c r="J18248">
        <v>102</v>
      </c>
    </row>
    <row r="18249" spans="1:39" x14ac:dyDescent="0.3">
      <c r="A18249">
        <v>2888</v>
      </c>
      <c r="B18249" t="s">
        <v>863</v>
      </c>
      <c r="C18249" t="s">
        <v>701</v>
      </c>
      <c r="K18249">
        <v>10</v>
      </c>
      <c r="L18249">
        <v>0</v>
      </c>
      <c r="M18249">
        <v>7</v>
      </c>
      <c r="N18249">
        <v>1</v>
      </c>
      <c r="O18249">
        <v>31</v>
      </c>
    </row>
    <row r="18250" spans="1:39" x14ac:dyDescent="0.3">
      <c r="A18250">
        <v>2888</v>
      </c>
      <c r="B18250" t="s">
        <v>863</v>
      </c>
      <c r="C18250" t="s">
        <v>682</v>
      </c>
      <c r="K18250">
        <v>3</v>
      </c>
      <c r="L18250">
        <v>0</v>
      </c>
      <c r="M18250">
        <v>19</v>
      </c>
      <c r="N18250">
        <v>0</v>
      </c>
      <c r="O18250">
        <v>14</v>
      </c>
    </row>
    <row r="18251" spans="1:39" x14ac:dyDescent="0.3">
      <c r="A18251">
        <v>2888</v>
      </c>
      <c r="B18251" t="s">
        <v>863</v>
      </c>
      <c r="C18251" t="s">
        <v>3490</v>
      </c>
      <c r="K18251">
        <v>3</v>
      </c>
      <c r="L18251">
        <v>0</v>
      </c>
      <c r="M18251">
        <v>9</v>
      </c>
      <c r="N18251">
        <v>0</v>
      </c>
      <c r="O18251">
        <v>12</v>
      </c>
    </row>
    <row r="18252" spans="1:39" x14ac:dyDescent="0.3">
      <c r="A18252">
        <v>2888</v>
      </c>
      <c r="B18252" t="s">
        <v>863</v>
      </c>
      <c r="C18252" t="s">
        <v>2282</v>
      </c>
      <c r="K18252">
        <v>1</v>
      </c>
      <c r="L18252">
        <v>0</v>
      </c>
      <c r="M18252">
        <v>8</v>
      </c>
      <c r="N18252">
        <v>0</v>
      </c>
      <c r="O18252">
        <v>8</v>
      </c>
    </row>
    <row r="18253" spans="1:39" x14ac:dyDescent="0.3">
      <c r="A18253">
        <v>2888</v>
      </c>
      <c r="B18253" t="s">
        <v>863</v>
      </c>
      <c r="C18253" t="s">
        <v>2122</v>
      </c>
      <c r="K18253">
        <v>6</v>
      </c>
      <c r="L18253">
        <v>0</v>
      </c>
      <c r="M18253">
        <v>3</v>
      </c>
      <c r="N18253">
        <v>0</v>
      </c>
      <c r="O18253">
        <v>-51</v>
      </c>
    </row>
    <row r="18254" spans="1:39" x14ac:dyDescent="0.3">
      <c r="A18254">
        <v>2888</v>
      </c>
      <c r="B18254" t="s">
        <v>554</v>
      </c>
      <c r="C18254" t="s">
        <v>1049</v>
      </c>
      <c r="K18254">
        <v>23</v>
      </c>
      <c r="L18254">
        <v>0</v>
      </c>
      <c r="M18254">
        <v>24</v>
      </c>
      <c r="N18254">
        <v>1</v>
      </c>
      <c r="O18254">
        <v>103</v>
      </c>
    </row>
    <row r="18255" spans="1:39" x14ac:dyDescent="0.3">
      <c r="A18255">
        <v>2888</v>
      </c>
      <c r="B18255" t="s">
        <v>554</v>
      </c>
      <c r="C18255" t="s">
        <v>2325</v>
      </c>
      <c r="K18255">
        <v>17</v>
      </c>
      <c r="L18255">
        <v>0</v>
      </c>
      <c r="M18255">
        <v>14</v>
      </c>
      <c r="N18255">
        <v>0</v>
      </c>
      <c r="O18255">
        <v>94</v>
      </c>
    </row>
    <row r="18256" spans="1:39" x14ac:dyDescent="0.3">
      <c r="A18256">
        <v>2888</v>
      </c>
      <c r="B18256" t="s">
        <v>554</v>
      </c>
      <c r="C18256" t="s">
        <v>1017</v>
      </c>
      <c r="K18256">
        <v>2</v>
      </c>
      <c r="L18256">
        <v>0</v>
      </c>
      <c r="M18256">
        <v>14</v>
      </c>
      <c r="N18256">
        <v>0</v>
      </c>
      <c r="O18256">
        <v>15</v>
      </c>
    </row>
    <row r="18257" spans="1:19" x14ac:dyDescent="0.3">
      <c r="A18257">
        <v>2888</v>
      </c>
      <c r="B18257" t="s">
        <v>554</v>
      </c>
      <c r="C18257" t="s">
        <v>4476</v>
      </c>
      <c r="K18257">
        <v>1</v>
      </c>
      <c r="L18257">
        <v>0</v>
      </c>
      <c r="M18257">
        <v>7</v>
      </c>
      <c r="N18257">
        <v>0</v>
      </c>
      <c r="O18257">
        <v>7</v>
      </c>
    </row>
    <row r="18258" spans="1:19" x14ac:dyDescent="0.3">
      <c r="A18258">
        <v>2888</v>
      </c>
      <c r="B18258" t="s">
        <v>554</v>
      </c>
      <c r="C18258" t="s">
        <v>81</v>
      </c>
      <c r="K18258">
        <v>1</v>
      </c>
      <c r="L18258">
        <v>0</v>
      </c>
      <c r="M18258">
        <v>3</v>
      </c>
      <c r="N18258">
        <v>0</v>
      </c>
      <c r="O18258">
        <v>3</v>
      </c>
    </row>
    <row r="18259" spans="1:19" x14ac:dyDescent="0.3">
      <c r="A18259">
        <v>2888</v>
      </c>
      <c r="B18259" t="s">
        <v>554</v>
      </c>
      <c r="C18259" t="s">
        <v>174</v>
      </c>
      <c r="K18259">
        <v>6</v>
      </c>
      <c r="L18259">
        <v>0</v>
      </c>
      <c r="M18259">
        <v>8</v>
      </c>
      <c r="N18259">
        <v>0</v>
      </c>
      <c r="O18259">
        <v>1</v>
      </c>
    </row>
    <row r="18260" spans="1:19" x14ac:dyDescent="0.3">
      <c r="A18260">
        <v>2888</v>
      </c>
      <c r="B18260" t="s">
        <v>554</v>
      </c>
      <c r="C18260" t="s">
        <v>4477</v>
      </c>
      <c r="K18260">
        <v>1</v>
      </c>
      <c r="L18260">
        <v>0</v>
      </c>
      <c r="M18260">
        <v>1</v>
      </c>
      <c r="N18260">
        <v>0</v>
      </c>
      <c r="O18260">
        <v>1</v>
      </c>
    </row>
    <row r="18261" spans="1:19" x14ac:dyDescent="0.3">
      <c r="A18261">
        <v>2888</v>
      </c>
      <c r="B18261" t="s">
        <v>554</v>
      </c>
      <c r="C18261" t="s">
        <v>107</v>
      </c>
      <c r="K18261">
        <v>1</v>
      </c>
      <c r="L18261">
        <v>0</v>
      </c>
      <c r="M18261">
        <v>1</v>
      </c>
      <c r="N18261">
        <v>0</v>
      </c>
      <c r="O18261">
        <v>1</v>
      </c>
    </row>
    <row r="18262" spans="1:19" x14ac:dyDescent="0.3">
      <c r="A18262">
        <v>2888</v>
      </c>
      <c r="B18262" t="s">
        <v>863</v>
      </c>
      <c r="C18262" t="s">
        <v>4201</v>
      </c>
      <c r="P18262">
        <v>31</v>
      </c>
      <c r="Q18262">
        <v>0</v>
      </c>
      <c r="R18262">
        <v>38</v>
      </c>
      <c r="S18262">
        <v>2</v>
      </c>
    </row>
    <row r="18263" spans="1:19" x14ac:dyDescent="0.3">
      <c r="A18263">
        <v>2888</v>
      </c>
      <c r="B18263" t="s">
        <v>863</v>
      </c>
      <c r="C18263" t="s">
        <v>699</v>
      </c>
      <c r="P18263">
        <v>22</v>
      </c>
      <c r="Q18263">
        <v>0</v>
      </c>
      <c r="R18263">
        <v>33</v>
      </c>
      <c r="S18263">
        <v>3</v>
      </c>
    </row>
    <row r="18264" spans="1:19" x14ac:dyDescent="0.3">
      <c r="A18264">
        <v>2888</v>
      </c>
      <c r="B18264" t="s">
        <v>863</v>
      </c>
      <c r="C18264" t="s">
        <v>1765</v>
      </c>
      <c r="P18264">
        <v>17</v>
      </c>
      <c r="Q18264">
        <v>0</v>
      </c>
      <c r="R18264">
        <v>32</v>
      </c>
      <c r="S18264">
        <v>3</v>
      </c>
    </row>
    <row r="18265" spans="1:19" x14ac:dyDescent="0.3">
      <c r="A18265">
        <v>2888</v>
      </c>
      <c r="B18265" t="s">
        <v>863</v>
      </c>
      <c r="C18265" t="s">
        <v>152</v>
      </c>
      <c r="P18265">
        <v>8</v>
      </c>
      <c r="Q18265">
        <v>0</v>
      </c>
      <c r="R18265">
        <v>16</v>
      </c>
      <c r="S18265">
        <v>2</v>
      </c>
    </row>
    <row r="18266" spans="1:19" x14ac:dyDescent="0.3">
      <c r="A18266">
        <v>2888</v>
      </c>
      <c r="B18266" t="s">
        <v>863</v>
      </c>
      <c r="C18266" t="s">
        <v>2282</v>
      </c>
      <c r="P18266">
        <v>13</v>
      </c>
      <c r="Q18266">
        <v>0</v>
      </c>
      <c r="R18266">
        <v>13</v>
      </c>
      <c r="S18266">
        <v>1</v>
      </c>
    </row>
    <row r="18267" spans="1:19" x14ac:dyDescent="0.3">
      <c r="A18267">
        <v>2888</v>
      </c>
      <c r="B18267" t="s">
        <v>863</v>
      </c>
      <c r="C18267" t="s">
        <v>518</v>
      </c>
      <c r="P18267">
        <v>6</v>
      </c>
      <c r="Q18267">
        <v>0</v>
      </c>
      <c r="R18267">
        <v>8</v>
      </c>
      <c r="S18267">
        <v>2</v>
      </c>
    </row>
    <row r="18268" spans="1:19" x14ac:dyDescent="0.3">
      <c r="A18268">
        <v>2888</v>
      </c>
      <c r="B18268" t="s">
        <v>863</v>
      </c>
      <c r="C18268" t="s">
        <v>701</v>
      </c>
      <c r="P18268">
        <v>8</v>
      </c>
      <c r="Q18268">
        <v>0</v>
      </c>
      <c r="R18268">
        <v>8</v>
      </c>
      <c r="S18268">
        <v>1</v>
      </c>
    </row>
    <row r="18269" spans="1:19" x14ac:dyDescent="0.3">
      <c r="A18269">
        <v>2888</v>
      </c>
      <c r="B18269" t="s">
        <v>863</v>
      </c>
      <c r="C18269" t="s">
        <v>4478</v>
      </c>
      <c r="P18269">
        <v>2</v>
      </c>
      <c r="Q18269">
        <v>0</v>
      </c>
      <c r="R18269">
        <v>2</v>
      </c>
      <c r="S18269">
        <v>1</v>
      </c>
    </row>
    <row r="18270" spans="1:19" x14ac:dyDescent="0.3">
      <c r="A18270">
        <v>2888</v>
      </c>
      <c r="B18270" t="s">
        <v>554</v>
      </c>
      <c r="C18270" t="s">
        <v>4107</v>
      </c>
      <c r="P18270">
        <v>13</v>
      </c>
      <c r="Q18270">
        <v>0</v>
      </c>
      <c r="R18270">
        <v>41</v>
      </c>
      <c r="S18270">
        <v>4</v>
      </c>
    </row>
    <row r="18271" spans="1:19" x14ac:dyDescent="0.3">
      <c r="A18271">
        <v>2888</v>
      </c>
      <c r="B18271" t="s">
        <v>554</v>
      </c>
      <c r="C18271" t="s">
        <v>1172</v>
      </c>
      <c r="P18271">
        <v>20</v>
      </c>
      <c r="Q18271">
        <v>0</v>
      </c>
      <c r="R18271">
        <v>35</v>
      </c>
      <c r="S18271">
        <v>3</v>
      </c>
    </row>
    <row r="18272" spans="1:19" x14ac:dyDescent="0.3">
      <c r="A18272">
        <v>2888</v>
      </c>
      <c r="B18272" t="s">
        <v>554</v>
      </c>
      <c r="C18272" t="s">
        <v>107</v>
      </c>
      <c r="P18272">
        <v>15</v>
      </c>
      <c r="Q18272">
        <v>0</v>
      </c>
      <c r="R18272">
        <v>24</v>
      </c>
      <c r="S18272">
        <v>2</v>
      </c>
    </row>
    <row r="18273" spans="1:39" x14ac:dyDescent="0.3">
      <c r="A18273">
        <v>2888</v>
      </c>
      <c r="B18273" t="s">
        <v>554</v>
      </c>
      <c r="C18273" t="s">
        <v>1017</v>
      </c>
      <c r="P18273">
        <v>19</v>
      </c>
      <c r="Q18273">
        <v>0</v>
      </c>
      <c r="R18273">
        <v>19</v>
      </c>
      <c r="S18273">
        <v>2</v>
      </c>
    </row>
    <row r="18274" spans="1:39" x14ac:dyDescent="0.3">
      <c r="A18274">
        <v>2888</v>
      </c>
      <c r="B18274" t="s">
        <v>554</v>
      </c>
      <c r="C18274" t="s">
        <v>81</v>
      </c>
      <c r="P18274">
        <v>17</v>
      </c>
      <c r="Q18274">
        <v>0</v>
      </c>
      <c r="R18274">
        <v>17</v>
      </c>
      <c r="S18274">
        <v>1</v>
      </c>
    </row>
    <row r="18275" spans="1:39" x14ac:dyDescent="0.3">
      <c r="A18275">
        <v>2888</v>
      </c>
      <c r="B18275" t="s">
        <v>863</v>
      </c>
      <c r="C18275" t="s">
        <v>4479</v>
      </c>
      <c r="T18275">
        <v>16.5</v>
      </c>
      <c r="U18275">
        <v>20</v>
      </c>
      <c r="V18275">
        <v>0</v>
      </c>
      <c r="W18275">
        <v>33</v>
      </c>
      <c r="X18275">
        <v>2</v>
      </c>
    </row>
    <row r="18276" spans="1:39" x14ac:dyDescent="0.3">
      <c r="A18276">
        <v>2888</v>
      </c>
      <c r="B18276" t="s">
        <v>863</v>
      </c>
      <c r="C18276" t="s">
        <v>4480</v>
      </c>
      <c r="Y18276">
        <v>13.5</v>
      </c>
      <c r="Z18276">
        <v>21</v>
      </c>
      <c r="AA18276">
        <v>0</v>
      </c>
      <c r="AB18276">
        <v>27</v>
      </c>
      <c r="AC18276">
        <v>2</v>
      </c>
    </row>
    <row r="18277" spans="1:39" x14ac:dyDescent="0.3">
      <c r="A18277">
        <v>2888</v>
      </c>
      <c r="B18277" t="s">
        <v>554</v>
      </c>
      <c r="C18277" t="s">
        <v>4481</v>
      </c>
      <c r="Y18277">
        <v>2</v>
      </c>
      <c r="Z18277">
        <v>6</v>
      </c>
      <c r="AA18277">
        <v>0</v>
      </c>
      <c r="AB18277">
        <v>8</v>
      </c>
      <c r="AC18277">
        <v>4</v>
      </c>
    </row>
    <row r="18278" spans="1:39" x14ac:dyDescent="0.3">
      <c r="A18278">
        <v>2888</v>
      </c>
      <c r="B18278" t="s">
        <v>863</v>
      </c>
      <c r="C18278" t="s">
        <v>56</v>
      </c>
      <c r="AD18278">
        <v>1</v>
      </c>
      <c r="AE18278" t="s">
        <v>136</v>
      </c>
      <c r="AF18278">
        <v>0</v>
      </c>
      <c r="AG18278">
        <v>0</v>
      </c>
      <c r="AH18278">
        <v>0</v>
      </c>
      <c r="AI18278">
        <v>0</v>
      </c>
    </row>
    <row r="18279" spans="1:39" x14ac:dyDescent="0.3">
      <c r="A18279">
        <v>2888</v>
      </c>
      <c r="B18279" t="s">
        <v>554</v>
      </c>
      <c r="C18279" t="s">
        <v>4482</v>
      </c>
      <c r="AD18279">
        <v>1</v>
      </c>
      <c r="AE18279">
        <v>26</v>
      </c>
      <c r="AF18279">
        <v>1</v>
      </c>
      <c r="AG18279">
        <v>100</v>
      </c>
      <c r="AH18279">
        <v>4</v>
      </c>
      <c r="AI18279">
        <v>1</v>
      </c>
    </row>
    <row r="18280" spans="1:39" x14ac:dyDescent="0.3">
      <c r="A18280">
        <v>2888</v>
      </c>
      <c r="B18280" t="s">
        <v>863</v>
      </c>
      <c r="C18280" t="s">
        <v>4483</v>
      </c>
      <c r="AJ18280">
        <v>48</v>
      </c>
      <c r="AK18280">
        <v>302</v>
      </c>
      <c r="AL18280">
        <v>37.799999999999997</v>
      </c>
      <c r="AM18280">
        <v>8</v>
      </c>
    </row>
    <row r="18281" spans="1:39" x14ac:dyDescent="0.3">
      <c r="A18281">
        <v>2888</v>
      </c>
      <c r="B18281" t="s">
        <v>554</v>
      </c>
      <c r="C18281" t="s">
        <v>122</v>
      </c>
      <c r="AJ18281">
        <v>50</v>
      </c>
      <c r="AK18281">
        <v>228</v>
      </c>
      <c r="AL18281">
        <v>38</v>
      </c>
      <c r="AM18281">
        <v>6</v>
      </c>
    </row>
    <row r="18282" spans="1:39" x14ac:dyDescent="0.3">
      <c r="A18282">
        <v>2889</v>
      </c>
      <c r="B18282" t="s">
        <v>746</v>
      </c>
      <c r="C18282" t="s">
        <v>4417</v>
      </c>
      <c r="D18282">
        <v>37</v>
      </c>
      <c r="E18282">
        <v>62.2</v>
      </c>
      <c r="F18282">
        <v>23</v>
      </c>
      <c r="G18282">
        <v>0</v>
      </c>
      <c r="H18282">
        <v>1</v>
      </c>
      <c r="I18282">
        <v>266</v>
      </c>
      <c r="J18282">
        <v>131.5</v>
      </c>
    </row>
    <row r="18283" spans="1:39" x14ac:dyDescent="0.3">
      <c r="A18283">
        <v>2889</v>
      </c>
      <c r="B18283" t="s">
        <v>746</v>
      </c>
      <c r="C18283" t="s">
        <v>107</v>
      </c>
      <c r="D18283">
        <v>1</v>
      </c>
      <c r="E18283">
        <v>0</v>
      </c>
      <c r="F18283">
        <v>0</v>
      </c>
      <c r="G18283">
        <v>0</v>
      </c>
      <c r="H18283">
        <v>0</v>
      </c>
      <c r="I18283">
        <v>0</v>
      </c>
      <c r="J18283">
        <v>0</v>
      </c>
    </row>
    <row r="18284" spans="1:39" x14ac:dyDescent="0.3">
      <c r="A18284">
        <v>2889</v>
      </c>
      <c r="B18284" t="s">
        <v>668</v>
      </c>
      <c r="C18284" t="s">
        <v>4484</v>
      </c>
      <c r="D18284">
        <v>21</v>
      </c>
      <c r="E18284">
        <v>52.4</v>
      </c>
      <c r="F18284">
        <v>11</v>
      </c>
      <c r="G18284">
        <v>0</v>
      </c>
      <c r="H18284">
        <v>0</v>
      </c>
      <c r="I18284">
        <v>115</v>
      </c>
      <c r="J18284">
        <v>98.4</v>
      </c>
    </row>
    <row r="18285" spans="1:39" x14ac:dyDescent="0.3">
      <c r="A18285">
        <v>2889</v>
      </c>
      <c r="B18285" t="s">
        <v>668</v>
      </c>
      <c r="C18285" t="s">
        <v>122</v>
      </c>
      <c r="D18285">
        <v>13</v>
      </c>
      <c r="E18285">
        <v>46.2</v>
      </c>
      <c r="F18285">
        <v>6</v>
      </c>
      <c r="G18285">
        <v>0</v>
      </c>
      <c r="H18285">
        <v>1</v>
      </c>
      <c r="I18285">
        <v>110</v>
      </c>
      <c r="J18285">
        <v>142.6</v>
      </c>
    </row>
    <row r="18286" spans="1:39" x14ac:dyDescent="0.3">
      <c r="A18286">
        <v>2889</v>
      </c>
      <c r="B18286" t="s">
        <v>746</v>
      </c>
      <c r="C18286" t="s">
        <v>1683</v>
      </c>
      <c r="K18286">
        <v>19</v>
      </c>
      <c r="L18286">
        <v>0</v>
      </c>
      <c r="M18286">
        <v>54</v>
      </c>
      <c r="N18286">
        <v>0</v>
      </c>
      <c r="O18286">
        <v>91</v>
      </c>
    </row>
    <row r="18287" spans="1:39" x14ac:dyDescent="0.3">
      <c r="A18287">
        <v>2889</v>
      </c>
      <c r="B18287" t="s">
        <v>746</v>
      </c>
      <c r="C18287" t="s">
        <v>215</v>
      </c>
      <c r="K18287">
        <v>7</v>
      </c>
      <c r="L18287">
        <v>0</v>
      </c>
      <c r="M18287">
        <v>11</v>
      </c>
      <c r="N18287">
        <v>0</v>
      </c>
      <c r="O18287">
        <v>32</v>
      </c>
    </row>
    <row r="18288" spans="1:39" x14ac:dyDescent="0.3">
      <c r="A18288">
        <v>2889</v>
      </c>
      <c r="B18288" t="s">
        <v>746</v>
      </c>
      <c r="C18288" t="s">
        <v>1410</v>
      </c>
      <c r="K18288">
        <v>1</v>
      </c>
      <c r="L18288">
        <v>0</v>
      </c>
      <c r="M18288">
        <v>5</v>
      </c>
      <c r="N18288">
        <v>1</v>
      </c>
      <c r="O18288">
        <v>5</v>
      </c>
    </row>
    <row r="18289" spans="1:19" x14ac:dyDescent="0.3">
      <c r="A18289">
        <v>2889</v>
      </c>
      <c r="B18289" t="s">
        <v>746</v>
      </c>
      <c r="C18289" t="s">
        <v>4417</v>
      </c>
      <c r="K18289">
        <v>2</v>
      </c>
      <c r="L18289">
        <v>0</v>
      </c>
      <c r="M18289">
        <v>3</v>
      </c>
      <c r="N18289">
        <v>0</v>
      </c>
      <c r="O18289">
        <v>3</v>
      </c>
    </row>
    <row r="18290" spans="1:19" x14ac:dyDescent="0.3">
      <c r="A18290">
        <v>2889</v>
      </c>
      <c r="B18290" t="s">
        <v>746</v>
      </c>
      <c r="C18290" t="s">
        <v>514</v>
      </c>
      <c r="K18290">
        <v>1</v>
      </c>
      <c r="L18290">
        <v>0</v>
      </c>
      <c r="M18290">
        <v>3</v>
      </c>
      <c r="N18290">
        <v>0</v>
      </c>
      <c r="O18290">
        <v>3</v>
      </c>
    </row>
    <row r="18291" spans="1:19" x14ac:dyDescent="0.3">
      <c r="A18291">
        <v>2889</v>
      </c>
      <c r="B18291" t="s">
        <v>746</v>
      </c>
      <c r="C18291" t="s">
        <v>107</v>
      </c>
      <c r="K18291">
        <v>1</v>
      </c>
      <c r="L18291">
        <v>0</v>
      </c>
      <c r="M18291">
        <v>3</v>
      </c>
      <c r="N18291">
        <v>0</v>
      </c>
      <c r="O18291">
        <v>3</v>
      </c>
    </row>
    <row r="18292" spans="1:19" x14ac:dyDescent="0.3">
      <c r="A18292">
        <v>2889</v>
      </c>
      <c r="B18292" t="s">
        <v>746</v>
      </c>
      <c r="C18292" t="s">
        <v>414</v>
      </c>
      <c r="K18292">
        <v>1</v>
      </c>
      <c r="L18292">
        <v>0</v>
      </c>
      <c r="M18292">
        <v>2</v>
      </c>
      <c r="N18292">
        <v>1</v>
      </c>
      <c r="O18292">
        <v>2</v>
      </c>
    </row>
    <row r="18293" spans="1:19" x14ac:dyDescent="0.3">
      <c r="A18293">
        <v>2889</v>
      </c>
      <c r="B18293" t="s">
        <v>668</v>
      </c>
      <c r="C18293" t="s">
        <v>153</v>
      </c>
      <c r="K18293">
        <v>10</v>
      </c>
      <c r="L18293">
        <v>0</v>
      </c>
      <c r="M18293">
        <v>9</v>
      </c>
      <c r="N18293">
        <v>0</v>
      </c>
      <c r="O18293">
        <v>41</v>
      </c>
    </row>
    <row r="18294" spans="1:19" x14ac:dyDescent="0.3">
      <c r="A18294">
        <v>2889</v>
      </c>
      <c r="B18294" t="s">
        <v>668</v>
      </c>
      <c r="C18294" t="s">
        <v>177</v>
      </c>
      <c r="K18294">
        <v>11</v>
      </c>
      <c r="L18294">
        <v>0</v>
      </c>
      <c r="M18294">
        <v>20</v>
      </c>
      <c r="N18294">
        <v>0</v>
      </c>
      <c r="O18294">
        <v>37</v>
      </c>
    </row>
    <row r="18295" spans="1:19" x14ac:dyDescent="0.3">
      <c r="A18295">
        <v>2889</v>
      </c>
      <c r="B18295" t="s">
        <v>668</v>
      </c>
      <c r="C18295" t="s">
        <v>4484</v>
      </c>
      <c r="K18295">
        <v>10</v>
      </c>
      <c r="L18295">
        <v>0</v>
      </c>
      <c r="M18295">
        <v>20</v>
      </c>
      <c r="N18295">
        <v>0</v>
      </c>
      <c r="O18295">
        <v>31</v>
      </c>
    </row>
    <row r="18296" spans="1:19" x14ac:dyDescent="0.3">
      <c r="A18296">
        <v>2889</v>
      </c>
      <c r="B18296" t="s">
        <v>668</v>
      </c>
      <c r="C18296" t="s">
        <v>121</v>
      </c>
      <c r="K18296">
        <v>4</v>
      </c>
      <c r="L18296">
        <v>0</v>
      </c>
      <c r="M18296">
        <v>8</v>
      </c>
      <c r="N18296">
        <v>0</v>
      </c>
      <c r="O18296">
        <v>22</v>
      </c>
    </row>
    <row r="18297" spans="1:19" x14ac:dyDescent="0.3">
      <c r="A18297">
        <v>2889</v>
      </c>
      <c r="B18297" t="s">
        <v>668</v>
      </c>
      <c r="C18297" t="s">
        <v>122</v>
      </c>
      <c r="K18297">
        <v>1</v>
      </c>
      <c r="L18297">
        <v>0</v>
      </c>
      <c r="M18297">
        <v>-6</v>
      </c>
      <c r="N18297">
        <v>0</v>
      </c>
      <c r="O18297">
        <v>-6</v>
      </c>
    </row>
    <row r="18298" spans="1:19" x14ac:dyDescent="0.3">
      <c r="A18298">
        <v>2889</v>
      </c>
      <c r="B18298" t="s">
        <v>746</v>
      </c>
      <c r="C18298" t="s">
        <v>414</v>
      </c>
      <c r="P18298">
        <v>34</v>
      </c>
      <c r="Q18298">
        <v>1</v>
      </c>
      <c r="R18298">
        <v>106</v>
      </c>
      <c r="S18298">
        <v>10</v>
      </c>
    </row>
    <row r="18299" spans="1:19" x14ac:dyDescent="0.3">
      <c r="A18299">
        <v>2889</v>
      </c>
      <c r="B18299" t="s">
        <v>746</v>
      </c>
      <c r="C18299" t="s">
        <v>107</v>
      </c>
      <c r="P18299">
        <v>26</v>
      </c>
      <c r="Q18299">
        <v>0</v>
      </c>
      <c r="R18299">
        <v>58</v>
      </c>
      <c r="S18299">
        <v>4</v>
      </c>
    </row>
    <row r="18300" spans="1:19" x14ac:dyDescent="0.3">
      <c r="A18300">
        <v>2889</v>
      </c>
      <c r="B18300" t="s">
        <v>746</v>
      </c>
      <c r="C18300" t="s">
        <v>4485</v>
      </c>
      <c r="P18300">
        <v>26</v>
      </c>
      <c r="Q18300">
        <v>0</v>
      </c>
      <c r="R18300">
        <v>33</v>
      </c>
      <c r="S18300">
        <v>2</v>
      </c>
    </row>
    <row r="18301" spans="1:19" x14ac:dyDescent="0.3">
      <c r="A18301">
        <v>2889</v>
      </c>
      <c r="B18301" t="s">
        <v>746</v>
      </c>
      <c r="C18301" t="s">
        <v>1683</v>
      </c>
      <c r="P18301">
        <v>14</v>
      </c>
      <c r="Q18301">
        <v>0</v>
      </c>
      <c r="R18301">
        <v>29</v>
      </c>
      <c r="S18301">
        <v>3</v>
      </c>
    </row>
    <row r="18302" spans="1:19" x14ac:dyDescent="0.3">
      <c r="A18302">
        <v>2889</v>
      </c>
      <c r="B18302" t="s">
        <v>746</v>
      </c>
      <c r="C18302" t="s">
        <v>1410</v>
      </c>
      <c r="P18302">
        <v>18</v>
      </c>
      <c r="Q18302">
        <v>0</v>
      </c>
      <c r="R18302">
        <v>25</v>
      </c>
      <c r="S18302">
        <v>3</v>
      </c>
    </row>
    <row r="18303" spans="1:19" x14ac:dyDescent="0.3">
      <c r="A18303">
        <v>2889</v>
      </c>
      <c r="B18303" t="s">
        <v>746</v>
      </c>
      <c r="C18303" t="s">
        <v>1953</v>
      </c>
      <c r="P18303">
        <v>15</v>
      </c>
      <c r="Q18303">
        <v>0</v>
      </c>
      <c r="R18303">
        <v>15</v>
      </c>
      <c r="S18303">
        <v>1</v>
      </c>
    </row>
    <row r="18304" spans="1:19" x14ac:dyDescent="0.3">
      <c r="A18304">
        <v>2889</v>
      </c>
      <c r="B18304" t="s">
        <v>668</v>
      </c>
      <c r="C18304" t="s">
        <v>474</v>
      </c>
      <c r="P18304">
        <v>41</v>
      </c>
      <c r="Q18304">
        <v>0</v>
      </c>
      <c r="R18304">
        <v>94</v>
      </c>
      <c r="S18304">
        <v>5</v>
      </c>
    </row>
    <row r="18305" spans="1:39" x14ac:dyDescent="0.3">
      <c r="A18305">
        <v>2889</v>
      </c>
      <c r="B18305" t="s">
        <v>668</v>
      </c>
      <c r="C18305" t="s">
        <v>2007</v>
      </c>
      <c r="P18305">
        <v>34</v>
      </c>
      <c r="Q18305">
        <v>0</v>
      </c>
      <c r="R18305">
        <v>47</v>
      </c>
      <c r="S18305">
        <v>2</v>
      </c>
    </row>
    <row r="18306" spans="1:39" x14ac:dyDescent="0.3">
      <c r="A18306">
        <v>2889</v>
      </c>
      <c r="B18306" t="s">
        <v>668</v>
      </c>
      <c r="C18306" t="s">
        <v>2536</v>
      </c>
      <c r="P18306">
        <v>11</v>
      </c>
      <c r="Q18306">
        <v>1</v>
      </c>
      <c r="R18306">
        <v>45</v>
      </c>
      <c r="S18306">
        <v>6</v>
      </c>
    </row>
    <row r="18307" spans="1:39" x14ac:dyDescent="0.3">
      <c r="A18307">
        <v>2889</v>
      </c>
      <c r="B18307" t="s">
        <v>668</v>
      </c>
      <c r="C18307" t="s">
        <v>177</v>
      </c>
      <c r="P18307">
        <v>9</v>
      </c>
      <c r="Q18307">
        <v>0</v>
      </c>
      <c r="R18307">
        <v>16</v>
      </c>
      <c r="S18307">
        <v>1</v>
      </c>
    </row>
    <row r="18308" spans="1:39" x14ac:dyDescent="0.3">
      <c r="A18308">
        <v>2889</v>
      </c>
      <c r="B18308" t="s">
        <v>668</v>
      </c>
      <c r="C18308" t="s">
        <v>77</v>
      </c>
      <c r="P18308">
        <v>8</v>
      </c>
      <c r="Q18308">
        <v>0</v>
      </c>
      <c r="R18308">
        <v>13</v>
      </c>
      <c r="S18308">
        <v>2</v>
      </c>
    </row>
    <row r="18309" spans="1:39" x14ac:dyDescent="0.3">
      <c r="A18309">
        <v>2889</v>
      </c>
      <c r="B18309" t="s">
        <v>668</v>
      </c>
      <c r="C18309" t="s">
        <v>121</v>
      </c>
      <c r="P18309">
        <v>10</v>
      </c>
      <c r="Q18309">
        <v>0</v>
      </c>
      <c r="R18309">
        <v>10</v>
      </c>
      <c r="S18309">
        <v>1</v>
      </c>
    </row>
    <row r="18310" spans="1:39" x14ac:dyDescent="0.3">
      <c r="A18310">
        <v>2889</v>
      </c>
      <c r="B18310" t="s">
        <v>746</v>
      </c>
      <c r="C18310" t="s">
        <v>414</v>
      </c>
      <c r="T18310">
        <v>20.5</v>
      </c>
      <c r="U18310">
        <v>24</v>
      </c>
      <c r="V18310">
        <v>0</v>
      </c>
      <c r="W18310">
        <v>41</v>
      </c>
      <c r="X18310">
        <v>2</v>
      </c>
    </row>
    <row r="18311" spans="1:39" x14ac:dyDescent="0.3">
      <c r="A18311">
        <v>2889</v>
      </c>
      <c r="B18311" t="s">
        <v>746</v>
      </c>
      <c r="C18311" t="s">
        <v>1953</v>
      </c>
      <c r="T18311">
        <v>15.5</v>
      </c>
      <c r="U18311">
        <v>20</v>
      </c>
      <c r="V18311">
        <v>0</v>
      </c>
      <c r="W18311">
        <v>31</v>
      </c>
      <c r="X18311">
        <v>2</v>
      </c>
    </row>
    <row r="18312" spans="1:39" x14ac:dyDescent="0.3">
      <c r="A18312">
        <v>2889</v>
      </c>
      <c r="B18312" t="s">
        <v>668</v>
      </c>
      <c r="C18312" t="s">
        <v>153</v>
      </c>
      <c r="T18312">
        <v>28</v>
      </c>
      <c r="U18312">
        <v>28</v>
      </c>
      <c r="V18312">
        <v>0</v>
      </c>
      <c r="W18312">
        <v>28</v>
      </c>
      <c r="X18312">
        <v>1</v>
      </c>
    </row>
    <row r="18313" spans="1:39" x14ac:dyDescent="0.3">
      <c r="A18313">
        <v>2889</v>
      </c>
      <c r="B18313" t="s">
        <v>668</v>
      </c>
      <c r="C18313" t="s">
        <v>4486</v>
      </c>
      <c r="T18313">
        <v>26</v>
      </c>
      <c r="U18313">
        <v>26</v>
      </c>
      <c r="V18313">
        <v>0</v>
      </c>
      <c r="W18313">
        <v>26</v>
      </c>
      <c r="X18313">
        <v>1</v>
      </c>
    </row>
    <row r="18314" spans="1:39" x14ac:dyDescent="0.3">
      <c r="A18314">
        <v>2889</v>
      </c>
      <c r="B18314" t="s">
        <v>668</v>
      </c>
      <c r="C18314" t="s">
        <v>77</v>
      </c>
      <c r="T18314">
        <v>13</v>
      </c>
      <c r="U18314">
        <v>13</v>
      </c>
      <c r="V18314">
        <v>0</v>
      </c>
      <c r="W18314">
        <v>13</v>
      </c>
      <c r="X18314">
        <v>1</v>
      </c>
    </row>
    <row r="18315" spans="1:39" x14ac:dyDescent="0.3">
      <c r="A18315">
        <v>2889</v>
      </c>
      <c r="B18315" t="s">
        <v>746</v>
      </c>
      <c r="C18315" t="s">
        <v>4487</v>
      </c>
      <c r="Y18315">
        <v>2.5</v>
      </c>
      <c r="Z18315">
        <v>3</v>
      </c>
      <c r="AA18315">
        <v>0</v>
      </c>
      <c r="AB18315">
        <v>5</v>
      </c>
      <c r="AC18315">
        <v>2</v>
      </c>
    </row>
    <row r="18316" spans="1:39" x14ac:dyDescent="0.3">
      <c r="A18316">
        <v>2889</v>
      </c>
      <c r="B18316" t="s">
        <v>668</v>
      </c>
      <c r="C18316" t="s">
        <v>474</v>
      </c>
      <c r="Y18316">
        <v>2</v>
      </c>
      <c r="Z18316">
        <v>6</v>
      </c>
      <c r="AA18316">
        <v>0</v>
      </c>
      <c r="AB18316">
        <v>4</v>
      </c>
      <c r="AC18316">
        <v>2</v>
      </c>
    </row>
    <row r="18317" spans="1:39" x14ac:dyDescent="0.3">
      <c r="A18317">
        <v>2889</v>
      </c>
      <c r="B18317" t="s">
        <v>746</v>
      </c>
      <c r="C18317" t="s">
        <v>4382</v>
      </c>
      <c r="AD18317">
        <v>1</v>
      </c>
      <c r="AE18317">
        <v>20</v>
      </c>
      <c r="AF18317">
        <v>1</v>
      </c>
      <c r="AG18317">
        <v>100</v>
      </c>
      <c r="AH18317">
        <v>6</v>
      </c>
      <c r="AI18317">
        <v>3</v>
      </c>
    </row>
    <row r="18318" spans="1:39" x14ac:dyDescent="0.3">
      <c r="A18318">
        <v>2889</v>
      </c>
      <c r="B18318" t="s">
        <v>668</v>
      </c>
      <c r="C18318" t="s">
        <v>4488</v>
      </c>
      <c r="AD18318">
        <v>2</v>
      </c>
      <c r="AE18318">
        <v>35</v>
      </c>
      <c r="AF18318">
        <v>2</v>
      </c>
      <c r="AG18318">
        <v>100</v>
      </c>
      <c r="AH18318">
        <v>6</v>
      </c>
      <c r="AI18318">
        <v>0</v>
      </c>
    </row>
    <row r="18319" spans="1:39" x14ac:dyDescent="0.3">
      <c r="A18319">
        <v>2889</v>
      </c>
      <c r="B18319" t="s">
        <v>746</v>
      </c>
      <c r="C18319" t="s">
        <v>4384</v>
      </c>
      <c r="AJ18319">
        <v>48</v>
      </c>
      <c r="AK18319">
        <v>89</v>
      </c>
      <c r="AL18319">
        <v>44.5</v>
      </c>
      <c r="AM18319">
        <v>2</v>
      </c>
    </row>
    <row r="18320" spans="1:39" x14ac:dyDescent="0.3">
      <c r="A18320">
        <v>2889</v>
      </c>
      <c r="B18320" t="s">
        <v>746</v>
      </c>
      <c r="C18320" t="s">
        <v>4385</v>
      </c>
      <c r="AJ18320">
        <v>47</v>
      </c>
      <c r="AK18320">
        <v>88</v>
      </c>
      <c r="AL18320">
        <v>44</v>
      </c>
      <c r="AM18320">
        <v>2</v>
      </c>
    </row>
    <row r="18321" spans="1:39" x14ac:dyDescent="0.3">
      <c r="A18321">
        <v>2889</v>
      </c>
      <c r="B18321" t="s">
        <v>668</v>
      </c>
      <c r="C18321" t="s">
        <v>4489</v>
      </c>
      <c r="AJ18321">
        <v>44</v>
      </c>
      <c r="AK18321">
        <v>140</v>
      </c>
      <c r="AL18321">
        <v>35</v>
      </c>
      <c r="AM18321">
        <v>4</v>
      </c>
    </row>
    <row r="18322" spans="1:39" x14ac:dyDescent="0.3">
      <c r="A18322">
        <v>2890</v>
      </c>
      <c r="B18322" t="s">
        <v>787</v>
      </c>
      <c r="C18322" t="s">
        <v>4490</v>
      </c>
      <c r="D18322">
        <v>19</v>
      </c>
      <c r="E18322">
        <v>57.9</v>
      </c>
      <c r="F18322">
        <v>11</v>
      </c>
      <c r="G18322">
        <v>1</v>
      </c>
      <c r="H18322">
        <v>1</v>
      </c>
      <c r="I18322">
        <v>119</v>
      </c>
      <c r="J18322">
        <v>117.4</v>
      </c>
    </row>
    <row r="18323" spans="1:39" x14ac:dyDescent="0.3">
      <c r="A18323">
        <v>2890</v>
      </c>
      <c r="B18323" t="s">
        <v>2133</v>
      </c>
      <c r="C18323" t="s">
        <v>1212</v>
      </c>
      <c r="D18323">
        <v>42</v>
      </c>
      <c r="E18323">
        <v>59.5</v>
      </c>
      <c r="F18323">
        <v>25</v>
      </c>
      <c r="G18323">
        <v>0</v>
      </c>
      <c r="H18323">
        <v>0</v>
      </c>
      <c r="I18323">
        <v>284</v>
      </c>
      <c r="J18323">
        <v>116.3</v>
      </c>
    </row>
    <row r="18324" spans="1:39" x14ac:dyDescent="0.3">
      <c r="A18324">
        <v>2890</v>
      </c>
      <c r="B18324" t="s">
        <v>787</v>
      </c>
      <c r="C18324" t="s">
        <v>4491</v>
      </c>
      <c r="K18324">
        <v>16</v>
      </c>
      <c r="L18324">
        <v>0</v>
      </c>
      <c r="M18324">
        <v>29</v>
      </c>
      <c r="N18324">
        <v>0</v>
      </c>
      <c r="O18324">
        <v>90</v>
      </c>
    </row>
    <row r="18325" spans="1:39" x14ac:dyDescent="0.3">
      <c r="A18325">
        <v>2890</v>
      </c>
      <c r="B18325" t="s">
        <v>787</v>
      </c>
      <c r="C18325" t="s">
        <v>2754</v>
      </c>
      <c r="K18325">
        <v>8</v>
      </c>
      <c r="L18325">
        <v>0</v>
      </c>
      <c r="M18325">
        <v>9</v>
      </c>
      <c r="N18325">
        <v>0</v>
      </c>
      <c r="O18325">
        <v>45</v>
      </c>
    </row>
    <row r="18326" spans="1:39" x14ac:dyDescent="0.3">
      <c r="A18326">
        <v>2890</v>
      </c>
      <c r="B18326" t="s">
        <v>787</v>
      </c>
      <c r="C18326" t="s">
        <v>4492</v>
      </c>
      <c r="K18326">
        <v>1</v>
      </c>
      <c r="L18326">
        <v>0</v>
      </c>
      <c r="M18326">
        <v>12</v>
      </c>
      <c r="N18326">
        <v>0</v>
      </c>
      <c r="O18326">
        <v>12</v>
      </c>
    </row>
    <row r="18327" spans="1:39" x14ac:dyDescent="0.3">
      <c r="A18327">
        <v>2890</v>
      </c>
      <c r="B18327" t="s">
        <v>787</v>
      </c>
      <c r="C18327" t="s">
        <v>1692</v>
      </c>
      <c r="K18327">
        <v>2</v>
      </c>
      <c r="L18327">
        <v>0</v>
      </c>
      <c r="M18327">
        <v>5</v>
      </c>
      <c r="N18327">
        <v>0</v>
      </c>
      <c r="O18327">
        <v>8</v>
      </c>
    </row>
    <row r="18328" spans="1:39" x14ac:dyDescent="0.3">
      <c r="A18328">
        <v>2890</v>
      </c>
      <c r="B18328" t="s">
        <v>787</v>
      </c>
      <c r="C18328" t="s">
        <v>1160</v>
      </c>
      <c r="K18328">
        <v>1</v>
      </c>
      <c r="L18328">
        <v>0</v>
      </c>
      <c r="M18328">
        <v>1</v>
      </c>
      <c r="N18328">
        <v>0</v>
      </c>
      <c r="O18328">
        <v>1</v>
      </c>
    </row>
    <row r="18329" spans="1:39" x14ac:dyDescent="0.3">
      <c r="A18329">
        <v>2890</v>
      </c>
      <c r="B18329" t="s">
        <v>787</v>
      </c>
      <c r="C18329" t="s">
        <v>4490</v>
      </c>
      <c r="K18329">
        <v>11</v>
      </c>
      <c r="L18329">
        <v>0</v>
      </c>
      <c r="M18329">
        <v>13</v>
      </c>
      <c r="N18329">
        <v>1</v>
      </c>
      <c r="O18329">
        <v>-6</v>
      </c>
    </row>
    <row r="18330" spans="1:39" x14ac:dyDescent="0.3">
      <c r="A18330">
        <v>2890</v>
      </c>
      <c r="B18330" t="s">
        <v>2133</v>
      </c>
      <c r="C18330" t="s">
        <v>4493</v>
      </c>
      <c r="K18330">
        <v>20</v>
      </c>
      <c r="L18330">
        <v>0</v>
      </c>
      <c r="M18330">
        <v>43</v>
      </c>
      <c r="N18330">
        <v>0</v>
      </c>
      <c r="O18330">
        <v>125</v>
      </c>
    </row>
    <row r="18331" spans="1:39" x14ac:dyDescent="0.3">
      <c r="A18331">
        <v>2890</v>
      </c>
      <c r="B18331" t="s">
        <v>2133</v>
      </c>
      <c r="C18331" t="s">
        <v>4352</v>
      </c>
      <c r="K18331">
        <v>1</v>
      </c>
      <c r="L18331">
        <v>0</v>
      </c>
      <c r="M18331">
        <v>33</v>
      </c>
      <c r="N18331">
        <v>0</v>
      </c>
      <c r="O18331">
        <v>33</v>
      </c>
    </row>
    <row r="18332" spans="1:39" x14ac:dyDescent="0.3">
      <c r="A18332">
        <v>2890</v>
      </c>
      <c r="B18332" t="s">
        <v>2133</v>
      </c>
      <c r="C18332" t="s">
        <v>1212</v>
      </c>
      <c r="K18332">
        <v>7</v>
      </c>
      <c r="L18332">
        <v>0</v>
      </c>
      <c r="M18332">
        <v>10</v>
      </c>
      <c r="N18332">
        <v>0</v>
      </c>
      <c r="O18332">
        <v>8</v>
      </c>
    </row>
    <row r="18333" spans="1:39" x14ac:dyDescent="0.3">
      <c r="A18333">
        <v>2890</v>
      </c>
      <c r="B18333" t="s">
        <v>2133</v>
      </c>
      <c r="C18333" t="s">
        <v>4494</v>
      </c>
      <c r="K18333">
        <v>2</v>
      </c>
      <c r="L18333">
        <v>0</v>
      </c>
      <c r="M18333">
        <v>2</v>
      </c>
      <c r="N18333">
        <v>0</v>
      </c>
      <c r="O18333">
        <v>3</v>
      </c>
    </row>
    <row r="18334" spans="1:39" x14ac:dyDescent="0.3">
      <c r="A18334">
        <v>2890</v>
      </c>
      <c r="B18334" t="s">
        <v>2133</v>
      </c>
      <c r="C18334" t="s">
        <v>2682</v>
      </c>
      <c r="K18334">
        <v>1</v>
      </c>
      <c r="L18334">
        <v>0</v>
      </c>
      <c r="M18334">
        <v>2</v>
      </c>
      <c r="N18334">
        <v>0</v>
      </c>
      <c r="O18334">
        <v>2</v>
      </c>
    </row>
    <row r="18335" spans="1:39" x14ac:dyDescent="0.3">
      <c r="A18335">
        <v>2890</v>
      </c>
      <c r="B18335" t="s">
        <v>2133</v>
      </c>
      <c r="C18335" t="s">
        <v>4495</v>
      </c>
      <c r="K18335">
        <v>1</v>
      </c>
      <c r="L18335">
        <v>0</v>
      </c>
      <c r="M18335">
        <v>1</v>
      </c>
      <c r="N18335">
        <v>1</v>
      </c>
      <c r="O18335">
        <v>1</v>
      </c>
    </row>
    <row r="18336" spans="1:39" x14ac:dyDescent="0.3">
      <c r="A18336">
        <v>2890</v>
      </c>
      <c r="B18336" t="s">
        <v>787</v>
      </c>
      <c r="C18336" t="s">
        <v>52</v>
      </c>
      <c r="P18336">
        <v>27</v>
      </c>
      <c r="Q18336">
        <v>1</v>
      </c>
      <c r="R18336">
        <v>44</v>
      </c>
      <c r="S18336">
        <v>2</v>
      </c>
    </row>
    <row r="18337" spans="1:29" x14ac:dyDescent="0.3">
      <c r="A18337">
        <v>2890</v>
      </c>
      <c r="B18337" t="s">
        <v>787</v>
      </c>
      <c r="C18337" t="s">
        <v>4492</v>
      </c>
      <c r="P18337">
        <v>15</v>
      </c>
      <c r="Q18337">
        <v>0</v>
      </c>
      <c r="R18337">
        <v>32</v>
      </c>
      <c r="S18337">
        <v>3</v>
      </c>
    </row>
    <row r="18338" spans="1:29" x14ac:dyDescent="0.3">
      <c r="A18338">
        <v>2890</v>
      </c>
      <c r="B18338" t="s">
        <v>787</v>
      </c>
      <c r="C18338" t="s">
        <v>209</v>
      </c>
      <c r="P18338">
        <v>17</v>
      </c>
      <c r="Q18338">
        <v>0</v>
      </c>
      <c r="R18338">
        <v>28</v>
      </c>
      <c r="S18338">
        <v>2</v>
      </c>
    </row>
    <row r="18339" spans="1:29" x14ac:dyDescent="0.3">
      <c r="A18339">
        <v>2890</v>
      </c>
      <c r="B18339" t="s">
        <v>787</v>
      </c>
      <c r="C18339" t="s">
        <v>4496</v>
      </c>
      <c r="P18339">
        <v>7</v>
      </c>
      <c r="Q18339">
        <v>0</v>
      </c>
      <c r="R18339">
        <v>10</v>
      </c>
      <c r="S18339">
        <v>2</v>
      </c>
    </row>
    <row r="18340" spans="1:29" x14ac:dyDescent="0.3">
      <c r="A18340">
        <v>2890</v>
      </c>
      <c r="B18340" t="s">
        <v>787</v>
      </c>
      <c r="C18340" t="s">
        <v>2754</v>
      </c>
      <c r="P18340">
        <v>8</v>
      </c>
      <c r="Q18340">
        <v>0</v>
      </c>
      <c r="R18340">
        <v>8</v>
      </c>
      <c r="S18340">
        <v>1</v>
      </c>
    </row>
    <row r="18341" spans="1:29" x14ac:dyDescent="0.3">
      <c r="A18341">
        <v>2890</v>
      </c>
      <c r="B18341" t="s">
        <v>787</v>
      </c>
      <c r="C18341" t="s">
        <v>4491</v>
      </c>
      <c r="P18341">
        <v>-3</v>
      </c>
      <c r="Q18341">
        <v>0</v>
      </c>
      <c r="R18341">
        <v>-3</v>
      </c>
      <c r="S18341">
        <v>1</v>
      </c>
    </row>
    <row r="18342" spans="1:29" x14ac:dyDescent="0.3">
      <c r="A18342">
        <v>2890</v>
      </c>
      <c r="B18342" t="s">
        <v>2133</v>
      </c>
      <c r="C18342" t="s">
        <v>414</v>
      </c>
      <c r="P18342">
        <v>39</v>
      </c>
      <c r="Q18342">
        <v>0</v>
      </c>
      <c r="R18342">
        <v>109</v>
      </c>
      <c r="S18342">
        <v>7</v>
      </c>
    </row>
    <row r="18343" spans="1:29" x14ac:dyDescent="0.3">
      <c r="A18343">
        <v>2890</v>
      </c>
      <c r="B18343" t="s">
        <v>2133</v>
      </c>
      <c r="C18343" t="s">
        <v>4357</v>
      </c>
      <c r="P18343">
        <v>26</v>
      </c>
      <c r="Q18343">
        <v>0</v>
      </c>
      <c r="R18343">
        <v>66</v>
      </c>
      <c r="S18343">
        <v>4</v>
      </c>
    </row>
    <row r="18344" spans="1:29" x14ac:dyDescent="0.3">
      <c r="A18344">
        <v>2890</v>
      </c>
      <c r="B18344" t="s">
        <v>2133</v>
      </c>
      <c r="C18344" t="s">
        <v>4352</v>
      </c>
      <c r="P18344">
        <v>18</v>
      </c>
      <c r="Q18344">
        <v>0</v>
      </c>
      <c r="R18344">
        <v>57</v>
      </c>
      <c r="S18344">
        <v>5</v>
      </c>
    </row>
    <row r="18345" spans="1:29" x14ac:dyDescent="0.3">
      <c r="A18345">
        <v>2890</v>
      </c>
      <c r="B18345" t="s">
        <v>2133</v>
      </c>
      <c r="C18345" t="s">
        <v>4493</v>
      </c>
      <c r="P18345">
        <v>11</v>
      </c>
      <c r="Q18345">
        <v>0</v>
      </c>
      <c r="R18345">
        <v>34</v>
      </c>
      <c r="S18345">
        <v>5</v>
      </c>
    </row>
    <row r="18346" spans="1:29" x14ac:dyDescent="0.3">
      <c r="A18346">
        <v>2890</v>
      </c>
      <c r="B18346" t="s">
        <v>2133</v>
      </c>
      <c r="C18346" t="s">
        <v>604</v>
      </c>
      <c r="P18346">
        <v>11</v>
      </c>
      <c r="Q18346">
        <v>0</v>
      </c>
      <c r="R18346">
        <v>19</v>
      </c>
      <c r="S18346">
        <v>3</v>
      </c>
    </row>
    <row r="18347" spans="1:29" x14ac:dyDescent="0.3">
      <c r="A18347">
        <v>2890</v>
      </c>
      <c r="B18347" t="s">
        <v>2133</v>
      </c>
      <c r="C18347" t="s">
        <v>1935</v>
      </c>
      <c r="P18347">
        <v>-1</v>
      </c>
      <c r="Q18347">
        <v>0</v>
      </c>
      <c r="R18347">
        <v>-1</v>
      </c>
      <c r="S18347">
        <v>1</v>
      </c>
    </row>
    <row r="18348" spans="1:29" x14ac:dyDescent="0.3">
      <c r="A18348">
        <v>2890</v>
      </c>
      <c r="B18348" t="s">
        <v>787</v>
      </c>
      <c r="C18348" t="s">
        <v>4496</v>
      </c>
      <c r="T18348">
        <v>16</v>
      </c>
      <c r="U18348">
        <v>16</v>
      </c>
      <c r="V18348">
        <v>0</v>
      </c>
      <c r="W18348">
        <v>16</v>
      </c>
      <c r="X18348">
        <v>1</v>
      </c>
    </row>
    <row r="18349" spans="1:29" x14ac:dyDescent="0.3">
      <c r="A18349">
        <v>2890</v>
      </c>
      <c r="B18349" t="s">
        <v>2133</v>
      </c>
      <c r="C18349" t="s">
        <v>199</v>
      </c>
      <c r="T18349">
        <v>17</v>
      </c>
      <c r="U18349">
        <v>20</v>
      </c>
      <c r="V18349">
        <v>0</v>
      </c>
      <c r="W18349">
        <v>34</v>
      </c>
      <c r="X18349">
        <v>2</v>
      </c>
    </row>
    <row r="18350" spans="1:29" x14ac:dyDescent="0.3">
      <c r="A18350">
        <v>2890</v>
      </c>
      <c r="B18350" t="s">
        <v>2133</v>
      </c>
      <c r="C18350" t="s">
        <v>4497</v>
      </c>
      <c r="T18350">
        <v>14</v>
      </c>
      <c r="U18350">
        <v>14</v>
      </c>
      <c r="V18350">
        <v>0</v>
      </c>
      <c r="W18350">
        <v>14</v>
      </c>
      <c r="X18350">
        <v>1</v>
      </c>
    </row>
    <row r="18351" spans="1:29" x14ac:dyDescent="0.3">
      <c r="A18351">
        <v>2890</v>
      </c>
      <c r="B18351" t="s">
        <v>787</v>
      </c>
      <c r="C18351" t="s">
        <v>4498</v>
      </c>
      <c r="Y18351">
        <v>15</v>
      </c>
      <c r="Z18351">
        <v>15</v>
      </c>
      <c r="AA18351">
        <v>0</v>
      </c>
      <c r="AB18351">
        <v>15</v>
      </c>
      <c r="AC18351">
        <v>1</v>
      </c>
    </row>
    <row r="18352" spans="1:29" x14ac:dyDescent="0.3">
      <c r="A18352">
        <v>2890</v>
      </c>
      <c r="B18352" t="s">
        <v>787</v>
      </c>
      <c r="C18352" t="s">
        <v>4492</v>
      </c>
      <c r="Y18352">
        <v>-1</v>
      </c>
      <c r="Z18352">
        <v>-1</v>
      </c>
      <c r="AA18352">
        <v>0</v>
      </c>
      <c r="AB18352">
        <v>-1</v>
      </c>
      <c r="AC18352">
        <v>1</v>
      </c>
    </row>
    <row r="18353" spans="1:39" x14ac:dyDescent="0.3">
      <c r="A18353">
        <v>2890</v>
      </c>
      <c r="B18353" t="s">
        <v>2133</v>
      </c>
      <c r="C18353" t="s">
        <v>199</v>
      </c>
      <c r="Y18353">
        <v>7.5</v>
      </c>
      <c r="Z18353">
        <v>14</v>
      </c>
      <c r="AA18353">
        <v>0</v>
      </c>
      <c r="AB18353">
        <v>15</v>
      </c>
      <c r="AC18353">
        <v>2</v>
      </c>
    </row>
    <row r="18354" spans="1:39" x14ac:dyDescent="0.3">
      <c r="A18354">
        <v>2890</v>
      </c>
      <c r="B18354" t="s">
        <v>2133</v>
      </c>
      <c r="C18354" t="s">
        <v>2682</v>
      </c>
      <c r="Y18354">
        <v>7</v>
      </c>
      <c r="Z18354">
        <v>7</v>
      </c>
      <c r="AA18354">
        <v>0</v>
      </c>
      <c r="AB18354">
        <v>7</v>
      </c>
      <c r="AC18354">
        <v>1</v>
      </c>
    </row>
    <row r="18355" spans="1:39" x14ac:dyDescent="0.3">
      <c r="A18355">
        <v>2890</v>
      </c>
      <c r="B18355" t="s">
        <v>787</v>
      </c>
      <c r="C18355" t="s">
        <v>180</v>
      </c>
      <c r="AD18355">
        <v>0</v>
      </c>
      <c r="AE18355" t="s">
        <v>136</v>
      </c>
      <c r="AF18355">
        <v>0</v>
      </c>
      <c r="AG18355" t="s">
        <v>136</v>
      </c>
      <c r="AH18355">
        <v>2</v>
      </c>
      <c r="AI18355">
        <v>2</v>
      </c>
    </row>
    <row r="18356" spans="1:39" x14ac:dyDescent="0.3">
      <c r="A18356">
        <v>2890</v>
      </c>
      <c r="B18356" t="s">
        <v>2133</v>
      </c>
      <c r="C18356" t="s">
        <v>4499</v>
      </c>
      <c r="AD18356">
        <v>5</v>
      </c>
      <c r="AE18356">
        <v>41</v>
      </c>
      <c r="AF18356">
        <v>2</v>
      </c>
      <c r="AG18356">
        <v>40</v>
      </c>
      <c r="AH18356">
        <v>7</v>
      </c>
      <c r="AI18356">
        <v>1</v>
      </c>
    </row>
    <row r="18357" spans="1:39" x14ac:dyDescent="0.3">
      <c r="A18357">
        <v>2890</v>
      </c>
      <c r="B18357" t="s">
        <v>787</v>
      </c>
      <c r="C18357" t="s">
        <v>4500</v>
      </c>
      <c r="AJ18357">
        <v>50</v>
      </c>
      <c r="AK18357">
        <v>279</v>
      </c>
      <c r="AL18357">
        <v>39.9</v>
      </c>
      <c r="AM18357">
        <v>7</v>
      </c>
    </row>
    <row r="18358" spans="1:39" x14ac:dyDescent="0.3">
      <c r="A18358">
        <v>2890</v>
      </c>
      <c r="B18358" t="s">
        <v>2133</v>
      </c>
      <c r="C18358" t="s">
        <v>4499</v>
      </c>
      <c r="AJ18358">
        <v>53</v>
      </c>
      <c r="AK18358">
        <v>142</v>
      </c>
      <c r="AL18358">
        <v>47.3</v>
      </c>
      <c r="AM18358">
        <v>3</v>
      </c>
    </row>
    <row r="18359" spans="1:39" x14ac:dyDescent="0.3">
      <c r="A18359">
        <v>2891</v>
      </c>
      <c r="B18359" t="s">
        <v>4501</v>
      </c>
      <c r="C18359" t="s">
        <v>4502</v>
      </c>
      <c r="D18359">
        <v>30</v>
      </c>
      <c r="E18359">
        <v>50</v>
      </c>
      <c r="F18359">
        <v>15</v>
      </c>
      <c r="G18359">
        <v>4</v>
      </c>
      <c r="H18359">
        <v>0</v>
      </c>
      <c r="I18359">
        <v>144</v>
      </c>
      <c r="J18359">
        <v>63.7</v>
      </c>
    </row>
    <row r="18360" spans="1:39" x14ac:dyDescent="0.3">
      <c r="A18360">
        <v>2891</v>
      </c>
      <c r="B18360" t="s">
        <v>570</v>
      </c>
      <c r="C18360" t="s">
        <v>4503</v>
      </c>
      <c r="D18360">
        <v>19</v>
      </c>
      <c r="E18360">
        <v>47.4</v>
      </c>
      <c r="F18360">
        <v>9</v>
      </c>
      <c r="G18360">
        <v>0</v>
      </c>
      <c r="H18360">
        <v>1</v>
      </c>
      <c r="I18360">
        <v>191</v>
      </c>
      <c r="J18360">
        <v>149.19999999999999</v>
      </c>
    </row>
    <row r="18361" spans="1:39" x14ac:dyDescent="0.3">
      <c r="A18361">
        <v>2891</v>
      </c>
      <c r="B18361" t="s">
        <v>570</v>
      </c>
      <c r="C18361" t="s">
        <v>4504</v>
      </c>
      <c r="D18361">
        <v>1</v>
      </c>
      <c r="E18361">
        <v>0</v>
      </c>
      <c r="F18361">
        <v>0</v>
      </c>
      <c r="G18361">
        <v>0</v>
      </c>
      <c r="H18361">
        <v>0</v>
      </c>
      <c r="I18361">
        <v>0</v>
      </c>
      <c r="J18361">
        <v>0</v>
      </c>
    </row>
    <row r="18362" spans="1:39" x14ac:dyDescent="0.3">
      <c r="A18362">
        <v>2891</v>
      </c>
      <c r="B18362" t="s">
        <v>4501</v>
      </c>
      <c r="C18362" t="s">
        <v>3785</v>
      </c>
      <c r="K18362">
        <v>11</v>
      </c>
      <c r="L18362">
        <v>0</v>
      </c>
      <c r="M18362">
        <v>14</v>
      </c>
      <c r="N18362">
        <v>0</v>
      </c>
      <c r="O18362">
        <v>29</v>
      </c>
    </row>
    <row r="18363" spans="1:39" x14ac:dyDescent="0.3">
      <c r="A18363">
        <v>2891</v>
      </c>
      <c r="B18363" t="s">
        <v>4501</v>
      </c>
      <c r="C18363" t="s">
        <v>4376</v>
      </c>
      <c r="K18363">
        <v>3</v>
      </c>
      <c r="L18363">
        <v>0</v>
      </c>
      <c r="M18363">
        <v>5</v>
      </c>
      <c r="N18363">
        <v>0</v>
      </c>
      <c r="O18363">
        <v>9</v>
      </c>
    </row>
    <row r="18364" spans="1:39" x14ac:dyDescent="0.3">
      <c r="A18364">
        <v>2891</v>
      </c>
      <c r="B18364" t="s">
        <v>4501</v>
      </c>
      <c r="C18364" t="s">
        <v>75</v>
      </c>
      <c r="K18364">
        <v>1</v>
      </c>
      <c r="L18364">
        <v>0</v>
      </c>
      <c r="M18364">
        <v>0</v>
      </c>
      <c r="N18364">
        <v>0</v>
      </c>
      <c r="O18364">
        <v>0</v>
      </c>
    </row>
    <row r="18365" spans="1:39" x14ac:dyDescent="0.3">
      <c r="A18365">
        <v>2891</v>
      </c>
      <c r="B18365" t="s">
        <v>4501</v>
      </c>
      <c r="C18365" t="s">
        <v>4502</v>
      </c>
      <c r="K18365">
        <v>8</v>
      </c>
      <c r="L18365">
        <v>0</v>
      </c>
      <c r="M18365">
        <v>4</v>
      </c>
      <c r="N18365">
        <v>0</v>
      </c>
      <c r="O18365">
        <v>-64</v>
      </c>
    </row>
    <row r="18366" spans="1:39" x14ac:dyDescent="0.3">
      <c r="A18366">
        <v>2891</v>
      </c>
      <c r="B18366" t="s">
        <v>570</v>
      </c>
      <c r="C18366" t="s">
        <v>810</v>
      </c>
      <c r="K18366">
        <v>9</v>
      </c>
      <c r="L18366">
        <v>0</v>
      </c>
      <c r="M18366">
        <v>17</v>
      </c>
      <c r="N18366">
        <v>2</v>
      </c>
      <c r="O18366">
        <v>59</v>
      </c>
    </row>
    <row r="18367" spans="1:39" x14ac:dyDescent="0.3">
      <c r="A18367">
        <v>2891</v>
      </c>
      <c r="B18367" t="s">
        <v>570</v>
      </c>
      <c r="C18367" t="s">
        <v>1523</v>
      </c>
      <c r="K18367">
        <v>17</v>
      </c>
      <c r="L18367">
        <v>0</v>
      </c>
      <c r="M18367">
        <v>7</v>
      </c>
      <c r="N18367">
        <v>0</v>
      </c>
      <c r="O18367">
        <v>33</v>
      </c>
    </row>
    <row r="18368" spans="1:39" x14ac:dyDescent="0.3">
      <c r="A18368">
        <v>2891</v>
      </c>
      <c r="B18368" t="s">
        <v>570</v>
      </c>
      <c r="C18368" t="s">
        <v>4504</v>
      </c>
      <c r="K18368">
        <v>5</v>
      </c>
      <c r="L18368">
        <v>0</v>
      </c>
      <c r="M18368">
        <v>13</v>
      </c>
      <c r="N18368">
        <v>0</v>
      </c>
      <c r="O18368">
        <v>16</v>
      </c>
    </row>
    <row r="18369" spans="1:24" x14ac:dyDescent="0.3">
      <c r="A18369">
        <v>2891</v>
      </c>
      <c r="B18369" t="s">
        <v>570</v>
      </c>
      <c r="C18369" t="s">
        <v>2018</v>
      </c>
      <c r="K18369">
        <v>8</v>
      </c>
      <c r="L18369">
        <v>0</v>
      </c>
      <c r="M18369">
        <v>6</v>
      </c>
      <c r="N18369">
        <v>0</v>
      </c>
      <c r="O18369">
        <v>13</v>
      </c>
    </row>
    <row r="18370" spans="1:24" x14ac:dyDescent="0.3">
      <c r="A18370">
        <v>2891</v>
      </c>
      <c r="B18370" t="s">
        <v>570</v>
      </c>
      <c r="C18370" t="s">
        <v>4505</v>
      </c>
      <c r="K18370">
        <v>2</v>
      </c>
      <c r="L18370">
        <v>0</v>
      </c>
      <c r="M18370">
        <v>7</v>
      </c>
      <c r="N18370">
        <v>0</v>
      </c>
      <c r="O18370">
        <v>2</v>
      </c>
    </row>
    <row r="18371" spans="1:24" x14ac:dyDescent="0.3">
      <c r="A18371">
        <v>2891</v>
      </c>
      <c r="B18371" t="s">
        <v>570</v>
      </c>
      <c r="C18371" t="s">
        <v>211</v>
      </c>
      <c r="K18371">
        <v>1</v>
      </c>
      <c r="L18371">
        <v>0</v>
      </c>
      <c r="M18371">
        <v>0</v>
      </c>
      <c r="N18371">
        <v>0</v>
      </c>
      <c r="O18371">
        <v>0</v>
      </c>
    </row>
    <row r="18372" spans="1:24" x14ac:dyDescent="0.3">
      <c r="A18372">
        <v>2891</v>
      </c>
      <c r="B18372" t="s">
        <v>570</v>
      </c>
      <c r="C18372" t="s">
        <v>1257</v>
      </c>
      <c r="K18372">
        <v>1</v>
      </c>
      <c r="L18372">
        <v>0</v>
      </c>
      <c r="M18372">
        <v>-4</v>
      </c>
      <c r="N18372">
        <v>0</v>
      </c>
      <c r="O18372">
        <v>-4</v>
      </c>
    </row>
    <row r="18373" spans="1:24" x14ac:dyDescent="0.3">
      <c r="A18373">
        <v>2891</v>
      </c>
      <c r="B18373" t="s">
        <v>570</v>
      </c>
      <c r="C18373" t="s">
        <v>4503</v>
      </c>
      <c r="K18373">
        <v>5</v>
      </c>
      <c r="L18373">
        <v>0</v>
      </c>
      <c r="M18373">
        <v>1</v>
      </c>
      <c r="N18373">
        <v>1</v>
      </c>
      <c r="O18373">
        <v>-14</v>
      </c>
    </row>
    <row r="18374" spans="1:24" x14ac:dyDescent="0.3">
      <c r="A18374">
        <v>2891</v>
      </c>
      <c r="B18374" t="s">
        <v>4501</v>
      </c>
      <c r="C18374" t="s">
        <v>4378</v>
      </c>
      <c r="P18374">
        <v>14</v>
      </c>
      <c r="Q18374">
        <v>0</v>
      </c>
      <c r="R18374">
        <v>65</v>
      </c>
      <c r="S18374">
        <v>7</v>
      </c>
    </row>
    <row r="18375" spans="1:24" x14ac:dyDescent="0.3">
      <c r="A18375">
        <v>2891</v>
      </c>
      <c r="B18375" t="s">
        <v>4501</v>
      </c>
      <c r="C18375" t="s">
        <v>75</v>
      </c>
      <c r="P18375">
        <v>11</v>
      </c>
      <c r="Q18375">
        <v>0</v>
      </c>
      <c r="R18375">
        <v>36</v>
      </c>
      <c r="S18375">
        <v>4</v>
      </c>
    </row>
    <row r="18376" spans="1:24" x14ac:dyDescent="0.3">
      <c r="A18376">
        <v>2891</v>
      </c>
      <c r="B18376" t="s">
        <v>4501</v>
      </c>
      <c r="C18376" t="s">
        <v>4506</v>
      </c>
      <c r="P18376">
        <v>17</v>
      </c>
      <c r="Q18376">
        <v>0</v>
      </c>
      <c r="R18376">
        <v>22</v>
      </c>
      <c r="S18376">
        <v>2</v>
      </c>
    </row>
    <row r="18377" spans="1:24" x14ac:dyDescent="0.3">
      <c r="A18377">
        <v>2891</v>
      </c>
      <c r="B18377" t="s">
        <v>4501</v>
      </c>
      <c r="C18377" t="s">
        <v>44</v>
      </c>
      <c r="P18377">
        <v>14</v>
      </c>
      <c r="Q18377">
        <v>0</v>
      </c>
      <c r="R18377">
        <v>21</v>
      </c>
      <c r="S18377">
        <v>2</v>
      </c>
    </row>
    <row r="18378" spans="1:24" x14ac:dyDescent="0.3">
      <c r="A18378">
        <v>2891</v>
      </c>
      <c r="B18378" t="s">
        <v>570</v>
      </c>
      <c r="C18378" t="s">
        <v>4507</v>
      </c>
      <c r="P18378">
        <v>82</v>
      </c>
      <c r="Q18378">
        <v>1</v>
      </c>
      <c r="R18378">
        <v>82</v>
      </c>
      <c r="S18378">
        <v>1</v>
      </c>
    </row>
    <row r="18379" spans="1:24" x14ac:dyDescent="0.3">
      <c r="A18379">
        <v>2891</v>
      </c>
      <c r="B18379" t="s">
        <v>570</v>
      </c>
      <c r="C18379" t="s">
        <v>4508</v>
      </c>
      <c r="P18379">
        <v>38</v>
      </c>
      <c r="Q18379">
        <v>0</v>
      </c>
      <c r="R18379">
        <v>57</v>
      </c>
      <c r="S18379">
        <v>2</v>
      </c>
    </row>
    <row r="18380" spans="1:24" x14ac:dyDescent="0.3">
      <c r="A18380">
        <v>2891</v>
      </c>
      <c r="B18380" t="s">
        <v>570</v>
      </c>
      <c r="C18380" t="s">
        <v>1523</v>
      </c>
      <c r="P18380">
        <v>10</v>
      </c>
      <c r="Q18380">
        <v>0</v>
      </c>
      <c r="R18380">
        <v>18</v>
      </c>
      <c r="S18380">
        <v>2</v>
      </c>
    </row>
    <row r="18381" spans="1:24" x14ac:dyDescent="0.3">
      <c r="A18381">
        <v>2891</v>
      </c>
      <c r="B18381" t="s">
        <v>570</v>
      </c>
      <c r="C18381" t="s">
        <v>810</v>
      </c>
      <c r="P18381">
        <v>9</v>
      </c>
      <c r="Q18381">
        <v>0</v>
      </c>
      <c r="R18381">
        <v>15</v>
      </c>
      <c r="S18381">
        <v>2</v>
      </c>
    </row>
    <row r="18382" spans="1:24" x14ac:dyDescent="0.3">
      <c r="A18382">
        <v>2891</v>
      </c>
      <c r="B18382" t="s">
        <v>570</v>
      </c>
      <c r="C18382" t="s">
        <v>53</v>
      </c>
      <c r="P18382">
        <v>15</v>
      </c>
      <c r="Q18382">
        <v>0</v>
      </c>
      <c r="R18382">
        <v>15</v>
      </c>
      <c r="S18382">
        <v>1</v>
      </c>
    </row>
    <row r="18383" spans="1:24" x14ac:dyDescent="0.3">
      <c r="A18383">
        <v>2891</v>
      </c>
      <c r="B18383" t="s">
        <v>570</v>
      </c>
      <c r="C18383" t="s">
        <v>1345</v>
      </c>
      <c r="P18383">
        <v>4</v>
      </c>
      <c r="Q18383">
        <v>0</v>
      </c>
      <c r="R18383">
        <v>4</v>
      </c>
      <c r="S18383">
        <v>1</v>
      </c>
    </row>
    <row r="18384" spans="1:24" x14ac:dyDescent="0.3">
      <c r="A18384">
        <v>2891</v>
      </c>
      <c r="B18384" t="s">
        <v>4501</v>
      </c>
      <c r="C18384" t="s">
        <v>75</v>
      </c>
      <c r="T18384">
        <v>29.7</v>
      </c>
      <c r="U18384">
        <v>35</v>
      </c>
      <c r="V18384">
        <v>0</v>
      </c>
      <c r="W18384">
        <v>89</v>
      </c>
      <c r="X18384">
        <v>3</v>
      </c>
    </row>
    <row r="18385" spans="1:39" x14ac:dyDescent="0.3">
      <c r="A18385">
        <v>2891</v>
      </c>
      <c r="B18385" t="s">
        <v>570</v>
      </c>
      <c r="C18385" t="s">
        <v>180</v>
      </c>
      <c r="T18385">
        <v>26.5</v>
      </c>
      <c r="U18385">
        <v>43</v>
      </c>
      <c r="V18385">
        <v>0</v>
      </c>
      <c r="W18385">
        <v>53</v>
      </c>
      <c r="X18385">
        <v>2</v>
      </c>
    </row>
    <row r="18386" spans="1:39" x14ac:dyDescent="0.3">
      <c r="A18386">
        <v>2891</v>
      </c>
      <c r="B18386" t="s">
        <v>4501</v>
      </c>
      <c r="C18386" t="s">
        <v>4379</v>
      </c>
      <c r="Y18386">
        <v>3.6</v>
      </c>
      <c r="Z18386">
        <v>10</v>
      </c>
      <c r="AA18386">
        <v>0</v>
      </c>
      <c r="AB18386">
        <v>18</v>
      </c>
      <c r="AC18386">
        <v>5</v>
      </c>
    </row>
    <row r="18387" spans="1:39" x14ac:dyDescent="0.3">
      <c r="A18387">
        <v>2891</v>
      </c>
      <c r="B18387" t="s">
        <v>570</v>
      </c>
      <c r="C18387" t="s">
        <v>4507</v>
      </c>
      <c r="Y18387">
        <v>4.3</v>
      </c>
      <c r="Z18387">
        <v>9</v>
      </c>
      <c r="AA18387">
        <v>0</v>
      </c>
      <c r="AB18387">
        <v>13</v>
      </c>
      <c r="AC18387">
        <v>3</v>
      </c>
    </row>
    <row r="18388" spans="1:39" x14ac:dyDescent="0.3">
      <c r="A18388">
        <v>2891</v>
      </c>
      <c r="B18388" t="s">
        <v>4501</v>
      </c>
      <c r="C18388" t="s">
        <v>4083</v>
      </c>
      <c r="AD18388">
        <v>0</v>
      </c>
      <c r="AE18388" t="s">
        <v>136</v>
      </c>
      <c r="AF18388">
        <v>0</v>
      </c>
      <c r="AG18388" t="s">
        <v>136</v>
      </c>
      <c r="AH18388">
        <v>1</v>
      </c>
      <c r="AI18388">
        <v>1</v>
      </c>
    </row>
    <row r="18389" spans="1:39" x14ac:dyDescent="0.3">
      <c r="A18389">
        <v>2891</v>
      </c>
      <c r="B18389" t="s">
        <v>570</v>
      </c>
      <c r="C18389" t="s">
        <v>4509</v>
      </c>
      <c r="AD18389">
        <v>0</v>
      </c>
      <c r="AE18389" t="s">
        <v>136</v>
      </c>
      <c r="AF18389">
        <v>0</v>
      </c>
      <c r="AG18389" t="s">
        <v>136</v>
      </c>
      <c r="AH18389">
        <v>4</v>
      </c>
      <c r="AI18389">
        <v>4</v>
      </c>
    </row>
    <row r="18390" spans="1:39" x14ac:dyDescent="0.3">
      <c r="A18390">
        <v>2891</v>
      </c>
      <c r="B18390" t="s">
        <v>4501</v>
      </c>
      <c r="C18390" t="s">
        <v>4380</v>
      </c>
      <c r="AJ18390">
        <v>69</v>
      </c>
      <c r="AK18390">
        <v>299</v>
      </c>
      <c r="AL18390">
        <v>49.8</v>
      </c>
      <c r="AM18390">
        <v>6</v>
      </c>
    </row>
    <row r="18391" spans="1:39" x14ac:dyDescent="0.3">
      <c r="A18391">
        <v>2891</v>
      </c>
      <c r="B18391" t="s">
        <v>570</v>
      </c>
      <c r="C18391" t="s">
        <v>4509</v>
      </c>
      <c r="AJ18391">
        <v>50</v>
      </c>
      <c r="AK18391">
        <v>292</v>
      </c>
      <c r="AL18391">
        <v>41.7</v>
      </c>
      <c r="AM18391">
        <v>7</v>
      </c>
    </row>
    <row r="18392" spans="1:39" x14ac:dyDescent="0.3">
      <c r="A18392">
        <v>2892</v>
      </c>
      <c r="B18392" t="s">
        <v>365</v>
      </c>
      <c r="C18392" t="s">
        <v>4299</v>
      </c>
      <c r="D18392">
        <v>25</v>
      </c>
      <c r="E18392">
        <v>36</v>
      </c>
      <c r="F18392">
        <v>9</v>
      </c>
      <c r="G18392">
        <v>0</v>
      </c>
      <c r="H18392">
        <v>1</v>
      </c>
      <c r="I18392">
        <v>109</v>
      </c>
      <c r="J18392">
        <v>85.8</v>
      </c>
    </row>
    <row r="18393" spans="1:39" x14ac:dyDescent="0.3">
      <c r="A18393">
        <v>2892</v>
      </c>
      <c r="B18393" t="s">
        <v>648</v>
      </c>
      <c r="C18393" t="s">
        <v>377</v>
      </c>
      <c r="D18393">
        <v>38</v>
      </c>
      <c r="E18393">
        <v>57.9</v>
      </c>
      <c r="F18393">
        <v>22</v>
      </c>
      <c r="G18393">
        <v>2</v>
      </c>
      <c r="H18393">
        <v>1</v>
      </c>
      <c r="I18393">
        <v>288</v>
      </c>
      <c r="J18393">
        <v>119.7</v>
      </c>
    </row>
    <row r="18394" spans="1:39" x14ac:dyDescent="0.3">
      <c r="A18394">
        <v>2892</v>
      </c>
      <c r="B18394" t="s">
        <v>648</v>
      </c>
      <c r="C18394" t="s">
        <v>2136</v>
      </c>
      <c r="D18394">
        <v>1</v>
      </c>
      <c r="E18394">
        <v>0</v>
      </c>
      <c r="F18394">
        <v>0</v>
      </c>
      <c r="G18394">
        <v>0</v>
      </c>
      <c r="H18394">
        <v>0</v>
      </c>
      <c r="I18394">
        <v>0</v>
      </c>
      <c r="J18394">
        <v>0</v>
      </c>
    </row>
    <row r="18395" spans="1:39" x14ac:dyDescent="0.3">
      <c r="A18395">
        <v>2892</v>
      </c>
      <c r="B18395" t="s">
        <v>365</v>
      </c>
      <c r="C18395" t="s">
        <v>751</v>
      </c>
      <c r="K18395">
        <v>35</v>
      </c>
      <c r="L18395">
        <v>0</v>
      </c>
      <c r="M18395">
        <v>70</v>
      </c>
      <c r="N18395">
        <v>1</v>
      </c>
      <c r="O18395">
        <v>149</v>
      </c>
    </row>
    <row r="18396" spans="1:39" x14ac:dyDescent="0.3">
      <c r="A18396">
        <v>2892</v>
      </c>
      <c r="B18396" t="s">
        <v>365</v>
      </c>
      <c r="C18396" t="s">
        <v>4299</v>
      </c>
      <c r="K18396">
        <v>8</v>
      </c>
      <c r="L18396">
        <v>0</v>
      </c>
      <c r="M18396">
        <v>14</v>
      </c>
      <c r="N18396">
        <v>0</v>
      </c>
      <c r="O18396">
        <v>44</v>
      </c>
    </row>
    <row r="18397" spans="1:39" x14ac:dyDescent="0.3">
      <c r="A18397">
        <v>2892</v>
      </c>
      <c r="B18397" t="s">
        <v>365</v>
      </c>
      <c r="C18397" t="s">
        <v>571</v>
      </c>
      <c r="K18397">
        <v>3</v>
      </c>
      <c r="L18397">
        <v>0</v>
      </c>
      <c r="M18397">
        <v>2</v>
      </c>
      <c r="N18397">
        <v>0</v>
      </c>
      <c r="O18397">
        <v>2</v>
      </c>
    </row>
    <row r="18398" spans="1:39" x14ac:dyDescent="0.3">
      <c r="A18398">
        <v>2892</v>
      </c>
      <c r="B18398" t="s">
        <v>365</v>
      </c>
      <c r="C18398" t="s">
        <v>4510</v>
      </c>
      <c r="K18398">
        <v>1</v>
      </c>
      <c r="L18398">
        <v>0</v>
      </c>
      <c r="M18398">
        <v>2</v>
      </c>
      <c r="N18398">
        <v>0</v>
      </c>
      <c r="O18398">
        <v>2</v>
      </c>
    </row>
    <row r="18399" spans="1:39" x14ac:dyDescent="0.3">
      <c r="A18399">
        <v>2892</v>
      </c>
      <c r="B18399" t="s">
        <v>648</v>
      </c>
      <c r="C18399" t="s">
        <v>2603</v>
      </c>
      <c r="K18399">
        <v>27</v>
      </c>
      <c r="L18399">
        <v>0</v>
      </c>
      <c r="M18399">
        <v>32</v>
      </c>
      <c r="N18399">
        <v>1</v>
      </c>
      <c r="O18399">
        <v>132</v>
      </c>
    </row>
    <row r="18400" spans="1:39" x14ac:dyDescent="0.3">
      <c r="A18400">
        <v>2892</v>
      </c>
      <c r="B18400" t="s">
        <v>648</v>
      </c>
      <c r="C18400" t="s">
        <v>3134</v>
      </c>
      <c r="K18400">
        <v>3</v>
      </c>
      <c r="L18400">
        <v>0</v>
      </c>
      <c r="M18400">
        <v>5</v>
      </c>
      <c r="N18400">
        <v>0</v>
      </c>
      <c r="O18400">
        <v>11</v>
      </c>
    </row>
    <row r="18401" spans="1:19" x14ac:dyDescent="0.3">
      <c r="A18401">
        <v>2892</v>
      </c>
      <c r="B18401" t="s">
        <v>648</v>
      </c>
      <c r="C18401" t="s">
        <v>107</v>
      </c>
      <c r="K18401">
        <v>1</v>
      </c>
      <c r="L18401">
        <v>0</v>
      </c>
      <c r="M18401">
        <v>5</v>
      </c>
      <c r="N18401">
        <v>0</v>
      </c>
      <c r="O18401">
        <v>5</v>
      </c>
    </row>
    <row r="18402" spans="1:19" x14ac:dyDescent="0.3">
      <c r="A18402">
        <v>2892</v>
      </c>
      <c r="B18402" t="s">
        <v>648</v>
      </c>
      <c r="C18402" t="s">
        <v>2136</v>
      </c>
      <c r="K18402">
        <v>1</v>
      </c>
      <c r="L18402">
        <v>0</v>
      </c>
      <c r="M18402">
        <v>2</v>
      </c>
      <c r="N18402">
        <v>0</v>
      </c>
      <c r="O18402">
        <v>2</v>
      </c>
    </row>
    <row r="18403" spans="1:19" x14ac:dyDescent="0.3">
      <c r="A18403">
        <v>2892</v>
      </c>
      <c r="B18403" t="s">
        <v>648</v>
      </c>
      <c r="C18403" t="s">
        <v>377</v>
      </c>
      <c r="K18403">
        <v>7</v>
      </c>
      <c r="L18403">
        <v>0</v>
      </c>
      <c r="M18403">
        <v>1</v>
      </c>
      <c r="N18403">
        <v>0</v>
      </c>
      <c r="O18403">
        <v>-28</v>
      </c>
    </row>
    <row r="18404" spans="1:19" x14ac:dyDescent="0.3">
      <c r="A18404">
        <v>2892</v>
      </c>
      <c r="B18404" t="s">
        <v>365</v>
      </c>
      <c r="C18404" t="s">
        <v>4510</v>
      </c>
      <c r="P18404">
        <v>30</v>
      </c>
      <c r="Q18404">
        <v>1</v>
      </c>
      <c r="R18404">
        <v>62</v>
      </c>
      <c r="S18404">
        <v>3</v>
      </c>
    </row>
    <row r="18405" spans="1:19" x14ac:dyDescent="0.3">
      <c r="A18405">
        <v>2892</v>
      </c>
      <c r="B18405" t="s">
        <v>365</v>
      </c>
      <c r="C18405" t="s">
        <v>1997</v>
      </c>
      <c r="P18405">
        <v>20</v>
      </c>
      <c r="Q18405">
        <v>0</v>
      </c>
      <c r="R18405">
        <v>20</v>
      </c>
      <c r="S18405">
        <v>1</v>
      </c>
    </row>
    <row r="18406" spans="1:19" x14ac:dyDescent="0.3">
      <c r="A18406">
        <v>2892</v>
      </c>
      <c r="B18406" t="s">
        <v>365</v>
      </c>
      <c r="C18406" t="s">
        <v>2504</v>
      </c>
      <c r="P18406">
        <v>9</v>
      </c>
      <c r="Q18406">
        <v>0</v>
      </c>
      <c r="R18406">
        <v>14</v>
      </c>
      <c r="S18406">
        <v>2</v>
      </c>
    </row>
    <row r="18407" spans="1:19" x14ac:dyDescent="0.3">
      <c r="A18407">
        <v>2892</v>
      </c>
      <c r="B18407" t="s">
        <v>365</v>
      </c>
      <c r="C18407" t="s">
        <v>4511</v>
      </c>
      <c r="P18407">
        <v>8</v>
      </c>
      <c r="Q18407">
        <v>0</v>
      </c>
      <c r="R18407">
        <v>8</v>
      </c>
      <c r="S18407">
        <v>1</v>
      </c>
    </row>
    <row r="18408" spans="1:19" x14ac:dyDescent="0.3">
      <c r="A18408">
        <v>2892</v>
      </c>
      <c r="B18408" t="s">
        <v>365</v>
      </c>
      <c r="C18408" t="s">
        <v>751</v>
      </c>
      <c r="P18408">
        <v>6</v>
      </c>
      <c r="Q18408">
        <v>0</v>
      </c>
      <c r="R18408">
        <v>5</v>
      </c>
      <c r="S18408">
        <v>2</v>
      </c>
    </row>
    <row r="18409" spans="1:19" x14ac:dyDescent="0.3">
      <c r="A18409">
        <v>2892</v>
      </c>
      <c r="B18409" t="s">
        <v>648</v>
      </c>
      <c r="C18409" t="s">
        <v>539</v>
      </c>
      <c r="P18409">
        <v>38</v>
      </c>
      <c r="Q18409">
        <v>1</v>
      </c>
      <c r="R18409">
        <v>109</v>
      </c>
      <c r="S18409">
        <v>6</v>
      </c>
    </row>
    <row r="18410" spans="1:19" x14ac:dyDescent="0.3">
      <c r="A18410">
        <v>2892</v>
      </c>
      <c r="B18410" t="s">
        <v>648</v>
      </c>
      <c r="C18410" t="s">
        <v>524</v>
      </c>
      <c r="P18410">
        <v>19</v>
      </c>
      <c r="Q18410">
        <v>0</v>
      </c>
      <c r="R18410">
        <v>54</v>
      </c>
      <c r="S18410">
        <v>4</v>
      </c>
    </row>
    <row r="18411" spans="1:19" x14ac:dyDescent="0.3">
      <c r="A18411">
        <v>2892</v>
      </c>
      <c r="B18411" t="s">
        <v>648</v>
      </c>
      <c r="C18411" t="s">
        <v>4512</v>
      </c>
      <c r="P18411">
        <v>18</v>
      </c>
      <c r="Q18411">
        <v>0</v>
      </c>
      <c r="R18411">
        <v>47</v>
      </c>
      <c r="S18411">
        <v>4</v>
      </c>
    </row>
    <row r="18412" spans="1:19" x14ac:dyDescent="0.3">
      <c r="A18412">
        <v>2892</v>
      </c>
      <c r="B18412" t="s">
        <v>648</v>
      </c>
      <c r="C18412" t="s">
        <v>2136</v>
      </c>
      <c r="P18412">
        <v>17</v>
      </c>
      <c r="Q18412">
        <v>0</v>
      </c>
      <c r="R18412">
        <v>30</v>
      </c>
      <c r="S18412">
        <v>3</v>
      </c>
    </row>
    <row r="18413" spans="1:19" x14ac:dyDescent="0.3">
      <c r="A18413">
        <v>2892</v>
      </c>
      <c r="B18413" t="s">
        <v>648</v>
      </c>
      <c r="C18413" t="s">
        <v>536</v>
      </c>
      <c r="P18413">
        <v>24</v>
      </c>
      <c r="Q18413">
        <v>0</v>
      </c>
      <c r="R18413">
        <v>24</v>
      </c>
      <c r="S18413">
        <v>1</v>
      </c>
    </row>
    <row r="18414" spans="1:19" x14ac:dyDescent="0.3">
      <c r="A18414">
        <v>2892</v>
      </c>
      <c r="B18414" t="s">
        <v>648</v>
      </c>
      <c r="C18414" t="s">
        <v>107</v>
      </c>
      <c r="P18414">
        <v>8</v>
      </c>
      <c r="Q18414">
        <v>0</v>
      </c>
      <c r="R18414">
        <v>13</v>
      </c>
      <c r="S18414">
        <v>2</v>
      </c>
    </row>
    <row r="18415" spans="1:19" x14ac:dyDescent="0.3">
      <c r="A18415">
        <v>2892</v>
      </c>
      <c r="B18415" t="s">
        <v>648</v>
      </c>
      <c r="C18415" t="s">
        <v>2603</v>
      </c>
      <c r="P18415">
        <v>6</v>
      </c>
      <c r="Q18415">
        <v>0</v>
      </c>
      <c r="R18415">
        <v>6</v>
      </c>
      <c r="S18415">
        <v>1</v>
      </c>
    </row>
    <row r="18416" spans="1:19" x14ac:dyDescent="0.3">
      <c r="A18416">
        <v>2892</v>
      </c>
      <c r="B18416" t="s">
        <v>648</v>
      </c>
      <c r="C18416" t="s">
        <v>3134</v>
      </c>
      <c r="P18416">
        <v>5</v>
      </c>
      <c r="Q18416">
        <v>0</v>
      </c>
      <c r="R18416">
        <v>5</v>
      </c>
      <c r="S18416">
        <v>1</v>
      </c>
    </row>
    <row r="18417" spans="1:39" x14ac:dyDescent="0.3">
      <c r="A18417">
        <v>2892</v>
      </c>
      <c r="B18417" t="s">
        <v>365</v>
      </c>
      <c r="C18417" t="s">
        <v>4513</v>
      </c>
      <c r="T18417">
        <v>12.5</v>
      </c>
      <c r="U18417">
        <v>14</v>
      </c>
      <c r="V18417">
        <v>0</v>
      </c>
      <c r="W18417">
        <v>25</v>
      </c>
      <c r="X18417">
        <v>2</v>
      </c>
    </row>
    <row r="18418" spans="1:39" x14ac:dyDescent="0.3">
      <c r="A18418">
        <v>2892</v>
      </c>
      <c r="B18418" t="s">
        <v>365</v>
      </c>
      <c r="C18418" t="s">
        <v>93</v>
      </c>
      <c r="T18418">
        <v>3</v>
      </c>
      <c r="U18418">
        <v>3</v>
      </c>
      <c r="V18418">
        <v>0</v>
      </c>
      <c r="W18418">
        <v>3</v>
      </c>
      <c r="X18418">
        <v>1</v>
      </c>
    </row>
    <row r="18419" spans="1:39" x14ac:dyDescent="0.3">
      <c r="A18419">
        <v>2892</v>
      </c>
      <c r="B18419" t="s">
        <v>648</v>
      </c>
      <c r="C18419" t="s">
        <v>539</v>
      </c>
      <c r="T18419">
        <v>27</v>
      </c>
      <c r="U18419">
        <v>33</v>
      </c>
      <c r="V18419">
        <v>0</v>
      </c>
      <c r="W18419">
        <v>54</v>
      </c>
      <c r="X18419">
        <v>2</v>
      </c>
    </row>
    <row r="18420" spans="1:39" x14ac:dyDescent="0.3">
      <c r="A18420">
        <v>2892</v>
      </c>
      <c r="B18420" t="s">
        <v>648</v>
      </c>
      <c r="C18420" t="s">
        <v>536</v>
      </c>
      <c r="T18420">
        <v>18.5</v>
      </c>
      <c r="U18420">
        <v>23</v>
      </c>
      <c r="V18420">
        <v>0</v>
      </c>
      <c r="W18420">
        <v>37</v>
      </c>
      <c r="X18420">
        <v>2</v>
      </c>
    </row>
    <row r="18421" spans="1:39" x14ac:dyDescent="0.3">
      <c r="A18421">
        <v>2892</v>
      </c>
      <c r="B18421" t="s">
        <v>648</v>
      </c>
      <c r="C18421" t="s">
        <v>443</v>
      </c>
      <c r="T18421">
        <v>86</v>
      </c>
      <c r="U18421">
        <v>86</v>
      </c>
      <c r="V18421">
        <v>0</v>
      </c>
      <c r="W18421">
        <v>86</v>
      </c>
      <c r="X18421">
        <v>1</v>
      </c>
    </row>
    <row r="18422" spans="1:39" x14ac:dyDescent="0.3">
      <c r="A18422">
        <v>2892</v>
      </c>
      <c r="B18422" t="s">
        <v>648</v>
      </c>
      <c r="C18422" t="s">
        <v>2136</v>
      </c>
      <c r="Y18422">
        <v>2.2999999999999998</v>
      </c>
      <c r="Z18422">
        <v>7</v>
      </c>
      <c r="AA18422">
        <v>0</v>
      </c>
      <c r="AB18422">
        <v>7</v>
      </c>
      <c r="AC18422">
        <v>3</v>
      </c>
    </row>
    <row r="18423" spans="1:39" x14ac:dyDescent="0.3">
      <c r="A18423">
        <v>2892</v>
      </c>
      <c r="B18423" t="s">
        <v>365</v>
      </c>
      <c r="C18423" t="s">
        <v>4183</v>
      </c>
      <c r="AD18423">
        <v>2</v>
      </c>
      <c r="AE18423">
        <v>26</v>
      </c>
      <c r="AF18423">
        <v>2</v>
      </c>
      <c r="AG18423">
        <v>100</v>
      </c>
      <c r="AH18423">
        <v>8</v>
      </c>
      <c r="AI18423">
        <v>2</v>
      </c>
    </row>
    <row r="18424" spans="1:39" x14ac:dyDescent="0.3">
      <c r="A18424">
        <v>2892</v>
      </c>
      <c r="B18424" t="s">
        <v>648</v>
      </c>
      <c r="C18424" t="s">
        <v>1566</v>
      </c>
      <c r="AD18424">
        <v>1</v>
      </c>
      <c r="AE18424">
        <v>24</v>
      </c>
      <c r="AF18424">
        <v>1</v>
      </c>
      <c r="AG18424">
        <v>100</v>
      </c>
      <c r="AH18424">
        <v>4</v>
      </c>
      <c r="AI18424">
        <v>1</v>
      </c>
    </row>
    <row r="18425" spans="1:39" x14ac:dyDescent="0.3">
      <c r="A18425">
        <v>2892</v>
      </c>
      <c r="B18425" t="s">
        <v>365</v>
      </c>
      <c r="C18425" t="s">
        <v>4303</v>
      </c>
      <c r="AJ18425">
        <v>48</v>
      </c>
      <c r="AK18425">
        <v>225</v>
      </c>
      <c r="AL18425">
        <v>37.5</v>
      </c>
      <c r="AM18425">
        <v>6</v>
      </c>
    </row>
    <row r="18426" spans="1:39" x14ac:dyDescent="0.3">
      <c r="A18426">
        <v>2892</v>
      </c>
      <c r="B18426" t="s">
        <v>648</v>
      </c>
      <c r="C18426" t="s">
        <v>4431</v>
      </c>
      <c r="AJ18426">
        <v>53</v>
      </c>
      <c r="AK18426">
        <v>131</v>
      </c>
      <c r="AL18426">
        <v>43.7</v>
      </c>
      <c r="AM18426">
        <v>3</v>
      </c>
    </row>
    <row r="18427" spans="1:39" x14ac:dyDescent="0.3">
      <c r="A18427">
        <v>2893</v>
      </c>
      <c r="B18427" t="s">
        <v>786</v>
      </c>
      <c r="C18427" t="s">
        <v>2329</v>
      </c>
      <c r="D18427">
        <v>54</v>
      </c>
      <c r="E18427">
        <v>50</v>
      </c>
      <c r="F18427">
        <v>27</v>
      </c>
      <c r="G18427">
        <v>2</v>
      </c>
      <c r="H18427">
        <v>2</v>
      </c>
      <c r="I18427">
        <v>293</v>
      </c>
      <c r="J18427">
        <v>100.4</v>
      </c>
    </row>
    <row r="18428" spans="1:39" x14ac:dyDescent="0.3">
      <c r="A18428">
        <v>2893</v>
      </c>
      <c r="B18428" t="s">
        <v>1542</v>
      </c>
      <c r="C18428" t="s">
        <v>4514</v>
      </c>
      <c r="D18428">
        <v>55</v>
      </c>
      <c r="E18428">
        <v>67.3</v>
      </c>
      <c r="F18428">
        <v>37</v>
      </c>
      <c r="G18428">
        <v>3</v>
      </c>
      <c r="H18428">
        <v>4</v>
      </c>
      <c r="I18428">
        <v>473</v>
      </c>
      <c r="J18428">
        <v>152.6</v>
      </c>
    </row>
    <row r="18429" spans="1:39" x14ac:dyDescent="0.3">
      <c r="A18429">
        <v>2893</v>
      </c>
      <c r="B18429" t="s">
        <v>786</v>
      </c>
      <c r="C18429" t="s">
        <v>602</v>
      </c>
      <c r="K18429">
        <v>16</v>
      </c>
      <c r="L18429">
        <v>0</v>
      </c>
      <c r="M18429">
        <v>42</v>
      </c>
      <c r="N18429">
        <v>2</v>
      </c>
      <c r="O18429">
        <v>137</v>
      </c>
    </row>
    <row r="18430" spans="1:39" x14ac:dyDescent="0.3">
      <c r="A18430">
        <v>2893</v>
      </c>
      <c r="B18430" t="s">
        <v>786</v>
      </c>
      <c r="C18430" t="s">
        <v>2329</v>
      </c>
      <c r="K18430">
        <v>7</v>
      </c>
      <c r="L18430">
        <v>0</v>
      </c>
      <c r="M18430">
        <v>6</v>
      </c>
      <c r="N18430">
        <v>0</v>
      </c>
      <c r="O18430">
        <v>8</v>
      </c>
    </row>
    <row r="18431" spans="1:39" x14ac:dyDescent="0.3">
      <c r="A18431">
        <v>2893</v>
      </c>
      <c r="B18431" t="s">
        <v>786</v>
      </c>
      <c r="C18431" t="s">
        <v>4365</v>
      </c>
      <c r="K18431">
        <v>4</v>
      </c>
      <c r="L18431">
        <v>0</v>
      </c>
      <c r="M18431">
        <v>2</v>
      </c>
      <c r="N18431">
        <v>0</v>
      </c>
      <c r="O18431">
        <v>6</v>
      </c>
    </row>
    <row r="18432" spans="1:39" x14ac:dyDescent="0.3">
      <c r="A18432">
        <v>2893</v>
      </c>
      <c r="B18432" t="s">
        <v>786</v>
      </c>
      <c r="C18432" t="s">
        <v>291</v>
      </c>
      <c r="K18432">
        <v>1</v>
      </c>
      <c r="L18432">
        <v>0</v>
      </c>
      <c r="M18432">
        <v>0</v>
      </c>
      <c r="N18432">
        <v>0</v>
      </c>
      <c r="O18432">
        <v>0</v>
      </c>
    </row>
    <row r="18433" spans="1:20" x14ac:dyDescent="0.3">
      <c r="A18433">
        <v>2893</v>
      </c>
      <c r="B18433" t="s">
        <v>1542</v>
      </c>
      <c r="C18433" t="s">
        <v>4412</v>
      </c>
      <c r="K18433">
        <v>14</v>
      </c>
      <c r="L18433">
        <v>0</v>
      </c>
      <c r="M18433">
        <v>15</v>
      </c>
      <c r="N18433">
        <v>2</v>
      </c>
      <c r="O18433">
        <v>59</v>
      </c>
    </row>
    <row r="18434" spans="1:20" x14ac:dyDescent="0.3">
      <c r="A18434">
        <v>2893</v>
      </c>
      <c r="B18434" t="s">
        <v>1542</v>
      </c>
      <c r="C18434" t="s">
        <v>4515</v>
      </c>
      <c r="K18434">
        <v>10</v>
      </c>
      <c r="L18434">
        <v>0</v>
      </c>
      <c r="M18434">
        <v>9</v>
      </c>
      <c r="N18434">
        <v>0</v>
      </c>
      <c r="O18434">
        <v>21</v>
      </c>
    </row>
    <row r="18435" spans="1:20" x14ac:dyDescent="0.3">
      <c r="A18435">
        <v>2893</v>
      </c>
      <c r="B18435" t="s">
        <v>1542</v>
      </c>
      <c r="C18435" t="s">
        <v>1376</v>
      </c>
      <c r="K18435">
        <v>1</v>
      </c>
      <c r="L18435">
        <v>0</v>
      </c>
      <c r="M18435">
        <v>15</v>
      </c>
      <c r="N18435">
        <v>0</v>
      </c>
      <c r="O18435">
        <v>15</v>
      </c>
    </row>
    <row r="18436" spans="1:20" x14ac:dyDescent="0.3">
      <c r="A18436">
        <v>2893</v>
      </c>
      <c r="B18436" t="s">
        <v>1542</v>
      </c>
      <c r="C18436" t="s">
        <v>4409</v>
      </c>
      <c r="K18436">
        <v>1</v>
      </c>
      <c r="L18436">
        <v>0</v>
      </c>
      <c r="M18436">
        <v>13</v>
      </c>
      <c r="N18436">
        <v>0</v>
      </c>
      <c r="O18436">
        <v>13</v>
      </c>
    </row>
    <row r="18437" spans="1:20" x14ac:dyDescent="0.3">
      <c r="A18437">
        <v>2893</v>
      </c>
      <c r="B18437" t="s">
        <v>1542</v>
      </c>
      <c r="C18437" t="s">
        <v>4264</v>
      </c>
      <c r="K18437">
        <v>1</v>
      </c>
      <c r="L18437">
        <v>0</v>
      </c>
      <c r="M18437">
        <v>7</v>
      </c>
      <c r="N18437">
        <v>0</v>
      </c>
      <c r="O18437">
        <v>7</v>
      </c>
    </row>
    <row r="18438" spans="1:20" x14ac:dyDescent="0.3">
      <c r="A18438">
        <v>2893</v>
      </c>
      <c r="B18438" t="s">
        <v>1542</v>
      </c>
      <c r="C18438" t="s">
        <v>4514</v>
      </c>
      <c r="K18438">
        <v>2</v>
      </c>
      <c r="L18438">
        <v>0</v>
      </c>
      <c r="M18438">
        <v>5</v>
      </c>
      <c r="N18438">
        <v>0</v>
      </c>
      <c r="O18438">
        <v>3</v>
      </c>
    </row>
    <row r="18439" spans="1:20" x14ac:dyDescent="0.3">
      <c r="A18439">
        <v>2893</v>
      </c>
      <c r="B18439" t="s">
        <v>1542</v>
      </c>
      <c r="C18439" t="s">
        <v>1043</v>
      </c>
      <c r="K18439">
        <v>1</v>
      </c>
      <c r="L18439">
        <v>0</v>
      </c>
      <c r="M18439">
        <v>1</v>
      </c>
      <c r="N18439">
        <v>0</v>
      </c>
      <c r="O18439">
        <v>1</v>
      </c>
    </row>
    <row r="18440" spans="1:20" x14ac:dyDescent="0.3">
      <c r="A18440">
        <v>2893</v>
      </c>
      <c r="B18440" t="s">
        <v>786</v>
      </c>
      <c r="C18440" t="s">
        <v>54</v>
      </c>
      <c r="P18440">
        <v>17</v>
      </c>
      <c r="Q18440">
        <v>1</v>
      </c>
      <c r="R18440">
        <v>109</v>
      </c>
      <c r="S18440">
        <v>9</v>
      </c>
    </row>
    <row r="18441" spans="1:20" x14ac:dyDescent="0.3">
      <c r="A18441">
        <v>2893</v>
      </c>
      <c r="B18441" t="s">
        <v>786</v>
      </c>
      <c r="C18441" t="s">
        <v>44</v>
      </c>
      <c r="P18441">
        <v>22</v>
      </c>
      <c r="Q18441">
        <v>0</v>
      </c>
      <c r="R18441">
        <v>62</v>
      </c>
      <c r="S18441">
        <v>5</v>
      </c>
    </row>
    <row r="18442" spans="1:20" x14ac:dyDescent="0.3">
      <c r="A18442">
        <v>2893</v>
      </c>
      <c r="B18442" t="s">
        <v>786</v>
      </c>
      <c r="C18442" t="s">
        <v>4516</v>
      </c>
      <c r="P18442">
        <v>21</v>
      </c>
      <c r="Q18442">
        <v>0</v>
      </c>
      <c r="R18442">
        <v>49</v>
      </c>
      <c r="S18442">
        <v>4</v>
      </c>
    </row>
    <row r="18443" spans="1:20" x14ac:dyDescent="0.3">
      <c r="A18443">
        <v>2893</v>
      </c>
      <c r="B18443" t="s">
        <v>786</v>
      </c>
      <c r="C18443" t="s">
        <v>4368</v>
      </c>
      <c r="P18443">
        <v>18</v>
      </c>
      <c r="Q18443">
        <v>0</v>
      </c>
      <c r="R18443">
        <v>24</v>
      </c>
      <c r="S18443">
        <v>2</v>
      </c>
    </row>
    <row r="18444" spans="1:20" x14ac:dyDescent="0.3">
      <c r="A18444">
        <v>2893</v>
      </c>
      <c r="B18444" t="s">
        <v>786</v>
      </c>
      <c r="C18444" t="s">
        <v>2987</v>
      </c>
      <c r="P18444">
        <v>15</v>
      </c>
      <c r="Q18444">
        <v>0</v>
      </c>
      <c r="R18444">
        <v>15</v>
      </c>
      <c r="S18444">
        <v>1</v>
      </c>
    </row>
    <row r="18445" spans="1:20" x14ac:dyDescent="0.3">
      <c r="A18445">
        <v>2893</v>
      </c>
      <c r="B18445" t="s">
        <v>786</v>
      </c>
      <c r="C18445" t="s">
        <v>602</v>
      </c>
      <c r="P18445">
        <v>12</v>
      </c>
      <c r="Q18445">
        <v>0</v>
      </c>
      <c r="R18445">
        <v>12</v>
      </c>
      <c r="S18445">
        <v>2</v>
      </c>
    </row>
    <row r="18446" spans="1:20" x14ac:dyDescent="0.3">
      <c r="A18446">
        <v>2893</v>
      </c>
      <c r="B18446" t="s">
        <v>786</v>
      </c>
      <c r="C18446" t="s">
        <v>4370</v>
      </c>
      <c r="K18446" t="s">
        <v>57</v>
      </c>
      <c r="Q18446">
        <v>9</v>
      </c>
      <c r="R18446">
        <v>0</v>
      </c>
      <c r="S18446">
        <v>9</v>
      </c>
      <c r="T18446">
        <v>1</v>
      </c>
    </row>
    <row r="18447" spans="1:20" x14ac:dyDescent="0.3">
      <c r="A18447">
        <v>2893</v>
      </c>
      <c r="B18447" t="s">
        <v>786</v>
      </c>
      <c r="C18447" t="s">
        <v>4365</v>
      </c>
      <c r="P18447">
        <v>6</v>
      </c>
      <c r="Q18447">
        <v>0</v>
      </c>
      <c r="R18447">
        <v>6</v>
      </c>
      <c r="S18447">
        <v>1</v>
      </c>
    </row>
    <row r="18448" spans="1:20" x14ac:dyDescent="0.3">
      <c r="A18448">
        <v>2893</v>
      </c>
      <c r="B18448" t="s">
        <v>786</v>
      </c>
      <c r="C18448" t="s">
        <v>2823</v>
      </c>
      <c r="P18448">
        <v>4</v>
      </c>
      <c r="Q18448">
        <v>1</v>
      </c>
      <c r="R18448">
        <v>4</v>
      </c>
      <c r="S18448">
        <v>1</v>
      </c>
    </row>
    <row r="18449" spans="1:35" x14ac:dyDescent="0.3">
      <c r="A18449">
        <v>2893</v>
      </c>
      <c r="B18449" t="s">
        <v>786</v>
      </c>
      <c r="C18449" t="s">
        <v>291</v>
      </c>
      <c r="P18449">
        <v>3</v>
      </c>
      <c r="Q18449">
        <v>0</v>
      </c>
      <c r="R18449">
        <v>3</v>
      </c>
      <c r="S18449">
        <v>1</v>
      </c>
    </row>
    <row r="18450" spans="1:35" x14ac:dyDescent="0.3">
      <c r="A18450">
        <v>2893</v>
      </c>
      <c r="B18450" t="s">
        <v>1542</v>
      </c>
      <c r="C18450" t="s">
        <v>1043</v>
      </c>
      <c r="P18450">
        <v>43</v>
      </c>
      <c r="Q18450">
        <v>1</v>
      </c>
      <c r="R18450">
        <v>157</v>
      </c>
      <c r="S18450">
        <v>6</v>
      </c>
    </row>
    <row r="18451" spans="1:35" x14ac:dyDescent="0.3">
      <c r="A18451">
        <v>2893</v>
      </c>
      <c r="B18451" t="s">
        <v>1542</v>
      </c>
      <c r="C18451" t="s">
        <v>4409</v>
      </c>
      <c r="P18451">
        <v>38</v>
      </c>
      <c r="Q18451">
        <v>1</v>
      </c>
      <c r="R18451">
        <v>134</v>
      </c>
      <c r="S18451">
        <v>11</v>
      </c>
    </row>
    <row r="18452" spans="1:35" x14ac:dyDescent="0.3">
      <c r="A18452">
        <v>2893</v>
      </c>
      <c r="B18452" t="s">
        <v>1542</v>
      </c>
      <c r="C18452" t="s">
        <v>4034</v>
      </c>
      <c r="P18452">
        <v>30</v>
      </c>
      <c r="Q18452">
        <v>1</v>
      </c>
      <c r="R18452">
        <v>84</v>
      </c>
      <c r="S18452">
        <v>7</v>
      </c>
    </row>
    <row r="18453" spans="1:35" x14ac:dyDescent="0.3">
      <c r="A18453">
        <v>2893</v>
      </c>
      <c r="B18453" t="s">
        <v>1542</v>
      </c>
      <c r="C18453" t="s">
        <v>4264</v>
      </c>
      <c r="P18453">
        <v>16</v>
      </c>
      <c r="Q18453">
        <v>0</v>
      </c>
      <c r="R18453">
        <v>42</v>
      </c>
      <c r="S18453">
        <v>5</v>
      </c>
    </row>
    <row r="18454" spans="1:35" x14ac:dyDescent="0.3">
      <c r="A18454">
        <v>2893</v>
      </c>
      <c r="B18454" t="s">
        <v>1542</v>
      </c>
      <c r="C18454" t="s">
        <v>4517</v>
      </c>
      <c r="P18454">
        <v>15</v>
      </c>
      <c r="Q18454">
        <v>1</v>
      </c>
      <c r="R18454">
        <v>29</v>
      </c>
      <c r="S18454">
        <v>5</v>
      </c>
    </row>
    <row r="18455" spans="1:35" x14ac:dyDescent="0.3">
      <c r="A18455">
        <v>2893</v>
      </c>
      <c r="B18455" t="s">
        <v>1542</v>
      </c>
      <c r="C18455" t="s">
        <v>4412</v>
      </c>
      <c r="P18455">
        <v>18</v>
      </c>
      <c r="Q18455">
        <v>0</v>
      </c>
      <c r="R18455">
        <v>18</v>
      </c>
      <c r="S18455">
        <v>1</v>
      </c>
    </row>
    <row r="18456" spans="1:35" x14ac:dyDescent="0.3">
      <c r="A18456">
        <v>2893</v>
      </c>
      <c r="B18456" t="s">
        <v>1542</v>
      </c>
      <c r="C18456" t="s">
        <v>180</v>
      </c>
      <c r="P18456">
        <v>6</v>
      </c>
      <c r="Q18456">
        <v>0</v>
      </c>
      <c r="R18456">
        <v>6</v>
      </c>
      <c r="S18456">
        <v>1</v>
      </c>
    </row>
    <row r="18457" spans="1:35" x14ac:dyDescent="0.3">
      <c r="A18457">
        <v>2893</v>
      </c>
      <c r="B18457" t="s">
        <v>1542</v>
      </c>
      <c r="C18457" t="s">
        <v>2214</v>
      </c>
      <c r="P18457">
        <v>3</v>
      </c>
      <c r="Q18457">
        <v>0</v>
      </c>
      <c r="R18457">
        <v>3</v>
      </c>
      <c r="S18457">
        <v>1</v>
      </c>
    </row>
    <row r="18458" spans="1:35" x14ac:dyDescent="0.3">
      <c r="A18458">
        <v>2893</v>
      </c>
      <c r="B18458" t="s">
        <v>786</v>
      </c>
      <c r="C18458" t="s">
        <v>4369</v>
      </c>
      <c r="T18458">
        <v>15.2</v>
      </c>
      <c r="U18458">
        <v>26</v>
      </c>
      <c r="V18458">
        <v>0</v>
      </c>
      <c r="W18458">
        <v>76</v>
      </c>
      <c r="X18458">
        <v>5</v>
      </c>
    </row>
    <row r="18459" spans="1:35" x14ac:dyDescent="0.3">
      <c r="A18459">
        <v>2893</v>
      </c>
      <c r="B18459" t="s">
        <v>786</v>
      </c>
      <c r="C18459" t="s">
        <v>781</v>
      </c>
      <c r="T18459">
        <v>22.7</v>
      </c>
      <c r="U18459">
        <v>43</v>
      </c>
      <c r="V18459">
        <v>0</v>
      </c>
      <c r="W18459">
        <v>68</v>
      </c>
      <c r="X18459">
        <v>3</v>
      </c>
    </row>
    <row r="18460" spans="1:35" x14ac:dyDescent="0.3">
      <c r="A18460">
        <v>2893</v>
      </c>
      <c r="B18460" t="s">
        <v>1542</v>
      </c>
      <c r="C18460" t="s">
        <v>4408</v>
      </c>
      <c r="T18460">
        <v>27</v>
      </c>
      <c r="U18460">
        <v>29</v>
      </c>
      <c r="V18460">
        <v>0</v>
      </c>
      <c r="W18460">
        <v>54</v>
      </c>
      <c r="X18460">
        <v>2</v>
      </c>
    </row>
    <row r="18461" spans="1:35" x14ac:dyDescent="0.3">
      <c r="A18461">
        <v>2893</v>
      </c>
      <c r="B18461" t="s">
        <v>1542</v>
      </c>
      <c r="C18461" t="s">
        <v>4515</v>
      </c>
      <c r="T18461">
        <v>16</v>
      </c>
      <c r="U18461">
        <v>16</v>
      </c>
      <c r="V18461">
        <v>0</v>
      </c>
      <c r="W18461">
        <v>16</v>
      </c>
      <c r="X18461">
        <v>1</v>
      </c>
    </row>
    <row r="18462" spans="1:35" x14ac:dyDescent="0.3">
      <c r="A18462">
        <v>2893</v>
      </c>
      <c r="B18462" t="s">
        <v>786</v>
      </c>
      <c r="C18462" t="s">
        <v>4369</v>
      </c>
      <c r="Y18462">
        <v>12</v>
      </c>
      <c r="Z18462">
        <v>12</v>
      </c>
      <c r="AA18462">
        <v>0</v>
      </c>
      <c r="AB18462">
        <v>12</v>
      </c>
      <c r="AC18462">
        <v>1</v>
      </c>
    </row>
    <row r="18463" spans="1:35" x14ac:dyDescent="0.3">
      <c r="A18463">
        <v>2893</v>
      </c>
      <c r="B18463" t="s">
        <v>1542</v>
      </c>
      <c r="C18463" t="s">
        <v>4149</v>
      </c>
      <c r="Y18463">
        <v>4.5</v>
      </c>
      <c r="Z18463">
        <v>7</v>
      </c>
      <c r="AA18463">
        <v>0</v>
      </c>
      <c r="AB18463">
        <v>9</v>
      </c>
      <c r="AC18463">
        <v>2</v>
      </c>
    </row>
    <row r="18464" spans="1:35" x14ac:dyDescent="0.3">
      <c r="A18464">
        <v>2893</v>
      </c>
      <c r="B18464" t="s">
        <v>786</v>
      </c>
      <c r="C18464" t="s">
        <v>183</v>
      </c>
      <c r="AD18464">
        <v>4</v>
      </c>
      <c r="AE18464">
        <v>43</v>
      </c>
      <c r="AF18464">
        <v>3</v>
      </c>
      <c r="AG18464">
        <v>75</v>
      </c>
      <c r="AH18464">
        <v>13</v>
      </c>
      <c r="AI18464">
        <v>4</v>
      </c>
    </row>
    <row r="18465" spans="1:39" x14ac:dyDescent="0.3">
      <c r="A18465">
        <v>2893</v>
      </c>
      <c r="B18465" t="s">
        <v>1542</v>
      </c>
      <c r="C18465" t="s">
        <v>211</v>
      </c>
      <c r="AD18465">
        <v>3</v>
      </c>
      <c r="AE18465">
        <v>26</v>
      </c>
      <c r="AF18465">
        <v>2</v>
      </c>
      <c r="AG18465">
        <v>66.7</v>
      </c>
      <c r="AH18465">
        <v>11</v>
      </c>
      <c r="AI18465">
        <v>5</v>
      </c>
    </row>
    <row r="18466" spans="1:39" x14ac:dyDescent="0.3">
      <c r="A18466">
        <v>2893</v>
      </c>
      <c r="B18466" t="s">
        <v>786</v>
      </c>
      <c r="C18466" t="s">
        <v>4373</v>
      </c>
      <c r="AJ18466">
        <v>43</v>
      </c>
      <c r="AK18466">
        <v>224</v>
      </c>
      <c r="AL18466">
        <v>37.299999999999997</v>
      </c>
      <c r="AM18466">
        <v>6</v>
      </c>
    </row>
    <row r="18467" spans="1:39" x14ac:dyDescent="0.3">
      <c r="A18467">
        <v>2893</v>
      </c>
      <c r="B18467" t="s">
        <v>1542</v>
      </c>
      <c r="C18467" t="s">
        <v>905</v>
      </c>
      <c r="AJ18467">
        <v>49</v>
      </c>
      <c r="AK18467">
        <v>161</v>
      </c>
      <c r="AL18467">
        <v>40.200000000000003</v>
      </c>
      <c r="AM18467">
        <v>4</v>
      </c>
    </row>
    <row r="18468" spans="1:39" x14ac:dyDescent="0.3">
      <c r="A18468">
        <v>2893</v>
      </c>
      <c r="B18468" t="s">
        <v>1542</v>
      </c>
      <c r="C18468" t="s">
        <v>211</v>
      </c>
      <c r="AJ18468">
        <v>28</v>
      </c>
      <c r="AK18468">
        <v>28</v>
      </c>
      <c r="AL18468">
        <v>28</v>
      </c>
      <c r="AM18468">
        <v>1</v>
      </c>
    </row>
    <row r="18469" spans="1:39" x14ac:dyDescent="0.3">
      <c r="A18469">
        <v>2894</v>
      </c>
      <c r="B18469" t="s">
        <v>1063</v>
      </c>
      <c r="C18469" t="s">
        <v>2903</v>
      </c>
      <c r="D18469">
        <v>46</v>
      </c>
      <c r="E18469">
        <v>63</v>
      </c>
      <c r="F18469">
        <v>29</v>
      </c>
      <c r="G18469">
        <v>0</v>
      </c>
      <c r="H18469">
        <v>1</v>
      </c>
      <c r="I18469">
        <v>283</v>
      </c>
      <c r="J18469">
        <v>121.9</v>
      </c>
    </row>
    <row r="18470" spans="1:39" x14ac:dyDescent="0.3">
      <c r="A18470">
        <v>2894</v>
      </c>
      <c r="B18470" t="s">
        <v>1063</v>
      </c>
      <c r="C18470" t="s">
        <v>2218</v>
      </c>
      <c r="D18470">
        <v>1</v>
      </c>
      <c r="E18470">
        <v>0</v>
      </c>
      <c r="F18470">
        <v>0</v>
      </c>
      <c r="G18470">
        <v>0</v>
      </c>
      <c r="H18470">
        <v>0</v>
      </c>
      <c r="I18470">
        <v>0</v>
      </c>
      <c r="J18470">
        <v>0</v>
      </c>
    </row>
    <row r="18471" spans="1:39" x14ac:dyDescent="0.3">
      <c r="A18471">
        <v>2894</v>
      </c>
      <c r="B18471" t="s">
        <v>118</v>
      </c>
      <c r="C18471" t="s">
        <v>1755</v>
      </c>
      <c r="D18471">
        <v>28</v>
      </c>
      <c r="E18471">
        <v>50</v>
      </c>
      <c r="F18471">
        <v>14</v>
      </c>
      <c r="G18471">
        <v>1</v>
      </c>
      <c r="H18471">
        <v>0</v>
      </c>
      <c r="I18471">
        <v>135</v>
      </c>
      <c r="J18471">
        <v>83.4</v>
      </c>
    </row>
    <row r="18472" spans="1:39" x14ac:dyDescent="0.3">
      <c r="A18472">
        <v>2894</v>
      </c>
      <c r="B18472" t="s">
        <v>1063</v>
      </c>
      <c r="C18472" t="s">
        <v>638</v>
      </c>
      <c r="K18472">
        <v>11</v>
      </c>
      <c r="L18472">
        <v>0</v>
      </c>
      <c r="M18472">
        <v>8</v>
      </c>
      <c r="N18472">
        <v>0</v>
      </c>
      <c r="O18472">
        <v>18</v>
      </c>
    </row>
    <row r="18473" spans="1:39" x14ac:dyDescent="0.3">
      <c r="A18473">
        <v>2894</v>
      </c>
      <c r="B18473" t="s">
        <v>1063</v>
      </c>
      <c r="C18473" t="s">
        <v>202</v>
      </c>
      <c r="K18473">
        <v>7</v>
      </c>
      <c r="L18473">
        <v>0</v>
      </c>
      <c r="M18473">
        <v>4</v>
      </c>
      <c r="N18473">
        <v>0</v>
      </c>
      <c r="O18473">
        <v>9</v>
      </c>
    </row>
    <row r="18474" spans="1:39" x14ac:dyDescent="0.3">
      <c r="A18474">
        <v>2894</v>
      </c>
      <c r="B18474" t="s">
        <v>1063</v>
      </c>
      <c r="C18474" t="s">
        <v>2903</v>
      </c>
      <c r="K18474">
        <v>2</v>
      </c>
      <c r="L18474">
        <v>0</v>
      </c>
      <c r="M18474">
        <v>-5</v>
      </c>
      <c r="N18474">
        <v>0</v>
      </c>
      <c r="O18474">
        <v>-14</v>
      </c>
    </row>
    <row r="18475" spans="1:39" x14ac:dyDescent="0.3">
      <c r="A18475">
        <v>2894</v>
      </c>
      <c r="B18475" t="s">
        <v>118</v>
      </c>
      <c r="C18475" t="s">
        <v>53</v>
      </c>
      <c r="K18475">
        <v>31</v>
      </c>
      <c r="L18475">
        <v>0</v>
      </c>
      <c r="M18475">
        <v>27</v>
      </c>
      <c r="N18475">
        <v>1</v>
      </c>
      <c r="O18475">
        <v>190</v>
      </c>
    </row>
    <row r="18476" spans="1:39" x14ac:dyDescent="0.3">
      <c r="A18476">
        <v>2894</v>
      </c>
      <c r="B18476" t="s">
        <v>118</v>
      </c>
      <c r="C18476" t="s">
        <v>1755</v>
      </c>
      <c r="K18476">
        <v>7</v>
      </c>
      <c r="L18476">
        <v>0</v>
      </c>
      <c r="M18476">
        <v>41</v>
      </c>
      <c r="N18476">
        <v>1</v>
      </c>
      <c r="O18476">
        <v>99</v>
      </c>
    </row>
    <row r="18477" spans="1:39" x14ac:dyDescent="0.3">
      <c r="A18477">
        <v>2894</v>
      </c>
      <c r="B18477" t="s">
        <v>118</v>
      </c>
      <c r="C18477" t="s">
        <v>4518</v>
      </c>
      <c r="K18477">
        <v>12</v>
      </c>
      <c r="L18477">
        <v>0</v>
      </c>
      <c r="M18477">
        <v>12</v>
      </c>
      <c r="N18477">
        <v>0</v>
      </c>
      <c r="O18477">
        <v>36</v>
      </c>
    </row>
    <row r="18478" spans="1:39" x14ac:dyDescent="0.3">
      <c r="A18478">
        <v>2894</v>
      </c>
      <c r="B18478" t="s">
        <v>1063</v>
      </c>
      <c r="C18478" t="s">
        <v>4519</v>
      </c>
      <c r="P18478">
        <v>16</v>
      </c>
      <c r="Q18478">
        <v>0</v>
      </c>
      <c r="R18478">
        <v>78</v>
      </c>
      <c r="S18478">
        <v>8</v>
      </c>
    </row>
    <row r="18479" spans="1:39" x14ac:dyDescent="0.3">
      <c r="A18479">
        <v>2894</v>
      </c>
      <c r="B18479" t="s">
        <v>1063</v>
      </c>
      <c r="C18479" t="s">
        <v>2218</v>
      </c>
      <c r="P18479">
        <v>12</v>
      </c>
      <c r="Q18479">
        <v>0</v>
      </c>
      <c r="R18479">
        <v>63</v>
      </c>
      <c r="S18479">
        <v>9</v>
      </c>
    </row>
    <row r="18480" spans="1:39" x14ac:dyDescent="0.3">
      <c r="A18480">
        <v>2894</v>
      </c>
      <c r="B18480" t="s">
        <v>1063</v>
      </c>
      <c r="C18480" t="s">
        <v>4247</v>
      </c>
      <c r="P18480">
        <v>28</v>
      </c>
      <c r="Q18480">
        <v>0</v>
      </c>
      <c r="R18480">
        <v>47</v>
      </c>
      <c r="S18480">
        <v>3</v>
      </c>
    </row>
    <row r="18481" spans="1:29" x14ac:dyDescent="0.3">
      <c r="A18481">
        <v>2894</v>
      </c>
      <c r="B18481" t="s">
        <v>1063</v>
      </c>
      <c r="C18481" t="s">
        <v>202</v>
      </c>
      <c r="P18481">
        <v>23</v>
      </c>
      <c r="Q18481">
        <v>0</v>
      </c>
      <c r="R18481">
        <v>38</v>
      </c>
      <c r="S18481">
        <v>3</v>
      </c>
    </row>
    <row r="18482" spans="1:29" x14ac:dyDescent="0.3">
      <c r="A18482">
        <v>2894</v>
      </c>
      <c r="B18482" t="s">
        <v>1063</v>
      </c>
      <c r="C18482" t="s">
        <v>291</v>
      </c>
      <c r="P18482">
        <v>28</v>
      </c>
      <c r="Q18482">
        <v>1</v>
      </c>
      <c r="R18482">
        <v>28</v>
      </c>
      <c r="S18482">
        <v>1</v>
      </c>
    </row>
    <row r="18483" spans="1:29" x14ac:dyDescent="0.3">
      <c r="A18483">
        <v>2894</v>
      </c>
      <c r="B18483" t="s">
        <v>1063</v>
      </c>
      <c r="C18483" t="s">
        <v>638</v>
      </c>
      <c r="P18483">
        <v>13</v>
      </c>
      <c r="Q18483">
        <v>0</v>
      </c>
      <c r="R18483">
        <v>18</v>
      </c>
      <c r="S18483">
        <v>2</v>
      </c>
    </row>
    <row r="18484" spans="1:29" x14ac:dyDescent="0.3">
      <c r="A18484">
        <v>2894</v>
      </c>
      <c r="B18484" t="s">
        <v>1063</v>
      </c>
      <c r="C18484" t="s">
        <v>4520</v>
      </c>
      <c r="P18484">
        <v>4</v>
      </c>
      <c r="Q18484">
        <v>0</v>
      </c>
      <c r="R18484">
        <v>7</v>
      </c>
      <c r="S18484">
        <v>2</v>
      </c>
    </row>
    <row r="18485" spans="1:29" x14ac:dyDescent="0.3">
      <c r="A18485">
        <v>2894</v>
      </c>
      <c r="B18485" t="s">
        <v>1063</v>
      </c>
      <c r="C18485" t="s">
        <v>4521</v>
      </c>
      <c r="P18485">
        <v>4</v>
      </c>
      <c r="Q18485">
        <v>0</v>
      </c>
      <c r="R18485">
        <v>4</v>
      </c>
      <c r="S18485">
        <v>1</v>
      </c>
    </row>
    <row r="18486" spans="1:29" x14ac:dyDescent="0.3">
      <c r="A18486">
        <v>2894</v>
      </c>
      <c r="B18486" t="s">
        <v>118</v>
      </c>
      <c r="C18486" t="s">
        <v>514</v>
      </c>
      <c r="P18486">
        <v>41</v>
      </c>
      <c r="Q18486">
        <v>0</v>
      </c>
      <c r="R18486">
        <v>73</v>
      </c>
      <c r="S18486">
        <v>5</v>
      </c>
    </row>
    <row r="18487" spans="1:29" x14ac:dyDescent="0.3">
      <c r="A18487">
        <v>2894</v>
      </c>
      <c r="B18487" t="s">
        <v>118</v>
      </c>
      <c r="C18487" t="s">
        <v>74</v>
      </c>
      <c r="P18487">
        <v>18</v>
      </c>
      <c r="Q18487">
        <v>0</v>
      </c>
      <c r="R18487">
        <v>23</v>
      </c>
      <c r="S18487">
        <v>2</v>
      </c>
    </row>
    <row r="18488" spans="1:29" x14ac:dyDescent="0.3">
      <c r="A18488">
        <v>2894</v>
      </c>
      <c r="B18488" t="s">
        <v>118</v>
      </c>
      <c r="C18488" t="s">
        <v>152</v>
      </c>
      <c r="P18488">
        <v>15</v>
      </c>
      <c r="Q18488">
        <v>0</v>
      </c>
      <c r="R18488">
        <v>15</v>
      </c>
      <c r="S18488">
        <v>1</v>
      </c>
    </row>
    <row r="18489" spans="1:29" x14ac:dyDescent="0.3">
      <c r="A18489">
        <v>2894</v>
      </c>
      <c r="B18489" t="s">
        <v>118</v>
      </c>
      <c r="C18489" t="s">
        <v>4518</v>
      </c>
      <c r="P18489">
        <v>8</v>
      </c>
      <c r="Q18489">
        <v>0</v>
      </c>
      <c r="R18489">
        <v>14</v>
      </c>
      <c r="S18489">
        <v>3</v>
      </c>
    </row>
    <row r="18490" spans="1:29" x14ac:dyDescent="0.3">
      <c r="A18490">
        <v>2894</v>
      </c>
      <c r="B18490" t="s">
        <v>118</v>
      </c>
      <c r="C18490" t="s">
        <v>377</v>
      </c>
      <c r="P18490">
        <v>8</v>
      </c>
      <c r="Q18490">
        <v>0</v>
      </c>
      <c r="R18490">
        <v>13</v>
      </c>
      <c r="S18490">
        <v>2</v>
      </c>
    </row>
    <row r="18491" spans="1:29" x14ac:dyDescent="0.3">
      <c r="A18491">
        <v>2894</v>
      </c>
      <c r="B18491" t="s">
        <v>118</v>
      </c>
      <c r="C18491" t="s">
        <v>1725</v>
      </c>
      <c r="P18491">
        <v>-3</v>
      </c>
      <c r="Q18491">
        <v>0</v>
      </c>
      <c r="R18491">
        <v>-3</v>
      </c>
      <c r="S18491">
        <v>1</v>
      </c>
    </row>
    <row r="18492" spans="1:29" x14ac:dyDescent="0.3">
      <c r="A18492">
        <v>2894</v>
      </c>
      <c r="B18492" t="s">
        <v>1063</v>
      </c>
      <c r="C18492" t="s">
        <v>4520</v>
      </c>
      <c r="T18492">
        <v>17.7</v>
      </c>
      <c r="U18492">
        <v>19</v>
      </c>
      <c r="V18492">
        <v>0</v>
      </c>
      <c r="W18492">
        <v>53</v>
      </c>
      <c r="X18492">
        <v>3</v>
      </c>
    </row>
    <row r="18493" spans="1:29" x14ac:dyDescent="0.3">
      <c r="A18493">
        <v>2894</v>
      </c>
      <c r="B18493" t="s">
        <v>1063</v>
      </c>
      <c r="C18493" t="s">
        <v>326</v>
      </c>
      <c r="T18493">
        <v>10</v>
      </c>
      <c r="U18493">
        <v>10</v>
      </c>
      <c r="V18493">
        <v>0</v>
      </c>
      <c r="W18493">
        <v>10</v>
      </c>
      <c r="X18493">
        <v>1</v>
      </c>
    </row>
    <row r="18494" spans="1:29" x14ac:dyDescent="0.3">
      <c r="A18494">
        <v>2894</v>
      </c>
      <c r="B18494" t="s">
        <v>118</v>
      </c>
      <c r="C18494" t="s">
        <v>377</v>
      </c>
      <c r="T18494">
        <v>13</v>
      </c>
      <c r="U18494">
        <v>13</v>
      </c>
      <c r="V18494">
        <v>0</v>
      </c>
      <c r="W18494">
        <v>13</v>
      </c>
      <c r="X18494">
        <v>1</v>
      </c>
    </row>
    <row r="18495" spans="1:29" x14ac:dyDescent="0.3">
      <c r="A18495">
        <v>2894</v>
      </c>
      <c r="B18495" t="s">
        <v>1063</v>
      </c>
      <c r="C18495" t="s">
        <v>2218</v>
      </c>
      <c r="Y18495">
        <v>5</v>
      </c>
      <c r="Z18495">
        <v>6</v>
      </c>
      <c r="AA18495">
        <v>0</v>
      </c>
      <c r="AB18495">
        <v>10</v>
      </c>
      <c r="AC18495">
        <v>2</v>
      </c>
    </row>
    <row r="18496" spans="1:29" x14ac:dyDescent="0.3">
      <c r="A18496">
        <v>2894</v>
      </c>
      <c r="B18496" t="s">
        <v>118</v>
      </c>
      <c r="C18496" t="s">
        <v>377</v>
      </c>
      <c r="Y18496">
        <v>7</v>
      </c>
      <c r="Z18496">
        <v>8</v>
      </c>
      <c r="AA18496">
        <v>0</v>
      </c>
      <c r="AB18496">
        <v>21</v>
      </c>
      <c r="AC18496">
        <v>3</v>
      </c>
    </row>
    <row r="18497" spans="1:39" x14ac:dyDescent="0.3">
      <c r="A18497">
        <v>2894</v>
      </c>
      <c r="B18497" t="s">
        <v>1063</v>
      </c>
      <c r="C18497" t="s">
        <v>1719</v>
      </c>
      <c r="AD18497">
        <v>3</v>
      </c>
      <c r="AE18497">
        <v>46</v>
      </c>
      <c r="AF18497">
        <v>3</v>
      </c>
      <c r="AG18497">
        <v>100</v>
      </c>
      <c r="AH18497">
        <v>10</v>
      </c>
      <c r="AI18497">
        <v>1</v>
      </c>
    </row>
    <row r="18498" spans="1:39" x14ac:dyDescent="0.3">
      <c r="A18498">
        <v>2894</v>
      </c>
      <c r="B18498" t="s">
        <v>118</v>
      </c>
      <c r="C18498" t="s">
        <v>4522</v>
      </c>
      <c r="AD18498">
        <v>3</v>
      </c>
      <c r="AE18498">
        <v>42</v>
      </c>
      <c r="AF18498">
        <v>3</v>
      </c>
      <c r="AG18498">
        <v>100</v>
      </c>
      <c r="AH18498">
        <v>11</v>
      </c>
      <c r="AI18498">
        <v>2</v>
      </c>
    </row>
    <row r="18499" spans="1:39" x14ac:dyDescent="0.3">
      <c r="A18499">
        <v>2894</v>
      </c>
      <c r="B18499" t="s">
        <v>1063</v>
      </c>
      <c r="C18499" t="s">
        <v>1801</v>
      </c>
      <c r="AJ18499">
        <v>60</v>
      </c>
      <c r="AK18499">
        <v>344</v>
      </c>
      <c r="AL18499">
        <v>49.1</v>
      </c>
      <c r="AM18499">
        <v>7</v>
      </c>
    </row>
    <row r="18500" spans="1:39" x14ac:dyDescent="0.3">
      <c r="A18500">
        <v>2894</v>
      </c>
      <c r="B18500" t="s">
        <v>118</v>
      </c>
      <c r="C18500" t="s">
        <v>4304</v>
      </c>
      <c r="AJ18500">
        <v>45</v>
      </c>
      <c r="AK18500">
        <v>157</v>
      </c>
      <c r="AL18500">
        <v>39.200000000000003</v>
      </c>
      <c r="AM18500">
        <v>4</v>
      </c>
    </row>
    <row r="18501" spans="1:39" x14ac:dyDescent="0.3">
      <c r="A18501">
        <v>2895</v>
      </c>
      <c r="B18501" t="s">
        <v>828</v>
      </c>
      <c r="C18501" t="s">
        <v>2782</v>
      </c>
      <c r="D18501">
        <v>26</v>
      </c>
      <c r="E18501">
        <v>73.099999999999994</v>
      </c>
      <c r="F18501">
        <v>19</v>
      </c>
      <c r="G18501">
        <v>0</v>
      </c>
      <c r="H18501">
        <v>0</v>
      </c>
      <c r="I18501">
        <v>161</v>
      </c>
      <c r="J18501">
        <v>125.1</v>
      </c>
    </row>
    <row r="18502" spans="1:39" x14ac:dyDescent="0.3">
      <c r="A18502">
        <v>2895</v>
      </c>
      <c r="B18502" t="s">
        <v>1181</v>
      </c>
      <c r="C18502" t="s">
        <v>4271</v>
      </c>
      <c r="D18502">
        <v>49</v>
      </c>
      <c r="E18502">
        <v>59.2</v>
      </c>
      <c r="F18502">
        <v>29</v>
      </c>
      <c r="G18502">
        <v>3</v>
      </c>
      <c r="H18502">
        <v>1</v>
      </c>
      <c r="I18502">
        <v>309</v>
      </c>
      <c r="J18502">
        <v>106.6</v>
      </c>
    </row>
    <row r="18503" spans="1:39" x14ac:dyDescent="0.3">
      <c r="A18503">
        <v>2895</v>
      </c>
      <c r="B18503" t="s">
        <v>828</v>
      </c>
      <c r="C18503" t="s">
        <v>4523</v>
      </c>
      <c r="K18503">
        <v>25</v>
      </c>
      <c r="L18503">
        <v>0</v>
      </c>
      <c r="M18503">
        <v>16</v>
      </c>
      <c r="N18503">
        <v>1</v>
      </c>
      <c r="O18503">
        <v>115</v>
      </c>
    </row>
    <row r="18504" spans="1:39" x14ac:dyDescent="0.3">
      <c r="A18504">
        <v>2895</v>
      </c>
      <c r="B18504" t="s">
        <v>828</v>
      </c>
      <c r="C18504" t="s">
        <v>153</v>
      </c>
      <c r="K18504">
        <v>7</v>
      </c>
      <c r="L18504">
        <v>0</v>
      </c>
      <c r="M18504">
        <v>20</v>
      </c>
      <c r="N18504">
        <v>0</v>
      </c>
      <c r="O18504">
        <v>36</v>
      </c>
    </row>
    <row r="18505" spans="1:39" x14ac:dyDescent="0.3">
      <c r="A18505">
        <v>2895</v>
      </c>
      <c r="B18505" t="s">
        <v>828</v>
      </c>
      <c r="C18505" t="s">
        <v>2782</v>
      </c>
      <c r="K18505">
        <v>7</v>
      </c>
      <c r="L18505">
        <v>0</v>
      </c>
      <c r="M18505">
        <v>16</v>
      </c>
      <c r="N18505">
        <v>0</v>
      </c>
      <c r="O18505">
        <v>26</v>
      </c>
    </row>
    <row r="18506" spans="1:39" x14ac:dyDescent="0.3">
      <c r="A18506">
        <v>2895</v>
      </c>
      <c r="B18506" t="s">
        <v>828</v>
      </c>
      <c r="C18506" t="s">
        <v>216</v>
      </c>
      <c r="K18506">
        <v>1</v>
      </c>
      <c r="L18506">
        <v>0</v>
      </c>
      <c r="M18506">
        <v>6</v>
      </c>
      <c r="N18506">
        <v>0</v>
      </c>
      <c r="O18506">
        <v>6</v>
      </c>
    </row>
    <row r="18507" spans="1:39" x14ac:dyDescent="0.3">
      <c r="A18507">
        <v>2895</v>
      </c>
      <c r="B18507" t="s">
        <v>828</v>
      </c>
      <c r="C18507" t="s">
        <v>3906</v>
      </c>
      <c r="K18507">
        <v>2</v>
      </c>
      <c r="L18507">
        <v>0</v>
      </c>
      <c r="M18507">
        <v>4</v>
      </c>
      <c r="N18507">
        <v>0</v>
      </c>
      <c r="O18507">
        <v>4</v>
      </c>
    </row>
    <row r="18508" spans="1:39" x14ac:dyDescent="0.3">
      <c r="A18508">
        <v>2895</v>
      </c>
      <c r="B18508" t="s">
        <v>828</v>
      </c>
      <c r="C18508" t="s">
        <v>604</v>
      </c>
      <c r="K18508">
        <v>2</v>
      </c>
      <c r="L18508">
        <v>0</v>
      </c>
      <c r="M18508">
        <v>-3</v>
      </c>
      <c r="N18508">
        <v>0</v>
      </c>
      <c r="O18508">
        <v>-9</v>
      </c>
    </row>
    <row r="18509" spans="1:39" x14ac:dyDescent="0.3">
      <c r="A18509">
        <v>2895</v>
      </c>
      <c r="B18509" t="s">
        <v>1181</v>
      </c>
      <c r="C18509" t="s">
        <v>4271</v>
      </c>
      <c r="K18509">
        <v>9</v>
      </c>
      <c r="L18509">
        <v>0</v>
      </c>
      <c r="M18509">
        <v>20</v>
      </c>
      <c r="N18509">
        <v>0</v>
      </c>
      <c r="O18509">
        <v>42</v>
      </c>
    </row>
    <row r="18510" spans="1:39" x14ac:dyDescent="0.3">
      <c r="A18510">
        <v>2895</v>
      </c>
      <c r="B18510" t="s">
        <v>1181</v>
      </c>
      <c r="C18510" t="s">
        <v>44</v>
      </c>
      <c r="K18510">
        <v>9</v>
      </c>
      <c r="L18510">
        <v>0</v>
      </c>
      <c r="M18510">
        <v>10</v>
      </c>
      <c r="N18510">
        <v>0</v>
      </c>
      <c r="O18510">
        <v>30</v>
      </c>
    </row>
    <row r="18511" spans="1:39" x14ac:dyDescent="0.3">
      <c r="A18511">
        <v>2895</v>
      </c>
      <c r="B18511" t="s">
        <v>1181</v>
      </c>
      <c r="C18511" t="s">
        <v>1804</v>
      </c>
      <c r="K18511">
        <v>1</v>
      </c>
      <c r="L18511">
        <v>0</v>
      </c>
      <c r="M18511">
        <v>6</v>
      </c>
      <c r="N18511">
        <v>0</v>
      </c>
      <c r="O18511">
        <v>6</v>
      </c>
    </row>
    <row r="18512" spans="1:39" x14ac:dyDescent="0.3">
      <c r="A18512">
        <v>2895</v>
      </c>
      <c r="B18512" t="s">
        <v>1181</v>
      </c>
      <c r="C18512" t="s">
        <v>4138</v>
      </c>
      <c r="K18512">
        <v>1</v>
      </c>
      <c r="L18512">
        <v>0</v>
      </c>
      <c r="M18512">
        <v>2</v>
      </c>
      <c r="N18512">
        <v>0</v>
      </c>
      <c r="O18512">
        <v>2</v>
      </c>
    </row>
    <row r="18513" spans="1:29" x14ac:dyDescent="0.3">
      <c r="A18513">
        <v>2895</v>
      </c>
      <c r="B18513" t="s">
        <v>828</v>
      </c>
      <c r="C18513" t="s">
        <v>216</v>
      </c>
      <c r="P18513">
        <v>21</v>
      </c>
      <c r="Q18513">
        <v>0</v>
      </c>
      <c r="R18513">
        <v>49</v>
      </c>
      <c r="S18513">
        <v>6</v>
      </c>
    </row>
    <row r="18514" spans="1:29" x14ac:dyDescent="0.3">
      <c r="A18514">
        <v>2895</v>
      </c>
      <c r="B18514" t="s">
        <v>828</v>
      </c>
      <c r="C18514" t="s">
        <v>153</v>
      </c>
      <c r="P18514">
        <v>16</v>
      </c>
      <c r="Q18514">
        <v>0</v>
      </c>
      <c r="R18514">
        <v>38</v>
      </c>
      <c r="S18514">
        <v>3</v>
      </c>
    </row>
    <row r="18515" spans="1:29" x14ac:dyDescent="0.3">
      <c r="A18515">
        <v>2895</v>
      </c>
      <c r="B18515" t="s">
        <v>828</v>
      </c>
      <c r="C18515" t="s">
        <v>247</v>
      </c>
      <c r="P18515">
        <v>12</v>
      </c>
      <c r="Q18515">
        <v>0</v>
      </c>
      <c r="R18515">
        <v>30</v>
      </c>
      <c r="S18515">
        <v>4</v>
      </c>
    </row>
    <row r="18516" spans="1:29" x14ac:dyDescent="0.3">
      <c r="A18516">
        <v>2895</v>
      </c>
      <c r="B18516" t="s">
        <v>828</v>
      </c>
      <c r="C18516" t="s">
        <v>2927</v>
      </c>
      <c r="P18516">
        <v>9</v>
      </c>
      <c r="Q18516">
        <v>0</v>
      </c>
      <c r="R18516">
        <v>26</v>
      </c>
      <c r="S18516">
        <v>4</v>
      </c>
    </row>
    <row r="18517" spans="1:29" x14ac:dyDescent="0.3">
      <c r="A18517">
        <v>2895</v>
      </c>
      <c r="B18517" t="s">
        <v>828</v>
      </c>
      <c r="C18517" t="s">
        <v>3906</v>
      </c>
      <c r="P18517">
        <v>10</v>
      </c>
      <c r="Q18517">
        <v>0</v>
      </c>
      <c r="R18517">
        <v>10</v>
      </c>
      <c r="S18517">
        <v>1</v>
      </c>
    </row>
    <row r="18518" spans="1:29" x14ac:dyDescent="0.3">
      <c r="A18518">
        <v>2895</v>
      </c>
      <c r="B18518" t="s">
        <v>828</v>
      </c>
      <c r="C18518" t="s">
        <v>1712</v>
      </c>
      <c r="P18518">
        <v>8</v>
      </c>
      <c r="Q18518">
        <v>0</v>
      </c>
      <c r="R18518">
        <v>8</v>
      </c>
      <c r="S18518">
        <v>1</v>
      </c>
    </row>
    <row r="18519" spans="1:29" x14ac:dyDescent="0.3">
      <c r="A18519">
        <v>2895</v>
      </c>
      <c r="B18519" t="s">
        <v>1181</v>
      </c>
      <c r="C18519" t="s">
        <v>1804</v>
      </c>
      <c r="P18519">
        <v>48</v>
      </c>
      <c r="Q18519">
        <v>0</v>
      </c>
      <c r="R18519">
        <v>90</v>
      </c>
      <c r="S18519">
        <v>5</v>
      </c>
    </row>
    <row r="18520" spans="1:29" x14ac:dyDescent="0.3">
      <c r="A18520">
        <v>2895</v>
      </c>
      <c r="B18520" t="s">
        <v>1181</v>
      </c>
      <c r="C18520" t="s">
        <v>1410</v>
      </c>
      <c r="P18520">
        <v>35</v>
      </c>
      <c r="Q18520">
        <v>0</v>
      </c>
      <c r="R18520">
        <v>77</v>
      </c>
      <c r="S18520">
        <v>6</v>
      </c>
    </row>
    <row r="18521" spans="1:29" x14ac:dyDescent="0.3">
      <c r="A18521">
        <v>2895</v>
      </c>
      <c r="B18521" t="s">
        <v>1181</v>
      </c>
      <c r="C18521" t="s">
        <v>4138</v>
      </c>
      <c r="P18521">
        <v>20</v>
      </c>
      <c r="Q18521">
        <v>1</v>
      </c>
      <c r="R18521">
        <v>62</v>
      </c>
      <c r="S18521">
        <v>6</v>
      </c>
    </row>
    <row r="18522" spans="1:29" x14ac:dyDescent="0.3">
      <c r="A18522">
        <v>2895</v>
      </c>
      <c r="B18522" t="s">
        <v>1181</v>
      </c>
      <c r="C18522" t="s">
        <v>3701</v>
      </c>
      <c r="P18522">
        <v>12</v>
      </c>
      <c r="Q18522">
        <v>0</v>
      </c>
      <c r="R18522">
        <v>60</v>
      </c>
      <c r="S18522">
        <v>8</v>
      </c>
    </row>
    <row r="18523" spans="1:29" x14ac:dyDescent="0.3">
      <c r="A18523">
        <v>2895</v>
      </c>
      <c r="B18523" t="s">
        <v>1181</v>
      </c>
      <c r="C18523" t="s">
        <v>44</v>
      </c>
      <c r="P18523">
        <v>9</v>
      </c>
      <c r="Q18523">
        <v>0</v>
      </c>
      <c r="R18523">
        <v>13</v>
      </c>
      <c r="S18523">
        <v>3</v>
      </c>
    </row>
    <row r="18524" spans="1:29" x14ac:dyDescent="0.3">
      <c r="A18524">
        <v>2895</v>
      </c>
      <c r="B18524" t="s">
        <v>1181</v>
      </c>
      <c r="C18524" t="s">
        <v>131</v>
      </c>
      <c r="P18524">
        <v>7</v>
      </c>
      <c r="Q18524">
        <v>0</v>
      </c>
      <c r="R18524">
        <v>7</v>
      </c>
      <c r="S18524">
        <v>1</v>
      </c>
    </row>
    <row r="18525" spans="1:29" x14ac:dyDescent="0.3">
      <c r="A18525">
        <v>2895</v>
      </c>
      <c r="B18525" t="s">
        <v>828</v>
      </c>
      <c r="C18525" t="s">
        <v>216</v>
      </c>
      <c r="T18525">
        <v>17</v>
      </c>
      <c r="U18525">
        <v>24</v>
      </c>
      <c r="V18525">
        <v>0</v>
      </c>
      <c r="W18525">
        <v>51</v>
      </c>
      <c r="X18525">
        <v>3</v>
      </c>
    </row>
    <row r="18526" spans="1:29" x14ac:dyDescent="0.3">
      <c r="A18526">
        <v>2895</v>
      </c>
      <c r="B18526" t="s">
        <v>828</v>
      </c>
      <c r="C18526" t="s">
        <v>1017</v>
      </c>
      <c r="T18526">
        <v>31</v>
      </c>
      <c r="U18526">
        <v>31</v>
      </c>
      <c r="V18526">
        <v>0</v>
      </c>
      <c r="W18526">
        <v>31</v>
      </c>
      <c r="X18526">
        <v>1</v>
      </c>
    </row>
    <row r="18527" spans="1:29" x14ac:dyDescent="0.3">
      <c r="A18527">
        <v>2895</v>
      </c>
      <c r="B18527" t="s">
        <v>1181</v>
      </c>
      <c r="C18527" t="s">
        <v>2782</v>
      </c>
      <c r="T18527">
        <v>15.2</v>
      </c>
      <c r="U18527">
        <v>19</v>
      </c>
      <c r="V18527">
        <v>0</v>
      </c>
      <c r="W18527">
        <v>76</v>
      </c>
      <c r="X18527">
        <v>5</v>
      </c>
    </row>
    <row r="18528" spans="1:29" x14ac:dyDescent="0.3">
      <c r="A18528">
        <v>2895</v>
      </c>
      <c r="B18528" t="s">
        <v>1181</v>
      </c>
      <c r="C18528" t="s">
        <v>4138</v>
      </c>
      <c r="Y18528">
        <v>3.2</v>
      </c>
      <c r="Z18528">
        <v>13</v>
      </c>
      <c r="AA18528">
        <v>0</v>
      </c>
      <c r="AB18528">
        <v>13</v>
      </c>
      <c r="AC18528">
        <v>4</v>
      </c>
    </row>
    <row r="18529" spans="1:39" x14ac:dyDescent="0.3">
      <c r="A18529">
        <v>2895</v>
      </c>
      <c r="B18529" t="s">
        <v>828</v>
      </c>
      <c r="C18529" t="s">
        <v>4192</v>
      </c>
      <c r="AD18529">
        <v>5</v>
      </c>
      <c r="AE18529">
        <v>47</v>
      </c>
      <c r="AF18529">
        <v>4</v>
      </c>
      <c r="AG18529">
        <v>80</v>
      </c>
      <c r="AH18529">
        <v>13</v>
      </c>
      <c r="AI18529">
        <v>1</v>
      </c>
    </row>
    <row r="18530" spans="1:39" x14ac:dyDescent="0.3">
      <c r="A18530">
        <v>2895</v>
      </c>
      <c r="B18530" t="s">
        <v>1181</v>
      </c>
      <c r="C18530" t="s">
        <v>4278</v>
      </c>
      <c r="AD18530">
        <v>2</v>
      </c>
      <c r="AE18530">
        <v>37</v>
      </c>
      <c r="AF18530">
        <v>2</v>
      </c>
      <c r="AG18530">
        <v>100</v>
      </c>
      <c r="AH18530">
        <v>7</v>
      </c>
      <c r="AI18530">
        <v>1</v>
      </c>
    </row>
    <row r="18531" spans="1:39" x14ac:dyDescent="0.3">
      <c r="A18531">
        <v>2895</v>
      </c>
      <c r="B18531" t="s">
        <v>1181</v>
      </c>
      <c r="C18531" t="s">
        <v>4280</v>
      </c>
      <c r="AD18531">
        <v>1</v>
      </c>
      <c r="AE18531">
        <v>50</v>
      </c>
      <c r="AF18531">
        <v>1</v>
      </c>
      <c r="AG18531">
        <v>100</v>
      </c>
      <c r="AH18531">
        <v>3</v>
      </c>
      <c r="AI18531">
        <v>0</v>
      </c>
    </row>
    <row r="18532" spans="1:39" x14ac:dyDescent="0.3">
      <c r="A18532">
        <v>2895</v>
      </c>
      <c r="B18532" t="s">
        <v>828</v>
      </c>
      <c r="C18532" t="s">
        <v>155</v>
      </c>
      <c r="AJ18532">
        <v>50</v>
      </c>
      <c r="AK18532">
        <v>180</v>
      </c>
      <c r="AL18532">
        <v>36</v>
      </c>
      <c r="AM18532">
        <v>5</v>
      </c>
    </row>
    <row r="18533" spans="1:39" x14ac:dyDescent="0.3">
      <c r="A18533">
        <v>2895</v>
      </c>
      <c r="B18533" t="s">
        <v>1181</v>
      </c>
      <c r="C18533" t="s">
        <v>4280</v>
      </c>
      <c r="AJ18533">
        <v>51</v>
      </c>
      <c r="AK18533">
        <v>186</v>
      </c>
      <c r="AL18533">
        <v>37.200000000000003</v>
      </c>
      <c r="AM18533">
        <v>5</v>
      </c>
    </row>
    <row r="18534" spans="1:39" x14ac:dyDescent="0.3">
      <c r="A18534">
        <v>2896</v>
      </c>
      <c r="B18534" t="s">
        <v>4524</v>
      </c>
      <c r="C18534" t="s">
        <v>183</v>
      </c>
      <c r="D18534">
        <v>14</v>
      </c>
      <c r="E18534">
        <v>35.700000000000003</v>
      </c>
      <c r="F18534">
        <v>5</v>
      </c>
      <c r="G18534">
        <v>1</v>
      </c>
      <c r="H18534">
        <v>1</v>
      </c>
      <c r="I18534">
        <v>113</v>
      </c>
      <c r="J18534">
        <v>112.8</v>
      </c>
    </row>
    <row r="18535" spans="1:39" x14ac:dyDescent="0.3">
      <c r="A18535">
        <v>2896</v>
      </c>
      <c r="B18535" t="s">
        <v>572</v>
      </c>
      <c r="C18535" t="s">
        <v>2074</v>
      </c>
      <c r="D18535">
        <v>25</v>
      </c>
      <c r="E18535">
        <v>48</v>
      </c>
      <c r="F18535">
        <v>12</v>
      </c>
      <c r="G18535">
        <v>1</v>
      </c>
      <c r="H18535">
        <v>0</v>
      </c>
      <c r="I18535">
        <v>151</v>
      </c>
      <c r="J18535">
        <v>90.7</v>
      </c>
    </row>
    <row r="18536" spans="1:39" x14ac:dyDescent="0.3">
      <c r="A18536">
        <v>2896</v>
      </c>
      <c r="B18536" t="s">
        <v>572</v>
      </c>
      <c r="C18536" t="s">
        <v>2143</v>
      </c>
      <c r="D18536">
        <v>15</v>
      </c>
      <c r="E18536">
        <v>13.3</v>
      </c>
      <c r="F18536">
        <v>2</v>
      </c>
      <c r="G18536">
        <v>1</v>
      </c>
      <c r="H18536">
        <v>0</v>
      </c>
      <c r="I18536">
        <v>70</v>
      </c>
      <c r="J18536">
        <v>39.200000000000003</v>
      </c>
    </row>
    <row r="18537" spans="1:39" x14ac:dyDescent="0.3">
      <c r="A18537">
        <v>2896</v>
      </c>
      <c r="B18537" t="s">
        <v>4524</v>
      </c>
      <c r="C18537" t="s">
        <v>4525</v>
      </c>
      <c r="K18537">
        <v>19</v>
      </c>
      <c r="L18537">
        <v>0</v>
      </c>
      <c r="M18537">
        <v>65</v>
      </c>
      <c r="N18537">
        <v>3</v>
      </c>
      <c r="O18537">
        <v>112</v>
      </c>
    </row>
    <row r="18538" spans="1:39" x14ac:dyDescent="0.3">
      <c r="A18538">
        <v>2896</v>
      </c>
      <c r="B18538" t="s">
        <v>4524</v>
      </c>
      <c r="C18538" t="s">
        <v>56</v>
      </c>
      <c r="K18538">
        <v>2</v>
      </c>
      <c r="L18538">
        <v>0</v>
      </c>
      <c r="M18538">
        <v>7</v>
      </c>
      <c r="N18538">
        <v>0</v>
      </c>
      <c r="O18538">
        <v>11</v>
      </c>
    </row>
    <row r="18539" spans="1:39" x14ac:dyDescent="0.3">
      <c r="A18539">
        <v>2896</v>
      </c>
      <c r="B18539" t="s">
        <v>4524</v>
      </c>
      <c r="C18539" t="s">
        <v>3254</v>
      </c>
      <c r="K18539">
        <v>5</v>
      </c>
      <c r="L18539">
        <v>0</v>
      </c>
      <c r="M18539">
        <v>6</v>
      </c>
      <c r="N18539">
        <v>0</v>
      </c>
      <c r="O18539">
        <v>10</v>
      </c>
    </row>
    <row r="18540" spans="1:39" x14ac:dyDescent="0.3">
      <c r="A18540">
        <v>2896</v>
      </c>
      <c r="B18540" t="s">
        <v>4524</v>
      </c>
      <c r="C18540" t="s">
        <v>74</v>
      </c>
      <c r="K18540">
        <v>1</v>
      </c>
      <c r="L18540">
        <v>0</v>
      </c>
      <c r="M18540">
        <v>0</v>
      </c>
      <c r="N18540">
        <v>0</v>
      </c>
      <c r="O18540">
        <v>0</v>
      </c>
    </row>
    <row r="18541" spans="1:39" x14ac:dyDescent="0.3">
      <c r="A18541">
        <v>2896</v>
      </c>
      <c r="B18541" t="s">
        <v>4524</v>
      </c>
      <c r="C18541" t="s">
        <v>4526</v>
      </c>
      <c r="K18541">
        <v>1</v>
      </c>
      <c r="L18541">
        <v>0</v>
      </c>
      <c r="M18541">
        <v>-2</v>
      </c>
      <c r="N18541">
        <v>0</v>
      </c>
      <c r="O18541">
        <v>-2</v>
      </c>
    </row>
    <row r="18542" spans="1:39" x14ac:dyDescent="0.3">
      <c r="A18542">
        <v>2896</v>
      </c>
      <c r="B18542" t="s">
        <v>4524</v>
      </c>
      <c r="C18542" t="s">
        <v>3849</v>
      </c>
      <c r="K18542">
        <v>1</v>
      </c>
      <c r="L18542">
        <v>0</v>
      </c>
      <c r="M18542">
        <v>-4</v>
      </c>
      <c r="N18542">
        <v>0</v>
      </c>
      <c r="O18542">
        <v>-4</v>
      </c>
    </row>
    <row r="18543" spans="1:39" x14ac:dyDescent="0.3">
      <c r="A18543">
        <v>2896</v>
      </c>
      <c r="B18543" t="s">
        <v>4524</v>
      </c>
      <c r="C18543" t="s">
        <v>183</v>
      </c>
      <c r="K18543">
        <v>14</v>
      </c>
      <c r="L18543">
        <v>0</v>
      </c>
      <c r="M18543">
        <v>9</v>
      </c>
      <c r="N18543">
        <v>0</v>
      </c>
      <c r="O18543">
        <v>-17</v>
      </c>
    </row>
    <row r="18544" spans="1:39" x14ac:dyDescent="0.3">
      <c r="A18544">
        <v>2896</v>
      </c>
      <c r="B18544" t="s">
        <v>572</v>
      </c>
      <c r="C18544" t="s">
        <v>4527</v>
      </c>
      <c r="K18544">
        <v>10</v>
      </c>
      <c r="L18544">
        <v>0</v>
      </c>
      <c r="M18544">
        <v>27</v>
      </c>
      <c r="N18544">
        <v>0</v>
      </c>
      <c r="O18544">
        <v>46</v>
      </c>
    </row>
    <row r="18545" spans="1:19" x14ac:dyDescent="0.3">
      <c r="A18545">
        <v>2896</v>
      </c>
      <c r="B18545" t="s">
        <v>572</v>
      </c>
      <c r="C18545" t="s">
        <v>2143</v>
      </c>
      <c r="K18545">
        <v>9</v>
      </c>
      <c r="L18545">
        <v>0</v>
      </c>
      <c r="M18545">
        <v>7</v>
      </c>
      <c r="N18545">
        <v>0</v>
      </c>
      <c r="O18545">
        <v>9</v>
      </c>
    </row>
    <row r="18546" spans="1:19" x14ac:dyDescent="0.3">
      <c r="A18546">
        <v>2896</v>
      </c>
      <c r="B18546" t="s">
        <v>572</v>
      </c>
      <c r="C18546" t="s">
        <v>2074</v>
      </c>
      <c r="K18546">
        <v>8</v>
      </c>
      <c r="L18546">
        <v>0</v>
      </c>
      <c r="M18546">
        <v>10</v>
      </c>
      <c r="N18546">
        <v>0</v>
      </c>
      <c r="O18546">
        <v>4</v>
      </c>
    </row>
    <row r="18547" spans="1:19" x14ac:dyDescent="0.3">
      <c r="A18547">
        <v>2896</v>
      </c>
      <c r="B18547" t="s">
        <v>572</v>
      </c>
      <c r="C18547" t="s">
        <v>1668</v>
      </c>
      <c r="K18547">
        <v>2</v>
      </c>
      <c r="L18547">
        <v>0</v>
      </c>
      <c r="M18547">
        <v>0</v>
      </c>
      <c r="N18547">
        <v>0</v>
      </c>
      <c r="O18547">
        <v>-5</v>
      </c>
    </row>
    <row r="18548" spans="1:19" x14ac:dyDescent="0.3">
      <c r="A18548">
        <v>2896</v>
      </c>
      <c r="B18548" t="s">
        <v>572</v>
      </c>
      <c r="C18548" t="s">
        <v>1696</v>
      </c>
      <c r="K18548">
        <v>4</v>
      </c>
      <c r="L18548">
        <v>0</v>
      </c>
      <c r="M18548">
        <v>3</v>
      </c>
      <c r="N18548">
        <v>0</v>
      </c>
      <c r="O18548">
        <v>-9</v>
      </c>
    </row>
    <row r="18549" spans="1:19" x14ac:dyDescent="0.3">
      <c r="A18549">
        <v>2896</v>
      </c>
      <c r="B18549" t="s">
        <v>572</v>
      </c>
      <c r="C18549" t="s">
        <v>4528</v>
      </c>
      <c r="K18549">
        <v>1</v>
      </c>
      <c r="L18549">
        <v>0</v>
      </c>
      <c r="M18549">
        <v>-12</v>
      </c>
      <c r="N18549">
        <v>0</v>
      </c>
      <c r="O18549">
        <v>-12</v>
      </c>
    </row>
    <row r="18550" spans="1:19" x14ac:dyDescent="0.3">
      <c r="A18550">
        <v>2896</v>
      </c>
      <c r="B18550" t="s">
        <v>4524</v>
      </c>
      <c r="C18550" t="s">
        <v>4529</v>
      </c>
      <c r="P18550">
        <v>52</v>
      </c>
      <c r="Q18550">
        <v>1</v>
      </c>
      <c r="R18550">
        <v>93</v>
      </c>
      <c r="S18550">
        <v>2</v>
      </c>
    </row>
    <row r="18551" spans="1:19" x14ac:dyDescent="0.3">
      <c r="A18551">
        <v>2896</v>
      </c>
      <c r="B18551" t="s">
        <v>4524</v>
      </c>
      <c r="C18551" t="s">
        <v>56</v>
      </c>
      <c r="P18551">
        <v>8</v>
      </c>
      <c r="Q18551">
        <v>0</v>
      </c>
      <c r="R18551">
        <v>8</v>
      </c>
      <c r="S18551">
        <v>1</v>
      </c>
    </row>
    <row r="18552" spans="1:19" x14ac:dyDescent="0.3">
      <c r="A18552">
        <v>2896</v>
      </c>
      <c r="B18552" t="s">
        <v>4524</v>
      </c>
      <c r="C18552" t="s">
        <v>4525</v>
      </c>
      <c r="P18552">
        <v>7</v>
      </c>
      <c r="Q18552">
        <v>0</v>
      </c>
      <c r="R18552">
        <v>7</v>
      </c>
      <c r="S18552">
        <v>1</v>
      </c>
    </row>
    <row r="18553" spans="1:19" x14ac:dyDescent="0.3">
      <c r="A18553">
        <v>2896</v>
      </c>
      <c r="B18553" t="s">
        <v>4524</v>
      </c>
      <c r="C18553" t="s">
        <v>74</v>
      </c>
      <c r="P18553">
        <v>5</v>
      </c>
      <c r="Q18553">
        <v>0</v>
      </c>
      <c r="R18553">
        <v>5</v>
      </c>
      <c r="S18553">
        <v>1</v>
      </c>
    </row>
    <row r="18554" spans="1:19" x14ac:dyDescent="0.3">
      <c r="A18554">
        <v>2896</v>
      </c>
      <c r="B18554" t="s">
        <v>572</v>
      </c>
      <c r="C18554" t="s">
        <v>1668</v>
      </c>
      <c r="P18554">
        <v>47</v>
      </c>
      <c r="Q18554">
        <v>0</v>
      </c>
      <c r="R18554">
        <v>83</v>
      </c>
      <c r="S18554">
        <v>4</v>
      </c>
    </row>
    <row r="18555" spans="1:19" x14ac:dyDescent="0.3">
      <c r="A18555">
        <v>2896</v>
      </c>
      <c r="B18555" t="s">
        <v>572</v>
      </c>
      <c r="C18555" t="s">
        <v>1006</v>
      </c>
      <c r="P18555">
        <v>26</v>
      </c>
      <c r="Q18555">
        <v>0</v>
      </c>
      <c r="R18555">
        <v>42</v>
      </c>
      <c r="S18555">
        <v>2</v>
      </c>
    </row>
    <row r="18556" spans="1:19" x14ac:dyDescent="0.3">
      <c r="A18556">
        <v>2896</v>
      </c>
      <c r="B18556" t="s">
        <v>572</v>
      </c>
      <c r="C18556" t="s">
        <v>247</v>
      </c>
      <c r="P18556">
        <v>18</v>
      </c>
      <c r="Q18556">
        <v>0</v>
      </c>
      <c r="R18556">
        <v>38</v>
      </c>
      <c r="S18556">
        <v>4</v>
      </c>
    </row>
    <row r="18557" spans="1:19" x14ac:dyDescent="0.3">
      <c r="A18557">
        <v>2896</v>
      </c>
      <c r="B18557" t="s">
        <v>572</v>
      </c>
      <c r="C18557" t="s">
        <v>2375</v>
      </c>
      <c r="P18557">
        <v>23</v>
      </c>
      <c r="Q18557">
        <v>0</v>
      </c>
      <c r="R18557">
        <v>23</v>
      </c>
      <c r="S18557">
        <v>1</v>
      </c>
    </row>
    <row r="18558" spans="1:19" x14ac:dyDescent="0.3">
      <c r="A18558">
        <v>2896</v>
      </c>
      <c r="B18558" t="s">
        <v>572</v>
      </c>
      <c r="C18558" t="s">
        <v>215</v>
      </c>
      <c r="P18558">
        <v>18</v>
      </c>
      <c r="Q18558">
        <v>0</v>
      </c>
      <c r="R18558">
        <v>18</v>
      </c>
      <c r="S18558">
        <v>1</v>
      </c>
    </row>
    <row r="18559" spans="1:19" x14ac:dyDescent="0.3">
      <c r="A18559">
        <v>2896</v>
      </c>
      <c r="B18559" t="s">
        <v>572</v>
      </c>
      <c r="C18559" t="s">
        <v>1581</v>
      </c>
      <c r="P18559">
        <v>12</v>
      </c>
      <c r="Q18559">
        <v>0</v>
      </c>
      <c r="R18559">
        <v>12</v>
      </c>
      <c r="S18559">
        <v>1</v>
      </c>
    </row>
    <row r="18560" spans="1:19" x14ac:dyDescent="0.3">
      <c r="A18560">
        <v>2896</v>
      </c>
      <c r="B18560" t="s">
        <v>572</v>
      </c>
      <c r="C18560" t="s">
        <v>4221</v>
      </c>
      <c r="P18560">
        <v>5</v>
      </c>
      <c r="Q18560">
        <v>0</v>
      </c>
      <c r="R18560">
        <v>5</v>
      </c>
      <c r="S18560">
        <v>1</v>
      </c>
    </row>
    <row r="18561" spans="1:39" x14ac:dyDescent="0.3">
      <c r="A18561">
        <v>2896</v>
      </c>
      <c r="B18561" t="s">
        <v>4524</v>
      </c>
      <c r="C18561" t="s">
        <v>202</v>
      </c>
      <c r="T18561">
        <v>28</v>
      </c>
      <c r="U18561">
        <v>28</v>
      </c>
      <c r="V18561">
        <v>0</v>
      </c>
      <c r="W18561">
        <v>28</v>
      </c>
      <c r="X18561">
        <v>1</v>
      </c>
    </row>
    <row r="18562" spans="1:39" x14ac:dyDescent="0.3">
      <c r="A18562">
        <v>2896</v>
      </c>
      <c r="B18562" t="s">
        <v>4524</v>
      </c>
      <c r="C18562" t="s">
        <v>4530</v>
      </c>
      <c r="T18562">
        <v>10</v>
      </c>
      <c r="U18562">
        <v>10</v>
      </c>
      <c r="V18562">
        <v>0</v>
      </c>
      <c r="W18562">
        <v>10</v>
      </c>
      <c r="X18562">
        <v>1</v>
      </c>
    </row>
    <row r="18563" spans="1:39" x14ac:dyDescent="0.3">
      <c r="A18563">
        <v>2896</v>
      </c>
      <c r="B18563" t="s">
        <v>572</v>
      </c>
      <c r="C18563" t="s">
        <v>1668</v>
      </c>
      <c r="T18563">
        <v>30.5</v>
      </c>
      <c r="U18563">
        <v>48</v>
      </c>
      <c r="V18563">
        <v>0</v>
      </c>
      <c r="W18563">
        <v>61</v>
      </c>
      <c r="X18563">
        <v>2</v>
      </c>
    </row>
    <row r="18564" spans="1:39" x14ac:dyDescent="0.3">
      <c r="A18564">
        <v>2896</v>
      </c>
      <c r="B18564" t="s">
        <v>572</v>
      </c>
      <c r="C18564" t="s">
        <v>4527</v>
      </c>
      <c r="T18564">
        <v>24</v>
      </c>
      <c r="U18564">
        <v>24</v>
      </c>
      <c r="V18564">
        <v>0</v>
      </c>
      <c r="W18564">
        <v>48</v>
      </c>
      <c r="X18564">
        <v>2</v>
      </c>
    </row>
    <row r="18565" spans="1:39" x14ac:dyDescent="0.3">
      <c r="A18565">
        <v>2896</v>
      </c>
      <c r="B18565" t="s">
        <v>4524</v>
      </c>
      <c r="C18565" t="s">
        <v>4531</v>
      </c>
      <c r="Y18565">
        <v>8</v>
      </c>
      <c r="Z18565">
        <v>22</v>
      </c>
      <c r="AA18565">
        <v>0</v>
      </c>
      <c r="AB18565">
        <v>56</v>
      </c>
      <c r="AC18565">
        <v>7</v>
      </c>
    </row>
    <row r="18566" spans="1:39" x14ac:dyDescent="0.3">
      <c r="A18566">
        <v>2896</v>
      </c>
      <c r="B18566" t="s">
        <v>572</v>
      </c>
      <c r="C18566" t="s">
        <v>1668</v>
      </c>
      <c r="Y18566">
        <v>6.7</v>
      </c>
      <c r="Z18566">
        <v>14</v>
      </c>
      <c r="AA18566">
        <v>0</v>
      </c>
      <c r="AB18566">
        <v>40</v>
      </c>
      <c r="AC18566">
        <v>6</v>
      </c>
    </row>
    <row r="18567" spans="1:39" x14ac:dyDescent="0.3">
      <c r="A18567">
        <v>2896</v>
      </c>
      <c r="B18567" t="s">
        <v>4524</v>
      </c>
      <c r="C18567" t="s">
        <v>1194</v>
      </c>
      <c r="AD18567">
        <v>0</v>
      </c>
      <c r="AE18567" t="s">
        <v>136</v>
      </c>
      <c r="AF18567">
        <v>0</v>
      </c>
      <c r="AG18567" t="s">
        <v>136</v>
      </c>
      <c r="AH18567">
        <v>2</v>
      </c>
      <c r="AI18567">
        <v>2</v>
      </c>
    </row>
    <row r="18568" spans="1:39" x14ac:dyDescent="0.3">
      <c r="A18568">
        <v>2896</v>
      </c>
      <c r="B18568" t="s">
        <v>572</v>
      </c>
      <c r="C18568" t="s">
        <v>4225</v>
      </c>
      <c r="AD18568">
        <v>2</v>
      </c>
      <c r="AE18568">
        <v>29</v>
      </c>
      <c r="AF18568">
        <v>1</v>
      </c>
      <c r="AG18568">
        <v>50</v>
      </c>
      <c r="AH18568">
        <v>3</v>
      </c>
      <c r="AI18568">
        <v>0</v>
      </c>
    </row>
    <row r="18569" spans="1:39" x14ac:dyDescent="0.3">
      <c r="A18569">
        <v>2896</v>
      </c>
      <c r="B18569" t="s">
        <v>4524</v>
      </c>
      <c r="C18569" t="s">
        <v>4532</v>
      </c>
      <c r="AJ18569">
        <v>55</v>
      </c>
      <c r="AK18569">
        <v>493</v>
      </c>
      <c r="AL18569">
        <v>44.8</v>
      </c>
      <c r="AM18569">
        <v>11</v>
      </c>
    </row>
    <row r="18570" spans="1:39" x14ac:dyDescent="0.3">
      <c r="A18570">
        <v>2896</v>
      </c>
      <c r="B18570" t="s">
        <v>572</v>
      </c>
      <c r="C18570" t="s">
        <v>320</v>
      </c>
      <c r="AJ18570">
        <v>67</v>
      </c>
      <c r="AK18570">
        <v>285</v>
      </c>
      <c r="AL18570">
        <v>47.5</v>
      </c>
      <c r="AM18570">
        <v>6</v>
      </c>
    </row>
    <row r="18571" spans="1:39" x14ac:dyDescent="0.3">
      <c r="A18571">
        <v>2896</v>
      </c>
      <c r="B18571" t="s">
        <v>572</v>
      </c>
      <c r="C18571" t="s">
        <v>4528</v>
      </c>
      <c r="AJ18571">
        <v>53</v>
      </c>
      <c r="AK18571">
        <v>132</v>
      </c>
      <c r="AL18571">
        <v>44</v>
      </c>
      <c r="AM18571">
        <v>3</v>
      </c>
    </row>
    <row r="18572" spans="1:39" x14ac:dyDescent="0.3">
      <c r="A18572">
        <v>2897</v>
      </c>
      <c r="B18572" t="s">
        <v>808</v>
      </c>
      <c r="C18572" t="s">
        <v>4533</v>
      </c>
      <c r="D18572">
        <v>23</v>
      </c>
      <c r="E18572">
        <v>65.2</v>
      </c>
      <c r="F18572">
        <v>15</v>
      </c>
      <c r="G18572">
        <v>0</v>
      </c>
      <c r="H18572">
        <v>4</v>
      </c>
      <c r="I18572">
        <v>218</v>
      </c>
      <c r="J18572">
        <v>202.2</v>
      </c>
    </row>
    <row r="18573" spans="1:39" x14ac:dyDescent="0.3">
      <c r="A18573">
        <v>2897</v>
      </c>
      <c r="B18573" t="s">
        <v>808</v>
      </c>
      <c r="C18573" t="s">
        <v>2177</v>
      </c>
      <c r="D18573">
        <v>4</v>
      </c>
      <c r="E18573">
        <v>25</v>
      </c>
      <c r="F18573">
        <v>1</v>
      </c>
      <c r="G18573">
        <v>0</v>
      </c>
      <c r="H18573">
        <v>1</v>
      </c>
      <c r="I18573">
        <v>57</v>
      </c>
      <c r="J18573">
        <v>227.2</v>
      </c>
    </row>
    <row r="18574" spans="1:39" x14ac:dyDescent="0.3">
      <c r="A18574">
        <v>2897</v>
      </c>
      <c r="B18574" t="s">
        <v>808</v>
      </c>
      <c r="C18574" t="s">
        <v>4534</v>
      </c>
      <c r="D18574">
        <v>1</v>
      </c>
      <c r="E18574">
        <v>0</v>
      </c>
      <c r="F18574">
        <v>0</v>
      </c>
      <c r="G18574">
        <v>0</v>
      </c>
      <c r="H18574">
        <v>0</v>
      </c>
      <c r="I18574">
        <v>0</v>
      </c>
      <c r="J18574">
        <v>0</v>
      </c>
    </row>
    <row r="18575" spans="1:39" x14ac:dyDescent="0.3">
      <c r="A18575">
        <v>2897</v>
      </c>
      <c r="B18575" t="s">
        <v>281</v>
      </c>
      <c r="C18575" t="s">
        <v>4535</v>
      </c>
      <c r="D18575">
        <v>52</v>
      </c>
      <c r="E18575">
        <v>48.1</v>
      </c>
      <c r="F18575">
        <v>25</v>
      </c>
      <c r="G18575">
        <v>3</v>
      </c>
      <c r="H18575">
        <v>1</v>
      </c>
      <c r="I18575">
        <v>328</v>
      </c>
      <c r="J18575">
        <v>95.9</v>
      </c>
    </row>
    <row r="18576" spans="1:39" x14ac:dyDescent="0.3">
      <c r="A18576">
        <v>2897</v>
      </c>
      <c r="B18576" t="s">
        <v>281</v>
      </c>
      <c r="C18576" t="s">
        <v>3665</v>
      </c>
      <c r="D18576">
        <v>7</v>
      </c>
      <c r="E18576">
        <v>57.1</v>
      </c>
      <c r="F18576">
        <v>4</v>
      </c>
      <c r="G18576">
        <v>0</v>
      </c>
      <c r="H18576">
        <v>0</v>
      </c>
      <c r="I18576">
        <v>73</v>
      </c>
      <c r="J18576">
        <v>144.69999999999999</v>
      </c>
    </row>
    <row r="18577" spans="1:19" x14ac:dyDescent="0.3">
      <c r="A18577">
        <v>2897</v>
      </c>
      <c r="B18577" t="s">
        <v>808</v>
      </c>
      <c r="C18577" t="s">
        <v>4272</v>
      </c>
      <c r="K18577">
        <v>16</v>
      </c>
      <c r="L18577">
        <v>0</v>
      </c>
      <c r="M18577">
        <v>21</v>
      </c>
      <c r="N18577">
        <v>1</v>
      </c>
      <c r="O18577">
        <v>101</v>
      </c>
    </row>
    <row r="18578" spans="1:19" x14ac:dyDescent="0.3">
      <c r="A18578">
        <v>2897</v>
      </c>
      <c r="B18578" t="s">
        <v>808</v>
      </c>
      <c r="C18578" t="s">
        <v>4215</v>
      </c>
      <c r="K18578">
        <v>16</v>
      </c>
      <c r="L18578">
        <v>0</v>
      </c>
      <c r="M18578">
        <v>13</v>
      </c>
      <c r="N18578">
        <v>0</v>
      </c>
      <c r="O18578">
        <v>83</v>
      </c>
    </row>
    <row r="18579" spans="1:19" x14ac:dyDescent="0.3">
      <c r="A18579">
        <v>2897</v>
      </c>
      <c r="B18579" t="s">
        <v>808</v>
      </c>
      <c r="C18579" t="s">
        <v>4533</v>
      </c>
      <c r="K18579">
        <v>15</v>
      </c>
      <c r="L18579">
        <v>0</v>
      </c>
      <c r="M18579">
        <v>22</v>
      </c>
      <c r="N18579">
        <v>0</v>
      </c>
      <c r="O18579">
        <v>57</v>
      </c>
    </row>
    <row r="18580" spans="1:19" x14ac:dyDescent="0.3">
      <c r="A18580">
        <v>2897</v>
      </c>
      <c r="B18580" t="s">
        <v>808</v>
      </c>
      <c r="C18580" t="s">
        <v>4218</v>
      </c>
      <c r="K18580">
        <v>2</v>
      </c>
      <c r="L18580">
        <v>0</v>
      </c>
      <c r="M18580">
        <v>19</v>
      </c>
      <c r="N18580">
        <v>1</v>
      </c>
      <c r="O18580">
        <v>31</v>
      </c>
    </row>
    <row r="18581" spans="1:19" x14ac:dyDescent="0.3">
      <c r="A18581">
        <v>2897</v>
      </c>
      <c r="B18581" t="s">
        <v>808</v>
      </c>
      <c r="C18581" t="s">
        <v>98</v>
      </c>
      <c r="K18581">
        <v>2</v>
      </c>
      <c r="L18581">
        <v>0</v>
      </c>
      <c r="M18581">
        <v>11</v>
      </c>
      <c r="N18581">
        <v>0</v>
      </c>
      <c r="O18581">
        <v>17</v>
      </c>
    </row>
    <row r="18582" spans="1:19" x14ac:dyDescent="0.3">
      <c r="A18582">
        <v>2897</v>
      </c>
      <c r="B18582" t="s">
        <v>808</v>
      </c>
      <c r="C18582" t="s">
        <v>4534</v>
      </c>
      <c r="K18582">
        <v>1</v>
      </c>
      <c r="L18582">
        <v>0</v>
      </c>
      <c r="M18582">
        <v>2</v>
      </c>
      <c r="N18582">
        <v>0</v>
      </c>
      <c r="O18582">
        <v>2</v>
      </c>
    </row>
    <row r="18583" spans="1:19" x14ac:dyDescent="0.3">
      <c r="A18583">
        <v>2897</v>
      </c>
      <c r="B18583" t="s">
        <v>808</v>
      </c>
      <c r="C18583" t="s">
        <v>2177</v>
      </c>
      <c r="K18583">
        <v>2</v>
      </c>
      <c r="L18583">
        <v>0</v>
      </c>
      <c r="M18583">
        <v>-4</v>
      </c>
      <c r="N18583">
        <v>0</v>
      </c>
      <c r="O18583">
        <v>-17</v>
      </c>
    </row>
    <row r="18584" spans="1:19" x14ac:dyDescent="0.3">
      <c r="A18584">
        <v>2897</v>
      </c>
      <c r="B18584" t="s">
        <v>281</v>
      </c>
      <c r="C18584" t="s">
        <v>107</v>
      </c>
      <c r="K18584">
        <v>14</v>
      </c>
      <c r="L18584">
        <v>0</v>
      </c>
      <c r="M18584">
        <v>13</v>
      </c>
      <c r="N18584">
        <v>1</v>
      </c>
      <c r="O18584">
        <v>57</v>
      </c>
    </row>
    <row r="18585" spans="1:19" x14ac:dyDescent="0.3">
      <c r="A18585">
        <v>2897</v>
      </c>
      <c r="B18585" t="s">
        <v>281</v>
      </c>
      <c r="C18585" t="s">
        <v>1973</v>
      </c>
      <c r="K18585">
        <v>1</v>
      </c>
      <c r="L18585">
        <v>0</v>
      </c>
      <c r="M18585">
        <v>-3</v>
      </c>
      <c r="N18585">
        <v>0</v>
      </c>
      <c r="O18585">
        <v>-3</v>
      </c>
    </row>
    <row r="18586" spans="1:19" x14ac:dyDescent="0.3">
      <c r="A18586">
        <v>2897</v>
      </c>
      <c r="B18586" t="s">
        <v>281</v>
      </c>
      <c r="C18586" t="s">
        <v>4535</v>
      </c>
      <c r="K18586">
        <v>11</v>
      </c>
      <c r="L18586">
        <v>0</v>
      </c>
      <c r="M18586">
        <v>15</v>
      </c>
      <c r="N18586">
        <v>1</v>
      </c>
      <c r="O18586">
        <v>-5</v>
      </c>
    </row>
    <row r="18587" spans="1:19" x14ac:dyDescent="0.3">
      <c r="A18587">
        <v>2897</v>
      </c>
      <c r="B18587" t="s">
        <v>808</v>
      </c>
      <c r="C18587" t="s">
        <v>98</v>
      </c>
      <c r="P18587">
        <v>57</v>
      </c>
      <c r="Q18587">
        <v>1</v>
      </c>
      <c r="R18587">
        <v>94</v>
      </c>
      <c r="S18587">
        <v>4</v>
      </c>
    </row>
    <row r="18588" spans="1:19" x14ac:dyDescent="0.3">
      <c r="A18588">
        <v>2897</v>
      </c>
      <c r="B18588" t="s">
        <v>808</v>
      </c>
      <c r="C18588" t="s">
        <v>4272</v>
      </c>
      <c r="P18588">
        <v>62</v>
      </c>
      <c r="Q18588">
        <v>1</v>
      </c>
      <c r="R18588">
        <v>77</v>
      </c>
      <c r="S18588">
        <v>3</v>
      </c>
    </row>
    <row r="18589" spans="1:19" x14ac:dyDescent="0.3">
      <c r="A18589">
        <v>2897</v>
      </c>
      <c r="B18589" t="s">
        <v>808</v>
      </c>
      <c r="C18589" t="s">
        <v>603</v>
      </c>
      <c r="P18589">
        <v>53</v>
      </c>
      <c r="Q18589">
        <v>1</v>
      </c>
      <c r="R18589">
        <v>69</v>
      </c>
      <c r="S18589">
        <v>4</v>
      </c>
    </row>
    <row r="18590" spans="1:19" x14ac:dyDescent="0.3">
      <c r="A18590">
        <v>2897</v>
      </c>
      <c r="B18590" t="s">
        <v>808</v>
      </c>
      <c r="C18590" t="s">
        <v>688</v>
      </c>
      <c r="P18590">
        <v>10</v>
      </c>
      <c r="Q18590">
        <v>1</v>
      </c>
      <c r="R18590">
        <v>10</v>
      </c>
      <c r="S18590">
        <v>1</v>
      </c>
    </row>
    <row r="18591" spans="1:19" x14ac:dyDescent="0.3">
      <c r="A18591">
        <v>2897</v>
      </c>
      <c r="B18591" t="s">
        <v>808</v>
      </c>
      <c r="C18591" t="s">
        <v>4274</v>
      </c>
      <c r="P18591">
        <v>10</v>
      </c>
      <c r="Q18591">
        <v>0</v>
      </c>
      <c r="R18591">
        <v>10</v>
      </c>
      <c r="S18591">
        <v>1</v>
      </c>
    </row>
    <row r="18592" spans="1:19" x14ac:dyDescent="0.3">
      <c r="A18592">
        <v>2897</v>
      </c>
      <c r="B18592" t="s">
        <v>808</v>
      </c>
      <c r="C18592" t="s">
        <v>870</v>
      </c>
      <c r="P18592">
        <v>5</v>
      </c>
      <c r="Q18592">
        <v>0</v>
      </c>
      <c r="R18592">
        <v>5</v>
      </c>
      <c r="S18592">
        <v>1</v>
      </c>
    </row>
    <row r="18593" spans="1:29" x14ac:dyDescent="0.3">
      <c r="A18593">
        <v>2897</v>
      </c>
      <c r="B18593" t="s">
        <v>808</v>
      </c>
      <c r="C18593" t="s">
        <v>4218</v>
      </c>
      <c r="P18593">
        <v>5</v>
      </c>
      <c r="Q18593">
        <v>0</v>
      </c>
      <c r="R18593">
        <v>5</v>
      </c>
      <c r="S18593">
        <v>1</v>
      </c>
    </row>
    <row r="18594" spans="1:29" x14ac:dyDescent="0.3">
      <c r="A18594">
        <v>2897</v>
      </c>
      <c r="B18594" t="s">
        <v>808</v>
      </c>
      <c r="C18594" t="s">
        <v>215</v>
      </c>
      <c r="P18594">
        <v>5</v>
      </c>
      <c r="Q18594">
        <v>1</v>
      </c>
      <c r="R18594">
        <v>5</v>
      </c>
      <c r="S18594">
        <v>1</v>
      </c>
    </row>
    <row r="18595" spans="1:29" x14ac:dyDescent="0.3">
      <c r="A18595">
        <v>2897</v>
      </c>
      <c r="B18595" t="s">
        <v>281</v>
      </c>
      <c r="C18595" t="s">
        <v>4536</v>
      </c>
      <c r="P18595">
        <v>35</v>
      </c>
      <c r="Q18595">
        <v>1</v>
      </c>
      <c r="R18595">
        <v>178</v>
      </c>
      <c r="S18595">
        <v>10</v>
      </c>
    </row>
    <row r="18596" spans="1:29" x14ac:dyDescent="0.3">
      <c r="A18596">
        <v>2897</v>
      </c>
      <c r="B18596" t="s">
        <v>281</v>
      </c>
      <c r="C18596" t="s">
        <v>3010</v>
      </c>
      <c r="P18596">
        <v>29</v>
      </c>
      <c r="Q18596">
        <v>0</v>
      </c>
      <c r="R18596">
        <v>96</v>
      </c>
      <c r="S18596">
        <v>7</v>
      </c>
    </row>
    <row r="18597" spans="1:29" x14ac:dyDescent="0.3">
      <c r="A18597">
        <v>2897</v>
      </c>
      <c r="B18597" t="s">
        <v>281</v>
      </c>
      <c r="C18597" t="s">
        <v>4537</v>
      </c>
      <c r="P18597">
        <v>28</v>
      </c>
      <c r="Q18597">
        <v>0</v>
      </c>
      <c r="R18597">
        <v>36</v>
      </c>
      <c r="S18597">
        <v>2</v>
      </c>
    </row>
    <row r="18598" spans="1:29" x14ac:dyDescent="0.3">
      <c r="A18598">
        <v>2897</v>
      </c>
      <c r="B18598" t="s">
        <v>281</v>
      </c>
      <c r="C18598" t="s">
        <v>326</v>
      </c>
      <c r="P18598">
        <v>11</v>
      </c>
      <c r="Q18598">
        <v>0</v>
      </c>
      <c r="R18598">
        <v>31</v>
      </c>
      <c r="S18598">
        <v>4</v>
      </c>
    </row>
    <row r="18599" spans="1:29" x14ac:dyDescent="0.3">
      <c r="A18599">
        <v>2897</v>
      </c>
      <c r="B18599" t="s">
        <v>281</v>
      </c>
      <c r="C18599" t="s">
        <v>1973</v>
      </c>
      <c r="P18599">
        <v>11</v>
      </c>
      <c r="Q18599">
        <v>0</v>
      </c>
      <c r="R18599">
        <v>20</v>
      </c>
      <c r="S18599">
        <v>3</v>
      </c>
    </row>
    <row r="18600" spans="1:29" x14ac:dyDescent="0.3">
      <c r="A18600">
        <v>2897</v>
      </c>
      <c r="B18600" t="s">
        <v>281</v>
      </c>
      <c r="C18600" t="s">
        <v>4538</v>
      </c>
      <c r="P18600">
        <v>16</v>
      </c>
      <c r="Q18600">
        <v>0</v>
      </c>
      <c r="R18600">
        <v>16</v>
      </c>
      <c r="S18600">
        <v>1</v>
      </c>
    </row>
    <row r="18601" spans="1:29" x14ac:dyDescent="0.3">
      <c r="A18601">
        <v>2897</v>
      </c>
      <c r="B18601" t="s">
        <v>281</v>
      </c>
      <c r="C18601" t="s">
        <v>1235</v>
      </c>
      <c r="P18601">
        <v>13</v>
      </c>
      <c r="Q18601">
        <v>0</v>
      </c>
      <c r="R18601">
        <v>13</v>
      </c>
      <c r="S18601">
        <v>1</v>
      </c>
    </row>
    <row r="18602" spans="1:29" x14ac:dyDescent="0.3">
      <c r="A18602">
        <v>2897</v>
      </c>
      <c r="B18602" t="s">
        <v>281</v>
      </c>
      <c r="C18602" t="s">
        <v>107</v>
      </c>
      <c r="P18602">
        <v>11</v>
      </c>
      <c r="Q18602">
        <v>0</v>
      </c>
      <c r="R18602">
        <v>11</v>
      </c>
      <c r="S18602">
        <v>1</v>
      </c>
    </row>
    <row r="18603" spans="1:29" x14ac:dyDescent="0.3">
      <c r="A18603">
        <v>2897</v>
      </c>
      <c r="B18603" t="s">
        <v>808</v>
      </c>
      <c r="C18603" t="s">
        <v>4539</v>
      </c>
      <c r="T18603">
        <v>12</v>
      </c>
      <c r="U18603">
        <v>13</v>
      </c>
      <c r="V18603">
        <v>0</v>
      </c>
      <c r="W18603">
        <v>24</v>
      </c>
      <c r="X18603">
        <v>2</v>
      </c>
    </row>
    <row r="18604" spans="1:29" x14ac:dyDescent="0.3">
      <c r="A18604">
        <v>2897</v>
      </c>
      <c r="B18604" t="s">
        <v>808</v>
      </c>
      <c r="C18604" t="s">
        <v>603</v>
      </c>
      <c r="T18604">
        <v>0</v>
      </c>
      <c r="U18604">
        <v>0</v>
      </c>
      <c r="V18604">
        <v>0</v>
      </c>
      <c r="W18604">
        <v>0</v>
      </c>
      <c r="X18604">
        <v>1</v>
      </c>
    </row>
    <row r="18605" spans="1:29" x14ac:dyDescent="0.3">
      <c r="A18605">
        <v>2897</v>
      </c>
      <c r="B18605" t="s">
        <v>281</v>
      </c>
      <c r="C18605" t="s">
        <v>56</v>
      </c>
      <c r="T18605">
        <v>17.8</v>
      </c>
      <c r="U18605">
        <v>22</v>
      </c>
      <c r="V18605">
        <v>0</v>
      </c>
      <c r="W18605">
        <v>71</v>
      </c>
      <c r="X18605">
        <v>4</v>
      </c>
    </row>
    <row r="18606" spans="1:29" x14ac:dyDescent="0.3">
      <c r="A18606">
        <v>2897</v>
      </c>
      <c r="B18606" t="s">
        <v>281</v>
      </c>
      <c r="C18606" t="s">
        <v>849</v>
      </c>
      <c r="T18606">
        <v>26.3</v>
      </c>
      <c r="U18606">
        <v>44</v>
      </c>
      <c r="V18606">
        <v>0</v>
      </c>
      <c r="W18606">
        <v>79</v>
      </c>
      <c r="X18606">
        <v>3</v>
      </c>
    </row>
    <row r="18607" spans="1:29" x14ac:dyDescent="0.3">
      <c r="A18607">
        <v>2897</v>
      </c>
      <c r="B18607" t="s">
        <v>808</v>
      </c>
      <c r="C18607" t="s">
        <v>98</v>
      </c>
      <c r="Y18607">
        <v>6</v>
      </c>
      <c r="Z18607">
        <v>12</v>
      </c>
      <c r="AA18607">
        <v>0</v>
      </c>
      <c r="AB18607">
        <v>12</v>
      </c>
      <c r="AC18607">
        <v>2</v>
      </c>
    </row>
    <row r="18608" spans="1:29" x14ac:dyDescent="0.3">
      <c r="A18608">
        <v>2897</v>
      </c>
      <c r="B18608" t="s">
        <v>281</v>
      </c>
      <c r="C18608" t="s">
        <v>3010</v>
      </c>
      <c r="Y18608">
        <v>3</v>
      </c>
      <c r="Z18608">
        <v>3</v>
      </c>
      <c r="AA18608">
        <v>0</v>
      </c>
      <c r="AB18608">
        <v>3</v>
      </c>
      <c r="AC18608">
        <v>1</v>
      </c>
    </row>
    <row r="18609" spans="1:39" x14ac:dyDescent="0.3">
      <c r="A18609">
        <v>2897</v>
      </c>
      <c r="B18609" t="s">
        <v>808</v>
      </c>
      <c r="C18609" t="s">
        <v>123</v>
      </c>
      <c r="AD18609">
        <v>0</v>
      </c>
      <c r="AE18609" t="s">
        <v>136</v>
      </c>
      <c r="AF18609">
        <v>0</v>
      </c>
      <c r="AG18609" t="s">
        <v>136</v>
      </c>
      <c r="AH18609">
        <v>7</v>
      </c>
      <c r="AI18609">
        <v>7</v>
      </c>
    </row>
    <row r="18610" spans="1:39" x14ac:dyDescent="0.3">
      <c r="A18610">
        <v>2897</v>
      </c>
      <c r="B18610" t="s">
        <v>281</v>
      </c>
      <c r="C18610" t="s">
        <v>4540</v>
      </c>
      <c r="AD18610">
        <v>1</v>
      </c>
      <c r="AE18610">
        <v>29</v>
      </c>
      <c r="AF18610">
        <v>1</v>
      </c>
      <c r="AG18610">
        <v>100</v>
      </c>
      <c r="AH18610">
        <v>4</v>
      </c>
      <c r="AI18610">
        <v>1</v>
      </c>
    </row>
    <row r="18611" spans="1:39" x14ac:dyDescent="0.3">
      <c r="A18611">
        <v>2897</v>
      </c>
      <c r="B18611" t="s">
        <v>281</v>
      </c>
      <c r="C18611" t="s">
        <v>3665</v>
      </c>
      <c r="AD18611">
        <v>0</v>
      </c>
      <c r="AE18611" t="s">
        <v>136</v>
      </c>
      <c r="AF18611">
        <v>0</v>
      </c>
      <c r="AG18611" t="s">
        <v>136</v>
      </c>
      <c r="AH18611">
        <v>0</v>
      </c>
      <c r="AI18611">
        <v>0</v>
      </c>
    </row>
    <row r="18612" spans="1:39" x14ac:dyDescent="0.3">
      <c r="A18612">
        <v>2897</v>
      </c>
      <c r="B18612" t="s">
        <v>808</v>
      </c>
      <c r="C18612" t="s">
        <v>4279</v>
      </c>
      <c r="AJ18612">
        <v>39</v>
      </c>
      <c r="AK18612">
        <v>196</v>
      </c>
      <c r="AL18612">
        <v>32.700000000000003</v>
      </c>
      <c r="AM18612">
        <v>6</v>
      </c>
    </row>
    <row r="18613" spans="1:39" x14ac:dyDescent="0.3">
      <c r="A18613">
        <v>2897</v>
      </c>
      <c r="B18613" t="s">
        <v>281</v>
      </c>
      <c r="C18613" t="s">
        <v>4541</v>
      </c>
      <c r="AJ18613">
        <v>41</v>
      </c>
      <c r="AK18613">
        <v>201</v>
      </c>
      <c r="AL18613">
        <v>33.5</v>
      </c>
      <c r="AM18613">
        <v>6</v>
      </c>
    </row>
    <row r="18614" spans="1:39" x14ac:dyDescent="0.3">
      <c r="A18614">
        <v>2898</v>
      </c>
      <c r="B18614" t="s">
        <v>2165</v>
      </c>
      <c r="C18614" t="s">
        <v>3245</v>
      </c>
      <c r="D18614">
        <v>74</v>
      </c>
      <c r="E18614">
        <v>51.4</v>
      </c>
      <c r="F18614">
        <v>38</v>
      </c>
      <c r="G18614">
        <v>4</v>
      </c>
      <c r="H18614">
        <v>2</v>
      </c>
      <c r="I18614">
        <v>419</v>
      </c>
      <c r="J18614">
        <v>97</v>
      </c>
    </row>
    <row r="18615" spans="1:39" x14ac:dyDescent="0.3">
      <c r="A18615">
        <v>2898</v>
      </c>
      <c r="B18615" t="s">
        <v>2165</v>
      </c>
      <c r="C18615" t="s">
        <v>323</v>
      </c>
      <c r="D18615">
        <v>1</v>
      </c>
      <c r="E18615">
        <v>0</v>
      </c>
      <c r="F18615">
        <v>0</v>
      </c>
      <c r="G18615">
        <v>0</v>
      </c>
      <c r="H18615">
        <v>0</v>
      </c>
      <c r="I18615">
        <v>0</v>
      </c>
      <c r="J18615">
        <v>0</v>
      </c>
    </row>
    <row r="18616" spans="1:39" x14ac:dyDescent="0.3">
      <c r="A18616">
        <v>2898</v>
      </c>
      <c r="B18616" t="s">
        <v>457</v>
      </c>
      <c r="C18616" t="s">
        <v>4427</v>
      </c>
      <c r="D18616">
        <v>40</v>
      </c>
      <c r="E18616">
        <v>37.5</v>
      </c>
      <c r="F18616">
        <v>15</v>
      </c>
      <c r="G18616">
        <v>3</v>
      </c>
      <c r="H18616">
        <v>1</v>
      </c>
      <c r="I18616">
        <v>281</v>
      </c>
      <c r="J18616">
        <v>89.8</v>
      </c>
    </row>
    <row r="18617" spans="1:39" x14ac:dyDescent="0.3">
      <c r="A18617">
        <v>2898</v>
      </c>
      <c r="B18617" t="s">
        <v>457</v>
      </c>
      <c r="C18617" t="s">
        <v>4144</v>
      </c>
      <c r="D18617">
        <v>1</v>
      </c>
      <c r="E18617">
        <v>0</v>
      </c>
      <c r="F18617">
        <v>0</v>
      </c>
      <c r="G18617">
        <v>0</v>
      </c>
      <c r="H18617">
        <v>0</v>
      </c>
      <c r="I18617">
        <v>0</v>
      </c>
      <c r="J18617">
        <v>0</v>
      </c>
    </row>
    <row r="18618" spans="1:39" x14ac:dyDescent="0.3">
      <c r="A18618">
        <v>2898</v>
      </c>
      <c r="B18618" t="s">
        <v>2165</v>
      </c>
      <c r="C18618" t="s">
        <v>1692</v>
      </c>
      <c r="K18618">
        <v>17</v>
      </c>
      <c r="L18618">
        <v>0</v>
      </c>
      <c r="M18618">
        <v>12</v>
      </c>
      <c r="N18618">
        <v>1</v>
      </c>
      <c r="O18618">
        <v>45</v>
      </c>
    </row>
    <row r="18619" spans="1:39" x14ac:dyDescent="0.3">
      <c r="A18619">
        <v>2898</v>
      </c>
      <c r="B18619" t="s">
        <v>2165</v>
      </c>
      <c r="C18619" t="s">
        <v>326</v>
      </c>
      <c r="K18619">
        <v>5</v>
      </c>
      <c r="L18619">
        <v>0</v>
      </c>
      <c r="M18619">
        <v>24</v>
      </c>
      <c r="N18619">
        <v>0</v>
      </c>
      <c r="O18619">
        <v>27</v>
      </c>
    </row>
    <row r="18620" spans="1:39" x14ac:dyDescent="0.3">
      <c r="A18620">
        <v>2898</v>
      </c>
      <c r="B18620" t="s">
        <v>2165</v>
      </c>
      <c r="C18620" t="s">
        <v>618</v>
      </c>
      <c r="K18620">
        <v>0</v>
      </c>
      <c r="L18620">
        <v>0</v>
      </c>
      <c r="M18620">
        <v>0</v>
      </c>
      <c r="N18620">
        <v>0</v>
      </c>
      <c r="O18620">
        <v>0</v>
      </c>
    </row>
    <row r="18621" spans="1:39" x14ac:dyDescent="0.3">
      <c r="A18621">
        <v>2898</v>
      </c>
      <c r="B18621" t="s">
        <v>2165</v>
      </c>
      <c r="C18621" t="s">
        <v>3993</v>
      </c>
      <c r="K18621">
        <v>0</v>
      </c>
      <c r="L18621">
        <v>0</v>
      </c>
      <c r="M18621">
        <v>0</v>
      </c>
      <c r="N18621">
        <v>0</v>
      </c>
      <c r="O18621">
        <v>0</v>
      </c>
    </row>
    <row r="18622" spans="1:39" x14ac:dyDescent="0.3">
      <c r="A18622">
        <v>2898</v>
      </c>
      <c r="B18622" t="s">
        <v>2165</v>
      </c>
      <c r="C18622" t="s">
        <v>3245</v>
      </c>
      <c r="K18622">
        <v>9</v>
      </c>
      <c r="L18622">
        <v>0</v>
      </c>
      <c r="M18622">
        <v>5</v>
      </c>
      <c r="N18622">
        <v>0</v>
      </c>
      <c r="O18622">
        <v>-17</v>
      </c>
    </row>
    <row r="18623" spans="1:39" x14ac:dyDescent="0.3">
      <c r="A18623">
        <v>2898</v>
      </c>
      <c r="B18623" t="s">
        <v>457</v>
      </c>
      <c r="C18623" t="s">
        <v>4542</v>
      </c>
      <c r="K18623">
        <v>17</v>
      </c>
      <c r="L18623">
        <v>0</v>
      </c>
      <c r="M18623">
        <v>11</v>
      </c>
      <c r="N18623">
        <v>0</v>
      </c>
      <c r="O18623">
        <v>51</v>
      </c>
    </row>
    <row r="18624" spans="1:39" x14ac:dyDescent="0.3">
      <c r="A18624">
        <v>2898</v>
      </c>
      <c r="B18624" t="s">
        <v>457</v>
      </c>
      <c r="C18624" t="s">
        <v>120</v>
      </c>
      <c r="K18624">
        <v>1</v>
      </c>
      <c r="L18624">
        <v>0</v>
      </c>
      <c r="M18624">
        <v>20</v>
      </c>
      <c r="N18624">
        <v>0</v>
      </c>
      <c r="O18624">
        <v>20</v>
      </c>
    </row>
    <row r="18625" spans="1:24" x14ac:dyDescent="0.3">
      <c r="A18625">
        <v>2898</v>
      </c>
      <c r="B18625" t="s">
        <v>457</v>
      </c>
      <c r="C18625" t="s">
        <v>4543</v>
      </c>
      <c r="K18625">
        <v>1</v>
      </c>
      <c r="L18625">
        <v>0</v>
      </c>
      <c r="M18625">
        <v>13</v>
      </c>
      <c r="N18625">
        <v>0</v>
      </c>
      <c r="O18625">
        <v>13</v>
      </c>
    </row>
    <row r="18626" spans="1:24" x14ac:dyDescent="0.3">
      <c r="A18626">
        <v>2898</v>
      </c>
      <c r="B18626" t="s">
        <v>457</v>
      </c>
      <c r="C18626" t="s">
        <v>4144</v>
      </c>
      <c r="K18626">
        <v>1</v>
      </c>
      <c r="L18626">
        <v>0</v>
      </c>
      <c r="M18626">
        <v>3</v>
      </c>
      <c r="N18626">
        <v>0</v>
      </c>
      <c r="O18626">
        <v>3</v>
      </c>
    </row>
    <row r="18627" spans="1:24" x14ac:dyDescent="0.3">
      <c r="A18627">
        <v>2898</v>
      </c>
      <c r="B18627" t="s">
        <v>457</v>
      </c>
      <c r="C18627" t="s">
        <v>2158</v>
      </c>
      <c r="K18627">
        <v>0</v>
      </c>
      <c r="L18627">
        <v>0</v>
      </c>
      <c r="M18627">
        <v>0</v>
      </c>
      <c r="N18627">
        <v>0</v>
      </c>
      <c r="O18627">
        <v>0</v>
      </c>
    </row>
    <row r="18628" spans="1:24" x14ac:dyDescent="0.3">
      <c r="A18628">
        <v>2898</v>
      </c>
      <c r="B18628" t="s">
        <v>457</v>
      </c>
      <c r="C18628" t="s">
        <v>4427</v>
      </c>
      <c r="K18628">
        <v>4</v>
      </c>
      <c r="L18628">
        <v>0</v>
      </c>
      <c r="M18628">
        <v>3</v>
      </c>
      <c r="N18628">
        <v>1</v>
      </c>
      <c r="O18628">
        <v>-2</v>
      </c>
    </row>
    <row r="18629" spans="1:24" x14ac:dyDescent="0.3">
      <c r="A18629">
        <v>2898</v>
      </c>
      <c r="B18629" t="s">
        <v>2165</v>
      </c>
      <c r="C18629" t="s">
        <v>3993</v>
      </c>
      <c r="P18629">
        <v>65</v>
      </c>
      <c r="Q18629">
        <v>2</v>
      </c>
      <c r="R18629">
        <v>196</v>
      </c>
      <c r="S18629">
        <v>9</v>
      </c>
    </row>
    <row r="18630" spans="1:24" x14ac:dyDescent="0.3">
      <c r="A18630">
        <v>2898</v>
      </c>
      <c r="B18630" t="s">
        <v>2165</v>
      </c>
      <c r="C18630" t="s">
        <v>3246</v>
      </c>
      <c r="P18630">
        <v>21</v>
      </c>
      <c r="Q18630">
        <v>0</v>
      </c>
      <c r="R18630">
        <v>103</v>
      </c>
      <c r="S18630">
        <v>12</v>
      </c>
    </row>
    <row r="18631" spans="1:24" x14ac:dyDescent="0.3">
      <c r="A18631">
        <v>2898</v>
      </c>
      <c r="B18631" t="s">
        <v>2165</v>
      </c>
      <c r="C18631" t="s">
        <v>4544</v>
      </c>
      <c r="P18631">
        <v>14</v>
      </c>
      <c r="Q18631">
        <v>0</v>
      </c>
      <c r="R18631">
        <v>86</v>
      </c>
      <c r="S18631">
        <v>12</v>
      </c>
    </row>
    <row r="18632" spans="1:24" x14ac:dyDescent="0.3">
      <c r="A18632">
        <v>2898</v>
      </c>
      <c r="B18632" t="s">
        <v>2165</v>
      </c>
      <c r="C18632" t="s">
        <v>3073</v>
      </c>
      <c r="P18632">
        <v>13</v>
      </c>
      <c r="Q18632">
        <v>0</v>
      </c>
      <c r="R18632">
        <v>27</v>
      </c>
      <c r="S18632">
        <v>3</v>
      </c>
    </row>
    <row r="18633" spans="1:24" x14ac:dyDescent="0.3">
      <c r="A18633">
        <v>2898</v>
      </c>
      <c r="B18633" t="s">
        <v>2165</v>
      </c>
      <c r="C18633" t="s">
        <v>323</v>
      </c>
      <c r="P18633">
        <v>4</v>
      </c>
      <c r="Q18633">
        <v>0</v>
      </c>
      <c r="R18633">
        <v>4</v>
      </c>
      <c r="S18633">
        <v>1</v>
      </c>
    </row>
    <row r="18634" spans="1:24" x14ac:dyDescent="0.3">
      <c r="A18634">
        <v>2898</v>
      </c>
      <c r="B18634" t="s">
        <v>2165</v>
      </c>
      <c r="C18634" t="s">
        <v>4545</v>
      </c>
      <c r="P18634">
        <v>3</v>
      </c>
      <c r="Q18634">
        <v>0</v>
      </c>
      <c r="R18634">
        <v>3</v>
      </c>
      <c r="S18634">
        <v>1</v>
      </c>
    </row>
    <row r="18635" spans="1:24" x14ac:dyDescent="0.3">
      <c r="A18635">
        <v>2898</v>
      </c>
      <c r="B18635" t="s">
        <v>457</v>
      </c>
      <c r="C18635" t="s">
        <v>4543</v>
      </c>
      <c r="P18635">
        <v>41</v>
      </c>
      <c r="Q18635">
        <v>0</v>
      </c>
      <c r="R18635">
        <v>116</v>
      </c>
      <c r="S18635">
        <v>5</v>
      </c>
    </row>
    <row r="18636" spans="1:24" x14ac:dyDescent="0.3">
      <c r="A18636">
        <v>2898</v>
      </c>
      <c r="B18636" t="s">
        <v>457</v>
      </c>
      <c r="C18636" t="s">
        <v>2158</v>
      </c>
      <c r="P18636">
        <v>31</v>
      </c>
      <c r="Q18636">
        <v>0</v>
      </c>
      <c r="R18636">
        <v>65</v>
      </c>
      <c r="S18636">
        <v>6</v>
      </c>
    </row>
    <row r="18637" spans="1:24" x14ac:dyDescent="0.3">
      <c r="A18637">
        <v>2898</v>
      </c>
      <c r="B18637" t="s">
        <v>457</v>
      </c>
      <c r="C18637" t="s">
        <v>4542</v>
      </c>
      <c r="P18637">
        <v>22</v>
      </c>
      <c r="Q18637">
        <v>0</v>
      </c>
      <c r="R18637">
        <v>54</v>
      </c>
      <c r="S18637">
        <v>3</v>
      </c>
    </row>
    <row r="18638" spans="1:24" x14ac:dyDescent="0.3">
      <c r="A18638">
        <v>2898</v>
      </c>
      <c r="B18638" t="s">
        <v>457</v>
      </c>
      <c r="C18638" t="s">
        <v>2308</v>
      </c>
      <c r="P18638">
        <v>46</v>
      </c>
      <c r="Q18638">
        <v>1</v>
      </c>
      <c r="R18638">
        <v>46</v>
      </c>
      <c r="S18638">
        <v>1</v>
      </c>
    </row>
    <row r="18639" spans="1:24" x14ac:dyDescent="0.3">
      <c r="A18639">
        <v>2898</v>
      </c>
      <c r="B18639" t="s">
        <v>2165</v>
      </c>
      <c r="C18639" t="s">
        <v>3993</v>
      </c>
      <c r="T18639">
        <v>24</v>
      </c>
      <c r="U18639">
        <v>28</v>
      </c>
      <c r="V18639">
        <v>0</v>
      </c>
      <c r="W18639">
        <v>48</v>
      </c>
      <c r="X18639">
        <v>2</v>
      </c>
    </row>
    <row r="18640" spans="1:24" x14ac:dyDescent="0.3">
      <c r="A18640">
        <v>2898</v>
      </c>
      <c r="B18640" t="s">
        <v>457</v>
      </c>
      <c r="C18640" t="s">
        <v>790</v>
      </c>
      <c r="T18640">
        <v>24</v>
      </c>
      <c r="U18640">
        <v>24</v>
      </c>
      <c r="V18640">
        <v>0</v>
      </c>
      <c r="W18640">
        <v>48</v>
      </c>
      <c r="X18640">
        <v>2</v>
      </c>
    </row>
    <row r="18641" spans="1:39" x14ac:dyDescent="0.3">
      <c r="A18641">
        <v>2898</v>
      </c>
      <c r="B18641" t="s">
        <v>457</v>
      </c>
      <c r="C18641" t="s">
        <v>4546</v>
      </c>
      <c r="T18641">
        <v>16</v>
      </c>
      <c r="U18641">
        <v>21</v>
      </c>
      <c r="V18641">
        <v>0</v>
      </c>
      <c r="W18641">
        <v>32</v>
      </c>
      <c r="X18641">
        <v>2</v>
      </c>
    </row>
    <row r="18642" spans="1:39" x14ac:dyDescent="0.3">
      <c r="A18642">
        <v>2898</v>
      </c>
      <c r="B18642" t="s">
        <v>2165</v>
      </c>
      <c r="C18642" t="s">
        <v>3073</v>
      </c>
      <c r="Y18642">
        <v>7.8</v>
      </c>
      <c r="Z18642">
        <v>10</v>
      </c>
      <c r="AA18642">
        <v>0</v>
      </c>
      <c r="AB18642">
        <v>31</v>
      </c>
      <c r="AC18642">
        <v>4</v>
      </c>
    </row>
    <row r="18643" spans="1:39" x14ac:dyDescent="0.3">
      <c r="A18643">
        <v>2898</v>
      </c>
      <c r="B18643" t="s">
        <v>457</v>
      </c>
      <c r="C18643" t="s">
        <v>790</v>
      </c>
      <c r="Y18643">
        <v>5.8</v>
      </c>
      <c r="Z18643">
        <v>12</v>
      </c>
      <c r="AA18643">
        <v>0</v>
      </c>
      <c r="AB18643">
        <v>29</v>
      </c>
      <c r="AC18643">
        <v>5</v>
      </c>
    </row>
    <row r="18644" spans="1:39" x14ac:dyDescent="0.3">
      <c r="A18644">
        <v>2898</v>
      </c>
      <c r="B18644" t="s">
        <v>2165</v>
      </c>
      <c r="C18644" t="s">
        <v>4547</v>
      </c>
      <c r="AD18644">
        <v>2</v>
      </c>
      <c r="AE18644">
        <v>50</v>
      </c>
      <c r="AF18644">
        <v>2</v>
      </c>
      <c r="AG18644">
        <v>100</v>
      </c>
      <c r="AH18644">
        <v>9</v>
      </c>
      <c r="AI18644">
        <v>3</v>
      </c>
    </row>
    <row r="18645" spans="1:39" x14ac:dyDescent="0.3">
      <c r="A18645">
        <v>2898</v>
      </c>
      <c r="B18645" t="s">
        <v>457</v>
      </c>
      <c r="C18645" t="s">
        <v>4150</v>
      </c>
      <c r="AD18645">
        <v>4</v>
      </c>
      <c r="AE18645">
        <v>47</v>
      </c>
      <c r="AF18645">
        <v>4</v>
      </c>
      <c r="AG18645">
        <v>100</v>
      </c>
      <c r="AH18645">
        <v>15</v>
      </c>
      <c r="AI18645">
        <v>3</v>
      </c>
    </row>
    <row r="18646" spans="1:39" x14ac:dyDescent="0.3">
      <c r="A18646">
        <v>2898</v>
      </c>
      <c r="B18646" t="s">
        <v>2165</v>
      </c>
      <c r="C18646" t="s">
        <v>4547</v>
      </c>
      <c r="AJ18646">
        <v>60</v>
      </c>
      <c r="AK18646">
        <v>177</v>
      </c>
      <c r="AL18646">
        <v>44.2</v>
      </c>
      <c r="AM18646">
        <v>4</v>
      </c>
    </row>
    <row r="18647" spans="1:39" x14ac:dyDescent="0.3">
      <c r="A18647">
        <v>2898</v>
      </c>
      <c r="B18647" t="s">
        <v>2165</v>
      </c>
      <c r="C18647" t="s">
        <v>4548</v>
      </c>
      <c r="AJ18647">
        <v>32</v>
      </c>
      <c r="AK18647">
        <v>56</v>
      </c>
      <c r="AL18647">
        <v>28</v>
      </c>
      <c r="AM18647">
        <v>2</v>
      </c>
    </row>
    <row r="18648" spans="1:39" x14ac:dyDescent="0.3">
      <c r="A18648">
        <v>2898</v>
      </c>
      <c r="B18648" t="s">
        <v>457</v>
      </c>
      <c r="C18648" t="s">
        <v>120</v>
      </c>
      <c r="AJ18648">
        <v>62</v>
      </c>
      <c r="AK18648">
        <v>266</v>
      </c>
      <c r="AL18648">
        <v>44.3</v>
      </c>
      <c r="AM18648">
        <v>6</v>
      </c>
    </row>
    <row r="18649" spans="1:39" x14ac:dyDescent="0.3">
      <c r="A18649">
        <v>2899</v>
      </c>
      <c r="B18649" t="s">
        <v>1242</v>
      </c>
      <c r="C18649" t="s">
        <v>4121</v>
      </c>
      <c r="D18649">
        <v>32</v>
      </c>
      <c r="E18649">
        <v>68.8</v>
      </c>
      <c r="F18649">
        <v>22</v>
      </c>
      <c r="G18649">
        <v>1</v>
      </c>
      <c r="H18649">
        <v>3</v>
      </c>
      <c r="I18649">
        <v>376</v>
      </c>
      <c r="J18649">
        <v>192.1</v>
      </c>
    </row>
    <row r="18650" spans="1:39" x14ac:dyDescent="0.3">
      <c r="A18650">
        <v>2899</v>
      </c>
      <c r="B18650" t="s">
        <v>1448</v>
      </c>
      <c r="C18650" t="s">
        <v>517</v>
      </c>
      <c r="D18650">
        <v>56</v>
      </c>
      <c r="E18650">
        <v>62.5</v>
      </c>
      <c r="F18650">
        <v>35</v>
      </c>
      <c r="G18650">
        <v>2</v>
      </c>
      <c r="H18650">
        <v>4</v>
      </c>
      <c r="I18650">
        <v>531</v>
      </c>
      <c r="J18650">
        <v>158.6</v>
      </c>
    </row>
    <row r="18651" spans="1:39" x14ac:dyDescent="0.3">
      <c r="A18651">
        <v>2899</v>
      </c>
      <c r="B18651" t="s">
        <v>1242</v>
      </c>
      <c r="C18651" t="s">
        <v>4549</v>
      </c>
      <c r="K18651">
        <v>27</v>
      </c>
      <c r="L18651">
        <v>0</v>
      </c>
      <c r="M18651">
        <v>54</v>
      </c>
      <c r="N18651">
        <v>2</v>
      </c>
      <c r="O18651">
        <v>184</v>
      </c>
    </row>
    <row r="18652" spans="1:39" x14ac:dyDescent="0.3">
      <c r="A18652">
        <v>2899</v>
      </c>
      <c r="B18652" t="s">
        <v>1242</v>
      </c>
      <c r="C18652" t="s">
        <v>4121</v>
      </c>
      <c r="K18652">
        <v>9</v>
      </c>
      <c r="L18652">
        <v>0</v>
      </c>
      <c r="M18652">
        <v>11</v>
      </c>
      <c r="N18652">
        <v>0</v>
      </c>
      <c r="O18652">
        <v>17</v>
      </c>
    </row>
    <row r="18653" spans="1:39" x14ac:dyDescent="0.3">
      <c r="A18653">
        <v>2899</v>
      </c>
      <c r="B18653" t="s">
        <v>1242</v>
      </c>
      <c r="C18653" t="s">
        <v>592</v>
      </c>
      <c r="K18653">
        <v>5</v>
      </c>
      <c r="L18653">
        <v>0</v>
      </c>
      <c r="M18653">
        <v>7</v>
      </c>
      <c r="N18653">
        <v>0</v>
      </c>
      <c r="O18653">
        <v>11</v>
      </c>
    </row>
    <row r="18654" spans="1:39" x14ac:dyDescent="0.3">
      <c r="A18654">
        <v>2899</v>
      </c>
      <c r="B18654" t="s">
        <v>1448</v>
      </c>
      <c r="C18654" t="s">
        <v>975</v>
      </c>
      <c r="K18654">
        <v>10</v>
      </c>
      <c r="L18654">
        <v>0</v>
      </c>
      <c r="M18654">
        <v>9</v>
      </c>
      <c r="N18654">
        <v>1</v>
      </c>
      <c r="O18654">
        <v>26</v>
      </c>
    </row>
    <row r="18655" spans="1:39" x14ac:dyDescent="0.3">
      <c r="A18655">
        <v>2899</v>
      </c>
      <c r="B18655" t="s">
        <v>1448</v>
      </c>
      <c r="C18655" t="s">
        <v>113</v>
      </c>
      <c r="K18655">
        <v>2</v>
      </c>
      <c r="L18655">
        <v>0</v>
      </c>
      <c r="M18655">
        <v>18</v>
      </c>
      <c r="N18655">
        <v>0</v>
      </c>
      <c r="O18655">
        <v>19</v>
      </c>
    </row>
    <row r="18656" spans="1:39" x14ac:dyDescent="0.3">
      <c r="A18656">
        <v>2899</v>
      </c>
      <c r="B18656" t="s">
        <v>1448</v>
      </c>
      <c r="C18656" t="s">
        <v>4550</v>
      </c>
      <c r="K18656">
        <v>2</v>
      </c>
      <c r="L18656">
        <v>0</v>
      </c>
      <c r="M18656">
        <v>11</v>
      </c>
      <c r="N18656">
        <v>0</v>
      </c>
      <c r="O18656">
        <v>17</v>
      </c>
    </row>
    <row r="18657" spans="1:19" x14ac:dyDescent="0.3">
      <c r="A18657">
        <v>2899</v>
      </c>
      <c r="B18657" t="s">
        <v>1448</v>
      </c>
      <c r="C18657" t="s">
        <v>4551</v>
      </c>
      <c r="K18657">
        <v>1</v>
      </c>
      <c r="L18657">
        <v>0</v>
      </c>
      <c r="M18657">
        <v>6</v>
      </c>
      <c r="N18657">
        <v>0</v>
      </c>
      <c r="O18657">
        <v>6</v>
      </c>
    </row>
    <row r="18658" spans="1:19" x14ac:dyDescent="0.3">
      <c r="A18658">
        <v>2899</v>
      </c>
      <c r="B18658" t="s">
        <v>1448</v>
      </c>
      <c r="C18658" t="s">
        <v>4152</v>
      </c>
      <c r="K18658">
        <v>1</v>
      </c>
      <c r="L18658">
        <v>0</v>
      </c>
      <c r="M18658">
        <v>-10</v>
      </c>
      <c r="N18658">
        <v>0</v>
      </c>
      <c r="O18658">
        <v>-10</v>
      </c>
    </row>
    <row r="18659" spans="1:19" x14ac:dyDescent="0.3">
      <c r="A18659">
        <v>2899</v>
      </c>
      <c r="B18659" t="s">
        <v>1448</v>
      </c>
      <c r="C18659" t="s">
        <v>517</v>
      </c>
      <c r="K18659">
        <v>5</v>
      </c>
      <c r="L18659">
        <v>0</v>
      </c>
      <c r="M18659">
        <v>1</v>
      </c>
      <c r="N18659">
        <v>0</v>
      </c>
      <c r="O18659">
        <v>-23</v>
      </c>
    </row>
    <row r="18660" spans="1:19" x14ac:dyDescent="0.3">
      <c r="A18660">
        <v>2899</v>
      </c>
      <c r="B18660" t="s">
        <v>1242</v>
      </c>
      <c r="C18660" t="s">
        <v>618</v>
      </c>
      <c r="P18660">
        <v>72</v>
      </c>
      <c r="Q18660">
        <v>2</v>
      </c>
      <c r="R18660">
        <v>270</v>
      </c>
      <c r="S18660">
        <v>10</v>
      </c>
    </row>
    <row r="18661" spans="1:19" x14ac:dyDescent="0.3">
      <c r="A18661">
        <v>2899</v>
      </c>
      <c r="B18661" t="s">
        <v>1242</v>
      </c>
      <c r="C18661" t="s">
        <v>4552</v>
      </c>
      <c r="P18661">
        <v>18</v>
      </c>
      <c r="Q18661">
        <v>0</v>
      </c>
      <c r="R18661">
        <v>49</v>
      </c>
      <c r="S18661">
        <v>5</v>
      </c>
    </row>
    <row r="18662" spans="1:19" x14ac:dyDescent="0.3">
      <c r="A18662">
        <v>2899</v>
      </c>
      <c r="B18662" t="s">
        <v>1242</v>
      </c>
      <c r="C18662" t="s">
        <v>195</v>
      </c>
      <c r="P18662">
        <v>24</v>
      </c>
      <c r="Q18662">
        <v>0</v>
      </c>
      <c r="R18662">
        <v>44</v>
      </c>
      <c r="S18662">
        <v>4</v>
      </c>
    </row>
    <row r="18663" spans="1:19" x14ac:dyDescent="0.3">
      <c r="A18663">
        <v>2899</v>
      </c>
      <c r="B18663" t="s">
        <v>1242</v>
      </c>
      <c r="C18663" t="s">
        <v>1846</v>
      </c>
      <c r="P18663">
        <v>5</v>
      </c>
      <c r="Q18663">
        <v>1</v>
      </c>
      <c r="R18663">
        <v>10</v>
      </c>
      <c r="S18663">
        <v>2</v>
      </c>
    </row>
    <row r="18664" spans="1:19" x14ac:dyDescent="0.3">
      <c r="A18664">
        <v>2899</v>
      </c>
      <c r="B18664" t="s">
        <v>1242</v>
      </c>
      <c r="C18664" t="s">
        <v>1388</v>
      </c>
      <c r="P18664">
        <v>3</v>
      </c>
      <c r="Q18664">
        <v>0</v>
      </c>
      <c r="R18664">
        <v>3</v>
      </c>
      <c r="S18664">
        <v>1</v>
      </c>
    </row>
    <row r="18665" spans="1:19" x14ac:dyDescent="0.3">
      <c r="A18665">
        <v>2899</v>
      </c>
      <c r="B18665" t="s">
        <v>1448</v>
      </c>
      <c r="C18665" t="s">
        <v>113</v>
      </c>
      <c r="P18665">
        <v>79</v>
      </c>
      <c r="Q18665">
        <v>2</v>
      </c>
      <c r="R18665">
        <v>299</v>
      </c>
      <c r="S18665">
        <v>13</v>
      </c>
    </row>
    <row r="18666" spans="1:19" x14ac:dyDescent="0.3">
      <c r="A18666">
        <v>2899</v>
      </c>
      <c r="B18666" t="s">
        <v>1448</v>
      </c>
      <c r="C18666" t="s">
        <v>4152</v>
      </c>
      <c r="P18666">
        <v>22</v>
      </c>
      <c r="Q18666">
        <v>0</v>
      </c>
      <c r="R18666">
        <v>94</v>
      </c>
      <c r="S18666">
        <v>9</v>
      </c>
    </row>
    <row r="18667" spans="1:19" x14ac:dyDescent="0.3">
      <c r="A18667">
        <v>2899</v>
      </c>
      <c r="B18667" t="s">
        <v>1448</v>
      </c>
      <c r="C18667" t="s">
        <v>107</v>
      </c>
      <c r="P18667">
        <v>25</v>
      </c>
      <c r="Q18667">
        <v>0</v>
      </c>
      <c r="R18667">
        <v>77</v>
      </c>
      <c r="S18667">
        <v>5</v>
      </c>
    </row>
    <row r="18668" spans="1:19" x14ac:dyDescent="0.3">
      <c r="A18668">
        <v>2899</v>
      </c>
      <c r="B18668" t="s">
        <v>1448</v>
      </c>
      <c r="C18668" t="s">
        <v>975</v>
      </c>
      <c r="P18668">
        <v>15</v>
      </c>
      <c r="Q18668">
        <v>1</v>
      </c>
      <c r="R18668">
        <v>18</v>
      </c>
      <c r="S18668">
        <v>2</v>
      </c>
    </row>
    <row r="18669" spans="1:19" x14ac:dyDescent="0.3">
      <c r="A18669">
        <v>2899</v>
      </c>
      <c r="B18669" t="s">
        <v>1448</v>
      </c>
      <c r="C18669" t="s">
        <v>4553</v>
      </c>
      <c r="P18669">
        <v>11</v>
      </c>
      <c r="Q18669">
        <v>0</v>
      </c>
      <c r="R18669">
        <v>15</v>
      </c>
      <c r="S18669">
        <v>2</v>
      </c>
    </row>
    <row r="18670" spans="1:19" x14ac:dyDescent="0.3">
      <c r="A18670">
        <v>2899</v>
      </c>
      <c r="B18670" t="s">
        <v>1448</v>
      </c>
      <c r="C18670" t="s">
        <v>1591</v>
      </c>
      <c r="P18670">
        <v>15</v>
      </c>
      <c r="Q18670">
        <v>0</v>
      </c>
      <c r="R18670">
        <v>15</v>
      </c>
      <c r="S18670">
        <v>1</v>
      </c>
    </row>
    <row r="18671" spans="1:19" x14ac:dyDescent="0.3">
      <c r="A18671">
        <v>2899</v>
      </c>
      <c r="B18671" t="s">
        <v>1448</v>
      </c>
      <c r="C18671" t="s">
        <v>4554</v>
      </c>
      <c r="P18671">
        <v>11</v>
      </c>
      <c r="Q18671">
        <v>0</v>
      </c>
      <c r="R18671">
        <v>11</v>
      </c>
      <c r="S18671">
        <v>1</v>
      </c>
    </row>
    <row r="18672" spans="1:19" x14ac:dyDescent="0.3">
      <c r="A18672">
        <v>2899</v>
      </c>
      <c r="B18672" t="s">
        <v>1448</v>
      </c>
      <c r="C18672" t="s">
        <v>3893</v>
      </c>
      <c r="P18672">
        <v>5</v>
      </c>
      <c r="Q18672">
        <v>1</v>
      </c>
      <c r="R18672">
        <v>5</v>
      </c>
      <c r="S18672">
        <v>1</v>
      </c>
    </row>
    <row r="18673" spans="1:39" x14ac:dyDescent="0.3">
      <c r="A18673">
        <v>2899</v>
      </c>
      <c r="B18673" t="s">
        <v>1448</v>
      </c>
      <c r="C18673" t="s">
        <v>56</v>
      </c>
      <c r="P18673">
        <v>-3</v>
      </c>
      <c r="Q18673">
        <v>0</v>
      </c>
      <c r="R18673">
        <v>-3</v>
      </c>
      <c r="S18673">
        <v>1</v>
      </c>
    </row>
    <row r="18674" spans="1:39" x14ac:dyDescent="0.3">
      <c r="A18674">
        <v>2899</v>
      </c>
      <c r="B18674" t="s">
        <v>1242</v>
      </c>
      <c r="C18674" t="s">
        <v>4552</v>
      </c>
      <c r="T18674">
        <v>21.6</v>
      </c>
      <c r="U18674">
        <v>33</v>
      </c>
      <c r="V18674">
        <v>0</v>
      </c>
      <c r="W18674">
        <v>108</v>
      </c>
      <c r="X18674">
        <v>5</v>
      </c>
    </row>
    <row r="18675" spans="1:39" x14ac:dyDescent="0.3">
      <c r="A18675">
        <v>2899</v>
      </c>
      <c r="B18675" t="s">
        <v>1448</v>
      </c>
      <c r="C18675" t="s">
        <v>4152</v>
      </c>
      <c r="T18675">
        <v>19.399999999999999</v>
      </c>
      <c r="U18675">
        <v>34</v>
      </c>
      <c r="V18675">
        <v>0</v>
      </c>
      <c r="W18675">
        <v>97</v>
      </c>
      <c r="X18675">
        <v>5</v>
      </c>
    </row>
    <row r="18676" spans="1:39" x14ac:dyDescent="0.3">
      <c r="A18676">
        <v>2899</v>
      </c>
      <c r="B18676" t="s">
        <v>1448</v>
      </c>
      <c r="C18676" t="s">
        <v>107</v>
      </c>
      <c r="T18676">
        <v>18</v>
      </c>
      <c r="U18676">
        <v>18</v>
      </c>
      <c r="V18676">
        <v>0</v>
      </c>
      <c r="W18676">
        <v>18</v>
      </c>
      <c r="X18676">
        <v>1</v>
      </c>
    </row>
    <row r="18677" spans="1:39" x14ac:dyDescent="0.3">
      <c r="A18677">
        <v>2899</v>
      </c>
      <c r="B18677" t="s">
        <v>1242</v>
      </c>
      <c r="C18677" t="s">
        <v>4128</v>
      </c>
      <c r="Y18677">
        <v>1.5</v>
      </c>
      <c r="Z18677">
        <v>3</v>
      </c>
      <c r="AA18677">
        <v>0</v>
      </c>
      <c r="AB18677">
        <v>3</v>
      </c>
      <c r="AC18677">
        <v>2</v>
      </c>
    </row>
    <row r="18678" spans="1:39" x14ac:dyDescent="0.3">
      <c r="A18678">
        <v>2899</v>
      </c>
      <c r="B18678" t="s">
        <v>1448</v>
      </c>
      <c r="C18678" t="s">
        <v>4152</v>
      </c>
      <c r="Y18678">
        <v>2</v>
      </c>
      <c r="Z18678">
        <v>4</v>
      </c>
      <c r="AA18678">
        <v>0</v>
      </c>
      <c r="AB18678">
        <v>4</v>
      </c>
      <c r="AC18678">
        <v>2</v>
      </c>
    </row>
    <row r="18679" spans="1:39" x14ac:dyDescent="0.3">
      <c r="A18679">
        <v>2899</v>
      </c>
      <c r="B18679" t="s">
        <v>1448</v>
      </c>
      <c r="C18679" t="s">
        <v>3950</v>
      </c>
      <c r="Y18679">
        <v>6</v>
      </c>
      <c r="Z18679">
        <v>6</v>
      </c>
      <c r="AA18679">
        <v>0</v>
      </c>
      <c r="AB18679">
        <v>6</v>
      </c>
      <c r="AC18679">
        <v>1</v>
      </c>
    </row>
    <row r="18680" spans="1:39" x14ac:dyDescent="0.3">
      <c r="A18680">
        <v>2899</v>
      </c>
      <c r="B18680" t="s">
        <v>1242</v>
      </c>
      <c r="C18680" t="s">
        <v>4132</v>
      </c>
      <c r="AD18680">
        <v>1</v>
      </c>
      <c r="AE18680">
        <v>41</v>
      </c>
      <c r="AF18680">
        <v>1</v>
      </c>
      <c r="AG18680">
        <v>100</v>
      </c>
      <c r="AH18680">
        <v>8</v>
      </c>
      <c r="AI18680">
        <v>5</v>
      </c>
    </row>
    <row r="18681" spans="1:39" x14ac:dyDescent="0.3">
      <c r="A18681">
        <v>2899</v>
      </c>
      <c r="B18681" t="s">
        <v>1448</v>
      </c>
      <c r="C18681" t="s">
        <v>4383</v>
      </c>
      <c r="AD18681">
        <v>2</v>
      </c>
      <c r="AE18681" t="s">
        <v>136</v>
      </c>
      <c r="AF18681">
        <v>0</v>
      </c>
      <c r="AG18681">
        <v>0</v>
      </c>
      <c r="AH18681">
        <v>5</v>
      </c>
      <c r="AI18681">
        <v>5</v>
      </c>
    </row>
    <row r="18682" spans="1:39" x14ac:dyDescent="0.3">
      <c r="A18682">
        <v>2899</v>
      </c>
      <c r="B18682" t="s">
        <v>1242</v>
      </c>
      <c r="C18682" t="s">
        <v>3599</v>
      </c>
      <c r="AJ18682">
        <v>53</v>
      </c>
      <c r="AK18682">
        <v>232</v>
      </c>
      <c r="AL18682">
        <v>46.4</v>
      </c>
      <c r="AM18682">
        <v>5</v>
      </c>
    </row>
    <row r="18683" spans="1:39" x14ac:dyDescent="0.3">
      <c r="A18683">
        <v>2899</v>
      </c>
      <c r="B18683" t="s">
        <v>1448</v>
      </c>
      <c r="C18683" t="s">
        <v>3373</v>
      </c>
      <c r="AJ18683">
        <v>50</v>
      </c>
      <c r="AK18683">
        <v>198</v>
      </c>
      <c r="AL18683">
        <v>39.6</v>
      </c>
      <c r="AM18683">
        <v>5</v>
      </c>
    </row>
    <row r="18684" spans="1:39" x14ac:dyDescent="0.3">
      <c r="A18684">
        <v>2900</v>
      </c>
      <c r="B18684" t="s">
        <v>769</v>
      </c>
      <c r="C18684" t="s">
        <v>4249</v>
      </c>
      <c r="D18684">
        <v>28</v>
      </c>
      <c r="E18684">
        <v>67.900000000000006</v>
      </c>
      <c r="F18684">
        <v>19</v>
      </c>
      <c r="G18684">
        <v>1</v>
      </c>
      <c r="H18684">
        <v>3</v>
      </c>
      <c r="I18684">
        <v>228</v>
      </c>
      <c r="J18684">
        <v>164.5</v>
      </c>
    </row>
    <row r="18685" spans="1:39" x14ac:dyDescent="0.3">
      <c r="A18685">
        <v>2900</v>
      </c>
      <c r="B18685" t="s">
        <v>1982</v>
      </c>
      <c r="C18685" t="s">
        <v>4555</v>
      </c>
      <c r="D18685">
        <v>37</v>
      </c>
      <c r="E18685">
        <v>48.6</v>
      </c>
      <c r="F18685">
        <v>18</v>
      </c>
      <c r="G18685">
        <v>2</v>
      </c>
      <c r="H18685">
        <v>0</v>
      </c>
      <c r="I18685">
        <v>192</v>
      </c>
      <c r="J18685">
        <v>81.400000000000006</v>
      </c>
    </row>
    <row r="18686" spans="1:39" x14ac:dyDescent="0.3">
      <c r="A18686">
        <v>2900</v>
      </c>
      <c r="B18686" t="s">
        <v>1982</v>
      </c>
      <c r="C18686" t="s">
        <v>4556</v>
      </c>
      <c r="D18686">
        <v>1</v>
      </c>
      <c r="E18686">
        <v>0</v>
      </c>
      <c r="F18686">
        <v>0</v>
      </c>
      <c r="G18686">
        <v>1</v>
      </c>
      <c r="H18686">
        <v>0</v>
      </c>
      <c r="I18686">
        <v>0</v>
      </c>
      <c r="J18686">
        <v>-200</v>
      </c>
    </row>
    <row r="18687" spans="1:39" x14ac:dyDescent="0.3">
      <c r="A18687">
        <v>2900</v>
      </c>
      <c r="B18687" t="s">
        <v>769</v>
      </c>
      <c r="C18687" t="s">
        <v>588</v>
      </c>
      <c r="K18687">
        <v>21</v>
      </c>
      <c r="L18687">
        <v>0</v>
      </c>
      <c r="M18687">
        <v>17</v>
      </c>
      <c r="N18687">
        <v>0</v>
      </c>
      <c r="O18687">
        <v>45</v>
      </c>
    </row>
    <row r="18688" spans="1:39" x14ac:dyDescent="0.3">
      <c r="A18688">
        <v>2900</v>
      </c>
      <c r="B18688" t="s">
        <v>769</v>
      </c>
      <c r="C18688" t="s">
        <v>4557</v>
      </c>
      <c r="K18688">
        <v>4</v>
      </c>
      <c r="L18688">
        <v>0</v>
      </c>
      <c r="M18688">
        <v>2</v>
      </c>
      <c r="N18688">
        <v>0</v>
      </c>
      <c r="O18688">
        <v>6</v>
      </c>
    </row>
    <row r="18689" spans="1:19" x14ac:dyDescent="0.3">
      <c r="A18689">
        <v>2900</v>
      </c>
      <c r="B18689" t="s">
        <v>769</v>
      </c>
      <c r="C18689" t="s">
        <v>199</v>
      </c>
      <c r="K18689">
        <v>3</v>
      </c>
      <c r="L18689">
        <v>0</v>
      </c>
      <c r="M18689">
        <v>2</v>
      </c>
      <c r="N18689">
        <v>1</v>
      </c>
      <c r="O18689">
        <v>5</v>
      </c>
    </row>
    <row r="18690" spans="1:19" x14ac:dyDescent="0.3">
      <c r="A18690">
        <v>2900</v>
      </c>
      <c r="B18690" t="s">
        <v>769</v>
      </c>
      <c r="C18690" t="s">
        <v>1052</v>
      </c>
      <c r="K18690">
        <v>1</v>
      </c>
      <c r="L18690">
        <v>0</v>
      </c>
      <c r="M18690">
        <v>5</v>
      </c>
      <c r="N18690">
        <v>0</v>
      </c>
      <c r="O18690">
        <v>5</v>
      </c>
    </row>
    <row r="18691" spans="1:19" x14ac:dyDescent="0.3">
      <c r="A18691">
        <v>2900</v>
      </c>
      <c r="B18691" t="s">
        <v>769</v>
      </c>
      <c r="C18691" t="s">
        <v>4249</v>
      </c>
      <c r="K18691">
        <v>5</v>
      </c>
      <c r="L18691">
        <v>0</v>
      </c>
      <c r="M18691">
        <v>7</v>
      </c>
      <c r="N18691">
        <v>0</v>
      </c>
      <c r="O18691">
        <v>4</v>
      </c>
    </row>
    <row r="18692" spans="1:19" x14ac:dyDescent="0.3">
      <c r="A18692">
        <v>2900</v>
      </c>
      <c r="B18692" t="s">
        <v>1982</v>
      </c>
      <c r="C18692" t="s">
        <v>4558</v>
      </c>
      <c r="K18692">
        <v>15</v>
      </c>
      <c r="L18692">
        <v>0</v>
      </c>
      <c r="M18692">
        <v>22</v>
      </c>
      <c r="N18692">
        <v>0</v>
      </c>
      <c r="O18692">
        <v>73</v>
      </c>
    </row>
    <row r="18693" spans="1:19" x14ac:dyDescent="0.3">
      <c r="A18693">
        <v>2900</v>
      </c>
      <c r="B18693" t="s">
        <v>1982</v>
      </c>
      <c r="C18693" t="s">
        <v>4559</v>
      </c>
      <c r="K18693">
        <v>1</v>
      </c>
      <c r="L18693">
        <v>0</v>
      </c>
      <c r="M18693">
        <v>10</v>
      </c>
      <c r="N18693">
        <v>1</v>
      </c>
      <c r="O18693">
        <v>10</v>
      </c>
    </row>
    <row r="18694" spans="1:19" x14ac:dyDescent="0.3">
      <c r="A18694">
        <v>2900</v>
      </c>
      <c r="B18694" t="s">
        <v>1982</v>
      </c>
      <c r="C18694" t="s">
        <v>4560</v>
      </c>
      <c r="K18694">
        <v>1</v>
      </c>
      <c r="L18694">
        <v>0</v>
      </c>
      <c r="M18694">
        <v>4</v>
      </c>
      <c r="N18694">
        <v>0</v>
      </c>
      <c r="O18694">
        <v>4</v>
      </c>
    </row>
    <row r="18695" spans="1:19" x14ac:dyDescent="0.3">
      <c r="A18695">
        <v>2900</v>
      </c>
      <c r="B18695" t="s">
        <v>1982</v>
      </c>
      <c r="C18695" t="s">
        <v>4561</v>
      </c>
      <c r="K18695">
        <v>1</v>
      </c>
      <c r="L18695">
        <v>0</v>
      </c>
      <c r="M18695">
        <v>0</v>
      </c>
      <c r="N18695">
        <v>0</v>
      </c>
      <c r="O18695">
        <v>0</v>
      </c>
    </row>
    <row r="18696" spans="1:19" x14ac:dyDescent="0.3">
      <c r="A18696">
        <v>2900</v>
      </c>
      <c r="B18696" t="s">
        <v>1982</v>
      </c>
      <c r="C18696" t="s">
        <v>4555</v>
      </c>
      <c r="K18696">
        <v>13</v>
      </c>
      <c r="L18696">
        <v>0</v>
      </c>
      <c r="M18696">
        <v>10</v>
      </c>
      <c r="N18696">
        <v>0</v>
      </c>
      <c r="O18696">
        <v>-2</v>
      </c>
    </row>
    <row r="18697" spans="1:19" x14ac:dyDescent="0.3">
      <c r="A18697">
        <v>2900</v>
      </c>
      <c r="B18697" t="s">
        <v>769</v>
      </c>
      <c r="C18697" t="s">
        <v>3284</v>
      </c>
      <c r="P18697">
        <v>34</v>
      </c>
      <c r="Q18697">
        <v>1</v>
      </c>
      <c r="R18697">
        <v>88</v>
      </c>
      <c r="S18697">
        <v>6</v>
      </c>
    </row>
    <row r="18698" spans="1:19" x14ac:dyDescent="0.3">
      <c r="A18698">
        <v>2900</v>
      </c>
      <c r="B18698" t="s">
        <v>769</v>
      </c>
      <c r="C18698" t="s">
        <v>4051</v>
      </c>
      <c r="P18698">
        <v>27</v>
      </c>
      <c r="Q18698">
        <v>1</v>
      </c>
      <c r="R18698">
        <v>62</v>
      </c>
      <c r="S18698">
        <v>4</v>
      </c>
    </row>
    <row r="18699" spans="1:19" x14ac:dyDescent="0.3">
      <c r="A18699">
        <v>2900</v>
      </c>
      <c r="B18699" t="s">
        <v>769</v>
      </c>
      <c r="C18699" t="s">
        <v>2577</v>
      </c>
      <c r="P18699">
        <v>17</v>
      </c>
      <c r="Q18699">
        <v>0</v>
      </c>
      <c r="R18699">
        <v>40</v>
      </c>
      <c r="S18699">
        <v>3</v>
      </c>
    </row>
    <row r="18700" spans="1:19" x14ac:dyDescent="0.3">
      <c r="A18700">
        <v>2900</v>
      </c>
      <c r="B18700" t="s">
        <v>769</v>
      </c>
      <c r="C18700" t="s">
        <v>1052</v>
      </c>
      <c r="P18700">
        <v>13</v>
      </c>
      <c r="Q18700">
        <v>0</v>
      </c>
      <c r="R18700">
        <v>32</v>
      </c>
      <c r="S18700">
        <v>4</v>
      </c>
    </row>
    <row r="18701" spans="1:19" x14ac:dyDescent="0.3">
      <c r="A18701">
        <v>2900</v>
      </c>
      <c r="B18701" t="s">
        <v>769</v>
      </c>
      <c r="C18701" t="s">
        <v>52</v>
      </c>
      <c r="P18701">
        <v>5</v>
      </c>
      <c r="Q18701">
        <v>0</v>
      </c>
      <c r="R18701">
        <v>5</v>
      </c>
      <c r="S18701">
        <v>1</v>
      </c>
    </row>
    <row r="18702" spans="1:19" x14ac:dyDescent="0.3">
      <c r="A18702">
        <v>2900</v>
      </c>
      <c r="B18702" t="s">
        <v>769</v>
      </c>
      <c r="C18702" t="s">
        <v>4562</v>
      </c>
      <c r="P18702">
        <v>1</v>
      </c>
      <c r="Q18702">
        <v>1</v>
      </c>
      <c r="R18702">
        <v>1</v>
      </c>
      <c r="S18702">
        <v>1</v>
      </c>
    </row>
    <row r="18703" spans="1:19" x14ac:dyDescent="0.3">
      <c r="A18703">
        <v>2900</v>
      </c>
      <c r="B18703" t="s">
        <v>1982</v>
      </c>
      <c r="C18703" t="s">
        <v>4563</v>
      </c>
      <c r="P18703">
        <v>17</v>
      </c>
      <c r="Q18703">
        <v>0</v>
      </c>
      <c r="R18703">
        <v>62</v>
      </c>
      <c r="S18703">
        <v>4</v>
      </c>
    </row>
    <row r="18704" spans="1:19" x14ac:dyDescent="0.3">
      <c r="A18704">
        <v>2900</v>
      </c>
      <c r="B18704" t="s">
        <v>1982</v>
      </c>
      <c r="C18704" t="s">
        <v>4564</v>
      </c>
      <c r="P18704">
        <v>25</v>
      </c>
      <c r="Q18704">
        <v>0</v>
      </c>
      <c r="R18704">
        <v>39</v>
      </c>
      <c r="S18704">
        <v>3</v>
      </c>
    </row>
    <row r="18705" spans="1:39" x14ac:dyDescent="0.3">
      <c r="A18705">
        <v>2900</v>
      </c>
      <c r="B18705" t="s">
        <v>1982</v>
      </c>
      <c r="C18705" t="s">
        <v>4565</v>
      </c>
      <c r="P18705">
        <v>26</v>
      </c>
      <c r="Q18705">
        <v>0</v>
      </c>
      <c r="R18705">
        <v>26</v>
      </c>
      <c r="S18705">
        <v>1</v>
      </c>
    </row>
    <row r="18706" spans="1:39" x14ac:dyDescent="0.3">
      <c r="A18706">
        <v>2900</v>
      </c>
      <c r="B18706" t="s">
        <v>1982</v>
      </c>
      <c r="C18706" t="s">
        <v>4556</v>
      </c>
      <c r="P18706">
        <v>15</v>
      </c>
      <c r="Q18706">
        <v>0</v>
      </c>
      <c r="R18706">
        <v>25</v>
      </c>
      <c r="S18706">
        <v>3</v>
      </c>
    </row>
    <row r="18707" spans="1:39" x14ac:dyDescent="0.3">
      <c r="A18707">
        <v>2900</v>
      </c>
      <c r="B18707" t="s">
        <v>1982</v>
      </c>
      <c r="C18707" t="s">
        <v>1936</v>
      </c>
      <c r="P18707">
        <v>12</v>
      </c>
      <c r="Q18707">
        <v>0</v>
      </c>
      <c r="R18707">
        <v>21</v>
      </c>
      <c r="S18707">
        <v>2</v>
      </c>
    </row>
    <row r="18708" spans="1:39" x14ac:dyDescent="0.3">
      <c r="A18708">
        <v>2900</v>
      </c>
      <c r="B18708" t="s">
        <v>1982</v>
      </c>
      <c r="C18708" t="s">
        <v>4558</v>
      </c>
      <c r="P18708">
        <v>11</v>
      </c>
      <c r="Q18708">
        <v>0</v>
      </c>
      <c r="R18708">
        <v>13</v>
      </c>
      <c r="S18708">
        <v>3</v>
      </c>
    </row>
    <row r="18709" spans="1:39" x14ac:dyDescent="0.3">
      <c r="A18709">
        <v>2900</v>
      </c>
      <c r="B18709" t="s">
        <v>1982</v>
      </c>
      <c r="C18709" t="s">
        <v>4566</v>
      </c>
      <c r="P18709">
        <v>5</v>
      </c>
      <c r="Q18709">
        <v>0</v>
      </c>
      <c r="R18709">
        <v>6</v>
      </c>
      <c r="S18709">
        <v>2</v>
      </c>
    </row>
    <row r="18710" spans="1:39" x14ac:dyDescent="0.3">
      <c r="A18710">
        <v>2900</v>
      </c>
      <c r="B18710" t="s">
        <v>769</v>
      </c>
      <c r="C18710" t="s">
        <v>1052</v>
      </c>
      <c r="T18710">
        <v>48</v>
      </c>
      <c r="U18710">
        <v>70</v>
      </c>
      <c r="V18710">
        <v>0</v>
      </c>
      <c r="W18710">
        <v>96</v>
      </c>
      <c r="X18710">
        <v>2</v>
      </c>
    </row>
    <row r="18711" spans="1:39" x14ac:dyDescent="0.3">
      <c r="A18711">
        <v>2900</v>
      </c>
      <c r="B18711" t="s">
        <v>1982</v>
      </c>
      <c r="C18711" t="s">
        <v>80</v>
      </c>
      <c r="T18711">
        <v>13</v>
      </c>
      <c r="U18711">
        <v>20</v>
      </c>
      <c r="V18711">
        <v>0</v>
      </c>
      <c r="W18711">
        <v>39</v>
      </c>
      <c r="X18711">
        <v>3</v>
      </c>
    </row>
    <row r="18712" spans="1:39" x14ac:dyDescent="0.3">
      <c r="A18712">
        <v>2900</v>
      </c>
      <c r="B18712" t="s">
        <v>1982</v>
      </c>
      <c r="C18712" t="s">
        <v>4567</v>
      </c>
      <c r="T18712">
        <v>21.5</v>
      </c>
      <c r="U18712">
        <v>25</v>
      </c>
      <c r="V18712">
        <v>0</v>
      </c>
      <c r="W18712">
        <v>43</v>
      </c>
      <c r="X18712">
        <v>2</v>
      </c>
    </row>
    <row r="18713" spans="1:39" x14ac:dyDescent="0.3">
      <c r="A18713">
        <v>2900</v>
      </c>
      <c r="B18713" t="s">
        <v>769</v>
      </c>
      <c r="C18713" t="s">
        <v>3284</v>
      </c>
      <c r="Y18713">
        <v>1.5</v>
      </c>
      <c r="Z18713">
        <v>4</v>
      </c>
      <c r="AA18713">
        <v>0</v>
      </c>
      <c r="AB18713">
        <v>3</v>
      </c>
      <c r="AC18713">
        <v>2</v>
      </c>
    </row>
    <row r="18714" spans="1:39" x14ac:dyDescent="0.3">
      <c r="A18714">
        <v>2900</v>
      </c>
      <c r="B18714" t="s">
        <v>769</v>
      </c>
      <c r="C18714" t="s">
        <v>1122</v>
      </c>
      <c r="Y18714">
        <v>3</v>
      </c>
      <c r="Z18714">
        <v>3</v>
      </c>
      <c r="AA18714">
        <v>0</v>
      </c>
      <c r="AB18714">
        <v>3</v>
      </c>
      <c r="AC18714">
        <v>1</v>
      </c>
    </row>
    <row r="18715" spans="1:39" x14ac:dyDescent="0.3">
      <c r="A18715">
        <v>2900</v>
      </c>
      <c r="B18715" t="s">
        <v>1982</v>
      </c>
      <c r="C18715" t="s">
        <v>4567</v>
      </c>
      <c r="Y18715">
        <v>6</v>
      </c>
      <c r="Z18715">
        <v>6</v>
      </c>
      <c r="AA18715">
        <v>0</v>
      </c>
      <c r="AB18715">
        <v>6</v>
      </c>
      <c r="AC18715">
        <v>1</v>
      </c>
    </row>
    <row r="18716" spans="1:39" x14ac:dyDescent="0.3">
      <c r="A18716">
        <v>2900</v>
      </c>
      <c r="B18716" t="s">
        <v>769</v>
      </c>
      <c r="C18716" t="s">
        <v>107</v>
      </c>
      <c r="AD18716">
        <v>0</v>
      </c>
      <c r="AE18716" t="s">
        <v>136</v>
      </c>
      <c r="AF18716">
        <v>0</v>
      </c>
      <c r="AG18716" t="s">
        <v>136</v>
      </c>
      <c r="AH18716">
        <v>4</v>
      </c>
      <c r="AI18716">
        <v>4</v>
      </c>
    </row>
    <row r="18717" spans="1:39" x14ac:dyDescent="0.3">
      <c r="A18717">
        <v>2900</v>
      </c>
      <c r="B18717" t="s">
        <v>1982</v>
      </c>
      <c r="C18717" t="s">
        <v>145</v>
      </c>
      <c r="AD18717">
        <v>1</v>
      </c>
      <c r="AE18717">
        <v>29</v>
      </c>
      <c r="AF18717">
        <v>1</v>
      </c>
      <c r="AG18717">
        <v>100</v>
      </c>
      <c r="AH18717">
        <v>4</v>
      </c>
      <c r="AI18717">
        <v>1</v>
      </c>
    </row>
    <row r="18718" spans="1:39" x14ac:dyDescent="0.3">
      <c r="A18718">
        <v>2900</v>
      </c>
      <c r="B18718" t="s">
        <v>769</v>
      </c>
      <c r="C18718" t="s">
        <v>2741</v>
      </c>
      <c r="AJ18718">
        <v>45</v>
      </c>
      <c r="AK18718">
        <v>219</v>
      </c>
      <c r="AL18718">
        <v>36.5</v>
      </c>
      <c r="AM18718">
        <v>6</v>
      </c>
    </row>
    <row r="18719" spans="1:39" x14ac:dyDescent="0.3">
      <c r="A18719">
        <v>2900</v>
      </c>
      <c r="B18719" t="s">
        <v>1982</v>
      </c>
      <c r="C18719" t="s">
        <v>3420</v>
      </c>
      <c r="AJ18719">
        <v>40</v>
      </c>
      <c r="AK18719">
        <v>147</v>
      </c>
      <c r="AL18719">
        <v>36.799999999999997</v>
      </c>
      <c r="AM18719">
        <v>4</v>
      </c>
    </row>
    <row r="18720" spans="1:39" x14ac:dyDescent="0.3">
      <c r="A18720">
        <v>2901</v>
      </c>
      <c r="B18720" t="s">
        <v>670</v>
      </c>
      <c r="C18720" t="s">
        <v>3949</v>
      </c>
      <c r="D18720">
        <v>14</v>
      </c>
      <c r="E18720">
        <v>50</v>
      </c>
      <c r="F18720">
        <v>7</v>
      </c>
      <c r="G18720">
        <v>1</v>
      </c>
      <c r="H18720">
        <v>0</v>
      </c>
      <c r="I18720">
        <v>76</v>
      </c>
      <c r="J18720">
        <v>81.3</v>
      </c>
    </row>
    <row r="18721" spans="1:15" x14ac:dyDescent="0.3">
      <c r="A18721">
        <v>2901</v>
      </c>
      <c r="B18721" t="s">
        <v>670</v>
      </c>
      <c r="C18721" t="s">
        <v>1973</v>
      </c>
      <c r="D18721">
        <v>6</v>
      </c>
      <c r="E18721">
        <v>83.3</v>
      </c>
      <c r="F18721">
        <v>5</v>
      </c>
      <c r="G18721">
        <v>0</v>
      </c>
      <c r="H18721">
        <v>0</v>
      </c>
      <c r="I18721">
        <v>25</v>
      </c>
      <c r="J18721">
        <v>118.3</v>
      </c>
    </row>
    <row r="18722" spans="1:15" x14ac:dyDescent="0.3">
      <c r="A18722">
        <v>2901</v>
      </c>
      <c r="B18722" t="s">
        <v>670</v>
      </c>
      <c r="C18722" t="s">
        <v>4568</v>
      </c>
      <c r="D18722">
        <v>1</v>
      </c>
      <c r="E18722">
        <v>100</v>
      </c>
      <c r="F18722">
        <v>1</v>
      </c>
      <c r="G18722">
        <v>0</v>
      </c>
      <c r="H18722">
        <v>0</v>
      </c>
      <c r="I18722">
        <v>13</v>
      </c>
      <c r="J18722">
        <v>209.2</v>
      </c>
    </row>
    <row r="18723" spans="1:15" x14ac:dyDescent="0.3">
      <c r="A18723">
        <v>2901</v>
      </c>
      <c r="B18723" t="s">
        <v>882</v>
      </c>
      <c r="C18723" t="s">
        <v>414</v>
      </c>
      <c r="D18723">
        <v>18</v>
      </c>
      <c r="E18723">
        <v>66.7</v>
      </c>
      <c r="F18723">
        <v>12</v>
      </c>
      <c r="G18723">
        <v>1</v>
      </c>
      <c r="H18723">
        <v>0</v>
      </c>
      <c r="I18723">
        <v>74</v>
      </c>
      <c r="J18723">
        <v>90.1</v>
      </c>
    </row>
    <row r="18724" spans="1:15" x14ac:dyDescent="0.3">
      <c r="A18724">
        <v>2901</v>
      </c>
      <c r="B18724" t="s">
        <v>882</v>
      </c>
      <c r="C18724" t="s">
        <v>1627</v>
      </c>
      <c r="D18724">
        <v>10</v>
      </c>
      <c r="E18724">
        <v>60</v>
      </c>
      <c r="F18724">
        <v>6</v>
      </c>
      <c r="G18724">
        <v>1</v>
      </c>
      <c r="H18724">
        <v>1</v>
      </c>
      <c r="I18724">
        <v>71</v>
      </c>
      <c r="J18724">
        <v>132.6</v>
      </c>
    </row>
    <row r="18725" spans="1:15" x14ac:dyDescent="0.3">
      <c r="A18725">
        <v>2901</v>
      </c>
      <c r="B18725" t="s">
        <v>670</v>
      </c>
      <c r="C18725" t="s">
        <v>1052</v>
      </c>
      <c r="K18725">
        <v>19</v>
      </c>
      <c r="L18725">
        <v>0</v>
      </c>
      <c r="M18725">
        <v>43</v>
      </c>
      <c r="N18725">
        <v>1</v>
      </c>
      <c r="O18725">
        <v>131</v>
      </c>
    </row>
    <row r="18726" spans="1:15" x14ac:dyDescent="0.3">
      <c r="A18726">
        <v>2901</v>
      </c>
      <c r="B18726" t="s">
        <v>670</v>
      </c>
      <c r="C18726" t="s">
        <v>1973</v>
      </c>
      <c r="K18726">
        <v>10</v>
      </c>
      <c r="L18726">
        <v>0</v>
      </c>
      <c r="M18726">
        <v>62</v>
      </c>
      <c r="N18726">
        <v>1</v>
      </c>
      <c r="O18726">
        <v>67</v>
      </c>
    </row>
    <row r="18727" spans="1:15" x14ac:dyDescent="0.3">
      <c r="A18727">
        <v>2901</v>
      </c>
      <c r="B18727" t="s">
        <v>670</v>
      </c>
      <c r="C18727" t="s">
        <v>122</v>
      </c>
      <c r="K18727">
        <v>3</v>
      </c>
      <c r="L18727">
        <v>0</v>
      </c>
      <c r="M18727">
        <v>5</v>
      </c>
      <c r="N18727">
        <v>0</v>
      </c>
      <c r="O18727">
        <v>6</v>
      </c>
    </row>
    <row r="18728" spans="1:15" x14ac:dyDescent="0.3">
      <c r="A18728">
        <v>2901</v>
      </c>
      <c r="B18728" t="s">
        <v>670</v>
      </c>
      <c r="C18728" t="s">
        <v>44</v>
      </c>
      <c r="K18728">
        <v>2</v>
      </c>
      <c r="L18728">
        <v>0</v>
      </c>
      <c r="M18728">
        <v>2</v>
      </c>
      <c r="N18728">
        <v>0</v>
      </c>
      <c r="O18728">
        <v>0</v>
      </c>
    </row>
    <row r="18729" spans="1:15" x14ac:dyDescent="0.3">
      <c r="A18729">
        <v>2901</v>
      </c>
      <c r="B18729" t="s">
        <v>670</v>
      </c>
      <c r="C18729" t="s">
        <v>3949</v>
      </c>
      <c r="K18729">
        <v>2</v>
      </c>
      <c r="L18729">
        <v>0</v>
      </c>
      <c r="M18729">
        <v>0</v>
      </c>
      <c r="N18729">
        <v>0</v>
      </c>
      <c r="O18729">
        <v>-12</v>
      </c>
    </row>
    <row r="18730" spans="1:15" x14ac:dyDescent="0.3">
      <c r="A18730">
        <v>2901</v>
      </c>
      <c r="B18730" t="s">
        <v>670</v>
      </c>
      <c r="C18730" t="s">
        <v>4568</v>
      </c>
      <c r="K18730">
        <v>1</v>
      </c>
      <c r="L18730">
        <v>0</v>
      </c>
      <c r="M18730">
        <v>-13</v>
      </c>
      <c r="N18730">
        <v>0</v>
      </c>
      <c r="O18730">
        <v>-13</v>
      </c>
    </row>
    <row r="18731" spans="1:15" x14ac:dyDescent="0.3">
      <c r="A18731">
        <v>2901</v>
      </c>
      <c r="B18731" t="s">
        <v>882</v>
      </c>
      <c r="C18731" t="s">
        <v>320</v>
      </c>
      <c r="K18731">
        <v>6</v>
      </c>
      <c r="L18731">
        <v>0</v>
      </c>
      <c r="M18731">
        <v>13</v>
      </c>
      <c r="N18731">
        <v>0</v>
      </c>
      <c r="O18731">
        <v>28</v>
      </c>
    </row>
    <row r="18732" spans="1:15" x14ac:dyDescent="0.3">
      <c r="A18732">
        <v>2901</v>
      </c>
      <c r="B18732" t="s">
        <v>882</v>
      </c>
      <c r="C18732" t="s">
        <v>337</v>
      </c>
      <c r="K18732">
        <v>8</v>
      </c>
      <c r="L18732">
        <v>0</v>
      </c>
      <c r="M18732">
        <v>6</v>
      </c>
      <c r="N18732">
        <v>0</v>
      </c>
      <c r="O18732">
        <v>22</v>
      </c>
    </row>
    <row r="18733" spans="1:15" x14ac:dyDescent="0.3">
      <c r="A18733">
        <v>2901</v>
      </c>
      <c r="B18733" t="s">
        <v>882</v>
      </c>
      <c r="C18733" t="s">
        <v>121</v>
      </c>
      <c r="K18733">
        <v>5</v>
      </c>
      <c r="L18733">
        <v>0</v>
      </c>
      <c r="M18733">
        <v>9</v>
      </c>
      <c r="N18733">
        <v>0</v>
      </c>
      <c r="O18733">
        <v>21</v>
      </c>
    </row>
    <row r="18734" spans="1:15" x14ac:dyDescent="0.3">
      <c r="A18734">
        <v>2901</v>
      </c>
      <c r="B18734" t="s">
        <v>882</v>
      </c>
      <c r="C18734" t="s">
        <v>414</v>
      </c>
      <c r="K18734">
        <v>8</v>
      </c>
      <c r="L18734">
        <v>0</v>
      </c>
      <c r="M18734">
        <v>18</v>
      </c>
      <c r="N18734">
        <v>0</v>
      </c>
      <c r="O18734">
        <v>1</v>
      </c>
    </row>
    <row r="18735" spans="1:15" x14ac:dyDescent="0.3">
      <c r="A18735">
        <v>2901</v>
      </c>
      <c r="B18735" t="s">
        <v>882</v>
      </c>
      <c r="C18735" t="s">
        <v>74</v>
      </c>
      <c r="K18735">
        <v>1</v>
      </c>
      <c r="L18735">
        <v>0</v>
      </c>
      <c r="M18735">
        <v>0</v>
      </c>
      <c r="N18735">
        <v>0</v>
      </c>
      <c r="O18735">
        <v>0</v>
      </c>
    </row>
    <row r="18736" spans="1:15" x14ac:dyDescent="0.3">
      <c r="A18736">
        <v>2901</v>
      </c>
      <c r="B18736" t="s">
        <v>882</v>
      </c>
      <c r="C18736" t="s">
        <v>177</v>
      </c>
      <c r="K18736">
        <v>1</v>
      </c>
      <c r="L18736">
        <v>0</v>
      </c>
      <c r="M18736">
        <v>-7</v>
      </c>
      <c r="N18736">
        <v>0</v>
      </c>
      <c r="O18736">
        <v>-7</v>
      </c>
    </row>
    <row r="18737" spans="1:24" x14ac:dyDescent="0.3">
      <c r="A18737">
        <v>2901</v>
      </c>
      <c r="B18737" t="s">
        <v>670</v>
      </c>
      <c r="C18737" t="s">
        <v>2109</v>
      </c>
      <c r="P18737">
        <v>41</v>
      </c>
      <c r="Q18737">
        <v>0</v>
      </c>
      <c r="R18737">
        <v>73</v>
      </c>
      <c r="S18737">
        <v>7</v>
      </c>
    </row>
    <row r="18738" spans="1:24" x14ac:dyDescent="0.3">
      <c r="A18738">
        <v>2901</v>
      </c>
      <c r="B18738" t="s">
        <v>670</v>
      </c>
      <c r="C18738" t="s">
        <v>1052</v>
      </c>
      <c r="P18738">
        <v>10</v>
      </c>
      <c r="Q18738">
        <v>0</v>
      </c>
      <c r="R18738">
        <v>24</v>
      </c>
      <c r="S18738">
        <v>3</v>
      </c>
    </row>
    <row r="18739" spans="1:24" x14ac:dyDescent="0.3">
      <c r="A18739">
        <v>2901</v>
      </c>
      <c r="B18739" t="s">
        <v>670</v>
      </c>
      <c r="C18739" t="s">
        <v>56</v>
      </c>
      <c r="P18739">
        <v>11</v>
      </c>
      <c r="Q18739">
        <v>0</v>
      </c>
      <c r="R18739">
        <v>17</v>
      </c>
      <c r="S18739">
        <v>3</v>
      </c>
    </row>
    <row r="18740" spans="1:24" x14ac:dyDescent="0.3">
      <c r="A18740">
        <v>2901</v>
      </c>
      <c r="B18740" t="s">
        <v>882</v>
      </c>
      <c r="C18740" t="s">
        <v>835</v>
      </c>
      <c r="P18740">
        <v>9</v>
      </c>
      <c r="Q18740">
        <v>0</v>
      </c>
      <c r="R18740">
        <v>21</v>
      </c>
      <c r="S18740">
        <v>3</v>
      </c>
    </row>
    <row r="18741" spans="1:24" x14ac:dyDescent="0.3">
      <c r="A18741">
        <v>2901</v>
      </c>
      <c r="B18741" t="s">
        <v>882</v>
      </c>
      <c r="C18741" t="s">
        <v>177</v>
      </c>
      <c r="P18741">
        <v>21</v>
      </c>
      <c r="Q18741">
        <v>0</v>
      </c>
      <c r="R18741">
        <v>21</v>
      </c>
      <c r="S18741">
        <v>1</v>
      </c>
    </row>
    <row r="18742" spans="1:24" x14ac:dyDescent="0.3">
      <c r="A18742">
        <v>2901</v>
      </c>
      <c r="B18742" t="s">
        <v>882</v>
      </c>
      <c r="C18742" t="s">
        <v>2355</v>
      </c>
      <c r="P18742">
        <v>18</v>
      </c>
      <c r="Q18742">
        <v>0</v>
      </c>
      <c r="R18742">
        <v>18</v>
      </c>
      <c r="S18742">
        <v>1</v>
      </c>
    </row>
    <row r="18743" spans="1:24" x14ac:dyDescent="0.3">
      <c r="A18743">
        <v>2901</v>
      </c>
      <c r="B18743" t="s">
        <v>882</v>
      </c>
      <c r="C18743" t="s">
        <v>172</v>
      </c>
      <c r="P18743">
        <v>7</v>
      </c>
      <c r="Q18743">
        <v>0</v>
      </c>
      <c r="R18743">
        <v>17</v>
      </c>
      <c r="S18743">
        <v>3</v>
      </c>
    </row>
    <row r="18744" spans="1:24" x14ac:dyDescent="0.3">
      <c r="A18744">
        <v>2901</v>
      </c>
      <c r="B18744" t="s">
        <v>882</v>
      </c>
      <c r="C18744" t="s">
        <v>4423</v>
      </c>
      <c r="P18744">
        <v>12</v>
      </c>
      <c r="Q18744">
        <v>1</v>
      </c>
      <c r="R18744">
        <v>17</v>
      </c>
      <c r="S18744">
        <v>2</v>
      </c>
    </row>
    <row r="18745" spans="1:24" x14ac:dyDescent="0.3">
      <c r="A18745">
        <v>2901</v>
      </c>
      <c r="B18745" t="s">
        <v>882</v>
      </c>
      <c r="C18745" t="s">
        <v>4569</v>
      </c>
      <c r="P18745">
        <v>13</v>
      </c>
      <c r="Q18745">
        <v>0</v>
      </c>
      <c r="R18745">
        <v>16</v>
      </c>
      <c r="S18745">
        <v>2</v>
      </c>
    </row>
    <row r="18746" spans="1:24" x14ac:dyDescent="0.3">
      <c r="A18746">
        <v>2901</v>
      </c>
      <c r="B18746" t="s">
        <v>882</v>
      </c>
      <c r="C18746" t="s">
        <v>121</v>
      </c>
      <c r="P18746">
        <v>11</v>
      </c>
      <c r="Q18746">
        <v>0</v>
      </c>
      <c r="R18746">
        <v>16</v>
      </c>
      <c r="S18746">
        <v>2</v>
      </c>
    </row>
    <row r="18747" spans="1:24" x14ac:dyDescent="0.3">
      <c r="A18747">
        <v>2901</v>
      </c>
      <c r="B18747" t="s">
        <v>882</v>
      </c>
      <c r="C18747" t="s">
        <v>74</v>
      </c>
      <c r="P18747">
        <v>9</v>
      </c>
      <c r="Q18747">
        <v>0</v>
      </c>
      <c r="R18747">
        <v>15</v>
      </c>
      <c r="S18747">
        <v>2</v>
      </c>
    </row>
    <row r="18748" spans="1:24" x14ac:dyDescent="0.3">
      <c r="A18748">
        <v>2901</v>
      </c>
      <c r="B18748" t="s">
        <v>882</v>
      </c>
      <c r="C18748" t="s">
        <v>4155</v>
      </c>
      <c r="P18748">
        <v>8</v>
      </c>
      <c r="Q18748">
        <v>0</v>
      </c>
      <c r="R18748">
        <v>8</v>
      </c>
      <c r="S18748">
        <v>1</v>
      </c>
    </row>
    <row r="18749" spans="1:24" x14ac:dyDescent="0.3">
      <c r="A18749">
        <v>2901</v>
      </c>
      <c r="B18749" t="s">
        <v>882</v>
      </c>
      <c r="C18749" t="s">
        <v>320</v>
      </c>
      <c r="P18749">
        <v>-4</v>
      </c>
      <c r="Q18749">
        <v>0</v>
      </c>
      <c r="R18749">
        <v>-4</v>
      </c>
      <c r="S18749">
        <v>1</v>
      </c>
    </row>
    <row r="18750" spans="1:24" x14ac:dyDescent="0.3">
      <c r="A18750">
        <v>2901</v>
      </c>
      <c r="B18750" t="s">
        <v>670</v>
      </c>
      <c r="C18750" t="s">
        <v>122</v>
      </c>
      <c r="T18750">
        <v>21</v>
      </c>
      <c r="U18750">
        <v>21</v>
      </c>
      <c r="V18750">
        <v>0</v>
      </c>
      <c r="W18750">
        <v>21</v>
      </c>
      <c r="X18750">
        <v>1</v>
      </c>
    </row>
    <row r="18751" spans="1:24" x14ac:dyDescent="0.3">
      <c r="A18751">
        <v>2901</v>
      </c>
      <c r="B18751" t="s">
        <v>882</v>
      </c>
      <c r="C18751" t="s">
        <v>177</v>
      </c>
      <c r="T18751">
        <v>30</v>
      </c>
      <c r="U18751">
        <v>30</v>
      </c>
      <c r="V18751">
        <v>0</v>
      </c>
      <c r="W18751">
        <v>30</v>
      </c>
      <c r="X18751">
        <v>1</v>
      </c>
    </row>
    <row r="18752" spans="1:24" x14ac:dyDescent="0.3">
      <c r="A18752">
        <v>2901</v>
      </c>
      <c r="B18752" t="s">
        <v>882</v>
      </c>
      <c r="C18752" t="s">
        <v>4569</v>
      </c>
      <c r="T18752">
        <v>23</v>
      </c>
      <c r="U18752">
        <v>23</v>
      </c>
      <c r="V18752">
        <v>0</v>
      </c>
      <c r="W18752">
        <v>23</v>
      </c>
      <c r="X18752">
        <v>1</v>
      </c>
    </row>
    <row r="18753" spans="1:39" x14ac:dyDescent="0.3">
      <c r="A18753">
        <v>2901</v>
      </c>
      <c r="B18753" t="s">
        <v>670</v>
      </c>
      <c r="C18753" t="s">
        <v>4570</v>
      </c>
      <c r="Y18753">
        <v>9.4</v>
      </c>
      <c r="Z18753">
        <v>18</v>
      </c>
      <c r="AA18753">
        <v>0</v>
      </c>
      <c r="AB18753">
        <v>66</v>
      </c>
      <c r="AC18753">
        <v>7</v>
      </c>
    </row>
    <row r="18754" spans="1:39" x14ac:dyDescent="0.3">
      <c r="A18754">
        <v>2901</v>
      </c>
      <c r="B18754" t="s">
        <v>882</v>
      </c>
      <c r="C18754" t="s">
        <v>1011</v>
      </c>
      <c r="Y18754">
        <v>3.7</v>
      </c>
      <c r="Z18754">
        <v>12</v>
      </c>
      <c r="AA18754">
        <v>0</v>
      </c>
      <c r="AB18754">
        <v>26</v>
      </c>
      <c r="AC18754">
        <v>7</v>
      </c>
    </row>
    <row r="18755" spans="1:39" x14ac:dyDescent="0.3">
      <c r="A18755">
        <v>2901</v>
      </c>
      <c r="B18755" t="s">
        <v>670</v>
      </c>
      <c r="C18755" t="s">
        <v>586</v>
      </c>
      <c r="AD18755">
        <v>1</v>
      </c>
      <c r="AE18755">
        <v>22</v>
      </c>
      <c r="AF18755">
        <v>1</v>
      </c>
      <c r="AG18755">
        <v>100</v>
      </c>
      <c r="AH18755">
        <v>4</v>
      </c>
      <c r="AI18755">
        <v>1</v>
      </c>
    </row>
    <row r="18756" spans="1:39" x14ac:dyDescent="0.3">
      <c r="A18756">
        <v>2901</v>
      </c>
      <c r="B18756" t="s">
        <v>882</v>
      </c>
      <c r="C18756" t="s">
        <v>4424</v>
      </c>
      <c r="AD18756">
        <v>1</v>
      </c>
      <c r="AE18756">
        <v>34</v>
      </c>
      <c r="AF18756">
        <v>1</v>
      </c>
      <c r="AG18756">
        <v>100</v>
      </c>
      <c r="AH18756">
        <v>4</v>
      </c>
      <c r="AI18756">
        <v>1</v>
      </c>
    </row>
    <row r="18757" spans="1:39" x14ac:dyDescent="0.3">
      <c r="A18757">
        <v>2901</v>
      </c>
      <c r="B18757" t="s">
        <v>670</v>
      </c>
      <c r="C18757" t="s">
        <v>4568</v>
      </c>
      <c r="AJ18757">
        <v>48</v>
      </c>
      <c r="AK18757">
        <v>318</v>
      </c>
      <c r="AL18757">
        <v>39.799999999999997</v>
      </c>
      <c r="AM18757">
        <v>8</v>
      </c>
    </row>
    <row r="18758" spans="1:39" x14ac:dyDescent="0.3">
      <c r="A18758">
        <v>2901</v>
      </c>
      <c r="B18758" t="s">
        <v>882</v>
      </c>
      <c r="C18758" t="s">
        <v>4424</v>
      </c>
      <c r="AJ18758">
        <v>67</v>
      </c>
      <c r="AK18758">
        <v>444</v>
      </c>
      <c r="AL18758">
        <v>49.3</v>
      </c>
      <c r="AM18758">
        <v>9</v>
      </c>
    </row>
    <row r="18759" spans="1:39" x14ac:dyDescent="0.3">
      <c r="A18759">
        <v>2902</v>
      </c>
      <c r="B18759" t="s">
        <v>610</v>
      </c>
      <c r="C18759" t="s">
        <v>52</v>
      </c>
      <c r="D18759">
        <v>1</v>
      </c>
      <c r="E18759">
        <v>0</v>
      </c>
      <c r="F18759">
        <v>0</v>
      </c>
      <c r="G18759">
        <v>0</v>
      </c>
      <c r="H18759">
        <v>0</v>
      </c>
      <c r="I18759">
        <v>0</v>
      </c>
      <c r="J18759">
        <v>0</v>
      </c>
    </row>
    <row r="18760" spans="1:39" x14ac:dyDescent="0.3">
      <c r="A18760">
        <v>2902</v>
      </c>
      <c r="B18760" t="s">
        <v>886</v>
      </c>
      <c r="C18760" t="s">
        <v>4426</v>
      </c>
      <c r="D18760">
        <v>32</v>
      </c>
      <c r="E18760">
        <v>75</v>
      </c>
      <c r="F18760">
        <v>24</v>
      </c>
      <c r="G18760">
        <v>0</v>
      </c>
      <c r="H18760">
        <v>0</v>
      </c>
      <c r="I18760">
        <v>175</v>
      </c>
      <c r="J18760">
        <v>120.9</v>
      </c>
    </row>
    <row r="18761" spans="1:39" x14ac:dyDescent="0.3">
      <c r="A18761">
        <v>2902</v>
      </c>
      <c r="B18761" t="s">
        <v>610</v>
      </c>
      <c r="C18761" t="s">
        <v>152</v>
      </c>
      <c r="K18761">
        <v>8</v>
      </c>
      <c r="L18761">
        <v>0</v>
      </c>
      <c r="M18761">
        <v>10</v>
      </c>
      <c r="N18761">
        <v>0</v>
      </c>
      <c r="O18761">
        <v>27</v>
      </c>
    </row>
    <row r="18762" spans="1:39" x14ac:dyDescent="0.3">
      <c r="A18762">
        <v>2902</v>
      </c>
      <c r="B18762" t="s">
        <v>610</v>
      </c>
      <c r="C18762" t="s">
        <v>52</v>
      </c>
      <c r="K18762">
        <v>15</v>
      </c>
      <c r="L18762">
        <v>0</v>
      </c>
      <c r="M18762">
        <v>20</v>
      </c>
      <c r="N18762">
        <v>0</v>
      </c>
      <c r="O18762">
        <v>23</v>
      </c>
    </row>
    <row r="18763" spans="1:39" x14ac:dyDescent="0.3">
      <c r="A18763">
        <v>2902</v>
      </c>
      <c r="B18763" t="s">
        <v>610</v>
      </c>
      <c r="C18763" t="s">
        <v>4336</v>
      </c>
      <c r="K18763">
        <v>7</v>
      </c>
      <c r="L18763">
        <v>0</v>
      </c>
      <c r="M18763">
        <v>8</v>
      </c>
      <c r="N18763">
        <v>0</v>
      </c>
      <c r="O18763">
        <v>23</v>
      </c>
    </row>
    <row r="18764" spans="1:39" x14ac:dyDescent="0.3">
      <c r="A18764">
        <v>2902</v>
      </c>
      <c r="B18764" t="s">
        <v>610</v>
      </c>
      <c r="C18764" t="s">
        <v>2007</v>
      </c>
      <c r="K18764">
        <v>2</v>
      </c>
      <c r="L18764">
        <v>0</v>
      </c>
      <c r="M18764">
        <v>6</v>
      </c>
      <c r="N18764">
        <v>0</v>
      </c>
      <c r="O18764">
        <v>9</v>
      </c>
    </row>
    <row r="18765" spans="1:39" x14ac:dyDescent="0.3">
      <c r="A18765">
        <v>2902</v>
      </c>
      <c r="B18765" t="s">
        <v>610</v>
      </c>
      <c r="C18765" t="s">
        <v>1112</v>
      </c>
      <c r="K18765">
        <v>2</v>
      </c>
      <c r="L18765">
        <v>0</v>
      </c>
      <c r="M18765">
        <v>0</v>
      </c>
      <c r="N18765">
        <v>0</v>
      </c>
      <c r="O18765">
        <v>-1</v>
      </c>
    </row>
    <row r="18766" spans="1:39" x14ac:dyDescent="0.3">
      <c r="A18766">
        <v>2902</v>
      </c>
      <c r="B18766" t="s">
        <v>610</v>
      </c>
      <c r="C18766" t="s">
        <v>4173</v>
      </c>
      <c r="K18766">
        <v>2</v>
      </c>
      <c r="L18766">
        <v>0</v>
      </c>
      <c r="M18766">
        <v>2</v>
      </c>
      <c r="N18766">
        <v>0</v>
      </c>
      <c r="O18766">
        <v>-5</v>
      </c>
    </row>
    <row r="18767" spans="1:39" x14ac:dyDescent="0.3">
      <c r="A18767">
        <v>2902</v>
      </c>
      <c r="B18767" t="s">
        <v>610</v>
      </c>
      <c r="C18767" t="s">
        <v>682</v>
      </c>
      <c r="K18767">
        <v>1</v>
      </c>
      <c r="L18767">
        <v>0</v>
      </c>
      <c r="M18767">
        <v>-9</v>
      </c>
      <c r="N18767">
        <v>0</v>
      </c>
      <c r="O18767">
        <v>-9</v>
      </c>
    </row>
    <row r="18768" spans="1:39" x14ac:dyDescent="0.3">
      <c r="A18768">
        <v>2902</v>
      </c>
      <c r="B18768" t="s">
        <v>886</v>
      </c>
      <c r="C18768" t="s">
        <v>1102</v>
      </c>
      <c r="K18768">
        <v>19</v>
      </c>
      <c r="L18768">
        <v>0</v>
      </c>
      <c r="M18768">
        <v>9</v>
      </c>
      <c r="N18768">
        <v>0</v>
      </c>
      <c r="O18768">
        <v>56</v>
      </c>
    </row>
    <row r="18769" spans="1:29" x14ac:dyDescent="0.3">
      <c r="A18769">
        <v>2902</v>
      </c>
      <c r="B18769" t="s">
        <v>886</v>
      </c>
      <c r="C18769" t="s">
        <v>4239</v>
      </c>
      <c r="K18769">
        <v>2</v>
      </c>
      <c r="L18769">
        <v>0</v>
      </c>
      <c r="M18769">
        <v>2</v>
      </c>
      <c r="N18769">
        <v>0</v>
      </c>
      <c r="O18769">
        <v>4</v>
      </c>
    </row>
    <row r="18770" spans="1:29" x14ac:dyDescent="0.3">
      <c r="A18770">
        <v>2902</v>
      </c>
      <c r="B18770" t="s">
        <v>886</v>
      </c>
      <c r="C18770" t="s">
        <v>1760</v>
      </c>
      <c r="K18770">
        <v>1</v>
      </c>
      <c r="L18770">
        <v>0</v>
      </c>
      <c r="M18770">
        <v>3</v>
      </c>
      <c r="N18770">
        <v>0</v>
      </c>
      <c r="O18770">
        <v>3</v>
      </c>
    </row>
    <row r="18771" spans="1:29" x14ac:dyDescent="0.3">
      <c r="A18771">
        <v>2902</v>
      </c>
      <c r="B18771" t="s">
        <v>886</v>
      </c>
      <c r="C18771" t="s">
        <v>4571</v>
      </c>
      <c r="K18771">
        <v>0</v>
      </c>
      <c r="L18771">
        <v>0</v>
      </c>
      <c r="M18771">
        <v>0</v>
      </c>
      <c r="N18771">
        <v>0</v>
      </c>
      <c r="O18771">
        <v>0</v>
      </c>
    </row>
    <row r="18772" spans="1:29" x14ac:dyDescent="0.3">
      <c r="A18772">
        <v>2902</v>
      </c>
      <c r="B18772" t="s">
        <v>886</v>
      </c>
      <c r="C18772" t="s">
        <v>4429</v>
      </c>
      <c r="K18772">
        <v>1</v>
      </c>
      <c r="L18772">
        <v>0</v>
      </c>
      <c r="M18772">
        <v>-3</v>
      </c>
      <c r="N18772">
        <v>0</v>
      </c>
      <c r="O18772">
        <v>-3</v>
      </c>
    </row>
    <row r="18773" spans="1:29" x14ac:dyDescent="0.3">
      <c r="A18773">
        <v>2902</v>
      </c>
      <c r="B18773" t="s">
        <v>886</v>
      </c>
      <c r="C18773" t="s">
        <v>4426</v>
      </c>
      <c r="K18773">
        <v>11</v>
      </c>
      <c r="L18773">
        <v>0</v>
      </c>
      <c r="M18773">
        <v>6</v>
      </c>
      <c r="N18773">
        <v>1</v>
      </c>
      <c r="O18773">
        <v>-4</v>
      </c>
    </row>
    <row r="18774" spans="1:29" x14ac:dyDescent="0.3">
      <c r="A18774">
        <v>2902</v>
      </c>
      <c r="B18774" t="s">
        <v>610</v>
      </c>
      <c r="C18774" t="s">
        <v>429</v>
      </c>
      <c r="P18774">
        <v>7</v>
      </c>
      <c r="Q18774">
        <v>0</v>
      </c>
      <c r="R18774">
        <v>7</v>
      </c>
      <c r="S18774">
        <v>1</v>
      </c>
    </row>
    <row r="18775" spans="1:29" x14ac:dyDescent="0.3">
      <c r="A18775">
        <v>2902</v>
      </c>
      <c r="B18775" t="s">
        <v>610</v>
      </c>
      <c r="C18775" t="s">
        <v>2007</v>
      </c>
      <c r="P18775">
        <v>6</v>
      </c>
      <c r="Q18775">
        <v>0</v>
      </c>
      <c r="R18775">
        <v>6</v>
      </c>
      <c r="S18775">
        <v>1</v>
      </c>
    </row>
    <row r="18776" spans="1:29" x14ac:dyDescent="0.3">
      <c r="A18776">
        <v>2902</v>
      </c>
      <c r="B18776" t="s">
        <v>886</v>
      </c>
      <c r="C18776" t="s">
        <v>4571</v>
      </c>
      <c r="P18776">
        <v>36</v>
      </c>
      <c r="Q18776">
        <v>0</v>
      </c>
      <c r="R18776">
        <v>74</v>
      </c>
      <c r="S18776">
        <v>7</v>
      </c>
    </row>
    <row r="18777" spans="1:29" x14ac:dyDescent="0.3">
      <c r="A18777">
        <v>2902</v>
      </c>
      <c r="B18777" t="s">
        <v>886</v>
      </c>
      <c r="C18777" t="s">
        <v>107</v>
      </c>
      <c r="P18777">
        <v>18</v>
      </c>
      <c r="Q18777">
        <v>0</v>
      </c>
      <c r="R18777">
        <v>39</v>
      </c>
      <c r="S18777">
        <v>5</v>
      </c>
    </row>
    <row r="18778" spans="1:29" x14ac:dyDescent="0.3">
      <c r="A18778">
        <v>2902</v>
      </c>
      <c r="B18778" t="s">
        <v>886</v>
      </c>
      <c r="C18778" t="s">
        <v>1102</v>
      </c>
      <c r="P18778">
        <v>16</v>
      </c>
      <c r="Q18778">
        <v>0</v>
      </c>
      <c r="R18778">
        <v>32</v>
      </c>
      <c r="S18778">
        <v>9</v>
      </c>
    </row>
    <row r="18779" spans="1:29" x14ac:dyDescent="0.3">
      <c r="A18779">
        <v>2902</v>
      </c>
      <c r="B18779" t="s">
        <v>886</v>
      </c>
      <c r="C18779" t="s">
        <v>4429</v>
      </c>
      <c r="P18779">
        <v>23</v>
      </c>
      <c r="Q18779">
        <v>0</v>
      </c>
      <c r="R18779">
        <v>23</v>
      </c>
      <c r="S18779">
        <v>1</v>
      </c>
    </row>
    <row r="18780" spans="1:29" x14ac:dyDescent="0.3">
      <c r="A18780">
        <v>2902</v>
      </c>
      <c r="B18780" t="s">
        <v>886</v>
      </c>
      <c r="C18780" t="s">
        <v>3193</v>
      </c>
      <c r="P18780">
        <v>5</v>
      </c>
      <c r="Q18780">
        <v>0</v>
      </c>
      <c r="R18780">
        <v>5</v>
      </c>
      <c r="S18780">
        <v>1</v>
      </c>
    </row>
    <row r="18781" spans="1:29" x14ac:dyDescent="0.3">
      <c r="A18781">
        <v>2902</v>
      </c>
      <c r="B18781" t="s">
        <v>886</v>
      </c>
      <c r="C18781" t="s">
        <v>1760</v>
      </c>
      <c r="P18781">
        <v>2</v>
      </c>
      <c r="Q18781">
        <v>0</v>
      </c>
      <c r="R18781">
        <v>2</v>
      </c>
      <c r="S18781">
        <v>1</v>
      </c>
    </row>
    <row r="18782" spans="1:29" x14ac:dyDescent="0.3">
      <c r="A18782">
        <v>2902</v>
      </c>
      <c r="B18782" t="s">
        <v>610</v>
      </c>
      <c r="C18782" t="s">
        <v>4173</v>
      </c>
      <c r="T18782">
        <v>24</v>
      </c>
      <c r="U18782">
        <v>24</v>
      </c>
      <c r="V18782">
        <v>0</v>
      </c>
      <c r="W18782">
        <v>24</v>
      </c>
      <c r="X18782">
        <v>1</v>
      </c>
    </row>
    <row r="18783" spans="1:29" x14ac:dyDescent="0.3">
      <c r="A18783">
        <v>2902</v>
      </c>
      <c r="B18783" t="s">
        <v>886</v>
      </c>
      <c r="C18783" t="s">
        <v>1760</v>
      </c>
      <c r="T18783">
        <v>10</v>
      </c>
      <c r="U18783">
        <v>20</v>
      </c>
      <c r="V18783">
        <v>0</v>
      </c>
      <c r="W18783">
        <v>20</v>
      </c>
      <c r="X18783">
        <v>2</v>
      </c>
    </row>
    <row r="18784" spans="1:29" x14ac:dyDescent="0.3">
      <c r="A18784">
        <v>2902</v>
      </c>
      <c r="B18784" t="s">
        <v>610</v>
      </c>
      <c r="C18784" t="s">
        <v>202</v>
      </c>
      <c r="Y18784">
        <v>1.5</v>
      </c>
      <c r="Z18784">
        <v>5</v>
      </c>
      <c r="AA18784">
        <v>0</v>
      </c>
      <c r="AB18784">
        <v>3</v>
      </c>
      <c r="AC18784">
        <v>2</v>
      </c>
    </row>
    <row r="18785" spans="1:39" x14ac:dyDescent="0.3">
      <c r="A18785">
        <v>2902</v>
      </c>
      <c r="B18785" t="s">
        <v>886</v>
      </c>
      <c r="C18785" t="s">
        <v>4429</v>
      </c>
      <c r="Y18785">
        <v>2.9</v>
      </c>
      <c r="Z18785">
        <v>7</v>
      </c>
      <c r="AA18785">
        <v>0</v>
      </c>
      <c r="AB18785">
        <v>20</v>
      </c>
      <c r="AC18785">
        <v>7</v>
      </c>
    </row>
    <row r="18786" spans="1:39" x14ac:dyDescent="0.3">
      <c r="A18786">
        <v>2902</v>
      </c>
      <c r="B18786" t="s">
        <v>610</v>
      </c>
      <c r="C18786" t="s">
        <v>4572</v>
      </c>
      <c r="AD18786">
        <v>1</v>
      </c>
      <c r="AE18786">
        <v>32</v>
      </c>
      <c r="AF18786">
        <v>1</v>
      </c>
      <c r="AG18786">
        <v>100</v>
      </c>
      <c r="AH18786">
        <v>3</v>
      </c>
      <c r="AI18786">
        <v>0</v>
      </c>
    </row>
    <row r="18787" spans="1:39" x14ac:dyDescent="0.3">
      <c r="A18787">
        <v>2902</v>
      </c>
      <c r="B18787" t="s">
        <v>886</v>
      </c>
      <c r="C18787" t="s">
        <v>400</v>
      </c>
      <c r="AD18787">
        <v>2</v>
      </c>
      <c r="AE18787">
        <v>32</v>
      </c>
      <c r="AF18787">
        <v>1</v>
      </c>
      <c r="AG18787">
        <v>50</v>
      </c>
      <c r="AH18787">
        <v>4</v>
      </c>
      <c r="AI18787">
        <v>1</v>
      </c>
    </row>
    <row r="18788" spans="1:39" x14ac:dyDescent="0.3">
      <c r="A18788">
        <v>2902</v>
      </c>
      <c r="B18788" t="s">
        <v>610</v>
      </c>
      <c r="C18788" t="s">
        <v>337</v>
      </c>
      <c r="AJ18788">
        <v>47</v>
      </c>
      <c r="AK18788">
        <v>324</v>
      </c>
      <c r="AL18788">
        <v>40.5</v>
      </c>
      <c r="AM18788">
        <v>8</v>
      </c>
    </row>
    <row r="18789" spans="1:39" x14ac:dyDescent="0.3">
      <c r="A18789">
        <v>2902</v>
      </c>
      <c r="B18789" t="s">
        <v>886</v>
      </c>
      <c r="C18789" t="s">
        <v>187</v>
      </c>
      <c r="AJ18789">
        <v>45</v>
      </c>
      <c r="AK18789">
        <v>314</v>
      </c>
      <c r="AL18789">
        <v>34.9</v>
      </c>
      <c r="AM18789">
        <v>9</v>
      </c>
    </row>
    <row r="18790" spans="1:39" x14ac:dyDescent="0.3">
      <c r="A18790">
        <v>2903</v>
      </c>
      <c r="B18790" t="s">
        <v>806</v>
      </c>
      <c r="C18790" t="s">
        <v>4573</v>
      </c>
      <c r="D18790">
        <v>35</v>
      </c>
      <c r="E18790">
        <v>60</v>
      </c>
      <c r="F18790">
        <v>21</v>
      </c>
      <c r="G18790">
        <v>1</v>
      </c>
      <c r="H18790">
        <v>2</v>
      </c>
      <c r="I18790">
        <v>320</v>
      </c>
      <c r="J18790">
        <v>149.9</v>
      </c>
    </row>
    <row r="18791" spans="1:39" x14ac:dyDescent="0.3">
      <c r="A18791">
        <v>2903</v>
      </c>
      <c r="B18791" t="s">
        <v>806</v>
      </c>
      <c r="C18791" t="s">
        <v>4220</v>
      </c>
      <c r="D18791">
        <v>2</v>
      </c>
      <c r="E18791">
        <v>50</v>
      </c>
      <c r="F18791">
        <v>1</v>
      </c>
      <c r="G18791">
        <v>0</v>
      </c>
      <c r="H18791">
        <v>0</v>
      </c>
      <c r="I18791">
        <v>4</v>
      </c>
      <c r="J18791">
        <v>66.8</v>
      </c>
    </row>
    <row r="18792" spans="1:39" x14ac:dyDescent="0.3">
      <c r="A18792">
        <v>2903</v>
      </c>
      <c r="B18792" t="s">
        <v>593</v>
      </c>
      <c r="C18792" t="s">
        <v>1616</v>
      </c>
      <c r="D18792">
        <v>37</v>
      </c>
      <c r="E18792">
        <v>51.4</v>
      </c>
      <c r="F18792">
        <v>19</v>
      </c>
      <c r="G18792">
        <v>1</v>
      </c>
      <c r="H18792">
        <v>2</v>
      </c>
      <c r="I18792">
        <v>227</v>
      </c>
      <c r="J18792">
        <v>115.3</v>
      </c>
    </row>
    <row r="18793" spans="1:39" x14ac:dyDescent="0.3">
      <c r="A18793">
        <v>2903</v>
      </c>
      <c r="B18793" t="s">
        <v>806</v>
      </c>
      <c r="C18793" t="s">
        <v>77</v>
      </c>
      <c r="K18793">
        <v>19</v>
      </c>
      <c r="L18793">
        <v>0</v>
      </c>
      <c r="M18793">
        <v>7</v>
      </c>
      <c r="N18793">
        <v>1</v>
      </c>
      <c r="O18793">
        <v>37</v>
      </c>
    </row>
    <row r="18794" spans="1:39" x14ac:dyDescent="0.3">
      <c r="A18794">
        <v>2903</v>
      </c>
      <c r="B18794" t="s">
        <v>806</v>
      </c>
      <c r="C18794" t="s">
        <v>354</v>
      </c>
      <c r="K18794">
        <v>1</v>
      </c>
      <c r="L18794">
        <v>0</v>
      </c>
      <c r="M18794">
        <v>13</v>
      </c>
      <c r="N18794">
        <v>0</v>
      </c>
      <c r="O18794">
        <v>13</v>
      </c>
    </row>
    <row r="18795" spans="1:39" x14ac:dyDescent="0.3">
      <c r="A18795">
        <v>2903</v>
      </c>
      <c r="B18795" t="s">
        <v>806</v>
      </c>
      <c r="C18795" t="s">
        <v>4573</v>
      </c>
      <c r="K18795">
        <v>11</v>
      </c>
      <c r="L18795">
        <v>0</v>
      </c>
      <c r="M18795">
        <v>17</v>
      </c>
      <c r="N18795">
        <v>1</v>
      </c>
      <c r="O18795">
        <v>10</v>
      </c>
    </row>
    <row r="18796" spans="1:39" x14ac:dyDescent="0.3">
      <c r="A18796">
        <v>2903</v>
      </c>
      <c r="B18796" t="s">
        <v>806</v>
      </c>
      <c r="C18796" t="s">
        <v>4220</v>
      </c>
      <c r="K18796">
        <v>4</v>
      </c>
      <c r="L18796">
        <v>0</v>
      </c>
      <c r="M18796">
        <v>7</v>
      </c>
      <c r="N18796">
        <v>0</v>
      </c>
      <c r="O18796">
        <v>4</v>
      </c>
    </row>
    <row r="18797" spans="1:39" x14ac:dyDescent="0.3">
      <c r="A18797">
        <v>2903</v>
      </c>
      <c r="B18797" t="s">
        <v>806</v>
      </c>
      <c r="C18797" t="s">
        <v>59</v>
      </c>
      <c r="K18797">
        <v>0</v>
      </c>
      <c r="L18797">
        <v>0</v>
      </c>
      <c r="M18797">
        <v>0</v>
      </c>
      <c r="N18797">
        <v>0</v>
      </c>
      <c r="O18797">
        <v>0</v>
      </c>
    </row>
    <row r="18798" spans="1:39" x14ac:dyDescent="0.3">
      <c r="A18798">
        <v>2903</v>
      </c>
      <c r="B18798" t="s">
        <v>593</v>
      </c>
      <c r="C18798" t="s">
        <v>169</v>
      </c>
      <c r="K18798">
        <v>5</v>
      </c>
      <c r="L18798">
        <v>0</v>
      </c>
      <c r="M18798">
        <v>34</v>
      </c>
      <c r="N18798">
        <v>0</v>
      </c>
      <c r="O18798">
        <v>61</v>
      </c>
    </row>
    <row r="18799" spans="1:39" x14ac:dyDescent="0.3">
      <c r="A18799">
        <v>2903</v>
      </c>
      <c r="B18799" t="s">
        <v>593</v>
      </c>
      <c r="C18799" t="s">
        <v>4574</v>
      </c>
      <c r="K18799">
        <v>12</v>
      </c>
      <c r="L18799">
        <v>0</v>
      </c>
      <c r="M18799">
        <v>10</v>
      </c>
      <c r="N18799">
        <v>2</v>
      </c>
      <c r="O18799">
        <v>49</v>
      </c>
    </row>
    <row r="18800" spans="1:39" x14ac:dyDescent="0.3">
      <c r="A18800">
        <v>2903</v>
      </c>
      <c r="B18800" t="s">
        <v>593</v>
      </c>
      <c r="C18800" t="s">
        <v>249</v>
      </c>
      <c r="K18800">
        <v>11</v>
      </c>
      <c r="L18800">
        <v>0</v>
      </c>
      <c r="M18800">
        <v>6</v>
      </c>
      <c r="N18800">
        <v>0</v>
      </c>
      <c r="O18800">
        <v>27</v>
      </c>
    </row>
    <row r="18801" spans="1:24" x14ac:dyDescent="0.3">
      <c r="A18801">
        <v>2903</v>
      </c>
      <c r="B18801" t="s">
        <v>593</v>
      </c>
      <c r="C18801" t="s">
        <v>1866</v>
      </c>
      <c r="K18801">
        <v>1</v>
      </c>
      <c r="L18801">
        <v>0</v>
      </c>
      <c r="M18801">
        <v>2</v>
      </c>
      <c r="N18801">
        <v>0</v>
      </c>
      <c r="O18801">
        <v>2</v>
      </c>
    </row>
    <row r="18802" spans="1:24" x14ac:dyDescent="0.3">
      <c r="A18802">
        <v>2903</v>
      </c>
      <c r="B18802" t="s">
        <v>593</v>
      </c>
      <c r="C18802" t="s">
        <v>4575</v>
      </c>
      <c r="K18802">
        <v>1</v>
      </c>
      <c r="L18802">
        <v>0</v>
      </c>
      <c r="M18802">
        <v>0</v>
      </c>
      <c r="N18802">
        <v>0</v>
      </c>
      <c r="O18802">
        <v>0</v>
      </c>
    </row>
    <row r="18803" spans="1:24" x14ac:dyDescent="0.3">
      <c r="A18803">
        <v>2903</v>
      </c>
      <c r="B18803" t="s">
        <v>593</v>
      </c>
      <c r="C18803" t="s">
        <v>1616</v>
      </c>
      <c r="K18803">
        <v>6</v>
      </c>
      <c r="L18803">
        <v>0</v>
      </c>
      <c r="M18803">
        <v>2</v>
      </c>
      <c r="N18803">
        <v>0</v>
      </c>
      <c r="O18803">
        <v>-19</v>
      </c>
    </row>
    <row r="18804" spans="1:24" x14ac:dyDescent="0.3">
      <c r="A18804">
        <v>2903</v>
      </c>
      <c r="B18804" t="s">
        <v>806</v>
      </c>
      <c r="C18804" t="s">
        <v>1866</v>
      </c>
      <c r="P18804">
        <v>35</v>
      </c>
      <c r="Q18804">
        <v>0</v>
      </c>
      <c r="R18804">
        <v>152</v>
      </c>
      <c r="S18804">
        <v>8</v>
      </c>
    </row>
    <row r="18805" spans="1:24" x14ac:dyDescent="0.3">
      <c r="A18805">
        <v>2903</v>
      </c>
      <c r="B18805" t="s">
        <v>806</v>
      </c>
      <c r="C18805" t="s">
        <v>4441</v>
      </c>
      <c r="P18805">
        <v>15</v>
      </c>
      <c r="Q18805">
        <v>0</v>
      </c>
      <c r="R18805">
        <v>61</v>
      </c>
      <c r="S18805">
        <v>5</v>
      </c>
    </row>
    <row r="18806" spans="1:24" x14ac:dyDescent="0.3">
      <c r="A18806">
        <v>2903</v>
      </c>
      <c r="B18806" t="s">
        <v>806</v>
      </c>
      <c r="C18806" t="s">
        <v>59</v>
      </c>
      <c r="P18806">
        <v>16</v>
      </c>
      <c r="Q18806">
        <v>2</v>
      </c>
      <c r="R18806">
        <v>56</v>
      </c>
      <c r="S18806">
        <v>5</v>
      </c>
    </row>
    <row r="18807" spans="1:24" x14ac:dyDescent="0.3">
      <c r="A18807">
        <v>2903</v>
      </c>
      <c r="B18807" t="s">
        <v>806</v>
      </c>
      <c r="C18807" t="s">
        <v>3392</v>
      </c>
      <c r="P18807">
        <v>21</v>
      </c>
      <c r="Q18807">
        <v>0</v>
      </c>
      <c r="R18807">
        <v>32</v>
      </c>
      <c r="S18807">
        <v>2</v>
      </c>
    </row>
    <row r="18808" spans="1:24" x14ac:dyDescent="0.3">
      <c r="A18808">
        <v>2903</v>
      </c>
      <c r="B18808" t="s">
        <v>806</v>
      </c>
      <c r="C18808" t="s">
        <v>971</v>
      </c>
      <c r="P18808">
        <v>19</v>
      </c>
      <c r="Q18808">
        <v>0</v>
      </c>
      <c r="R18808">
        <v>19</v>
      </c>
      <c r="S18808">
        <v>1</v>
      </c>
    </row>
    <row r="18809" spans="1:24" x14ac:dyDescent="0.3">
      <c r="A18809">
        <v>2903</v>
      </c>
      <c r="B18809" t="s">
        <v>806</v>
      </c>
      <c r="C18809" t="s">
        <v>4576</v>
      </c>
      <c r="P18809">
        <v>4</v>
      </c>
      <c r="Q18809">
        <v>0</v>
      </c>
      <c r="R18809">
        <v>4</v>
      </c>
      <c r="S18809">
        <v>1</v>
      </c>
    </row>
    <row r="18810" spans="1:24" x14ac:dyDescent="0.3">
      <c r="A18810">
        <v>2903</v>
      </c>
      <c r="B18810" t="s">
        <v>593</v>
      </c>
      <c r="C18810" t="s">
        <v>399</v>
      </c>
      <c r="P18810">
        <v>30</v>
      </c>
      <c r="Q18810">
        <v>1</v>
      </c>
      <c r="R18810">
        <v>83</v>
      </c>
      <c r="S18810">
        <v>7</v>
      </c>
    </row>
    <row r="18811" spans="1:24" x14ac:dyDescent="0.3">
      <c r="A18811">
        <v>2903</v>
      </c>
      <c r="B18811" t="s">
        <v>593</v>
      </c>
      <c r="C18811" t="s">
        <v>4577</v>
      </c>
      <c r="P18811">
        <v>50</v>
      </c>
      <c r="Q18811">
        <v>1</v>
      </c>
      <c r="R18811">
        <v>72</v>
      </c>
      <c r="S18811">
        <v>3</v>
      </c>
    </row>
    <row r="18812" spans="1:24" x14ac:dyDescent="0.3">
      <c r="A18812">
        <v>2903</v>
      </c>
      <c r="B18812" t="s">
        <v>593</v>
      </c>
      <c r="C18812" t="s">
        <v>249</v>
      </c>
      <c r="P18812">
        <v>14</v>
      </c>
      <c r="Q18812">
        <v>0</v>
      </c>
      <c r="R18812">
        <v>37</v>
      </c>
      <c r="S18812">
        <v>4</v>
      </c>
    </row>
    <row r="18813" spans="1:24" x14ac:dyDescent="0.3">
      <c r="A18813">
        <v>2903</v>
      </c>
      <c r="B18813" t="s">
        <v>593</v>
      </c>
      <c r="C18813" t="s">
        <v>169</v>
      </c>
      <c r="P18813">
        <v>14</v>
      </c>
      <c r="Q18813">
        <v>0</v>
      </c>
      <c r="R18813">
        <v>17</v>
      </c>
      <c r="S18813">
        <v>2</v>
      </c>
    </row>
    <row r="18814" spans="1:24" x14ac:dyDescent="0.3">
      <c r="A18814">
        <v>2903</v>
      </c>
      <c r="B18814" t="s">
        <v>593</v>
      </c>
      <c r="C18814" t="s">
        <v>4574</v>
      </c>
      <c r="P18814">
        <v>7</v>
      </c>
      <c r="Q18814">
        <v>0</v>
      </c>
      <c r="R18814">
        <v>10</v>
      </c>
      <c r="S18814">
        <v>2</v>
      </c>
    </row>
    <row r="18815" spans="1:24" x14ac:dyDescent="0.3">
      <c r="A18815">
        <v>2903</v>
      </c>
      <c r="B18815" t="s">
        <v>593</v>
      </c>
      <c r="C18815" t="s">
        <v>180</v>
      </c>
      <c r="P18815">
        <v>8</v>
      </c>
      <c r="Q18815">
        <v>0</v>
      </c>
      <c r="R18815">
        <v>8</v>
      </c>
      <c r="S18815">
        <v>1</v>
      </c>
    </row>
    <row r="18816" spans="1:24" x14ac:dyDescent="0.3">
      <c r="A18816">
        <v>2903</v>
      </c>
      <c r="B18816" t="s">
        <v>806</v>
      </c>
      <c r="C18816" t="s">
        <v>3942</v>
      </c>
      <c r="T18816">
        <v>26</v>
      </c>
      <c r="U18816">
        <v>32</v>
      </c>
      <c r="V18816">
        <v>0</v>
      </c>
      <c r="W18816">
        <v>52</v>
      </c>
      <c r="X18816">
        <v>2</v>
      </c>
    </row>
    <row r="18817" spans="1:39" x14ac:dyDescent="0.3">
      <c r="A18817">
        <v>2903</v>
      </c>
      <c r="B18817" t="s">
        <v>806</v>
      </c>
      <c r="C18817" t="s">
        <v>215</v>
      </c>
      <c r="T18817">
        <v>24.5</v>
      </c>
      <c r="U18817">
        <v>27</v>
      </c>
      <c r="V18817">
        <v>0</v>
      </c>
      <c r="W18817">
        <v>49</v>
      </c>
      <c r="X18817">
        <v>2</v>
      </c>
    </row>
    <row r="18818" spans="1:39" x14ac:dyDescent="0.3">
      <c r="A18818">
        <v>2903</v>
      </c>
      <c r="B18818" t="s">
        <v>593</v>
      </c>
      <c r="C18818" t="s">
        <v>169</v>
      </c>
      <c r="T18818">
        <v>16.3</v>
      </c>
      <c r="U18818">
        <v>28</v>
      </c>
      <c r="V18818">
        <v>0</v>
      </c>
      <c r="W18818">
        <v>49</v>
      </c>
      <c r="X18818">
        <v>3</v>
      </c>
    </row>
    <row r="18819" spans="1:39" x14ac:dyDescent="0.3">
      <c r="A18819">
        <v>2903</v>
      </c>
      <c r="B18819" t="s">
        <v>593</v>
      </c>
      <c r="C18819" t="s">
        <v>4578</v>
      </c>
      <c r="T18819">
        <v>14</v>
      </c>
      <c r="U18819">
        <v>14</v>
      </c>
      <c r="V18819">
        <v>0</v>
      </c>
      <c r="W18819">
        <v>14</v>
      </c>
      <c r="X18819">
        <v>1</v>
      </c>
    </row>
    <row r="18820" spans="1:39" x14ac:dyDescent="0.3">
      <c r="A18820">
        <v>2903</v>
      </c>
      <c r="B18820" t="s">
        <v>806</v>
      </c>
      <c r="C18820" t="s">
        <v>4441</v>
      </c>
      <c r="Y18820">
        <v>5</v>
      </c>
      <c r="Z18820">
        <v>17</v>
      </c>
      <c r="AA18820">
        <v>0</v>
      </c>
      <c r="AB18820">
        <v>20</v>
      </c>
      <c r="AC18820">
        <v>4</v>
      </c>
    </row>
    <row r="18821" spans="1:39" x14ac:dyDescent="0.3">
      <c r="A18821">
        <v>2903</v>
      </c>
      <c r="B18821" t="s">
        <v>593</v>
      </c>
      <c r="C18821" t="s">
        <v>169</v>
      </c>
      <c r="Y18821">
        <v>8</v>
      </c>
      <c r="Z18821">
        <v>9</v>
      </c>
      <c r="AA18821">
        <v>0</v>
      </c>
      <c r="AB18821">
        <v>16</v>
      </c>
      <c r="AC18821">
        <v>2</v>
      </c>
    </row>
    <row r="18822" spans="1:39" x14ac:dyDescent="0.3">
      <c r="A18822">
        <v>2903</v>
      </c>
      <c r="B18822" t="s">
        <v>806</v>
      </c>
      <c r="C18822" t="s">
        <v>3946</v>
      </c>
      <c r="AD18822">
        <v>0</v>
      </c>
      <c r="AE18822" t="s">
        <v>136</v>
      </c>
      <c r="AF18822">
        <v>0</v>
      </c>
      <c r="AG18822" t="s">
        <v>136</v>
      </c>
      <c r="AH18822">
        <v>4</v>
      </c>
      <c r="AI18822">
        <v>4</v>
      </c>
    </row>
    <row r="18823" spans="1:39" x14ac:dyDescent="0.3">
      <c r="A18823">
        <v>2903</v>
      </c>
      <c r="B18823" t="s">
        <v>593</v>
      </c>
      <c r="C18823" t="s">
        <v>452</v>
      </c>
      <c r="AD18823">
        <v>1</v>
      </c>
      <c r="AE18823">
        <v>42</v>
      </c>
      <c r="AF18823">
        <v>1</v>
      </c>
      <c r="AG18823">
        <v>100</v>
      </c>
      <c r="AH18823">
        <v>5</v>
      </c>
      <c r="AI18823">
        <v>2</v>
      </c>
    </row>
    <row r="18824" spans="1:39" x14ac:dyDescent="0.3">
      <c r="A18824">
        <v>2903</v>
      </c>
      <c r="B18824" t="s">
        <v>806</v>
      </c>
      <c r="C18824" t="s">
        <v>4439</v>
      </c>
      <c r="AJ18824">
        <v>67</v>
      </c>
      <c r="AK18824">
        <v>223</v>
      </c>
      <c r="AL18824">
        <v>44.6</v>
      </c>
      <c r="AM18824">
        <v>5</v>
      </c>
    </row>
    <row r="18825" spans="1:39" x14ac:dyDescent="0.3">
      <c r="A18825">
        <v>2903</v>
      </c>
      <c r="B18825" t="s">
        <v>593</v>
      </c>
      <c r="C18825" t="s">
        <v>3539</v>
      </c>
      <c r="AJ18825">
        <v>70</v>
      </c>
      <c r="AK18825">
        <v>286</v>
      </c>
      <c r="AL18825">
        <v>47.7</v>
      </c>
      <c r="AM18825">
        <v>6</v>
      </c>
    </row>
    <row r="18826" spans="1:39" x14ac:dyDescent="0.3">
      <c r="A18826">
        <v>2904</v>
      </c>
      <c r="B18826" t="s">
        <v>730</v>
      </c>
      <c r="C18826" t="s">
        <v>4025</v>
      </c>
      <c r="D18826">
        <v>25</v>
      </c>
      <c r="E18826">
        <v>48</v>
      </c>
      <c r="F18826">
        <v>12</v>
      </c>
      <c r="G18826">
        <v>1</v>
      </c>
      <c r="H18826">
        <v>2</v>
      </c>
      <c r="I18826">
        <v>326</v>
      </c>
      <c r="J18826">
        <v>175.9</v>
      </c>
    </row>
    <row r="18827" spans="1:39" x14ac:dyDescent="0.3">
      <c r="A18827">
        <v>2904</v>
      </c>
      <c r="B18827" t="s">
        <v>611</v>
      </c>
      <c r="C18827" t="s">
        <v>4579</v>
      </c>
      <c r="D18827">
        <v>27</v>
      </c>
      <c r="E18827">
        <v>55.6</v>
      </c>
      <c r="F18827">
        <v>15</v>
      </c>
      <c r="G18827">
        <v>0</v>
      </c>
      <c r="H18827">
        <v>1</v>
      </c>
      <c r="I18827">
        <v>269</v>
      </c>
      <c r="J18827">
        <v>151.5</v>
      </c>
    </row>
    <row r="18828" spans="1:39" x14ac:dyDescent="0.3">
      <c r="A18828">
        <v>2904</v>
      </c>
      <c r="B18828" t="s">
        <v>611</v>
      </c>
      <c r="C18828" t="s">
        <v>1604</v>
      </c>
      <c r="D18828">
        <v>1</v>
      </c>
      <c r="E18828">
        <v>0</v>
      </c>
      <c r="F18828">
        <v>0</v>
      </c>
      <c r="G18828">
        <v>0</v>
      </c>
      <c r="H18828">
        <v>0</v>
      </c>
      <c r="I18828">
        <v>0</v>
      </c>
      <c r="J18828">
        <v>0</v>
      </c>
    </row>
    <row r="18829" spans="1:39" x14ac:dyDescent="0.3">
      <c r="A18829">
        <v>2904</v>
      </c>
      <c r="B18829" t="s">
        <v>611</v>
      </c>
      <c r="C18829" t="s">
        <v>2781</v>
      </c>
      <c r="D18829">
        <v>1</v>
      </c>
      <c r="E18829">
        <v>0</v>
      </c>
      <c r="F18829">
        <v>0</v>
      </c>
      <c r="G18829">
        <v>1</v>
      </c>
      <c r="H18829">
        <v>0</v>
      </c>
      <c r="I18829">
        <v>0</v>
      </c>
      <c r="J18829">
        <v>-200</v>
      </c>
    </row>
    <row r="18830" spans="1:39" x14ac:dyDescent="0.3">
      <c r="A18830">
        <v>2904</v>
      </c>
      <c r="B18830" t="s">
        <v>730</v>
      </c>
      <c r="C18830" t="s">
        <v>52</v>
      </c>
      <c r="K18830">
        <v>23</v>
      </c>
      <c r="L18830">
        <v>0</v>
      </c>
      <c r="M18830">
        <v>23</v>
      </c>
      <c r="N18830">
        <v>0</v>
      </c>
      <c r="O18830">
        <v>120</v>
      </c>
    </row>
    <row r="18831" spans="1:39" x14ac:dyDescent="0.3">
      <c r="A18831">
        <v>2904</v>
      </c>
      <c r="B18831" t="s">
        <v>730</v>
      </c>
      <c r="C18831" t="s">
        <v>2652</v>
      </c>
      <c r="K18831">
        <v>3</v>
      </c>
      <c r="L18831">
        <v>0</v>
      </c>
      <c r="M18831">
        <v>7</v>
      </c>
      <c r="N18831">
        <v>0</v>
      </c>
      <c r="O18831">
        <v>6</v>
      </c>
    </row>
    <row r="18832" spans="1:39" x14ac:dyDescent="0.3">
      <c r="A18832">
        <v>2904</v>
      </c>
      <c r="B18832" t="s">
        <v>730</v>
      </c>
      <c r="C18832" t="s">
        <v>350</v>
      </c>
      <c r="K18832">
        <v>1</v>
      </c>
      <c r="L18832">
        <v>0</v>
      </c>
      <c r="M18832">
        <v>-3</v>
      </c>
      <c r="N18832">
        <v>0</v>
      </c>
      <c r="O18832">
        <v>-3</v>
      </c>
    </row>
    <row r="18833" spans="1:24" x14ac:dyDescent="0.3">
      <c r="A18833">
        <v>2904</v>
      </c>
      <c r="B18833" t="s">
        <v>730</v>
      </c>
      <c r="C18833" t="s">
        <v>4025</v>
      </c>
      <c r="K18833">
        <v>12</v>
      </c>
      <c r="L18833">
        <v>0</v>
      </c>
      <c r="M18833">
        <v>8</v>
      </c>
      <c r="N18833">
        <v>1</v>
      </c>
      <c r="O18833">
        <v>-19</v>
      </c>
    </row>
    <row r="18834" spans="1:24" x14ac:dyDescent="0.3">
      <c r="A18834">
        <v>2904</v>
      </c>
      <c r="B18834" t="s">
        <v>611</v>
      </c>
      <c r="C18834" t="s">
        <v>52</v>
      </c>
      <c r="K18834">
        <v>23</v>
      </c>
      <c r="L18834">
        <v>0</v>
      </c>
      <c r="M18834">
        <v>14</v>
      </c>
      <c r="N18834">
        <v>1</v>
      </c>
      <c r="O18834">
        <v>55</v>
      </c>
    </row>
    <row r="18835" spans="1:24" x14ac:dyDescent="0.3">
      <c r="A18835">
        <v>2904</v>
      </c>
      <c r="B18835" t="s">
        <v>611</v>
      </c>
      <c r="C18835" t="s">
        <v>187</v>
      </c>
      <c r="K18835">
        <v>3</v>
      </c>
      <c r="L18835">
        <v>0</v>
      </c>
      <c r="M18835">
        <v>6</v>
      </c>
      <c r="N18835">
        <v>0</v>
      </c>
      <c r="O18835">
        <v>13</v>
      </c>
    </row>
    <row r="18836" spans="1:24" x14ac:dyDescent="0.3">
      <c r="A18836">
        <v>2904</v>
      </c>
      <c r="B18836" t="s">
        <v>611</v>
      </c>
      <c r="C18836" t="s">
        <v>4580</v>
      </c>
      <c r="K18836">
        <v>2</v>
      </c>
      <c r="L18836">
        <v>0</v>
      </c>
      <c r="M18836">
        <v>1</v>
      </c>
      <c r="N18836">
        <v>0</v>
      </c>
      <c r="O18836">
        <v>1</v>
      </c>
    </row>
    <row r="18837" spans="1:24" x14ac:dyDescent="0.3">
      <c r="A18837">
        <v>2904</v>
      </c>
      <c r="B18837" t="s">
        <v>611</v>
      </c>
      <c r="C18837" t="s">
        <v>4579</v>
      </c>
      <c r="K18837">
        <v>12</v>
      </c>
      <c r="L18837">
        <v>0</v>
      </c>
      <c r="M18837">
        <v>13</v>
      </c>
      <c r="N18837">
        <v>0</v>
      </c>
      <c r="O18837">
        <v>-26</v>
      </c>
    </row>
    <row r="18838" spans="1:24" x14ac:dyDescent="0.3">
      <c r="A18838">
        <v>2904</v>
      </c>
      <c r="B18838" t="s">
        <v>730</v>
      </c>
      <c r="C18838" t="s">
        <v>291</v>
      </c>
      <c r="P18838">
        <v>77</v>
      </c>
      <c r="Q18838">
        <v>2</v>
      </c>
      <c r="R18838">
        <v>195</v>
      </c>
      <c r="S18838">
        <v>4</v>
      </c>
    </row>
    <row r="18839" spans="1:24" x14ac:dyDescent="0.3">
      <c r="A18839">
        <v>2904</v>
      </c>
      <c r="B18839" t="s">
        <v>730</v>
      </c>
      <c r="C18839" t="s">
        <v>1805</v>
      </c>
      <c r="P18839">
        <v>42</v>
      </c>
      <c r="Q18839">
        <v>0</v>
      </c>
      <c r="R18839">
        <v>48</v>
      </c>
      <c r="S18839">
        <v>2</v>
      </c>
    </row>
    <row r="18840" spans="1:24" x14ac:dyDescent="0.3">
      <c r="A18840">
        <v>2904</v>
      </c>
      <c r="B18840" t="s">
        <v>730</v>
      </c>
      <c r="C18840" t="s">
        <v>1377</v>
      </c>
      <c r="P18840">
        <v>23</v>
      </c>
      <c r="Q18840">
        <v>0</v>
      </c>
      <c r="R18840">
        <v>43</v>
      </c>
      <c r="S18840">
        <v>3</v>
      </c>
    </row>
    <row r="18841" spans="1:24" x14ac:dyDescent="0.3">
      <c r="A18841">
        <v>2904</v>
      </c>
      <c r="B18841" t="s">
        <v>730</v>
      </c>
      <c r="C18841" t="s">
        <v>350</v>
      </c>
      <c r="P18841">
        <v>11</v>
      </c>
      <c r="Q18841">
        <v>0</v>
      </c>
      <c r="R18841">
        <v>21</v>
      </c>
      <c r="S18841">
        <v>2</v>
      </c>
    </row>
    <row r="18842" spans="1:24" x14ac:dyDescent="0.3">
      <c r="A18842">
        <v>2904</v>
      </c>
      <c r="B18842" t="s">
        <v>730</v>
      </c>
      <c r="C18842" t="s">
        <v>2652</v>
      </c>
      <c r="P18842">
        <v>19</v>
      </c>
      <c r="Q18842">
        <v>0</v>
      </c>
      <c r="R18842">
        <v>19</v>
      </c>
      <c r="S18842">
        <v>1</v>
      </c>
    </row>
    <row r="18843" spans="1:24" x14ac:dyDescent="0.3">
      <c r="A18843">
        <v>2904</v>
      </c>
      <c r="B18843" t="s">
        <v>611</v>
      </c>
      <c r="C18843" t="s">
        <v>56</v>
      </c>
      <c r="P18843">
        <v>55</v>
      </c>
      <c r="Q18843">
        <v>1</v>
      </c>
      <c r="R18843">
        <v>158</v>
      </c>
      <c r="S18843">
        <v>5</v>
      </c>
    </row>
    <row r="18844" spans="1:24" x14ac:dyDescent="0.3">
      <c r="A18844">
        <v>2904</v>
      </c>
      <c r="B18844" t="s">
        <v>611</v>
      </c>
      <c r="C18844" t="s">
        <v>4581</v>
      </c>
      <c r="P18844">
        <v>20</v>
      </c>
      <c r="Q18844">
        <v>0</v>
      </c>
      <c r="R18844">
        <v>36</v>
      </c>
      <c r="S18844">
        <v>2</v>
      </c>
    </row>
    <row r="18845" spans="1:24" x14ac:dyDescent="0.3">
      <c r="A18845">
        <v>2904</v>
      </c>
      <c r="B18845" t="s">
        <v>611</v>
      </c>
      <c r="C18845" t="s">
        <v>187</v>
      </c>
      <c r="P18845">
        <v>13</v>
      </c>
      <c r="Q18845">
        <v>0</v>
      </c>
      <c r="R18845">
        <v>32</v>
      </c>
      <c r="S18845">
        <v>5</v>
      </c>
    </row>
    <row r="18846" spans="1:24" x14ac:dyDescent="0.3">
      <c r="A18846">
        <v>2904</v>
      </c>
      <c r="B18846" t="s">
        <v>611</v>
      </c>
      <c r="C18846" t="s">
        <v>4397</v>
      </c>
      <c r="P18846">
        <v>22</v>
      </c>
      <c r="Q18846">
        <v>0</v>
      </c>
      <c r="R18846">
        <v>22</v>
      </c>
      <c r="S18846">
        <v>1</v>
      </c>
    </row>
    <row r="18847" spans="1:24" x14ac:dyDescent="0.3">
      <c r="A18847">
        <v>2904</v>
      </c>
      <c r="B18847" t="s">
        <v>611</v>
      </c>
      <c r="C18847" t="s">
        <v>4489</v>
      </c>
      <c r="P18847">
        <v>15</v>
      </c>
      <c r="Q18847">
        <v>0</v>
      </c>
      <c r="R18847">
        <v>21</v>
      </c>
      <c r="S18847">
        <v>2</v>
      </c>
    </row>
    <row r="18848" spans="1:24" x14ac:dyDescent="0.3">
      <c r="A18848">
        <v>2904</v>
      </c>
      <c r="B18848" t="s">
        <v>730</v>
      </c>
      <c r="C18848" t="s">
        <v>4205</v>
      </c>
      <c r="T18848">
        <v>17.3</v>
      </c>
      <c r="U18848">
        <v>23</v>
      </c>
      <c r="V18848">
        <v>0</v>
      </c>
      <c r="W18848">
        <v>52</v>
      </c>
      <c r="X18848">
        <v>3</v>
      </c>
    </row>
    <row r="18849" spans="1:39" x14ac:dyDescent="0.3">
      <c r="A18849">
        <v>2904</v>
      </c>
      <c r="B18849" t="s">
        <v>730</v>
      </c>
      <c r="C18849" t="s">
        <v>1805</v>
      </c>
      <c r="T18849">
        <v>0</v>
      </c>
      <c r="U18849">
        <v>0</v>
      </c>
      <c r="V18849">
        <v>0</v>
      </c>
      <c r="W18849">
        <v>0</v>
      </c>
      <c r="X18849">
        <v>1</v>
      </c>
    </row>
    <row r="18850" spans="1:39" x14ac:dyDescent="0.3">
      <c r="A18850">
        <v>2904</v>
      </c>
      <c r="B18850" t="s">
        <v>611</v>
      </c>
      <c r="C18850" t="s">
        <v>1604</v>
      </c>
      <c r="T18850">
        <v>23.6</v>
      </c>
      <c r="U18850">
        <v>38</v>
      </c>
      <c r="V18850">
        <v>0</v>
      </c>
      <c r="W18850">
        <v>118</v>
      </c>
      <c r="X18850">
        <v>5</v>
      </c>
    </row>
    <row r="18851" spans="1:39" x14ac:dyDescent="0.3">
      <c r="A18851">
        <v>2904</v>
      </c>
      <c r="B18851" t="s">
        <v>611</v>
      </c>
      <c r="C18851" t="s">
        <v>164</v>
      </c>
      <c r="T18851">
        <v>9</v>
      </c>
      <c r="U18851">
        <v>9</v>
      </c>
      <c r="V18851">
        <v>0</v>
      </c>
      <c r="W18851">
        <v>9</v>
      </c>
      <c r="X18851">
        <v>1</v>
      </c>
    </row>
    <row r="18852" spans="1:39" x14ac:dyDescent="0.3">
      <c r="A18852">
        <v>2904</v>
      </c>
      <c r="B18852" t="s">
        <v>730</v>
      </c>
      <c r="C18852" t="s">
        <v>4582</v>
      </c>
      <c r="Y18852">
        <v>20</v>
      </c>
      <c r="Z18852">
        <v>20</v>
      </c>
      <c r="AA18852">
        <v>0</v>
      </c>
      <c r="AB18852">
        <v>20</v>
      </c>
      <c r="AC18852">
        <v>1</v>
      </c>
    </row>
    <row r="18853" spans="1:39" x14ac:dyDescent="0.3">
      <c r="A18853">
        <v>2904</v>
      </c>
      <c r="B18853" t="s">
        <v>730</v>
      </c>
      <c r="C18853" t="s">
        <v>870</v>
      </c>
      <c r="Y18853">
        <v>-7</v>
      </c>
      <c r="Z18853">
        <v>-7</v>
      </c>
      <c r="AA18853">
        <v>0</v>
      </c>
      <c r="AB18853">
        <v>-7</v>
      </c>
      <c r="AC18853">
        <v>1</v>
      </c>
    </row>
    <row r="18854" spans="1:39" x14ac:dyDescent="0.3">
      <c r="A18854">
        <v>2904</v>
      </c>
      <c r="B18854" t="s">
        <v>611</v>
      </c>
      <c r="C18854" t="s">
        <v>56</v>
      </c>
      <c r="Y18854">
        <v>14</v>
      </c>
      <c r="Z18854">
        <v>14</v>
      </c>
      <c r="AA18854">
        <v>0</v>
      </c>
      <c r="AB18854">
        <v>14</v>
      </c>
      <c r="AC18854">
        <v>1</v>
      </c>
    </row>
    <row r="18855" spans="1:39" x14ac:dyDescent="0.3">
      <c r="A18855">
        <v>2904</v>
      </c>
      <c r="B18855" t="s">
        <v>730</v>
      </c>
      <c r="C18855" t="s">
        <v>4029</v>
      </c>
      <c r="AD18855">
        <v>3</v>
      </c>
      <c r="AE18855">
        <v>50</v>
      </c>
      <c r="AF18855">
        <v>3</v>
      </c>
      <c r="AG18855">
        <v>100</v>
      </c>
      <c r="AH18855">
        <v>12</v>
      </c>
      <c r="AI18855">
        <v>3</v>
      </c>
    </row>
    <row r="18856" spans="1:39" x14ac:dyDescent="0.3">
      <c r="A18856">
        <v>2904</v>
      </c>
      <c r="B18856" t="s">
        <v>611</v>
      </c>
      <c r="C18856" t="s">
        <v>4111</v>
      </c>
      <c r="AD18856">
        <v>1</v>
      </c>
      <c r="AE18856">
        <v>36</v>
      </c>
      <c r="AF18856">
        <v>1</v>
      </c>
      <c r="AG18856">
        <v>100</v>
      </c>
      <c r="AH18856">
        <v>5</v>
      </c>
      <c r="AI18856">
        <v>2</v>
      </c>
    </row>
    <row r="18857" spans="1:39" x14ac:dyDescent="0.3">
      <c r="A18857">
        <v>2904</v>
      </c>
      <c r="B18857" t="s">
        <v>730</v>
      </c>
      <c r="C18857" t="s">
        <v>4432</v>
      </c>
      <c r="AJ18857">
        <v>48</v>
      </c>
      <c r="AK18857">
        <v>162</v>
      </c>
      <c r="AL18857">
        <v>40.5</v>
      </c>
      <c r="AM18857">
        <v>4</v>
      </c>
    </row>
    <row r="18858" spans="1:39" x14ac:dyDescent="0.3">
      <c r="A18858">
        <v>2904</v>
      </c>
      <c r="B18858" t="s">
        <v>611</v>
      </c>
      <c r="C18858" t="s">
        <v>126</v>
      </c>
      <c r="AJ18858">
        <v>50</v>
      </c>
      <c r="AK18858">
        <v>209</v>
      </c>
      <c r="AL18858">
        <v>34.799999999999997</v>
      </c>
      <c r="AM18858">
        <v>6</v>
      </c>
    </row>
    <row r="18859" spans="1:39" x14ac:dyDescent="0.3">
      <c r="A18859">
        <v>2905</v>
      </c>
      <c r="B18859" t="s">
        <v>728</v>
      </c>
      <c r="C18859" t="s">
        <v>4200</v>
      </c>
      <c r="D18859">
        <v>39</v>
      </c>
      <c r="E18859">
        <v>53.8</v>
      </c>
      <c r="F18859">
        <v>21</v>
      </c>
      <c r="G18859">
        <v>1</v>
      </c>
      <c r="H18859">
        <v>2</v>
      </c>
      <c r="I18859">
        <v>240</v>
      </c>
      <c r="J18859">
        <v>117.3</v>
      </c>
    </row>
    <row r="18860" spans="1:39" x14ac:dyDescent="0.3">
      <c r="A18860">
        <v>2905</v>
      </c>
      <c r="B18860" t="s">
        <v>692</v>
      </c>
      <c r="C18860" t="s">
        <v>2967</v>
      </c>
      <c r="D18860">
        <v>34</v>
      </c>
      <c r="E18860">
        <v>76.5</v>
      </c>
      <c r="F18860">
        <v>26</v>
      </c>
      <c r="G18860">
        <v>0</v>
      </c>
      <c r="H18860">
        <v>3</v>
      </c>
      <c r="I18860">
        <v>393</v>
      </c>
      <c r="J18860">
        <v>202.7</v>
      </c>
    </row>
    <row r="18861" spans="1:39" x14ac:dyDescent="0.3">
      <c r="A18861">
        <v>2905</v>
      </c>
      <c r="B18861" t="s">
        <v>692</v>
      </c>
      <c r="C18861" t="s">
        <v>71</v>
      </c>
      <c r="D18861">
        <v>1</v>
      </c>
      <c r="E18861">
        <v>100</v>
      </c>
      <c r="F18861">
        <v>1</v>
      </c>
      <c r="G18861">
        <v>0</v>
      </c>
      <c r="H18861">
        <v>0</v>
      </c>
      <c r="I18861">
        <v>13</v>
      </c>
      <c r="J18861">
        <v>209.2</v>
      </c>
    </row>
    <row r="18862" spans="1:39" x14ac:dyDescent="0.3">
      <c r="A18862">
        <v>2905</v>
      </c>
      <c r="B18862" t="s">
        <v>728</v>
      </c>
      <c r="C18862" t="s">
        <v>4404</v>
      </c>
      <c r="K18862">
        <v>9</v>
      </c>
      <c r="L18862">
        <v>0</v>
      </c>
      <c r="M18862">
        <v>25</v>
      </c>
      <c r="N18862">
        <v>0</v>
      </c>
      <c r="O18862">
        <v>71</v>
      </c>
    </row>
    <row r="18863" spans="1:39" x14ac:dyDescent="0.3">
      <c r="A18863">
        <v>2905</v>
      </c>
      <c r="B18863" t="s">
        <v>728</v>
      </c>
      <c r="C18863" t="s">
        <v>289</v>
      </c>
      <c r="K18863">
        <v>17</v>
      </c>
      <c r="L18863">
        <v>0</v>
      </c>
      <c r="M18863">
        <v>12</v>
      </c>
      <c r="N18863">
        <v>0</v>
      </c>
      <c r="O18863">
        <v>39</v>
      </c>
    </row>
    <row r="18864" spans="1:39" x14ac:dyDescent="0.3">
      <c r="A18864">
        <v>2905</v>
      </c>
      <c r="B18864" t="s">
        <v>728</v>
      </c>
      <c r="C18864" t="s">
        <v>1377</v>
      </c>
      <c r="K18864">
        <v>1</v>
      </c>
      <c r="L18864">
        <v>0</v>
      </c>
      <c r="M18864">
        <v>11</v>
      </c>
      <c r="N18864">
        <v>0</v>
      </c>
      <c r="O18864">
        <v>11</v>
      </c>
    </row>
    <row r="18865" spans="1:19" x14ac:dyDescent="0.3">
      <c r="A18865">
        <v>2905</v>
      </c>
      <c r="B18865" t="s">
        <v>728</v>
      </c>
      <c r="C18865" t="s">
        <v>4200</v>
      </c>
      <c r="K18865">
        <v>4</v>
      </c>
      <c r="L18865">
        <v>0</v>
      </c>
      <c r="M18865">
        <v>-3</v>
      </c>
      <c r="N18865">
        <v>0</v>
      </c>
      <c r="O18865">
        <v>-18</v>
      </c>
    </row>
    <row r="18866" spans="1:19" x14ac:dyDescent="0.3">
      <c r="A18866">
        <v>2905</v>
      </c>
      <c r="B18866" t="s">
        <v>692</v>
      </c>
      <c r="C18866" t="s">
        <v>4583</v>
      </c>
      <c r="K18866">
        <v>2</v>
      </c>
      <c r="L18866">
        <v>0</v>
      </c>
      <c r="M18866">
        <v>42</v>
      </c>
      <c r="N18866">
        <v>0</v>
      </c>
      <c r="O18866">
        <v>44</v>
      </c>
    </row>
    <row r="18867" spans="1:19" x14ac:dyDescent="0.3">
      <c r="A18867">
        <v>2905</v>
      </c>
      <c r="B18867" t="s">
        <v>692</v>
      </c>
      <c r="C18867" t="s">
        <v>1046</v>
      </c>
      <c r="K18867">
        <v>16</v>
      </c>
      <c r="L18867">
        <v>0</v>
      </c>
      <c r="M18867">
        <v>6</v>
      </c>
      <c r="N18867">
        <v>1</v>
      </c>
      <c r="O18867">
        <v>38</v>
      </c>
    </row>
    <row r="18868" spans="1:19" x14ac:dyDescent="0.3">
      <c r="A18868">
        <v>2905</v>
      </c>
      <c r="B18868" t="s">
        <v>692</v>
      </c>
      <c r="C18868" t="s">
        <v>399</v>
      </c>
      <c r="K18868">
        <v>1</v>
      </c>
      <c r="L18868">
        <v>0</v>
      </c>
      <c r="M18868">
        <v>21</v>
      </c>
      <c r="N18868">
        <v>0</v>
      </c>
      <c r="O18868">
        <v>21</v>
      </c>
    </row>
    <row r="18869" spans="1:19" x14ac:dyDescent="0.3">
      <c r="A18869">
        <v>2905</v>
      </c>
      <c r="B18869" t="s">
        <v>692</v>
      </c>
      <c r="C18869" t="s">
        <v>1968</v>
      </c>
      <c r="K18869">
        <v>2</v>
      </c>
      <c r="L18869">
        <v>0</v>
      </c>
      <c r="M18869">
        <v>5</v>
      </c>
      <c r="N18869">
        <v>0</v>
      </c>
      <c r="O18869">
        <v>5</v>
      </c>
    </row>
    <row r="18870" spans="1:19" x14ac:dyDescent="0.3">
      <c r="A18870">
        <v>2905</v>
      </c>
      <c r="B18870" t="s">
        <v>692</v>
      </c>
      <c r="C18870" t="s">
        <v>56</v>
      </c>
      <c r="K18870">
        <v>3</v>
      </c>
      <c r="L18870">
        <v>0</v>
      </c>
      <c r="M18870">
        <v>2</v>
      </c>
      <c r="N18870">
        <v>0</v>
      </c>
      <c r="O18870">
        <v>4</v>
      </c>
    </row>
    <row r="18871" spans="1:19" x14ac:dyDescent="0.3">
      <c r="A18871">
        <v>2905</v>
      </c>
      <c r="B18871" t="s">
        <v>692</v>
      </c>
      <c r="C18871" t="s">
        <v>2555</v>
      </c>
      <c r="K18871">
        <v>1</v>
      </c>
      <c r="L18871">
        <v>0</v>
      </c>
      <c r="M18871">
        <v>1</v>
      </c>
      <c r="N18871">
        <v>0</v>
      </c>
      <c r="O18871">
        <v>1</v>
      </c>
    </row>
    <row r="18872" spans="1:19" x14ac:dyDescent="0.3">
      <c r="A18872">
        <v>2905</v>
      </c>
      <c r="B18872" t="s">
        <v>692</v>
      </c>
      <c r="C18872" t="s">
        <v>81</v>
      </c>
      <c r="K18872">
        <v>2</v>
      </c>
      <c r="L18872">
        <v>0</v>
      </c>
      <c r="M18872">
        <v>1</v>
      </c>
      <c r="N18872">
        <v>0</v>
      </c>
      <c r="O18872">
        <v>-1</v>
      </c>
    </row>
    <row r="18873" spans="1:19" x14ac:dyDescent="0.3">
      <c r="A18873">
        <v>2905</v>
      </c>
      <c r="B18873" t="s">
        <v>692</v>
      </c>
      <c r="C18873" t="s">
        <v>4386</v>
      </c>
      <c r="K18873">
        <v>1</v>
      </c>
      <c r="L18873">
        <v>0</v>
      </c>
      <c r="M18873">
        <v>-1</v>
      </c>
      <c r="N18873">
        <v>0</v>
      </c>
      <c r="O18873">
        <v>-1</v>
      </c>
    </row>
    <row r="18874" spans="1:19" x14ac:dyDescent="0.3">
      <c r="A18874">
        <v>2905</v>
      </c>
      <c r="B18874" t="s">
        <v>692</v>
      </c>
      <c r="C18874" t="s">
        <v>2967</v>
      </c>
      <c r="K18874">
        <v>9</v>
      </c>
      <c r="L18874">
        <v>0</v>
      </c>
      <c r="M18874">
        <v>5</v>
      </c>
      <c r="N18874">
        <v>2</v>
      </c>
      <c r="O18874">
        <v>-14</v>
      </c>
    </row>
    <row r="18875" spans="1:19" x14ac:dyDescent="0.3">
      <c r="A18875">
        <v>2905</v>
      </c>
      <c r="B18875" t="s">
        <v>728</v>
      </c>
      <c r="C18875" t="s">
        <v>291</v>
      </c>
      <c r="P18875">
        <v>35</v>
      </c>
      <c r="Q18875">
        <v>0</v>
      </c>
      <c r="R18875">
        <v>100</v>
      </c>
      <c r="S18875">
        <v>5</v>
      </c>
    </row>
    <row r="18876" spans="1:19" x14ac:dyDescent="0.3">
      <c r="A18876">
        <v>2905</v>
      </c>
      <c r="B18876" t="s">
        <v>728</v>
      </c>
      <c r="C18876" t="s">
        <v>4405</v>
      </c>
      <c r="P18876">
        <v>19</v>
      </c>
      <c r="Q18876">
        <v>0</v>
      </c>
      <c r="R18876">
        <v>45</v>
      </c>
      <c r="S18876">
        <v>5</v>
      </c>
    </row>
    <row r="18877" spans="1:19" x14ac:dyDescent="0.3">
      <c r="A18877">
        <v>2905</v>
      </c>
      <c r="B18877" t="s">
        <v>728</v>
      </c>
      <c r="C18877" t="s">
        <v>1960</v>
      </c>
      <c r="P18877">
        <v>10</v>
      </c>
      <c r="Q18877">
        <v>0</v>
      </c>
      <c r="R18877">
        <v>35</v>
      </c>
      <c r="S18877">
        <v>4</v>
      </c>
    </row>
    <row r="18878" spans="1:19" x14ac:dyDescent="0.3">
      <c r="A18878">
        <v>2905</v>
      </c>
      <c r="B18878" t="s">
        <v>728</v>
      </c>
      <c r="C18878" t="s">
        <v>1377</v>
      </c>
      <c r="P18878">
        <v>24</v>
      </c>
      <c r="Q18878">
        <v>1</v>
      </c>
      <c r="R18878">
        <v>29</v>
      </c>
      <c r="S18878">
        <v>2</v>
      </c>
    </row>
    <row r="18879" spans="1:19" x14ac:dyDescent="0.3">
      <c r="A18879">
        <v>2905</v>
      </c>
      <c r="B18879" t="s">
        <v>728</v>
      </c>
      <c r="C18879" t="s">
        <v>4404</v>
      </c>
      <c r="P18879">
        <v>14</v>
      </c>
      <c r="Q18879">
        <v>1</v>
      </c>
      <c r="R18879">
        <v>23</v>
      </c>
      <c r="S18879">
        <v>2</v>
      </c>
    </row>
    <row r="18880" spans="1:19" x14ac:dyDescent="0.3">
      <c r="A18880">
        <v>2905</v>
      </c>
      <c r="B18880" t="s">
        <v>728</v>
      </c>
      <c r="C18880" t="s">
        <v>337</v>
      </c>
      <c r="P18880">
        <v>5</v>
      </c>
      <c r="Q18880">
        <v>0</v>
      </c>
      <c r="R18880">
        <v>5</v>
      </c>
      <c r="S18880">
        <v>1</v>
      </c>
    </row>
    <row r="18881" spans="1:35" x14ac:dyDescent="0.3">
      <c r="A18881">
        <v>2905</v>
      </c>
      <c r="B18881" t="s">
        <v>728</v>
      </c>
      <c r="C18881" t="s">
        <v>289</v>
      </c>
      <c r="P18881">
        <v>3</v>
      </c>
      <c r="Q18881">
        <v>0</v>
      </c>
      <c r="R18881">
        <v>3</v>
      </c>
      <c r="S18881">
        <v>2</v>
      </c>
    </row>
    <row r="18882" spans="1:35" x14ac:dyDescent="0.3">
      <c r="A18882">
        <v>2905</v>
      </c>
      <c r="B18882" t="s">
        <v>692</v>
      </c>
      <c r="C18882" t="s">
        <v>4388</v>
      </c>
      <c r="P18882">
        <v>64</v>
      </c>
      <c r="Q18882">
        <v>1</v>
      </c>
      <c r="R18882">
        <v>125</v>
      </c>
      <c r="S18882">
        <v>6</v>
      </c>
    </row>
    <row r="18883" spans="1:35" x14ac:dyDescent="0.3">
      <c r="A18883">
        <v>2905</v>
      </c>
      <c r="B18883" t="s">
        <v>692</v>
      </c>
      <c r="C18883" t="s">
        <v>4583</v>
      </c>
      <c r="P18883">
        <v>32</v>
      </c>
      <c r="Q18883">
        <v>0</v>
      </c>
      <c r="R18883">
        <v>119</v>
      </c>
      <c r="S18883">
        <v>8</v>
      </c>
    </row>
    <row r="18884" spans="1:35" x14ac:dyDescent="0.3">
      <c r="A18884">
        <v>2905</v>
      </c>
      <c r="B18884" t="s">
        <v>692</v>
      </c>
      <c r="C18884" t="s">
        <v>71</v>
      </c>
      <c r="P18884">
        <v>37</v>
      </c>
      <c r="Q18884">
        <v>2</v>
      </c>
      <c r="R18884">
        <v>70</v>
      </c>
      <c r="S18884">
        <v>6</v>
      </c>
    </row>
    <row r="18885" spans="1:35" x14ac:dyDescent="0.3">
      <c r="A18885">
        <v>2905</v>
      </c>
      <c r="B18885" t="s">
        <v>692</v>
      </c>
      <c r="C18885" t="s">
        <v>646</v>
      </c>
      <c r="P18885">
        <v>22</v>
      </c>
      <c r="Q18885">
        <v>0</v>
      </c>
      <c r="R18885">
        <v>28</v>
      </c>
      <c r="S18885">
        <v>2</v>
      </c>
    </row>
    <row r="18886" spans="1:35" x14ac:dyDescent="0.3">
      <c r="A18886">
        <v>2905</v>
      </c>
      <c r="B18886" t="s">
        <v>692</v>
      </c>
      <c r="C18886" t="s">
        <v>1052</v>
      </c>
      <c r="P18886">
        <v>22</v>
      </c>
      <c r="Q18886">
        <v>0</v>
      </c>
      <c r="R18886">
        <v>22</v>
      </c>
      <c r="S18886">
        <v>1</v>
      </c>
    </row>
    <row r="18887" spans="1:35" x14ac:dyDescent="0.3">
      <c r="A18887">
        <v>2905</v>
      </c>
      <c r="B18887" t="s">
        <v>692</v>
      </c>
      <c r="C18887" t="s">
        <v>1046</v>
      </c>
      <c r="P18887">
        <v>19</v>
      </c>
      <c r="Q18887">
        <v>0</v>
      </c>
      <c r="R18887">
        <v>19</v>
      </c>
      <c r="S18887">
        <v>1</v>
      </c>
    </row>
    <row r="18888" spans="1:35" x14ac:dyDescent="0.3">
      <c r="A18888">
        <v>2905</v>
      </c>
      <c r="B18888" t="s">
        <v>692</v>
      </c>
      <c r="C18888" t="s">
        <v>4584</v>
      </c>
      <c r="P18888">
        <v>18</v>
      </c>
      <c r="Q18888">
        <v>0</v>
      </c>
      <c r="R18888">
        <v>18</v>
      </c>
      <c r="S18888">
        <v>1</v>
      </c>
    </row>
    <row r="18889" spans="1:35" x14ac:dyDescent="0.3">
      <c r="A18889">
        <v>2905</v>
      </c>
      <c r="B18889" t="s">
        <v>692</v>
      </c>
      <c r="C18889" t="s">
        <v>320</v>
      </c>
      <c r="P18889">
        <v>5</v>
      </c>
      <c r="Q18889">
        <v>0</v>
      </c>
      <c r="R18889">
        <v>5</v>
      </c>
      <c r="S18889">
        <v>2</v>
      </c>
    </row>
    <row r="18890" spans="1:35" x14ac:dyDescent="0.3">
      <c r="A18890">
        <v>2905</v>
      </c>
      <c r="B18890" t="s">
        <v>728</v>
      </c>
      <c r="C18890" t="s">
        <v>682</v>
      </c>
      <c r="T18890">
        <v>15.6</v>
      </c>
      <c r="U18890">
        <v>24</v>
      </c>
      <c r="V18890">
        <v>0</v>
      </c>
      <c r="W18890">
        <v>125</v>
      </c>
      <c r="X18890">
        <v>8</v>
      </c>
    </row>
    <row r="18891" spans="1:35" x14ac:dyDescent="0.3">
      <c r="A18891">
        <v>2905</v>
      </c>
      <c r="B18891" t="s">
        <v>692</v>
      </c>
      <c r="C18891" t="s">
        <v>399</v>
      </c>
      <c r="T18891">
        <v>22.3</v>
      </c>
      <c r="U18891">
        <v>34</v>
      </c>
      <c r="V18891">
        <v>0</v>
      </c>
      <c r="W18891">
        <v>67</v>
      </c>
      <c r="X18891">
        <v>3</v>
      </c>
    </row>
    <row r="18892" spans="1:35" x14ac:dyDescent="0.3">
      <c r="A18892">
        <v>2905</v>
      </c>
      <c r="B18892" t="s">
        <v>728</v>
      </c>
      <c r="C18892" t="s">
        <v>1973</v>
      </c>
      <c r="Y18892">
        <v>4.7</v>
      </c>
      <c r="Z18892">
        <v>8</v>
      </c>
      <c r="AA18892">
        <v>0</v>
      </c>
      <c r="AB18892">
        <v>14</v>
      </c>
      <c r="AC18892">
        <v>3</v>
      </c>
    </row>
    <row r="18893" spans="1:35" x14ac:dyDescent="0.3">
      <c r="A18893">
        <v>2905</v>
      </c>
      <c r="B18893" t="s">
        <v>692</v>
      </c>
      <c r="C18893" t="s">
        <v>4583</v>
      </c>
      <c r="Y18893">
        <v>9</v>
      </c>
      <c r="Z18893">
        <v>16</v>
      </c>
      <c r="AA18893">
        <v>0</v>
      </c>
      <c r="AB18893">
        <v>27</v>
      </c>
      <c r="AC18893">
        <v>3</v>
      </c>
    </row>
    <row r="18894" spans="1:35" x14ac:dyDescent="0.3">
      <c r="A18894">
        <v>2905</v>
      </c>
      <c r="B18894" t="s">
        <v>692</v>
      </c>
      <c r="C18894" t="s">
        <v>1052</v>
      </c>
      <c r="Y18894">
        <v>9</v>
      </c>
      <c r="Z18894">
        <v>9</v>
      </c>
      <c r="AA18894">
        <v>0</v>
      </c>
      <c r="AB18894">
        <v>9</v>
      </c>
      <c r="AC18894">
        <v>1</v>
      </c>
    </row>
    <row r="18895" spans="1:35" x14ac:dyDescent="0.3">
      <c r="A18895">
        <v>2905</v>
      </c>
      <c r="B18895" t="s">
        <v>728</v>
      </c>
      <c r="C18895" t="s">
        <v>4585</v>
      </c>
      <c r="AD18895">
        <v>1</v>
      </c>
      <c r="AE18895">
        <v>28</v>
      </c>
      <c r="AF18895">
        <v>1</v>
      </c>
      <c r="AG18895">
        <v>100</v>
      </c>
      <c r="AH18895">
        <v>5</v>
      </c>
      <c r="AI18895">
        <v>2</v>
      </c>
    </row>
    <row r="18896" spans="1:35" x14ac:dyDescent="0.3">
      <c r="A18896">
        <v>2905</v>
      </c>
      <c r="B18896" t="s">
        <v>692</v>
      </c>
      <c r="C18896" t="s">
        <v>4389</v>
      </c>
      <c r="AD18896">
        <v>1</v>
      </c>
      <c r="AE18896">
        <v>32</v>
      </c>
      <c r="AF18896">
        <v>1</v>
      </c>
      <c r="AG18896">
        <v>100</v>
      </c>
      <c r="AH18896">
        <v>9</v>
      </c>
      <c r="AI18896">
        <v>6</v>
      </c>
    </row>
    <row r="18897" spans="1:39" x14ac:dyDescent="0.3">
      <c r="A18897">
        <v>2905</v>
      </c>
      <c r="B18897" t="s">
        <v>728</v>
      </c>
      <c r="C18897" t="s">
        <v>4585</v>
      </c>
      <c r="AJ18897">
        <v>50</v>
      </c>
      <c r="AK18897">
        <v>277</v>
      </c>
      <c r="AL18897">
        <v>39.6</v>
      </c>
      <c r="AM18897">
        <v>7</v>
      </c>
    </row>
    <row r="18898" spans="1:39" x14ac:dyDescent="0.3">
      <c r="A18898">
        <v>2905</v>
      </c>
      <c r="B18898" t="s">
        <v>692</v>
      </c>
      <c r="C18898" t="s">
        <v>3352</v>
      </c>
      <c r="AJ18898">
        <v>49</v>
      </c>
      <c r="AK18898">
        <v>159</v>
      </c>
      <c r="AL18898">
        <v>31.8</v>
      </c>
      <c r="AM18898">
        <v>5</v>
      </c>
    </row>
    <row r="18899" spans="1:39" x14ac:dyDescent="0.3">
      <c r="A18899">
        <v>2906</v>
      </c>
      <c r="B18899" t="s">
        <v>629</v>
      </c>
      <c r="C18899" t="s">
        <v>3828</v>
      </c>
      <c r="D18899">
        <v>20</v>
      </c>
      <c r="E18899">
        <v>65</v>
      </c>
      <c r="F18899">
        <v>13</v>
      </c>
      <c r="G18899">
        <v>1</v>
      </c>
      <c r="H18899">
        <v>1</v>
      </c>
      <c r="I18899">
        <v>140</v>
      </c>
      <c r="J18899">
        <v>130.30000000000001</v>
      </c>
    </row>
    <row r="18900" spans="1:39" x14ac:dyDescent="0.3">
      <c r="A18900">
        <v>2906</v>
      </c>
      <c r="B18900" t="s">
        <v>629</v>
      </c>
      <c r="C18900" t="s">
        <v>4586</v>
      </c>
      <c r="D18900">
        <v>27</v>
      </c>
      <c r="E18900">
        <v>40.700000000000003</v>
      </c>
      <c r="F18900">
        <v>11</v>
      </c>
      <c r="G18900">
        <v>2</v>
      </c>
      <c r="H18900">
        <v>0</v>
      </c>
      <c r="I18900">
        <v>139</v>
      </c>
      <c r="J18900">
        <v>69.2</v>
      </c>
    </row>
    <row r="18901" spans="1:39" x14ac:dyDescent="0.3">
      <c r="A18901">
        <v>2906</v>
      </c>
      <c r="B18901" t="s">
        <v>1331</v>
      </c>
      <c r="C18901" t="s">
        <v>1094</v>
      </c>
      <c r="D18901">
        <v>42</v>
      </c>
      <c r="E18901">
        <v>66.7</v>
      </c>
      <c r="F18901">
        <v>28</v>
      </c>
      <c r="G18901">
        <v>1</v>
      </c>
      <c r="H18901">
        <v>4</v>
      </c>
      <c r="I18901">
        <v>350</v>
      </c>
      <c r="J18901">
        <v>163.30000000000001</v>
      </c>
    </row>
    <row r="18902" spans="1:39" x14ac:dyDescent="0.3">
      <c r="A18902">
        <v>2906</v>
      </c>
      <c r="B18902" t="s">
        <v>629</v>
      </c>
      <c r="C18902" t="s">
        <v>320</v>
      </c>
      <c r="K18902">
        <v>9</v>
      </c>
      <c r="L18902">
        <v>0</v>
      </c>
      <c r="M18902">
        <v>11</v>
      </c>
      <c r="N18902">
        <v>0</v>
      </c>
      <c r="O18902">
        <v>30</v>
      </c>
    </row>
    <row r="18903" spans="1:39" x14ac:dyDescent="0.3">
      <c r="A18903">
        <v>2906</v>
      </c>
      <c r="B18903" t="s">
        <v>629</v>
      </c>
      <c r="C18903" t="s">
        <v>74</v>
      </c>
      <c r="K18903">
        <v>8</v>
      </c>
      <c r="L18903">
        <v>0</v>
      </c>
      <c r="M18903">
        <v>14</v>
      </c>
      <c r="N18903">
        <v>0</v>
      </c>
      <c r="O18903">
        <v>24</v>
      </c>
    </row>
    <row r="18904" spans="1:39" x14ac:dyDescent="0.3">
      <c r="A18904">
        <v>2906</v>
      </c>
      <c r="B18904" t="s">
        <v>629</v>
      </c>
      <c r="C18904" t="s">
        <v>3589</v>
      </c>
      <c r="K18904">
        <v>6</v>
      </c>
      <c r="L18904">
        <v>0</v>
      </c>
      <c r="M18904">
        <v>15</v>
      </c>
      <c r="N18904">
        <v>0</v>
      </c>
      <c r="O18904">
        <v>19</v>
      </c>
    </row>
    <row r="18905" spans="1:39" x14ac:dyDescent="0.3">
      <c r="A18905">
        <v>2906</v>
      </c>
      <c r="B18905" t="s">
        <v>629</v>
      </c>
      <c r="C18905" t="s">
        <v>4331</v>
      </c>
      <c r="K18905">
        <v>1</v>
      </c>
      <c r="L18905">
        <v>0</v>
      </c>
      <c r="M18905">
        <v>1</v>
      </c>
      <c r="N18905">
        <v>1</v>
      </c>
      <c r="O18905">
        <v>1</v>
      </c>
    </row>
    <row r="18906" spans="1:39" x14ac:dyDescent="0.3">
      <c r="A18906">
        <v>2906</v>
      </c>
      <c r="B18906" t="s">
        <v>629</v>
      </c>
      <c r="C18906" t="s">
        <v>4586</v>
      </c>
      <c r="K18906">
        <v>2</v>
      </c>
      <c r="L18906">
        <v>0</v>
      </c>
      <c r="M18906">
        <v>1</v>
      </c>
      <c r="N18906">
        <v>0</v>
      </c>
      <c r="O18906">
        <v>-5</v>
      </c>
    </row>
    <row r="18907" spans="1:39" x14ac:dyDescent="0.3">
      <c r="A18907">
        <v>2906</v>
      </c>
      <c r="B18907" t="s">
        <v>629</v>
      </c>
      <c r="C18907" t="s">
        <v>3828</v>
      </c>
      <c r="K18907">
        <v>5</v>
      </c>
      <c r="L18907">
        <v>0</v>
      </c>
      <c r="M18907">
        <v>-3</v>
      </c>
      <c r="N18907">
        <v>0</v>
      </c>
      <c r="O18907">
        <v>-20</v>
      </c>
    </row>
    <row r="18908" spans="1:39" x14ac:dyDescent="0.3">
      <c r="A18908">
        <v>2906</v>
      </c>
      <c r="B18908" t="s">
        <v>1331</v>
      </c>
      <c r="C18908" t="s">
        <v>410</v>
      </c>
      <c r="K18908">
        <v>11</v>
      </c>
      <c r="L18908">
        <v>0</v>
      </c>
      <c r="M18908">
        <v>49</v>
      </c>
      <c r="N18908">
        <v>1</v>
      </c>
      <c r="O18908">
        <v>89</v>
      </c>
    </row>
    <row r="18909" spans="1:39" x14ac:dyDescent="0.3">
      <c r="A18909">
        <v>2906</v>
      </c>
      <c r="B18909" t="s">
        <v>1331</v>
      </c>
      <c r="C18909" t="s">
        <v>4587</v>
      </c>
      <c r="K18909">
        <v>14</v>
      </c>
      <c r="L18909">
        <v>0</v>
      </c>
      <c r="M18909">
        <v>15</v>
      </c>
      <c r="N18909">
        <v>0</v>
      </c>
      <c r="O18909">
        <v>51</v>
      </c>
    </row>
    <row r="18910" spans="1:39" x14ac:dyDescent="0.3">
      <c r="A18910">
        <v>2906</v>
      </c>
      <c r="B18910" t="s">
        <v>1331</v>
      </c>
      <c r="C18910" t="s">
        <v>2017</v>
      </c>
      <c r="K18910">
        <v>2</v>
      </c>
      <c r="L18910">
        <v>0</v>
      </c>
      <c r="M18910">
        <v>4</v>
      </c>
      <c r="N18910">
        <v>0</v>
      </c>
      <c r="O18910">
        <v>7</v>
      </c>
    </row>
    <row r="18911" spans="1:39" x14ac:dyDescent="0.3">
      <c r="A18911">
        <v>2906</v>
      </c>
      <c r="B18911" t="s">
        <v>1331</v>
      </c>
      <c r="C18911" t="s">
        <v>172</v>
      </c>
      <c r="K18911">
        <v>1</v>
      </c>
      <c r="L18911">
        <v>0</v>
      </c>
      <c r="M18911">
        <v>3</v>
      </c>
      <c r="N18911">
        <v>0</v>
      </c>
      <c r="O18911">
        <v>3</v>
      </c>
    </row>
    <row r="18912" spans="1:39" x14ac:dyDescent="0.3">
      <c r="A18912">
        <v>2906</v>
      </c>
      <c r="B18912" t="s">
        <v>629</v>
      </c>
      <c r="C18912" t="s">
        <v>646</v>
      </c>
      <c r="P18912">
        <v>19</v>
      </c>
      <c r="Q18912">
        <v>1</v>
      </c>
      <c r="R18912">
        <v>89</v>
      </c>
      <c r="S18912">
        <v>10</v>
      </c>
    </row>
    <row r="18913" spans="1:24" x14ac:dyDescent="0.3">
      <c r="A18913">
        <v>2906</v>
      </c>
      <c r="B18913" t="s">
        <v>629</v>
      </c>
      <c r="C18913" t="s">
        <v>1846</v>
      </c>
      <c r="P18913">
        <v>27</v>
      </c>
      <c r="Q18913">
        <v>0</v>
      </c>
      <c r="R18913">
        <v>66</v>
      </c>
      <c r="S18913">
        <v>5</v>
      </c>
    </row>
    <row r="18914" spans="1:24" x14ac:dyDescent="0.3">
      <c r="A18914">
        <v>2906</v>
      </c>
      <c r="B18914" t="s">
        <v>629</v>
      </c>
      <c r="C18914" t="s">
        <v>74</v>
      </c>
      <c r="P18914">
        <v>33</v>
      </c>
      <c r="Q18914">
        <v>0</v>
      </c>
      <c r="R18914">
        <v>50</v>
      </c>
      <c r="S18914">
        <v>3</v>
      </c>
    </row>
    <row r="18915" spans="1:24" x14ac:dyDescent="0.3">
      <c r="A18915">
        <v>2906</v>
      </c>
      <c r="B18915" t="s">
        <v>629</v>
      </c>
      <c r="C18915" t="s">
        <v>4588</v>
      </c>
      <c r="P18915">
        <v>20</v>
      </c>
      <c r="Q18915">
        <v>0</v>
      </c>
      <c r="R18915">
        <v>35</v>
      </c>
      <c r="S18915">
        <v>3</v>
      </c>
    </row>
    <row r="18916" spans="1:24" x14ac:dyDescent="0.3">
      <c r="A18916">
        <v>2906</v>
      </c>
      <c r="B18916" t="s">
        <v>629</v>
      </c>
      <c r="C18916" t="s">
        <v>4589</v>
      </c>
      <c r="P18916">
        <v>16</v>
      </c>
      <c r="Q18916">
        <v>0</v>
      </c>
      <c r="R18916">
        <v>25</v>
      </c>
      <c r="S18916">
        <v>2</v>
      </c>
    </row>
    <row r="18917" spans="1:24" x14ac:dyDescent="0.3">
      <c r="A18917">
        <v>2906</v>
      </c>
      <c r="B18917" t="s">
        <v>629</v>
      </c>
      <c r="C18917" t="s">
        <v>81</v>
      </c>
      <c r="P18917">
        <v>14</v>
      </c>
      <c r="Q18917">
        <v>0</v>
      </c>
      <c r="R18917">
        <v>14</v>
      </c>
      <c r="S18917">
        <v>1</v>
      </c>
    </row>
    <row r="18918" spans="1:24" x14ac:dyDescent="0.3">
      <c r="A18918">
        <v>2906</v>
      </c>
      <c r="B18918" t="s">
        <v>1331</v>
      </c>
      <c r="C18918" t="s">
        <v>1052</v>
      </c>
      <c r="P18918">
        <v>79</v>
      </c>
      <c r="Q18918">
        <v>1</v>
      </c>
      <c r="R18918">
        <v>162</v>
      </c>
      <c r="S18918">
        <v>9</v>
      </c>
    </row>
    <row r="18919" spans="1:24" x14ac:dyDescent="0.3">
      <c r="A18919">
        <v>2906</v>
      </c>
      <c r="B18919" t="s">
        <v>1331</v>
      </c>
      <c r="C18919" t="s">
        <v>4590</v>
      </c>
      <c r="P18919">
        <v>21</v>
      </c>
      <c r="Q18919">
        <v>1</v>
      </c>
      <c r="R18919">
        <v>66</v>
      </c>
      <c r="S18919">
        <v>5</v>
      </c>
    </row>
    <row r="18920" spans="1:24" x14ac:dyDescent="0.3">
      <c r="A18920">
        <v>2906</v>
      </c>
      <c r="B18920" t="s">
        <v>1331</v>
      </c>
      <c r="C18920" t="s">
        <v>172</v>
      </c>
      <c r="P18920">
        <v>21</v>
      </c>
      <c r="Q18920">
        <v>0</v>
      </c>
      <c r="R18920">
        <v>62</v>
      </c>
      <c r="S18920">
        <v>6</v>
      </c>
    </row>
    <row r="18921" spans="1:24" x14ac:dyDescent="0.3">
      <c r="A18921">
        <v>2906</v>
      </c>
      <c r="B18921" t="s">
        <v>1331</v>
      </c>
      <c r="C18921" t="s">
        <v>4342</v>
      </c>
      <c r="P18921">
        <v>28</v>
      </c>
      <c r="Q18921">
        <v>1</v>
      </c>
      <c r="R18921">
        <v>33</v>
      </c>
      <c r="S18921">
        <v>3</v>
      </c>
    </row>
    <row r="18922" spans="1:24" x14ac:dyDescent="0.3">
      <c r="A18922">
        <v>2906</v>
      </c>
      <c r="B18922" t="s">
        <v>1331</v>
      </c>
      <c r="C18922" t="s">
        <v>2017</v>
      </c>
      <c r="P18922">
        <v>16</v>
      </c>
      <c r="Q18922">
        <v>0</v>
      </c>
      <c r="R18922">
        <v>16</v>
      </c>
      <c r="S18922">
        <v>1</v>
      </c>
    </row>
    <row r="18923" spans="1:24" x14ac:dyDescent="0.3">
      <c r="A18923">
        <v>2906</v>
      </c>
      <c r="B18923" t="s">
        <v>1331</v>
      </c>
      <c r="C18923" t="s">
        <v>4587</v>
      </c>
      <c r="P18923">
        <v>6</v>
      </c>
      <c r="Q18923">
        <v>1</v>
      </c>
      <c r="R18923">
        <v>8</v>
      </c>
      <c r="S18923">
        <v>3</v>
      </c>
    </row>
    <row r="18924" spans="1:24" x14ac:dyDescent="0.3">
      <c r="A18924">
        <v>2906</v>
      </c>
      <c r="B18924" t="s">
        <v>1331</v>
      </c>
      <c r="C18924" t="s">
        <v>4345</v>
      </c>
      <c r="P18924">
        <v>3</v>
      </c>
      <c r="Q18924">
        <v>0</v>
      </c>
      <c r="R18924">
        <v>3</v>
      </c>
      <c r="S18924">
        <v>1</v>
      </c>
    </row>
    <row r="18925" spans="1:24" x14ac:dyDescent="0.3">
      <c r="A18925">
        <v>2906</v>
      </c>
      <c r="B18925" t="s">
        <v>629</v>
      </c>
      <c r="C18925" t="s">
        <v>4591</v>
      </c>
      <c r="T18925">
        <v>24.4</v>
      </c>
      <c r="U18925">
        <v>29</v>
      </c>
      <c r="V18925">
        <v>0</v>
      </c>
      <c r="W18925">
        <v>122</v>
      </c>
      <c r="X18925">
        <v>5</v>
      </c>
    </row>
    <row r="18926" spans="1:24" x14ac:dyDescent="0.3">
      <c r="A18926">
        <v>2906</v>
      </c>
      <c r="B18926" t="s">
        <v>629</v>
      </c>
      <c r="C18926" t="s">
        <v>4592</v>
      </c>
      <c r="T18926">
        <v>18.5</v>
      </c>
      <c r="U18926">
        <v>19</v>
      </c>
      <c r="V18926">
        <v>0</v>
      </c>
      <c r="W18926">
        <v>37</v>
      </c>
      <c r="X18926">
        <v>2</v>
      </c>
    </row>
    <row r="18927" spans="1:24" x14ac:dyDescent="0.3">
      <c r="A18927">
        <v>2906</v>
      </c>
      <c r="B18927" t="s">
        <v>1331</v>
      </c>
      <c r="C18927" t="s">
        <v>4347</v>
      </c>
      <c r="T18927">
        <v>14</v>
      </c>
      <c r="U18927">
        <v>18</v>
      </c>
      <c r="V18927">
        <v>0</v>
      </c>
      <c r="W18927">
        <v>28</v>
      </c>
      <c r="X18927">
        <v>2</v>
      </c>
    </row>
    <row r="18928" spans="1:24" x14ac:dyDescent="0.3">
      <c r="A18928">
        <v>2906</v>
      </c>
      <c r="B18928" t="s">
        <v>1331</v>
      </c>
      <c r="C18928" t="s">
        <v>4587</v>
      </c>
      <c r="T18928">
        <v>21</v>
      </c>
      <c r="U18928">
        <v>21</v>
      </c>
      <c r="V18928">
        <v>0</v>
      </c>
      <c r="W18928">
        <v>21</v>
      </c>
      <c r="X18928">
        <v>1</v>
      </c>
    </row>
    <row r="18929" spans="1:39" x14ac:dyDescent="0.3">
      <c r="A18929">
        <v>2906</v>
      </c>
      <c r="B18929" t="s">
        <v>629</v>
      </c>
      <c r="C18929" t="s">
        <v>4591</v>
      </c>
      <c r="Y18929">
        <v>8.3000000000000007</v>
      </c>
      <c r="Z18929">
        <v>13</v>
      </c>
      <c r="AA18929">
        <v>0</v>
      </c>
      <c r="AB18929">
        <v>25</v>
      </c>
      <c r="AC18929">
        <v>3</v>
      </c>
    </row>
    <row r="18930" spans="1:39" x14ac:dyDescent="0.3">
      <c r="A18930">
        <v>2906</v>
      </c>
      <c r="B18930" t="s">
        <v>1331</v>
      </c>
      <c r="C18930" t="s">
        <v>4342</v>
      </c>
      <c r="Y18930">
        <v>1.3</v>
      </c>
      <c r="Z18930">
        <v>2</v>
      </c>
      <c r="AA18930">
        <v>0</v>
      </c>
      <c r="AB18930">
        <v>4</v>
      </c>
      <c r="AC18930">
        <v>3</v>
      </c>
    </row>
    <row r="18931" spans="1:39" x14ac:dyDescent="0.3">
      <c r="A18931">
        <v>2906</v>
      </c>
      <c r="B18931" t="s">
        <v>629</v>
      </c>
      <c r="C18931" t="s">
        <v>4593</v>
      </c>
      <c r="AD18931">
        <v>2</v>
      </c>
      <c r="AE18931">
        <v>39</v>
      </c>
      <c r="AF18931">
        <v>1</v>
      </c>
      <c r="AG18931">
        <v>50</v>
      </c>
      <c r="AH18931">
        <v>3</v>
      </c>
      <c r="AI18931">
        <v>0</v>
      </c>
    </row>
    <row r="18932" spans="1:39" x14ac:dyDescent="0.3">
      <c r="A18932">
        <v>2906</v>
      </c>
      <c r="B18932" t="s">
        <v>629</v>
      </c>
      <c r="C18932" t="s">
        <v>4334</v>
      </c>
      <c r="AD18932">
        <v>0</v>
      </c>
      <c r="AE18932" t="s">
        <v>136</v>
      </c>
      <c r="AF18932">
        <v>0</v>
      </c>
      <c r="AG18932" t="s">
        <v>136</v>
      </c>
      <c r="AH18932">
        <v>1</v>
      </c>
      <c r="AI18932">
        <v>1</v>
      </c>
    </row>
    <row r="18933" spans="1:39" x14ac:dyDescent="0.3">
      <c r="A18933">
        <v>2906</v>
      </c>
      <c r="B18933" t="s">
        <v>1331</v>
      </c>
      <c r="C18933" t="s">
        <v>4161</v>
      </c>
      <c r="AD18933">
        <v>1</v>
      </c>
      <c r="AE18933">
        <v>47</v>
      </c>
      <c r="AF18933">
        <v>1</v>
      </c>
      <c r="AG18933">
        <v>100</v>
      </c>
      <c r="AH18933">
        <v>8</v>
      </c>
      <c r="AI18933">
        <v>5</v>
      </c>
    </row>
    <row r="18934" spans="1:39" x14ac:dyDescent="0.3">
      <c r="A18934">
        <v>2906</v>
      </c>
      <c r="B18934" t="s">
        <v>629</v>
      </c>
      <c r="C18934" t="s">
        <v>4335</v>
      </c>
      <c r="AJ18934">
        <v>51</v>
      </c>
      <c r="AK18934">
        <v>204</v>
      </c>
      <c r="AL18934">
        <v>40.799999999999997</v>
      </c>
      <c r="AM18934">
        <v>5</v>
      </c>
    </row>
    <row r="18935" spans="1:39" x14ac:dyDescent="0.3">
      <c r="A18935">
        <v>2906</v>
      </c>
      <c r="B18935" t="s">
        <v>1331</v>
      </c>
      <c r="C18935" t="s">
        <v>4349</v>
      </c>
      <c r="AJ18935">
        <v>54</v>
      </c>
      <c r="AK18935">
        <v>167</v>
      </c>
      <c r="AL18935">
        <v>41.8</v>
      </c>
      <c r="AM18935">
        <v>4</v>
      </c>
    </row>
    <row r="18936" spans="1:39" x14ac:dyDescent="0.3">
      <c r="A18936">
        <v>2906</v>
      </c>
      <c r="B18936" t="s">
        <v>1331</v>
      </c>
      <c r="C18936" t="s">
        <v>1094</v>
      </c>
      <c r="AJ18936">
        <v>14</v>
      </c>
      <c r="AK18936">
        <v>14</v>
      </c>
      <c r="AL18936">
        <v>14</v>
      </c>
      <c r="AM18936">
        <v>1</v>
      </c>
    </row>
    <row r="18937" spans="1:39" x14ac:dyDescent="0.3">
      <c r="A18937">
        <v>2907</v>
      </c>
      <c r="B18937" t="s">
        <v>767</v>
      </c>
      <c r="C18937" t="s">
        <v>4594</v>
      </c>
      <c r="D18937">
        <v>53</v>
      </c>
      <c r="E18937">
        <v>58.5</v>
      </c>
      <c r="F18937">
        <v>31</v>
      </c>
      <c r="G18937">
        <v>0</v>
      </c>
      <c r="H18937">
        <v>3</v>
      </c>
      <c r="I18937">
        <v>444</v>
      </c>
      <c r="J18937">
        <v>147.5</v>
      </c>
    </row>
    <row r="18938" spans="1:39" x14ac:dyDescent="0.3">
      <c r="A18938">
        <v>2907</v>
      </c>
      <c r="B18938" t="s">
        <v>1462</v>
      </c>
      <c r="C18938" t="s">
        <v>4595</v>
      </c>
      <c r="D18938">
        <v>35</v>
      </c>
      <c r="E18938">
        <v>40</v>
      </c>
      <c r="F18938">
        <v>14</v>
      </c>
      <c r="G18938">
        <v>1</v>
      </c>
      <c r="H18938">
        <v>4</v>
      </c>
      <c r="I18938">
        <v>262</v>
      </c>
      <c r="J18938">
        <v>134.9</v>
      </c>
    </row>
    <row r="18939" spans="1:39" x14ac:dyDescent="0.3">
      <c r="A18939">
        <v>2907</v>
      </c>
      <c r="B18939" t="s">
        <v>1462</v>
      </c>
      <c r="C18939" t="s">
        <v>1581</v>
      </c>
      <c r="D18939">
        <v>1</v>
      </c>
      <c r="E18939">
        <v>100</v>
      </c>
      <c r="F18939">
        <v>1</v>
      </c>
      <c r="G18939">
        <v>0</v>
      </c>
      <c r="H18939">
        <v>1</v>
      </c>
      <c r="I18939">
        <v>40</v>
      </c>
      <c r="J18939">
        <v>766</v>
      </c>
    </row>
    <row r="18940" spans="1:39" x14ac:dyDescent="0.3">
      <c r="A18940">
        <v>2907</v>
      </c>
      <c r="B18940" t="s">
        <v>767</v>
      </c>
      <c r="C18940" t="s">
        <v>56</v>
      </c>
      <c r="K18940">
        <v>28</v>
      </c>
      <c r="L18940">
        <v>0</v>
      </c>
      <c r="M18940">
        <v>25</v>
      </c>
      <c r="N18940">
        <v>4</v>
      </c>
      <c r="O18940">
        <v>122</v>
      </c>
    </row>
    <row r="18941" spans="1:39" x14ac:dyDescent="0.3">
      <c r="A18941">
        <v>2907</v>
      </c>
      <c r="B18941" t="s">
        <v>767</v>
      </c>
      <c r="C18941" t="s">
        <v>192</v>
      </c>
      <c r="K18941">
        <v>13</v>
      </c>
      <c r="L18941">
        <v>0</v>
      </c>
      <c r="M18941">
        <v>17</v>
      </c>
      <c r="N18941">
        <v>0</v>
      </c>
      <c r="O18941">
        <v>54</v>
      </c>
    </row>
    <row r="18942" spans="1:39" x14ac:dyDescent="0.3">
      <c r="A18942">
        <v>2907</v>
      </c>
      <c r="B18942" t="s">
        <v>767</v>
      </c>
      <c r="C18942" t="s">
        <v>3193</v>
      </c>
      <c r="K18942">
        <v>0</v>
      </c>
      <c r="L18942">
        <v>0</v>
      </c>
      <c r="M18942">
        <v>0</v>
      </c>
      <c r="N18942">
        <v>0</v>
      </c>
      <c r="O18942">
        <v>0</v>
      </c>
    </row>
    <row r="18943" spans="1:39" x14ac:dyDescent="0.3">
      <c r="A18943">
        <v>2907</v>
      </c>
      <c r="B18943" t="s">
        <v>767</v>
      </c>
      <c r="C18943" t="s">
        <v>4594</v>
      </c>
      <c r="K18943">
        <v>1</v>
      </c>
      <c r="L18943">
        <v>0</v>
      </c>
      <c r="M18943">
        <v>-17</v>
      </c>
      <c r="N18943">
        <v>0</v>
      </c>
      <c r="O18943">
        <v>-17</v>
      </c>
    </row>
    <row r="18944" spans="1:39" x14ac:dyDescent="0.3">
      <c r="A18944">
        <v>2907</v>
      </c>
      <c r="B18944" t="s">
        <v>1462</v>
      </c>
      <c r="C18944" t="s">
        <v>1361</v>
      </c>
      <c r="K18944">
        <v>9</v>
      </c>
      <c r="L18944">
        <v>0</v>
      </c>
      <c r="M18944">
        <v>14</v>
      </c>
      <c r="N18944">
        <v>0</v>
      </c>
      <c r="O18944">
        <v>42</v>
      </c>
    </row>
    <row r="18945" spans="1:24" x14ac:dyDescent="0.3">
      <c r="A18945">
        <v>2907</v>
      </c>
      <c r="B18945" t="s">
        <v>1462</v>
      </c>
      <c r="C18945" t="s">
        <v>1581</v>
      </c>
      <c r="K18945">
        <v>1</v>
      </c>
      <c r="L18945">
        <v>0</v>
      </c>
      <c r="M18945">
        <v>14</v>
      </c>
      <c r="N18945">
        <v>0</v>
      </c>
      <c r="O18945">
        <v>14</v>
      </c>
    </row>
    <row r="18946" spans="1:24" x14ac:dyDescent="0.3">
      <c r="A18946">
        <v>2907</v>
      </c>
      <c r="B18946" t="s">
        <v>1462</v>
      </c>
      <c r="C18946" t="s">
        <v>56</v>
      </c>
      <c r="K18946">
        <v>4</v>
      </c>
      <c r="L18946">
        <v>0</v>
      </c>
      <c r="M18946">
        <v>4</v>
      </c>
      <c r="N18946">
        <v>0</v>
      </c>
      <c r="O18946">
        <v>13</v>
      </c>
    </row>
    <row r="18947" spans="1:24" x14ac:dyDescent="0.3">
      <c r="A18947">
        <v>2907</v>
      </c>
      <c r="B18947" t="s">
        <v>1462</v>
      </c>
      <c r="C18947" t="s">
        <v>326</v>
      </c>
      <c r="K18947">
        <v>2</v>
      </c>
      <c r="L18947">
        <v>0</v>
      </c>
      <c r="M18947">
        <v>3</v>
      </c>
      <c r="N18947">
        <v>0</v>
      </c>
      <c r="O18947">
        <v>3</v>
      </c>
    </row>
    <row r="18948" spans="1:24" x14ac:dyDescent="0.3">
      <c r="A18948">
        <v>2907</v>
      </c>
      <c r="B18948" t="s">
        <v>1462</v>
      </c>
      <c r="C18948" t="s">
        <v>4595</v>
      </c>
      <c r="K18948">
        <v>4</v>
      </c>
      <c r="L18948">
        <v>0</v>
      </c>
      <c r="M18948">
        <v>15</v>
      </c>
      <c r="N18948">
        <v>0</v>
      </c>
      <c r="O18948">
        <v>-10</v>
      </c>
    </row>
    <row r="18949" spans="1:24" x14ac:dyDescent="0.3">
      <c r="A18949">
        <v>2907</v>
      </c>
      <c r="B18949" t="s">
        <v>767</v>
      </c>
      <c r="C18949" t="s">
        <v>586</v>
      </c>
      <c r="P18949">
        <v>42</v>
      </c>
      <c r="Q18949">
        <v>2</v>
      </c>
      <c r="R18949">
        <v>239</v>
      </c>
      <c r="S18949">
        <v>14</v>
      </c>
    </row>
    <row r="18950" spans="1:24" x14ac:dyDescent="0.3">
      <c r="A18950">
        <v>2907</v>
      </c>
      <c r="B18950" t="s">
        <v>767</v>
      </c>
      <c r="C18950" t="s">
        <v>3193</v>
      </c>
      <c r="P18950">
        <v>26</v>
      </c>
      <c r="Q18950">
        <v>0</v>
      </c>
      <c r="R18950">
        <v>120</v>
      </c>
      <c r="S18950">
        <v>8</v>
      </c>
    </row>
    <row r="18951" spans="1:24" x14ac:dyDescent="0.3">
      <c r="A18951">
        <v>2907</v>
      </c>
      <c r="B18951" t="s">
        <v>767</v>
      </c>
      <c r="C18951" t="s">
        <v>992</v>
      </c>
      <c r="P18951">
        <v>24</v>
      </c>
      <c r="Q18951">
        <v>0</v>
      </c>
      <c r="R18951">
        <v>51</v>
      </c>
      <c r="S18951">
        <v>4</v>
      </c>
    </row>
    <row r="18952" spans="1:24" x14ac:dyDescent="0.3">
      <c r="A18952">
        <v>2907</v>
      </c>
      <c r="B18952" t="s">
        <v>767</v>
      </c>
      <c r="C18952" t="s">
        <v>3413</v>
      </c>
      <c r="P18952">
        <v>8</v>
      </c>
      <c r="Q18952">
        <v>1</v>
      </c>
      <c r="R18952">
        <v>15</v>
      </c>
      <c r="S18952">
        <v>2</v>
      </c>
    </row>
    <row r="18953" spans="1:24" x14ac:dyDescent="0.3">
      <c r="A18953">
        <v>2907</v>
      </c>
      <c r="B18953" t="s">
        <v>767</v>
      </c>
      <c r="C18953" t="s">
        <v>2009</v>
      </c>
      <c r="P18953">
        <v>8</v>
      </c>
      <c r="Q18953">
        <v>0</v>
      </c>
      <c r="R18953">
        <v>14</v>
      </c>
      <c r="S18953">
        <v>2</v>
      </c>
    </row>
    <row r="18954" spans="1:24" x14ac:dyDescent="0.3">
      <c r="A18954">
        <v>2907</v>
      </c>
      <c r="B18954" t="s">
        <v>767</v>
      </c>
      <c r="C18954" t="s">
        <v>56</v>
      </c>
      <c r="P18954">
        <v>5</v>
      </c>
      <c r="Q18954">
        <v>0</v>
      </c>
      <c r="R18954">
        <v>5</v>
      </c>
      <c r="S18954">
        <v>1</v>
      </c>
    </row>
    <row r="18955" spans="1:24" x14ac:dyDescent="0.3">
      <c r="A18955">
        <v>2907</v>
      </c>
      <c r="B18955" t="s">
        <v>1462</v>
      </c>
      <c r="C18955" t="s">
        <v>346</v>
      </c>
      <c r="P18955">
        <v>61</v>
      </c>
      <c r="Q18955">
        <v>2</v>
      </c>
      <c r="R18955">
        <v>178</v>
      </c>
      <c r="S18955">
        <v>6</v>
      </c>
    </row>
    <row r="18956" spans="1:24" x14ac:dyDescent="0.3">
      <c r="A18956">
        <v>2907</v>
      </c>
      <c r="B18956" t="s">
        <v>1462</v>
      </c>
      <c r="C18956" t="s">
        <v>1581</v>
      </c>
      <c r="P18956">
        <v>23</v>
      </c>
      <c r="Q18956">
        <v>2</v>
      </c>
      <c r="R18956">
        <v>56</v>
      </c>
      <c r="S18956">
        <v>5</v>
      </c>
    </row>
    <row r="18957" spans="1:24" x14ac:dyDescent="0.3">
      <c r="A18957">
        <v>2907</v>
      </c>
      <c r="B18957" t="s">
        <v>1462</v>
      </c>
      <c r="C18957" t="s">
        <v>1361</v>
      </c>
      <c r="P18957">
        <v>42</v>
      </c>
      <c r="Q18957">
        <v>0</v>
      </c>
      <c r="R18957">
        <v>42</v>
      </c>
      <c r="S18957">
        <v>1</v>
      </c>
    </row>
    <row r="18958" spans="1:24" x14ac:dyDescent="0.3">
      <c r="A18958">
        <v>2907</v>
      </c>
      <c r="B18958" t="s">
        <v>1462</v>
      </c>
      <c r="C18958" t="s">
        <v>56</v>
      </c>
      <c r="P18958">
        <v>23</v>
      </c>
      <c r="Q18958">
        <v>0</v>
      </c>
      <c r="R18958">
        <v>24</v>
      </c>
      <c r="S18958">
        <v>2</v>
      </c>
    </row>
    <row r="18959" spans="1:24" x14ac:dyDescent="0.3">
      <c r="A18959">
        <v>2907</v>
      </c>
      <c r="B18959" t="s">
        <v>1462</v>
      </c>
      <c r="C18959" t="s">
        <v>617</v>
      </c>
      <c r="P18959">
        <v>2</v>
      </c>
      <c r="Q18959">
        <v>1</v>
      </c>
      <c r="R18959">
        <v>2</v>
      </c>
      <c r="S18959">
        <v>1</v>
      </c>
    </row>
    <row r="18960" spans="1:24" x14ac:dyDescent="0.3">
      <c r="A18960">
        <v>2907</v>
      </c>
      <c r="B18960" t="s">
        <v>767</v>
      </c>
      <c r="C18960" t="s">
        <v>56</v>
      </c>
      <c r="T18960">
        <v>25.8</v>
      </c>
      <c r="U18960">
        <v>33</v>
      </c>
      <c r="V18960">
        <v>0</v>
      </c>
      <c r="W18960">
        <v>103</v>
      </c>
      <c r="X18960">
        <v>4</v>
      </c>
    </row>
    <row r="18961" spans="1:39" x14ac:dyDescent="0.3">
      <c r="A18961">
        <v>2907</v>
      </c>
      <c r="B18961" t="s">
        <v>767</v>
      </c>
      <c r="C18961" t="s">
        <v>192</v>
      </c>
      <c r="T18961">
        <v>22</v>
      </c>
      <c r="U18961">
        <v>26</v>
      </c>
      <c r="V18961">
        <v>0</v>
      </c>
      <c r="W18961">
        <v>44</v>
      </c>
      <c r="X18961">
        <v>2</v>
      </c>
    </row>
    <row r="18962" spans="1:39" x14ac:dyDescent="0.3">
      <c r="A18962">
        <v>2907</v>
      </c>
      <c r="B18962" t="s">
        <v>1462</v>
      </c>
      <c r="C18962" t="s">
        <v>429</v>
      </c>
      <c r="T18962">
        <v>19.3</v>
      </c>
      <c r="U18962">
        <v>25</v>
      </c>
      <c r="V18962">
        <v>0</v>
      </c>
      <c r="W18962">
        <v>58</v>
      </c>
      <c r="X18962">
        <v>3</v>
      </c>
    </row>
    <row r="18963" spans="1:39" x14ac:dyDescent="0.3">
      <c r="A18963">
        <v>2907</v>
      </c>
      <c r="B18963" t="s">
        <v>1462</v>
      </c>
      <c r="C18963" t="s">
        <v>1581</v>
      </c>
      <c r="T18963">
        <v>23</v>
      </c>
      <c r="U18963">
        <v>23</v>
      </c>
      <c r="V18963">
        <v>0</v>
      </c>
      <c r="W18963">
        <v>23</v>
      </c>
      <c r="X18963">
        <v>1</v>
      </c>
    </row>
    <row r="18964" spans="1:39" x14ac:dyDescent="0.3">
      <c r="A18964">
        <v>2907</v>
      </c>
      <c r="B18964" t="s">
        <v>1462</v>
      </c>
      <c r="C18964" t="s">
        <v>4596</v>
      </c>
      <c r="T18964">
        <v>8</v>
      </c>
      <c r="U18964">
        <v>8</v>
      </c>
      <c r="V18964">
        <v>0</v>
      </c>
      <c r="W18964">
        <v>8</v>
      </c>
      <c r="X18964">
        <v>1</v>
      </c>
    </row>
    <row r="18965" spans="1:39" x14ac:dyDescent="0.3">
      <c r="A18965">
        <v>2907</v>
      </c>
      <c r="B18965" t="s">
        <v>767</v>
      </c>
      <c r="C18965" t="s">
        <v>56</v>
      </c>
      <c r="Y18965">
        <v>12</v>
      </c>
      <c r="Z18965">
        <v>22</v>
      </c>
      <c r="AA18965">
        <v>0</v>
      </c>
      <c r="AB18965">
        <v>36</v>
      </c>
      <c r="AC18965">
        <v>3</v>
      </c>
    </row>
    <row r="18966" spans="1:39" x14ac:dyDescent="0.3">
      <c r="A18966">
        <v>2907</v>
      </c>
      <c r="B18966" t="s">
        <v>1462</v>
      </c>
      <c r="C18966" t="s">
        <v>429</v>
      </c>
      <c r="Y18966">
        <v>9</v>
      </c>
      <c r="Z18966">
        <v>9</v>
      </c>
      <c r="AA18966">
        <v>0</v>
      </c>
      <c r="AB18966">
        <v>9</v>
      </c>
      <c r="AC18966">
        <v>1</v>
      </c>
    </row>
    <row r="18967" spans="1:39" x14ac:dyDescent="0.3">
      <c r="A18967">
        <v>2907</v>
      </c>
      <c r="B18967" t="s">
        <v>1462</v>
      </c>
      <c r="C18967" t="s">
        <v>1581</v>
      </c>
      <c r="Y18967">
        <v>0</v>
      </c>
      <c r="Z18967">
        <v>0</v>
      </c>
      <c r="AA18967">
        <v>0</v>
      </c>
      <c r="AB18967">
        <v>0</v>
      </c>
      <c r="AC18967">
        <v>1</v>
      </c>
    </row>
    <row r="18968" spans="1:39" x14ac:dyDescent="0.3">
      <c r="A18968">
        <v>2907</v>
      </c>
      <c r="B18968" t="s">
        <v>767</v>
      </c>
      <c r="C18968" t="s">
        <v>4414</v>
      </c>
      <c r="AD18968">
        <v>0</v>
      </c>
      <c r="AE18968" t="s">
        <v>136</v>
      </c>
      <c r="AF18968">
        <v>0</v>
      </c>
      <c r="AG18968" t="s">
        <v>136</v>
      </c>
      <c r="AH18968">
        <v>5</v>
      </c>
      <c r="AI18968">
        <v>5</v>
      </c>
    </row>
    <row r="18969" spans="1:39" x14ac:dyDescent="0.3">
      <c r="A18969">
        <v>2907</v>
      </c>
      <c r="B18969" t="s">
        <v>1462</v>
      </c>
      <c r="C18969" t="s">
        <v>4597</v>
      </c>
      <c r="AD18969">
        <v>0</v>
      </c>
      <c r="AE18969" t="s">
        <v>136</v>
      </c>
      <c r="AF18969">
        <v>0</v>
      </c>
      <c r="AG18969" t="s">
        <v>136</v>
      </c>
      <c r="AH18969">
        <v>4</v>
      </c>
      <c r="AI18969">
        <v>4</v>
      </c>
    </row>
    <row r="18970" spans="1:39" x14ac:dyDescent="0.3">
      <c r="A18970">
        <v>2907</v>
      </c>
      <c r="B18970" t="s">
        <v>767</v>
      </c>
      <c r="C18970" t="s">
        <v>52</v>
      </c>
      <c r="AJ18970">
        <v>50</v>
      </c>
      <c r="AK18970">
        <v>315</v>
      </c>
      <c r="AL18970">
        <v>39.4</v>
      </c>
      <c r="AM18970">
        <v>8</v>
      </c>
    </row>
    <row r="18971" spans="1:39" x14ac:dyDescent="0.3">
      <c r="A18971">
        <v>2907</v>
      </c>
      <c r="B18971" t="s">
        <v>1462</v>
      </c>
      <c r="C18971" t="s">
        <v>4598</v>
      </c>
      <c r="AJ18971">
        <v>55</v>
      </c>
      <c r="AK18971">
        <v>364</v>
      </c>
      <c r="AL18971">
        <v>40.4</v>
      </c>
      <c r="AM18971">
        <v>9</v>
      </c>
    </row>
    <row r="18972" spans="1:39" x14ac:dyDescent="0.3">
      <c r="A18972">
        <v>2908</v>
      </c>
      <c r="B18972" t="s">
        <v>363</v>
      </c>
      <c r="C18972" t="s">
        <v>216</v>
      </c>
      <c r="D18972">
        <v>39</v>
      </c>
      <c r="E18972">
        <v>59</v>
      </c>
      <c r="F18972">
        <v>23</v>
      </c>
      <c r="G18972">
        <v>1</v>
      </c>
      <c r="H18972">
        <v>1</v>
      </c>
      <c r="I18972">
        <v>257</v>
      </c>
      <c r="J18972">
        <v>117.7</v>
      </c>
    </row>
    <row r="18973" spans="1:39" x14ac:dyDescent="0.3">
      <c r="A18973">
        <v>2908</v>
      </c>
      <c r="B18973" t="s">
        <v>826</v>
      </c>
      <c r="C18973" t="s">
        <v>4403</v>
      </c>
      <c r="D18973">
        <v>28</v>
      </c>
      <c r="E18973">
        <v>71.400000000000006</v>
      </c>
      <c r="F18973">
        <v>20</v>
      </c>
      <c r="G18973">
        <v>0</v>
      </c>
      <c r="H18973">
        <v>4</v>
      </c>
      <c r="I18973">
        <v>248</v>
      </c>
      <c r="J18973">
        <v>193</v>
      </c>
    </row>
    <row r="18974" spans="1:39" x14ac:dyDescent="0.3">
      <c r="A18974">
        <v>2908</v>
      </c>
      <c r="B18974" t="s">
        <v>826</v>
      </c>
      <c r="C18974" t="s">
        <v>4007</v>
      </c>
      <c r="D18974">
        <v>19</v>
      </c>
      <c r="E18974">
        <v>57.9</v>
      </c>
      <c r="F18974">
        <v>11</v>
      </c>
      <c r="G18974">
        <v>2</v>
      </c>
      <c r="H18974">
        <v>1</v>
      </c>
      <c r="I18974">
        <v>196</v>
      </c>
      <c r="J18974">
        <v>140.9</v>
      </c>
    </row>
    <row r="18975" spans="1:39" x14ac:dyDescent="0.3">
      <c r="A18975">
        <v>2908</v>
      </c>
      <c r="B18975" t="s">
        <v>826</v>
      </c>
      <c r="C18975" t="s">
        <v>4599</v>
      </c>
      <c r="D18975">
        <v>2</v>
      </c>
      <c r="E18975">
        <v>100</v>
      </c>
      <c r="F18975">
        <v>2</v>
      </c>
      <c r="G18975">
        <v>0</v>
      </c>
      <c r="H18975">
        <v>0</v>
      </c>
      <c r="I18975">
        <v>12</v>
      </c>
      <c r="J18975">
        <v>150.4</v>
      </c>
    </row>
    <row r="18976" spans="1:39" x14ac:dyDescent="0.3">
      <c r="A18976">
        <v>2908</v>
      </c>
      <c r="B18976" t="s">
        <v>363</v>
      </c>
      <c r="C18976" t="s">
        <v>216</v>
      </c>
      <c r="K18976">
        <v>11</v>
      </c>
      <c r="L18976">
        <v>0</v>
      </c>
      <c r="M18976">
        <v>18</v>
      </c>
      <c r="N18976">
        <v>0</v>
      </c>
      <c r="O18976">
        <v>31</v>
      </c>
    </row>
    <row r="18977" spans="1:19" x14ac:dyDescent="0.3">
      <c r="A18977">
        <v>2908</v>
      </c>
      <c r="B18977" t="s">
        <v>363</v>
      </c>
      <c r="C18977" t="s">
        <v>2158</v>
      </c>
      <c r="K18977">
        <v>9</v>
      </c>
      <c r="L18977">
        <v>0</v>
      </c>
      <c r="M18977">
        <v>10</v>
      </c>
      <c r="N18977">
        <v>2</v>
      </c>
      <c r="O18977">
        <v>23</v>
      </c>
    </row>
    <row r="18978" spans="1:19" x14ac:dyDescent="0.3">
      <c r="A18978">
        <v>2908</v>
      </c>
      <c r="B18978" t="s">
        <v>363</v>
      </c>
      <c r="C18978" t="s">
        <v>289</v>
      </c>
      <c r="K18978">
        <v>11</v>
      </c>
      <c r="L18978">
        <v>0</v>
      </c>
      <c r="M18978">
        <v>9</v>
      </c>
      <c r="N18978">
        <v>0</v>
      </c>
      <c r="O18978">
        <v>22</v>
      </c>
    </row>
    <row r="18979" spans="1:19" x14ac:dyDescent="0.3">
      <c r="A18979">
        <v>2908</v>
      </c>
      <c r="B18979" t="s">
        <v>363</v>
      </c>
      <c r="C18979" t="s">
        <v>4194</v>
      </c>
      <c r="K18979">
        <v>4</v>
      </c>
      <c r="L18979">
        <v>0</v>
      </c>
      <c r="M18979">
        <v>6</v>
      </c>
      <c r="N18979">
        <v>0</v>
      </c>
      <c r="O18979">
        <v>18</v>
      </c>
    </row>
    <row r="18980" spans="1:19" x14ac:dyDescent="0.3">
      <c r="A18980">
        <v>2908</v>
      </c>
      <c r="B18980" t="s">
        <v>363</v>
      </c>
      <c r="C18980" t="s">
        <v>4600</v>
      </c>
      <c r="K18980">
        <v>1</v>
      </c>
      <c r="L18980">
        <v>0</v>
      </c>
      <c r="M18980">
        <v>10</v>
      </c>
      <c r="N18980">
        <v>0</v>
      </c>
      <c r="O18980">
        <v>10</v>
      </c>
    </row>
    <row r="18981" spans="1:19" x14ac:dyDescent="0.3">
      <c r="A18981">
        <v>2908</v>
      </c>
      <c r="B18981" t="s">
        <v>363</v>
      </c>
      <c r="C18981" t="s">
        <v>750</v>
      </c>
      <c r="K18981">
        <v>3</v>
      </c>
      <c r="L18981">
        <v>0</v>
      </c>
      <c r="M18981">
        <v>5</v>
      </c>
      <c r="N18981">
        <v>0</v>
      </c>
      <c r="O18981">
        <v>9</v>
      </c>
    </row>
    <row r="18982" spans="1:19" x14ac:dyDescent="0.3">
      <c r="A18982">
        <v>2908</v>
      </c>
      <c r="B18982" t="s">
        <v>363</v>
      </c>
      <c r="C18982" t="s">
        <v>44</v>
      </c>
      <c r="K18982">
        <v>1</v>
      </c>
      <c r="L18982">
        <v>0</v>
      </c>
      <c r="M18982">
        <v>-10</v>
      </c>
      <c r="N18982">
        <v>0</v>
      </c>
      <c r="O18982">
        <v>-10</v>
      </c>
    </row>
    <row r="18983" spans="1:19" x14ac:dyDescent="0.3">
      <c r="A18983">
        <v>2908</v>
      </c>
      <c r="B18983" t="s">
        <v>826</v>
      </c>
      <c r="C18983" t="s">
        <v>646</v>
      </c>
      <c r="K18983">
        <v>16</v>
      </c>
      <c r="L18983">
        <v>0</v>
      </c>
      <c r="M18983">
        <v>35</v>
      </c>
      <c r="N18983">
        <v>2</v>
      </c>
      <c r="O18983">
        <v>149</v>
      </c>
    </row>
    <row r="18984" spans="1:19" x14ac:dyDescent="0.3">
      <c r="A18984">
        <v>2908</v>
      </c>
      <c r="B18984" t="s">
        <v>826</v>
      </c>
      <c r="C18984" t="s">
        <v>4601</v>
      </c>
      <c r="K18984">
        <v>4</v>
      </c>
      <c r="L18984">
        <v>0</v>
      </c>
      <c r="M18984">
        <v>50</v>
      </c>
      <c r="N18984">
        <v>1</v>
      </c>
      <c r="O18984">
        <v>63</v>
      </c>
    </row>
    <row r="18985" spans="1:19" x14ac:dyDescent="0.3">
      <c r="A18985">
        <v>2908</v>
      </c>
      <c r="B18985" t="s">
        <v>826</v>
      </c>
      <c r="C18985" t="s">
        <v>4602</v>
      </c>
      <c r="K18985">
        <v>2</v>
      </c>
      <c r="L18985">
        <v>0</v>
      </c>
      <c r="M18985">
        <v>6</v>
      </c>
      <c r="N18985">
        <v>0</v>
      </c>
      <c r="O18985">
        <v>9</v>
      </c>
    </row>
    <row r="18986" spans="1:19" x14ac:dyDescent="0.3">
      <c r="A18986">
        <v>2908</v>
      </c>
      <c r="B18986" t="s">
        <v>826</v>
      </c>
      <c r="C18986" t="s">
        <v>4007</v>
      </c>
      <c r="K18986">
        <v>3</v>
      </c>
      <c r="L18986">
        <v>0</v>
      </c>
      <c r="M18986">
        <v>3</v>
      </c>
      <c r="N18986">
        <v>0</v>
      </c>
      <c r="O18986">
        <v>-18</v>
      </c>
    </row>
    <row r="18987" spans="1:19" x14ac:dyDescent="0.3">
      <c r="A18987">
        <v>2908</v>
      </c>
      <c r="B18987" t="s">
        <v>363</v>
      </c>
      <c r="C18987" t="s">
        <v>44</v>
      </c>
      <c r="P18987">
        <v>64</v>
      </c>
      <c r="Q18987">
        <v>1</v>
      </c>
      <c r="R18987">
        <v>91</v>
      </c>
      <c r="S18987">
        <v>4</v>
      </c>
    </row>
    <row r="18988" spans="1:19" x14ac:dyDescent="0.3">
      <c r="A18988">
        <v>2908</v>
      </c>
      <c r="B18988" t="s">
        <v>363</v>
      </c>
      <c r="C18988" t="s">
        <v>4194</v>
      </c>
      <c r="P18988">
        <v>27</v>
      </c>
      <c r="Q18988">
        <v>0</v>
      </c>
      <c r="R18988">
        <v>46</v>
      </c>
      <c r="S18988">
        <v>3</v>
      </c>
    </row>
    <row r="18989" spans="1:19" x14ac:dyDescent="0.3">
      <c r="A18989">
        <v>2908</v>
      </c>
      <c r="B18989" t="s">
        <v>363</v>
      </c>
      <c r="C18989" t="s">
        <v>352</v>
      </c>
      <c r="P18989">
        <v>11</v>
      </c>
      <c r="Q18989">
        <v>0</v>
      </c>
      <c r="R18989">
        <v>42</v>
      </c>
      <c r="S18989">
        <v>5</v>
      </c>
    </row>
    <row r="18990" spans="1:19" x14ac:dyDescent="0.3">
      <c r="A18990">
        <v>2908</v>
      </c>
      <c r="B18990" t="s">
        <v>363</v>
      </c>
      <c r="C18990" t="s">
        <v>2136</v>
      </c>
      <c r="P18990">
        <v>20</v>
      </c>
      <c r="Q18990">
        <v>0</v>
      </c>
      <c r="R18990">
        <v>35</v>
      </c>
      <c r="S18990">
        <v>4</v>
      </c>
    </row>
    <row r="18991" spans="1:19" x14ac:dyDescent="0.3">
      <c r="A18991">
        <v>2908</v>
      </c>
      <c r="B18991" t="s">
        <v>363</v>
      </c>
      <c r="C18991" t="s">
        <v>289</v>
      </c>
      <c r="P18991">
        <v>20</v>
      </c>
      <c r="Q18991">
        <v>0</v>
      </c>
      <c r="R18991">
        <v>27</v>
      </c>
      <c r="S18991">
        <v>3</v>
      </c>
    </row>
    <row r="18992" spans="1:19" x14ac:dyDescent="0.3">
      <c r="A18992">
        <v>2908</v>
      </c>
      <c r="B18992" t="s">
        <v>363</v>
      </c>
      <c r="C18992" t="s">
        <v>4603</v>
      </c>
      <c r="P18992">
        <v>7</v>
      </c>
      <c r="Q18992">
        <v>0</v>
      </c>
      <c r="R18992">
        <v>14</v>
      </c>
      <c r="S18992">
        <v>2</v>
      </c>
    </row>
    <row r="18993" spans="1:24" x14ac:dyDescent="0.3">
      <c r="A18993">
        <v>2908</v>
      </c>
      <c r="B18993" t="s">
        <v>363</v>
      </c>
      <c r="C18993" t="s">
        <v>1812</v>
      </c>
      <c r="P18993">
        <v>2</v>
      </c>
      <c r="Q18993">
        <v>0</v>
      </c>
      <c r="R18993">
        <v>2</v>
      </c>
      <c r="S18993">
        <v>2</v>
      </c>
    </row>
    <row r="18994" spans="1:24" x14ac:dyDescent="0.3">
      <c r="A18994">
        <v>2908</v>
      </c>
      <c r="B18994" t="s">
        <v>826</v>
      </c>
      <c r="C18994" t="s">
        <v>208</v>
      </c>
      <c r="P18994">
        <v>46</v>
      </c>
      <c r="Q18994">
        <v>2</v>
      </c>
      <c r="R18994">
        <v>170</v>
      </c>
      <c r="S18994">
        <v>10</v>
      </c>
    </row>
    <row r="18995" spans="1:24" x14ac:dyDescent="0.3">
      <c r="A18995">
        <v>2908</v>
      </c>
      <c r="B18995" t="s">
        <v>826</v>
      </c>
      <c r="C18995" t="s">
        <v>1933</v>
      </c>
      <c r="P18995">
        <v>33</v>
      </c>
      <c r="Q18995">
        <v>2</v>
      </c>
      <c r="R18995">
        <v>118</v>
      </c>
      <c r="S18995">
        <v>7</v>
      </c>
    </row>
    <row r="18996" spans="1:24" x14ac:dyDescent="0.3">
      <c r="A18996">
        <v>2908</v>
      </c>
      <c r="B18996" t="s">
        <v>826</v>
      </c>
      <c r="C18996" t="s">
        <v>1694</v>
      </c>
      <c r="P18996">
        <v>14</v>
      </c>
      <c r="Q18996">
        <v>0</v>
      </c>
      <c r="R18996">
        <v>47</v>
      </c>
      <c r="S18996">
        <v>4</v>
      </c>
    </row>
    <row r="18997" spans="1:24" x14ac:dyDescent="0.3">
      <c r="A18997">
        <v>2908</v>
      </c>
      <c r="B18997" t="s">
        <v>826</v>
      </c>
      <c r="C18997" t="s">
        <v>2523</v>
      </c>
      <c r="P18997">
        <v>21</v>
      </c>
      <c r="Q18997">
        <v>1</v>
      </c>
      <c r="R18997">
        <v>31</v>
      </c>
      <c r="S18997">
        <v>2</v>
      </c>
    </row>
    <row r="18998" spans="1:24" x14ac:dyDescent="0.3">
      <c r="A18998">
        <v>2908</v>
      </c>
      <c r="B18998" t="s">
        <v>826</v>
      </c>
      <c r="C18998" t="s">
        <v>4601</v>
      </c>
      <c r="P18998">
        <v>13</v>
      </c>
      <c r="Q18998">
        <v>0</v>
      </c>
      <c r="R18998">
        <v>29</v>
      </c>
      <c r="S18998">
        <v>4</v>
      </c>
    </row>
    <row r="18999" spans="1:24" x14ac:dyDescent="0.3">
      <c r="A18999">
        <v>2908</v>
      </c>
      <c r="B18999" t="s">
        <v>826</v>
      </c>
      <c r="C18999" t="s">
        <v>4190</v>
      </c>
      <c r="P18999">
        <v>10</v>
      </c>
      <c r="Q18999">
        <v>0</v>
      </c>
      <c r="R18999">
        <v>18</v>
      </c>
      <c r="S18999">
        <v>2</v>
      </c>
    </row>
    <row r="19000" spans="1:24" x14ac:dyDescent="0.3">
      <c r="A19000">
        <v>2908</v>
      </c>
      <c r="B19000" t="s">
        <v>826</v>
      </c>
      <c r="C19000" t="s">
        <v>4406</v>
      </c>
      <c r="P19000">
        <v>10</v>
      </c>
      <c r="Q19000">
        <v>0</v>
      </c>
      <c r="R19000">
        <v>16</v>
      </c>
      <c r="S19000">
        <v>2</v>
      </c>
    </row>
    <row r="19001" spans="1:24" x14ac:dyDescent="0.3">
      <c r="A19001">
        <v>2908</v>
      </c>
      <c r="B19001" t="s">
        <v>826</v>
      </c>
      <c r="C19001" t="s">
        <v>4065</v>
      </c>
      <c r="P19001">
        <v>16</v>
      </c>
      <c r="Q19001">
        <v>0</v>
      </c>
      <c r="R19001">
        <v>16</v>
      </c>
      <c r="S19001">
        <v>1</v>
      </c>
    </row>
    <row r="19002" spans="1:24" x14ac:dyDescent="0.3">
      <c r="A19002">
        <v>2908</v>
      </c>
      <c r="B19002" t="s">
        <v>826</v>
      </c>
      <c r="C19002" t="s">
        <v>131</v>
      </c>
      <c r="P19002">
        <v>11</v>
      </c>
      <c r="Q19002">
        <v>0</v>
      </c>
      <c r="R19002">
        <v>11</v>
      </c>
      <c r="S19002">
        <v>1</v>
      </c>
    </row>
    <row r="19003" spans="1:24" x14ac:dyDescent="0.3">
      <c r="A19003">
        <v>2908</v>
      </c>
      <c r="B19003" t="s">
        <v>363</v>
      </c>
      <c r="C19003" t="s">
        <v>4194</v>
      </c>
      <c r="T19003">
        <v>14.8</v>
      </c>
      <c r="U19003">
        <v>18</v>
      </c>
      <c r="V19003">
        <v>0</v>
      </c>
      <c r="W19003">
        <v>74</v>
      </c>
      <c r="X19003">
        <v>5</v>
      </c>
    </row>
    <row r="19004" spans="1:24" x14ac:dyDescent="0.3">
      <c r="A19004">
        <v>2908</v>
      </c>
      <c r="B19004" t="s">
        <v>363</v>
      </c>
      <c r="C19004" t="s">
        <v>2136</v>
      </c>
      <c r="T19004">
        <v>13</v>
      </c>
      <c r="U19004">
        <v>15</v>
      </c>
      <c r="V19004">
        <v>0</v>
      </c>
      <c r="W19004">
        <v>26</v>
      </c>
      <c r="X19004">
        <v>2</v>
      </c>
    </row>
    <row r="19005" spans="1:24" x14ac:dyDescent="0.3">
      <c r="A19005">
        <v>2908</v>
      </c>
      <c r="B19005" t="s">
        <v>363</v>
      </c>
      <c r="C19005" t="s">
        <v>52</v>
      </c>
      <c r="T19005">
        <v>11.5</v>
      </c>
      <c r="U19005">
        <v>13</v>
      </c>
      <c r="V19005">
        <v>0</v>
      </c>
      <c r="W19005">
        <v>23</v>
      </c>
      <c r="X19005">
        <v>2</v>
      </c>
    </row>
    <row r="19006" spans="1:24" x14ac:dyDescent="0.3">
      <c r="A19006">
        <v>2908</v>
      </c>
      <c r="B19006" t="s">
        <v>826</v>
      </c>
      <c r="C19006" t="s">
        <v>4190</v>
      </c>
      <c r="T19006">
        <v>35</v>
      </c>
      <c r="U19006">
        <v>35</v>
      </c>
      <c r="V19006">
        <v>0</v>
      </c>
      <c r="W19006">
        <v>35</v>
      </c>
      <c r="X19006">
        <v>1</v>
      </c>
    </row>
    <row r="19007" spans="1:24" x14ac:dyDescent="0.3">
      <c r="A19007">
        <v>2908</v>
      </c>
      <c r="B19007" t="s">
        <v>826</v>
      </c>
      <c r="C19007" t="s">
        <v>4601</v>
      </c>
      <c r="T19007">
        <v>22</v>
      </c>
      <c r="U19007">
        <v>22</v>
      </c>
      <c r="V19007">
        <v>0</v>
      </c>
      <c r="W19007">
        <v>22</v>
      </c>
      <c r="X19007">
        <v>1</v>
      </c>
    </row>
    <row r="19008" spans="1:24" x14ac:dyDescent="0.3">
      <c r="A19008">
        <v>2908</v>
      </c>
      <c r="B19008" t="s">
        <v>826</v>
      </c>
      <c r="C19008" t="s">
        <v>2355</v>
      </c>
      <c r="T19008">
        <v>19</v>
      </c>
      <c r="U19008">
        <v>19</v>
      </c>
      <c r="V19008">
        <v>0</v>
      </c>
      <c r="W19008">
        <v>19</v>
      </c>
      <c r="X19008">
        <v>1</v>
      </c>
    </row>
    <row r="19009" spans="1:39" x14ac:dyDescent="0.3">
      <c r="A19009">
        <v>2908</v>
      </c>
      <c r="B19009" t="s">
        <v>826</v>
      </c>
      <c r="C19009" t="s">
        <v>2892</v>
      </c>
      <c r="Y19009">
        <v>4.3</v>
      </c>
      <c r="Z19009">
        <v>6</v>
      </c>
      <c r="AA19009">
        <v>0</v>
      </c>
      <c r="AB19009">
        <v>13</v>
      </c>
      <c r="AC19009">
        <v>3</v>
      </c>
    </row>
    <row r="19010" spans="1:39" x14ac:dyDescent="0.3">
      <c r="A19010">
        <v>2908</v>
      </c>
      <c r="B19010" t="s">
        <v>363</v>
      </c>
      <c r="C19010" t="s">
        <v>4199</v>
      </c>
      <c r="AD19010">
        <v>2</v>
      </c>
      <c r="AE19010">
        <v>20</v>
      </c>
      <c r="AF19010">
        <v>1</v>
      </c>
      <c r="AG19010">
        <v>50</v>
      </c>
      <c r="AH19010">
        <v>5</v>
      </c>
      <c r="AI19010">
        <v>2</v>
      </c>
    </row>
    <row r="19011" spans="1:39" x14ac:dyDescent="0.3">
      <c r="A19011">
        <v>2908</v>
      </c>
      <c r="B19011" t="s">
        <v>826</v>
      </c>
      <c r="C19011" t="s">
        <v>439</v>
      </c>
      <c r="AD19011">
        <v>0</v>
      </c>
      <c r="AE19011" t="s">
        <v>136</v>
      </c>
      <c r="AF19011">
        <v>0</v>
      </c>
      <c r="AG19011" t="s">
        <v>136</v>
      </c>
      <c r="AH19011">
        <v>8</v>
      </c>
      <c r="AI19011">
        <v>8</v>
      </c>
    </row>
    <row r="19012" spans="1:39" x14ac:dyDescent="0.3">
      <c r="A19012">
        <v>2908</v>
      </c>
      <c r="B19012" t="s">
        <v>363</v>
      </c>
      <c r="C19012" t="s">
        <v>4390</v>
      </c>
      <c r="AJ19012">
        <v>60</v>
      </c>
      <c r="AK19012">
        <v>231</v>
      </c>
      <c r="AL19012">
        <v>46.2</v>
      </c>
      <c r="AM19012">
        <v>5</v>
      </c>
    </row>
    <row r="19013" spans="1:39" x14ac:dyDescent="0.3">
      <c r="A19013">
        <v>2908</v>
      </c>
      <c r="B19013" t="s">
        <v>826</v>
      </c>
      <c r="C19013" t="s">
        <v>4013</v>
      </c>
      <c r="AJ19013">
        <v>56</v>
      </c>
      <c r="AK19013">
        <v>106</v>
      </c>
      <c r="AL19013">
        <v>53</v>
      </c>
      <c r="AM19013">
        <v>2</v>
      </c>
    </row>
    <row r="19014" spans="1:39" x14ac:dyDescent="0.3">
      <c r="A19014">
        <v>2909</v>
      </c>
      <c r="B19014" t="s">
        <v>689</v>
      </c>
      <c r="C19014" t="s">
        <v>4604</v>
      </c>
      <c r="D19014">
        <v>15</v>
      </c>
      <c r="E19014">
        <v>33.299999999999997</v>
      </c>
      <c r="F19014">
        <v>5</v>
      </c>
      <c r="G19014">
        <v>1</v>
      </c>
      <c r="H19014">
        <v>0</v>
      </c>
      <c r="I19014">
        <v>62</v>
      </c>
      <c r="J19014">
        <v>54.7</v>
      </c>
    </row>
    <row r="19015" spans="1:39" x14ac:dyDescent="0.3">
      <c r="A19015">
        <v>2909</v>
      </c>
      <c r="B19015" t="s">
        <v>529</v>
      </c>
      <c r="C19015" t="s">
        <v>2577</v>
      </c>
      <c r="D19015">
        <v>35</v>
      </c>
      <c r="E19015">
        <v>62.9</v>
      </c>
      <c r="F19015">
        <v>22</v>
      </c>
      <c r="G19015">
        <v>1</v>
      </c>
      <c r="H19015">
        <v>3</v>
      </c>
      <c r="I19015">
        <v>362</v>
      </c>
      <c r="J19015">
        <v>172.3</v>
      </c>
    </row>
    <row r="19016" spans="1:39" x14ac:dyDescent="0.3">
      <c r="A19016">
        <v>2909</v>
      </c>
      <c r="B19016" t="s">
        <v>689</v>
      </c>
      <c r="C19016" t="s">
        <v>4604</v>
      </c>
      <c r="K19016">
        <v>22</v>
      </c>
      <c r="L19016">
        <v>0</v>
      </c>
      <c r="M19016">
        <v>37</v>
      </c>
      <c r="N19016">
        <v>0</v>
      </c>
      <c r="O19016">
        <v>114</v>
      </c>
    </row>
    <row r="19017" spans="1:39" x14ac:dyDescent="0.3">
      <c r="A19017">
        <v>2909</v>
      </c>
      <c r="B19017" t="s">
        <v>689</v>
      </c>
      <c r="C19017" t="s">
        <v>4314</v>
      </c>
      <c r="K19017">
        <v>15</v>
      </c>
      <c r="L19017">
        <v>0</v>
      </c>
      <c r="M19017">
        <v>20</v>
      </c>
      <c r="N19017">
        <v>0</v>
      </c>
      <c r="O19017">
        <v>47</v>
      </c>
    </row>
    <row r="19018" spans="1:39" x14ac:dyDescent="0.3">
      <c r="A19018">
        <v>2909</v>
      </c>
      <c r="B19018" t="s">
        <v>689</v>
      </c>
      <c r="C19018" t="s">
        <v>4125</v>
      </c>
      <c r="K19018">
        <v>5</v>
      </c>
      <c r="L19018">
        <v>0</v>
      </c>
      <c r="M19018">
        <v>16</v>
      </c>
      <c r="N19018">
        <v>1</v>
      </c>
      <c r="O19018">
        <v>16</v>
      </c>
    </row>
    <row r="19019" spans="1:39" x14ac:dyDescent="0.3">
      <c r="A19019">
        <v>2909</v>
      </c>
      <c r="B19019" t="s">
        <v>689</v>
      </c>
      <c r="C19019" t="s">
        <v>209</v>
      </c>
      <c r="K19019">
        <v>6</v>
      </c>
      <c r="L19019">
        <v>0</v>
      </c>
      <c r="M19019">
        <v>6</v>
      </c>
      <c r="N19019">
        <v>0</v>
      </c>
      <c r="O19019">
        <v>10</v>
      </c>
    </row>
    <row r="19020" spans="1:39" x14ac:dyDescent="0.3">
      <c r="A19020">
        <v>2909</v>
      </c>
      <c r="B19020" t="s">
        <v>689</v>
      </c>
      <c r="C19020" t="s">
        <v>4605</v>
      </c>
      <c r="K19020">
        <v>1</v>
      </c>
      <c r="L19020">
        <v>0</v>
      </c>
      <c r="M19020">
        <v>10</v>
      </c>
      <c r="N19020">
        <v>0</v>
      </c>
      <c r="O19020">
        <v>10</v>
      </c>
    </row>
    <row r="19021" spans="1:39" x14ac:dyDescent="0.3">
      <c r="A19021">
        <v>2909</v>
      </c>
      <c r="B19021" t="s">
        <v>689</v>
      </c>
      <c r="C19021" t="s">
        <v>56</v>
      </c>
      <c r="K19021">
        <v>0</v>
      </c>
      <c r="L19021">
        <v>0</v>
      </c>
      <c r="M19021">
        <v>0</v>
      </c>
      <c r="N19021">
        <v>0</v>
      </c>
      <c r="O19021">
        <v>0</v>
      </c>
    </row>
    <row r="19022" spans="1:39" x14ac:dyDescent="0.3">
      <c r="A19022">
        <v>2909</v>
      </c>
      <c r="B19022" t="s">
        <v>529</v>
      </c>
      <c r="C19022" t="s">
        <v>4606</v>
      </c>
      <c r="K19022">
        <v>20</v>
      </c>
      <c r="L19022">
        <v>0</v>
      </c>
      <c r="M19022">
        <v>39</v>
      </c>
      <c r="N19022">
        <v>1</v>
      </c>
      <c r="O19022">
        <v>104</v>
      </c>
    </row>
    <row r="19023" spans="1:39" x14ac:dyDescent="0.3">
      <c r="A19023">
        <v>2909</v>
      </c>
      <c r="B19023" t="s">
        <v>529</v>
      </c>
      <c r="C19023" t="s">
        <v>4440</v>
      </c>
      <c r="K19023">
        <v>2</v>
      </c>
      <c r="L19023">
        <v>0</v>
      </c>
      <c r="M19023">
        <v>7</v>
      </c>
      <c r="N19023">
        <v>0</v>
      </c>
      <c r="O19023">
        <v>7</v>
      </c>
    </row>
    <row r="19024" spans="1:39" x14ac:dyDescent="0.3">
      <c r="A19024">
        <v>2909</v>
      </c>
      <c r="B19024" t="s">
        <v>529</v>
      </c>
      <c r="C19024" t="s">
        <v>4008</v>
      </c>
      <c r="K19024">
        <v>2</v>
      </c>
      <c r="L19024">
        <v>0</v>
      </c>
      <c r="M19024">
        <v>4</v>
      </c>
      <c r="N19024">
        <v>0</v>
      </c>
      <c r="O19024">
        <v>3</v>
      </c>
    </row>
    <row r="19025" spans="1:39" x14ac:dyDescent="0.3">
      <c r="A19025">
        <v>2909</v>
      </c>
      <c r="B19025" t="s">
        <v>689</v>
      </c>
      <c r="C19025" t="s">
        <v>180</v>
      </c>
      <c r="P19025">
        <v>21</v>
      </c>
      <c r="Q19025">
        <v>0</v>
      </c>
      <c r="R19025">
        <v>36</v>
      </c>
      <c r="S19025">
        <v>3</v>
      </c>
    </row>
    <row r="19026" spans="1:39" x14ac:dyDescent="0.3">
      <c r="A19026">
        <v>2909</v>
      </c>
      <c r="B19026" t="s">
        <v>689</v>
      </c>
      <c r="C19026" t="s">
        <v>4607</v>
      </c>
      <c r="P19026">
        <v>18</v>
      </c>
      <c r="Q19026">
        <v>0</v>
      </c>
      <c r="R19026">
        <v>26</v>
      </c>
      <c r="S19026">
        <v>2</v>
      </c>
    </row>
    <row r="19027" spans="1:39" x14ac:dyDescent="0.3">
      <c r="A19027">
        <v>2909</v>
      </c>
      <c r="B19027" t="s">
        <v>529</v>
      </c>
      <c r="C19027" t="s">
        <v>74</v>
      </c>
      <c r="P19027">
        <v>49</v>
      </c>
      <c r="Q19027">
        <v>2</v>
      </c>
      <c r="R19027">
        <v>199</v>
      </c>
      <c r="S19027">
        <v>7</v>
      </c>
    </row>
    <row r="19028" spans="1:39" x14ac:dyDescent="0.3">
      <c r="A19028">
        <v>2909</v>
      </c>
      <c r="B19028" t="s">
        <v>529</v>
      </c>
      <c r="C19028" t="s">
        <v>4608</v>
      </c>
      <c r="P19028">
        <v>22</v>
      </c>
      <c r="Q19028">
        <v>1</v>
      </c>
      <c r="R19028">
        <v>85</v>
      </c>
      <c r="S19028">
        <v>5</v>
      </c>
    </row>
    <row r="19029" spans="1:39" x14ac:dyDescent="0.3">
      <c r="A19029">
        <v>2909</v>
      </c>
      <c r="B19029" t="s">
        <v>529</v>
      </c>
      <c r="C19029" t="s">
        <v>2754</v>
      </c>
      <c r="P19029">
        <v>22</v>
      </c>
      <c r="Q19029">
        <v>0</v>
      </c>
      <c r="R19029">
        <v>41</v>
      </c>
      <c r="S19029">
        <v>4</v>
      </c>
    </row>
    <row r="19030" spans="1:39" x14ac:dyDescent="0.3">
      <c r="A19030">
        <v>2909</v>
      </c>
      <c r="B19030" t="s">
        <v>529</v>
      </c>
      <c r="C19030" t="s">
        <v>4606</v>
      </c>
      <c r="P19030">
        <v>9</v>
      </c>
      <c r="Q19030">
        <v>0</v>
      </c>
      <c r="R19030">
        <v>26</v>
      </c>
      <c r="S19030">
        <v>4</v>
      </c>
    </row>
    <row r="19031" spans="1:39" x14ac:dyDescent="0.3">
      <c r="A19031">
        <v>2909</v>
      </c>
      <c r="B19031" t="s">
        <v>529</v>
      </c>
      <c r="C19031" t="s">
        <v>52</v>
      </c>
      <c r="P19031">
        <v>7</v>
      </c>
      <c r="Q19031">
        <v>0</v>
      </c>
      <c r="R19031">
        <v>7</v>
      </c>
      <c r="S19031">
        <v>1</v>
      </c>
    </row>
    <row r="19032" spans="1:39" x14ac:dyDescent="0.3">
      <c r="A19032">
        <v>2909</v>
      </c>
      <c r="B19032" t="s">
        <v>529</v>
      </c>
      <c r="C19032" t="s">
        <v>44</v>
      </c>
      <c r="P19032">
        <v>4</v>
      </c>
      <c r="Q19032">
        <v>0</v>
      </c>
      <c r="R19032">
        <v>4</v>
      </c>
      <c r="S19032">
        <v>1</v>
      </c>
    </row>
    <row r="19033" spans="1:39" x14ac:dyDescent="0.3">
      <c r="A19033">
        <v>2909</v>
      </c>
      <c r="B19033" t="s">
        <v>689</v>
      </c>
      <c r="C19033" t="s">
        <v>56</v>
      </c>
      <c r="T19033">
        <v>23.8</v>
      </c>
      <c r="U19033">
        <v>38</v>
      </c>
      <c r="V19033">
        <v>0</v>
      </c>
      <c r="W19033">
        <v>119</v>
      </c>
      <c r="X19033">
        <v>5</v>
      </c>
    </row>
    <row r="19034" spans="1:39" x14ac:dyDescent="0.3">
      <c r="A19034">
        <v>2909</v>
      </c>
      <c r="B19034" t="s">
        <v>529</v>
      </c>
      <c r="C19034" t="s">
        <v>74</v>
      </c>
      <c r="T19034">
        <v>13.5</v>
      </c>
      <c r="U19034">
        <v>21</v>
      </c>
      <c r="V19034">
        <v>0</v>
      </c>
      <c r="W19034">
        <v>27</v>
      </c>
      <c r="X19034">
        <v>2</v>
      </c>
    </row>
    <row r="19035" spans="1:39" x14ac:dyDescent="0.3">
      <c r="A19035">
        <v>2909</v>
      </c>
      <c r="B19035" t="s">
        <v>689</v>
      </c>
      <c r="C19035" t="s">
        <v>4317</v>
      </c>
      <c r="Y19035">
        <v>28.3</v>
      </c>
      <c r="Z19035">
        <v>71</v>
      </c>
      <c r="AA19035">
        <v>1</v>
      </c>
      <c r="AB19035">
        <v>85</v>
      </c>
      <c r="AC19035">
        <v>3</v>
      </c>
    </row>
    <row r="19036" spans="1:39" x14ac:dyDescent="0.3">
      <c r="A19036">
        <v>2909</v>
      </c>
      <c r="B19036" t="s">
        <v>529</v>
      </c>
      <c r="C19036" t="s">
        <v>4609</v>
      </c>
      <c r="Y19036">
        <v>9.1999999999999993</v>
      </c>
      <c r="Z19036">
        <v>23</v>
      </c>
      <c r="AA19036">
        <v>0</v>
      </c>
      <c r="AB19036">
        <v>37</v>
      </c>
      <c r="AC19036">
        <v>4</v>
      </c>
    </row>
    <row r="19037" spans="1:39" x14ac:dyDescent="0.3">
      <c r="A19037">
        <v>2909</v>
      </c>
      <c r="B19037" t="s">
        <v>689</v>
      </c>
      <c r="C19037" t="s">
        <v>320</v>
      </c>
      <c r="AD19037">
        <v>0</v>
      </c>
      <c r="AE19037" t="s">
        <v>136</v>
      </c>
      <c r="AF19037">
        <v>0</v>
      </c>
      <c r="AG19037" t="s">
        <v>136</v>
      </c>
      <c r="AH19037">
        <v>2</v>
      </c>
      <c r="AI19037">
        <v>2</v>
      </c>
    </row>
    <row r="19038" spans="1:39" x14ac:dyDescent="0.3">
      <c r="A19038">
        <v>2909</v>
      </c>
      <c r="B19038" t="s">
        <v>529</v>
      </c>
      <c r="C19038" t="s">
        <v>4443</v>
      </c>
      <c r="AD19038">
        <v>2</v>
      </c>
      <c r="AE19038">
        <v>37</v>
      </c>
      <c r="AF19038">
        <v>1</v>
      </c>
      <c r="AG19038">
        <v>50</v>
      </c>
      <c r="AH19038">
        <v>7</v>
      </c>
      <c r="AI19038">
        <v>4</v>
      </c>
    </row>
    <row r="19039" spans="1:39" x14ac:dyDescent="0.3">
      <c r="A19039">
        <v>2909</v>
      </c>
      <c r="B19039" t="s">
        <v>689</v>
      </c>
      <c r="C19039" t="s">
        <v>3313</v>
      </c>
      <c r="AJ19039">
        <v>55</v>
      </c>
      <c r="AK19039">
        <v>203</v>
      </c>
      <c r="AL19039">
        <v>40.6</v>
      </c>
      <c r="AM19039">
        <v>5</v>
      </c>
    </row>
    <row r="19040" spans="1:39" x14ac:dyDescent="0.3">
      <c r="A19040">
        <v>2909</v>
      </c>
      <c r="B19040" t="s">
        <v>529</v>
      </c>
      <c r="C19040" t="s">
        <v>4444</v>
      </c>
      <c r="AJ19040">
        <v>45</v>
      </c>
      <c r="AK19040">
        <v>143</v>
      </c>
      <c r="AL19040">
        <v>35.799999999999997</v>
      </c>
      <c r="AM19040">
        <v>4</v>
      </c>
    </row>
    <row r="19041" spans="1:19" x14ac:dyDescent="0.3">
      <c r="A19041">
        <v>1378</v>
      </c>
      <c r="B19041" t="s">
        <v>1033</v>
      </c>
      <c r="C19041" t="s">
        <v>4610</v>
      </c>
      <c r="D19041">
        <v>8</v>
      </c>
      <c r="E19041">
        <v>62.5</v>
      </c>
      <c r="F19041">
        <v>5</v>
      </c>
      <c r="G19041">
        <v>0</v>
      </c>
      <c r="H19041">
        <v>1</v>
      </c>
      <c r="I19041">
        <v>113</v>
      </c>
      <c r="J19041">
        <v>222.4</v>
      </c>
    </row>
    <row r="19042" spans="1:19" x14ac:dyDescent="0.3">
      <c r="A19042">
        <v>1378</v>
      </c>
      <c r="B19042" t="s">
        <v>3827</v>
      </c>
      <c r="C19042" t="s">
        <v>536</v>
      </c>
      <c r="D19042">
        <v>42</v>
      </c>
      <c r="E19042">
        <v>57.1</v>
      </c>
      <c r="F19042">
        <v>24</v>
      </c>
      <c r="G19042">
        <v>1</v>
      </c>
      <c r="H19042">
        <v>1</v>
      </c>
      <c r="I19042">
        <v>211</v>
      </c>
      <c r="J19042">
        <v>102.4</v>
      </c>
    </row>
    <row r="19043" spans="1:19" x14ac:dyDescent="0.3">
      <c r="A19043">
        <v>1378</v>
      </c>
      <c r="B19043" t="s">
        <v>3827</v>
      </c>
      <c r="C19043" t="s">
        <v>199</v>
      </c>
      <c r="D19043">
        <v>9</v>
      </c>
      <c r="E19043">
        <v>55.6</v>
      </c>
      <c r="F19043">
        <v>5</v>
      </c>
      <c r="G19043">
        <v>1</v>
      </c>
      <c r="H19043">
        <v>0</v>
      </c>
      <c r="I19043">
        <v>65</v>
      </c>
      <c r="J19043">
        <v>94</v>
      </c>
    </row>
    <row r="19044" spans="1:19" x14ac:dyDescent="0.3">
      <c r="A19044">
        <v>1378</v>
      </c>
      <c r="B19044" t="s">
        <v>3827</v>
      </c>
      <c r="C19044" t="s">
        <v>4471</v>
      </c>
      <c r="D19044">
        <v>1</v>
      </c>
      <c r="E19044">
        <v>0</v>
      </c>
      <c r="F19044">
        <v>0</v>
      </c>
      <c r="G19044">
        <v>0</v>
      </c>
      <c r="H19044">
        <v>0</v>
      </c>
      <c r="I19044">
        <v>0</v>
      </c>
      <c r="J19044">
        <v>0</v>
      </c>
    </row>
    <row r="19045" spans="1:19" x14ac:dyDescent="0.3">
      <c r="A19045">
        <v>1378</v>
      </c>
      <c r="B19045" t="s">
        <v>1033</v>
      </c>
      <c r="C19045" t="s">
        <v>2499</v>
      </c>
      <c r="K19045">
        <v>23</v>
      </c>
      <c r="L19045">
        <v>0</v>
      </c>
      <c r="M19045">
        <v>57</v>
      </c>
      <c r="N19045">
        <v>2</v>
      </c>
      <c r="O19045">
        <v>148</v>
      </c>
    </row>
    <row r="19046" spans="1:19" x14ac:dyDescent="0.3">
      <c r="A19046">
        <v>1378</v>
      </c>
      <c r="B19046" t="s">
        <v>1033</v>
      </c>
      <c r="C19046" t="s">
        <v>992</v>
      </c>
      <c r="K19046">
        <v>3</v>
      </c>
      <c r="L19046">
        <v>0</v>
      </c>
      <c r="M19046">
        <v>73</v>
      </c>
      <c r="N19046">
        <v>0</v>
      </c>
      <c r="O19046">
        <v>74</v>
      </c>
    </row>
    <row r="19047" spans="1:19" x14ac:dyDescent="0.3">
      <c r="A19047">
        <v>1378</v>
      </c>
      <c r="B19047" t="s">
        <v>1033</v>
      </c>
      <c r="C19047" t="s">
        <v>4611</v>
      </c>
      <c r="K19047">
        <v>3</v>
      </c>
      <c r="L19047">
        <v>0</v>
      </c>
      <c r="M19047">
        <v>53</v>
      </c>
      <c r="N19047">
        <v>0</v>
      </c>
      <c r="O19047">
        <v>59</v>
      </c>
    </row>
    <row r="19048" spans="1:19" x14ac:dyDescent="0.3">
      <c r="A19048">
        <v>1378</v>
      </c>
      <c r="B19048" t="s">
        <v>1033</v>
      </c>
      <c r="C19048" t="s">
        <v>4610</v>
      </c>
      <c r="K19048">
        <v>20</v>
      </c>
      <c r="L19048">
        <v>0</v>
      </c>
      <c r="M19048">
        <v>14</v>
      </c>
      <c r="N19048">
        <v>0</v>
      </c>
      <c r="O19048">
        <v>8</v>
      </c>
    </row>
    <row r="19049" spans="1:19" x14ac:dyDescent="0.3">
      <c r="A19049">
        <v>1378</v>
      </c>
      <c r="B19049" t="s">
        <v>1033</v>
      </c>
      <c r="C19049" t="s">
        <v>74</v>
      </c>
      <c r="K19049">
        <v>1</v>
      </c>
      <c r="L19049">
        <v>0</v>
      </c>
      <c r="M19049">
        <v>0</v>
      </c>
      <c r="N19049">
        <v>0</v>
      </c>
      <c r="O19049">
        <v>0</v>
      </c>
    </row>
    <row r="19050" spans="1:19" x14ac:dyDescent="0.3">
      <c r="A19050">
        <v>1378</v>
      </c>
      <c r="B19050" t="s">
        <v>3827</v>
      </c>
      <c r="C19050" t="s">
        <v>4467</v>
      </c>
      <c r="K19050">
        <v>26</v>
      </c>
      <c r="L19050">
        <v>0</v>
      </c>
      <c r="M19050">
        <v>22</v>
      </c>
      <c r="N19050">
        <v>1</v>
      </c>
      <c r="O19050">
        <v>119</v>
      </c>
    </row>
    <row r="19051" spans="1:19" x14ac:dyDescent="0.3">
      <c r="A19051">
        <v>1378</v>
      </c>
      <c r="B19051" t="s">
        <v>3827</v>
      </c>
      <c r="C19051" t="s">
        <v>4612</v>
      </c>
      <c r="K19051">
        <v>1</v>
      </c>
      <c r="L19051">
        <v>0</v>
      </c>
      <c r="M19051">
        <v>65</v>
      </c>
      <c r="N19051">
        <v>1</v>
      </c>
      <c r="O19051">
        <v>65</v>
      </c>
    </row>
    <row r="19052" spans="1:19" x14ac:dyDescent="0.3">
      <c r="A19052">
        <v>1378</v>
      </c>
      <c r="B19052" t="s">
        <v>3827</v>
      </c>
      <c r="C19052" t="s">
        <v>536</v>
      </c>
      <c r="K19052">
        <v>4</v>
      </c>
      <c r="L19052">
        <v>0</v>
      </c>
      <c r="M19052">
        <v>10</v>
      </c>
      <c r="N19052">
        <v>0</v>
      </c>
      <c r="O19052">
        <v>24</v>
      </c>
    </row>
    <row r="19053" spans="1:19" x14ac:dyDescent="0.3">
      <c r="A19053">
        <v>1378</v>
      </c>
      <c r="B19053" t="s">
        <v>3827</v>
      </c>
      <c r="C19053" t="s">
        <v>4613</v>
      </c>
      <c r="K19053">
        <v>3</v>
      </c>
      <c r="L19053">
        <v>0</v>
      </c>
      <c r="M19053">
        <v>10</v>
      </c>
      <c r="N19053">
        <v>0</v>
      </c>
      <c r="O19053">
        <v>13</v>
      </c>
    </row>
    <row r="19054" spans="1:19" x14ac:dyDescent="0.3">
      <c r="A19054">
        <v>1378</v>
      </c>
      <c r="B19054" t="s">
        <v>3827</v>
      </c>
      <c r="C19054" t="s">
        <v>199</v>
      </c>
      <c r="K19054">
        <v>1</v>
      </c>
      <c r="L19054">
        <v>0</v>
      </c>
      <c r="M19054">
        <v>-7</v>
      </c>
      <c r="N19054">
        <v>0</v>
      </c>
      <c r="O19054">
        <v>-7</v>
      </c>
    </row>
    <row r="19055" spans="1:19" x14ac:dyDescent="0.3">
      <c r="A19055">
        <v>1378</v>
      </c>
      <c r="B19055" t="s">
        <v>1033</v>
      </c>
      <c r="C19055" t="s">
        <v>74</v>
      </c>
      <c r="P19055">
        <v>49</v>
      </c>
      <c r="Q19055">
        <v>1</v>
      </c>
      <c r="R19055">
        <v>110</v>
      </c>
      <c r="S19055">
        <v>4</v>
      </c>
    </row>
    <row r="19056" spans="1:19" x14ac:dyDescent="0.3">
      <c r="A19056">
        <v>1378</v>
      </c>
      <c r="B19056" t="s">
        <v>1033</v>
      </c>
      <c r="C19056" t="s">
        <v>2499</v>
      </c>
      <c r="P19056">
        <v>3</v>
      </c>
      <c r="Q19056">
        <v>0</v>
      </c>
      <c r="R19056">
        <v>3</v>
      </c>
      <c r="S19056">
        <v>1</v>
      </c>
    </row>
    <row r="19057" spans="1:35" x14ac:dyDescent="0.3">
      <c r="A19057">
        <v>1378</v>
      </c>
      <c r="B19057" t="s">
        <v>3827</v>
      </c>
      <c r="C19057" t="s">
        <v>4503</v>
      </c>
      <c r="P19057">
        <v>22</v>
      </c>
      <c r="Q19057">
        <v>0</v>
      </c>
      <c r="R19057">
        <v>82</v>
      </c>
      <c r="S19057">
        <v>7</v>
      </c>
    </row>
    <row r="19058" spans="1:35" x14ac:dyDescent="0.3">
      <c r="A19058">
        <v>1378</v>
      </c>
      <c r="B19058" t="s">
        <v>3827</v>
      </c>
      <c r="C19058" t="s">
        <v>4471</v>
      </c>
      <c r="P19058">
        <v>18</v>
      </c>
      <c r="Q19058">
        <v>1</v>
      </c>
      <c r="R19058">
        <v>65</v>
      </c>
      <c r="S19058">
        <v>5</v>
      </c>
    </row>
    <row r="19059" spans="1:35" x14ac:dyDescent="0.3">
      <c r="A19059">
        <v>1378</v>
      </c>
      <c r="B19059" t="s">
        <v>3827</v>
      </c>
      <c r="C19059" t="s">
        <v>4467</v>
      </c>
      <c r="P19059">
        <v>17</v>
      </c>
      <c r="Q19059">
        <v>0</v>
      </c>
      <c r="R19059">
        <v>63</v>
      </c>
      <c r="S19059">
        <v>7</v>
      </c>
    </row>
    <row r="19060" spans="1:35" x14ac:dyDescent="0.3">
      <c r="A19060">
        <v>1378</v>
      </c>
      <c r="B19060" t="s">
        <v>3827</v>
      </c>
      <c r="C19060" t="s">
        <v>4472</v>
      </c>
      <c r="P19060">
        <v>19</v>
      </c>
      <c r="Q19060">
        <v>0</v>
      </c>
      <c r="R19060">
        <v>30</v>
      </c>
      <c r="S19060">
        <v>2</v>
      </c>
    </row>
    <row r="19061" spans="1:35" x14ac:dyDescent="0.3">
      <c r="A19061">
        <v>1378</v>
      </c>
      <c r="B19061" t="s">
        <v>3827</v>
      </c>
      <c r="C19061" t="s">
        <v>2873</v>
      </c>
      <c r="P19061">
        <v>13</v>
      </c>
      <c r="Q19061">
        <v>0</v>
      </c>
      <c r="R19061">
        <v>26</v>
      </c>
      <c r="S19061">
        <v>5</v>
      </c>
    </row>
    <row r="19062" spans="1:35" x14ac:dyDescent="0.3">
      <c r="A19062">
        <v>1378</v>
      </c>
      <c r="B19062" t="s">
        <v>3827</v>
      </c>
      <c r="C19062" t="s">
        <v>344</v>
      </c>
      <c r="P19062">
        <v>8</v>
      </c>
      <c r="Q19062">
        <v>0</v>
      </c>
      <c r="R19062">
        <v>8</v>
      </c>
      <c r="S19062">
        <v>1</v>
      </c>
    </row>
    <row r="19063" spans="1:35" x14ac:dyDescent="0.3">
      <c r="A19063">
        <v>1378</v>
      </c>
      <c r="B19063" t="s">
        <v>3827</v>
      </c>
      <c r="C19063" t="s">
        <v>4369</v>
      </c>
      <c r="P19063">
        <v>3</v>
      </c>
      <c r="Q19063">
        <v>0</v>
      </c>
      <c r="R19063">
        <v>2</v>
      </c>
      <c r="S19063">
        <v>2</v>
      </c>
    </row>
    <row r="19064" spans="1:35" x14ac:dyDescent="0.3">
      <c r="A19064">
        <v>1378</v>
      </c>
      <c r="B19064" t="s">
        <v>1033</v>
      </c>
      <c r="C19064" t="s">
        <v>4611</v>
      </c>
      <c r="T19064">
        <v>18</v>
      </c>
      <c r="U19064">
        <v>18</v>
      </c>
      <c r="V19064">
        <v>0</v>
      </c>
      <c r="W19064">
        <v>36</v>
      </c>
      <c r="X19064">
        <v>2</v>
      </c>
    </row>
    <row r="19065" spans="1:35" x14ac:dyDescent="0.3">
      <c r="A19065">
        <v>1378</v>
      </c>
      <c r="B19065" t="s">
        <v>1033</v>
      </c>
      <c r="C19065" t="s">
        <v>4614</v>
      </c>
      <c r="T19065">
        <v>23</v>
      </c>
      <c r="U19065">
        <v>23</v>
      </c>
      <c r="V19065">
        <v>0</v>
      </c>
      <c r="W19065">
        <v>23</v>
      </c>
      <c r="X19065">
        <v>1</v>
      </c>
    </row>
    <row r="19066" spans="1:35" x14ac:dyDescent="0.3">
      <c r="A19066">
        <v>1378</v>
      </c>
      <c r="B19066" t="s">
        <v>1033</v>
      </c>
      <c r="C19066" t="s">
        <v>109</v>
      </c>
      <c r="T19066">
        <v>7</v>
      </c>
      <c r="U19066">
        <v>7</v>
      </c>
      <c r="V19066">
        <v>0</v>
      </c>
      <c r="W19066">
        <v>7</v>
      </c>
      <c r="X19066">
        <v>1</v>
      </c>
    </row>
    <row r="19067" spans="1:35" x14ac:dyDescent="0.3">
      <c r="A19067">
        <v>1378</v>
      </c>
      <c r="B19067" t="s">
        <v>3827</v>
      </c>
      <c r="C19067" t="s">
        <v>2873</v>
      </c>
      <c r="T19067">
        <v>28</v>
      </c>
      <c r="U19067">
        <v>48</v>
      </c>
      <c r="V19067">
        <v>0</v>
      </c>
      <c r="W19067">
        <v>112</v>
      </c>
      <c r="X19067">
        <v>4</v>
      </c>
    </row>
    <row r="19068" spans="1:35" x14ac:dyDescent="0.3">
      <c r="A19068">
        <v>1378</v>
      </c>
      <c r="B19068" t="s">
        <v>3827</v>
      </c>
      <c r="C19068" t="s">
        <v>4471</v>
      </c>
      <c r="T19068">
        <v>19.5</v>
      </c>
      <c r="U19068">
        <v>23</v>
      </c>
      <c r="V19068">
        <v>0</v>
      </c>
      <c r="W19068">
        <v>39</v>
      </c>
      <c r="X19068">
        <v>2</v>
      </c>
    </row>
    <row r="19069" spans="1:35" x14ac:dyDescent="0.3">
      <c r="A19069">
        <v>1378</v>
      </c>
      <c r="B19069" t="s">
        <v>1033</v>
      </c>
      <c r="C19069" t="s">
        <v>44</v>
      </c>
      <c r="Y19069">
        <v>9</v>
      </c>
      <c r="Z19069">
        <v>11</v>
      </c>
      <c r="AA19069">
        <v>0</v>
      </c>
      <c r="AB19069">
        <v>18</v>
      </c>
      <c r="AC19069">
        <v>2</v>
      </c>
    </row>
    <row r="19070" spans="1:35" x14ac:dyDescent="0.3">
      <c r="A19070">
        <v>1378</v>
      </c>
      <c r="B19070" t="s">
        <v>3827</v>
      </c>
      <c r="C19070" t="s">
        <v>4472</v>
      </c>
      <c r="Y19070">
        <v>2.2999999999999998</v>
      </c>
      <c r="Z19070">
        <v>6</v>
      </c>
      <c r="AA19070">
        <v>0</v>
      </c>
      <c r="AB19070">
        <v>7</v>
      </c>
      <c r="AC19070">
        <v>3</v>
      </c>
    </row>
    <row r="19071" spans="1:35" x14ac:dyDescent="0.3">
      <c r="A19071">
        <v>1378</v>
      </c>
      <c r="B19071" t="s">
        <v>1033</v>
      </c>
      <c r="C19071" t="s">
        <v>933</v>
      </c>
      <c r="AD19071">
        <v>1</v>
      </c>
      <c r="AE19071" t="s">
        <v>136</v>
      </c>
      <c r="AF19071">
        <v>0</v>
      </c>
      <c r="AG19071">
        <v>0</v>
      </c>
      <c r="AH19071">
        <v>3</v>
      </c>
      <c r="AI19071">
        <v>3</v>
      </c>
    </row>
    <row r="19072" spans="1:35" x14ac:dyDescent="0.3">
      <c r="A19072">
        <v>1378</v>
      </c>
      <c r="B19072" t="s">
        <v>3827</v>
      </c>
      <c r="C19072" t="s">
        <v>2419</v>
      </c>
      <c r="AD19072">
        <v>2</v>
      </c>
      <c r="AE19072">
        <v>38</v>
      </c>
      <c r="AF19072">
        <v>1</v>
      </c>
      <c r="AG19072">
        <v>50</v>
      </c>
      <c r="AH19072">
        <v>3</v>
      </c>
      <c r="AI19072">
        <v>0</v>
      </c>
    </row>
    <row r="19073" spans="1:39" x14ac:dyDescent="0.3">
      <c r="A19073">
        <v>1378</v>
      </c>
      <c r="B19073" t="s">
        <v>1033</v>
      </c>
      <c r="C19073" t="s">
        <v>933</v>
      </c>
      <c r="AJ19073">
        <v>48</v>
      </c>
      <c r="AK19073">
        <v>235</v>
      </c>
      <c r="AL19073">
        <v>39.200000000000003</v>
      </c>
      <c r="AM19073">
        <v>6</v>
      </c>
    </row>
    <row r="19074" spans="1:39" x14ac:dyDescent="0.3">
      <c r="A19074">
        <v>1378</v>
      </c>
      <c r="B19074" t="s">
        <v>3827</v>
      </c>
      <c r="C19074" t="s">
        <v>4615</v>
      </c>
      <c r="AJ19074">
        <v>43</v>
      </c>
      <c r="AK19074">
        <v>115</v>
      </c>
      <c r="AL19074">
        <v>28.8</v>
      </c>
      <c r="AM19074">
        <v>4</v>
      </c>
    </row>
    <row r="19075" spans="1:39" x14ac:dyDescent="0.3">
      <c r="A19075">
        <v>1379</v>
      </c>
      <c r="B19075" t="s">
        <v>4501</v>
      </c>
      <c r="C19075" t="s">
        <v>4502</v>
      </c>
      <c r="D19075">
        <v>22</v>
      </c>
      <c r="E19075">
        <v>45.5</v>
      </c>
      <c r="F19075">
        <v>10</v>
      </c>
      <c r="G19075">
        <v>2</v>
      </c>
      <c r="H19075">
        <v>1</v>
      </c>
      <c r="I19075">
        <v>115</v>
      </c>
      <c r="J19075">
        <v>86.2</v>
      </c>
    </row>
    <row r="19076" spans="1:39" x14ac:dyDescent="0.3">
      <c r="A19076">
        <v>1379</v>
      </c>
      <c r="B19076" t="s">
        <v>4162</v>
      </c>
      <c r="C19076" t="s">
        <v>699</v>
      </c>
      <c r="D19076">
        <v>23</v>
      </c>
      <c r="E19076">
        <v>47.8</v>
      </c>
      <c r="F19076">
        <v>11</v>
      </c>
      <c r="G19076">
        <v>0</v>
      </c>
      <c r="H19076">
        <v>3</v>
      </c>
      <c r="I19076">
        <v>159</v>
      </c>
      <c r="J19076">
        <v>148.9</v>
      </c>
    </row>
    <row r="19077" spans="1:39" x14ac:dyDescent="0.3">
      <c r="A19077">
        <v>1379</v>
      </c>
      <c r="B19077" t="s">
        <v>4501</v>
      </c>
      <c r="C19077" t="s">
        <v>1380</v>
      </c>
      <c r="K19077">
        <v>28</v>
      </c>
      <c r="L19077">
        <v>0</v>
      </c>
      <c r="M19077">
        <v>33</v>
      </c>
      <c r="N19077">
        <v>2</v>
      </c>
      <c r="O19077">
        <v>118</v>
      </c>
    </row>
    <row r="19078" spans="1:39" x14ac:dyDescent="0.3">
      <c r="A19078">
        <v>1379</v>
      </c>
      <c r="B19078" t="s">
        <v>4501</v>
      </c>
      <c r="C19078" t="s">
        <v>4616</v>
      </c>
      <c r="K19078">
        <v>7</v>
      </c>
      <c r="L19078">
        <v>0</v>
      </c>
      <c r="M19078">
        <v>7</v>
      </c>
      <c r="N19078">
        <v>0</v>
      </c>
      <c r="O19078">
        <v>31</v>
      </c>
    </row>
    <row r="19079" spans="1:39" x14ac:dyDescent="0.3">
      <c r="A19079">
        <v>1379</v>
      </c>
      <c r="B19079" t="s">
        <v>4501</v>
      </c>
      <c r="C19079" t="s">
        <v>4502</v>
      </c>
      <c r="K19079">
        <v>8</v>
      </c>
      <c r="L19079">
        <v>0</v>
      </c>
      <c r="M19079">
        <v>6</v>
      </c>
      <c r="N19079">
        <v>0</v>
      </c>
      <c r="O19079">
        <v>1</v>
      </c>
    </row>
    <row r="19080" spans="1:39" x14ac:dyDescent="0.3">
      <c r="A19080">
        <v>1379</v>
      </c>
      <c r="B19080" t="s">
        <v>4162</v>
      </c>
      <c r="C19080" t="s">
        <v>3249</v>
      </c>
      <c r="K19080">
        <v>16</v>
      </c>
      <c r="L19080">
        <v>0</v>
      </c>
      <c r="M19080">
        <v>54</v>
      </c>
      <c r="N19080">
        <v>0</v>
      </c>
      <c r="O19080">
        <v>104</v>
      </c>
    </row>
    <row r="19081" spans="1:39" x14ac:dyDescent="0.3">
      <c r="A19081">
        <v>1379</v>
      </c>
      <c r="B19081" t="s">
        <v>4162</v>
      </c>
      <c r="C19081" t="s">
        <v>699</v>
      </c>
      <c r="K19081">
        <v>11</v>
      </c>
      <c r="L19081">
        <v>0</v>
      </c>
      <c r="M19081">
        <v>14</v>
      </c>
      <c r="N19081">
        <v>0</v>
      </c>
      <c r="O19081">
        <v>43</v>
      </c>
    </row>
    <row r="19082" spans="1:39" x14ac:dyDescent="0.3">
      <c r="A19082">
        <v>1379</v>
      </c>
      <c r="B19082" t="s">
        <v>4162</v>
      </c>
      <c r="C19082" t="s">
        <v>1751</v>
      </c>
      <c r="K19082">
        <v>8</v>
      </c>
      <c r="L19082">
        <v>0</v>
      </c>
      <c r="M19082">
        <v>5</v>
      </c>
      <c r="N19082">
        <v>0</v>
      </c>
      <c r="O19082">
        <v>12</v>
      </c>
    </row>
    <row r="19083" spans="1:39" x14ac:dyDescent="0.3">
      <c r="A19083">
        <v>1379</v>
      </c>
      <c r="B19083" t="s">
        <v>4501</v>
      </c>
      <c r="C19083" t="s">
        <v>75</v>
      </c>
      <c r="P19083">
        <v>26</v>
      </c>
      <c r="Q19083">
        <v>0</v>
      </c>
      <c r="R19083">
        <v>42</v>
      </c>
      <c r="S19083">
        <v>2</v>
      </c>
    </row>
    <row r="19084" spans="1:39" x14ac:dyDescent="0.3">
      <c r="A19084">
        <v>1379</v>
      </c>
      <c r="B19084" t="s">
        <v>4501</v>
      </c>
      <c r="C19084" t="s">
        <v>320</v>
      </c>
      <c r="P19084">
        <v>16</v>
      </c>
      <c r="Q19084">
        <v>0</v>
      </c>
      <c r="R19084">
        <v>37</v>
      </c>
      <c r="S19084">
        <v>3</v>
      </c>
    </row>
    <row r="19085" spans="1:39" x14ac:dyDescent="0.3">
      <c r="A19085">
        <v>1379</v>
      </c>
      <c r="B19085" t="s">
        <v>4501</v>
      </c>
      <c r="C19085" t="s">
        <v>4617</v>
      </c>
      <c r="P19085">
        <v>18</v>
      </c>
      <c r="Q19085">
        <v>0</v>
      </c>
      <c r="R19085">
        <v>22</v>
      </c>
      <c r="S19085">
        <v>2</v>
      </c>
    </row>
    <row r="19086" spans="1:39" x14ac:dyDescent="0.3">
      <c r="A19086">
        <v>1379</v>
      </c>
      <c r="B19086" t="s">
        <v>4501</v>
      </c>
      <c r="C19086" t="s">
        <v>4616</v>
      </c>
      <c r="P19086">
        <v>8</v>
      </c>
      <c r="Q19086">
        <v>1</v>
      </c>
      <c r="R19086">
        <v>14</v>
      </c>
      <c r="S19086">
        <v>3</v>
      </c>
    </row>
    <row r="19087" spans="1:39" x14ac:dyDescent="0.3">
      <c r="A19087">
        <v>1379</v>
      </c>
      <c r="B19087" t="s">
        <v>4162</v>
      </c>
      <c r="C19087" t="s">
        <v>4310</v>
      </c>
      <c r="P19087">
        <v>56</v>
      </c>
      <c r="Q19087">
        <v>2</v>
      </c>
      <c r="R19087">
        <v>84</v>
      </c>
      <c r="S19087">
        <v>5</v>
      </c>
    </row>
    <row r="19088" spans="1:39" x14ac:dyDescent="0.3">
      <c r="A19088">
        <v>1379</v>
      </c>
      <c r="B19088" t="s">
        <v>4162</v>
      </c>
      <c r="C19088" t="s">
        <v>1763</v>
      </c>
      <c r="P19088">
        <v>23</v>
      </c>
      <c r="Q19088">
        <v>0</v>
      </c>
      <c r="R19088">
        <v>42</v>
      </c>
      <c r="S19088">
        <v>3</v>
      </c>
    </row>
    <row r="19089" spans="1:39" x14ac:dyDescent="0.3">
      <c r="A19089">
        <v>1379</v>
      </c>
      <c r="B19089" t="s">
        <v>4162</v>
      </c>
      <c r="C19089" t="s">
        <v>74</v>
      </c>
      <c r="P19089">
        <v>29</v>
      </c>
      <c r="Q19089">
        <v>1</v>
      </c>
      <c r="R19089">
        <v>29</v>
      </c>
      <c r="S19089">
        <v>1</v>
      </c>
    </row>
    <row r="19090" spans="1:39" x14ac:dyDescent="0.3">
      <c r="A19090">
        <v>1379</v>
      </c>
      <c r="B19090" t="s">
        <v>4162</v>
      </c>
      <c r="C19090" t="s">
        <v>749</v>
      </c>
      <c r="P19090">
        <v>7</v>
      </c>
      <c r="Q19090">
        <v>0</v>
      </c>
      <c r="R19090">
        <v>7</v>
      </c>
      <c r="S19090">
        <v>1</v>
      </c>
    </row>
    <row r="19091" spans="1:39" x14ac:dyDescent="0.3">
      <c r="A19091">
        <v>1379</v>
      </c>
      <c r="B19091" t="s">
        <v>4162</v>
      </c>
      <c r="C19091" t="s">
        <v>1751</v>
      </c>
      <c r="P19091">
        <v>-3</v>
      </c>
      <c r="Q19091">
        <v>0</v>
      </c>
      <c r="R19091">
        <v>-3</v>
      </c>
      <c r="S19091">
        <v>1</v>
      </c>
    </row>
    <row r="19092" spans="1:39" x14ac:dyDescent="0.3">
      <c r="A19092">
        <v>1379</v>
      </c>
      <c r="B19092" t="s">
        <v>4501</v>
      </c>
      <c r="C19092" t="s">
        <v>323</v>
      </c>
      <c r="T19092">
        <v>32</v>
      </c>
      <c r="U19092">
        <v>41</v>
      </c>
      <c r="V19092">
        <v>0</v>
      </c>
      <c r="W19092">
        <v>64</v>
      </c>
      <c r="X19092">
        <v>2</v>
      </c>
    </row>
    <row r="19093" spans="1:39" x14ac:dyDescent="0.3">
      <c r="A19093">
        <v>1379</v>
      </c>
      <c r="B19093" t="s">
        <v>4501</v>
      </c>
      <c r="C19093" t="s">
        <v>75</v>
      </c>
      <c r="T19093">
        <v>30</v>
      </c>
      <c r="U19093">
        <v>30</v>
      </c>
      <c r="V19093">
        <v>0</v>
      </c>
      <c r="W19093">
        <v>30</v>
      </c>
      <c r="X19093">
        <v>1</v>
      </c>
    </row>
    <row r="19094" spans="1:39" x14ac:dyDescent="0.3">
      <c r="A19094">
        <v>1379</v>
      </c>
      <c r="B19094" t="s">
        <v>4162</v>
      </c>
      <c r="C19094" t="s">
        <v>4389</v>
      </c>
      <c r="T19094">
        <v>13.3</v>
      </c>
      <c r="U19094">
        <v>16</v>
      </c>
      <c r="V19094">
        <v>0</v>
      </c>
      <c r="W19094">
        <v>40</v>
      </c>
      <c r="X19094">
        <v>3</v>
      </c>
    </row>
    <row r="19095" spans="1:39" x14ac:dyDescent="0.3">
      <c r="A19095">
        <v>1379</v>
      </c>
      <c r="B19095" t="s">
        <v>4501</v>
      </c>
      <c r="C19095" t="s">
        <v>4618</v>
      </c>
      <c r="Y19095">
        <v>16</v>
      </c>
      <c r="Z19095">
        <v>29</v>
      </c>
      <c r="AA19095">
        <v>0</v>
      </c>
      <c r="AB19095">
        <v>48</v>
      </c>
      <c r="AC19095">
        <v>3</v>
      </c>
    </row>
    <row r="19096" spans="1:39" x14ac:dyDescent="0.3">
      <c r="A19096">
        <v>1379</v>
      </c>
      <c r="B19096" t="s">
        <v>4162</v>
      </c>
      <c r="C19096" t="s">
        <v>74</v>
      </c>
      <c r="Y19096">
        <v>3</v>
      </c>
      <c r="Z19096">
        <v>3</v>
      </c>
      <c r="AA19096">
        <v>0</v>
      </c>
      <c r="AB19096">
        <v>3</v>
      </c>
      <c r="AC19096">
        <v>1</v>
      </c>
    </row>
    <row r="19097" spans="1:39" x14ac:dyDescent="0.3">
      <c r="A19097">
        <v>1379</v>
      </c>
      <c r="B19097" t="s">
        <v>4501</v>
      </c>
      <c r="C19097" t="s">
        <v>4619</v>
      </c>
      <c r="AD19097">
        <v>1</v>
      </c>
      <c r="AE19097" t="s">
        <v>136</v>
      </c>
      <c r="AF19097">
        <v>0</v>
      </c>
      <c r="AG19097">
        <v>0</v>
      </c>
      <c r="AH19097">
        <v>3</v>
      </c>
      <c r="AI19097">
        <v>3</v>
      </c>
    </row>
    <row r="19098" spans="1:39" x14ac:dyDescent="0.3">
      <c r="A19098">
        <v>1379</v>
      </c>
      <c r="B19098" t="s">
        <v>4162</v>
      </c>
      <c r="C19098" t="s">
        <v>2380</v>
      </c>
      <c r="AD19098">
        <v>4</v>
      </c>
      <c r="AE19098" t="s">
        <v>136</v>
      </c>
      <c r="AF19098">
        <v>0</v>
      </c>
      <c r="AG19098">
        <v>0</v>
      </c>
      <c r="AH19098">
        <v>4</v>
      </c>
      <c r="AI19098">
        <v>4</v>
      </c>
    </row>
    <row r="19099" spans="1:39" x14ac:dyDescent="0.3">
      <c r="A19099">
        <v>1379</v>
      </c>
      <c r="B19099" t="s">
        <v>4501</v>
      </c>
      <c r="C19099" t="s">
        <v>4084</v>
      </c>
      <c r="AJ19099">
        <v>55</v>
      </c>
      <c r="AK19099">
        <v>181</v>
      </c>
      <c r="AL19099">
        <v>36.200000000000003</v>
      </c>
      <c r="AM19099">
        <v>5</v>
      </c>
    </row>
    <row r="19100" spans="1:39" x14ac:dyDescent="0.3">
      <c r="A19100">
        <v>1379</v>
      </c>
      <c r="B19100" t="s">
        <v>4162</v>
      </c>
      <c r="C19100" t="s">
        <v>4313</v>
      </c>
      <c r="AJ19100">
        <v>49</v>
      </c>
      <c r="AK19100">
        <v>162</v>
      </c>
      <c r="AL19100">
        <v>40.5</v>
      </c>
      <c r="AM19100">
        <v>4</v>
      </c>
    </row>
    <row r="19101" spans="1:39" x14ac:dyDescent="0.3">
      <c r="A19101">
        <v>1380</v>
      </c>
      <c r="B19101" t="s">
        <v>1905</v>
      </c>
      <c r="C19101" t="s">
        <v>180</v>
      </c>
      <c r="D19101">
        <v>17</v>
      </c>
      <c r="E19101">
        <v>70.599999999999994</v>
      </c>
      <c r="F19101">
        <v>12</v>
      </c>
      <c r="G19101">
        <v>0</v>
      </c>
      <c r="H19101">
        <v>3</v>
      </c>
      <c r="I19101">
        <v>217</v>
      </c>
      <c r="J19101">
        <v>236.1</v>
      </c>
    </row>
    <row r="19102" spans="1:39" x14ac:dyDescent="0.3">
      <c r="A19102">
        <v>1380</v>
      </c>
      <c r="B19102" t="s">
        <v>610</v>
      </c>
      <c r="C19102" t="s">
        <v>860</v>
      </c>
      <c r="D19102">
        <v>40</v>
      </c>
      <c r="E19102">
        <v>45</v>
      </c>
      <c r="F19102">
        <v>18</v>
      </c>
      <c r="G19102">
        <v>0</v>
      </c>
      <c r="H19102">
        <v>2</v>
      </c>
      <c r="I19102">
        <v>183</v>
      </c>
      <c r="J19102">
        <v>99.9</v>
      </c>
    </row>
    <row r="19103" spans="1:39" x14ac:dyDescent="0.3">
      <c r="A19103">
        <v>1380</v>
      </c>
      <c r="B19103" t="s">
        <v>1905</v>
      </c>
      <c r="C19103" t="s">
        <v>627</v>
      </c>
      <c r="K19103">
        <v>14</v>
      </c>
      <c r="L19103">
        <v>0</v>
      </c>
      <c r="M19103">
        <v>45</v>
      </c>
      <c r="N19103">
        <v>0</v>
      </c>
      <c r="O19103">
        <v>92</v>
      </c>
    </row>
    <row r="19104" spans="1:39" x14ac:dyDescent="0.3">
      <c r="A19104">
        <v>1380</v>
      </c>
      <c r="B19104" t="s">
        <v>1905</v>
      </c>
      <c r="C19104" t="s">
        <v>320</v>
      </c>
      <c r="K19104">
        <v>13</v>
      </c>
      <c r="L19104">
        <v>0</v>
      </c>
      <c r="M19104">
        <v>18</v>
      </c>
      <c r="N19104">
        <v>1</v>
      </c>
      <c r="O19104">
        <v>78</v>
      </c>
    </row>
    <row r="19105" spans="1:19" x14ac:dyDescent="0.3">
      <c r="A19105">
        <v>1380</v>
      </c>
      <c r="B19105" t="s">
        <v>1905</v>
      </c>
      <c r="C19105" t="s">
        <v>4620</v>
      </c>
      <c r="K19105">
        <v>4</v>
      </c>
      <c r="L19105">
        <v>0</v>
      </c>
      <c r="M19105">
        <v>41</v>
      </c>
      <c r="N19105">
        <v>0</v>
      </c>
      <c r="O19105">
        <v>44</v>
      </c>
    </row>
    <row r="19106" spans="1:19" x14ac:dyDescent="0.3">
      <c r="A19106">
        <v>1380</v>
      </c>
      <c r="B19106" t="s">
        <v>1905</v>
      </c>
      <c r="C19106" t="s">
        <v>180</v>
      </c>
      <c r="K19106">
        <v>10</v>
      </c>
      <c r="L19106">
        <v>0</v>
      </c>
      <c r="M19106">
        <v>27</v>
      </c>
      <c r="N19106">
        <v>0</v>
      </c>
      <c r="O19106">
        <v>32</v>
      </c>
    </row>
    <row r="19107" spans="1:19" x14ac:dyDescent="0.3">
      <c r="A19107">
        <v>1380</v>
      </c>
      <c r="B19107" t="s">
        <v>1905</v>
      </c>
      <c r="C19107" t="s">
        <v>266</v>
      </c>
      <c r="K19107">
        <v>1</v>
      </c>
      <c r="L19107">
        <v>0</v>
      </c>
      <c r="M19107">
        <v>18</v>
      </c>
      <c r="N19107">
        <v>0</v>
      </c>
      <c r="O19107">
        <v>18</v>
      </c>
    </row>
    <row r="19108" spans="1:19" x14ac:dyDescent="0.3">
      <c r="A19108">
        <v>1380</v>
      </c>
      <c r="B19108" t="s">
        <v>1905</v>
      </c>
      <c r="C19108" t="s">
        <v>74</v>
      </c>
      <c r="K19108">
        <v>2</v>
      </c>
      <c r="L19108">
        <v>0</v>
      </c>
      <c r="M19108">
        <v>7</v>
      </c>
      <c r="N19108">
        <v>0</v>
      </c>
      <c r="O19108">
        <v>12</v>
      </c>
    </row>
    <row r="19109" spans="1:19" x14ac:dyDescent="0.3">
      <c r="A19109">
        <v>1380</v>
      </c>
      <c r="B19109" t="s">
        <v>1905</v>
      </c>
      <c r="C19109" t="s">
        <v>4621</v>
      </c>
      <c r="K19109">
        <v>1</v>
      </c>
      <c r="L19109">
        <v>0</v>
      </c>
      <c r="M19109">
        <v>4</v>
      </c>
      <c r="N19109">
        <v>0</v>
      </c>
      <c r="O19109">
        <v>4</v>
      </c>
    </row>
    <row r="19110" spans="1:19" x14ac:dyDescent="0.3">
      <c r="A19110">
        <v>1380</v>
      </c>
      <c r="B19110" t="s">
        <v>1905</v>
      </c>
      <c r="C19110" t="s">
        <v>969</v>
      </c>
      <c r="K19110">
        <v>1</v>
      </c>
      <c r="L19110">
        <v>0</v>
      </c>
      <c r="M19110">
        <v>1</v>
      </c>
      <c r="N19110">
        <v>0</v>
      </c>
      <c r="O19110">
        <v>1</v>
      </c>
    </row>
    <row r="19111" spans="1:19" x14ac:dyDescent="0.3">
      <c r="A19111">
        <v>1380</v>
      </c>
      <c r="B19111" t="s">
        <v>610</v>
      </c>
      <c r="C19111" t="s">
        <v>152</v>
      </c>
      <c r="K19111">
        <v>26</v>
      </c>
      <c r="L19111">
        <v>0</v>
      </c>
      <c r="M19111">
        <v>37</v>
      </c>
      <c r="N19111">
        <v>0</v>
      </c>
      <c r="O19111">
        <v>99</v>
      </c>
    </row>
    <row r="19112" spans="1:19" x14ac:dyDescent="0.3">
      <c r="A19112">
        <v>1380</v>
      </c>
      <c r="B19112" t="s">
        <v>610</v>
      </c>
      <c r="C19112" t="s">
        <v>682</v>
      </c>
      <c r="K19112">
        <v>1</v>
      </c>
      <c r="L19112">
        <v>0</v>
      </c>
      <c r="M19112">
        <v>12</v>
      </c>
      <c r="N19112">
        <v>0</v>
      </c>
      <c r="O19112">
        <v>12</v>
      </c>
    </row>
    <row r="19113" spans="1:19" x14ac:dyDescent="0.3">
      <c r="A19113">
        <v>1380</v>
      </c>
      <c r="B19113" t="s">
        <v>610</v>
      </c>
      <c r="C19113" t="s">
        <v>860</v>
      </c>
      <c r="K19113">
        <v>4</v>
      </c>
      <c r="L19113">
        <v>0</v>
      </c>
      <c r="M19113">
        <v>8</v>
      </c>
      <c r="N19113">
        <v>0</v>
      </c>
      <c r="O19113">
        <v>3</v>
      </c>
    </row>
    <row r="19114" spans="1:19" x14ac:dyDescent="0.3">
      <c r="A19114">
        <v>1380</v>
      </c>
      <c r="B19114" t="s">
        <v>610</v>
      </c>
      <c r="C19114" t="s">
        <v>4622</v>
      </c>
      <c r="K19114">
        <v>1</v>
      </c>
      <c r="L19114">
        <v>0</v>
      </c>
      <c r="M19114">
        <v>1</v>
      </c>
      <c r="N19114">
        <v>0</v>
      </c>
      <c r="O19114">
        <v>1</v>
      </c>
    </row>
    <row r="19115" spans="1:19" x14ac:dyDescent="0.3">
      <c r="A19115">
        <v>1380</v>
      </c>
      <c r="B19115" t="s">
        <v>1905</v>
      </c>
      <c r="C19115" t="s">
        <v>266</v>
      </c>
      <c r="P19115">
        <v>45</v>
      </c>
      <c r="Q19115">
        <v>2</v>
      </c>
      <c r="R19115">
        <v>126</v>
      </c>
      <c r="S19115">
        <v>8</v>
      </c>
    </row>
    <row r="19116" spans="1:19" x14ac:dyDescent="0.3">
      <c r="A19116">
        <v>1380</v>
      </c>
      <c r="B19116" t="s">
        <v>1905</v>
      </c>
      <c r="C19116" t="s">
        <v>1563</v>
      </c>
      <c r="P19116">
        <v>54</v>
      </c>
      <c r="Q19116">
        <v>1</v>
      </c>
      <c r="R19116">
        <v>89</v>
      </c>
      <c r="S19116">
        <v>3</v>
      </c>
    </row>
    <row r="19117" spans="1:19" x14ac:dyDescent="0.3">
      <c r="A19117">
        <v>1380</v>
      </c>
      <c r="B19117" t="s">
        <v>1905</v>
      </c>
      <c r="C19117" t="s">
        <v>4620</v>
      </c>
      <c r="P19117">
        <v>2</v>
      </c>
      <c r="Q19117">
        <v>0</v>
      </c>
      <c r="R19117">
        <v>2</v>
      </c>
      <c r="S19117">
        <v>1</v>
      </c>
    </row>
    <row r="19118" spans="1:19" x14ac:dyDescent="0.3">
      <c r="A19118">
        <v>1380</v>
      </c>
      <c r="B19118" t="s">
        <v>610</v>
      </c>
      <c r="C19118" t="s">
        <v>44</v>
      </c>
      <c r="P19118">
        <v>33</v>
      </c>
      <c r="Q19118">
        <v>1</v>
      </c>
      <c r="R19118">
        <v>97</v>
      </c>
      <c r="S19118">
        <v>7</v>
      </c>
    </row>
    <row r="19119" spans="1:19" x14ac:dyDescent="0.3">
      <c r="A19119">
        <v>1380</v>
      </c>
      <c r="B19119" t="s">
        <v>610</v>
      </c>
      <c r="C19119" t="s">
        <v>98</v>
      </c>
      <c r="P19119">
        <v>26</v>
      </c>
      <c r="Q19119">
        <v>0</v>
      </c>
      <c r="R19119">
        <v>33</v>
      </c>
      <c r="S19119">
        <v>2</v>
      </c>
    </row>
    <row r="19120" spans="1:19" x14ac:dyDescent="0.3">
      <c r="A19120">
        <v>1380</v>
      </c>
      <c r="B19120" t="s">
        <v>610</v>
      </c>
      <c r="C19120" t="s">
        <v>107</v>
      </c>
      <c r="P19120">
        <v>14</v>
      </c>
      <c r="Q19120">
        <v>0</v>
      </c>
      <c r="R19120">
        <v>26</v>
      </c>
      <c r="S19120">
        <v>4</v>
      </c>
    </row>
    <row r="19121" spans="1:39" x14ac:dyDescent="0.3">
      <c r="A19121">
        <v>1380</v>
      </c>
      <c r="B19121" t="s">
        <v>610</v>
      </c>
      <c r="C19121" t="s">
        <v>4623</v>
      </c>
      <c r="P19121">
        <v>14</v>
      </c>
      <c r="Q19121">
        <v>0</v>
      </c>
      <c r="R19121">
        <v>20</v>
      </c>
      <c r="S19121">
        <v>4</v>
      </c>
    </row>
    <row r="19122" spans="1:39" x14ac:dyDescent="0.3">
      <c r="A19122">
        <v>1380</v>
      </c>
      <c r="B19122" t="s">
        <v>610</v>
      </c>
      <c r="C19122" t="s">
        <v>4622</v>
      </c>
      <c r="P19122">
        <v>7</v>
      </c>
      <c r="Q19122">
        <v>1</v>
      </c>
      <c r="R19122">
        <v>7</v>
      </c>
      <c r="S19122">
        <v>1</v>
      </c>
    </row>
    <row r="19123" spans="1:39" x14ac:dyDescent="0.3">
      <c r="A19123">
        <v>1380</v>
      </c>
      <c r="B19123" t="s">
        <v>1905</v>
      </c>
      <c r="C19123" t="s">
        <v>1563</v>
      </c>
      <c r="T19123">
        <v>16.5</v>
      </c>
      <c r="U19123">
        <v>21</v>
      </c>
      <c r="V19123">
        <v>0</v>
      </c>
      <c r="W19123">
        <v>33</v>
      </c>
      <c r="X19123">
        <v>2</v>
      </c>
    </row>
    <row r="19124" spans="1:39" x14ac:dyDescent="0.3">
      <c r="A19124">
        <v>1380</v>
      </c>
      <c r="B19124" t="s">
        <v>610</v>
      </c>
      <c r="C19124" t="s">
        <v>326</v>
      </c>
      <c r="T19124">
        <v>17.5</v>
      </c>
      <c r="U19124">
        <v>25</v>
      </c>
      <c r="V19124">
        <v>0</v>
      </c>
      <c r="W19124">
        <v>70</v>
      </c>
      <c r="X19124">
        <v>4</v>
      </c>
    </row>
    <row r="19125" spans="1:39" x14ac:dyDescent="0.3">
      <c r="A19125">
        <v>1380</v>
      </c>
      <c r="B19125" t="s">
        <v>610</v>
      </c>
      <c r="C19125" t="s">
        <v>4622</v>
      </c>
      <c r="T19125">
        <v>9</v>
      </c>
      <c r="U19125">
        <v>9</v>
      </c>
      <c r="V19125">
        <v>0</v>
      </c>
      <c r="W19125">
        <v>9</v>
      </c>
      <c r="X19125">
        <v>1</v>
      </c>
    </row>
    <row r="19126" spans="1:39" x14ac:dyDescent="0.3">
      <c r="A19126">
        <v>1380</v>
      </c>
      <c r="B19126" t="s">
        <v>1905</v>
      </c>
      <c r="C19126" t="s">
        <v>1563</v>
      </c>
      <c r="Y19126">
        <v>10.199999999999999</v>
      </c>
      <c r="Z19126">
        <v>24</v>
      </c>
      <c r="AA19126">
        <v>0</v>
      </c>
      <c r="AB19126">
        <v>51</v>
      </c>
      <c r="AC19126">
        <v>5</v>
      </c>
    </row>
    <row r="19127" spans="1:39" x14ac:dyDescent="0.3">
      <c r="A19127">
        <v>1380</v>
      </c>
      <c r="B19127" t="s">
        <v>1905</v>
      </c>
      <c r="C19127" t="s">
        <v>4624</v>
      </c>
      <c r="AD19127">
        <v>2</v>
      </c>
      <c r="AE19127">
        <v>26</v>
      </c>
      <c r="AF19127">
        <v>1</v>
      </c>
      <c r="AG19127">
        <v>50</v>
      </c>
      <c r="AH19127">
        <v>7</v>
      </c>
      <c r="AI19127">
        <v>4</v>
      </c>
    </row>
    <row r="19128" spans="1:39" x14ac:dyDescent="0.3">
      <c r="A19128">
        <v>1380</v>
      </c>
      <c r="B19128" t="s">
        <v>610</v>
      </c>
      <c r="C19128" t="s">
        <v>4572</v>
      </c>
      <c r="AD19128">
        <v>1</v>
      </c>
      <c r="AE19128" t="s">
        <v>136</v>
      </c>
      <c r="AF19128">
        <v>0</v>
      </c>
      <c r="AG19128">
        <v>0</v>
      </c>
      <c r="AH19128">
        <v>2</v>
      </c>
      <c r="AI19128">
        <v>2</v>
      </c>
    </row>
    <row r="19129" spans="1:39" x14ac:dyDescent="0.3">
      <c r="A19129">
        <v>1380</v>
      </c>
      <c r="B19129" t="s">
        <v>1905</v>
      </c>
      <c r="C19129" t="s">
        <v>4625</v>
      </c>
      <c r="AJ19129">
        <v>50</v>
      </c>
      <c r="AK19129">
        <v>161</v>
      </c>
      <c r="AL19129">
        <v>40.200000000000003</v>
      </c>
      <c r="AM19129">
        <v>4</v>
      </c>
    </row>
    <row r="19130" spans="1:39" x14ac:dyDescent="0.3">
      <c r="A19130">
        <v>1380</v>
      </c>
      <c r="B19130" t="s">
        <v>610</v>
      </c>
      <c r="C19130" t="s">
        <v>337</v>
      </c>
      <c r="AJ19130">
        <v>58</v>
      </c>
      <c r="AK19130">
        <v>323</v>
      </c>
      <c r="AL19130">
        <v>46.1</v>
      </c>
      <c r="AM19130">
        <v>7</v>
      </c>
    </row>
    <row r="19131" spans="1:39" x14ac:dyDescent="0.3">
      <c r="A19131">
        <v>1381</v>
      </c>
      <c r="B19131" t="s">
        <v>2411</v>
      </c>
      <c r="C19131" t="s">
        <v>4626</v>
      </c>
      <c r="D19131">
        <v>22</v>
      </c>
      <c r="E19131">
        <v>63.6</v>
      </c>
      <c r="F19131">
        <v>14</v>
      </c>
      <c r="G19131">
        <v>2</v>
      </c>
      <c r="H19131">
        <v>0</v>
      </c>
      <c r="I19131">
        <v>153</v>
      </c>
      <c r="J19131">
        <v>103.9</v>
      </c>
    </row>
    <row r="19132" spans="1:39" x14ac:dyDescent="0.3">
      <c r="A19132">
        <v>1381</v>
      </c>
      <c r="B19132" t="s">
        <v>2411</v>
      </c>
      <c r="C19132" t="s">
        <v>3931</v>
      </c>
      <c r="D19132">
        <v>10</v>
      </c>
      <c r="E19132">
        <v>60</v>
      </c>
      <c r="F19132">
        <v>6</v>
      </c>
      <c r="G19132">
        <v>0</v>
      </c>
      <c r="H19132">
        <v>0</v>
      </c>
      <c r="I19132">
        <v>47</v>
      </c>
      <c r="J19132">
        <v>99.5</v>
      </c>
    </row>
    <row r="19133" spans="1:39" x14ac:dyDescent="0.3">
      <c r="A19133">
        <v>1381</v>
      </c>
      <c r="B19133" t="s">
        <v>2411</v>
      </c>
      <c r="C19133" t="s">
        <v>137</v>
      </c>
      <c r="D19133">
        <v>3</v>
      </c>
      <c r="E19133">
        <v>66.7</v>
      </c>
      <c r="F19133">
        <v>2</v>
      </c>
      <c r="G19133">
        <v>0</v>
      </c>
      <c r="H19133">
        <v>0</v>
      </c>
      <c r="I19133">
        <v>26</v>
      </c>
      <c r="J19133">
        <v>139.5</v>
      </c>
    </row>
    <row r="19134" spans="1:39" x14ac:dyDescent="0.3">
      <c r="A19134">
        <v>1381</v>
      </c>
      <c r="B19134" t="s">
        <v>2411</v>
      </c>
      <c r="C19134" t="s">
        <v>1665</v>
      </c>
      <c r="D19134">
        <v>1</v>
      </c>
      <c r="E19134">
        <v>0</v>
      </c>
      <c r="F19134">
        <v>0</v>
      </c>
      <c r="G19134">
        <v>0</v>
      </c>
      <c r="H19134">
        <v>0</v>
      </c>
      <c r="I19134">
        <v>0</v>
      </c>
      <c r="J19134">
        <v>0</v>
      </c>
    </row>
    <row r="19135" spans="1:39" x14ac:dyDescent="0.3">
      <c r="A19135">
        <v>1381</v>
      </c>
      <c r="B19135" t="s">
        <v>648</v>
      </c>
      <c r="C19135" t="s">
        <v>4627</v>
      </c>
      <c r="D19135">
        <v>35</v>
      </c>
      <c r="E19135">
        <v>62.9</v>
      </c>
      <c r="F19135">
        <v>22</v>
      </c>
      <c r="G19135">
        <v>1</v>
      </c>
      <c r="H19135">
        <v>1</v>
      </c>
      <c r="I19135">
        <v>213</v>
      </c>
      <c r="J19135">
        <v>117.7</v>
      </c>
    </row>
    <row r="19136" spans="1:39" x14ac:dyDescent="0.3">
      <c r="A19136">
        <v>1381</v>
      </c>
      <c r="B19136" t="s">
        <v>648</v>
      </c>
      <c r="C19136" t="s">
        <v>4628</v>
      </c>
      <c r="D19136">
        <v>1</v>
      </c>
      <c r="E19136">
        <v>100</v>
      </c>
      <c r="F19136">
        <v>1</v>
      </c>
      <c r="G19136">
        <v>0</v>
      </c>
      <c r="H19136">
        <v>0</v>
      </c>
      <c r="I19136">
        <v>23</v>
      </c>
      <c r="J19136">
        <v>293.2</v>
      </c>
    </row>
    <row r="19137" spans="1:15" x14ac:dyDescent="0.3">
      <c r="A19137">
        <v>1381</v>
      </c>
      <c r="B19137" t="s">
        <v>648</v>
      </c>
      <c r="C19137" t="s">
        <v>2136</v>
      </c>
      <c r="D19137">
        <v>1</v>
      </c>
      <c r="E19137">
        <v>100</v>
      </c>
      <c r="F19137">
        <v>1</v>
      </c>
      <c r="G19137">
        <v>0</v>
      </c>
      <c r="H19137">
        <v>0</v>
      </c>
      <c r="I19137">
        <v>9</v>
      </c>
      <c r="J19137">
        <v>175.6</v>
      </c>
    </row>
    <row r="19138" spans="1:15" x14ac:dyDescent="0.3">
      <c r="A19138">
        <v>1381</v>
      </c>
      <c r="B19138" t="s">
        <v>648</v>
      </c>
      <c r="C19138" t="s">
        <v>536</v>
      </c>
      <c r="D19138">
        <v>2</v>
      </c>
      <c r="E19138">
        <v>50</v>
      </c>
      <c r="F19138">
        <v>1</v>
      </c>
      <c r="G19138">
        <v>0</v>
      </c>
      <c r="H19138">
        <v>0</v>
      </c>
      <c r="I19138">
        <v>-4</v>
      </c>
      <c r="J19138">
        <v>33.200000000000003</v>
      </c>
    </row>
    <row r="19139" spans="1:15" x14ac:dyDescent="0.3">
      <c r="A19139">
        <v>1381</v>
      </c>
      <c r="B19139" t="s">
        <v>2411</v>
      </c>
      <c r="C19139" t="s">
        <v>3016</v>
      </c>
      <c r="K19139">
        <v>15</v>
      </c>
      <c r="L19139">
        <v>0</v>
      </c>
      <c r="M19139">
        <v>13</v>
      </c>
      <c r="N19139">
        <v>0</v>
      </c>
      <c r="O19139">
        <v>48</v>
      </c>
    </row>
    <row r="19140" spans="1:15" x14ac:dyDescent="0.3">
      <c r="A19140">
        <v>1381</v>
      </c>
      <c r="B19140" t="s">
        <v>2411</v>
      </c>
      <c r="C19140" t="s">
        <v>1665</v>
      </c>
      <c r="K19140">
        <v>9</v>
      </c>
      <c r="L19140">
        <v>0</v>
      </c>
      <c r="M19140">
        <v>14</v>
      </c>
      <c r="N19140">
        <v>0</v>
      </c>
      <c r="O19140">
        <v>27</v>
      </c>
    </row>
    <row r="19141" spans="1:15" x14ac:dyDescent="0.3">
      <c r="A19141">
        <v>1381</v>
      </c>
      <c r="B19141" t="s">
        <v>2411</v>
      </c>
      <c r="C19141" t="s">
        <v>4626</v>
      </c>
      <c r="K19141">
        <v>9</v>
      </c>
      <c r="L19141">
        <v>0</v>
      </c>
      <c r="M19141">
        <v>11</v>
      </c>
      <c r="N19141">
        <v>0</v>
      </c>
      <c r="O19141">
        <v>27</v>
      </c>
    </row>
    <row r="19142" spans="1:15" x14ac:dyDescent="0.3">
      <c r="A19142">
        <v>1381</v>
      </c>
      <c r="B19142" t="s">
        <v>2411</v>
      </c>
      <c r="C19142" t="s">
        <v>3931</v>
      </c>
      <c r="K19142">
        <v>1</v>
      </c>
      <c r="L19142">
        <v>0</v>
      </c>
      <c r="M19142">
        <v>16</v>
      </c>
      <c r="N19142">
        <v>0</v>
      </c>
      <c r="O19142">
        <v>16</v>
      </c>
    </row>
    <row r="19143" spans="1:15" x14ac:dyDescent="0.3">
      <c r="A19143">
        <v>1381</v>
      </c>
      <c r="B19143" t="s">
        <v>2411</v>
      </c>
      <c r="C19143" t="s">
        <v>793</v>
      </c>
      <c r="K19143">
        <v>1</v>
      </c>
      <c r="L19143">
        <v>0</v>
      </c>
      <c r="M19143">
        <v>14</v>
      </c>
      <c r="N19143">
        <v>1</v>
      </c>
      <c r="O19143">
        <v>14</v>
      </c>
    </row>
    <row r="19144" spans="1:15" x14ac:dyDescent="0.3">
      <c r="A19144">
        <v>1381</v>
      </c>
      <c r="B19144" t="s">
        <v>2411</v>
      </c>
      <c r="C19144" t="s">
        <v>1563</v>
      </c>
      <c r="K19144">
        <v>1</v>
      </c>
      <c r="L19144">
        <v>0</v>
      </c>
      <c r="M19144">
        <v>5</v>
      </c>
      <c r="N19144">
        <v>0</v>
      </c>
      <c r="O19144">
        <v>5</v>
      </c>
    </row>
    <row r="19145" spans="1:15" x14ac:dyDescent="0.3">
      <c r="A19145">
        <v>1381</v>
      </c>
      <c r="B19145" t="s">
        <v>2411</v>
      </c>
      <c r="C19145" t="s">
        <v>137</v>
      </c>
      <c r="K19145">
        <v>1</v>
      </c>
      <c r="L19145">
        <v>0</v>
      </c>
      <c r="M19145">
        <v>3</v>
      </c>
      <c r="N19145">
        <v>0</v>
      </c>
      <c r="O19145">
        <v>3</v>
      </c>
    </row>
    <row r="19146" spans="1:15" x14ac:dyDescent="0.3">
      <c r="A19146">
        <v>1381</v>
      </c>
      <c r="B19146" t="s">
        <v>2411</v>
      </c>
      <c r="C19146" t="s">
        <v>4629</v>
      </c>
      <c r="K19146">
        <v>1</v>
      </c>
      <c r="L19146">
        <v>0</v>
      </c>
      <c r="M19146">
        <v>1</v>
      </c>
      <c r="N19146">
        <v>0</v>
      </c>
      <c r="O19146">
        <v>1</v>
      </c>
    </row>
    <row r="19147" spans="1:15" x14ac:dyDescent="0.3">
      <c r="A19147">
        <v>1381</v>
      </c>
      <c r="B19147" t="s">
        <v>648</v>
      </c>
      <c r="C19147" t="s">
        <v>536</v>
      </c>
      <c r="K19147">
        <v>5</v>
      </c>
      <c r="L19147">
        <v>0</v>
      </c>
      <c r="M19147">
        <v>57</v>
      </c>
      <c r="N19147">
        <v>1</v>
      </c>
      <c r="O19147">
        <v>97</v>
      </c>
    </row>
    <row r="19148" spans="1:15" x14ac:dyDescent="0.3">
      <c r="A19148">
        <v>1381</v>
      </c>
      <c r="B19148" t="s">
        <v>648</v>
      </c>
      <c r="C19148" t="s">
        <v>107</v>
      </c>
      <c r="K19148">
        <v>9</v>
      </c>
      <c r="L19148">
        <v>0</v>
      </c>
      <c r="M19148">
        <v>12</v>
      </c>
      <c r="N19148">
        <v>0</v>
      </c>
      <c r="O19148">
        <v>37</v>
      </c>
    </row>
    <row r="19149" spans="1:15" x14ac:dyDescent="0.3">
      <c r="A19149">
        <v>1381</v>
      </c>
      <c r="B19149" t="s">
        <v>648</v>
      </c>
      <c r="C19149" t="s">
        <v>4628</v>
      </c>
      <c r="K19149">
        <v>8</v>
      </c>
      <c r="L19149">
        <v>0</v>
      </c>
      <c r="M19149">
        <v>15</v>
      </c>
      <c r="N19149">
        <v>0</v>
      </c>
      <c r="O19149">
        <v>29</v>
      </c>
    </row>
    <row r="19150" spans="1:15" x14ac:dyDescent="0.3">
      <c r="A19150">
        <v>1381</v>
      </c>
      <c r="B19150" t="s">
        <v>648</v>
      </c>
      <c r="C19150" t="s">
        <v>2603</v>
      </c>
      <c r="K19150">
        <v>4</v>
      </c>
      <c r="L19150">
        <v>0</v>
      </c>
      <c r="M19150">
        <v>6</v>
      </c>
      <c r="N19150">
        <v>1</v>
      </c>
      <c r="O19150">
        <v>14</v>
      </c>
    </row>
    <row r="19151" spans="1:15" x14ac:dyDescent="0.3">
      <c r="A19151">
        <v>1381</v>
      </c>
      <c r="B19151" t="s">
        <v>648</v>
      </c>
      <c r="C19151" t="s">
        <v>3403</v>
      </c>
      <c r="K19151">
        <v>1</v>
      </c>
      <c r="L19151">
        <v>0</v>
      </c>
      <c r="M19151">
        <v>1</v>
      </c>
      <c r="N19151">
        <v>0</v>
      </c>
      <c r="O19151">
        <v>1</v>
      </c>
    </row>
    <row r="19152" spans="1:15" x14ac:dyDescent="0.3">
      <c r="A19152">
        <v>1381</v>
      </c>
      <c r="B19152" t="s">
        <v>648</v>
      </c>
      <c r="C19152" t="s">
        <v>524</v>
      </c>
      <c r="K19152">
        <v>1</v>
      </c>
      <c r="L19152">
        <v>0</v>
      </c>
      <c r="M19152">
        <v>-1</v>
      </c>
      <c r="N19152">
        <v>0</v>
      </c>
      <c r="O19152">
        <v>-1</v>
      </c>
    </row>
    <row r="19153" spans="1:19" x14ac:dyDescent="0.3">
      <c r="A19153">
        <v>1381</v>
      </c>
      <c r="B19153" t="s">
        <v>648</v>
      </c>
      <c r="C19153" t="s">
        <v>2136</v>
      </c>
      <c r="K19153">
        <v>1</v>
      </c>
      <c r="L19153">
        <v>0</v>
      </c>
      <c r="M19153">
        <v>-3</v>
      </c>
      <c r="N19153">
        <v>0</v>
      </c>
      <c r="O19153">
        <v>-3</v>
      </c>
    </row>
    <row r="19154" spans="1:19" x14ac:dyDescent="0.3">
      <c r="A19154">
        <v>1381</v>
      </c>
      <c r="B19154" t="s">
        <v>648</v>
      </c>
      <c r="C19154" t="s">
        <v>4627</v>
      </c>
      <c r="K19154">
        <v>2</v>
      </c>
      <c r="L19154">
        <v>0</v>
      </c>
      <c r="M19154">
        <v>3</v>
      </c>
      <c r="N19154">
        <v>0</v>
      </c>
      <c r="O19154">
        <v>-6</v>
      </c>
    </row>
    <row r="19155" spans="1:19" x14ac:dyDescent="0.3">
      <c r="A19155">
        <v>1381</v>
      </c>
      <c r="B19155" t="s">
        <v>648</v>
      </c>
      <c r="C19155" t="s">
        <v>4630</v>
      </c>
      <c r="K19155">
        <v>2</v>
      </c>
      <c r="L19155">
        <v>0</v>
      </c>
      <c r="M19155">
        <v>0</v>
      </c>
      <c r="N19155">
        <v>0</v>
      </c>
      <c r="O19155">
        <v>-9</v>
      </c>
    </row>
    <row r="19156" spans="1:19" x14ac:dyDescent="0.3">
      <c r="A19156">
        <v>1381</v>
      </c>
      <c r="B19156" t="s">
        <v>2411</v>
      </c>
      <c r="C19156" t="s">
        <v>1563</v>
      </c>
      <c r="P19156">
        <v>78</v>
      </c>
      <c r="Q19156">
        <v>0</v>
      </c>
      <c r="R19156">
        <v>78</v>
      </c>
      <c r="S19156">
        <v>1</v>
      </c>
    </row>
    <row r="19157" spans="1:19" x14ac:dyDescent="0.3">
      <c r="A19157">
        <v>1381</v>
      </c>
      <c r="B19157" t="s">
        <v>2411</v>
      </c>
      <c r="C19157" t="s">
        <v>3892</v>
      </c>
      <c r="P19157">
        <v>14</v>
      </c>
      <c r="Q19157">
        <v>0</v>
      </c>
      <c r="R19157">
        <v>40</v>
      </c>
      <c r="S19157">
        <v>4</v>
      </c>
    </row>
    <row r="19158" spans="1:19" x14ac:dyDescent="0.3">
      <c r="A19158">
        <v>1381</v>
      </c>
      <c r="B19158" t="s">
        <v>2411</v>
      </c>
      <c r="C19158" t="s">
        <v>4631</v>
      </c>
      <c r="P19158">
        <v>17</v>
      </c>
      <c r="Q19158">
        <v>0</v>
      </c>
      <c r="R19158">
        <v>38</v>
      </c>
      <c r="S19158">
        <v>4</v>
      </c>
    </row>
    <row r="19159" spans="1:19" x14ac:dyDescent="0.3">
      <c r="A19159">
        <v>1381</v>
      </c>
      <c r="B19159" t="s">
        <v>2411</v>
      </c>
      <c r="C19159" t="s">
        <v>793</v>
      </c>
      <c r="P19159">
        <v>12</v>
      </c>
      <c r="Q19159">
        <v>0</v>
      </c>
      <c r="R19159">
        <v>32</v>
      </c>
      <c r="S19159">
        <v>4</v>
      </c>
    </row>
    <row r="19160" spans="1:19" x14ac:dyDescent="0.3">
      <c r="A19160">
        <v>1381</v>
      </c>
      <c r="B19160" t="s">
        <v>2411</v>
      </c>
      <c r="C19160" t="s">
        <v>4328</v>
      </c>
      <c r="P19160">
        <v>18</v>
      </c>
      <c r="Q19160">
        <v>0</v>
      </c>
      <c r="R19160">
        <v>18</v>
      </c>
      <c r="S19160">
        <v>1</v>
      </c>
    </row>
    <row r="19161" spans="1:19" x14ac:dyDescent="0.3">
      <c r="A19161">
        <v>1381</v>
      </c>
      <c r="B19161" t="s">
        <v>2411</v>
      </c>
      <c r="C19161" t="s">
        <v>4632</v>
      </c>
      <c r="P19161">
        <v>8</v>
      </c>
      <c r="Q19161">
        <v>0</v>
      </c>
      <c r="R19161">
        <v>9</v>
      </c>
      <c r="S19161">
        <v>2</v>
      </c>
    </row>
    <row r="19162" spans="1:19" x14ac:dyDescent="0.3">
      <c r="A19162">
        <v>1381</v>
      </c>
      <c r="B19162" t="s">
        <v>2411</v>
      </c>
      <c r="C19162" t="s">
        <v>3016</v>
      </c>
      <c r="P19162">
        <v>2</v>
      </c>
      <c r="Q19162">
        <v>0</v>
      </c>
      <c r="R19162">
        <v>3</v>
      </c>
      <c r="S19162">
        <v>3</v>
      </c>
    </row>
    <row r="19163" spans="1:19" x14ac:dyDescent="0.3">
      <c r="A19163">
        <v>1381</v>
      </c>
      <c r="B19163" t="s">
        <v>2411</v>
      </c>
      <c r="C19163" t="s">
        <v>164</v>
      </c>
      <c r="P19163">
        <v>3</v>
      </c>
      <c r="Q19163">
        <v>0</v>
      </c>
      <c r="R19163">
        <v>3</v>
      </c>
      <c r="S19163">
        <v>1</v>
      </c>
    </row>
    <row r="19164" spans="1:19" x14ac:dyDescent="0.3">
      <c r="A19164">
        <v>1381</v>
      </c>
      <c r="B19164" t="s">
        <v>2411</v>
      </c>
      <c r="C19164" t="s">
        <v>71</v>
      </c>
      <c r="P19164">
        <v>3</v>
      </c>
      <c r="Q19164">
        <v>0</v>
      </c>
      <c r="R19164">
        <v>3</v>
      </c>
      <c r="S19164">
        <v>1</v>
      </c>
    </row>
    <row r="19165" spans="1:19" x14ac:dyDescent="0.3">
      <c r="A19165">
        <v>1381</v>
      </c>
      <c r="B19165" t="s">
        <v>2411</v>
      </c>
      <c r="C19165" t="s">
        <v>1665</v>
      </c>
      <c r="P19165">
        <v>2</v>
      </c>
      <c r="Q19165">
        <v>0</v>
      </c>
      <c r="R19165">
        <v>2</v>
      </c>
      <c r="S19165">
        <v>1</v>
      </c>
    </row>
    <row r="19166" spans="1:19" x14ac:dyDescent="0.3">
      <c r="A19166">
        <v>1381</v>
      </c>
      <c r="B19166" t="s">
        <v>648</v>
      </c>
      <c r="C19166" t="s">
        <v>536</v>
      </c>
      <c r="P19166">
        <v>22</v>
      </c>
      <c r="Q19166">
        <v>0</v>
      </c>
      <c r="R19166">
        <v>79</v>
      </c>
      <c r="S19166">
        <v>8</v>
      </c>
    </row>
    <row r="19167" spans="1:19" x14ac:dyDescent="0.3">
      <c r="A19167">
        <v>1381</v>
      </c>
      <c r="B19167" t="s">
        <v>648</v>
      </c>
      <c r="C19167" t="s">
        <v>2136</v>
      </c>
      <c r="P19167">
        <v>21</v>
      </c>
      <c r="Q19167">
        <v>1</v>
      </c>
      <c r="R19167">
        <v>51</v>
      </c>
      <c r="S19167">
        <v>4</v>
      </c>
    </row>
    <row r="19168" spans="1:19" x14ac:dyDescent="0.3">
      <c r="A19168">
        <v>1381</v>
      </c>
      <c r="B19168" t="s">
        <v>648</v>
      </c>
      <c r="C19168" t="s">
        <v>4512</v>
      </c>
      <c r="P19168">
        <v>16</v>
      </c>
      <c r="Q19168">
        <v>0</v>
      </c>
      <c r="R19168">
        <v>39</v>
      </c>
      <c r="S19168">
        <v>4</v>
      </c>
    </row>
    <row r="19169" spans="1:39" x14ac:dyDescent="0.3">
      <c r="A19169">
        <v>1381</v>
      </c>
      <c r="B19169" t="s">
        <v>648</v>
      </c>
      <c r="C19169" t="s">
        <v>524</v>
      </c>
      <c r="P19169">
        <v>21</v>
      </c>
      <c r="Q19169">
        <v>0</v>
      </c>
      <c r="R19169">
        <v>35</v>
      </c>
      <c r="S19169">
        <v>3</v>
      </c>
    </row>
    <row r="19170" spans="1:39" x14ac:dyDescent="0.3">
      <c r="A19170">
        <v>1381</v>
      </c>
      <c r="B19170" t="s">
        <v>648</v>
      </c>
      <c r="C19170" t="s">
        <v>4633</v>
      </c>
      <c r="P19170">
        <v>23</v>
      </c>
      <c r="Q19170">
        <v>0</v>
      </c>
      <c r="R19170">
        <v>23</v>
      </c>
      <c r="S19170">
        <v>1</v>
      </c>
    </row>
    <row r="19171" spans="1:39" x14ac:dyDescent="0.3">
      <c r="A19171">
        <v>1381</v>
      </c>
      <c r="B19171" t="s">
        <v>648</v>
      </c>
      <c r="C19171" t="s">
        <v>107</v>
      </c>
      <c r="P19171">
        <v>12</v>
      </c>
      <c r="Q19171">
        <v>0</v>
      </c>
      <c r="R19171">
        <v>12</v>
      </c>
      <c r="S19171">
        <v>1</v>
      </c>
    </row>
    <row r="19172" spans="1:39" x14ac:dyDescent="0.3">
      <c r="A19172">
        <v>1381</v>
      </c>
      <c r="B19172" t="s">
        <v>648</v>
      </c>
      <c r="C19172" t="s">
        <v>870</v>
      </c>
      <c r="P19172">
        <v>5</v>
      </c>
      <c r="Q19172">
        <v>0</v>
      </c>
      <c r="R19172">
        <v>6</v>
      </c>
      <c r="S19172">
        <v>3</v>
      </c>
    </row>
    <row r="19173" spans="1:39" x14ac:dyDescent="0.3">
      <c r="A19173">
        <v>1381</v>
      </c>
      <c r="B19173" t="s">
        <v>648</v>
      </c>
      <c r="C19173" t="s">
        <v>3403</v>
      </c>
      <c r="P19173">
        <v>-4</v>
      </c>
      <c r="Q19173">
        <v>0</v>
      </c>
      <c r="R19173">
        <v>-4</v>
      </c>
      <c r="S19173">
        <v>1</v>
      </c>
    </row>
    <row r="19174" spans="1:39" x14ac:dyDescent="0.3">
      <c r="A19174">
        <v>1381</v>
      </c>
      <c r="B19174" t="s">
        <v>2411</v>
      </c>
      <c r="C19174" t="s">
        <v>1563</v>
      </c>
      <c r="T19174">
        <v>7.8</v>
      </c>
      <c r="U19174">
        <v>22</v>
      </c>
      <c r="V19174">
        <v>0</v>
      </c>
      <c r="W19174">
        <v>31</v>
      </c>
      <c r="X19174">
        <v>4</v>
      </c>
    </row>
    <row r="19175" spans="1:39" x14ac:dyDescent="0.3">
      <c r="A19175">
        <v>1381</v>
      </c>
      <c r="B19175" t="s">
        <v>2411</v>
      </c>
      <c r="C19175" t="s">
        <v>180</v>
      </c>
      <c r="T19175">
        <v>8</v>
      </c>
      <c r="U19175">
        <v>8</v>
      </c>
      <c r="V19175">
        <v>0</v>
      </c>
      <c r="W19175">
        <v>8</v>
      </c>
      <c r="X19175">
        <v>1</v>
      </c>
    </row>
    <row r="19176" spans="1:39" x14ac:dyDescent="0.3">
      <c r="A19176">
        <v>1381</v>
      </c>
      <c r="B19176" t="s">
        <v>648</v>
      </c>
      <c r="C19176" t="s">
        <v>1039</v>
      </c>
      <c r="T19176">
        <v>18</v>
      </c>
      <c r="U19176">
        <v>18</v>
      </c>
      <c r="V19176">
        <v>0</v>
      </c>
      <c r="W19176">
        <v>18</v>
      </c>
      <c r="X19176">
        <v>1</v>
      </c>
    </row>
    <row r="19177" spans="1:39" x14ac:dyDescent="0.3">
      <c r="A19177">
        <v>1381</v>
      </c>
      <c r="B19177" t="s">
        <v>2411</v>
      </c>
      <c r="C19177" t="s">
        <v>377</v>
      </c>
      <c r="AD19177">
        <v>1</v>
      </c>
      <c r="AE19177" t="s">
        <v>136</v>
      </c>
      <c r="AF19177">
        <v>0</v>
      </c>
      <c r="AG19177">
        <v>0</v>
      </c>
      <c r="AH19177">
        <v>2</v>
      </c>
      <c r="AI19177">
        <v>2</v>
      </c>
    </row>
    <row r="19178" spans="1:39" x14ac:dyDescent="0.3">
      <c r="A19178">
        <v>1381</v>
      </c>
      <c r="B19178" t="s">
        <v>648</v>
      </c>
      <c r="C19178" t="s">
        <v>1566</v>
      </c>
      <c r="AD19178">
        <v>1</v>
      </c>
      <c r="AE19178">
        <v>35</v>
      </c>
      <c r="AF19178">
        <v>1</v>
      </c>
      <c r="AG19178">
        <v>100</v>
      </c>
      <c r="AH19178">
        <v>7</v>
      </c>
      <c r="AI19178">
        <v>4</v>
      </c>
    </row>
    <row r="19179" spans="1:39" x14ac:dyDescent="0.3">
      <c r="A19179">
        <v>1381</v>
      </c>
      <c r="B19179" t="s">
        <v>648</v>
      </c>
      <c r="C19179" t="s">
        <v>4634</v>
      </c>
      <c r="AD19179">
        <v>1</v>
      </c>
      <c r="AE19179" t="s">
        <v>136</v>
      </c>
      <c r="AF19179">
        <v>0</v>
      </c>
      <c r="AG19179">
        <v>0</v>
      </c>
      <c r="AH19179">
        <v>0</v>
      </c>
      <c r="AI19179">
        <v>0</v>
      </c>
    </row>
    <row r="19180" spans="1:39" x14ac:dyDescent="0.3">
      <c r="A19180">
        <v>1381</v>
      </c>
      <c r="B19180" t="s">
        <v>2411</v>
      </c>
      <c r="C19180" t="s">
        <v>4629</v>
      </c>
      <c r="AJ19180">
        <v>63</v>
      </c>
      <c r="AK19180">
        <v>224</v>
      </c>
      <c r="AL19180">
        <v>44.8</v>
      </c>
      <c r="AM19180">
        <v>5</v>
      </c>
    </row>
    <row r="19181" spans="1:39" x14ac:dyDescent="0.3">
      <c r="A19181">
        <v>1381</v>
      </c>
      <c r="B19181" t="s">
        <v>648</v>
      </c>
      <c r="C19181" t="s">
        <v>4431</v>
      </c>
      <c r="AJ19181">
        <v>64</v>
      </c>
      <c r="AK19181">
        <v>213</v>
      </c>
      <c r="AL19181">
        <v>42.6</v>
      </c>
      <c r="AM19181">
        <v>5</v>
      </c>
    </row>
    <row r="19182" spans="1:39" x14ac:dyDescent="0.3">
      <c r="A19182">
        <v>1382</v>
      </c>
      <c r="B19182" t="s">
        <v>1349</v>
      </c>
      <c r="C19182" t="s">
        <v>4635</v>
      </c>
      <c r="D19182">
        <v>10</v>
      </c>
      <c r="E19182">
        <v>60</v>
      </c>
      <c r="F19182">
        <v>6</v>
      </c>
      <c r="G19182">
        <v>1</v>
      </c>
      <c r="H19182">
        <v>0</v>
      </c>
      <c r="I19182">
        <v>74</v>
      </c>
      <c r="J19182">
        <v>102.2</v>
      </c>
    </row>
    <row r="19183" spans="1:39" x14ac:dyDescent="0.3">
      <c r="A19183">
        <v>1382</v>
      </c>
      <c r="B19183" t="s">
        <v>1349</v>
      </c>
      <c r="C19183" t="s">
        <v>990</v>
      </c>
      <c r="D19183">
        <v>19</v>
      </c>
      <c r="E19183">
        <v>47.4</v>
      </c>
      <c r="F19183">
        <v>9</v>
      </c>
      <c r="G19183">
        <v>1</v>
      </c>
      <c r="H19183">
        <v>0</v>
      </c>
      <c r="I19183">
        <v>73</v>
      </c>
      <c r="J19183">
        <v>69.099999999999994</v>
      </c>
    </row>
    <row r="19184" spans="1:39" x14ac:dyDescent="0.3">
      <c r="A19184">
        <v>1382</v>
      </c>
      <c r="B19184" t="s">
        <v>1349</v>
      </c>
      <c r="C19184" t="s">
        <v>1099</v>
      </c>
      <c r="D19184">
        <v>5</v>
      </c>
      <c r="E19184">
        <v>40</v>
      </c>
      <c r="F19184">
        <v>2</v>
      </c>
      <c r="G19184">
        <v>0</v>
      </c>
      <c r="H19184">
        <v>1</v>
      </c>
      <c r="I19184">
        <v>73</v>
      </c>
      <c r="J19184">
        <v>228.6</v>
      </c>
    </row>
    <row r="19185" spans="1:19" x14ac:dyDescent="0.3">
      <c r="A19185">
        <v>1382</v>
      </c>
      <c r="B19185" t="s">
        <v>365</v>
      </c>
      <c r="C19185" t="s">
        <v>4636</v>
      </c>
      <c r="D19185">
        <v>21</v>
      </c>
      <c r="E19185">
        <v>42.9</v>
      </c>
      <c r="F19185">
        <v>9</v>
      </c>
      <c r="G19185">
        <v>1</v>
      </c>
      <c r="H19185">
        <v>2</v>
      </c>
      <c r="I19185">
        <v>209</v>
      </c>
      <c r="J19185">
        <v>148.4</v>
      </c>
    </row>
    <row r="19186" spans="1:19" x14ac:dyDescent="0.3">
      <c r="A19186">
        <v>1382</v>
      </c>
      <c r="B19186" t="s">
        <v>365</v>
      </c>
      <c r="C19186" t="s">
        <v>4299</v>
      </c>
      <c r="D19186">
        <v>1</v>
      </c>
      <c r="E19186">
        <v>0</v>
      </c>
      <c r="F19186">
        <v>0</v>
      </c>
      <c r="G19186">
        <v>0</v>
      </c>
      <c r="H19186">
        <v>0</v>
      </c>
      <c r="I19186">
        <v>0</v>
      </c>
      <c r="J19186">
        <v>0</v>
      </c>
    </row>
    <row r="19187" spans="1:19" x14ac:dyDescent="0.3">
      <c r="A19187">
        <v>1382</v>
      </c>
      <c r="B19187" t="s">
        <v>1349</v>
      </c>
      <c r="C19187" t="s">
        <v>3577</v>
      </c>
      <c r="K19187">
        <v>25</v>
      </c>
      <c r="L19187">
        <v>0</v>
      </c>
      <c r="M19187">
        <v>24</v>
      </c>
      <c r="N19187">
        <v>1</v>
      </c>
      <c r="O19187">
        <v>139</v>
      </c>
    </row>
    <row r="19188" spans="1:19" x14ac:dyDescent="0.3">
      <c r="A19188">
        <v>1382</v>
      </c>
      <c r="B19188" t="s">
        <v>1349</v>
      </c>
      <c r="C19188" t="s">
        <v>4637</v>
      </c>
      <c r="K19188">
        <v>7</v>
      </c>
      <c r="L19188">
        <v>0</v>
      </c>
      <c r="M19188">
        <v>12</v>
      </c>
      <c r="N19188">
        <v>0</v>
      </c>
      <c r="O19188">
        <v>34</v>
      </c>
    </row>
    <row r="19189" spans="1:19" x14ac:dyDescent="0.3">
      <c r="A19189">
        <v>1382</v>
      </c>
      <c r="B19189" t="s">
        <v>1349</v>
      </c>
      <c r="C19189" t="s">
        <v>817</v>
      </c>
      <c r="K19189">
        <v>4</v>
      </c>
      <c r="L19189">
        <v>0</v>
      </c>
      <c r="M19189">
        <v>5</v>
      </c>
      <c r="N19189">
        <v>0</v>
      </c>
      <c r="O19189">
        <v>9</v>
      </c>
    </row>
    <row r="19190" spans="1:19" x14ac:dyDescent="0.3">
      <c r="A19190">
        <v>1382</v>
      </c>
      <c r="B19190" t="s">
        <v>1349</v>
      </c>
      <c r="C19190" t="s">
        <v>1827</v>
      </c>
      <c r="K19190">
        <v>1</v>
      </c>
      <c r="L19190">
        <v>0</v>
      </c>
      <c r="M19190">
        <v>9</v>
      </c>
      <c r="N19190">
        <v>0</v>
      </c>
      <c r="O19190">
        <v>9</v>
      </c>
    </row>
    <row r="19191" spans="1:19" x14ac:dyDescent="0.3">
      <c r="A19191">
        <v>1382</v>
      </c>
      <c r="B19191" t="s">
        <v>1349</v>
      </c>
      <c r="C19191" t="s">
        <v>4635</v>
      </c>
      <c r="K19191">
        <v>3</v>
      </c>
      <c r="L19191">
        <v>0</v>
      </c>
      <c r="M19191">
        <v>7</v>
      </c>
      <c r="N19191">
        <v>0</v>
      </c>
      <c r="O19191">
        <v>-10</v>
      </c>
    </row>
    <row r="19192" spans="1:19" x14ac:dyDescent="0.3">
      <c r="A19192">
        <v>1382</v>
      </c>
      <c r="B19192" t="s">
        <v>1349</v>
      </c>
      <c r="C19192" t="s">
        <v>4319</v>
      </c>
      <c r="K19192">
        <v>1</v>
      </c>
      <c r="L19192">
        <v>0</v>
      </c>
      <c r="M19192">
        <v>-10</v>
      </c>
      <c r="N19192">
        <v>0</v>
      </c>
      <c r="O19192">
        <v>-10</v>
      </c>
    </row>
    <row r="19193" spans="1:19" x14ac:dyDescent="0.3">
      <c r="A19193">
        <v>1382</v>
      </c>
      <c r="B19193" t="s">
        <v>1349</v>
      </c>
      <c r="C19193" t="s">
        <v>990</v>
      </c>
      <c r="K19193">
        <v>6</v>
      </c>
      <c r="L19193">
        <v>0</v>
      </c>
      <c r="M19193">
        <v>0</v>
      </c>
      <c r="N19193">
        <v>0</v>
      </c>
      <c r="O19193">
        <v>-31</v>
      </c>
    </row>
    <row r="19194" spans="1:19" x14ac:dyDescent="0.3">
      <c r="A19194">
        <v>1382</v>
      </c>
      <c r="B19194" t="s">
        <v>365</v>
      </c>
      <c r="C19194" t="s">
        <v>71</v>
      </c>
      <c r="K19194">
        <v>22</v>
      </c>
      <c r="L19194">
        <v>0</v>
      </c>
      <c r="M19194">
        <v>21</v>
      </c>
      <c r="N19194">
        <v>2</v>
      </c>
      <c r="O19194">
        <v>109</v>
      </c>
    </row>
    <row r="19195" spans="1:19" x14ac:dyDescent="0.3">
      <c r="A19195">
        <v>1382</v>
      </c>
      <c r="B19195" t="s">
        <v>365</v>
      </c>
      <c r="C19195" t="s">
        <v>4636</v>
      </c>
      <c r="K19195">
        <v>2</v>
      </c>
      <c r="L19195">
        <v>0</v>
      </c>
      <c r="M19195">
        <v>52</v>
      </c>
      <c r="N19195">
        <v>0</v>
      </c>
      <c r="O19195">
        <v>68</v>
      </c>
    </row>
    <row r="19196" spans="1:19" x14ac:dyDescent="0.3">
      <c r="A19196">
        <v>1382</v>
      </c>
      <c r="B19196" t="s">
        <v>365</v>
      </c>
      <c r="C19196" t="s">
        <v>4510</v>
      </c>
      <c r="K19196">
        <v>1</v>
      </c>
      <c r="L19196">
        <v>0</v>
      </c>
      <c r="M19196">
        <v>15</v>
      </c>
      <c r="N19196">
        <v>0</v>
      </c>
      <c r="O19196">
        <v>15</v>
      </c>
    </row>
    <row r="19197" spans="1:19" x14ac:dyDescent="0.3">
      <c r="A19197">
        <v>1382</v>
      </c>
      <c r="B19197" t="s">
        <v>365</v>
      </c>
      <c r="C19197" t="s">
        <v>571</v>
      </c>
      <c r="K19197">
        <v>6</v>
      </c>
      <c r="L19197">
        <v>0</v>
      </c>
      <c r="M19197">
        <v>3</v>
      </c>
      <c r="N19197">
        <v>0</v>
      </c>
      <c r="O19197">
        <v>2</v>
      </c>
    </row>
    <row r="19198" spans="1:19" x14ac:dyDescent="0.3">
      <c r="A19198">
        <v>1382</v>
      </c>
      <c r="B19198" t="s">
        <v>365</v>
      </c>
      <c r="C19198" t="s">
        <v>4299</v>
      </c>
      <c r="K19198">
        <v>1</v>
      </c>
      <c r="L19198">
        <v>0</v>
      </c>
      <c r="M19198">
        <v>-11</v>
      </c>
      <c r="N19198">
        <v>0</v>
      </c>
      <c r="O19198">
        <v>-11</v>
      </c>
    </row>
    <row r="19199" spans="1:19" x14ac:dyDescent="0.3">
      <c r="A19199">
        <v>1382</v>
      </c>
      <c r="B19199" t="s">
        <v>1349</v>
      </c>
      <c r="C19199" t="s">
        <v>4409</v>
      </c>
      <c r="P19199">
        <v>19</v>
      </c>
      <c r="Q19199">
        <v>0</v>
      </c>
      <c r="R19199">
        <v>78</v>
      </c>
      <c r="S19199">
        <v>6</v>
      </c>
    </row>
    <row r="19200" spans="1:19" x14ac:dyDescent="0.3">
      <c r="A19200">
        <v>1382</v>
      </c>
      <c r="B19200" t="s">
        <v>1349</v>
      </c>
      <c r="C19200" t="s">
        <v>1827</v>
      </c>
      <c r="P19200">
        <v>42</v>
      </c>
      <c r="Q19200">
        <v>0</v>
      </c>
      <c r="R19200">
        <v>61</v>
      </c>
      <c r="S19200">
        <v>4</v>
      </c>
    </row>
    <row r="19201" spans="1:24" x14ac:dyDescent="0.3">
      <c r="A19201">
        <v>1382</v>
      </c>
      <c r="B19201" t="s">
        <v>1349</v>
      </c>
      <c r="C19201" t="s">
        <v>3116</v>
      </c>
      <c r="P19201">
        <v>31</v>
      </c>
      <c r="Q19201">
        <v>1</v>
      </c>
      <c r="R19201">
        <v>31</v>
      </c>
      <c r="S19201">
        <v>1</v>
      </c>
    </row>
    <row r="19202" spans="1:24" x14ac:dyDescent="0.3">
      <c r="A19202">
        <v>1382</v>
      </c>
      <c r="B19202" t="s">
        <v>1349</v>
      </c>
      <c r="C19202" t="s">
        <v>4638</v>
      </c>
      <c r="P19202">
        <v>11</v>
      </c>
      <c r="Q19202">
        <v>0</v>
      </c>
      <c r="R19202">
        <v>27</v>
      </c>
      <c r="S19202">
        <v>3</v>
      </c>
    </row>
    <row r="19203" spans="1:24" x14ac:dyDescent="0.3">
      <c r="A19203">
        <v>1382</v>
      </c>
      <c r="B19203" t="s">
        <v>1349</v>
      </c>
      <c r="C19203" t="s">
        <v>3577</v>
      </c>
      <c r="P19203">
        <v>9</v>
      </c>
      <c r="Q19203">
        <v>0</v>
      </c>
      <c r="R19203">
        <v>9</v>
      </c>
      <c r="S19203">
        <v>1</v>
      </c>
    </row>
    <row r="19204" spans="1:24" x14ac:dyDescent="0.3">
      <c r="A19204">
        <v>1382</v>
      </c>
      <c r="B19204" t="s">
        <v>1349</v>
      </c>
      <c r="C19204" t="s">
        <v>4320</v>
      </c>
      <c r="P19204">
        <v>9</v>
      </c>
      <c r="Q19204">
        <v>0</v>
      </c>
      <c r="R19204">
        <v>9</v>
      </c>
      <c r="S19204">
        <v>1</v>
      </c>
    </row>
    <row r="19205" spans="1:24" x14ac:dyDescent="0.3">
      <c r="A19205">
        <v>1382</v>
      </c>
      <c r="B19205" t="s">
        <v>1349</v>
      </c>
      <c r="C19205" t="s">
        <v>4637</v>
      </c>
      <c r="P19205">
        <v>5</v>
      </c>
      <c r="Q19205">
        <v>0</v>
      </c>
      <c r="R19205">
        <v>5</v>
      </c>
      <c r="S19205">
        <v>1</v>
      </c>
    </row>
    <row r="19206" spans="1:24" x14ac:dyDescent="0.3">
      <c r="A19206">
        <v>1382</v>
      </c>
      <c r="B19206" t="s">
        <v>365</v>
      </c>
      <c r="C19206" t="s">
        <v>4510</v>
      </c>
      <c r="P19206">
        <v>58</v>
      </c>
      <c r="Q19206">
        <v>1</v>
      </c>
      <c r="R19206">
        <v>88</v>
      </c>
      <c r="S19206">
        <v>2</v>
      </c>
    </row>
    <row r="19207" spans="1:24" x14ac:dyDescent="0.3">
      <c r="A19207">
        <v>1382</v>
      </c>
      <c r="B19207" t="s">
        <v>365</v>
      </c>
      <c r="C19207" t="s">
        <v>4511</v>
      </c>
      <c r="P19207">
        <v>40</v>
      </c>
      <c r="Q19207">
        <v>1</v>
      </c>
      <c r="R19207">
        <v>42</v>
      </c>
      <c r="S19207">
        <v>2</v>
      </c>
    </row>
    <row r="19208" spans="1:24" x14ac:dyDescent="0.3">
      <c r="A19208">
        <v>1382</v>
      </c>
      <c r="B19208" t="s">
        <v>365</v>
      </c>
      <c r="C19208" t="s">
        <v>4639</v>
      </c>
      <c r="P19208">
        <v>34</v>
      </c>
      <c r="Q19208">
        <v>0</v>
      </c>
      <c r="R19208">
        <v>34</v>
      </c>
      <c r="S19208">
        <v>1</v>
      </c>
    </row>
    <row r="19209" spans="1:24" x14ac:dyDescent="0.3">
      <c r="A19209">
        <v>1382</v>
      </c>
      <c r="B19209" t="s">
        <v>365</v>
      </c>
      <c r="C19209" t="s">
        <v>137</v>
      </c>
      <c r="P19209">
        <v>15</v>
      </c>
      <c r="Q19209">
        <v>0</v>
      </c>
      <c r="R19209">
        <v>24</v>
      </c>
      <c r="S19209">
        <v>2</v>
      </c>
    </row>
    <row r="19210" spans="1:24" x14ac:dyDescent="0.3">
      <c r="A19210">
        <v>1382</v>
      </c>
      <c r="B19210" t="s">
        <v>365</v>
      </c>
      <c r="C19210" t="s">
        <v>71</v>
      </c>
      <c r="P19210">
        <v>15</v>
      </c>
      <c r="Q19210">
        <v>0</v>
      </c>
      <c r="R19210">
        <v>15</v>
      </c>
      <c r="S19210">
        <v>1</v>
      </c>
    </row>
    <row r="19211" spans="1:24" x14ac:dyDescent="0.3">
      <c r="A19211">
        <v>1382</v>
      </c>
      <c r="B19211" t="s">
        <v>365</v>
      </c>
      <c r="C19211" t="s">
        <v>2504</v>
      </c>
      <c r="P19211">
        <v>6</v>
      </c>
      <c r="Q19211">
        <v>0</v>
      </c>
      <c r="R19211">
        <v>6</v>
      </c>
      <c r="S19211">
        <v>1</v>
      </c>
    </row>
    <row r="19212" spans="1:24" x14ac:dyDescent="0.3">
      <c r="A19212">
        <v>1382</v>
      </c>
      <c r="B19212" t="s">
        <v>1349</v>
      </c>
      <c r="C19212" t="s">
        <v>4409</v>
      </c>
      <c r="T19212">
        <v>23</v>
      </c>
      <c r="U19212">
        <v>26</v>
      </c>
      <c r="V19212">
        <v>0</v>
      </c>
      <c r="W19212">
        <v>46</v>
      </c>
      <c r="X19212">
        <v>2</v>
      </c>
    </row>
    <row r="19213" spans="1:24" x14ac:dyDescent="0.3">
      <c r="A19213">
        <v>1382</v>
      </c>
      <c r="B19213" t="s">
        <v>1349</v>
      </c>
      <c r="C19213" t="s">
        <v>3577</v>
      </c>
      <c r="T19213">
        <v>14</v>
      </c>
      <c r="U19213">
        <v>14</v>
      </c>
      <c r="V19213">
        <v>0</v>
      </c>
      <c r="W19213">
        <v>14</v>
      </c>
      <c r="X19213">
        <v>1</v>
      </c>
    </row>
    <row r="19214" spans="1:24" x14ac:dyDescent="0.3">
      <c r="A19214">
        <v>1382</v>
      </c>
      <c r="B19214" t="s">
        <v>365</v>
      </c>
      <c r="C19214" t="s">
        <v>4640</v>
      </c>
      <c r="T19214">
        <v>8.5</v>
      </c>
      <c r="U19214">
        <v>12</v>
      </c>
      <c r="V19214">
        <v>0</v>
      </c>
      <c r="W19214">
        <v>17</v>
      </c>
      <c r="X19214">
        <v>2</v>
      </c>
    </row>
    <row r="19215" spans="1:24" x14ac:dyDescent="0.3">
      <c r="A19215">
        <v>1382</v>
      </c>
      <c r="B19215" t="s">
        <v>365</v>
      </c>
      <c r="C19215" t="s">
        <v>1997</v>
      </c>
      <c r="T19215">
        <v>13</v>
      </c>
      <c r="U19215">
        <v>13</v>
      </c>
      <c r="V19215">
        <v>0</v>
      </c>
      <c r="W19215">
        <v>13</v>
      </c>
      <c r="X19215">
        <v>1</v>
      </c>
    </row>
    <row r="19216" spans="1:24" x14ac:dyDescent="0.3">
      <c r="A19216">
        <v>1382</v>
      </c>
      <c r="B19216" t="s">
        <v>365</v>
      </c>
      <c r="C19216" t="s">
        <v>71</v>
      </c>
      <c r="T19216">
        <v>-1</v>
      </c>
      <c r="U19216">
        <v>-1</v>
      </c>
      <c r="V19216">
        <v>0</v>
      </c>
      <c r="W19216">
        <v>-1</v>
      </c>
      <c r="X19216">
        <v>1</v>
      </c>
    </row>
    <row r="19217" spans="1:39" x14ac:dyDescent="0.3">
      <c r="A19217">
        <v>1382</v>
      </c>
      <c r="B19217" t="s">
        <v>1349</v>
      </c>
      <c r="C19217" t="s">
        <v>1827</v>
      </c>
      <c r="Y19217">
        <v>-0.5</v>
      </c>
      <c r="Z19217">
        <v>10</v>
      </c>
      <c r="AA19217">
        <v>0</v>
      </c>
      <c r="AB19217">
        <v>-2</v>
      </c>
      <c r="AC19217">
        <v>4</v>
      </c>
    </row>
    <row r="19218" spans="1:39" x14ac:dyDescent="0.3">
      <c r="A19218">
        <v>1382</v>
      </c>
      <c r="B19218" t="s">
        <v>1349</v>
      </c>
      <c r="C19218" t="s">
        <v>4319</v>
      </c>
      <c r="Y19218">
        <v>21</v>
      </c>
      <c r="Z19218">
        <v>21</v>
      </c>
      <c r="AA19218">
        <v>0</v>
      </c>
      <c r="AB19218">
        <v>21</v>
      </c>
      <c r="AC19218">
        <v>1</v>
      </c>
    </row>
    <row r="19219" spans="1:39" x14ac:dyDescent="0.3">
      <c r="A19219">
        <v>1382</v>
      </c>
      <c r="B19219" t="s">
        <v>365</v>
      </c>
      <c r="C19219" t="s">
        <v>4510</v>
      </c>
      <c r="Y19219">
        <v>0.3</v>
      </c>
      <c r="Z19219">
        <v>6</v>
      </c>
      <c r="AA19219">
        <v>0</v>
      </c>
      <c r="AB19219">
        <v>1</v>
      </c>
      <c r="AC19219">
        <v>3</v>
      </c>
    </row>
    <row r="19220" spans="1:39" x14ac:dyDescent="0.3">
      <c r="A19220">
        <v>1382</v>
      </c>
      <c r="B19220" t="s">
        <v>365</v>
      </c>
      <c r="C19220" t="s">
        <v>924</v>
      </c>
      <c r="Y19220">
        <v>16</v>
      </c>
      <c r="Z19220">
        <v>16</v>
      </c>
      <c r="AA19220">
        <v>0</v>
      </c>
      <c r="AB19220">
        <v>16</v>
      </c>
      <c r="AC19220">
        <v>1</v>
      </c>
    </row>
    <row r="19221" spans="1:39" x14ac:dyDescent="0.3">
      <c r="A19221">
        <v>1382</v>
      </c>
      <c r="B19221" t="s">
        <v>1349</v>
      </c>
      <c r="C19221" t="s">
        <v>2619</v>
      </c>
      <c r="AD19221">
        <v>1</v>
      </c>
      <c r="AE19221">
        <v>28</v>
      </c>
      <c r="AF19221">
        <v>1</v>
      </c>
      <c r="AG19221">
        <v>100</v>
      </c>
      <c r="AH19221">
        <v>5</v>
      </c>
      <c r="AI19221">
        <v>2</v>
      </c>
    </row>
    <row r="19222" spans="1:39" x14ac:dyDescent="0.3">
      <c r="A19222">
        <v>1382</v>
      </c>
      <c r="B19222" t="s">
        <v>365</v>
      </c>
      <c r="C19222" t="s">
        <v>4641</v>
      </c>
      <c r="AD19222">
        <v>1</v>
      </c>
      <c r="AE19222">
        <v>50</v>
      </c>
      <c r="AF19222">
        <v>1</v>
      </c>
      <c r="AG19222">
        <v>100</v>
      </c>
      <c r="AH19222">
        <v>7</v>
      </c>
      <c r="AI19222">
        <v>4</v>
      </c>
    </row>
    <row r="19223" spans="1:39" x14ac:dyDescent="0.3">
      <c r="A19223">
        <v>1382</v>
      </c>
      <c r="B19223" t="s">
        <v>1349</v>
      </c>
      <c r="C19223" t="s">
        <v>352</v>
      </c>
      <c r="AJ19223">
        <v>49</v>
      </c>
      <c r="AK19223">
        <v>263</v>
      </c>
      <c r="AL19223">
        <v>43.8</v>
      </c>
      <c r="AM19223">
        <v>6</v>
      </c>
    </row>
    <row r="19224" spans="1:39" x14ac:dyDescent="0.3">
      <c r="A19224">
        <v>1382</v>
      </c>
      <c r="B19224" t="s">
        <v>365</v>
      </c>
      <c r="C19224" t="s">
        <v>4303</v>
      </c>
      <c r="AJ19224">
        <v>47</v>
      </c>
      <c r="AK19224">
        <v>262</v>
      </c>
      <c r="AL19224">
        <v>43.7</v>
      </c>
      <c r="AM19224">
        <v>6</v>
      </c>
    </row>
    <row r="19225" spans="1:39" x14ac:dyDescent="0.3">
      <c r="A19225">
        <v>1383</v>
      </c>
      <c r="B19225" t="s">
        <v>1078</v>
      </c>
      <c r="C19225" t="s">
        <v>4250</v>
      </c>
      <c r="D19225">
        <v>30</v>
      </c>
      <c r="E19225">
        <v>56.7</v>
      </c>
      <c r="F19225">
        <v>17</v>
      </c>
      <c r="G19225">
        <v>1</v>
      </c>
      <c r="H19225">
        <v>1</v>
      </c>
      <c r="I19225">
        <v>221</v>
      </c>
      <c r="J19225">
        <v>122.9</v>
      </c>
    </row>
    <row r="19226" spans="1:39" x14ac:dyDescent="0.3">
      <c r="A19226">
        <v>1383</v>
      </c>
      <c r="B19226" t="s">
        <v>1063</v>
      </c>
      <c r="C19226" t="s">
        <v>4642</v>
      </c>
      <c r="D19226">
        <v>39</v>
      </c>
      <c r="E19226">
        <v>48.7</v>
      </c>
      <c r="F19226">
        <v>19</v>
      </c>
      <c r="G19226">
        <v>2</v>
      </c>
      <c r="H19226">
        <v>0</v>
      </c>
      <c r="I19226">
        <v>189</v>
      </c>
      <c r="J19226">
        <v>79.2</v>
      </c>
    </row>
    <row r="19227" spans="1:39" x14ac:dyDescent="0.3">
      <c r="A19227">
        <v>1383</v>
      </c>
      <c r="B19227" t="s">
        <v>1078</v>
      </c>
      <c r="C19227" t="s">
        <v>1212</v>
      </c>
      <c r="K19227">
        <v>20</v>
      </c>
      <c r="L19227">
        <v>0</v>
      </c>
      <c r="M19227">
        <v>14</v>
      </c>
      <c r="N19227">
        <v>1</v>
      </c>
      <c r="O19227">
        <v>78</v>
      </c>
    </row>
    <row r="19228" spans="1:39" x14ac:dyDescent="0.3">
      <c r="A19228">
        <v>1383</v>
      </c>
      <c r="B19228" t="s">
        <v>1078</v>
      </c>
      <c r="C19228" t="s">
        <v>4250</v>
      </c>
      <c r="K19228">
        <v>9</v>
      </c>
      <c r="L19228">
        <v>0</v>
      </c>
      <c r="M19228">
        <v>18</v>
      </c>
      <c r="N19228">
        <v>1</v>
      </c>
      <c r="O19228">
        <v>21</v>
      </c>
    </row>
    <row r="19229" spans="1:39" x14ac:dyDescent="0.3">
      <c r="A19229">
        <v>1383</v>
      </c>
      <c r="B19229" t="s">
        <v>1078</v>
      </c>
      <c r="C19229" t="s">
        <v>1865</v>
      </c>
      <c r="K19229">
        <v>1</v>
      </c>
      <c r="L19229">
        <v>0</v>
      </c>
      <c r="M19229">
        <v>2</v>
      </c>
      <c r="N19229">
        <v>0</v>
      </c>
      <c r="O19229">
        <v>2</v>
      </c>
    </row>
    <row r="19230" spans="1:39" x14ac:dyDescent="0.3">
      <c r="A19230">
        <v>1383</v>
      </c>
      <c r="B19230" t="s">
        <v>1063</v>
      </c>
      <c r="C19230" t="s">
        <v>638</v>
      </c>
      <c r="K19230">
        <v>20</v>
      </c>
      <c r="L19230">
        <v>0</v>
      </c>
      <c r="M19230">
        <v>11</v>
      </c>
      <c r="N19230">
        <v>2</v>
      </c>
      <c r="O19230">
        <v>72</v>
      </c>
    </row>
    <row r="19231" spans="1:39" x14ac:dyDescent="0.3">
      <c r="A19231">
        <v>1383</v>
      </c>
      <c r="B19231" t="s">
        <v>1063</v>
      </c>
      <c r="C19231" t="s">
        <v>202</v>
      </c>
      <c r="K19231">
        <v>14</v>
      </c>
      <c r="L19231">
        <v>0</v>
      </c>
      <c r="M19231">
        <v>13</v>
      </c>
      <c r="N19231">
        <v>0</v>
      </c>
      <c r="O19231">
        <v>61</v>
      </c>
    </row>
    <row r="19232" spans="1:39" x14ac:dyDescent="0.3">
      <c r="A19232">
        <v>1383</v>
      </c>
      <c r="B19232" t="s">
        <v>1063</v>
      </c>
      <c r="C19232" t="s">
        <v>4643</v>
      </c>
      <c r="K19232">
        <v>1</v>
      </c>
      <c r="L19232">
        <v>0</v>
      </c>
      <c r="M19232">
        <v>8</v>
      </c>
      <c r="N19232">
        <v>0</v>
      </c>
      <c r="O19232">
        <v>8</v>
      </c>
    </row>
    <row r="19233" spans="1:24" x14ac:dyDescent="0.3">
      <c r="A19233">
        <v>1383</v>
      </c>
      <c r="B19233" t="s">
        <v>1063</v>
      </c>
      <c r="C19233" t="s">
        <v>4519</v>
      </c>
      <c r="K19233">
        <v>1</v>
      </c>
      <c r="L19233">
        <v>0</v>
      </c>
      <c r="M19233">
        <v>6</v>
      </c>
      <c r="N19233">
        <v>0</v>
      </c>
      <c r="O19233">
        <v>6</v>
      </c>
    </row>
    <row r="19234" spans="1:24" x14ac:dyDescent="0.3">
      <c r="A19234">
        <v>1383</v>
      </c>
      <c r="B19234" t="s">
        <v>1063</v>
      </c>
      <c r="C19234" t="s">
        <v>4642</v>
      </c>
      <c r="K19234">
        <v>5</v>
      </c>
      <c r="L19234">
        <v>0</v>
      </c>
      <c r="M19234">
        <v>4</v>
      </c>
      <c r="N19234">
        <v>0</v>
      </c>
      <c r="O19234">
        <v>-27</v>
      </c>
    </row>
    <row r="19235" spans="1:24" x14ac:dyDescent="0.3">
      <c r="A19235">
        <v>1383</v>
      </c>
      <c r="B19235" t="s">
        <v>1078</v>
      </c>
      <c r="C19235" t="s">
        <v>2138</v>
      </c>
      <c r="P19235">
        <v>77</v>
      </c>
      <c r="Q19235">
        <v>1</v>
      </c>
      <c r="R19235">
        <v>90</v>
      </c>
      <c r="S19235">
        <v>3</v>
      </c>
    </row>
    <row r="19236" spans="1:24" x14ac:dyDescent="0.3">
      <c r="A19236">
        <v>1383</v>
      </c>
      <c r="B19236" t="s">
        <v>1078</v>
      </c>
      <c r="C19236" t="s">
        <v>924</v>
      </c>
      <c r="P19236">
        <v>30</v>
      </c>
      <c r="Q19236">
        <v>0</v>
      </c>
      <c r="R19236">
        <v>65</v>
      </c>
      <c r="S19236">
        <v>3</v>
      </c>
    </row>
    <row r="19237" spans="1:24" x14ac:dyDescent="0.3">
      <c r="A19237">
        <v>1383</v>
      </c>
      <c r="B19237" t="s">
        <v>1078</v>
      </c>
      <c r="C19237" t="s">
        <v>4644</v>
      </c>
      <c r="P19237">
        <v>8</v>
      </c>
      <c r="Q19237">
        <v>0</v>
      </c>
      <c r="R19237">
        <v>26</v>
      </c>
      <c r="S19237">
        <v>5</v>
      </c>
    </row>
    <row r="19238" spans="1:24" x14ac:dyDescent="0.3">
      <c r="A19238">
        <v>1383</v>
      </c>
      <c r="B19238" t="s">
        <v>1078</v>
      </c>
      <c r="C19238" t="s">
        <v>1212</v>
      </c>
      <c r="P19238">
        <v>14</v>
      </c>
      <c r="Q19238">
        <v>0</v>
      </c>
      <c r="R19238">
        <v>26</v>
      </c>
      <c r="S19238">
        <v>4</v>
      </c>
    </row>
    <row r="19239" spans="1:24" x14ac:dyDescent="0.3">
      <c r="A19239">
        <v>1383</v>
      </c>
      <c r="B19239" t="s">
        <v>1078</v>
      </c>
      <c r="C19239" t="s">
        <v>71</v>
      </c>
      <c r="P19239">
        <v>9</v>
      </c>
      <c r="Q19239">
        <v>0</v>
      </c>
      <c r="R19239">
        <v>14</v>
      </c>
      <c r="S19239">
        <v>2</v>
      </c>
    </row>
    <row r="19240" spans="1:24" x14ac:dyDescent="0.3">
      <c r="A19240">
        <v>1383</v>
      </c>
      <c r="B19240" t="s">
        <v>1063</v>
      </c>
      <c r="C19240" t="s">
        <v>4645</v>
      </c>
      <c r="P19240">
        <v>22</v>
      </c>
      <c r="Q19240">
        <v>0</v>
      </c>
      <c r="R19240">
        <v>55</v>
      </c>
      <c r="S19240">
        <v>4</v>
      </c>
    </row>
    <row r="19241" spans="1:24" x14ac:dyDescent="0.3">
      <c r="A19241">
        <v>1383</v>
      </c>
      <c r="B19241" t="s">
        <v>1063</v>
      </c>
      <c r="C19241" t="s">
        <v>4519</v>
      </c>
      <c r="P19241">
        <v>23</v>
      </c>
      <c r="Q19241">
        <v>0</v>
      </c>
      <c r="R19241">
        <v>42</v>
      </c>
      <c r="S19241">
        <v>3</v>
      </c>
    </row>
    <row r="19242" spans="1:24" x14ac:dyDescent="0.3">
      <c r="A19242">
        <v>1383</v>
      </c>
      <c r="B19242" t="s">
        <v>1063</v>
      </c>
      <c r="C19242" t="s">
        <v>4646</v>
      </c>
      <c r="P19242">
        <v>20</v>
      </c>
      <c r="Q19242">
        <v>0</v>
      </c>
      <c r="R19242">
        <v>42</v>
      </c>
      <c r="S19242">
        <v>3</v>
      </c>
    </row>
    <row r="19243" spans="1:24" x14ac:dyDescent="0.3">
      <c r="A19243">
        <v>1383</v>
      </c>
      <c r="B19243" t="s">
        <v>1063</v>
      </c>
      <c r="C19243" t="s">
        <v>2218</v>
      </c>
      <c r="P19243">
        <v>9</v>
      </c>
      <c r="Q19243">
        <v>0</v>
      </c>
      <c r="R19243">
        <v>20</v>
      </c>
      <c r="S19243">
        <v>3</v>
      </c>
    </row>
    <row r="19244" spans="1:24" x14ac:dyDescent="0.3">
      <c r="A19244">
        <v>1383</v>
      </c>
      <c r="B19244" t="s">
        <v>1063</v>
      </c>
      <c r="C19244" t="s">
        <v>4647</v>
      </c>
      <c r="P19244">
        <v>8</v>
      </c>
      <c r="Q19244">
        <v>0</v>
      </c>
      <c r="R19244">
        <v>15</v>
      </c>
      <c r="S19244">
        <v>2</v>
      </c>
    </row>
    <row r="19245" spans="1:24" x14ac:dyDescent="0.3">
      <c r="A19245">
        <v>1383</v>
      </c>
      <c r="B19245" t="s">
        <v>1063</v>
      </c>
      <c r="C19245" t="s">
        <v>4648</v>
      </c>
      <c r="P19245">
        <v>7</v>
      </c>
      <c r="Q19245">
        <v>0</v>
      </c>
      <c r="R19245">
        <v>13</v>
      </c>
      <c r="S19245">
        <v>2</v>
      </c>
    </row>
    <row r="19246" spans="1:24" x14ac:dyDescent="0.3">
      <c r="A19246">
        <v>1383</v>
      </c>
      <c r="B19246" t="s">
        <v>1063</v>
      </c>
      <c r="C19246" t="s">
        <v>202</v>
      </c>
      <c r="P19246">
        <v>9</v>
      </c>
      <c r="Q19246">
        <v>0</v>
      </c>
      <c r="R19246">
        <v>2</v>
      </c>
      <c r="S19246">
        <v>2</v>
      </c>
    </row>
    <row r="19247" spans="1:24" x14ac:dyDescent="0.3">
      <c r="A19247">
        <v>1383</v>
      </c>
      <c r="B19247" t="s">
        <v>1078</v>
      </c>
      <c r="C19247" t="s">
        <v>71</v>
      </c>
      <c r="T19247">
        <v>28</v>
      </c>
      <c r="U19247">
        <v>28</v>
      </c>
      <c r="V19247">
        <v>0</v>
      </c>
      <c r="W19247">
        <v>28</v>
      </c>
      <c r="X19247">
        <v>1</v>
      </c>
    </row>
    <row r="19248" spans="1:24" x14ac:dyDescent="0.3">
      <c r="A19248">
        <v>1383</v>
      </c>
      <c r="B19248" t="s">
        <v>1078</v>
      </c>
      <c r="C19248" t="s">
        <v>389</v>
      </c>
      <c r="T19248">
        <v>13</v>
      </c>
      <c r="U19248">
        <v>13</v>
      </c>
      <c r="V19248">
        <v>0</v>
      </c>
      <c r="W19248">
        <v>13</v>
      </c>
      <c r="X19248">
        <v>1</v>
      </c>
    </row>
    <row r="19249" spans="1:39" x14ac:dyDescent="0.3">
      <c r="A19249">
        <v>1383</v>
      </c>
      <c r="B19249" t="s">
        <v>1078</v>
      </c>
      <c r="C19249" t="s">
        <v>52</v>
      </c>
      <c r="T19249">
        <v>12</v>
      </c>
      <c r="U19249">
        <v>12</v>
      </c>
      <c r="V19249">
        <v>0</v>
      </c>
      <c r="W19249">
        <v>12</v>
      </c>
      <c r="X19249">
        <v>1</v>
      </c>
    </row>
    <row r="19250" spans="1:39" x14ac:dyDescent="0.3">
      <c r="A19250">
        <v>1383</v>
      </c>
      <c r="B19250" t="s">
        <v>1063</v>
      </c>
      <c r="C19250" t="s">
        <v>1643</v>
      </c>
      <c r="T19250">
        <v>20.5</v>
      </c>
      <c r="U19250">
        <v>33</v>
      </c>
      <c r="V19250">
        <v>0</v>
      </c>
      <c r="W19250">
        <v>82</v>
      </c>
      <c r="X19250">
        <v>4</v>
      </c>
    </row>
    <row r="19251" spans="1:39" x14ac:dyDescent="0.3">
      <c r="A19251">
        <v>1383</v>
      </c>
      <c r="B19251" t="s">
        <v>1063</v>
      </c>
      <c r="C19251" t="s">
        <v>202</v>
      </c>
      <c r="T19251">
        <v>10</v>
      </c>
      <c r="U19251">
        <v>10</v>
      </c>
      <c r="V19251">
        <v>0</v>
      </c>
      <c r="W19251">
        <v>10</v>
      </c>
      <c r="X19251">
        <v>1</v>
      </c>
    </row>
    <row r="19252" spans="1:39" x14ac:dyDescent="0.3">
      <c r="A19252">
        <v>1383</v>
      </c>
      <c r="B19252" t="s">
        <v>1078</v>
      </c>
      <c r="C19252" t="s">
        <v>389</v>
      </c>
      <c r="Y19252">
        <v>0</v>
      </c>
      <c r="Z19252">
        <v>0</v>
      </c>
      <c r="AA19252">
        <v>0</v>
      </c>
      <c r="AB19252">
        <v>0</v>
      </c>
      <c r="AC19252">
        <v>1</v>
      </c>
    </row>
    <row r="19253" spans="1:39" x14ac:dyDescent="0.3">
      <c r="A19253">
        <v>1383</v>
      </c>
      <c r="B19253" t="s">
        <v>1063</v>
      </c>
      <c r="C19253" t="s">
        <v>4646</v>
      </c>
      <c r="Y19253">
        <v>5</v>
      </c>
      <c r="Z19253">
        <v>5</v>
      </c>
      <c r="AA19253">
        <v>0</v>
      </c>
      <c r="AB19253">
        <v>5</v>
      </c>
      <c r="AC19253">
        <v>1</v>
      </c>
    </row>
    <row r="19254" spans="1:39" x14ac:dyDescent="0.3">
      <c r="A19254">
        <v>1383</v>
      </c>
      <c r="B19254" t="s">
        <v>1078</v>
      </c>
      <c r="C19254" t="s">
        <v>1866</v>
      </c>
      <c r="AD19254">
        <v>2</v>
      </c>
      <c r="AE19254">
        <v>25</v>
      </c>
      <c r="AF19254">
        <v>1</v>
      </c>
      <c r="AG19254">
        <v>50</v>
      </c>
      <c r="AH19254">
        <v>5</v>
      </c>
      <c r="AI19254">
        <v>2</v>
      </c>
    </row>
    <row r="19255" spans="1:39" x14ac:dyDescent="0.3">
      <c r="A19255">
        <v>1383</v>
      </c>
      <c r="B19255" t="s">
        <v>1063</v>
      </c>
      <c r="C19255" t="s">
        <v>1719</v>
      </c>
      <c r="AD19255">
        <v>0</v>
      </c>
      <c r="AE19255" t="s">
        <v>136</v>
      </c>
      <c r="AF19255">
        <v>0</v>
      </c>
      <c r="AG19255" t="s">
        <v>136</v>
      </c>
      <c r="AH19255">
        <v>2</v>
      </c>
      <c r="AI19255">
        <v>2</v>
      </c>
    </row>
    <row r="19256" spans="1:39" x14ac:dyDescent="0.3">
      <c r="A19256">
        <v>1383</v>
      </c>
      <c r="B19256" t="s">
        <v>1078</v>
      </c>
      <c r="C19256" t="s">
        <v>4258</v>
      </c>
      <c r="AJ19256">
        <v>52</v>
      </c>
      <c r="AK19256">
        <v>225</v>
      </c>
      <c r="AL19256">
        <v>37.5</v>
      </c>
      <c r="AM19256">
        <v>6</v>
      </c>
    </row>
    <row r="19257" spans="1:39" x14ac:dyDescent="0.3">
      <c r="A19257">
        <v>1383</v>
      </c>
      <c r="B19257" t="s">
        <v>1063</v>
      </c>
      <c r="C19257" t="s">
        <v>1801</v>
      </c>
      <c r="AJ19257">
        <v>41</v>
      </c>
      <c r="AK19257">
        <v>149</v>
      </c>
      <c r="AL19257">
        <v>29.8</v>
      </c>
      <c r="AM19257">
        <v>5</v>
      </c>
    </row>
    <row r="19258" spans="1:39" x14ac:dyDescent="0.3">
      <c r="A19258">
        <v>1384</v>
      </c>
      <c r="B19258" t="s">
        <v>1678</v>
      </c>
      <c r="C19258" t="s">
        <v>4453</v>
      </c>
      <c r="D19258">
        <v>27</v>
      </c>
      <c r="E19258">
        <v>63</v>
      </c>
      <c r="F19258">
        <v>17</v>
      </c>
      <c r="G19258">
        <v>2</v>
      </c>
      <c r="H19258">
        <v>1</v>
      </c>
      <c r="I19258">
        <v>229</v>
      </c>
      <c r="J19258">
        <v>131.6</v>
      </c>
    </row>
    <row r="19259" spans="1:39" x14ac:dyDescent="0.3">
      <c r="A19259">
        <v>1384</v>
      </c>
      <c r="B19259" t="s">
        <v>1181</v>
      </c>
      <c r="C19259" t="s">
        <v>4271</v>
      </c>
      <c r="D19259">
        <v>49</v>
      </c>
      <c r="E19259">
        <v>63.3</v>
      </c>
      <c r="F19259">
        <v>31</v>
      </c>
      <c r="G19259">
        <v>2</v>
      </c>
      <c r="H19259">
        <v>4</v>
      </c>
      <c r="I19259">
        <v>307</v>
      </c>
      <c r="J19259">
        <v>134.69999999999999</v>
      </c>
    </row>
    <row r="19260" spans="1:39" x14ac:dyDescent="0.3">
      <c r="A19260">
        <v>1384</v>
      </c>
      <c r="B19260" t="s">
        <v>1678</v>
      </c>
      <c r="C19260" t="s">
        <v>856</v>
      </c>
      <c r="K19260">
        <v>20</v>
      </c>
      <c r="L19260">
        <v>0</v>
      </c>
      <c r="M19260">
        <v>28</v>
      </c>
      <c r="N19260">
        <v>2</v>
      </c>
      <c r="O19260">
        <v>92</v>
      </c>
    </row>
    <row r="19261" spans="1:39" x14ac:dyDescent="0.3">
      <c r="A19261">
        <v>1384</v>
      </c>
      <c r="B19261" t="s">
        <v>1678</v>
      </c>
      <c r="C19261" t="s">
        <v>126</v>
      </c>
      <c r="K19261">
        <v>6</v>
      </c>
      <c r="L19261">
        <v>0</v>
      </c>
      <c r="M19261">
        <v>15</v>
      </c>
      <c r="N19261">
        <v>0</v>
      </c>
      <c r="O19261">
        <v>52</v>
      </c>
    </row>
    <row r="19262" spans="1:39" x14ac:dyDescent="0.3">
      <c r="A19262">
        <v>1384</v>
      </c>
      <c r="B19262" t="s">
        <v>1678</v>
      </c>
      <c r="C19262" t="s">
        <v>4453</v>
      </c>
      <c r="K19262">
        <v>13</v>
      </c>
      <c r="L19262">
        <v>0</v>
      </c>
      <c r="M19262">
        <v>11</v>
      </c>
      <c r="N19262">
        <v>1</v>
      </c>
      <c r="O19262">
        <v>33</v>
      </c>
    </row>
    <row r="19263" spans="1:39" x14ac:dyDescent="0.3">
      <c r="A19263">
        <v>1384</v>
      </c>
      <c r="B19263" t="s">
        <v>1678</v>
      </c>
      <c r="C19263" t="s">
        <v>2040</v>
      </c>
      <c r="K19263">
        <v>2</v>
      </c>
      <c r="L19263">
        <v>0</v>
      </c>
      <c r="M19263">
        <v>22</v>
      </c>
      <c r="N19263">
        <v>0</v>
      </c>
      <c r="O19263">
        <v>33</v>
      </c>
    </row>
    <row r="19264" spans="1:39" x14ac:dyDescent="0.3">
      <c r="A19264">
        <v>1384</v>
      </c>
      <c r="B19264" t="s">
        <v>1678</v>
      </c>
      <c r="C19264" t="s">
        <v>4649</v>
      </c>
      <c r="K19264">
        <v>3</v>
      </c>
      <c r="L19264">
        <v>0</v>
      </c>
      <c r="M19264">
        <v>13</v>
      </c>
      <c r="N19264">
        <v>0</v>
      </c>
      <c r="O19264">
        <v>24</v>
      </c>
    </row>
    <row r="19265" spans="1:19" x14ac:dyDescent="0.3">
      <c r="A19265">
        <v>1384</v>
      </c>
      <c r="B19265" t="s">
        <v>1678</v>
      </c>
      <c r="C19265" t="s">
        <v>320</v>
      </c>
      <c r="K19265">
        <v>3</v>
      </c>
      <c r="L19265">
        <v>0</v>
      </c>
      <c r="M19265">
        <v>7</v>
      </c>
      <c r="N19265">
        <v>0</v>
      </c>
      <c r="O19265">
        <v>11</v>
      </c>
    </row>
    <row r="19266" spans="1:19" x14ac:dyDescent="0.3">
      <c r="A19266">
        <v>1384</v>
      </c>
      <c r="B19266" t="s">
        <v>1678</v>
      </c>
      <c r="C19266" t="s">
        <v>4650</v>
      </c>
      <c r="K19266">
        <v>2</v>
      </c>
      <c r="L19266">
        <v>0</v>
      </c>
      <c r="M19266">
        <v>6</v>
      </c>
      <c r="N19266">
        <v>0</v>
      </c>
      <c r="O19266">
        <v>9</v>
      </c>
    </row>
    <row r="19267" spans="1:19" x14ac:dyDescent="0.3">
      <c r="A19267">
        <v>1384</v>
      </c>
      <c r="B19267" t="s">
        <v>1678</v>
      </c>
      <c r="C19267" t="s">
        <v>4651</v>
      </c>
      <c r="K19267">
        <v>1</v>
      </c>
      <c r="L19267">
        <v>0</v>
      </c>
      <c r="M19267">
        <v>0</v>
      </c>
      <c r="N19267">
        <v>0</v>
      </c>
      <c r="O19267">
        <v>0</v>
      </c>
    </row>
    <row r="19268" spans="1:19" x14ac:dyDescent="0.3">
      <c r="A19268">
        <v>1384</v>
      </c>
      <c r="B19268" t="s">
        <v>1181</v>
      </c>
      <c r="C19268" t="s">
        <v>4409</v>
      </c>
      <c r="K19268">
        <v>9</v>
      </c>
      <c r="L19268">
        <v>0</v>
      </c>
      <c r="M19268">
        <v>22</v>
      </c>
      <c r="N19268">
        <v>0</v>
      </c>
      <c r="O19268">
        <v>55</v>
      </c>
    </row>
    <row r="19269" spans="1:19" x14ac:dyDescent="0.3">
      <c r="A19269">
        <v>1384</v>
      </c>
      <c r="B19269" t="s">
        <v>1181</v>
      </c>
      <c r="C19269" t="s">
        <v>4652</v>
      </c>
      <c r="K19269">
        <v>2</v>
      </c>
      <c r="L19269">
        <v>0</v>
      </c>
      <c r="M19269">
        <v>15</v>
      </c>
      <c r="N19269">
        <v>0</v>
      </c>
      <c r="O19269">
        <v>18</v>
      </c>
    </row>
    <row r="19270" spans="1:19" x14ac:dyDescent="0.3">
      <c r="A19270">
        <v>1384</v>
      </c>
      <c r="B19270" t="s">
        <v>1181</v>
      </c>
      <c r="C19270" t="s">
        <v>4273</v>
      </c>
      <c r="K19270">
        <v>2</v>
      </c>
      <c r="L19270">
        <v>0</v>
      </c>
      <c r="M19270">
        <v>3</v>
      </c>
      <c r="N19270">
        <v>0</v>
      </c>
      <c r="O19270">
        <v>5</v>
      </c>
    </row>
    <row r="19271" spans="1:19" x14ac:dyDescent="0.3">
      <c r="A19271">
        <v>1384</v>
      </c>
      <c r="B19271" t="s">
        <v>1181</v>
      </c>
      <c r="C19271" t="s">
        <v>4271</v>
      </c>
      <c r="K19271">
        <v>10</v>
      </c>
      <c r="L19271">
        <v>0</v>
      </c>
      <c r="M19271">
        <v>16</v>
      </c>
      <c r="N19271">
        <v>0</v>
      </c>
      <c r="O19271">
        <v>-16</v>
      </c>
    </row>
    <row r="19272" spans="1:19" x14ac:dyDescent="0.3">
      <c r="A19272">
        <v>1384</v>
      </c>
      <c r="B19272" t="s">
        <v>1678</v>
      </c>
      <c r="C19272" t="s">
        <v>4651</v>
      </c>
      <c r="P19272">
        <v>54</v>
      </c>
      <c r="Q19272">
        <v>0</v>
      </c>
      <c r="R19272">
        <v>76</v>
      </c>
      <c r="S19272">
        <v>3</v>
      </c>
    </row>
    <row r="19273" spans="1:19" x14ac:dyDescent="0.3">
      <c r="A19273">
        <v>1384</v>
      </c>
      <c r="B19273" t="s">
        <v>1678</v>
      </c>
      <c r="C19273" t="s">
        <v>2040</v>
      </c>
      <c r="P19273">
        <v>14</v>
      </c>
      <c r="Q19273">
        <v>0</v>
      </c>
      <c r="R19273">
        <v>46</v>
      </c>
      <c r="S19273">
        <v>5</v>
      </c>
    </row>
    <row r="19274" spans="1:19" x14ac:dyDescent="0.3">
      <c r="A19274">
        <v>1384</v>
      </c>
      <c r="B19274" t="s">
        <v>1678</v>
      </c>
      <c r="C19274" t="s">
        <v>2823</v>
      </c>
      <c r="P19274">
        <v>44</v>
      </c>
      <c r="Q19274">
        <v>1</v>
      </c>
      <c r="R19274">
        <v>44</v>
      </c>
      <c r="S19274">
        <v>1</v>
      </c>
    </row>
    <row r="19275" spans="1:19" x14ac:dyDescent="0.3">
      <c r="A19275">
        <v>1384</v>
      </c>
      <c r="B19275" t="s">
        <v>1678</v>
      </c>
      <c r="C19275" t="s">
        <v>126</v>
      </c>
      <c r="P19275">
        <v>12</v>
      </c>
      <c r="Q19275">
        <v>0</v>
      </c>
      <c r="R19275">
        <v>18</v>
      </c>
      <c r="S19275">
        <v>2</v>
      </c>
    </row>
    <row r="19276" spans="1:19" x14ac:dyDescent="0.3">
      <c r="A19276">
        <v>1384</v>
      </c>
      <c r="B19276" t="s">
        <v>1678</v>
      </c>
      <c r="C19276" t="s">
        <v>410</v>
      </c>
      <c r="P19276">
        <v>13</v>
      </c>
      <c r="Q19276">
        <v>0</v>
      </c>
      <c r="R19276">
        <v>13</v>
      </c>
      <c r="S19276">
        <v>1</v>
      </c>
    </row>
    <row r="19277" spans="1:19" x14ac:dyDescent="0.3">
      <c r="A19277">
        <v>1384</v>
      </c>
      <c r="B19277" t="s">
        <v>1678</v>
      </c>
      <c r="C19277" t="s">
        <v>4455</v>
      </c>
      <c r="P19277">
        <v>8</v>
      </c>
      <c r="Q19277">
        <v>0</v>
      </c>
      <c r="R19277">
        <v>12</v>
      </c>
      <c r="S19277">
        <v>2</v>
      </c>
    </row>
    <row r="19278" spans="1:19" x14ac:dyDescent="0.3">
      <c r="A19278">
        <v>1384</v>
      </c>
      <c r="B19278" t="s">
        <v>1678</v>
      </c>
      <c r="C19278" t="s">
        <v>474</v>
      </c>
      <c r="P19278">
        <v>11</v>
      </c>
      <c r="Q19278">
        <v>0</v>
      </c>
      <c r="R19278">
        <v>11</v>
      </c>
      <c r="S19278">
        <v>1</v>
      </c>
    </row>
    <row r="19279" spans="1:19" x14ac:dyDescent="0.3">
      <c r="A19279">
        <v>1384</v>
      </c>
      <c r="B19279" t="s">
        <v>1678</v>
      </c>
      <c r="C19279" t="s">
        <v>4653</v>
      </c>
      <c r="P19279">
        <v>6</v>
      </c>
      <c r="Q19279">
        <v>0</v>
      </c>
      <c r="R19279">
        <v>6</v>
      </c>
      <c r="S19279">
        <v>1</v>
      </c>
    </row>
    <row r="19280" spans="1:19" x14ac:dyDescent="0.3">
      <c r="A19280">
        <v>1384</v>
      </c>
      <c r="B19280" t="s">
        <v>1678</v>
      </c>
      <c r="C19280" t="s">
        <v>1122</v>
      </c>
      <c r="P19280">
        <v>3</v>
      </c>
      <c r="Q19280">
        <v>0</v>
      </c>
      <c r="R19280">
        <v>3</v>
      </c>
      <c r="S19280">
        <v>1</v>
      </c>
    </row>
    <row r="19281" spans="1:29" x14ac:dyDescent="0.3">
      <c r="A19281">
        <v>1384</v>
      </c>
      <c r="B19281" t="s">
        <v>1181</v>
      </c>
      <c r="C19281" t="s">
        <v>52</v>
      </c>
      <c r="P19281">
        <v>65</v>
      </c>
      <c r="Q19281">
        <v>1</v>
      </c>
      <c r="R19281">
        <v>147</v>
      </c>
      <c r="S19281">
        <v>6</v>
      </c>
    </row>
    <row r="19282" spans="1:29" x14ac:dyDescent="0.3">
      <c r="A19282">
        <v>1384</v>
      </c>
      <c r="B19282" t="s">
        <v>1181</v>
      </c>
      <c r="C19282" t="s">
        <v>4654</v>
      </c>
      <c r="P19282">
        <v>14</v>
      </c>
      <c r="Q19282">
        <v>2</v>
      </c>
      <c r="R19282">
        <v>53</v>
      </c>
      <c r="S19282">
        <v>7</v>
      </c>
    </row>
    <row r="19283" spans="1:29" x14ac:dyDescent="0.3">
      <c r="A19283">
        <v>1384</v>
      </c>
      <c r="B19283" t="s">
        <v>1181</v>
      </c>
      <c r="C19283" t="s">
        <v>195</v>
      </c>
      <c r="P19283">
        <v>30</v>
      </c>
      <c r="Q19283">
        <v>0</v>
      </c>
      <c r="R19283">
        <v>52</v>
      </c>
      <c r="S19283">
        <v>4</v>
      </c>
    </row>
    <row r="19284" spans="1:29" x14ac:dyDescent="0.3">
      <c r="A19284">
        <v>1384</v>
      </c>
      <c r="B19284" t="s">
        <v>1181</v>
      </c>
      <c r="C19284" t="s">
        <v>131</v>
      </c>
      <c r="P19284">
        <v>17</v>
      </c>
      <c r="Q19284">
        <v>1</v>
      </c>
      <c r="R19284">
        <v>23</v>
      </c>
      <c r="S19284">
        <v>2</v>
      </c>
    </row>
    <row r="19285" spans="1:29" x14ac:dyDescent="0.3">
      <c r="A19285">
        <v>1384</v>
      </c>
      <c r="B19285" t="s">
        <v>1181</v>
      </c>
      <c r="C19285" t="s">
        <v>4138</v>
      </c>
      <c r="P19285">
        <v>8</v>
      </c>
      <c r="Q19285">
        <v>0</v>
      </c>
      <c r="R19285">
        <v>13</v>
      </c>
      <c r="S19285">
        <v>3</v>
      </c>
    </row>
    <row r="19286" spans="1:29" x14ac:dyDescent="0.3">
      <c r="A19286">
        <v>1384</v>
      </c>
      <c r="B19286" t="s">
        <v>1181</v>
      </c>
      <c r="C19286" t="s">
        <v>1804</v>
      </c>
      <c r="P19286">
        <v>15</v>
      </c>
      <c r="Q19286">
        <v>0</v>
      </c>
      <c r="R19286">
        <v>13</v>
      </c>
      <c r="S19286">
        <v>2</v>
      </c>
    </row>
    <row r="19287" spans="1:29" x14ac:dyDescent="0.3">
      <c r="A19287">
        <v>1384</v>
      </c>
      <c r="B19287" t="s">
        <v>1181</v>
      </c>
      <c r="C19287" t="s">
        <v>4655</v>
      </c>
      <c r="P19287">
        <v>8</v>
      </c>
      <c r="Q19287">
        <v>0</v>
      </c>
      <c r="R19287">
        <v>8</v>
      </c>
      <c r="S19287">
        <v>1</v>
      </c>
    </row>
    <row r="19288" spans="1:29" x14ac:dyDescent="0.3">
      <c r="A19288">
        <v>1384</v>
      </c>
      <c r="B19288" t="s">
        <v>1181</v>
      </c>
      <c r="C19288" t="s">
        <v>4409</v>
      </c>
      <c r="P19288">
        <v>4</v>
      </c>
      <c r="Q19288">
        <v>0</v>
      </c>
      <c r="R19288">
        <v>5</v>
      </c>
      <c r="S19288">
        <v>2</v>
      </c>
    </row>
    <row r="19289" spans="1:29" x14ac:dyDescent="0.3">
      <c r="A19289">
        <v>1384</v>
      </c>
      <c r="B19289" t="s">
        <v>1181</v>
      </c>
      <c r="C19289" t="s">
        <v>4652</v>
      </c>
      <c r="P19289">
        <v>4</v>
      </c>
      <c r="Q19289">
        <v>0</v>
      </c>
      <c r="R19289">
        <v>-7</v>
      </c>
      <c r="S19289">
        <v>4</v>
      </c>
    </row>
    <row r="19290" spans="1:29" x14ac:dyDescent="0.3">
      <c r="A19290">
        <v>1384</v>
      </c>
      <c r="B19290" t="s">
        <v>1678</v>
      </c>
      <c r="C19290" t="s">
        <v>2040</v>
      </c>
      <c r="T19290">
        <v>21</v>
      </c>
      <c r="U19290">
        <v>37</v>
      </c>
      <c r="V19290">
        <v>0</v>
      </c>
      <c r="W19290">
        <v>105</v>
      </c>
      <c r="X19290">
        <v>5</v>
      </c>
    </row>
    <row r="19291" spans="1:29" x14ac:dyDescent="0.3">
      <c r="A19291">
        <v>1384</v>
      </c>
      <c r="B19291" t="s">
        <v>1181</v>
      </c>
      <c r="C19291" t="s">
        <v>382</v>
      </c>
      <c r="T19291">
        <v>20.5</v>
      </c>
      <c r="U19291">
        <v>24</v>
      </c>
      <c r="V19291">
        <v>0</v>
      </c>
      <c r="W19291">
        <v>41</v>
      </c>
      <c r="X19291">
        <v>2</v>
      </c>
    </row>
    <row r="19292" spans="1:29" x14ac:dyDescent="0.3">
      <c r="A19292">
        <v>1384</v>
      </c>
      <c r="B19292" t="s">
        <v>1181</v>
      </c>
      <c r="C19292" t="s">
        <v>4652</v>
      </c>
      <c r="T19292">
        <v>23</v>
      </c>
      <c r="U19292">
        <v>23</v>
      </c>
      <c r="V19292">
        <v>0</v>
      </c>
      <c r="W19292">
        <v>23</v>
      </c>
      <c r="X19292">
        <v>1</v>
      </c>
    </row>
    <row r="19293" spans="1:29" x14ac:dyDescent="0.3">
      <c r="A19293">
        <v>1384</v>
      </c>
      <c r="B19293" t="s">
        <v>1181</v>
      </c>
      <c r="C19293" t="s">
        <v>4138</v>
      </c>
      <c r="T19293">
        <v>14</v>
      </c>
      <c r="U19293">
        <v>14</v>
      </c>
      <c r="V19293">
        <v>0</v>
      </c>
      <c r="W19293">
        <v>14</v>
      </c>
      <c r="X19293">
        <v>1</v>
      </c>
    </row>
    <row r="19294" spans="1:29" x14ac:dyDescent="0.3">
      <c r="A19294">
        <v>1384</v>
      </c>
      <c r="B19294" t="s">
        <v>1678</v>
      </c>
      <c r="C19294" t="s">
        <v>2040</v>
      </c>
      <c r="Y19294">
        <v>27.3</v>
      </c>
      <c r="Z19294">
        <v>71</v>
      </c>
      <c r="AA19294">
        <v>1</v>
      </c>
      <c r="AB19294">
        <v>82</v>
      </c>
      <c r="AC19294">
        <v>3</v>
      </c>
    </row>
    <row r="19295" spans="1:29" x14ac:dyDescent="0.3">
      <c r="A19295">
        <v>1384</v>
      </c>
      <c r="B19295" t="s">
        <v>1181</v>
      </c>
      <c r="C19295" t="s">
        <v>4138</v>
      </c>
      <c r="Y19295">
        <v>34</v>
      </c>
      <c r="Z19295">
        <v>34</v>
      </c>
      <c r="AA19295">
        <v>0</v>
      </c>
      <c r="AB19295">
        <v>34</v>
      </c>
      <c r="AC19295">
        <v>1</v>
      </c>
    </row>
    <row r="19296" spans="1:29" x14ac:dyDescent="0.3">
      <c r="A19296">
        <v>1384</v>
      </c>
      <c r="B19296" t="s">
        <v>1181</v>
      </c>
      <c r="C19296" t="s">
        <v>382</v>
      </c>
      <c r="Y19296">
        <v>7</v>
      </c>
      <c r="Z19296">
        <v>7</v>
      </c>
      <c r="AA19296">
        <v>0</v>
      </c>
      <c r="AB19296">
        <v>7</v>
      </c>
      <c r="AC19296">
        <v>1</v>
      </c>
    </row>
    <row r="19297" spans="1:39" x14ac:dyDescent="0.3">
      <c r="A19297">
        <v>1384</v>
      </c>
      <c r="B19297" t="s">
        <v>1181</v>
      </c>
      <c r="C19297" t="s">
        <v>4571</v>
      </c>
      <c r="Y19297">
        <v>0</v>
      </c>
      <c r="Z19297">
        <v>0</v>
      </c>
      <c r="AA19297">
        <v>0</v>
      </c>
      <c r="AB19297">
        <v>0</v>
      </c>
      <c r="AC19297">
        <v>1</v>
      </c>
    </row>
    <row r="19298" spans="1:39" x14ac:dyDescent="0.3">
      <c r="A19298">
        <v>1384</v>
      </c>
      <c r="B19298" t="s">
        <v>1678</v>
      </c>
      <c r="C19298" t="s">
        <v>199</v>
      </c>
      <c r="AD19298">
        <v>2</v>
      </c>
      <c r="AE19298">
        <v>36</v>
      </c>
      <c r="AF19298">
        <v>2</v>
      </c>
      <c r="AG19298">
        <v>100</v>
      </c>
      <c r="AH19298">
        <v>10</v>
      </c>
      <c r="AI19298">
        <v>4</v>
      </c>
    </row>
    <row r="19299" spans="1:39" x14ac:dyDescent="0.3">
      <c r="A19299">
        <v>1384</v>
      </c>
      <c r="B19299" t="s">
        <v>1181</v>
      </c>
      <c r="C19299" t="s">
        <v>4656</v>
      </c>
      <c r="AD19299">
        <v>1</v>
      </c>
      <c r="AE19299" t="s">
        <v>136</v>
      </c>
      <c r="AF19299">
        <v>0</v>
      </c>
      <c r="AG19299">
        <v>0</v>
      </c>
      <c r="AH19299">
        <v>3</v>
      </c>
      <c r="AI19299">
        <v>3</v>
      </c>
    </row>
    <row r="19300" spans="1:39" x14ac:dyDescent="0.3">
      <c r="A19300">
        <v>1384</v>
      </c>
      <c r="B19300" t="s">
        <v>1678</v>
      </c>
      <c r="C19300" t="s">
        <v>199</v>
      </c>
      <c r="AJ19300">
        <v>35</v>
      </c>
      <c r="AK19300">
        <v>102</v>
      </c>
      <c r="AL19300">
        <v>34</v>
      </c>
      <c r="AM19300">
        <v>3</v>
      </c>
    </row>
    <row r="19301" spans="1:39" x14ac:dyDescent="0.3">
      <c r="A19301">
        <v>1384</v>
      </c>
      <c r="B19301" t="s">
        <v>1181</v>
      </c>
      <c r="C19301" t="s">
        <v>4280</v>
      </c>
      <c r="AJ19301">
        <v>47</v>
      </c>
      <c r="AK19301">
        <v>247</v>
      </c>
      <c r="AL19301">
        <v>41.2</v>
      </c>
      <c r="AM19301">
        <v>6</v>
      </c>
    </row>
    <row r="19302" spans="1:39" x14ac:dyDescent="0.3">
      <c r="A19302">
        <v>1385</v>
      </c>
      <c r="B19302" t="s">
        <v>477</v>
      </c>
      <c r="C19302" t="s">
        <v>2099</v>
      </c>
      <c r="D19302">
        <v>29</v>
      </c>
      <c r="E19302">
        <v>58.6</v>
      </c>
      <c r="F19302">
        <v>17</v>
      </c>
      <c r="G19302">
        <v>1</v>
      </c>
      <c r="H19302">
        <v>1</v>
      </c>
      <c r="I19302">
        <v>247</v>
      </c>
      <c r="J19302">
        <v>134.69999999999999</v>
      </c>
    </row>
    <row r="19303" spans="1:39" x14ac:dyDescent="0.3">
      <c r="A19303">
        <v>1385</v>
      </c>
      <c r="B19303" t="s">
        <v>477</v>
      </c>
      <c r="C19303" t="s">
        <v>604</v>
      </c>
      <c r="D19303">
        <v>1</v>
      </c>
      <c r="E19303">
        <v>100</v>
      </c>
      <c r="F19303">
        <v>1</v>
      </c>
      <c r="G19303">
        <v>0</v>
      </c>
      <c r="H19303">
        <v>1</v>
      </c>
      <c r="I19303">
        <v>11</v>
      </c>
      <c r="J19303">
        <v>522.4</v>
      </c>
    </row>
    <row r="19304" spans="1:39" x14ac:dyDescent="0.3">
      <c r="A19304">
        <v>1385</v>
      </c>
      <c r="B19304" t="s">
        <v>1372</v>
      </c>
      <c r="C19304" t="s">
        <v>2523</v>
      </c>
      <c r="D19304">
        <v>38</v>
      </c>
      <c r="E19304">
        <v>44.7</v>
      </c>
      <c r="F19304">
        <v>17</v>
      </c>
      <c r="G19304">
        <v>1</v>
      </c>
      <c r="H19304">
        <v>1</v>
      </c>
      <c r="I19304">
        <v>201</v>
      </c>
      <c r="J19304">
        <v>92.6</v>
      </c>
    </row>
    <row r="19305" spans="1:39" x14ac:dyDescent="0.3">
      <c r="A19305">
        <v>1385</v>
      </c>
      <c r="B19305" t="s">
        <v>477</v>
      </c>
      <c r="C19305" t="s">
        <v>4354</v>
      </c>
      <c r="K19305">
        <v>10</v>
      </c>
      <c r="L19305">
        <v>0</v>
      </c>
      <c r="M19305">
        <v>41</v>
      </c>
      <c r="N19305">
        <v>1</v>
      </c>
      <c r="O19305">
        <v>68</v>
      </c>
    </row>
    <row r="19306" spans="1:39" x14ac:dyDescent="0.3">
      <c r="A19306">
        <v>1385</v>
      </c>
      <c r="B19306" t="s">
        <v>477</v>
      </c>
      <c r="C19306" t="s">
        <v>2099</v>
      </c>
      <c r="K19306">
        <v>13</v>
      </c>
      <c r="L19306">
        <v>0</v>
      </c>
      <c r="M19306">
        <v>77</v>
      </c>
      <c r="N19306">
        <v>2</v>
      </c>
      <c r="O19306">
        <v>57</v>
      </c>
    </row>
    <row r="19307" spans="1:39" x14ac:dyDescent="0.3">
      <c r="A19307">
        <v>1385</v>
      </c>
      <c r="B19307" t="s">
        <v>477</v>
      </c>
      <c r="C19307" t="s">
        <v>4657</v>
      </c>
      <c r="K19307">
        <v>4</v>
      </c>
      <c r="L19307">
        <v>0</v>
      </c>
      <c r="M19307">
        <v>17</v>
      </c>
      <c r="N19307">
        <v>0</v>
      </c>
      <c r="O19307">
        <v>26</v>
      </c>
    </row>
    <row r="19308" spans="1:39" x14ac:dyDescent="0.3">
      <c r="A19308">
        <v>1385</v>
      </c>
      <c r="B19308" t="s">
        <v>477</v>
      </c>
      <c r="C19308" t="s">
        <v>536</v>
      </c>
      <c r="K19308">
        <v>1</v>
      </c>
      <c r="L19308">
        <v>0</v>
      </c>
      <c r="M19308">
        <v>22</v>
      </c>
      <c r="N19308">
        <v>0</v>
      </c>
      <c r="O19308">
        <v>22</v>
      </c>
    </row>
    <row r="19309" spans="1:39" x14ac:dyDescent="0.3">
      <c r="A19309">
        <v>1385</v>
      </c>
      <c r="B19309" t="s">
        <v>477</v>
      </c>
      <c r="C19309" t="s">
        <v>4080</v>
      </c>
      <c r="K19309">
        <v>1</v>
      </c>
      <c r="L19309">
        <v>0</v>
      </c>
      <c r="M19309">
        <v>2</v>
      </c>
      <c r="N19309">
        <v>0</v>
      </c>
      <c r="O19309">
        <v>2</v>
      </c>
    </row>
    <row r="19310" spans="1:39" x14ac:dyDescent="0.3">
      <c r="A19310">
        <v>1385</v>
      </c>
      <c r="B19310" t="s">
        <v>1372</v>
      </c>
      <c r="C19310" t="s">
        <v>1345</v>
      </c>
      <c r="K19310">
        <v>26</v>
      </c>
      <c r="L19310">
        <v>0</v>
      </c>
      <c r="M19310">
        <v>18</v>
      </c>
      <c r="N19310">
        <v>1</v>
      </c>
      <c r="O19310">
        <v>134</v>
      </c>
    </row>
    <row r="19311" spans="1:39" x14ac:dyDescent="0.3">
      <c r="A19311">
        <v>1385</v>
      </c>
      <c r="B19311" t="s">
        <v>1372</v>
      </c>
      <c r="C19311" t="s">
        <v>1344</v>
      </c>
      <c r="K19311">
        <v>3</v>
      </c>
      <c r="L19311">
        <v>0</v>
      </c>
      <c r="M19311">
        <v>11</v>
      </c>
      <c r="N19311">
        <v>0</v>
      </c>
      <c r="O19311">
        <v>10</v>
      </c>
    </row>
    <row r="19312" spans="1:39" x14ac:dyDescent="0.3">
      <c r="A19312">
        <v>1385</v>
      </c>
      <c r="B19312" t="s">
        <v>1372</v>
      </c>
      <c r="C19312" t="s">
        <v>719</v>
      </c>
      <c r="K19312">
        <v>4</v>
      </c>
      <c r="L19312">
        <v>0</v>
      </c>
      <c r="M19312">
        <v>6</v>
      </c>
      <c r="N19312">
        <v>0</v>
      </c>
      <c r="O19312">
        <v>0</v>
      </c>
    </row>
    <row r="19313" spans="1:24" x14ac:dyDescent="0.3">
      <c r="A19313">
        <v>1385</v>
      </c>
      <c r="B19313" t="s">
        <v>1372</v>
      </c>
      <c r="C19313" t="s">
        <v>2523</v>
      </c>
      <c r="K19313">
        <v>11</v>
      </c>
      <c r="L19313">
        <v>0</v>
      </c>
      <c r="M19313">
        <v>10</v>
      </c>
      <c r="N19313">
        <v>0</v>
      </c>
      <c r="O19313">
        <v>-26</v>
      </c>
    </row>
    <row r="19314" spans="1:24" x14ac:dyDescent="0.3">
      <c r="A19314">
        <v>1385</v>
      </c>
      <c r="B19314" t="s">
        <v>477</v>
      </c>
      <c r="C19314" t="s">
        <v>4354</v>
      </c>
      <c r="P19314">
        <v>19</v>
      </c>
      <c r="Q19314">
        <v>0</v>
      </c>
      <c r="R19314">
        <v>56</v>
      </c>
      <c r="S19314">
        <v>4</v>
      </c>
    </row>
    <row r="19315" spans="1:24" x14ac:dyDescent="0.3">
      <c r="A19315">
        <v>1385</v>
      </c>
      <c r="B19315" t="s">
        <v>477</v>
      </c>
      <c r="C19315" t="s">
        <v>4356</v>
      </c>
      <c r="P19315">
        <v>28</v>
      </c>
      <c r="Q19315">
        <v>1</v>
      </c>
      <c r="R19315">
        <v>50</v>
      </c>
      <c r="S19315">
        <v>4</v>
      </c>
    </row>
    <row r="19316" spans="1:24" x14ac:dyDescent="0.3">
      <c r="A19316">
        <v>1385</v>
      </c>
      <c r="B19316" t="s">
        <v>477</v>
      </c>
      <c r="C19316" t="s">
        <v>3597</v>
      </c>
      <c r="P19316">
        <v>35</v>
      </c>
      <c r="Q19316">
        <v>0</v>
      </c>
      <c r="R19316">
        <v>40</v>
      </c>
      <c r="S19316">
        <v>2</v>
      </c>
    </row>
    <row r="19317" spans="1:24" x14ac:dyDescent="0.3">
      <c r="A19317">
        <v>1385</v>
      </c>
      <c r="B19317" t="s">
        <v>477</v>
      </c>
      <c r="C19317" t="s">
        <v>4658</v>
      </c>
      <c r="P19317">
        <v>27</v>
      </c>
      <c r="Q19317">
        <v>0</v>
      </c>
      <c r="R19317">
        <v>35</v>
      </c>
      <c r="S19317">
        <v>2</v>
      </c>
    </row>
    <row r="19318" spans="1:24" x14ac:dyDescent="0.3">
      <c r="A19318">
        <v>1385</v>
      </c>
      <c r="B19318" t="s">
        <v>477</v>
      </c>
      <c r="C19318" t="s">
        <v>4355</v>
      </c>
      <c r="P19318">
        <v>20</v>
      </c>
      <c r="Q19318">
        <v>0</v>
      </c>
      <c r="R19318">
        <v>32</v>
      </c>
      <c r="S19318">
        <v>3</v>
      </c>
    </row>
    <row r="19319" spans="1:24" x14ac:dyDescent="0.3">
      <c r="A19319">
        <v>1385</v>
      </c>
      <c r="B19319" t="s">
        <v>477</v>
      </c>
      <c r="C19319" t="s">
        <v>604</v>
      </c>
      <c r="P19319">
        <v>17</v>
      </c>
      <c r="Q19319">
        <v>0</v>
      </c>
      <c r="R19319">
        <v>17</v>
      </c>
      <c r="S19319">
        <v>1</v>
      </c>
    </row>
    <row r="19320" spans="1:24" x14ac:dyDescent="0.3">
      <c r="A19320">
        <v>1385</v>
      </c>
      <c r="B19320" t="s">
        <v>477</v>
      </c>
      <c r="C19320" t="s">
        <v>4080</v>
      </c>
      <c r="P19320">
        <v>17</v>
      </c>
      <c r="Q19320">
        <v>0</v>
      </c>
      <c r="R19320">
        <v>17</v>
      </c>
      <c r="S19320">
        <v>1</v>
      </c>
    </row>
    <row r="19321" spans="1:24" x14ac:dyDescent="0.3">
      <c r="A19321">
        <v>1385</v>
      </c>
      <c r="B19321" t="s">
        <v>477</v>
      </c>
      <c r="C19321" t="s">
        <v>2099</v>
      </c>
      <c r="P19321">
        <v>11</v>
      </c>
      <c r="Q19321">
        <v>1</v>
      </c>
      <c r="R19321">
        <v>11</v>
      </c>
      <c r="S19321">
        <v>1</v>
      </c>
    </row>
    <row r="19322" spans="1:24" x14ac:dyDescent="0.3">
      <c r="A19322">
        <v>1385</v>
      </c>
      <c r="B19322" t="s">
        <v>1372</v>
      </c>
      <c r="C19322" t="s">
        <v>996</v>
      </c>
      <c r="P19322">
        <v>38</v>
      </c>
      <c r="Q19322">
        <v>0</v>
      </c>
      <c r="R19322">
        <v>91</v>
      </c>
      <c r="S19322">
        <v>7</v>
      </c>
    </row>
    <row r="19323" spans="1:24" x14ac:dyDescent="0.3">
      <c r="A19323">
        <v>1385</v>
      </c>
      <c r="B19323" t="s">
        <v>1372</v>
      </c>
      <c r="C19323" t="s">
        <v>4659</v>
      </c>
      <c r="P19323">
        <v>36</v>
      </c>
      <c r="Q19323">
        <v>0</v>
      </c>
      <c r="R19323">
        <v>69</v>
      </c>
      <c r="S19323">
        <v>4</v>
      </c>
    </row>
    <row r="19324" spans="1:24" x14ac:dyDescent="0.3">
      <c r="A19324">
        <v>1385</v>
      </c>
      <c r="B19324" t="s">
        <v>1372</v>
      </c>
      <c r="C19324" t="s">
        <v>144</v>
      </c>
      <c r="P19324">
        <v>11</v>
      </c>
      <c r="Q19324">
        <v>0</v>
      </c>
      <c r="R19324">
        <v>26</v>
      </c>
      <c r="S19324">
        <v>4</v>
      </c>
    </row>
    <row r="19325" spans="1:24" x14ac:dyDescent="0.3">
      <c r="A19325">
        <v>1385</v>
      </c>
      <c r="B19325" t="s">
        <v>1372</v>
      </c>
      <c r="C19325" t="s">
        <v>4660</v>
      </c>
      <c r="P19325">
        <v>9</v>
      </c>
      <c r="Q19325">
        <v>1</v>
      </c>
      <c r="R19325">
        <v>9</v>
      </c>
      <c r="S19325">
        <v>1</v>
      </c>
    </row>
    <row r="19326" spans="1:24" x14ac:dyDescent="0.3">
      <c r="A19326">
        <v>1385</v>
      </c>
      <c r="B19326" t="s">
        <v>1372</v>
      </c>
      <c r="C19326" t="s">
        <v>4661</v>
      </c>
      <c r="P19326">
        <v>6</v>
      </c>
      <c r="Q19326">
        <v>0</v>
      </c>
      <c r="R19326">
        <v>6</v>
      </c>
      <c r="S19326">
        <v>1</v>
      </c>
    </row>
    <row r="19327" spans="1:24" x14ac:dyDescent="0.3">
      <c r="A19327">
        <v>1385</v>
      </c>
      <c r="B19327" t="s">
        <v>477</v>
      </c>
      <c r="C19327" t="s">
        <v>4662</v>
      </c>
      <c r="T19327">
        <v>17.2</v>
      </c>
      <c r="U19327">
        <v>34</v>
      </c>
      <c r="V19327">
        <v>0</v>
      </c>
      <c r="W19327">
        <v>69</v>
      </c>
      <c r="X19327">
        <v>4</v>
      </c>
    </row>
    <row r="19328" spans="1:24" x14ac:dyDescent="0.3">
      <c r="A19328">
        <v>1385</v>
      </c>
      <c r="B19328" t="s">
        <v>477</v>
      </c>
      <c r="C19328" t="s">
        <v>4354</v>
      </c>
      <c r="T19328">
        <v>24.5</v>
      </c>
      <c r="U19328">
        <v>28</v>
      </c>
      <c r="V19328">
        <v>0</v>
      </c>
      <c r="W19328">
        <v>49</v>
      </c>
      <c r="X19328">
        <v>2</v>
      </c>
    </row>
    <row r="19329" spans="1:39" x14ac:dyDescent="0.3">
      <c r="A19329">
        <v>1385</v>
      </c>
      <c r="B19329" t="s">
        <v>1372</v>
      </c>
      <c r="C19329" t="s">
        <v>565</v>
      </c>
      <c r="T19329">
        <v>10</v>
      </c>
      <c r="U19329">
        <v>14</v>
      </c>
      <c r="V19329">
        <v>0</v>
      </c>
      <c r="W19329">
        <v>30</v>
      </c>
      <c r="X19329">
        <v>3</v>
      </c>
    </row>
    <row r="19330" spans="1:39" x14ac:dyDescent="0.3">
      <c r="A19330">
        <v>1385</v>
      </c>
      <c r="B19330" t="s">
        <v>1372</v>
      </c>
      <c r="C19330" t="s">
        <v>339</v>
      </c>
      <c r="T19330">
        <v>18</v>
      </c>
      <c r="U19330">
        <v>21</v>
      </c>
      <c r="V19330">
        <v>0</v>
      </c>
      <c r="W19330">
        <v>36</v>
      </c>
      <c r="X19330">
        <v>2</v>
      </c>
    </row>
    <row r="19331" spans="1:39" x14ac:dyDescent="0.3">
      <c r="A19331">
        <v>1385</v>
      </c>
      <c r="B19331" t="s">
        <v>477</v>
      </c>
      <c r="C19331" t="s">
        <v>4663</v>
      </c>
      <c r="Y19331">
        <v>5</v>
      </c>
      <c r="Z19331">
        <v>9</v>
      </c>
      <c r="AA19331">
        <v>0</v>
      </c>
      <c r="AB19331">
        <v>15</v>
      </c>
      <c r="AC19331">
        <v>3</v>
      </c>
    </row>
    <row r="19332" spans="1:39" x14ac:dyDescent="0.3">
      <c r="A19332">
        <v>1385</v>
      </c>
      <c r="B19332" t="s">
        <v>1372</v>
      </c>
      <c r="C19332" t="s">
        <v>339</v>
      </c>
      <c r="Y19332">
        <v>18.2</v>
      </c>
      <c r="Z19332">
        <v>29</v>
      </c>
      <c r="AA19332">
        <v>0</v>
      </c>
      <c r="AB19332">
        <v>91</v>
      </c>
      <c r="AC19332">
        <v>5</v>
      </c>
    </row>
    <row r="19333" spans="1:39" x14ac:dyDescent="0.3">
      <c r="A19333">
        <v>1385</v>
      </c>
      <c r="B19333" t="s">
        <v>477</v>
      </c>
      <c r="C19333" t="s">
        <v>4363</v>
      </c>
      <c r="AD19333">
        <v>1</v>
      </c>
      <c r="AE19333">
        <v>41</v>
      </c>
      <c r="AF19333">
        <v>1</v>
      </c>
      <c r="AG19333">
        <v>100</v>
      </c>
      <c r="AH19333">
        <v>8</v>
      </c>
      <c r="AI19333">
        <v>5</v>
      </c>
    </row>
    <row r="19334" spans="1:39" x14ac:dyDescent="0.3">
      <c r="A19334">
        <v>1385</v>
      </c>
      <c r="B19334" t="s">
        <v>1372</v>
      </c>
      <c r="C19334" t="s">
        <v>2764</v>
      </c>
      <c r="AD19334">
        <v>3</v>
      </c>
      <c r="AE19334">
        <v>47</v>
      </c>
      <c r="AF19334">
        <v>3</v>
      </c>
      <c r="AG19334">
        <v>100</v>
      </c>
      <c r="AH19334">
        <v>11</v>
      </c>
      <c r="AI19334">
        <v>2</v>
      </c>
    </row>
    <row r="19335" spans="1:39" x14ac:dyDescent="0.3">
      <c r="A19335">
        <v>1385</v>
      </c>
      <c r="B19335" t="s">
        <v>477</v>
      </c>
      <c r="C19335" t="s">
        <v>536</v>
      </c>
      <c r="AJ19335">
        <v>45</v>
      </c>
      <c r="AK19335">
        <v>298</v>
      </c>
      <c r="AL19335">
        <v>42.6</v>
      </c>
      <c r="AM19335">
        <v>7</v>
      </c>
    </row>
    <row r="19336" spans="1:39" x14ac:dyDescent="0.3">
      <c r="A19336">
        <v>1385</v>
      </c>
      <c r="B19336" t="s">
        <v>1372</v>
      </c>
      <c r="C19336" t="s">
        <v>2754</v>
      </c>
      <c r="AJ19336">
        <v>63</v>
      </c>
      <c r="AK19336">
        <v>244</v>
      </c>
      <c r="AL19336">
        <v>48.8</v>
      </c>
      <c r="AM19336">
        <v>5</v>
      </c>
    </row>
    <row r="19337" spans="1:39" x14ac:dyDescent="0.3">
      <c r="A19337">
        <v>1386</v>
      </c>
      <c r="B19337" t="s">
        <v>2210</v>
      </c>
      <c r="C19337" t="s">
        <v>199</v>
      </c>
      <c r="D19337">
        <v>31</v>
      </c>
      <c r="E19337">
        <v>51.6</v>
      </c>
      <c r="F19337">
        <v>16</v>
      </c>
      <c r="G19337">
        <v>2</v>
      </c>
      <c r="H19337">
        <v>0</v>
      </c>
      <c r="I19337">
        <v>221</v>
      </c>
      <c r="J19337">
        <v>98.6</v>
      </c>
    </row>
    <row r="19338" spans="1:39" x14ac:dyDescent="0.3">
      <c r="A19338">
        <v>1386</v>
      </c>
      <c r="B19338" t="s">
        <v>2210</v>
      </c>
      <c r="C19338" t="s">
        <v>4207</v>
      </c>
      <c r="D19338">
        <v>20</v>
      </c>
      <c r="E19338">
        <v>60</v>
      </c>
      <c r="F19338">
        <v>12</v>
      </c>
      <c r="G19338">
        <v>1</v>
      </c>
      <c r="H19338">
        <v>3</v>
      </c>
      <c r="I19338">
        <v>167</v>
      </c>
      <c r="J19338">
        <v>169.6</v>
      </c>
    </row>
    <row r="19339" spans="1:39" x14ac:dyDescent="0.3">
      <c r="A19339">
        <v>1386</v>
      </c>
      <c r="B19339" t="s">
        <v>527</v>
      </c>
      <c r="C19339" t="s">
        <v>122</v>
      </c>
      <c r="D19339">
        <v>21</v>
      </c>
      <c r="E19339">
        <v>71.400000000000006</v>
      </c>
      <c r="F19339">
        <v>15</v>
      </c>
      <c r="G19339">
        <v>1</v>
      </c>
      <c r="H19339">
        <v>5</v>
      </c>
      <c r="I19339">
        <v>318</v>
      </c>
      <c r="J19339">
        <v>267.7</v>
      </c>
    </row>
    <row r="19340" spans="1:39" x14ac:dyDescent="0.3">
      <c r="A19340">
        <v>1386</v>
      </c>
      <c r="B19340" t="s">
        <v>2210</v>
      </c>
      <c r="C19340" t="s">
        <v>4664</v>
      </c>
      <c r="K19340">
        <v>8</v>
      </c>
      <c r="L19340">
        <v>0</v>
      </c>
      <c r="M19340">
        <v>20</v>
      </c>
      <c r="N19340">
        <v>0</v>
      </c>
      <c r="O19340">
        <v>34</v>
      </c>
    </row>
    <row r="19341" spans="1:39" x14ac:dyDescent="0.3">
      <c r="A19341">
        <v>1386</v>
      </c>
      <c r="B19341" t="s">
        <v>2210</v>
      </c>
      <c r="C19341" t="s">
        <v>199</v>
      </c>
      <c r="K19341">
        <v>7</v>
      </c>
      <c r="L19341">
        <v>0</v>
      </c>
      <c r="M19341">
        <v>11</v>
      </c>
      <c r="N19341">
        <v>1</v>
      </c>
      <c r="O19341">
        <v>32</v>
      </c>
    </row>
    <row r="19342" spans="1:39" x14ac:dyDescent="0.3">
      <c r="A19342">
        <v>1386</v>
      </c>
      <c r="B19342" t="s">
        <v>2210</v>
      </c>
      <c r="C19342" t="s">
        <v>4665</v>
      </c>
      <c r="K19342">
        <v>13</v>
      </c>
      <c r="L19342">
        <v>0</v>
      </c>
      <c r="M19342">
        <v>16</v>
      </c>
      <c r="N19342">
        <v>0</v>
      </c>
      <c r="O19342">
        <v>22</v>
      </c>
    </row>
    <row r="19343" spans="1:39" x14ac:dyDescent="0.3">
      <c r="A19343">
        <v>1386</v>
      </c>
      <c r="B19343" t="s">
        <v>2210</v>
      </c>
      <c r="C19343" t="s">
        <v>4001</v>
      </c>
      <c r="K19343">
        <v>3</v>
      </c>
      <c r="L19343">
        <v>0</v>
      </c>
      <c r="M19343">
        <v>4</v>
      </c>
      <c r="N19343">
        <v>0</v>
      </c>
      <c r="O19343">
        <v>8</v>
      </c>
    </row>
    <row r="19344" spans="1:39" x14ac:dyDescent="0.3">
      <c r="A19344">
        <v>1386</v>
      </c>
      <c r="B19344" t="s">
        <v>527</v>
      </c>
      <c r="C19344" t="s">
        <v>4325</v>
      </c>
      <c r="K19344">
        <v>27</v>
      </c>
      <c r="L19344">
        <v>0</v>
      </c>
      <c r="M19344">
        <v>33</v>
      </c>
      <c r="N19344">
        <v>0</v>
      </c>
      <c r="O19344">
        <v>125</v>
      </c>
    </row>
    <row r="19345" spans="1:19" x14ac:dyDescent="0.3">
      <c r="A19345">
        <v>1386</v>
      </c>
      <c r="B19345" t="s">
        <v>527</v>
      </c>
      <c r="C19345" t="s">
        <v>4666</v>
      </c>
      <c r="K19345">
        <v>3</v>
      </c>
      <c r="L19345">
        <v>0</v>
      </c>
      <c r="M19345">
        <v>3</v>
      </c>
      <c r="N19345">
        <v>1</v>
      </c>
      <c r="O19345">
        <v>5</v>
      </c>
    </row>
    <row r="19346" spans="1:19" x14ac:dyDescent="0.3">
      <c r="A19346">
        <v>1386</v>
      </c>
      <c r="B19346" t="s">
        <v>527</v>
      </c>
      <c r="C19346" t="s">
        <v>320</v>
      </c>
      <c r="K19346">
        <v>1</v>
      </c>
      <c r="L19346">
        <v>0</v>
      </c>
      <c r="M19346">
        <v>3</v>
      </c>
      <c r="N19346">
        <v>0</v>
      </c>
      <c r="O19346">
        <v>3</v>
      </c>
    </row>
    <row r="19347" spans="1:19" x14ac:dyDescent="0.3">
      <c r="A19347">
        <v>1386</v>
      </c>
      <c r="B19347" t="s">
        <v>527</v>
      </c>
      <c r="C19347" t="s">
        <v>122</v>
      </c>
      <c r="K19347">
        <v>2</v>
      </c>
      <c r="L19347">
        <v>0</v>
      </c>
      <c r="M19347">
        <v>0</v>
      </c>
      <c r="N19347">
        <v>0</v>
      </c>
      <c r="O19347">
        <v>-13</v>
      </c>
    </row>
    <row r="19348" spans="1:19" x14ac:dyDescent="0.3">
      <c r="A19348">
        <v>1386</v>
      </c>
      <c r="B19348" t="s">
        <v>2210</v>
      </c>
      <c r="C19348" t="s">
        <v>209</v>
      </c>
      <c r="P19348">
        <v>18</v>
      </c>
      <c r="Q19348">
        <v>0</v>
      </c>
      <c r="R19348">
        <v>65</v>
      </c>
      <c r="S19348">
        <v>5</v>
      </c>
    </row>
    <row r="19349" spans="1:19" x14ac:dyDescent="0.3">
      <c r="A19349">
        <v>1386</v>
      </c>
      <c r="B19349" t="s">
        <v>2210</v>
      </c>
      <c r="C19349" t="s">
        <v>401</v>
      </c>
      <c r="P19349">
        <v>43</v>
      </c>
      <c r="Q19349">
        <v>1</v>
      </c>
      <c r="R19349">
        <v>61</v>
      </c>
      <c r="S19349">
        <v>2</v>
      </c>
    </row>
    <row r="19350" spans="1:19" x14ac:dyDescent="0.3">
      <c r="A19350">
        <v>1386</v>
      </c>
      <c r="B19350" t="s">
        <v>2210</v>
      </c>
      <c r="C19350" t="s">
        <v>449</v>
      </c>
      <c r="P19350">
        <v>23</v>
      </c>
      <c r="Q19350">
        <v>1</v>
      </c>
      <c r="R19350">
        <v>59</v>
      </c>
      <c r="S19350">
        <v>3</v>
      </c>
    </row>
    <row r="19351" spans="1:19" x14ac:dyDescent="0.3">
      <c r="A19351">
        <v>1386</v>
      </c>
      <c r="B19351" t="s">
        <v>2210</v>
      </c>
      <c r="C19351" t="s">
        <v>3902</v>
      </c>
      <c r="P19351">
        <v>33</v>
      </c>
      <c r="Q19351">
        <v>0</v>
      </c>
      <c r="R19351">
        <v>56</v>
      </c>
      <c r="S19351">
        <v>3</v>
      </c>
    </row>
    <row r="19352" spans="1:19" x14ac:dyDescent="0.3">
      <c r="A19352">
        <v>1386</v>
      </c>
      <c r="B19352" t="s">
        <v>2210</v>
      </c>
      <c r="C19352" t="s">
        <v>2184</v>
      </c>
      <c r="P19352">
        <v>15</v>
      </c>
      <c r="Q19352">
        <v>0</v>
      </c>
      <c r="R19352">
        <v>46</v>
      </c>
      <c r="S19352">
        <v>4</v>
      </c>
    </row>
    <row r="19353" spans="1:19" x14ac:dyDescent="0.3">
      <c r="A19353">
        <v>1386</v>
      </c>
      <c r="B19353" t="s">
        <v>2210</v>
      </c>
      <c r="C19353" t="s">
        <v>4001</v>
      </c>
      <c r="P19353">
        <v>16</v>
      </c>
      <c r="Q19353">
        <v>1</v>
      </c>
      <c r="R19353">
        <v>28</v>
      </c>
      <c r="S19353">
        <v>3</v>
      </c>
    </row>
    <row r="19354" spans="1:19" x14ac:dyDescent="0.3">
      <c r="A19354">
        <v>1386</v>
      </c>
      <c r="B19354" t="s">
        <v>2210</v>
      </c>
      <c r="C19354" t="s">
        <v>4667</v>
      </c>
      <c r="P19354">
        <v>19</v>
      </c>
      <c r="Q19354">
        <v>0</v>
      </c>
      <c r="R19354">
        <v>23</v>
      </c>
      <c r="S19354">
        <v>2</v>
      </c>
    </row>
    <row r="19355" spans="1:19" x14ac:dyDescent="0.3">
      <c r="A19355">
        <v>1386</v>
      </c>
      <c r="B19355" t="s">
        <v>2210</v>
      </c>
      <c r="C19355" t="s">
        <v>4665</v>
      </c>
      <c r="P19355">
        <v>9</v>
      </c>
      <c r="Q19355">
        <v>0</v>
      </c>
      <c r="R19355">
        <v>17</v>
      </c>
      <c r="S19355">
        <v>2</v>
      </c>
    </row>
    <row r="19356" spans="1:19" x14ac:dyDescent="0.3">
      <c r="A19356">
        <v>1386</v>
      </c>
      <c r="B19356" t="s">
        <v>2210</v>
      </c>
      <c r="C19356" t="s">
        <v>869</v>
      </c>
      <c r="P19356">
        <v>14</v>
      </c>
      <c r="Q19356">
        <v>0</v>
      </c>
      <c r="R19356">
        <v>14</v>
      </c>
      <c r="S19356">
        <v>1</v>
      </c>
    </row>
    <row r="19357" spans="1:19" x14ac:dyDescent="0.3">
      <c r="A19357">
        <v>1386</v>
      </c>
      <c r="B19357" t="s">
        <v>2210</v>
      </c>
      <c r="C19357" t="s">
        <v>174</v>
      </c>
      <c r="P19357">
        <v>12</v>
      </c>
      <c r="Q19357">
        <v>0</v>
      </c>
      <c r="R19357">
        <v>12</v>
      </c>
      <c r="S19357">
        <v>1</v>
      </c>
    </row>
    <row r="19358" spans="1:19" x14ac:dyDescent="0.3">
      <c r="A19358">
        <v>1386</v>
      </c>
      <c r="B19358" t="s">
        <v>2210</v>
      </c>
      <c r="C19358" t="s">
        <v>4668</v>
      </c>
      <c r="P19358">
        <v>5</v>
      </c>
      <c r="Q19358">
        <v>0</v>
      </c>
      <c r="R19358">
        <v>7</v>
      </c>
      <c r="S19358">
        <v>2</v>
      </c>
    </row>
    <row r="19359" spans="1:19" x14ac:dyDescent="0.3">
      <c r="A19359">
        <v>1386</v>
      </c>
      <c r="B19359" t="s">
        <v>527</v>
      </c>
      <c r="C19359" t="s">
        <v>320</v>
      </c>
      <c r="P19359">
        <v>60</v>
      </c>
      <c r="Q19359">
        <v>2</v>
      </c>
      <c r="R19359">
        <v>156</v>
      </c>
      <c r="S19359">
        <v>6</v>
      </c>
    </row>
    <row r="19360" spans="1:19" x14ac:dyDescent="0.3">
      <c r="A19360">
        <v>1386</v>
      </c>
      <c r="B19360" t="s">
        <v>527</v>
      </c>
      <c r="C19360" t="s">
        <v>4669</v>
      </c>
      <c r="P19360">
        <v>27</v>
      </c>
      <c r="Q19360">
        <v>2</v>
      </c>
      <c r="R19360">
        <v>99</v>
      </c>
      <c r="S19360">
        <v>6</v>
      </c>
    </row>
    <row r="19361" spans="1:39" x14ac:dyDescent="0.3">
      <c r="A19361">
        <v>1386</v>
      </c>
      <c r="B19361" t="s">
        <v>527</v>
      </c>
      <c r="C19361" t="s">
        <v>4666</v>
      </c>
      <c r="P19361">
        <v>40</v>
      </c>
      <c r="Q19361">
        <v>1</v>
      </c>
      <c r="R19361">
        <v>47</v>
      </c>
      <c r="S19361">
        <v>2</v>
      </c>
    </row>
    <row r="19362" spans="1:39" x14ac:dyDescent="0.3">
      <c r="A19362">
        <v>1386</v>
      </c>
      <c r="B19362" t="s">
        <v>527</v>
      </c>
      <c r="C19362" t="s">
        <v>4416</v>
      </c>
      <c r="P19362">
        <v>16</v>
      </c>
      <c r="Q19362">
        <v>0</v>
      </c>
      <c r="R19362">
        <v>16</v>
      </c>
      <c r="S19362">
        <v>1</v>
      </c>
    </row>
    <row r="19363" spans="1:39" x14ac:dyDescent="0.3">
      <c r="A19363">
        <v>1386</v>
      </c>
      <c r="B19363" t="s">
        <v>2210</v>
      </c>
      <c r="C19363" t="s">
        <v>4665</v>
      </c>
      <c r="T19363">
        <v>16</v>
      </c>
      <c r="U19363">
        <v>25</v>
      </c>
      <c r="V19363">
        <v>0</v>
      </c>
      <c r="W19363">
        <v>48</v>
      </c>
      <c r="X19363">
        <v>3</v>
      </c>
    </row>
    <row r="19364" spans="1:39" x14ac:dyDescent="0.3">
      <c r="A19364">
        <v>1386</v>
      </c>
      <c r="B19364" t="s">
        <v>2210</v>
      </c>
      <c r="C19364" t="s">
        <v>44</v>
      </c>
      <c r="T19364">
        <v>35</v>
      </c>
      <c r="U19364">
        <v>35</v>
      </c>
      <c r="V19364">
        <v>0</v>
      </c>
      <c r="W19364">
        <v>35</v>
      </c>
      <c r="X19364">
        <v>1</v>
      </c>
    </row>
    <row r="19365" spans="1:39" x14ac:dyDescent="0.3">
      <c r="A19365">
        <v>1386</v>
      </c>
      <c r="B19365" t="s">
        <v>527</v>
      </c>
      <c r="C19365" t="s">
        <v>1244</v>
      </c>
      <c r="T19365">
        <v>58</v>
      </c>
      <c r="U19365">
        <v>99</v>
      </c>
      <c r="V19365">
        <v>1</v>
      </c>
      <c r="W19365">
        <v>116</v>
      </c>
      <c r="X19365">
        <v>2</v>
      </c>
    </row>
    <row r="19366" spans="1:39" x14ac:dyDescent="0.3">
      <c r="A19366">
        <v>1386</v>
      </c>
      <c r="B19366" t="s">
        <v>527</v>
      </c>
      <c r="C19366" t="s">
        <v>1897</v>
      </c>
      <c r="T19366">
        <v>19</v>
      </c>
      <c r="U19366">
        <v>21</v>
      </c>
      <c r="V19366">
        <v>0</v>
      </c>
      <c r="W19366">
        <v>38</v>
      </c>
      <c r="X19366">
        <v>2</v>
      </c>
    </row>
    <row r="19367" spans="1:39" x14ac:dyDescent="0.3">
      <c r="A19367">
        <v>1386</v>
      </c>
      <c r="B19367" t="s">
        <v>527</v>
      </c>
      <c r="C19367" t="s">
        <v>320</v>
      </c>
      <c r="T19367">
        <v>17</v>
      </c>
      <c r="U19367">
        <v>17</v>
      </c>
      <c r="V19367">
        <v>0</v>
      </c>
      <c r="W19367">
        <v>17</v>
      </c>
      <c r="X19367">
        <v>1</v>
      </c>
    </row>
    <row r="19368" spans="1:39" x14ac:dyDescent="0.3">
      <c r="A19368">
        <v>1386</v>
      </c>
      <c r="B19368" t="s">
        <v>2210</v>
      </c>
      <c r="C19368" t="s">
        <v>4665</v>
      </c>
      <c r="Y19368">
        <v>9</v>
      </c>
      <c r="Z19368">
        <v>11</v>
      </c>
      <c r="AA19368">
        <v>0</v>
      </c>
      <c r="AB19368">
        <v>18</v>
      </c>
      <c r="AC19368">
        <v>2</v>
      </c>
    </row>
    <row r="19369" spans="1:39" x14ac:dyDescent="0.3">
      <c r="A19369">
        <v>1386</v>
      </c>
      <c r="B19369" t="s">
        <v>2210</v>
      </c>
      <c r="C19369" t="s">
        <v>4670</v>
      </c>
      <c r="AD19369">
        <v>3</v>
      </c>
      <c r="AE19369">
        <v>47</v>
      </c>
      <c r="AF19369">
        <v>3</v>
      </c>
      <c r="AG19369">
        <v>100</v>
      </c>
      <c r="AH19369">
        <v>12</v>
      </c>
      <c r="AI19369">
        <v>3</v>
      </c>
    </row>
    <row r="19370" spans="1:39" x14ac:dyDescent="0.3">
      <c r="A19370">
        <v>1386</v>
      </c>
      <c r="B19370" t="s">
        <v>527</v>
      </c>
      <c r="C19370" t="s">
        <v>4671</v>
      </c>
      <c r="AD19370">
        <v>0</v>
      </c>
      <c r="AE19370" t="s">
        <v>136</v>
      </c>
      <c r="AF19370">
        <v>0</v>
      </c>
      <c r="AG19370" t="s">
        <v>136</v>
      </c>
      <c r="AH19370">
        <v>7</v>
      </c>
      <c r="AI19370">
        <v>7</v>
      </c>
    </row>
    <row r="19371" spans="1:39" x14ac:dyDescent="0.3">
      <c r="A19371">
        <v>1386</v>
      </c>
      <c r="B19371" t="s">
        <v>2210</v>
      </c>
      <c r="C19371" t="s">
        <v>785</v>
      </c>
      <c r="AJ19371">
        <v>38</v>
      </c>
      <c r="AK19371">
        <v>88</v>
      </c>
      <c r="AL19371">
        <v>29.3</v>
      </c>
      <c r="AM19371">
        <v>3</v>
      </c>
    </row>
    <row r="19372" spans="1:39" x14ac:dyDescent="0.3">
      <c r="A19372">
        <v>1386</v>
      </c>
      <c r="B19372" t="s">
        <v>527</v>
      </c>
      <c r="C19372" t="s">
        <v>4329</v>
      </c>
      <c r="AJ19372">
        <v>46</v>
      </c>
      <c r="AK19372">
        <v>78</v>
      </c>
      <c r="AL19372">
        <v>39</v>
      </c>
      <c r="AM19372">
        <v>2</v>
      </c>
    </row>
    <row r="19373" spans="1:39" x14ac:dyDescent="0.3">
      <c r="A19373">
        <v>1387</v>
      </c>
      <c r="B19373" t="s">
        <v>380</v>
      </c>
      <c r="C19373" t="s">
        <v>3399</v>
      </c>
      <c r="D19373">
        <v>39</v>
      </c>
      <c r="E19373">
        <v>61.5</v>
      </c>
      <c r="F19373">
        <v>24</v>
      </c>
      <c r="G19373">
        <v>2</v>
      </c>
      <c r="H19373">
        <v>2</v>
      </c>
      <c r="I19373">
        <v>310</v>
      </c>
      <c r="J19373">
        <v>135</v>
      </c>
    </row>
    <row r="19374" spans="1:39" x14ac:dyDescent="0.3">
      <c r="A19374">
        <v>1387</v>
      </c>
      <c r="B19374" t="s">
        <v>455</v>
      </c>
      <c r="C19374" t="s">
        <v>2528</v>
      </c>
      <c r="D19374">
        <v>29</v>
      </c>
      <c r="E19374">
        <v>55.2</v>
      </c>
      <c r="F19374">
        <v>16</v>
      </c>
      <c r="G19374">
        <v>0</v>
      </c>
      <c r="H19374">
        <v>0</v>
      </c>
      <c r="I19374">
        <v>202</v>
      </c>
      <c r="J19374">
        <v>113.7</v>
      </c>
    </row>
    <row r="19375" spans="1:39" x14ac:dyDescent="0.3">
      <c r="A19375">
        <v>1387</v>
      </c>
      <c r="B19375" t="s">
        <v>455</v>
      </c>
      <c r="C19375" t="s">
        <v>4157</v>
      </c>
      <c r="D19375">
        <v>1</v>
      </c>
      <c r="E19375">
        <v>0</v>
      </c>
      <c r="F19375">
        <v>0</v>
      </c>
      <c r="G19375">
        <v>1</v>
      </c>
      <c r="H19375">
        <v>0</v>
      </c>
      <c r="I19375">
        <v>0</v>
      </c>
      <c r="J19375">
        <v>-200</v>
      </c>
    </row>
    <row r="19376" spans="1:39" x14ac:dyDescent="0.3">
      <c r="A19376">
        <v>1387</v>
      </c>
      <c r="B19376" t="s">
        <v>380</v>
      </c>
      <c r="C19376" t="s">
        <v>4672</v>
      </c>
      <c r="K19376">
        <v>15</v>
      </c>
      <c r="L19376">
        <v>0</v>
      </c>
      <c r="M19376">
        <v>13</v>
      </c>
      <c r="N19376">
        <v>2</v>
      </c>
      <c r="O19376">
        <v>74</v>
      </c>
    </row>
    <row r="19377" spans="1:19" x14ac:dyDescent="0.3">
      <c r="A19377">
        <v>1387</v>
      </c>
      <c r="B19377" t="s">
        <v>380</v>
      </c>
      <c r="C19377" t="s">
        <v>4673</v>
      </c>
      <c r="K19377">
        <v>1</v>
      </c>
      <c r="L19377">
        <v>0</v>
      </c>
      <c r="M19377">
        <v>19</v>
      </c>
      <c r="N19377">
        <v>1</v>
      </c>
      <c r="O19377">
        <v>19</v>
      </c>
    </row>
    <row r="19378" spans="1:19" x14ac:dyDescent="0.3">
      <c r="A19378">
        <v>1387</v>
      </c>
      <c r="B19378" t="s">
        <v>380</v>
      </c>
      <c r="C19378" t="s">
        <v>202</v>
      </c>
      <c r="K19378">
        <v>1</v>
      </c>
      <c r="L19378">
        <v>0</v>
      </c>
      <c r="M19378">
        <v>11</v>
      </c>
      <c r="N19378">
        <v>0</v>
      </c>
      <c r="O19378">
        <v>11</v>
      </c>
    </row>
    <row r="19379" spans="1:19" x14ac:dyDescent="0.3">
      <c r="A19379">
        <v>1387</v>
      </c>
      <c r="B19379" t="s">
        <v>380</v>
      </c>
      <c r="C19379" t="s">
        <v>3399</v>
      </c>
      <c r="K19379">
        <v>3</v>
      </c>
      <c r="L19379">
        <v>0</v>
      </c>
      <c r="M19379">
        <v>8</v>
      </c>
      <c r="N19379">
        <v>0</v>
      </c>
      <c r="O19379">
        <v>9</v>
      </c>
    </row>
    <row r="19380" spans="1:19" x14ac:dyDescent="0.3">
      <c r="A19380">
        <v>1387</v>
      </c>
      <c r="B19380" t="s">
        <v>380</v>
      </c>
      <c r="C19380" t="s">
        <v>3646</v>
      </c>
      <c r="K19380">
        <v>2</v>
      </c>
      <c r="L19380">
        <v>0</v>
      </c>
      <c r="M19380">
        <v>0</v>
      </c>
      <c r="N19380">
        <v>0</v>
      </c>
      <c r="O19380">
        <v>0</v>
      </c>
    </row>
    <row r="19381" spans="1:19" x14ac:dyDescent="0.3">
      <c r="A19381">
        <v>1387</v>
      </c>
      <c r="B19381" t="s">
        <v>455</v>
      </c>
      <c r="C19381" t="s">
        <v>4674</v>
      </c>
      <c r="K19381">
        <v>42</v>
      </c>
      <c r="L19381">
        <v>0</v>
      </c>
      <c r="M19381">
        <v>32</v>
      </c>
      <c r="N19381">
        <v>2</v>
      </c>
      <c r="O19381">
        <v>246</v>
      </c>
    </row>
    <row r="19382" spans="1:19" x14ac:dyDescent="0.3">
      <c r="A19382">
        <v>1387</v>
      </c>
      <c r="B19382" t="s">
        <v>455</v>
      </c>
      <c r="C19382" t="s">
        <v>996</v>
      </c>
      <c r="K19382">
        <v>1</v>
      </c>
      <c r="L19382">
        <v>0</v>
      </c>
      <c r="M19382">
        <v>23</v>
      </c>
      <c r="N19382">
        <v>0</v>
      </c>
      <c r="O19382">
        <v>23</v>
      </c>
    </row>
    <row r="19383" spans="1:19" x14ac:dyDescent="0.3">
      <c r="A19383">
        <v>1387</v>
      </c>
      <c r="B19383" t="s">
        <v>455</v>
      </c>
      <c r="C19383" t="s">
        <v>246</v>
      </c>
      <c r="K19383">
        <v>1</v>
      </c>
      <c r="L19383">
        <v>0</v>
      </c>
      <c r="M19383">
        <v>12</v>
      </c>
      <c r="N19383">
        <v>0</v>
      </c>
      <c r="O19383">
        <v>12</v>
      </c>
    </row>
    <row r="19384" spans="1:19" x14ac:dyDescent="0.3">
      <c r="A19384">
        <v>1387</v>
      </c>
      <c r="B19384" t="s">
        <v>455</v>
      </c>
      <c r="C19384" t="s">
        <v>2359</v>
      </c>
      <c r="K19384">
        <v>4</v>
      </c>
      <c r="L19384">
        <v>0</v>
      </c>
      <c r="M19384">
        <v>4</v>
      </c>
      <c r="N19384">
        <v>0</v>
      </c>
      <c r="O19384">
        <v>10</v>
      </c>
    </row>
    <row r="19385" spans="1:19" x14ac:dyDescent="0.3">
      <c r="A19385">
        <v>1387</v>
      </c>
      <c r="B19385" t="s">
        <v>455</v>
      </c>
      <c r="C19385" t="s">
        <v>588</v>
      </c>
      <c r="K19385">
        <v>1</v>
      </c>
      <c r="L19385">
        <v>0</v>
      </c>
      <c r="M19385">
        <v>7</v>
      </c>
      <c r="N19385">
        <v>0</v>
      </c>
      <c r="O19385">
        <v>7</v>
      </c>
    </row>
    <row r="19386" spans="1:19" x14ac:dyDescent="0.3">
      <c r="A19386">
        <v>1387</v>
      </c>
      <c r="B19386" t="s">
        <v>455</v>
      </c>
      <c r="C19386" t="s">
        <v>2528</v>
      </c>
      <c r="K19386">
        <v>8</v>
      </c>
      <c r="L19386">
        <v>0</v>
      </c>
      <c r="M19386">
        <v>9</v>
      </c>
      <c r="N19386">
        <v>1</v>
      </c>
      <c r="O19386">
        <v>4</v>
      </c>
    </row>
    <row r="19387" spans="1:19" x14ac:dyDescent="0.3">
      <c r="A19387">
        <v>1387</v>
      </c>
      <c r="B19387" t="s">
        <v>380</v>
      </c>
      <c r="C19387" t="s">
        <v>4673</v>
      </c>
      <c r="P19387">
        <v>58</v>
      </c>
      <c r="Q19387">
        <v>1</v>
      </c>
      <c r="R19387">
        <v>157</v>
      </c>
      <c r="S19387">
        <v>7</v>
      </c>
    </row>
    <row r="19388" spans="1:19" x14ac:dyDescent="0.3">
      <c r="A19388">
        <v>1387</v>
      </c>
      <c r="B19388" t="s">
        <v>380</v>
      </c>
      <c r="C19388" t="s">
        <v>3646</v>
      </c>
      <c r="P19388">
        <v>30</v>
      </c>
      <c r="Q19388">
        <v>0</v>
      </c>
      <c r="R19388">
        <v>76</v>
      </c>
      <c r="S19388">
        <v>4</v>
      </c>
    </row>
    <row r="19389" spans="1:19" x14ac:dyDescent="0.3">
      <c r="A19389">
        <v>1387</v>
      </c>
      <c r="B19389" t="s">
        <v>380</v>
      </c>
      <c r="C19389" t="s">
        <v>4672</v>
      </c>
      <c r="P19389">
        <v>14</v>
      </c>
      <c r="Q19389">
        <v>0</v>
      </c>
      <c r="R19389">
        <v>36</v>
      </c>
      <c r="S19389">
        <v>5</v>
      </c>
    </row>
    <row r="19390" spans="1:19" x14ac:dyDescent="0.3">
      <c r="A19390">
        <v>1387</v>
      </c>
      <c r="B19390" t="s">
        <v>380</v>
      </c>
      <c r="C19390" t="s">
        <v>2499</v>
      </c>
      <c r="P19390">
        <v>11</v>
      </c>
      <c r="Q19390">
        <v>0</v>
      </c>
      <c r="R19390">
        <v>27</v>
      </c>
      <c r="S19390">
        <v>4</v>
      </c>
    </row>
    <row r="19391" spans="1:19" x14ac:dyDescent="0.3">
      <c r="A19391">
        <v>1387</v>
      </c>
      <c r="B19391" t="s">
        <v>380</v>
      </c>
      <c r="C19391" t="s">
        <v>202</v>
      </c>
      <c r="P19391">
        <v>8</v>
      </c>
      <c r="Q19391">
        <v>0</v>
      </c>
      <c r="R19391">
        <v>8</v>
      </c>
      <c r="S19391">
        <v>1</v>
      </c>
    </row>
    <row r="19392" spans="1:19" x14ac:dyDescent="0.3">
      <c r="A19392">
        <v>1387</v>
      </c>
      <c r="B19392" t="s">
        <v>380</v>
      </c>
      <c r="C19392" t="s">
        <v>2177</v>
      </c>
      <c r="P19392">
        <v>4</v>
      </c>
      <c r="Q19392">
        <v>0</v>
      </c>
      <c r="R19392">
        <v>4</v>
      </c>
      <c r="S19392">
        <v>2</v>
      </c>
    </row>
    <row r="19393" spans="1:39" x14ac:dyDescent="0.3">
      <c r="A19393">
        <v>1387</v>
      </c>
      <c r="B19393" t="s">
        <v>380</v>
      </c>
      <c r="C19393" t="s">
        <v>4675</v>
      </c>
      <c r="P19393">
        <v>2</v>
      </c>
      <c r="Q19393">
        <v>1</v>
      </c>
      <c r="R19393">
        <v>2</v>
      </c>
      <c r="S19393">
        <v>1</v>
      </c>
    </row>
    <row r="19394" spans="1:39" x14ac:dyDescent="0.3">
      <c r="A19394">
        <v>1387</v>
      </c>
      <c r="B19394" t="s">
        <v>455</v>
      </c>
      <c r="C19394" t="s">
        <v>74</v>
      </c>
      <c r="P19394">
        <v>40</v>
      </c>
      <c r="Q19394">
        <v>0</v>
      </c>
      <c r="R19394">
        <v>58</v>
      </c>
      <c r="S19394">
        <v>2</v>
      </c>
    </row>
    <row r="19395" spans="1:39" x14ac:dyDescent="0.3">
      <c r="A19395">
        <v>1387</v>
      </c>
      <c r="B19395" t="s">
        <v>455</v>
      </c>
      <c r="C19395" t="s">
        <v>3244</v>
      </c>
      <c r="P19395">
        <v>19</v>
      </c>
      <c r="Q19395">
        <v>0</v>
      </c>
      <c r="R19395">
        <v>51</v>
      </c>
      <c r="S19395">
        <v>5</v>
      </c>
    </row>
    <row r="19396" spans="1:39" x14ac:dyDescent="0.3">
      <c r="A19396">
        <v>1387</v>
      </c>
      <c r="B19396" t="s">
        <v>455</v>
      </c>
      <c r="C19396" t="s">
        <v>996</v>
      </c>
      <c r="P19396">
        <v>44</v>
      </c>
      <c r="Q19396">
        <v>0</v>
      </c>
      <c r="R19396">
        <v>44</v>
      </c>
      <c r="S19396">
        <v>1</v>
      </c>
    </row>
    <row r="19397" spans="1:39" x14ac:dyDescent="0.3">
      <c r="A19397">
        <v>1387</v>
      </c>
      <c r="B19397" t="s">
        <v>455</v>
      </c>
      <c r="C19397" t="s">
        <v>588</v>
      </c>
      <c r="P19397">
        <v>13</v>
      </c>
      <c r="Q19397">
        <v>0</v>
      </c>
      <c r="R19397">
        <v>30</v>
      </c>
      <c r="S19397">
        <v>4</v>
      </c>
    </row>
    <row r="19398" spans="1:39" x14ac:dyDescent="0.3">
      <c r="A19398">
        <v>1387</v>
      </c>
      <c r="B19398" t="s">
        <v>455</v>
      </c>
      <c r="C19398" t="s">
        <v>4338</v>
      </c>
      <c r="P19398">
        <v>10</v>
      </c>
      <c r="Q19398">
        <v>0</v>
      </c>
      <c r="R19398">
        <v>10</v>
      </c>
      <c r="S19398">
        <v>1</v>
      </c>
    </row>
    <row r="19399" spans="1:39" x14ac:dyDescent="0.3">
      <c r="A19399">
        <v>1387</v>
      </c>
      <c r="B19399" t="s">
        <v>455</v>
      </c>
      <c r="C19399" t="s">
        <v>4674</v>
      </c>
      <c r="P19399">
        <v>10</v>
      </c>
      <c r="Q19399">
        <v>0</v>
      </c>
      <c r="R19399">
        <v>9</v>
      </c>
      <c r="S19399">
        <v>3</v>
      </c>
    </row>
    <row r="19400" spans="1:39" x14ac:dyDescent="0.3">
      <c r="A19400">
        <v>1387</v>
      </c>
      <c r="B19400" t="s">
        <v>380</v>
      </c>
      <c r="C19400" t="s">
        <v>4673</v>
      </c>
      <c r="T19400">
        <v>25.2</v>
      </c>
      <c r="U19400">
        <v>40</v>
      </c>
      <c r="V19400">
        <v>0</v>
      </c>
      <c r="W19400">
        <v>151</v>
      </c>
      <c r="X19400">
        <v>6</v>
      </c>
    </row>
    <row r="19401" spans="1:39" x14ac:dyDescent="0.3">
      <c r="A19401">
        <v>1387</v>
      </c>
      <c r="B19401" t="s">
        <v>380</v>
      </c>
      <c r="C19401" t="s">
        <v>4672</v>
      </c>
      <c r="T19401">
        <v>21</v>
      </c>
      <c r="U19401">
        <v>21</v>
      </c>
      <c r="V19401">
        <v>0</v>
      </c>
      <c r="W19401">
        <v>21</v>
      </c>
      <c r="X19401">
        <v>1</v>
      </c>
    </row>
    <row r="19402" spans="1:39" x14ac:dyDescent="0.3">
      <c r="A19402">
        <v>1387</v>
      </c>
      <c r="B19402" t="s">
        <v>455</v>
      </c>
      <c r="C19402" t="s">
        <v>74</v>
      </c>
      <c r="T19402">
        <v>21</v>
      </c>
      <c r="U19402">
        <v>22</v>
      </c>
      <c r="V19402">
        <v>0</v>
      </c>
      <c r="W19402">
        <v>42</v>
      </c>
      <c r="X19402">
        <v>2</v>
      </c>
    </row>
    <row r="19403" spans="1:39" x14ac:dyDescent="0.3">
      <c r="A19403">
        <v>1387</v>
      </c>
      <c r="B19403" t="s">
        <v>455</v>
      </c>
      <c r="C19403" t="s">
        <v>4674</v>
      </c>
      <c r="T19403">
        <v>6</v>
      </c>
      <c r="U19403">
        <v>6</v>
      </c>
      <c r="V19403">
        <v>0</v>
      </c>
      <c r="W19403">
        <v>6</v>
      </c>
      <c r="X19403">
        <v>1</v>
      </c>
    </row>
    <row r="19404" spans="1:39" x14ac:dyDescent="0.3">
      <c r="A19404">
        <v>1387</v>
      </c>
      <c r="B19404" t="s">
        <v>455</v>
      </c>
      <c r="C19404" t="s">
        <v>4674</v>
      </c>
      <c r="Y19404">
        <v>9</v>
      </c>
      <c r="Z19404">
        <v>10</v>
      </c>
      <c r="AA19404">
        <v>0</v>
      </c>
      <c r="AB19404">
        <v>18</v>
      </c>
      <c r="AC19404">
        <v>2</v>
      </c>
    </row>
    <row r="19405" spans="1:39" x14ac:dyDescent="0.3">
      <c r="A19405">
        <v>1387</v>
      </c>
      <c r="B19405" t="s">
        <v>380</v>
      </c>
      <c r="C19405" t="s">
        <v>4676</v>
      </c>
      <c r="AD19405">
        <v>1</v>
      </c>
      <c r="AE19405">
        <v>37</v>
      </c>
      <c r="AF19405">
        <v>1</v>
      </c>
      <c r="AG19405">
        <v>100</v>
      </c>
      <c r="AH19405">
        <v>4</v>
      </c>
      <c r="AI19405">
        <v>1</v>
      </c>
    </row>
    <row r="19406" spans="1:39" x14ac:dyDescent="0.3">
      <c r="A19406">
        <v>1387</v>
      </c>
      <c r="B19406" t="s">
        <v>455</v>
      </c>
      <c r="C19406" t="s">
        <v>4339</v>
      </c>
      <c r="AD19406">
        <v>3</v>
      </c>
      <c r="AE19406">
        <v>29</v>
      </c>
      <c r="AF19406">
        <v>3</v>
      </c>
      <c r="AG19406">
        <v>100</v>
      </c>
      <c r="AH19406">
        <v>12</v>
      </c>
      <c r="AI19406">
        <v>3</v>
      </c>
    </row>
    <row r="19407" spans="1:39" x14ac:dyDescent="0.3">
      <c r="A19407">
        <v>1387</v>
      </c>
      <c r="B19407" t="s">
        <v>380</v>
      </c>
      <c r="C19407" t="s">
        <v>3691</v>
      </c>
      <c r="AJ19407">
        <v>50</v>
      </c>
      <c r="AK19407">
        <v>223</v>
      </c>
      <c r="AL19407">
        <v>44.6</v>
      </c>
      <c r="AM19407">
        <v>5</v>
      </c>
    </row>
    <row r="19408" spans="1:39" x14ac:dyDescent="0.3">
      <c r="A19408">
        <v>1387</v>
      </c>
      <c r="B19408" t="s">
        <v>455</v>
      </c>
      <c r="C19408" t="s">
        <v>4340</v>
      </c>
      <c r="AJ19408">
        <v>44</v>
      </c>
      <c r="AK19408">
        <v>142</v>
      </c>
      <c r="AL19408">
        <v>35.5</v>
      </c>
      <c r="AM19408">
        <v>4</v>
      </c>
    </row>
    <row r="19409" spans="1:19" x14ac:dyDescent="0.3">
      <c r="A19409">
        <v>1388</v>
      </c>
      <c r="B19409" t="s">
        <v>2133</v>
      </c>
      <c r="C19409" t="s">
        <v>4677</v>
      </c>
      <c r="D19409">
        <v>34</v>
      </c>
      <c r="E19409">
        <v>67.599999999999994</v>
      </c>
      <c r="F19409">
        <v>23</v>
      </c>
      <c r="G19409">
        <v>0</v>
      </c>
      <c r="H19409">
        <v>2</v>
      </c>
      <c r="I19409">
        <v>308</v>
      </c>
      <c r="J19409">
        <v>163.19999999999999</v>
      </c>
    </row>
    <row r="19410" spans="1:19" x14ac:dyDescent="0.3">
      <c r="A19410">
        <v>1388</v>
      </c>
      <c r="B19410" t="s">
        <v>501</v>
      </c>
      <c r="C19410" t="s">
        <v>4678</v>
      </c>
      <c r="D19410">
        <v>36</v>
      </c>
      <c r="E19410">
        <v>55.6</v>
      </c>
      <c r="F19410">
        <v>20</v>
      </c>
      <c r="G19410">
        <v>1</v>
      </c>
      <c r="H19410">
        <v>2</v>
      </c>
      <c r="I19410">
        <v>347</v>
      </c>
      <c r="J19410">
        <v>149.30000000000001</v>
      </c>
    </row>
    <row r="19411" spans="1:19" x14ac:dyDescent="0.3">
      <c r="A19411">
        <v>1388</v>
      </c>
      <c r="B19411" t="s">
        <v>2133</v>
      </c>
      <c r="C19411" t="s">
        <v>4493</v>
      </c>
      <c r="K19411">
        <v>21</v>
      </c>
      <c r="L19411">
        <v>0</v>
      </c>
      <c r="M19411">
        <v>17</v>
      </c>
      <c r="N19411">
        <v>1</v>
      </c>
      <c r="O19411">
        <v>74</v>
      </c>
    </row>
    <row r="19412" spans="1:19" x14ac:dyDescent="0.3">
      <c r="A19412">
        <v>1388</v>
      </c>
      <c r="B19412" t="s">
        <v>2133</v>
      </c>
      <c r="C19412" t="s">
        <v>2682</v>
      </c>
      <c r="K19412">
        <v>1</v>
      </c>
      <c r="L19412">
        <v>0</v>
      </c>
      <c r="M19412">
        <v>2</v>
      </c>
      <c r="N19412">
        <v>0</v>
      </c>
      <c r="O19412">
        <v>2</v>
      </c>
    </row>
    <row r="19413" spans="1:19" x14ac:dyDescent="0.3">
      <c r="A19413">
        <v>1388</v>
      </c>
      <c r="B19413" t="s">
        <v>2133</v>
      </c>
      <c r="C19413" t="s">
        <v>4495</v>
      </c>
      <c r="K19413">
        <v>1</v>
      </c>
      <c r="L19413">
        <v>0</v>
      </c>
      <c r="M19413">
        <v>1</v>
      </c>
      <c r="N19413">
        <v>1</v>
      </c>
      <c r="O19413">
        <v>1</v>
      </c>
    </row>
    <row r="19414" spans="1:19" x14ac:dyDescent="0.3">
      <c r="A19414">
        <v>1388</v>
      </c>
      <c r="B19414" t="s">
        <v>2133</v>
      </c>
      <c r="C19414" t="s">
        <v>3720</v>
      </c>
      <c r="K19414">
        <v>2</v>
      </c>
      <c r="L19414">
        <v>0</v>
      </c>
      <c r="M19414">
        <v>6</v>
      </c>
      <c r="N19414">
        <v>0</v>
      </c>
      <c r="O19414">
        <v>-1</v>
      </c>
    </row>
    <row r="19415" spans="1:19" x14ac:dyDescent="0.3">
      <c r="A19415">
        <v>1388</v>
      </c>
      <c r="B19415" t="s">
        <v>2133</v>
      </c>
      <c r="C19415" t="s">
        <v>4677</v>
      </c>
      <c r="K19415">
        <v>9</v>
      </c>
      <c r="L19415">
        <v>0</v>
      </c>
      <c r="M19415">
        <v>6</v>
      </c>
      <c r="N19415">
        <v>0</v>
      </c>
      <c r="O19415">
        <v>-9</v>
      </c>
    </row>
    <row r="19416" spans="1:19" x14ac:dyDescent="0.3">
      <c r="A19416">
        <v>1388</v>
      </c>
      <c r="B19416" t="s">
        <v>501</v>
      </c>
      <c r="C19416" t="s">
        <v>4679</v>
      </c>
      <c r="K19416">
        <v>22</v>
      </c>
      <c r="L19416">
        <v>0</v>
      </c>
      <c r="M19416">
        <v>21</v>
      </c>
      <c r="N19416">
        <v>1</v>
      </c>
      <c r="O19416">
        <v>114</v>
      </c>
    </row>
    <row r="19417" spans="1:19" x14ac:dyDescent="0.3">
      <c r="A19417">
        <v>1388</v>
      </c>
      <c r="B19417" t="s">
        <v>501</v>
      </c>
      <c r="C19417" t="s">
        <v>4678</v>
      </c>
      <c r="K19417">
        <v>10</v>
      </c>
      <c r="L19417">
        <v>0</v>
      </c>
      <c r="M19417">
        <v>7</v>
      </c>
      <c r="N19417">
        <v>0</v>
      </c>
      <c r="O19417">
        <v>17</v>
      </c>
    </row>
    <row r="19418" spans="1:19" x14ac:dyDescent="0.3">
      <c r="A19418">
        <v>1388</v>
      </c>
      <c r="B19418" t="s">
        <v>501</v>
      </c>
      <c r="C19418" t="s">
        <v>4114</v>
      </c>
      <c r="K19418">
        <v>2</v>
      </c>
      <c r="L19418">
        <v>0</v>
      </c>
      <c r="M19418">
        <v>11</v>
      </c>
      <c r="N19418">
        <v>0</v>
      </c>
      <c r="O19418">
        <v>13</v>
      </c>
    </row>
    <row r="19419" spans="1:19" x14ac:dyDescent="0.3">
      <c r="A19419">
        <v>1388</v>
      </c>
      <c r="B19419" t="s">
        <v>501</v>
      </c>
      <c r="C19419" t="s">
        <v>424</v>
      </c>
      <c r="K19419">
        <v>1</v>
      </c>
      <c r="L19419">
        <v>0</v>
      </c>
      <c r="M19419">
        <v>2</v>
      </c>
      <c r="N19419">
        <v>1</v>
      </c>
      <c r="O19419">
        <v>2</v>
      </c>
    </row>
    <row r="19420" spans="1:19" x14ac:dyDescent="0.3">
      <c r="A19420">
        <v>1388</v>
      </c>
      <c r="B19420" t="s">
        <v>501</v>
      </c>
      <c r="C19420" t="s">
        <v>4680</v>
      </c>
      <c r="K19420">
        <v>1</v>
      </c>
      <c r="L19420">
        <v>0</v>
      </c>
      <c r="M19420">
        <v>-2</v>
      </c>
      <c r="N19420">
        <v>0</v>
      </c>
      <c r="O19420">
        <v>-2</v>
      </c>
    </row>
    <row r="19421" spans="1:19" x14ac:dyDescent="0.3">
      <c r="A19421">
        <v>1388</v>
      </c>
      <c r="B19421" t="s">
        <v>2133</v>
      </c>
      <c r="C19421" t="s">
        <v>4681</v>
      </c>
      <c r="P19421">
        <v>23</v>
      </c>
      <c r="Q19421">
        <v>2</v>
      </c>
      <c r="R19421">
        <v>71</v>
      </c>
      <c r="S19421">
        <v>5</v>
      </c>
    </row>
    <row r="19422" spans="1:19" x14ac:dyDescent="0.3">
      <c r="A19422">
        <v>1388</v>
      </c>
      <c r="B19422" t="s">
        <v>2133</v>
      </c>
      <c r="C19422" t="s">
        <v>3720</v>
      </c>
      <c r="P19422">
        <v>19</v>
      </c>
      <c r="Q19422">
        <v>0</v>
      </c>
      <c r="R19422">
        <v>63</v>
      </c>
      <c r="S19422">
        <v>5</v>
      </c>
    </row>
    <row r="19423" spans="1:19" x14ac:dyDescent="0.3">
      <c r="A19423">
        <v>1388</v>
      </c>
      <c r="B19423" t="s">
        <v>2133</v>
      </c>
      <c r="C19423" t="s">
        <v>414</v>
      </c>
      <c r="P19423">
        <v>20</v>
      </c>
      <c r="Q19423">
        <v>0</v>
      </c>
      <c r="R19423">
        <v>62</v>
      </c>
      <c r="S19423">
        <v>5</v>
      </c>
    </row>
    <row r="19424" spans="1:19" x14ac:dyDescent="0.3">
      <c r="A19424">
        <v>1388</v>
      </c>
      <c r="B19424" t="s">
        <v>2133</v>
      </c>
      <c r="C19424" t="s">
        <v>1935</v>
      </c>
      <c r="P19424">
        <v>22</v>
      </c>
      <c r="Q19424">
        <v>0</v>
      </c>
      <c r="R19424">
        <v>51</v>
      </c>
      <c r="S19424">
        <v>3</v>
      </c>
    </row>
    <row r="19425" spans="1:29" x14ac:dyDescent="0.3">
      <c r="A19425">
        <v>1388</v>
      </c>
      <c r="B19425" t="s">
        <v>2133</v>
      </c>
      <c r="C19425" t="s">
        <v>4352</v>
      </c>
      <c r="P19425">
        <v>20</v>
      </c>
      <c r="Q19425">
        <v>0</v>
      </c>
      <c r="R19425">
        <v>33</v>
      </c>
      <c r="S19425">
        <v>3</v>
      </c>
    </row>
    <row r="19426" spans="1:29" x14ac:dyDescent="0.3">
      <c r="A19426">
        <v>1388</v>
      </c>
      <c r="B19426" t="s">
        <v>2133</v>
      </c>
      <c r="C19426" t="s">
        <v>4493</v>
      </c>
      <c r="P19426">
        <v>15</v>
      </c>
      <c r="Q19426">
        <v>0</v>
      </c>
      <c r="R19426">
        <v>15</v>
      </c>
      <c r="S19426">
        <v>1</v>
      </c>
    </row>
    <row r="19427" spans="1:29" x14ac:dyDescent="0.3">
      <c r="A19427">
        <v>1388</v>
      </c>
      <c r="B19427" t="s">
        <v>2133</v>
      </c>
      <c r="C19427" t="s">
        <v>604</v>
      </c>
      <c r="P19427">
        <v>13</v>
      </c>
      <c r="Q19427">
        <v>0</v>
      </c>
      <c r="R19427">
        <v>13</v>
      </c>
      <c r="S19427">
        <v>1</v>
      </c>
    </row>
    <row r="19428" spans="1:29" x14ac:dyDescent="0.3">
      <c r="A19428">
        <v>1388</v>
      </c>
      <c r="B19428" t="s">
        <v>501</v>
      </c>
      <c r="C19428" t="s">
        <v>443</v>
      </c>
      <c r="P19428">
        <v>72</v>
      </c>
      <c r="Q19428">
        <v>2</v>
      </c>
      <c r="R19428">
        <v>155</v>
      </c>
      <c r="S19428">
        <v>5</v>
      </c>
    </row>
    <row r="19429" spans="1:29" x14ac:dyDescent="0.3">
      <c r="A19429">
        <v>1388</v>
      </c>
      <c r="B19429" t="s">
        <v>501</v>
      </c>
      <c r="C19429" t="s">
        <v>4682</v>
      </c>
      <c r="P19429">
        <v>26</v>
      </c>
      <c r="Q19429">
        <v>0</v>
      </c>
      <c r="R19429">
        <v>73</v>
      </c>
      <c r="S19429">
        <v>4</v>
      </c>
    </row>
    <row r="19430" spans="1:29" x14ac:dyDescent="0.3">
      <c r="A19430">
        <v>1388</v>
      </c>
      <c r="B19430" t="s">
        <v>501</v>
      </c>
      <c r="C19430" t="s">
        <v>4305</v>
      </c>
      <c r="P19430">
        <v>13</v>
      </c>
      <c r="Q19430">
        <v>0</v>
      </c>
      <c r="R19430">
        <v>44</v>
      </c>
      <c r="S19430">
        <v>6</v>
      </c>
    </row>
    <row r="19431" spans="1:29" x14ac:dyDescent="0.3">
      <c r="A19431">
        <v>1388</v>
      </c>
      <c r="B19431" t="s">
        <v>501</v>
      </c>
      <c r="C19431" t="s">
        <v>4679</v>
      </c>
      <c r="P19431">
        <v>36</v>
      </c>
      <c r="Q19431">
        <v>0</v>
      </c>
      <c r="R19431">
        <v>40</v>
      </c>
      <c r="S19431">
        <v>3</v>
      </c>
    </row>
    <row r="19432" spans="1:29" x14ac:dyDescent="0.3">
      <c r="A19432">
        <v>1388</v>
      </c>
      <c r="B19432" t="s">
        <v>501</v>
      </c>
      <c r="C19432" t="s">
        <v>429</v>
      </c>
      <c r="P19432">
        <v>23</v>
      </c>
      <c r="Q19432">
        <v>0</v>
      </c>
      <c r="R19432">
        <v>23</v>
      </c>
      <c r="S19432">
        <v>1</v>
      </c>
    </row>
    <row r="19433" spans="1:29" x14ac:dyDescent="0.3">
      <c r="A19433">
        <v>1388</v>
      </c>
      <c r="B19433" t="s">
        <v>501</v>
      </c>
      <c r="C19433" t="s">
        <v>4114</v>
      </c>
      <c r="P19433">
        <v>12</v>
      </c>
      <c r="Q19433">
        <v>0</v>
      </c>
      <c r="R19433">
        <v>12</v>
      </c>
      <c r="S19433">
        <v>1</v>
      </c>
    </row>
    <row r="19434" spans="1:29" x14ac:dyDescent="0.3">
      <c r="A19434">
        <v>1388</v>
      </c>
      <c r="B19434" t="s">
        <v>2133</v>
      </c>
      <c r="C19434" t="s">
        <v>4494</v>
      </c>
      <c r="T19434">
        <v>16.7</v>
      </c>
      <c r="U19434">
        <v>18</v>
      </c>
      <c r="V19434">
        <v>0</v>
      </c>
      <c r="W19434">
        <v>50</v>
      </c>
      <c r="X19434">
        <v>3</v>
      </c>
    </row>
    <row r="19435" spans="1:29" x14ac:dyDescent="0.3">
      <c r="A19435">
        <v>1388</v>
      </c>
      <c r="B19435" t="s">
        <v>2133</v>
      </c>
      <c r="C19435" t="s">
        <v>3720</v>
      </c>
      <c r="T19435">
        <v>14.3</v>
      </c>
      <c r="U19435">
        <v>20</v>
      </c>
      <c r="V19435">
        <v>0</v>
      </c>
      <c r="W19435">
        <v>43</v>
      </c>
      <c r="X19435">
        <v>3</v>
      </c>
    </row>
    <row r="19436" spans="1:29" x14ac:dyDescent="0.3">
      <c r="A19436">
        <v>1388</v>
      </c>
      <c r="B19436" t="s">
        <v>501</v>
      </c>
      <c r="C19436" t="s">
        <v>120</v>
      </c>
      <c r="T19436">
        <v>15.3</v>
      </c>
      <c r="U19436">
        <v>20</v>
      </c>
      <c r="V19436">
        <v>0</v>
      </c>
      <c r="W19436">
        <v>92</v>
      </c>
      <c r="X19436">
        <v>6</v>
      </c>
    </row>
    <row r="19437" spans="1:29" x14ac:dyDescent="0.3">
      <c r="A19437">
        <v>1388</v>
      </c>
      <c r="B19437" t="s">
        <v>501</v>
      </c>
      <c r="C19437" t="s">
        <v>424</v>
      </c>
      <c r="T19437">
        <v>7</v>
      </c>
      <c r="U19437">
        <v>7</v>
      </c>
      <c r="V19437">
        <v>0</v>
      </c>
      <c r="W19437">
        <v>7</v>
      </c>
      <c r="X19437">
        <v>1</v>
      </c>
    </row>
    <row r="19438" spans="1:29" x14ac:dyDescent="0.3">
      <c r="A19438">
        <v>1388</v>
      </c>
      <c r="B19438" t="s">
        <v>2133</v>
      </c>
      <c r="C19438" t="s">
        <v>4494</v>
      </c>
      <c r="Y19438">
        <v>72</v>
      </c>
      <c r="Z19438">
        <v>72</v>
      </c>
      <c r="AA19438">
        <v>1</v>
      </c>
      <c r="AB19438">
        <v>72</v>
      </c>
      <c r="AC19438">
        <v>1</v>
      </c>
    </row>
    <row r="19439" spans="1:29" x14ac:dyDescent="0.3">
      <c r="A19439">
        <v>1388</v>
      </c>
      <c r="B19439" t="s">
        <v>2133</v>
      </c>
      <c r="C19439" t="s">
        <v>3720</v>
      </c>
      <c r="Y19439">
        <v>13</v>
      </c>
      <c r="Z19439">
        <v>13</v>
      </c>
      <c r="AA19439">
        <v>0</v>
      </c>
      <c r="AB19439">
        <v>13</v>
      </c>
      <c r="AC19439">
        <v>1</v>
      </c>
    </row>
    <row r="19440" spans="1:29" x14ac:dyDescent="0.3">
      <c r="A19440">
        <v>1388</v>
      </c>
      <c r="B19440" t="s">
        <v>2133</v>
      </c>
      <c r="C19440" t="s">
        <v>4683</v>
      </c>
      <c r="Y19440">
        <v>0</v>
      </c>
      <c r="Z19440">
        <v>0</v>
      </c>
      <c r="AA19440">
        <v>0</v>
      </c>
      <c r="AB19440">
        <v>0</v>
      </c>
      <c r="AC19440">
        <v>1</v>
      </c>
    </row>
    <row r="19441" spans="1:39" x14ac:dyDescent="0.3">
      <c r="A19441">
        <v>1388</v>
      </c>
      <c r="B19441" t="s">
        <v>501</v>
      </c>
      <c r="C19441" t="s">
        <v>443</v>
      </c>
      <c r="Y19441">
        <v>3.7</v>
      </c>
      <c r="Z19441">
        <v>8</v>
      </c>
      <c r="AA19441">
        <v>0</v>
      </c>
      <c r="AB19441">
        <v>11</v>
      </c>
      <c r="AC19441">
        <v>3</v>
      </c>
    </row>
    <row r="19442" spans="1:39" x14ac:dyDescent="0.3">
      <c r="A19442">
        <v>1388</v>
      </c>
      <c r="B19442" t="s">
        <v>2133</v>
      </c>
      <c r="C19442" t="s">
        <v>4684</v>
      </c>
      <c r="AD19442">
        <v>1</v>
      </c>
      <c r="AE19442">
        <v>41</v>
      </c>
      <c r="AF19442">
        <v>1</v>
      </c>
      <c r="AG19442">
        <v>100</v>
      </c>
      <c r="AH19442">
        <v>7</v>
      </c>
      <c r="AI19442">
        <v>4</v>
      </c>
    </row>
    <row r="19443" spans="1:39" x14ac:dyDescent="0.3">
      <c r="A19443">
        <v>1388</v>
      </c>
      <c r="B19443" t="s">
        <v>501</v>
      </c>
      <c r="C19443" t="s">
        <v>4461</v>
      </c>
      <c r="AD19443">
        <v>2</v>
      </c>
      <c r="AE19443">
        <v>25</v>
      </c>
      <c r="AF19443">
        <v>1</v>
      </c>
      <c r="AG19443">
        <v>50</v>
      </c>
      <c r="AH19443">
        <v>5</v>
      </c>
      <c r="AI19443">
        <v>2</v>
      </c>
    </row>
    <row r="19444" spans="1:39" x14ac:dyDescent="0.3">
      <c r="A19444">
        <v>1388</v>
      </c>
      <c r="B19444" t="s">
        <v>2133</v>
      </c>
      <c r="C19444" t="s">
        <v>4684</v>
      </c>
      <c r="AJ19444">
        <v>43</v>
      </c>
      <c r="AK19444">
        <v>168</v>
      </c>
      <c r="AL19444">
        <v>42</v>
      </c>
      <c r="AM19444">
        <v>4</v>
      </c>
    </row>
    <row r="19445" spans="1:39" x14ac:dyDescent="0.3">
      <c r="A19445">
        <v>1388</v>
      </c>
      <c r="B19445" t="s">
        <v>501</v>
      </c>
      <c r="C19445" t="s">
        <v>328</v>
      </c>
      <c r="AJ19445">
        <v>49</v>
      </c>
      <c r="AK19445">
        <v>178</v>
      </c>
      <c r="AL19445">
        <v>35.6</v>
      </c>
      <c r="AM19445">
        <v>5</v>
      </c>
    </row>
    <row r="19446" spans="1:39" x14ac:dyDescent="0.3">
      <c r="A19446">
        <v>1389</v>
      </c>
      <c r="B19446" t="s">
        <v>769</v>
      </c>
      <c r="C19446" t="s">
        <v>4249</v>
      </c>
      <c r="D19446">
        <v>37</v>
      </c>
      <c r="E19446">
        <v>64.900000000000006</v>
      </c>
      <c r="F19446">
        <v>24</v>
      </c>
      <c r="G19446">
        <v>0</v>
      </c>
      <c r="H19446">
        <v>2</v>
      </c>
      <c r="I19446">
        <v>321</v>
      </c>
      <c r="J19446">
        <v>155.6</v>
      </c>
    </row>
    <row r="19447" spans="1:39" x14ac:dyDescent="0.3">
      <c r="A19447">
        <v>1389</v>
      </c>
      <c r="B19447" t="s">
        <v>238</v>
      </c>
      <c r="C19447" t="s">
        <v>2733</v>
      </c>
      <c r="D19447">
        <v>28</v>
      </c>
      <c r="E19447">
        <v>46.4</v>
      </c>
      <c r="F19447">
        <v>13</v>
      </c>
      <c r="G19447">
        <v>1</v>
      </c>
      <c r="H19447">
        <v>0</v>
      </c>
      <c r="I19447">
        <v>158</v>
      </c>
      <c r="J19447">
        <v>86.7</v>
      </c>
    </row>
    <row r="19448" spans="1:39" x14ac:dyDescent="0.3">
      <c r="A19448">
        <v>1389</v>
      </c>
      <c r="B19448" t="s">
        <v>769</v>
      </c>
      <c r="C19448" t="s">
        <v>4557</v>
      </c>
      <c r="K19448">
        <v>15</v>
      </c>
      <c r="L19448">
        <v>0</v>
      </c>
      <c r="M19448">
        <v>9</v>
      </c>
      <c r="N19448">
        <v>0</v>
      </c>
      <c r="O19448">
        <v>63</v>
      </c>
    </row>
    <row r="19449" spans="1:39" x14ac:dyDescent="0.3">
      <c r="A19449">
        <v>1389</v>
      </c>
      <c r="B19449" t="s">
        <v>769</v>
      </c>
      <c r="C19449" t="s">
        <v>4249</v>
      </c>
      <c r="K19449">
        <v>7</v>
      </c>
      <c r="L19449">
        <v>0</v>
      </c>
      <c r="M19449">
        <v>15</v>
      </c>
      <c r="N19449">
        <v>0</v>
      </c>
      <c r="O19449">
        <v>19</v>
      </c>
    </row>
    <row r="19450" spans="1:39" x14ac:dyDescent="0.3">
      <c r="A19450">
        <v>1389</v>
      </c>
      <c r="B19450" t="s">
        <v>769</v>
      </c>
      <c r="C19450" t="s">
        <v>1052</v>
      </c>
      <c r="K19450">
        <v>1</v>
      </c>
      <c r="L19450">
        <v>0</v>
      </c>
      <c r="M19450">
        <v>-7</v>
      </c>
      <c r="N19450">
        <v>0</v>
      </c>
      <c r="O19450">
        <v>-7</v>
      </c>
    </row>
    <row r="19451" spans="1:39" x14ac:dyDescent="0.3">
      <c r="A19451">
        <v>1389</v>
      </c>
      <c r="B19451" t="s">
        <v>238</v>
      </c>
      <c r="C19451" t="s">
        <v>4377</v>
      </c>
      <c r="K19451">
        <v>36</v>
      </c>
      <c r="L19451">
        <v>0</v>
      </c>
      <c r="M19451">
        <v>18</v>
      </c>
      <c r="N19451">
        <v>1</v>
      </c>
      <c r="O19451">
        <v>160</v>
      </c>
    </row>
    <row r="19452" spans="1:39" x14ac:dyDescent="0.3">
      <c r="A19452">
        <v>1389</v>
      </c>
      <c r="B19452" t="s">
        <v>238</v>
      </c>
      <c r="C19452" t="s">
        <v>174</v>
      </c>
      <c r="K19452">
        <v>2</v>
      </c>
      <c r="L19452">
        <v>0</v>
      </c>
      <c r="M19452">
        <v>23</v>
      </c>
      <c r="N19452">
        <v>1</v>
      </c>
      <c r="O19452">
        <v>39</v>
      </c>
    </row>
    <row r="19453" spans="1:39" x14ac:dyDescent="0.3">
      <c r="A19453">
        <v>1389</v>
      </c>
      <c r="B19453" t="s">
        <v>238</v>
      </c>
      <c r="C19453" t="s">
        <v>4449</v>
      </c>
      <c r="K19453">
        <v>1</v>
      </c>
      <c r="L19453">
        <v>0</v>
      </c>
      <c r="M19453">
        <v>6</v>
      </c>
      <c r="N19453">
        <v>0</v>
      </c>
      <c r="O19453">
        <v>6</v>
      </c>
    </row>
    <row r="19454" spans="1:39" x14ac:dyDescent="0.3">
      <c r="A19454">
        <v>1389</v>
      </c>
      <c r="B19454" t="s">
        <v>238</v>
      </c>
      <c r="C19454" t="s">
        <v>59</v>
      </c>
      <c r="K19454">
        <v>3</v>
      </c>
      <c r="L19454">
        <v>0</v>
      </c>
      <c r="M19454">
        <v>5</v>
      </c>
      <c r="N19454">
        <v>0</v>
      </c>
      <c r="O19454">
        <v>4</v>
      </c>
    </row>
    <row r="19455" spans="1:39" x14ac:dyDescent="0.3">
      <c r="A19455">
        <v>1389</v>
      </c>
      <c r="B19455" t="s">
        <v>238</v>
      </c>
      <c r="C19455" t="s">
        <v>2733</v>
      </c>
      <c r="K19455">
        <v>7</v>
      </c>
      <c r="L19455">
        <v>0</v>
      </c>
      <c r="M19455">
        <v>1</v>
      </c>
      <c r="N19455">
        <v>0</v>
      </c>
      <c r="O19455">
        <v>-50</v>
      </c>
    </row>
    <row r="19456" spans="1:39" x14ac:dyDescent="0.3">
      <c r="A19456">
        <v>1389</v>
      </c>
      <c r="B19456" t="s">
        <v>769</v>
      </c>
      <c r="C19456" t="s">
        <v>3284</v>
      </c>
      <c r="P19456">
        <v>35</v>
      </c>
      <c r="Q19456">
        <v>1</v>
      </c>
      <c r="R19456">
        <v>170</v>
      </c>
      <c r="S19456">
        <v>10</v>
      </c>
    </row>
    <row r="19457" spans="1:29" x14ac:dyDescent="0.3">
      <c r="A19457">
        <v>1389</v>
      </c>
      <c r="B19457" t="s">
        <v>769</v>
      </c>
      <c r="C19457" t="s">
        <v>2577</v>
      </c>
      <c r="P19457">
        <v>58</v>
      </c>
      <c r="Q19457">
        <v>1</v>
      </c>
      <c r="R19457">
        <v>58</v>
      </c>
      <c r="S19457">
        <v>1</v>
      </c>
    </row>
    <row r="19458" spans="1:29" x14ac:dyDescent="0.3">
      <c r="A19458">
        <v>1389</v>
      </c>
      <c r="B19458" t="s">
        <v>769</v>
      </c>
      <c r="C19458" t="s">
        <v>202</v>
      </c>
      <c r="P19458">
        <v>27</v>
      </c>
      <c r="Q19458">
        <v>0</v>
      </c>
      <c r="R19458">
        <v>47</v>
      </c>
      <c r="S19458">
        <v>5</v>
      </c>
    </row>
    <row r="19459" spans="1:29" x14ac:dyDescent="0.3">
      <c r="A19459">
        <v>1389</v>
      </c>
      <c r="B19459" t="s">
        <v>769</v>
      </c>
      <c r="C19459" t="s">
        <v>4051</v>
      </c>
      <c r="P19459">
        <v>11</v>
      </c>
      <c r="Q19459">
        <v>0</v>
      </c>
      <c r="R19459">
        <v>23</v>
      </c>
      <c r="S19459">
        <v>3</v>
      </c>
    </row>
    <row r="19460" spans="1:29" x14ac:dyDescent="0.3">
      <c r="A19460">
        <v>1389</v>
      </c>
      <c r="B19460" t="s">
        <v>769</v>
      </c>
      <c r="C19460" t="s">
        <v>1052</v>
      </c>
      <c r="P19460">
        <v>6</v>
      </c>
      <c r="Q19460">
        <v>0</v>
      </c>
      <c r="R19460">
        <v>14</v>
      </c>
      <c r="S19460">
        <v>4</v>
      </c>
    </row>
    <row r="19461" spans="1:29" x14ac:dyDescent="0.3">
      <c r="A19461">
        <v>1389</v>
      </c>
      <c r="B19461" t="s">
        <v>769</v>
      </c>
      <c r="C19461" t="s">
        <v>4557</v>
      </c>
      <c r="P19461">
        <v>9</v>
      </c>
      <c r="Q19461">
        <v>0</v>
      </c>
      <c r="R19461">
        <v>9</v>
      </c>
      <c r="S19461">
        <v>1</v>
      </c>
    </row>
    <row r="19462" spans="1:29" x14ac:dyDescent="0.3">
      <c r="A19462">
        <v>1389</v>
      </c>
      <c r="B19462" t="s">
        <v>238</v>
      </c>
      <c r="C19462" t="s">
        <v>4616</v>
      </c>
      <c r="P19462">
        <v>24</v>
      </c>
      <c r="Q19462">
        <v>0</v>
      </c>
      <c r="R19462">
        <v>46</v>
      </c>
      <c r="S19462">
        <v>2</v>
      </c>
    </row>
    <row r="19463" spans="1:29" x14ac:dyDescent="0.3">
      <c r="A19463">
        <v>1389</v>
      </c>
      <c r="B19463" t="s">
        <v>238</v>
      </c>
      <c r="C19463" t="s">
        <v>4449</v>
      </c>
      <c r="P19463">
        <v>16</v>
      </c>
      <c r="Q19463">
        <v>0</v>
      </c>
      <c r="R19463">
        <v>34</v>
      </c>
      <c r="S19463">
        <v>3</v>
      </c>
    </row>
    <row r="19464" spans="1:29" x14ac:dyDescent="0.3">
      <c r="A19464">
        <v>1389</v>
      </c>
      <c r="B19464" t="s">
        <v>238</v>
      </c>
      <c r="C19464" t="s">
        <v>4189</v>
      </c>
      <c r="P19464">
        <v>13</v>
      </c>
      <c r="Q19464">
        <v>0</v>
      </c>
      <c r="R19464">
        <v>22</v>
      </c>
      <c r="S19464">
        <v>2</v>
      </c>
    </row>
    <row r="19465" spans="1:29" x14ac:dyDescent="0.3">
      <c r="A19465">
        <v>1389</v>
      </c>
      <c r="B19465" t="s">
        <v>238</v>
      </c>
      <c r="C19465" t="s">
        <v>174</v>
      </c>
      <c r="P19465">
        <v>10</v>
      </c>
      <c r="Q19465">
        <v>0</v>
      </c>
      <c r="R19465">
        <v>20</v>
      </c>
      <c r="S19465">
        <v>2</v>
      </c>
    </row>
    <row r="19466" spans="1:29" x14ac:dyDescent="0.3">
      <c r="A19466">
        <v>1389</v>
      </c>
      <c r="B19466" t="s">
        <v>238</v>
      </c>
      <c r="C19466" t="s">
        <v>4375</v>
      </c>
      <c r="P19466">
        <v>16</v>
      </c>
      <c r="Q19466">
        <v>0</v>
      </c>
      <c r="R19466">
        <v>19</v>
      </c>
      <c r="S19466">
        <v>2</v>
      </c>
    </row>
    <row r="19467" spans="1:29" x14ac:dyDescent="0.3">
      <c r="A19467">
        <v>1389</v>
      </c>
      <c r="B19467" t="s">
        <v>238</v>
      </c>
      <c r="C19467" t="s">
        <v>4685</v>
      </c>
      <c r="P19467">
        <v>9</v>
      </c>
      <c r="Q19467">
        <v>0</v>
      </c>
      <c r="R19467">
        <v>9</v>
      </c>
      <c r="S19467">
        <v>1</v>
      </c>
    </row>
    <row r="19468" spans="1:29" x14ac:dyDescent="0.3">
      <c r="A19468">
        <v>1389</v>
      </c>
      <c r="B19468" t="s">
        <v>238</v>
      </c>
      <c r="C19468" t="s">
        <v>4377</v>
      </c>
      <c r="P19468">
        <v>8</v>
      </c>
      <c r="Q19468">
        <v>0</v>
      </c>
      <c r="R19468">
        <v>8</v>
      </c>
      <c r="S19468">
        <v>1</v>
      </c>
    </row>
    <row r="19469" spans="1:29" x14ac:dyDescent="0.3">
      <c r="A19469">
        <v>1389</v>
      </c>
      <c r="B19469" t="s">
        <v>769</v>
      </c>
      <c r="C19469" t="s">
        <v>3284</v>
      </c>
      <c r="T19469">
        <v>13</v>
      </c>
      <c r="U19469">
        <v>15</v>
      </c>
      <c r="V19469">
        <v>0</v>
      </c>
      <c r="W19469">
        <v>26</v>
      </c>
      <c r="X19469">
        <v>2</v>
      </c>
    </row>
    <row r="19470" spans="1:29" x14ac:dyDescent="0.3">
      <c r="A19470">
        <v>1389</v>
      </c>
      <c r="B19470" t="s">
        <v>769</v>
      </c>
      <c r="C19470" t="s">
        <v>1052</v>
      </c>
      <c r="T19470">
        <v>6</v>
      </c>
      <c r="U19470">
        <v>17</v>
      </c>
      <c r="V19470">
        <v>0</v>
      </c>
      <c r="W19470">
        <v>12</v>
      </c>
      <c r="X19470">
        <v>2</v>
      </c>
    </row>
    <row r="19471" spans="1:29" x14ac:dyDescent="0.3">
      <c r="A19471">
        <v>1389</v>
      </c>
      <c r="B19471" t="s">
        <v>238</v>
      </c>
      <c r="C19471" t="s">
        <v>2771</v>
      </c>
      <c r="T19471">
        <v>21.8</v>
      </c>
      <c r="U19471">
        <v>43</v>
      </c>
      <c r="V19471">
        <v>0</v>
      </c>
      <c r="W19471">
        <v>87</v>
      </c>
      <c r="X19471">
        <v>4</v>
      </c>
    </row>
    <row r="19472" spans="1:29" x14ac:dyDescent="0.3">
      <c r="A19472">
        <v>1389</v>
      </c>
      <c r="B19472" t="s">
        <v>769</v>
      </c>
      <c r="C19472" t="s">
        <v>202</v>
      </c>
      <c r="Y19472">
        <v>-2</v>
      </c>
      <c r="Z19472">
        <v>-2</v>
      </c>
      <c r="AA19472">
        <v>0</v>
      </c>
      <c r="AB19472">
        <v>-2</v>
      </c>
      <c r="AC19472">
        <v>1</v>
      </c>
    </row>
    <row r="19473" spans="1:39" x14ac:dyDescent="0.3">
      <c r="A19473">
        <v>1389</v>
      </c>
      <c r="B19473" t="s">
        <v>238</v>
      </c>
      <c r="C19473" t="s">
        <v>2771</v>
      </c>
      <c r="Y19473">
        <v>13</v>
      </c>
      <c r="Z19473">
        <v>29</v>
      </c>
      <c r="AA19473">
        <v>0</v>
      </c>
      <c r="AB19473">
        <v>26</v>
      </c>
      <c r="AC19473">
        <v>2</v>
      </c>
    </row>
    <row r="19474" spans="1:39" x14ac:dyDescent="0.3">
      <c r="A19474">
        <v>1389</v>
      </c>
      <c r="B19474" t="s">
        <v>238</v>
      </c>
      <c r="C19474" t="s">
        <v>4449</v>
      </c>
      <c r="Y19474">
        <v>10.5</v>
      </c>
      <c r="Z19474">
        <v>13</v>
      </c>
      <c r="AA19474">
        <v>0</v>
      </c>
      <c r="AB19474">
        <v>21</v>
      </c>
      <c r="AC19474">
        <v>2</v>
      </c>
    </row>
    <row r="19475" spans="1:39" x14ac:dyDescent="0.3">
      <c r="A19475">
        <v>1389</v>
      </c>
      <c r="B19475" t="s">
        <v>769</v>
      </c>
      <c r="C19475" t="s">
        <v>107</v>
      </c>
      <c r="AD19475">
        <v>1</v>
      </c>
      <c r="AE19475">
        <v>24</v>
      </c>
      <c r="AF19475">
        <v>1</v>
      </c>
      <c r="AG19475">
        <v>100</v>
      </c>
      <c r="AH19475">
        <v>5</v>
      </c>
      <c r="AI19475">
        <v>2</v>
      </c>
    </row>
    <row r="19476" spans="1:39" x14ac:dyDescent="0.3">
      <c r="A19476">
        <v>1389</v>
      </c>
      <c r="B19476" t="s">
        <v>238</v>
      </c>
      <c r="C19476" t="s">
        <v>602</v>
      </c>
      <c r="AD19476">
        <v>3</v>
      </c>
      <c r="AE19476">
        <v>32</v>
      </c>
      <c r="AF19476">
        <v>3</v>
      </c>
      <c r="AG19476">
        <v>100</v>
      </c>
      <c r="AH19476">
        <v>10</v>
      </c>
      <c r="AI19476">
        <v>1</v>
      </c>
    </row>
    <row r="19477" spans="1:39" x14ac:dyDescent="0.3">
      <c r="A19477">
        <v>1389</v>
      </c>
      <c r="B19477" t="s">
        <v>769</v>
      </c>
      <c r="C19477" t="s">
        <v>4686</v>
      </c>
      <c r="AJ19477">
        <v>47</v>
      </c>
      <c r="AK19477">
        <v>196</v>
      </c>
      <c r="AL19477">
        <v>39.200000000000003</v>
      </c>
      <c r="AM19477">
        <v>5</v>
      </c>
    </row>
    <row r="19478" spans="1:39" x14ac:dyDescent="0.3">
      <c r="A19478">
        <v>1389</v>
      </c>
      <c r="B19478" t="s">
        <v>238</v>
      </c>
      <c r="C19478" t="s">
        <v>3131</v>
      </c>
      <c r="AJ19478">
        <v>73</v>
      </c>
      <c r="AK19478">
        <v>224</v>
      </c>
      <c r="AL19478">
        <v>44.8</v>
      </c>
      <c r="AM19478">
        <v>5</v>
      </c>
    </row>
    <row r="19479" spans="1:39" x14ac:dyDescent="0.3">
      <c r="A19479">
        <v>1390</v>
      </c>
      <c r="B19479" t="s">
        <v>1128</v>
      </c>
      <c r="C19479" t="s">
        <v>4687</v>
      </c>
      <c r="D19479">
        <v>15</v>
      </c>
      <c r="E19479">
        <v>53.3</v>
      </c>
      <c r="F19479">
        <v>8</v>
      </c>
      <c r="G19479">
        <v>0</v>
      </c>
      <c r="H19479">
        <v>1</v>
      </c>
      <c r="I19479">
        <v>147</v>
      </c>
      <c r="J19479">
        <v>157.69999999999999</v>
      </c>
    </row>
    <row r="19480" spans="1:39" x14ac:dyDescent="0.3">
      <c r="A19480">
        <v>1390</v>
      </c>
      <c r="B19480" t="s">
        <v>1128</v>
      </c>
      <c r="C19480" t="s">
        <v>4688</v>
      </c>
      <c r="D19480">
        <v>18</v>
      </c>
      <c r="E19480">
        <v>66.7</v>
      </c>
      <c r="F19480">
        <v>12</v>
      </c>
      <c r="G19480">
        <v>1</v>
      </c>
      <c r="H19480">
        <v>0</v>
      </c>
      <c r="I19480">
        <v>135</v>
      </c>
      <c r="J19480">
        <v>118.6</v>
      </c>
    </row>
    <row r="19481" spans="1:39" x14ac:dyDescent="0.3">
      <c r="A19481">
        <v>1390</v>
      </c>
      <c r="B19481" t="s">
        <v>846</v>
      </c>
      <c r="C19481" t="s">
        <v>4330</v>
      </c>
      <c r="D19481">
        <v>16</v>
      </c>
      <c r="E19481">
        <v>50</v>
      </c>
      <c r="F19481">
        <v>8</v>
      </c>
      <c r="G19481">
        <v>0</v>
      </c>
      <c r="H19481">
        <v>2</v>
      </c>
      <c r="I19481">
        <v>107</v>
      </c>
      <c r="J19481">
        <v>147.4</v>
      </c>
    </row>
    <row r="19482" spans="1:39" x14ac:dyDescent="0.3">
      <c r="A19482">
        <v>1390</v>
      </c>
      <c r="B19482" t="s">
        <v>846</v>
      </c>
      <c r="C19482" t="s">
        <v>4154</v>
      </c>
      <c r="D19482">
        <v>2</v>
      </c>
      <c r="E19482">
        <v>50</v>
      </c>
      <c r="F19482">
        <v>1</v>
      </c>
      <c r="G19482">
        <v>1</v>
      </c>
      <c r="H19482">
        <v>0</v>
      </c>
      <c r="I19482">
        <v>23</v>
      </c>
      <c r="J19482">
        <v>46.6</v>
      </c>
    </row>
    <row r="19483" spans="1:39" x14ac:dyDescent="0.3">
      <c r="A19483">
        <v>1390</v>
      </c>
      <c r="B19483" t="s">
        <v>1128</v>
      </c>
      <c r="C19483" t="s">
        <v>1083</v>
      </c>
      <c r="K19483">
        <v>26</v>
      </c>
      <c r="L19483">
        <v>0</v>
      </c>
      <c r="M19483">
        <v>16</v>
      </c>
      <c r="N19483">
        <v>1</v>
      </c>
      <c r="O19483">
        <v>107</v>
      </c>
    </row>
    <row r="19484" spans="1:39" x14ac:dyDescent="0.3">
      <c r="A19484">
        <v>1390</v>
      </c>
      <c r="B19484" t="s">
        <v>1128</v>
      </c>
      <c r="C19484" t="s">
        <v>122</v>
      </c>
      <c r="K19484">
        <v>4</v>
      </c>
      <c r="L19484">
        <v>0</v>
      </c>
      <c r="M19484">
        <v>4</v>
      </c>
      <c r="N19484">
        <v>0</v>
      </c>
      <c r="O19484">
        <v>8</v>
      </c>
    </row>
    <row r="19485" spans="1:39" x14ac:dyDescent="0.3">
      <c r="A19485">
        <v>1390</v>
      </c>
      <c r="B19485" t="s">
        <v>1128</v>
      </c>
      <c r="C19485" t="s">
        <v>1566</v>
      </c>
      <c r="K19485">
        <v>1</v>
      </c>
      <c r="L19485">
        <v>0</v>
      </c>
      <c r="M19485">
        <v>6</v>
      </c>
      <c r="N19485">
        <v>0</v>
      </c>
      <c r="O19485">
        <v>6</v>
      </c>
    </row>
    <row r="19486" spans="1:39" x14ac:dyDescent="0.3">
      <c r="A19486">
        <v>1390</v>
      </c>
      <c r="B19486" t="s">
        <v>1128</v>
      </c>
      <c r="C19486" t="s">
        <v>804</v>
      </c>
      <c r="K19486">
        <v>1</v>
      </c>
      <c r="L19486">
        <v>0</v>
      </c>
      <c r="M19486">
        <v>2</v>
      </c>
      <c r="N19486">
        <v>0</v>
      </c>
      <c r="O19486">
        <v>2</v>
      </c>
    </row>
    <row r="19487" spans="1:39" x14ac:dyDescent="0.3">
      <c r="A19487">
        <v>1390</v>
      </c>
      <c r="B19487" t="s">
        <v>1128</v>
      </c>
      <c r="C19487" t="s">
        <v>4687</v>
      </c>
      <c r="K19487">
        <v>1</v>
      </c>
      <c r="L19487">
        <v>0</v>
      </c>
      <c r="M19487">
        <v>1</v>
      </c>
      <c r="N19487">
        <v>0</v>
      </c>
      <c r="O19487">
        <v>1</v>
      </c>
    </row>
    <row r="19488" spans="1:39" x14ac:dyDescent="0.3">
      <c r="A19488">
        <v>1390</v>
      </c>
      <c r="B19488" t="s">
        <v>1128</v>
      </c>
      <c r="C19488" t="s">
        <v>524</v>
      </c>
      <c r="K19488">
        <v>2</v>
      </c>
      <c r="L19488">
        <v>0</v>
      </c>
      <c r="M19488">
        <v>2</v>
      </c>
      <c r="N19488">
        <v>0</v>
      </c>
      <c r="O19488">
        <v>-1</v>
      </c>
    </row>
    <row r="19489" spans="1:19" x14ac:dyDescent="0.3">
      <c r="A19489">
        <v>1390</v>
      </c>
      <c r="B19489" t="s">
        <v>1128</v>
      </c>
      <c r="C19489" t="s">
        <v>4688</v>
      </c>
      <c r="K19489">
        <v>2</v>
      </c>
      <c r="L19489">
        <v>0</v>
      </c>
      <c r="M19489">
        <v>2</v>
      </c>
      <c r="N19489">
        <v>0</v>
      </c>
      <c r="O19489">
        <v>-9</v>
      </c>
    </row>
    <row r="19490" spans="1:19" x14ac:dyDescent="0.3">
      <c r="A19490">
        <v>1390</v>
      </c>
      <c r="B19490" t="s">
        <v>846</v>
      </c>
      <c r="C19490" t="s">
        <v>1566</v>
      </c>
      <c r="K19490">
        <v>16</v>
      </c>
      <c r="L19490">
        <v>0</v>
      </c>
      <c r="M19490">
        <v>17</v>
      </c>
      <c r="N19490">
        <v>1</v>
      </c>
      <c r="O19490">
        <v>83</v>
      </c>
    </row>
    <row r="19491" spans="1:19" x14ac:dyDescent="0.3">
      <c r="A19491">
        <v>1390</v>
      </c>
      <c r="B19491" t="s">
        <v>846</v>
      </c>
      <c r="C19491" t="s">
        <v>4330</v>
      </c>
      <c r="K19491">
        <v>16</v>
      </c>
      <c r="L19491">
        <v>0</v>
      </c>
      <c r="M19491">
        <v>8</v>
      </c>
      <c r="N19491">
        <v>0</v>
      </c>
      <c r="O19491">
        <v>55</v>
      </c>
    </row>
    <row r="19492" spans="1:19" x14ac:dyDescent="0.3">
      <c r="A19492">
        <v>1390</v>
      </c>
      <c r="B19492" t="s">
        <v>846</v>
      </c>
      <c r="C19492" t="s">
        <v>4689</v>
      </c>
      <c r="K19492">
        <v>4</v>
      </c>
      <c r="L19492">
        <v>0</v>
      </c>
      <c r="M19492">
        <v>7</v>
      </c>
      <c r="N19492">
        <v>0</v>
      </c>
      <c r="O19492">
        <v>18</v>
      </c>
    </row>
    <row r="19493" spans="1:19" x14ac:dyDescent="0.3">
      <c r="A19493">
        <v>1390</v>
      </c>
      <c r="B19493" t="s">
        <v>846</v>
      </c>
      <c r="C19493" t="s">
        <v>1359</v>
      </c>
      <c r="K19493">
        <v>1</v>
      </c>
      <c r="L19493">
        <v>0</v>
      </c>
      <c r="M19493">
        <v>9</v>
      </c>
      <c r="N19493">
        <v>0</v>
      </c>
      <c r="O19493">
        <v>9</v>
      </c>
    </row>
    <row r="19494" spans="1:19" x14ac:dyDescent="0.3">
      <c r="A19494">
        <v>1390</v>
      </c>
      <c r="B19494" t="s">
        <v>846</v>
      </c>
      <c r="C19494" t="s">
        <v>4154</v>
      </c>
      <c r="K19494">
        <v>1</v>
      </c>
      <c r="L19494">
        <v>0</v>
      </c>
      <c r="M19494">
        <v>7</v>
      </c>
      <c r="N19494">
        <v>0</v>
      </c>
      <c r="O19494">
        <v>7</v>
      </c>
    </row>
    <row r="19495" spans="1:19" x14ac:dyDescent="0.3">
      <c r="A19495">
        <v>1390</v>
      </c>
      <c r="B19495" t="s">
        <v>846</v>
      </c>
      <c r="C19495" t="s">
        <v>4690</v>
      </c>
      <c r="K19495">
        <v>1</v>
      </c>
      <c r="L19495">
        <v>0</v>
      </c>
      <c r="M19495">
        <v>7</v>
      </c>
      <c r="N19495">
        <v>0</v>
      </c>
      <c r="O19495">
        <v>7</v>
      </c>
    </row>
    <row r="19496" spans="1:19" x14ac:dyDescent="0.3">
      <c r="A19496">
        <v>1390</v>
      </c>
      <c r="B19496" t="s">
        <v>846</v>
      </c>
      <c r="C19496" t="s">
        <v>4691</v>
      </c>
      <c r="K19496">
        <v>2</v>
      </c>
      <c r="L19496">
        <v>0</v>
      </c>
      <c r="M19496">
        <v>3</v>
      </c>
      <c r="N19496">
        <v>0</v>
      </c>
      <c r="O19496">
        <v>4</v>
      </c>
    </row>
    <row r="19497" spans="1:19" x14ac:dyDescent="0.3">
      <c r="A19497">
        <v>1390</v>
      </c>
      <c r="B19497" t="s">
        <v>1128</v>
      </c>
      <c r="C19497" t="s">
        <v>524</v>
      </c>
      <c r="P19497">
        <v>64</v>
      </c>
      <c r="Q19497">
        <v>1</v>
      </c>
      <c r="R19497">
        <v>180</v>
      </c>
      <c r="S19497">
        <v>9</v>
      </c>
    </row>
    <row r="19498" spans="1:19" x14ac:dyDescent="0.3">
      <c r="A19498">
        <v>1390</v>
      </c>
      <c r="B19498" t="s">
        <v>1128</v>
      </c>
      <c r="C19498" t="s">
        <v>4692</v>
      </c>
      <c r="P19498">
        <v>14</v>
      </c>
      <c r="Q19498">
        <v>0</v>
      </c>
      <c r="R19498">
        <v>50</v>
      </c>
      <c r="S19498">
        <v>7</v>
      </c>
    </row>
    <row r="19499" spans="1:19" x14ac:dyDescent="0.3">
      <c r="A19499">
        <v>1390</v>
      </c>
      <c r="B19499" t="s">
        <v>1128</v>
      </c>
      <c r="C19499" t="s">
        <v>4693</v>
      </c>
      <c r="P19499">
        <v>20</v>
      </c>
      <c r="Q19499">
        <v>0</v>
      </c>
      <c r="R19499">
        <v>33</v>
      </c>
      <c r="S19499">
        <v>2</v>
      </c>
    </row>
    <row r="19500" spans="1:19" x14ac:dyDescent="0.3">
      <c r="A19500">
        <v>1390</v>
      </c>
      <c r="B19500" t="s">
        <v>1128</v>
      </c>
      <c r="C19500" t="s">
        <v>3210</v>
      </c>
      <c r="P19500">
        <v>18</v>
      </c>
      <c r="Q19500">
        <v>0</v>
      </c>
      <c r="R19500">
        <v>18</v>
      </c>
      <c r="S19500">
        <v>1</v>
      </c>
    </row>
    <row r="19501" spans="1:19" x14ac:dyDescent="0.3">
      <c r="A19501">
        <v>1390</v>
      </c>
      <c r="B19501" t="s">
        <v>1128</v>
      </c>
      <c r="C19501" t="s">
        <v>4694</v>
      </c>
      <c r="P19501">
        <v>1</v>
      </c>
      <c r="Q19501">
        <v>0</v>
      </c>
      <c r="R19501">
        <v>1</v>
      </c>
      <c r="S19501">
        <v>1</v>
      </c>
    </row>
    <row r="19502" spans="1:19" x14ac:dyDescent="0.3">
      <c r="A19502">
        <v>1390</v>
      </c>
      <c r="B19502" t="s">
        <v>846</v>
      </c>
      <c r="C19502" t="s">
        <v>133</v>
      </c>
      <c r="P19502">
        <v>54</v>
      </c>
      <c r="Q19502">
        <v>1</v>
      </c>
      <c r="R19502">
        <v>86</v>
      </c>
      <c r="S19502">
        <v>3</v>
      </c>
    </row>
    <row r="19503" spans="1:19" x14ac:dyDescent="0.3">
      <c r="A19503">
        <v>1390</v>
      </c>
      <c r="B19503" t="s">
        <v>846</v>
      </c>
      <c r="C19503" t="s">
        <v>1359</v>
      </c>
      <c r="P19503">
        <v>10</v>
      </c>
      <c r="Q19503">
        <v>1</v>
      </c>
      <c r="R19503">
        <v>30</v>
      </c>
      <c r="S19503">
        <v>4</v>
      </c>
    </row>
    <row r="19504" spans="1:19" x14ac:dyDescent="0.3">
      <c r="A19504">
        <v>1390</v>
      </c>
      <c r="B19504" t="s">
        <v>846</v>
      </c>
      <c r="C19504" t="s">
        <v>4695</v>
      </c>
      <c r="P19504">
        <v>9</v>
      </c>
      <c r="Q19504">
        <v>0</v>
      </c>
      <c r="R19504">
        <v>9</v>
      </c>
      <c r="S19504">
        <v>1</v>
      </c>
    </row>
    <row r="19505" spans="1:39" x14ac:dyDescent="0.3">
      <c r="A19505">
        <v>1390</v>
      </c>
      <c r="B19505" t="s">
        <v>846</v>
      </c>
      <c r="C19505" t="s">
        <v>4696</v>
      </c>
      <c r="P19505">
        <v>5</v>
      </c>
      <c r="Q19505">
        <v>0</v>
      </c>
      <c r="R19505">
        <v>5</v>
      </c>
      <c r="S19505">
        <v>1</v>
      </c>
    </row>
    <row r="19506" spans="1:39" x14ac:dyDescent="0.3">
      <c r="A19506">
        <v>1390</v>
      </c>
      <c r="B19506" t="s">
        <v>1128</v>
      </c>
      <c r="C19506" t="s">
        <v>289</v>
      </c>
      <c r="T19506">
        <v>21</v>
      </c>
      <c r="U19506">
        <v>24</v>
      </c>
      <c r="V19506">
        <v>0</v>
      </c>
      <c r="W19506">
        <v>42</v>
      </c>
      <c r="X19506">
        <v>2</v>
      </c>
    </row>
    <row r="19507" spans="1:39" x14ac:dyDescent="0.3">
      <c r="A19507">
        <v>1390</v>
      </c>
      <c r="B19507" t="s">
        <v>846</v>
      </c>
      <c r="C19507" t="s">
        <v>1566</v>
      </c>
      <c r="T19507">
        <v>39.5</v>
      </c>
      <c r="U19507">
        <v>54</v>
      </c>
      <c r="V19507">
        <v>0</v>
      </c>
      <c r="W19507">
        <v>79</v>
      </c>
      <c r="X19507">
        <v>2</v>
      </c>
    </row>
    <row r="19508" spans="1:39" x14ac:dyDescent="0.3">
      <c r="A19508">
        <v>1390</v>
      </c>
      <c r="B19508" t="s">
        <v>846</v>
      </c>
      <c r="C19508" t="s">
        <v>133</v>
      </c>
      <c r="Y19508">
        <v>7</v>
      </c>
      <c r="Z19508">
        <v>7</v>
      </c>
      <c r="AA19508">
        <v>0</v>
      </c>
      <c r="AB19508">
        <v>7</v>
      </c>
      <c r="AC19508">
        <v>1</v>
      </c>
    </row>
    <row r="19509" spans="1:39" x14ac:dyDescent="0.3">
      <c r="A19509">
        <v>1390</v>
      </c>
      <c r="B19509" t="s">
        <v>846</v>
      </c>
      <c r="C19509" t="s">
        <v>123</v>
      </c>
      <c r="Y19509">
        <v>5</v>
      </c>
      <c r="Z19509">
        <v>5</v>
      </c>
      <c r="AA19509">
        <v>0</v>
      </c>
      <c r="AB19509">
        <v>5</v>
      </c>
      <c r="AC19509">
        <v>1</v>
      </c>
    </row>
    <row r="19510" spans="1:39" x14ac:dyDescent="0.3">
      <c r="A19510">
        <v>1390</v>
      </c>
      <c r="B19510" t="s">
        <v>1128</v>
      </c>
      <c r="C19510" t="s">
        <v>804</v>
      </c>
      <c r="AD19510">
        <v>2</v>
      </c>
      <c r="AE19510">
        <v>31</v>
      </c>
      <c r="AF19510">
        <v>2</v>
      </c>
      <c r="AG19510">
        <v>100</v>
      </c>
      <c r="AH19510">
        <v>8</v>
      </c>
      <c r="AI19510">
        <v>2</v>
      </c>
    </row>
    <row r="19511" spans="1:39" x14ac:dyDescent="0.3">
      <c r="A19511">
        <v>1390</v>
      </c>
      <c r="B19511" t="s">
        <v>846</v>
      </c>
      <c r="C19511" t="s">
        <v>4697</v>
      </c>
      <c r="AD19511">
        <v>0</v>
      </c>
      <c r="AE19511" t="s">
        <v>136</v>
      </c>
      <c r="AF19511">
        <v>0</v>
      </c>
      <c r="AG19511" t="s">
        <v>136</v>
      </c>
      <c r="AH19511">
        <v>3</v>
      </c>
      <c r="AI19511">
        <v>3</v>
      </c>
    </row>
    <row r="19512" spans="1:39" x14ac:dyDescent="0.3">
      <c r="A19512">
        <v>1390</v>
      </c>
      <c r="B19512" t="s">
        <v>1128</v>
      </c>
      <c r="C19512" t="s">
        <v>4288</v>
      </c>
      <c r="AJ19512">
        <v>50</v>
      </c>
      <c r="AK19512">
        <v>137</v>
      </c>
      <c r="AL19512">
        <v>45.7</v>
      </c>
      <c r="AM19512">
        <v>3</v>
      </c>
    </row>
    <row r="19513" spans="1:39" x14ac:dyDescent="0.3">
      <c r="A19513">
        <v>1390</v>
      </c>
      <c r="B19513" t="s">
        <v>846</v>
      </c>
      <c r="C19513" t="s">
        <v>4698</v>
      </c>
      <c r="AJ19513">
        <v>49</v>
      </c>
      <c r="AK19513">
        <v>155</v>
      </c>
      <c r="AL19513">
        <v>38.799999999999997</v>
      </c>
      <c r="AM19513">
        <v>4</v>
      </c>
    </row>
    <row r="19514" spans="1:39" x14ac:dyDescent="0.3">
      <c r="A19514">
        <v>1390</v>
      </c>
      <c r="B19514" t="s">
        <v>846</v>
      </c>
      <c r="C19514" t="s">
        <v>4697</v>
      </c>
      <c r="AJ19514">
        <v>31</v>
      </c>
      <c r="AK19514">
        <v>31</v>
      </c>
      <c r="AL19514">
        <v>31</v>
      </c>
      <c r="AM19514">
        <v>1</v>
      </c>
    </row>
    <row r="19515" spans="1:39" x14ac:dyDescent="0.3">
      <c r="A19515">
        <v>1391</v>
      </c>
      <c r="B19515" t="s">
        <v>746</v>
      </c>
      <c r="C19515" t="s">
        <v>4417</v>
      </c>
      <c r="D19515">
        <v>36</v>
      </c>
      <c r="E19515">
        <v>52.8</v>
      </c>
      <c r="F19515">
        <v>19</v>
      </c>
      <c r="G19515">
        <v>2</v>
      </c>
      <c r="H19515">
        <v>0</v>
      </c>
      <c r="I19515">
        <v>177</v>
      </c>
      <c r="J19515">
        <v>83</v>
      </c>
    </row>
    <row r="19516" spans="1:39" x14ac:dyDescent="0.3">
      <c r="A19516">
        <v>1391</v>
      </c>
      <c r="B19516" t="s">
        <v>746</v>
      </c>
      <c r="C19516" t="s">
        <v>215</v>
      </c>
      <c r="D19516">
        <v>2</v>
      </c>
      <c r="E19516">
        <v>0</v>
      </c>
      <c r="F19516">
        <v>0</v>
      </c>
      <c r="G19516">
        <v>0</v>
      </c>
      <c r="H19516">
        <v>0</v>
      </c>
      <c r="I19516">
        <v>0</v>
      </c>
      <c r="J19516">
        <v>0</v>
      </c>
    </row>
    <row r="19517" spans="1:39" x14ac:dyDescent="0.3">
      <c r="A19517">
        <v>1391</v>
      </c>
      <c r="B19517" t="s">
        <v>767</v>
      </c>
      <c r="C19517" t="s">
        <v>4594</v>
      </c>
      <c r="D19517">
        <v>25</v>
      </c>
      <c r="E19517">
        <v>68</v>
      </c>
      <c r="F19517">
        <v>17</v>
      </c>
      <c r="G19517">
        <v>0</v>
      </c>
      <c r="H19517">
        <v>3</v>
      </c>
      <c r="I19517">
        <v>174</v>
      </c>
      <c r="J19517">
        <v>166.1</v>
      </c>
    </row>
    <row r="19518" spans="1:39" x14ac:dyDescent="0.3">
      <c r="A19518">
        <v>1391</v>
      </c>
      <c r="B19518" t="s">
        <v>767</v>
      </c>
      <c r="C19518" t="s">
        <v>3385</v>
      </c>
      <c r="D19518">
        <v>19</v>
      </c>
      <c r="E19518">
        <v>42.1</v>
      </c>
      <c r="F19518">
        <v>8</v>
      </c>
      <c r="G19518">
        <v>0</v>
      </c>
      <c r="H19518">
        <v>0</v>
      </c>
      <c r="I19518">
        <v>110</v>
      </c>
      <c r="J19518">
        <v>90.7</v>
      </c>
    </row>
    <row r="19519" spans="1:39" x14ac:dyDescent="0.3">
      <c r="A19519">
        <v>1391</v>
      </c>
      <c r="B19519" t="s">
        <v>746</v>
      </c>
      <c r="C19519" t="s">
        <v>126</v>
      </c>
      <c r="K19519">
        <v>17</v>
      </c>
      <c r="L19519">
        <v>0</v>
      </c>
      <c r="M19519">
        <v>32</v>
      </c>
      <c r="N19519">
        <v>1</v>
      </c>
      <c r="O19519">
        <v>96</v>
      </c>
    </row>
    <row r="19520" spans="1:39" x14ac:dyDescent="0.3">
      <c r="A19520">
        <v>1391</v>
      </c>
      <c r="B19520" t="s">
        <v>746</v>
      </c>
      <c r="C19520" t="s">
        <v>4230</v>
      </c>
      <c r="K19520">
        <v>6</v>
      </c>
      <c r="L19520">
        <v>0</v>
      </c>
      <c r="M19520">
        <v>14</v>
      </c>
      <c r="N19520">
        <v>1</v>
      </c>
      <c r="O19520">
        <v>45</v>
      </c>
    </row>
    <row r="19521" spans="1:19" x14ac:dyDescent="0.3">
      <c r="A19521">
        <v>1391</v>
      </c>
      <c r="B19521" t="s">
        <v>746</v>
      </c>
      <c r="C19521" t="s">
        <v>414</v>
      </c>
      <c r="K19521">
        <v>1</v>
      </c>
      <c r="L19521">
        <v>0</v>
      </c>
      <c r="M19521">
        <v>29</v>
      </c>
      <c r="N19521">
        <v>0</v>
      </c>
      <c r="O19521">
        <v>29</v>
      </c>
    </row>
    <row r="19522" spans="1:19" x14ac:dyDescent="0.3">
      <c r="A19522">
        <v>1391</v>
      </c>
      <c r="B19522" t="s">
        <v>746</v>
      </c>
      <c r="C19522" t="s">
        <v>1973</v>
      </c>
      <c r="K19522">
        <v>1</v>
      </c>
      <c r="L19522">
        <v>0</v>
      </c>
      <c r="M19522">
        <v>4</v>
      </c>
      <c r="N19522">
        <v>0</v>
      </c>
      <c r="O19522">
        <v>4</v>
      </c>
    </row>
    <row r="19523" spans="1:19" x14ac:dyDescent="0.3">
      <c r="A19523">
        <v>1391</v>
      </c>
      <c r="B19523" t="s">
        <v>746</v>
      </c>
      <c r="C19523" t="s">
        <v>215</v>
      </c>
      <c r="K19523">
        <v>1</v>
      </c>
      <c r="L19523">
        <v>0</v>
      </c>
      <c r="M19523">
        <v>-6</v>
      </c>
      <c r="N19523">
        <v>0</v>
      </c>
      <c r="O19523">
        <v>-6</v>
      </c>
    </row>
    <row r="19524" spans="1:19" x14ac:dyDescent="0.3">
      <c r="A19524">
        <v>1391</v>
      </c>
      <c r="B19524" t="s">
        <v>746</v>
      </c>
      <c r="C19524" t="s">
        <v>4417</v>
      </c>
      <c r="K19524">
        <v>5</v>
      </c>
      <c r="L19524">
        <v>0</v>
      </c>
      <c r="M19524">
        <v>1</v>
      </c>
      <c r="N19524">
        <v>0</v>
      </c>
      <c r="O19524">
        <v>-28</v>
      </c>
    </row>
    <row r="19525" spans="1:19" x14ac:dyDescent="0.3">
      <c r="A19525">
        <v>1391</v>
      </c>
      <c r="B19525" t="s">
        <v>767</v>
      </c>
      <c r="C19525" t="s">
        <v>4410</v>
      </c>
      <c r="K19525">
        <v>22</v>
      </c>
      <c r="L19525">
        <v>0</v>
      </c>
      <c r="M19525">
        <v>17</v>
      </c>
      <c r="N19525">
        <v>0</v>
      </c>
      <c r="O19525">
        <v>78</v>
      </c>
    </row>
    <row r="19526" spans="1:19" x14ac:dyDescent="0.3">
      <c r="A19526">
        <v>1391</v>
      </c>
      <c r="B19526" t="s">
        <v>767</v>
      </c>
      <c r="C19526" t="s">
        <v>56</v>
      </c>
      <c r="K19526">
        <v>8</v>
      </c>
      <c r="L19526">
        <v>0</v>
      </c>
      <c r="M19526">
        <v>10</v>
      </c>
      <c r="N19526">
        <v>0</v>
      </c>
      <c r="O19526">
        <v>25</v>
      </c>
    </row>
    <row r="19527" spans="1:19" x14ac:dyDescent="0.3">
      <c r="A19527">
        <v>1391</v>
      </c>
      <c r="B19527" t="s">
        <v>767</v>
      </c>
      <c r="C19527" t="s">
        <v>4594</v>
      </c>
      <c r="K19527">
        <v>1</v>
      </c>
      <c r="L19527">
        <v>0</v>
      </c>
      <c r="M19527">
        <v>8</v>
      </c>
      <c r="N19527">
        <v>0</v>
      </c>
      <c r="O19527">
        <v>8</v>
      </c>
    </row>
    <row r="19528" spans="1:19" x14ac:dyDescent="0.3">
      <c r="A19528">
        <v>1391</v>
      </c>
      <c r="B19528" t="s">
        <v>767</v>
      </c>
      <c r="C19528" t="s">
        <v>604</v>
      </c>
      <c r="K19528">
        <v>3</v>
      </c>
      <c r="L19528">
        <v>0</v>
      </c>
      <c r="M19528">
        <v>3</v>
      </c>
      <c r="N19528">
        <v>0</v>
      </c>
      <c r="O19528">
        <v>7</v>
      </c>
    </row>
    <row r="19529" spans="1:19" x14ac:dyDescent="0.3">
      <c r="A19529">
        <v>1391</v>
      </c>
      <c r="B19529" t="s">
        <v>767</v>
      </c>
      <c r="C19529" t="s">
        <v>3385</v>
      </c>
      <c r="K19529">
        <v>4</v>
      </c>
      <c r="L19529">
        <v>0</v>
      </c>
      <c r="M19529">
        <v>0</v>
      </c>
      <c r="N19529">
        <v>0</v>
      </c>
      <c r="O19529">
        <v>-23</v>
      </c>
    </row>
    <row r="19530" spans="1:19" x14ac:dyDescent="0.3">
      <c r="A19530">
        <v>1391</v>
      </c>
      <c r="B19530" t="s">
        <v>746</v>
      </c>
      <c r="C19530" t="s">
        <v>1953</v>
      </c>
      <c r="P19530">
        <v>30</v>
      </c>
      <c r="Q19530">
        <v>0</v>
      </c>
      <c r="R19530">
        <v>45</v>
      </c>
      <c r="S19530">
        <v>3</v>
      </c>
    </row>
    <row r="19531" spans="1:19" x14ac:dyDescent="0.3">
      <c r="A19531">
        <v>1391</v>
      </c>
      <c r="B19531" t="s">
        <v>746</v>
      </c>
      <c r="C19531" t="s">
        <v>414</v>
      </c>
      <c r="P19531">
        <v>10</v>
      </c>
      <c r="Q19531">
        <v>0</v>
      </c>
      <c r="R19531">
        <v>31</v>
      </c>
      <c r="S19531">
        <v>5</v>
      </c>
    </row>
    <row r="19532" spans="1:19" x14ac:dyDescent="0.3">
      <c r="A19532">
        <v>1391</v>
      </c>
      <c r="B19532" t="s">
        <v>746</v>
      </c>
      <c r="C19532" t="s">
        <v>1410</v>
      </c>
      <c r="P19532">
        <v>18</v>
      </c>
      <c r="Q19532">
        <v>0</v>
      </c>
      <c r="R19532">
        <v>26</v>
      </c>
      <c r="S19532">
        <v>3</v>
      </c>
    </row>
    <row r="19533" spans="1:19" x14ac:dyDescent="0.3">
      <c r="A19533">
        <v>1391</v>
      </c>
      <c r="B19533" t="s">
        <v>746</v>
      </c>
      <c r="C19533" t="s">
        <v>1973</v>
      </c>
      <c r="P19533">
        <v>20</v>
      </c>
      <c r="Q19533">
        <v>0</v>
      </c>
      <c r="R19533">
        <v>25</v>
      </c>
      <c r="S19533">
        <v>2</v>
      </c>
    </row>
    <row r="19534" spans="1:19" x14ac:dyDescent="0.3">
      <c r="A19534">
        <v>1391</v>
      </c>
      <c r="B19534" t="s">
        <v>746</v>
      </c>
      <c r="C19534" t="s">
        <v>126</v>
      </c>
      <c r="P19534">
        <v>12</v>
      </c>
      <c r="Q19534">
        <v>0</v>
      </c>
      <c r="R19534">
        <v>21</v>
      </c>
      <c r="S19534">
        <v>2</v>
      </c>
    </row>
    <row r="19535" spans="1:19" x14ac:dyDescent="0.3">
      <c r="A19535">
        <v>1391</v>
      </c>
      <c r="B19535" t="s">
        <v>746</v>
      </c>
      <c r="C19535" t="s">
        <v>4485</v>
      </c>
      <c r="P19535">
        <v>13</v>
      </c>
      <c r="Q19535">
        <v>0</v>
      </c>
      <c r="R19535">
        <v>13</v>
      </c>
      <c r="S19535">
        <v>1</v>
      </c>
    </row>
    <row r="19536" spans="1:19" x14ac:dyDescent="0.3">
      <c r="A19536">
        <v>1391</v>
      </c>
      <c r="B19536" t="s">
        <v>746</v>
      </c>
      <c r="C19536" t="s">
        <v>107</v>
      </c>
      <c r="P19536">
        <v>7</v>
      </c>
      <c r="Q19536">
        <v>0</v>
      </c>
      <c r="R19536">
        <v>7</v>
      </c>
      <c r="S19536">
        <v>1</v>
      </c>
    </row>
    <row r="19537" spans="1:39" x14ac:dyDescent="0.3">
      <c r="A19537">
        <v>1391</v>
      </c>
      <c r="B19537" t="s">
        <v>746</v>
      </c>
      <c r="C19537" t="s">
        <v>4699</v>
      </c>
      <c r="P19537">
        <v>5</v>
      </c>
      <c r="Q19537">
        <v>0</v>
      </c>
      <c r="R19537">
        <v>5</v>
      </c>
      <c r="S19537">
        <v>1</v>
      </c>
    </row>
    <row r="19538" spans="1:39" x14ac:dyDescent="0.3">
      <c r="A19538">
        <v>1391</v>
      </c>
      <c r="B19538" t="s">
        <v>746</v>
      </c>
      <c r="C19538" t="s">
        <v>4230</v>
      </c>
      <c r="P19538">
        <v>4</v>
      </c>
      <c r="Q19538">
        <v>0</v>
      </c>
      <c r="R19538">
        <v>4</v>
      </c>
      <c r="S19538">
        <v>1</v>
      </c>
    </row>
    <row r="19539" spans="1:39" x14ac:dyDescent="0.3">
      <c r="A19539">
        <v>1391</v>
      </c>
      <c r="B19539" t="s">
        <v>767</v>
      </c>
      <c r="C19539" t="s">
        <v>586</v>
      </c>
      <c r="P19539">
        <v>17</v>
      </c>
      <c r="Q19539">
        <v>1</v>
      </c>
      <c r="R19539">
        <v>96</v>
      </c>
      <c r="S19539">
        <v>9</v>
      </c>
    </row>
    <row r="19540" spans="1:39" x14ac:dyDescent="0.3">
      <c r="A19540">
        <v>1391</v>
      </c>
      <c r="B19540" t="s">
        <v>767</v>
      </c>
      <c r="C19540" t="s">
        <v>604</v>
      </c>
      <c r="P19540">
        <v>25</v>
      </c>
      <c r="Q19540">
        <v>2</v>
      </c>
      <c r="R19540">
        <v>71</v>
      </c>
      <c r="S19540">
        <v>7</v>
      </c>
    </row>
    <row r="19541" spans="1:39" x14ac:dyDescent="0.3">
      <c r="A19541">
        <v>1391</v>
      </c>
      <c r="B19541" t="s">
        <v>767</v>
      </c>
      <c r="C19541" t="s">
        <v>870</v>
      </c>
      <c r="P19541">
        <v>24</v>
      </c>
      <c r="Q19541">
        <v>0</v>
      </c>
      <c r="R19541">
        <v>65</v>
      </c>
      <c r="S19541">
        <v>4</v>
      </c>
    </row>
    <row r="19542" spans="1:39" x14ac:dyDescent="0.3">
      <c r="A19542">
        <v>1391</v>
      </c>
      <c r="B19542" t="s">
        <v>767</v>
      </c>
      <c r="C19542" t="s">
        <v>992</v>
      </c>
      <c r="P19542">
        <v>19</v>
      </c>
      <c r="Q19542">
        <v>0</v>
      </c>
      <c r="R19542">
        <v>50</v>
      </c>
      <c r="S19542">
        <v>4</v>
      </c>
    </row>
    <row r="19543" spans="1:39" x14ac:dyDescent="0.3">
      <c r="A19543">
        <v>1391</v>
      </c>
      <c r="B19543" t="s">
        <v>767</v>
      </c>
      <c r="C19543" t="s">
        <v>4410</v>
      </c>
      <c r="P19543">
        <v>2</v>
      </c>
      <c r="Q19543">
        <v>0</v>
      </c>
      <c r="R19543">
        <v>2</v>
      </c>
      <c r="S19543">
        <v>1</v>
      </c>
    </row>
    <row r="19544" spans="1:39" x14ac:dyDescent="0.3">
      <c r="A19544">
        <v>1391</v>
      </c>
      <c r="B19544" t="s">
        <v>746</v>
      </c>
      <c r="C19544" t="s">
        <v>4230</v>
      </c>
      <c r="T19544">
        <v>19</v>
      </c>
      <c r="U19544">
        <v>20</v>
      </c>
      <c r="V19544">
        <v>0</v>
      </c>
      <c r="W19544">
        <v>38</v>
      </c>
      <c r="X19544">
        <v>2</v>
      </c>
    </row>
    <row r="19545" spans="1:39" x14ac:dyDescent="0.3">
      <c r="A19545">
        <v>1391</v>
      </c>
      <c r="B19545" t="s">
        <v>746</v>
      </c>
      <c r="C19545" t="s">
        <v>414</v>
      </c>
      <c r="T19545">
        <v>17.5</v>
      </c>
      <c r="U19545">
        <v>19</v>
      </c>
      <c r="V19545">
        <v>0</v>
      </c>
      <c r="W19545">
        <v>35</v>
      </c>
      <c r="X19545">
        <v>2</v>
      </c>
    </row>
    <row r="19546" spans="1:39" x14ac:dyDescent="0.3">
      <c r="A19546">
        <v>1391</v>
      </c>
      <c r="B19546" t="s">
        <v>767</v>
      </c>
      <c r="C19546" t="s">
        <v>56</v>
      </c>
      <c r="T19546">
        <v>19.7</v>
      </c>
      <c r="U19546">
        <v>27</v>
      </c>
      <c r="V19546">
        <v>0</v>
      </c>
      <c r="W19546">
        <v>59</v>
      </c>
      <c r="X19546">
        <v>3</v>
      </c>
    </row>
    <row r="19547" spans="1:39" x14ac:dyDescent="0.3">
      <c r="A19547">
        <v>1391</v>
      </c>
      <c r="B19547" t="s">
        <v>746</v>
      </c>
      <c r="C19547" t="s">
        <v>4487</v>
      </c>
      <c r="Y19547">
        <v>16.2</v>
      </c>
      <c r="Z19547">
        <v>33</v>
      </c>
      <c r="AA19547">
        <v>0</v>
      </c>
      <c r="AB19547">
        <v>81</v>
      </c>
      <c r="AC19547">
        <v>5</v>
      </c>
    </row>
    <row r="19548" spans="1:39" x14ac:dyDescent="0.3">
      <c r="A19548">
        <v>1391</v>
      </c>
      <c r="B19548" t="s">
        <v>767</v>
      </c>
      <c r="C19548" t="s">
        <v>56</v>
      </c>
      <c r="Y19548">
        <v>6</v>
      </c>
      <c r="Z19548">
        <v>11</v>
      </c>
      <c r="AA19548">
        <v>0</v>
      </c>
      <c r="AB19548">
        <v>18</v>
      </c>
      <c r="AC19548">
        <v>3</v>
      </c>
    </row>
    <row r="19549" spans="1:39" x14ac:dyDescent="0.3">
      <c r="A19549">
        <v>1391</v>
      </c>
      <c r="B19549" t="s">
        <v>746</v>
      </c>
      <c r="C19549" t="s">
        <v>4382</v>
      </c>
      <c r="AD19549">
        <v>0</v>
      </c>
      <c r="AE19549" t="s">
        <v>136</v>
      </c>
      <c r="AF19549">
        <v>0</v>
      </c>
      <c r="AG19549" t="s">
        <v>136</v>
      </c>
      <c r="AH19549">
        <v>2</v>
      </c>
      <c r="AI19549">
        <v>2</v>
      </c>
    </row>
    <row r="19550" spans="1:39" x14ac:dyDescent="0.3">
      <c r="A19550">
        <v>1391</v>
      </c>
      <c r="B19550" t="s">
        <v>767</v>
      </c>
      <c r="C19550" t="s">
        <v>4414</v>
      </c>
      <c r="AD19550">
        <v>2</v>
      </c>
      <c r="AE19550">
        <v>49</v>
      </c>
      <c r="AF19550">
        <v>2</v>
      </c>
      <c r="AG19550">
        <v>100</v>
      </c>
      <c r="AH19550">
        <v>6</v>
      </c>
      <c r="AI19550">
        <v>0</v>
      </c>
    </row>
    <row r="19551" spans="1:39" x14ac:dyDescent="0.3">
      <c r="A19551">
        <v>1391</v>
      </c>
      <c r="B19551" t="s">
        <v>746</v>
      </c>
      <c r="C19551" t="s">
        <v>4384</v>
      </c>
      <c r="AJ19551">
        <v>56</v>
      </c>
      <c r="AK19551">
        <v>241</v>
      </c>
      <c r="AL19551">
        <v>48.2</v>
      </c>
      <c r="AM19551">
        <v>5</v>
      </c>
    </row>
    <row r="19552" spans="1:39" x14ac:dyDescent="0.3">
      <c r="A19552">
        <v>1391</v>
      </c>
      <c r="B19552" t="s">
        <v>767</v>
      </c>
      <c r="C19552" t="s">
        <v>52</v>
      </c>
      <c r="AJ19552">
        <v>49</v>
      </c>
      <c r="AK19552">
        <v>326</v>
      </c>
      <c r="AL19552">
        <v>40.799999999999997</v>
      </c>
      <c r="AM19552">
        <v>8</v>
      </c>
    </row>
    <row r="19553" spans="1:19" x14ac:dyDescent="0.3">
      <c r="A19553">
        <v>1392</v>
      </c>
      <c r="B19553" t="s">
        <v>1331</v>
      </c>
      <c r="C19553" t="s">
        <v>1094</v>
      </c>
      <c r="D19553">
        <v>30</v>
      </c>
      <c r="E19553">
        <v>63.3</v>
      </c>
      <c r="F19553">
        <v>19</v>
      </c>
      <c r="G19553">
        <v>1</v>
      </c>
      <c r="H19553">
        <v>2</v>
      </c>
      <c r="I19553">
        <v>273</v>
      </c>
      <c r="J19553">
        <v>155.1</v>
      </c>
    </row>
    <row r="19554" spans="1:19" x14ac:dyDescent="0.3">
      <c r="A19554">
        <v>1392</v>
      </c>
      <c r="B19554" t="s">
        <v>1331</v>
      </c>
      <c r="C19554" t="s">
        <v>4342</v>
      </c>
      <c r="D19554">
        <v>1</v>
      </c>
      <c r="E19554">
        <v>100</v>
      </c>
      <c r="F19554">
        <v>1</v>
      </c>
      <c r="G19554">
        <v>0</v>
      </c>
      <c r="H19554">
        <v>1</v>
      </c>
      <c r="I19554">
        <v>18</v>
      </c>
      <c r="J19554">
        <v>581.20000000000005</v>
      </c>
    </row>
    <row r="19555" spans="1:19" x14ac:dyDescent="0.3">
      <c r="A19555">
        <v>1392</v>
      </c>
      <c r="B19555" t="s">
        <v>1331</v>
      </c>
      <c r="C19555" t="s">
        <v>2203</v>
      </c>
      <c r="D19555">
        <v>1</v>
      </c>
      <c r="E19555">
        <v>0</v>
      </c>
      <c r="F19555">
        <v>0</v>
      </c>
      <c r="G19555">
        <v>0</v>
      </c>
      <c r="H19555">
        <v>0</v>
      </c>
      <c r="I19555">
        <v>0</v>
      </c>
      <c r="J19555">
        <v>0</v>
      </c>
    </row>
    <row r="19556" spans="1:19" x14ac:dyDescent="0.3">
      <c r="A19556">
        <v>1392</v>
      </c>
      <c r="B19556" t="s">
        <v>1542</v>
      </c>
      <c r="C19556" t="s">
        <v>4408</v>
      </c>
      <c r="D19556">
        <v>33</v>
      </c>
      <c r="E19556">
        <v>51.5</v>
      </c>
      <c r="F19556">
        <v>17</v>
      </c>
      <c r="G19556">
        <v>4</v>
      </c>
      <c r="H19556">
        <v>0</v>
      </c>
      <c r="I19556">
        <v>245</v>
      </c>
      <c r="J19556">
        <v>89.6</v>
      </c>
    </row>
    <row r="19557" spans="1:19" x14ac:dyDescent="0.3">
      <c r="A19557">
        <v>1392</v>
      </c>
      <c r="B19557" t="s">
        <v>1331</v>
      </c>
      <c r="C19557" t="s">
        <v>410</v>
      </c>
      <c r="K19557">
        <v>26</v>
      </c>
      <c r="L19557">
        <v>0</v>
      </c>
      <c r="M19557">
        <v>17</v>
      </c>
      <c r="N19557">
        <v>0</v>
      </c>
      <c r="O19557">
        <v>82</v>
      </c>
    </row>
    <row r="19558" spans="1:19" x14ac:dyDescent="0.3">
      <c r="A19558">
        <v>1392</v>
      </c>
      <c r="B19558" t="s">
        <v>1331</v>
      </c>
      <c r="C19558" t="s">
        <v>4347</v>
      </c>
      <c r="K19558">
        <v>5</v>
      </c>
      <c r="L19558">
        <v>0</v>
      </c>
      <c r="M19558">
        <v>36</v>
      </c>
      <c r="N19558">
        <v>0</v>
      </c>
      <c r="O19558">
        <v>48</v>
      </c>
    </row>
    <row r="19559" spans="1:19" x14ac:dyDescent="0.3">
      <c r="A19559">
        <v>1392</v>
      </c>
      <c r="B19559" t="s">
        <v>1331</v>
      </c>
      <c r="C19559" t="s">
        <v>1052</v>
      </c>
      <c r="K19559">
        <v>1</v>
      </c>
      <c r="L19559">
        <v>0</v>
      </c>
      <c r="M19559">
        <v>7</v>
      </c>
      <c r="N19559">
        <v>0</v>
      </c>
      <c r="O19559">
        <v>7</v>
      </c>
    </row>
    <row r="19560" spans="1:19" x14ac:dyDescent="0.3">
      <c r="A19560">
        <v>1392</v>
      </c>
      <c r="B19560" t="s">
        <v>1331</v>
      </c>
      <c r="C19560" t="s">
        <v>172</v>
      </c>
      <c r="K19560">
        <v>1</v>
      </c>
      <c r="L19560">
        <v>0</v>
      </c>
      <c r="M19560">
        <v>4</v>
      </c>
      <c r="N19560">
        <v>1</v>
      </c>
      <c r="O19560">
        <v>4</v>
      </c>
    </row>
    <row r="19561" spans="1:19" x14ac:dyDescent="0.3">
      <c r="A19561">
        <v>1392</v>
      </c>
      <c r="B19561" t="s">
        <v>1331</v>
      </c>
      <c r="C19561" t="s">
        <v>1094</v>
      </c>
      <c r="K19561">
        <v>5</v>
      </c>
      <c r="L19561">
        <v>0</v>
      </c>
      <c r="M19561">
        <v>9</v>
      </c>
      <c r="N19561">
        <v>1</v>
      </c>
      <c r="O19561">
        <v>-1</v>
      </c>
    </row>
    <row r="19562" spans="1:19" x14ac:dyDescent="0.3">
      <c r="A19562">
        <v>1392</v>
      </c>
      <c r="B19562" t="s">
        <v>1331</v>
      </c>
      <c r="C19562" t="s">
        <v>419</v>
      </c>
      <c r="K19562">
        <v>1</v>
      </c>
      <c r="L19562">
        <v>0</v>
      </c>
      <c r="M19562">
        <v>-3</v>
      </c>
      <c r="N19562">
        <v>0</v>
      </c>
      <c r="O19562">
        <v>-3</v>
      </c>
    </row>
    <row r="19563" spans="1:19" x14ac:dyDescent="0.3">
      <c r="A19563">
        <v>1392</v>
      </c>
      <c r="B19563" t="s">
        <v>1331</v>
      </c>
      <c r="C19563" t="s">
        <v>2203</v>
      </c>
      <c r="K19563">
        <v>1</v>
      </c>
      <c r="L19563">
        <v>0</v>
      </c>
      <c r="M19563">
        <v>-8</v>
      </c>
      <c r="N19563">
        <v>0</v>
      </c>
      <c r="O19563">
        <v>-8</v>
      </c>
    </row>
    <row r="19564" spans="1:19" x14ac:dyDescent="0.3">
      <c r="A19564">
        <v>1392</v>
      </c>
      <c r="B19564" t="s">
        <v>1542</v>
      </c>
      <c r="C19564" t="s">
        <v>524</v>
      </c>
      <c r="K19564">
        <v>17</v>
      </c>
      <c r="L19564">
        <v>0</v>
      </c>
      <c r="M19564">
        <v>14</v>
      </c>
      <c r="N19564">
        <v>1</v>
      </c>
      <c r="O19564">
        <v>41</v>
      </c>
    </row>
    <row r="19565" spans="1:19" x14ac:dyDescent="0.3">
      <c r="A19565">
        <v>1392</v>
      </c>
      <c r="B19565" t="s">
        <v>1542</v>
      </c>
      <c r="C19565" t="s">
        <v>4408</v>
      </c>
      <c r="K19565">
        <v>9</v>
      </c>
      <c r="L19565">
        <v>0</v>
      </c>
      <c r="M19565">
        <v>9</v>
      </c>
      <c r="N19565">
        <v>1</v>
      </c>
      <c r="O19565">
        <v>10</v>
      </c>
    </row>
    <row r="19566" spans="1:19" x14ac:dyDescent="0.3">
      <c r="A19566">
        <v>1392</v>
      </c>
      <c r="B19566" t="s">
        <v>1542</v>
      </c>
      <c r="C19566" t="s">
        <v>4515</v>
      </c>
      <c r="K19566">
        <v>5</v>
      </c>
      <c r="L19566">
        <v>0</v>
      </c>
      <c r="M19566">
        <v>4</v>
      </c>
      <c r="N19566">
        <v>0</v>
      </c>
      <c r="O19566">
        <v>3</v>
      </c>
    </row>
    <row r="19567" spans="1:19" x14ac:dyDescent="0.3">
      <c r="A19567">
        <v>1392</v>
      </c>
      <c r="B19567" t="s">
        <v>1331</v>
      </c>
      <c r="C19567" t="s">
        <v>410</v>
      </c>
      <c r="P19567">
        <v>55</v>
      </c>
      <c r="Q19567">
        <v>1</v>
      </c>
      <c r="R19567">
        <v>104</v>
      </c>
      <c r="S19567">
        <v>5</v>
      </c>
    </row>
    <row r="19568" spans="1:19" x14ac:dyDescent="0.3">
      <c r="A19568">
        <v>1392</v>
      </c>
      <c r="B19568" t="s">
        <v>1331</v>
      </c>
      <c r="C19568" t="s">
        <v>4342</v>
      </c>
      <c r="P19568">
        <v>26</v>
      </c>
      <c r="Q19568">
        <v>0</v>
      </c>
      <c r="R19568">
        <v>59</v>
      </c>
      <c r="S19568">
        <v>5</v>
      </c>
    </row>
    <row r="19569" spans="1:24" x14ac:dyDescent="0.3">
      <c r="A19569">
        <v>1392</v>
      </c>
      <c r="B19569" t="s">
        <v>1331</v>
      </c>
      <c r="C19569" t="s">
        <v>4590</v>
      </c>
      <c r="P19569">
        <v>23</v>
      </c>
      <c r="Q19569">
        <v>1</v>
      </c>
      <c r="R19569">
        <v>48</v>
      </c>
      <c r="S19569">
        <v>4</v>
      </c>
    </row>
    <row r="19570" spans="1:24" x14ac:dyDescent="0.3">
      <c r="A19570">
        <v>1392</v>
      </c>
      <c r="B19570" t="s">
        <v>1331</v>
      </c>
      <c r="C19570" t="s">
        <v>172</v>
      </c>
      <c r="P19570">
        <v>17</v>
      </c>
      <c r="Q19570">
        <v>0</v>
      </c>
      <c r="R19570">
        <v>33</v>
      </c>
      <c r="S19570">
        <v>3</v>
      </c>
    </row>
    <row r="19571" spans="1:24" x14ac:dyDescent="0.3">
      <c r="A19571">
        <v>1392</v>
      </c>
      <c r="B19571" t="s">
        <v>1331</v>
      </c>
      <c r="C19571" t="s">
        <v>1094</v>
      </c>
      <c r="P19571">
        <v>18</v>
      </c>
      <c r="Q19571">
        <v>1</v>
      </c>
      <c r="R19571">
        <v>18</v>
      </c>
      <c r="S19571">
        <v>1</v>
      </c>
    </row>
    <row r="19572" spans="1:24" x14ac:dyDescent="0.3">
      <c r="A19572">
        <v>1392</v>
      </c>
      <c r="B19572" t="s">
        <v>1331</v>
      </c>
      <c r="C19572" t="s">
        <v>2017</v>
      </c>
      <c r="P19572">
        <v>18</v>
      </c>
      <c r="Q19572">
        <v>0</v>
      </c>
      <c r="R19572">
        <v>18</v>
      </c>
      <c r="S19572">
        <v>1</v>
      </c>
    </row>
    <row r="19573" spans="1:24" x14ac:dyDescent="0.3">
      <c r="A19573">
        <v>1392</v>
      </c>
      <c r="B19573" t="s">
        <v>1331</v>
      </c>
      <c r="C19573" t="s">
        <v>419</v>
      </c>
      <c r="P19573">
        <v>11</v>
      </c>
      <c r="Q19573">
        <v>0</v>
      </c>
      <c r="R19573">
        <v>11</v>
      </c>
      <c r="S19573">
        <v>1</v>
      </c>
    </row>
    <row r="19574" spans="1:24" x14ac:dyDescent="0.3">
      <c r="A19574">
        <v>1392</v>
      </c>
      <c r="B19574" t="s">
        <v>1542</v>
      </c>
      <c r="C19574" t="s">
        <v>4700</v>
      </c>
      <c r="P19574">
        <v>39</v>
      </c>
      <c r="Q19574">
        <v>0</v>
      </c>
      <c r="R19574">
        <v>98</v>
      </c>
      <c r="S19574">
        <v>5</v>
      </c>
    </row>
    <row r="19575" spans="1:24" x14ac:dyDescent="0.3">
      <c r="A19575">
        <v>1392</v>
      </c>
      <c r="B19575" t="s">
        <v>1542</v>
      </c>
      <c r="C19575" t="s">
        <v>4409</v>
      </c>
      <c r="P19575">
        <v>33</v>
      </c>
      <c r="Q19575">
        <v>0</v>
      </c>
      <c r="R19575">
        <v>44</v>
      </c>
      <c r="S19575">
        <v>2</v>
      </c>
    </row>
    <row r="19576" spans="1:24" x14ac:dyDescent="0.3">
      <c r="A19576">
        <v>1392</v>
      </c>
      <c r="B19576" t="s">
        <v>1542</v>
      </c>
      <c r="C19576" t="s">
        <v>74</v>
      </c>
      <c r="P19576">
        <v>17</v>
      </c>
      <c r="Q19576">
        <v>0</v>
      </c>
      <c r="R19576">
        <v>42</v>
      </c>
      <c r="S19576">
        <v>4</v>
      </c>
    </row>
    <row r="19577" spans="1:24" x14ac:dyDescent="0.3">
      <c r="A19577">
        <v>1392</v>
      </c>
      <c r="B19577" t="s">
        <v>1542</v>
      </c>
      <c r="C19577" t="s">
        <v>180</v>
      </c>
      <c r="P19577">
        <v>18</v>
      </c>
      <c r="Q19577">
        <v>0</v>
      </c>
      <c r="R19577">
        <v>27</v>
      </c>
      <c r="S19577">
        <v>2</v>
      </c>
    </row>
    <row r="19578" spans="1:24" x14ac:dyDescent="0.3">
      <c r="A19578">
        <v>1392</v>
      </c>
      <c r="B19578" t="s">
        <v>1542</v>
      </c>
      <c r="C19578" t="s">
        <v>524</v>
      </c>
      <c r="P19578">
        <v>16</v>
      </c>
      <c r="Q19578">
        <v>0</v>
      </c>
      <c r="R19578">
        <v>16</v>
      </c>
      <c r="S19578">
        <v>1</v>
      </c>
    </row>
    <row r="19579" spans="1:24" x14ac:dyDescent="0.3">
      <c r="A19579">
        <v>1392</v>
      </c>
      <c r="B19579" t="s">
        <v>1542</v>
      </c>
      <c r="C19579" t="s">
        <v>592</v>
      </c>
      <c r="P19579">
        <v>10</v>
      </c>
      <c r="Q19579">
        <v>0</v>
      </c>
      <c r="R19579">
        <v>10</v>
      </c>
      <c r="S19579">
        <v>1</v>
      </c>
    </row>
    <row r="19580" spans="1:24" x14ac:dyDescent="0.3">
      <c r="A19580">
        <v>1392</v>
      </c>
      <c r="B19580" t="s">
        <v>1542</v>
      </c>
      <c r="C19580" t="s">
        <v>4517</v>
      </c>
      <c r="P19580">
        <v>5</v>
      </c>
      <c r="Q19580">
        <v>0</v>
      </c>
      <c r="R19580">
        <v>5</v>
      </c>
      <c r="S19580">
        <v>1</v>
      </c>
    </row>
    <row r="19581" spans="1:24" x14ac:dyDescent="0.3">
      <c r="A19581">
        <v>1392</v>
      </c>
      <c r="B19581" t="s">
        <v>1542</v>
      </c>
      <c r="C19581" t="s">
        <v>54</v>
      </c>
      <c r="P19581">
        <v>3</v>
      </c>
      <c r="Q19581">
        <v>0</v>
      </c>
      <c r="R19581">
        <v>3</v>
      </c>
      <c r="S19581">
        <v>1</v>
      </c>
    </row>
    <row r="19582" spans="1:24" x14ac:dyDescent="0.3">
      <c r="A19582">
        <v>1392</v>
      </c>
      <c r="B19582" t="s">
        <v>1331</v>
      </c>
      <c r="C19582" t="s">
        <v>4347</v>
      </c>
      <c r="T19582">
        <v>22.5</v>
      </c>
      <c r="U19582">
        <v>26</v>
      </c>
      <c r="V19582">
        <v>0</v>
      </c>
      <c r="W19582">
        <v>90</v>
      </c>
      <c r="X19582">
        <v>4</v>
      </c>
    </row>
    <row r="19583" spans="1:24" x14ac:dyDescent="0.3">
      <c r="A19583">
        <v>1392</v>
      </c>
      <c r="B19583" t="s">
        <v>1331</v>
      </c>
      <c r="C19583" t="s">
        <v>4701</v>
      </c>
      <c r="T19583">
        <v>21</v>
      </c>
      <c r="U19583">
        <v>21</v>
      </c>
      <c r="V19583">
        <v>0</v>
      </c>
      <c r="W19583">
        <v>21</v>
      </c>
      <c r="X19583">
        <v>1</v>
      </c>
    </row>
    <row r="19584" spans="1:24" x14ac:dyDescent="0.3">
      <c r="A19584">
        <v>1392</v>
      </c>
      <c r="B19584" t="s">
        <v>1542</v>
      </c>
      <c r="C19584" t="s">
        <v>4515</v>
      </c>
      <c r="T19584">
        <v>43.3</v>
      </c>
      <c r="U19584">
        <v>93</v>
      </c>
      <c r="V19584">
        <v>1</v>
      </c>
      <c r="W19584">
        <v>130</v>
      </c>
      <c r="X19584">
        <v>3</v>
      </c>
    </row>
    <row r="19585" spans="1:39" x14ac:dyDescent="0.3">
      <c r="A19585">
        <v>1392</v>
      </c>
      <c r="B19585" t="s">
        <v>1542</v>
      </c>
      <c r="C19585" t="s">
        <v>4412</v>
      </c>
      <c r="T19585">
        <v>18.7</v>
      </c>
      <c r="U19585">
        <v>34</v>
      </c>
      <c r="V19585">
        <v>0</v>
      </c>
      <c r="W19585">
        <v>56</v>
      </c>
      <c r="X19585">
        <v>3</v>
      </c>
    </row>
    <row r="19586" spans="1:39" x14ac:dyDescent="0.3">
      <c r="A19586">
        <v>1392</v>
      </c>
      <c r="B19586" t="s">
        <v>1331</v>
      </c>
      <c r="C19586" t="s">
        <v>4342</v>
      </c>
      <c r="Y19586">
        <v>1</v>
      </c>
      <c r="Z19586">
        <v>1</v>
      </c>
      <c r="AA19586">
        <v>0</v>
      </c>
      <c r="AB19586">
        <v>1</v>
      </c>
      <c r="AC19586">
        <v>1</v>
      </c>
    </row>
    <row r="19587" spans="1:39" x14ac:dyDescent="0.3">
      <c r="A19587">
        <v>1392</v>
      </c>
      <c r="B19587" t="s">
        <v>1542</v>
      </c>
      <c r="C19587" t="s">
        <v>4261</v>
      </c>
      <c r="Y19587">
        <v>21</v>
      </c>
      <c r="Z19587">
        <v>21</v>
      </c>
      <c r="AA19587">
        <v>0</v>
      </c>
      <c r="AB19587">
        <v>21</v>
      </c>
      <c r="AC19587">
        <v>1</v>
      </c>
    </row>
    <row r="19588" spans="1:39" x14ac:dyDescent="0.3">
      <c r="A19588">
        <v>1392</v>
      </c>
      <c r="B19588" t="s">
        <v>1542</v>
      </c>
      <c r="C19588" t="s">
        <v>2649</v>
      </c>
      <c r="Y19588">
        <v>1</v>
      </c>
      <c r="Z19588">
        <v>1</v>
      </c>
      <c r="AA19588">
        <v>0</v>
      </c>
      <c r="AB19588">
        <v>1</v>
      </c>
      <c r="AC19588">
        <v>1</v>
      </c>
    </row>
    <row r="19589" spans="1:39" x14ac:dyDescent="0.3">
      <c r="A19589">
        <v>1392</v>
      </c>
      <c r="B19589" t="s">
        <v>1542</v>
      </c>
      <c r="C19589" t="s">
        <v>962</v>
      </c>
      <c r="Y19589">
        <v>0</v>
      </c>
      <c r="Z19589">
        <v>0</v>
      </c>
      <c r="AA19589">
        <v>0</v>
      </c>
      <c r="AB19589">
        <v>0</v>
      </c>
      <c r="AC19589">
        <v>1</v>
      </c>
    </row>
    <row r="19590" spans="1:39" x14ac:dyDescent="0.3">
      <c r="A19590">
        <v>1392</v>
      </c>
      <c r="B19590" t="s">
        <v>1331</v>
      </c>
      <c r="C19590" t="s">
        <v>4702</v>
      </c>
      <c r="AD19590">
        <v>0</v>
      </c>
      <c r="AE19590" t="s">
        <v>136</v>
      </c>
      <c r="AF19590">
        <v>0</v>
      </c>
      <c r="AG19590" t="s">
        <v>136</v>
      </c>
      <c r="AH19590">
        <v>5</v>
      </c>
      <c r="AI19590">
        <v>5</v>
      </c>
    </row>
    <row r="19591" spans="1:39" x14ac:dyDescent="0.3">
      <c r="A19591">
        <v>1392</v>
      </c>
      <c r="B19591" t="s">
        <v>1542</v>
      </c>
      <c r="C19591" t="s">
        <v>1184</v>
      </c>
      <c r="AD19591">
        <v>0</v>
      </c>
      <c r="AE19591" t="s">
        <v>136</v>
      </c>
      <c r="AF19591">
        <v>0</v>
      </c>
      <c r="AG19591" t="s">
        <v>136</v>
      </c>
      <c r="AH19591">
        <v>4</v>
      </c>
      <c r="AI19591">
        <v>4</v>
      </c>
    </row>
    <row r="19592" spans="1:39" x14ac:dyDescent="0.3">
      <c r="A19592">
        <v>1392</v>
      </c>
      <c r="B19592" t="s">
        <v>1331</v>
      </c>
      <c r="C19592" t="s">
        <v>2203</v>
      </c>
      <c r="AJ19592">
        <v>47</v>
      </c>
      <c r="AK19592">
        <v>162</v>
      </c>
      <c r="AL19592">
        <v>40.5</v>
      </c>
      <c r="AM19592">
        <v>4</v>
      </c>
    </row>
    <row r="19593" spans="1:39" x14ac:dyDescent="0.3">
      <c r="A19593">
        <v>1392</v>
      </c>
      <c r="B19593" t="s">
        <v>1542</v>
      </c>
      <c r="C19593" t="s">
        <v>1184</v>
      </c>
      <c r="AJ19593">
        <v>44</v>
      </c>
      <c r="AK19593">
        <v>127</v>
      </c>
      <c r="AL19593">
        <v>42.3</v>
      </c>
      <c r="AM19593">
        <v>3</v>
      </c>
    </row>
    <row r="19594" spans="1:39" x14ac:dyDescent="0.3">
      <c r="A19594">
        <v>1393</v>
      </c>
      <c r="B19594" t="s">
        <v>689</v>
      </c>
      <c r="C19594" t="s">
        <v>4604</v>
      </c>
      <c r="D19594">
        <v>13</v>
      </c>
      <c r="E19594">
        <v>38.5</v>
      </c>
      <c r="F19594">
        <v>5</v>
      </c>
      <c r="G19594">
        <v>1</v>
      </c>
      <c r="H19594">
        <v>2</v>
      </c>
      <c r="I19594">
        <v>91</v>
      </c>
      <c r="J19594">
        <v>132.69999999999999</v>
      </c>
    </row>
    <row r="19595" spans="1:39" x14ac:dyDescent="0.3">
      <c r="A19595">
        <v>1393</v>
      </c>
      <c r="B19595" t="s">
        <v>689</v>
      </c>
      <c r="C19595" t="s">
        <v>4703</v>
      </c>
      <c r="D19595">
        <v>1</v>
      </c>
      <c r="E19595">
        <v>100</v>
      </c>
      <c r="F19595">
        <v>1</v>
      </c>
      <c r="G19595">
        <v>0</v>
      </c>
      <c r="H19595">
        <v>1</v>
      </c>
      <c r="I19595">
        <v>69</v>
      </c>
      <c r="J19595">
        <v>1009.6</v>
      </c>
    </row>
    <row r="19596" spans="1:39" x14ac:dyDescent="0.3">
      <c r="A19596">
        <v>1393</v>
      </c>
      <c r="B19596" t="s">
        <v>505</v>
      </c>
      <c r="C19596" t="s">
        <v>4704</v>
      </c>
      <c r="D19596">
        <v>35</v>
      </c>
      <c r="E19596">
        <v>42.9</v>
      </c>
      <c r="F19596">
        <v>15</v>
      </c>
      <c r="G19596">
        <v>0</v>
      </c>
      <c r="H19596">
        <v>1</v>
      </c>
      <c r="I19596">
        <v>138</v>
      </c>
      <c r="J19596">
        <v>85.4</v>
      </c>
    </row>
    <row r="19597" spans="1:39" x14ac:dyDescent="0.3">
      <c r="A19597">
        <v>1393</v>
      </c>
      <c r="B19597" t="s">
        <v>505</v>
      </c>
      <c r="C19597" t="s">
        <v>4705</v>
      </c>
      <c r="D19597">
        <v>8</v>
      </c>
      <c r="E19597">
        <v>25</v>
      </c>
      <c r="F19597">
        <v>2</v>
      </c>
      <c r="G19597">
        <v>1</v>
      </c>
      <c r="H19597">
        <v>0</v>
      </c>
      <c r="I19597">
        <v>13</v>
      </c>
      <c r="J19597">
        <v>13.7</v>
      </c>
    </row>
    <row r="19598" spans="1:39" x14ac:dyDescent="0.3">
      <c r="A19598">
        <v>1393</v>
      </c>
      <c r="B19598" t="s">
        <v>689</v>
      </c>
      <c r="C19598" t="s">
        <v>781</v>
      </c>
      <c r="K19598">
        <v>20</v>
      </c>
      <c r="L19598">
        <v>0</v>
      </c>
      <c r="M19598">
        <v>37</v>
      </c>
      <c r="N19598">
        <v>2</v>
      </c>
      <c r="O19598">
        <v>240</v>
      </c>
    </row>
    <row r="19599" spans="1:39" x14ac:dyDescent="0.3">
      <c r="A19599">
        <v>1393</v>
      </c>
      <c r="B19599" t="s">
        <v>689</v>
      </c>
      <c r="C19599" t="s">
        <v>4604</v>
      </c>
      <c r="K19599">
        <v>15</v>
      </c>
      <c r="L19599">
        <v>0</v>
      </c>
      <c r="M19599">
        <v>50</v>
      </c>
      <c r="N19599">
        <v>2</v>
      </c>
      <c r="O19599">
        <v>90</v>
      </c>
    </row>
    <row r="19600" spans="1:39" x14ac:dyDescent="0.3">
      <c r="A19600">
        <v>1393</v>
      </c>
      <c r="B19600" t="s">
        <v>689</v>
      </c>
      <c r="C19600" t="s">
        <v>4706</v>
      </c>
      <c r="K19600">
        <v>12</v>
      </c>
      <c r="L19600">
        <v>0</v>
      </c>
      <c r="M19600">
        <v>21</v>
      </c>
      <c r="N19600">
        <v>1</v>
      </c>
      <c r="O19600">
        <v>55</v>
      </c>
    </row>
    <row r="19601" spans="1:19" x14ac:dyDescent="0.3">
      <c r="A19601">
        <v>1393</v>
      </c>
      <c r="B19601" t="s">
        <v>689</v>
      </c>
      <c r="C19601" t="s">
        <v>4314</v>
      </c>
      <c r="K19601">
        <v>4</v>
      </c>
      <c r="L19601">
        <v>0</v>
      </c>
      <c r="M19601">
        <v>17</v>
      </c>
      <c r="N19601">
        <v>1</v>
      </c>
      <c r="O19601">
        <v>28</v>
      </c>
    </row>
    <row r="19602" spans="1:19" x14ac:dyDescent="0.3">
      <c r="A19602">
        <v>1393</v>
      </c>
      <c r="B19602" t="s">
        <v>689</v>
      </c>
      <c r="C19602" t="s">
        <v>4125</v>
      </c>
      <c r="K19602">
        <v>3</v>
      </c>
      <c r="L19602">
        <v>0</v>
      </c>
      <c r="M19602">
        <v>13</v>
      </c>
      <c r="N19602">
        <v>0</v>
      </c>
      <c r="O19602">
        <v>17</v>
      </c>
    </row>
    <row r="19603" spans="1:19" x14ac:dyDescent="0.3">
      <c r="A19603">
        <v>1393</v>
      </c>
      <c r="B19603" t="s">
        <v>689</v>
      </c>
      <c r="C19603" t="s">
        <v>4122</v>
      </c>
      <c r="K19603">
        <v>4</v>
      </c>
      <c r="L19603">
        <v>0</v>
      </c>
      <c r="M19603">
        <v>7</v>
      </c>
      <c r="N19603">
        <v>0</v>
      </c>
      <c r="O19603">
        <v>16</v>
      </c>
    </row>
    <row r="19604" spans="1:19" x14ac:dyDescent="0.3">
      <c r="A19604">
        <v>1393</v>
      </c>
      <c r="B19604" t="s">
        <v>689</v>
      </c>
      <c r="C19604" t="s">
        <v>4707</v>
      </c>
      <c r="K19604">
        <v>3</v>
      </c>
      <c r="L19604">
        <v>0</v>
      </c>
      <c r="M19604">
        <v>8</v>
      </c>
      <c r="N19604">
        <v>0</v>
      </c>
      <c r="O19604">
        <v>10</v>
      </c>
    </row>
    <row r="19605" spans="1:19" x14ac:dyDescent="0.3">
      <c r="A19605">
        <v>1393</v>
      </c>
      <c r="B19605" t="s">
        <v>689</v>
      </c>
      <c r="C19605" t="s">
        <v>209</v>
      </c>
      <c r="K19605">
        <v>3</v>
      </c>
      <c r="L19605">
        <v>0</v>
      </c>
      <c r="M19605">
        <v>10</v>
      </c>
      <c r="N19605">
        <v>0</v>
      </c>
      <c r="O19605">
        <v>9</v>
      </c>
    </row>
    <row r="19606" spans="1:19" x14ac:dyDescent="0.3">
      <c r="A19606">
        <v>1393</v>
      </c>
      <c r="B19606" t="s">
        <v>689</v>
      </c>
      <c r="C19606" t="s">
        <v>4703</v>
      </c>
      <c r="K19606">
        <v>1</v>
      </c>
      <c r="L19606">
        <v>0</v>
      </c>
      <c r="M19606">
        <v>5</v>
      </c>
      <c r="N19606">
        <v>0</v>
      </c>
      <c r="O19606">
        <v>5</v>
      </c>
    </row>
    <row r="19607" spans="1:19" x14ac:dyDescent="0.3">
      <c r="A19607">
        <v>1393</v>
      </c>
      <c r="B19607" t="s">
        <v>689</v>
      </c>
      <c r="C19607" t="s">
        <v>3590</v>
      </c>
      <c r="K19607">
        <v>2</v>
      </c>
      <c r="L19607">
        <v>0</v>
      </c>
      <c r="M19607">
        <v>4</v>
      </c>
      <c r="N19607">
        <v>0</v>
      </c>
      <c r="O19607">
        <v>3</v>
      </c>
    </row>
    <row r="19608" spans="1:19" x14ac:dyDescent="0.3">
      <c r="A19608">
        <v>1393</v>
      </c>
      <c r="B19608" t="s">
        <v>689</v>
      </c>
      <c r="C19608" t="s">
        <v>4708</v>
      </c>
      <c r="K19608">
        <v>1</v>
      </c>
      <c r="L19608">
        <v>0</v>
      </c>
      <c r="M19608">
        <v>3</v>
      </c>
      <c r="N19608">
        <v>0</v>
      </c>
      <c r="O19608">
        <v>3</v>
      </c>
    </row>
    <row r="19609" spans="1:19" x14ac:dyDescent="0.3">
      <c r="A19609">
        <v>1393</v>
      </c>
      <c r="B19609" t="s">
        <v>689</v>
      </c>
      <c r="C19609" t="s">
        <v>4709</v>
      </c>
      <c r="K19609">
        <v>1</v>
      </c>
      <c r="L19609">
        <v>0</v>
      </c>
      <c r="M19609">
        <v>0</v>
      </c>
      <c r="N19609">
        <v>0</v>
      </c>
      <c r="O19609">
        <v>0</v>
      </c>
    </row>
    <row r="19610" spans="1:19" x14ac:dyDescent="0.3">
      <c r="A19610">
        <v>1393</v>
      </c>
      <c r="B19610" t="s">
        <v>505</v>
      </c>
      <c r="C19610" t="s">
        <v>183</v>
      </c>
      <c r="K19610">
        <v>18</v>
      </c>
      <c r="L19610">
        <v>0</v>
      </c>
      <c r="M19610">
        <v>69</v>
      </c>
      <c r="N19610">
        <v>1</v>
      </c>
      <c r="O19610">
        <v>149</v>
      </c>
    </row>
    <row r="19611" spans="1:19" x14ac:dyDescent="0.3">
      <c r="A19611">
        <v>1393</v>
      </c>
      <c r="B19611" t="s">
        <v>505</v>
      </c>
      <c r="C19611" t="s">
        <v>4704</v>
      </c>
      <c r="K19611">
        <v>14</v>
      </c>
      <c r="L19611">
        <v>0</v>
      </c>
      <c r="M19611">
        <v>30</v>
      </c>
      <c r="N19611">
        <v>0</v>
      </c>
      <c r="O19611">
        <v>55</v>
      </c>
    </row>
    <row r="19612" spans="1:19" x14ac:dyDescent="0.3">
      <c r="A19612">
        <v>1393</v>
      </c>
      <c r="B19612" t="s">
        <v>505</v>
      </c>
      <c r="C19612" t="s">
        <v>2177</v>
      </c>
      <c r="K19612">
        <v>2</v>
      </c>
      <c r="L19612">
        <v>0</v>
      </c>
      <c r="M19612">
        <v>13</v>
      </c>
      <c r="N19612">
        <v>0</v>
      </c>
      <c r="O19612">
        <v>14</v>
      </c>
    </row>
    <row r="19613" spans="1:19" x14ac:dyDescent="0.3">
      <c r="A19613">
        <v>1393</v>
      </c>
      <c r="B19613" t="s">
        <v>505</v>
      </c>
      <c r="C19613" t="s">
        <v>2161</v>
      </c>
      <c r="K19613">
        <v>3</v>
      </c>
      <c r="L19613">
        <v>0</v>
      </c>
      <c r="M19613">
        <v>6</v>
      </c>
      <c r="N19613">
        <v>0</v>
      </c>
      <c r="O19613">
        <v>13</v>
      </c>
    </row>
    <row r="19614" spans="1:19" x14ac:dyDescent="0.3">
      <c r="A19614">
        <v>1393</v>
      </c>
      <c r="B19614" t="s">
        <v>505</v>
      </c>
      <c r="C19614" t="s">
        <v>4705</v>
      </c>
      <c r="K19614">
        <v>1</v>
      </c>
      <c r="L19614">
        <v>0</v>
      </c>
      <c r="M19614">
        <v>1</v>
      </c>
      <c r="N19614">
        <v>0</v>
      </c>
      <c r="O19614">
        <v>1</v>
      </c>
    </row>
    <row r="19615" spans="1:19" x14ac:dyDescent="0.3">
      <c r="A19615">
        <v>1393</v>
      </c>
      <c r="B19615" t="s">
        <v>689</v>
      </c>
      <c r="C19615" t="s">
        <v>4710</v>
      </c>
      <c r="P19615">
        <v>69</v>
      </c>
      <c r="Q19615">
        <v>2</v>
      </c>
      <c r="R19615">
        <v>85</v>
      </c>
      <c r="S19615">
        <v>3</v>
      </c>
    </row>
    <row r="19616" spans="1:19" x14ac:dyDescent="0.3">
      <c r="A19616">
        <v>1393</v>
      </c>
      <c r="B19616" t="s">
        <v>689</v>
      </c>
      <c r="C19616" t="s">
        <v>4703</v>
      </c>
      <c r="P19616">
        <v>58</v>
      </c>
      <c r="Q19616">
        <v>1</v>
      </c>
      <c r="R19616">
        <v>58</v>
      </c>
      <c r="S19616">
        <v>1</v>
      </c>
    </row>
    <row r="19617" spans="1:29" x14ac:dyDescent="0.3">
      <c r="A19617">
        <v>1393</v>
      </c>
      <c r="B19617" t="s">
        <v>689</v>
      </c>
      <c r="C19617" t="s">
        <v>2589</v>
      </c>
      <c r="P19617">
        <v>9</v>
      </c>
      <c r="Q19617">
        <v>0</v>
      </c>
      <c r="R19617">
        <v>9</v>
      </c>
      <c r="S19617">
        <v>1</v>
      </c>
    </row>
    <row r="19618" spans="1:29" x14ac:dyDescent="0.3">
      <c r="A19618">
        <v>1393</v>
      </c>
      <c r="B19618" t="s">
        <v>689</v>
      </c>
      <c r="C19618" t="s">
        <v>4711</v>
      </c>
      <c r="P19618">
        <v>8</v>
      </c>
      <c r="Q19618">
        <v>0</v>
      </c>
      <c r="R19618">
        <v>8</v>
      </c>
      <c r="S19618">
        <v>1</v>
      </c>
    </row>
    <row r="19619" spans="1:29" x14ac:dyDescent="0.3">
      <c r="A19619">
        <v>1393</v>
      </c>
      <c r="B19619" t="s">
        <v>505</v>
      </c>
      <c r="C19619" t="s">
        <v>74</v>
      </c>
      <c r="P19619">
        <v>34</v>
      </c>
      <c r="Q19619">
        <v>1</v>
      </c>
      <c r="R19619">
        <v>53</v>
      </c>
      <c r="S19619">
        <v>4</v>
      </c>
    </row>
    <row r="19620" spans="1:29" x14ac:dyDescent="0.3">
      <c r="A19620">
        <v>1393</v>
      </c>
      <c r="B19620" t="s">
        <v>505</v>
      </c>
      <c r="C19620" t="s">
        <v>1083</v>
      </c>
      <c r="P19620">
        <v>34</v>
      </c>
      <c r="Q19620">
        <v>0</v>
      </c>
      <c r="R19620">
        <v>41</v>
      </c>
      <c r="S19620">
        <v>2</v>
      </c>
    </row>
    <row r="19621" spans="1:29" x14ac:dyDescent="0.3">
      <c r="A19621">
        <v>1393</v>
      </c>
      <c r="B19621" t="s">
        <v>505</v>
      </c>
      <c r="C19621" t="s">
        <v>2177</v>
      </c>
      <c r="P19621">
        <v>13</v>
      </c>
      <c r="Q19621">
        <v>0</v>
      </c>
      <c r="R19621">
        <v>24</v>
      </c>
      <c r="S19621">
        <v>3</v>
      </c>
    </row>
    <row r="19622" spans="1:29" x14ac:dyDescent="0.3">
      <c r="A19622">
        <v>1393</v>
      </c>
      <c r="B19622" t="s">
        <v>505</v>
      </c>
      <c r="C19622" t="s">
        <v>183</v>
      </c>
      <c r="P19622">
        <v>7</v>
      </c>
      <c r="Q19622">
        <v>0</v>
      </c>
      <c r="R19622">
        <v>12</v>
      </c>
      <c r="S19622">
        <v>4</v>
      </c>
    </row>
    <row r="19623" spans="1:29" x14ac:dyDescent="0.3">
      <c r="A19623">
        <v>1393</v>
      </c>
      <c r="B19623" t="s">
        <v>505</v>
      </c>
      <c r="C19623" t="s">
        <v>4712</v>
      </c>
      <c r="P19623">
        <v>9</v>
      </c>
      <c r="Q19623">
        <v>0</v>
      </c>
      <c r="R19623">
        <v>9</v>
      </c>
      <c r="S19623">
        <v>1</v>
      </c>
    </row>
    <row r="19624" spans="1:29" x14ac:dyDescent="0.3">
      <c r="A19624">
        <v>1393</v>
      </c>
      <c r="B19624" t="s">
        <v>505</v>
      </c>
      <c r="C19624" t="s">
        <v>564</v>
      </c>
      <c r="P19624">
        <v>8</v>
      </c>
      <c r="Q19624">
        <v>0</v>
      </c>
      <c r="R19624">
        <v>6</v>
      </c>
      <c r="S19624">
        <v>2</v>
      </c>
    </row>
    <row r="19625" spans="1:29" x14ac:dyDescent="0.3">
      <c r="A19625">
        <v>1393</v>
      </c>
      <c r="B19625" t="s">
        <v>505</v>
      </c>
      <c r="C19625" t="s">
        <v>113</v>
      </c>
      <c r="P19625">
        <v>6</v>
      </c>
      <c r="Q19625">
        <v>0</v>
      </c>
      <c r="R19625">
        <v>6</v>
      </c>
      <c r="S19625">
        <v>1</v>
      </c>
    </row>
    <row r="19626" spans="1:29" x14ac:dyDescent="0.3">
      <c r="A19626">
        <v>1393</v>
      </c>
      <c r="B19626" t="s">
        <v>689</v>
      </c>
      <c r="C19626" t="s">
        <v>291</v>
      </c>
      <c r="T19626">
        <v>33</v>
      </c>
      <c r="U19626">
        <v>33</v>
      </c>
      <c r="V19626">
        <v>0</v>
      </c>
      <c r="W19626">
        <v>33</v>
      </c>
      <c r="X19626">
        <v>1</v>
      </c>
    </row>
    <row r="19627" spans="1:29" x14ac:dyDescent="0.3">
      <c r="A19627">
        <v>1393</v>
      </c>
      <c r="B19627" t="s">
        <v>689</v>
      </c>
      <c r="C19627" t="s">
        <v>4591</v>
      </c>
      <c r="T19627">
        <v>17</v>
      </c>
      <c r="U19627">
        <v>17</v>
      </c>
      <c r="V19627">
        <v>0</v>
      </c>
      <c r="W19627">
        <v>17</v>
      </c>
      <c r="X19627">
        <v>1</v>
      </c>
    </row>
    <row r="19628" spans="1:29" x14ac:dyDescent="0.3">
      <c r="A19628">
        <v>1393</v>
      </c>
      <c r="B19628" t="s">
        <v>505</v>
      </c>
      <c r="C19628" t="s">
        <v>74</v>
      </c>
      <c r="T19628">
        <v>20</v>
      </c>
      <c r="U19628">
        <v>31</v>
      </c>
      <c r="V19628">
        <v>0</v>
      </c>
      <c r="W19628">
        <v>40</v>
      </c>
      <c r="X19628">
        <v>2</v>
      </c>
    </row>
    <row r="19629" spans="1:29" x14ac:dyDescent="0.3">
      <c r="A19629">
        <v>1393</v>
      </c>
      <c r="B19629" t="s">
        <v>505</v>
      </c>
      <c r="C19629" t="s">
        <v>4713</v>
      </c>
      <c r="T19629">
        <v>19.5</v>
      </c>
      <c r="U19629">
        <v>25</v>
      </c>
      <c r="V19629">
        <v>0</v>
      </c>
      <c r="W19629">
        <v>39</v>
      </c>
      <c r="X19629">
        <v>2</v>
      </c>
    </row>
    <row r="19630" spans="1:29" x14ac:dyDescent="0.3">
      <c r="A19630">
        <v>1393</v>
      </c>
      <c r="B19630" t="s">
        <v>505</v>
      </c>
      <c r="C19630" t="s">
        <v>113</v>
      </c>
      <c r="T19630">
        <v>19</v>
      </c>
      <c r="U19630">
        <v>19</v>
      </c>
      <c r="V19630">
        <v>0</v>
      </c>
      <c r="W19630">
        <v>19</v>
      </c>
      <c r="X19630">
        <v>1</v>
      </c>
    </row>
    <row r="19631" spans="1:29" x14ac:dyDescent="0.3">
      <c r="A19631">
        <v>1393</v>
      </c>
      <c r="B19631" t="s">
        <v>505</v>
      </c>
      <c r="C19631" t="s">
        <v>3534</v>
      </c>
      <c r="T19631">
        <v>14</v>
      </c>
      <c r="U19631">
        <v>14</v>
      </c>
      <c r="V19631">
        <v>0</v>
      </c>
      <c r="W19631">
        <v>14</v>
      </c>
      <c r="X19631">
        <v>1</v>
      </c>
    </row>
    <row r="19632" spans="1:29" x14ac:dyDescent="0.3">
      <c r="A19632">
        <v>1393</v>
      </c>
      <c r="B19632" t="s">
        <v>689</v>
      </c>
      <c r="C19632" t="s">
        <v>291</v>
      </c>
      <c r="Y19632">
        <v>3.8</v>
      </c>
      <c r="Z19632">
        <v>14</v>
      </c>
      <c r="AA19632">
        <v>0</v>
      </c>
      <c r="AB19632">
        <v>15</v>
      </c>
      <c r="AC19632">
        <v>4</v>
      </c>
    </row>
    <row r="19633" spans="1:39" x14ac:dyDescent="0.3">
      <c r="A19633">
        <v>1393</v>
      </c>
      <c r="B19633" t="s">
        <v>689</v>
      </c>
      <c r="C19633" t="s">
        <v>4703</v>
      </c>
      <c r="Y19633">
        <v>14.3</v>
      </c>
      <c r="Z19633">
        <v>32</v>
      </c>
      <c r="AA19633">
        <v>0</v>
      </c>
      <c r="AB19633">
        <v>43</v>
      </c>
      <c r="AC19633">
        <v>3</v>
      </c>
    </row>
    <row r="19634" spans="1:39" x14ac:dyDescent="0.3">
      <c r="A19634">
        <v>1393</v>
      </c>
      <c r="B19634" t="s">
        <v>689</v>
      </c>
      <c r="C19634" t="s">
        <v>4125</v>
      </c>
      <c r="Y19634">
        <v>17</v>
      </c>
      <c r="Z19634">
        <v>17</v>
      </c>
      <c r="AA19634">
        <v>0</v>
      </c>
      <c r="AB19634">
        <v>17</v>
      </c>
      <c r="AC19634">
        <v>1</v>
      </c>
    </row>
    <row r="19635" spans="1:39" x14ac:dyDescent="0.3">
      <c r="A19635">
        <v>1393</v>
      </c>
      <c r="B19635" t="s">
        <v>689</v>
      </c>
      <c r="C19635" t="s">
        <v>337</v>
      </c>
      <c r="Y19635">
        <v>6</v>
      </c>
      <c r="Z19635">
        <v>6</v>
      </c>
      <c r="AA19635">
        <v>0</v>
      </c>
      <c r="AB19635">
        <v>6</v>
      </c>
      <c r="AC19635">
        <v>1</v>
      </c>
    </row>
    <row r="19636" spans="1:39" x14ac:dyDescent="0.3">
      <c r="A19636">
        <v>1393</v>
      </c>
      <c r="B19636" t="s">
        <v>505</v>
      </c>
      <c r="C19636" t="s">
        <v>130</v>
      </c>
      <c r="Y19636">
        <v>6</v>
      </c>
      <c r="Z19636">
        <v>6</v>
      </c>
      <c r="AA19636">
        <v>0</v>
      </c>
      <c r="AB19636">
        <v>6</v>
      </c>
      <c r="AC19636">
        <v>1</v>
      </c>
    </row>
    <row r="19637" spans="1:39" x14ac:dyDescent="0.3">
      <c r="A19637">
        <v>1393</v>
      </c>
      <c r="B19637" t="s">
        <v>505</v>
      </c>
      <c r="C19637" t="s">
        <v>2177</v>
      </c>
      <c r="Y19637">
        <v>0</v>
      </c>
      <c r="Z19637">
        <v>0</v>
      </c>
      <c r="AA19637">
        <v>0</v>
      </c>
      <c r="AB19637">
        <v>0</v>
      </c>
      <c r="AC19637">
        <v>1</v>
      </c>
    </row>
    <row r="19638" spans="1:39" x14ac:dyDescent="0.3">
      <c r="A19638">
        <v>1393</v>
      </c>
      <c r="B19638" t="s">
        <v>689</v>
      </c>
      <c r="C19638" t="s">
        <v>320</v>
      </c>
      <c r="AD19638">
        <v>2</v>
      </c>
      <c r="AE19638">
        <v>51</v>
      </c>
      <c r="AF19638">
        <v>1</v>
      </c>
      <c r="AG19638">
        <v>50</v>
      </c>
      <c r="AH19638">
        <v>12</v>
      </c>
      <c r="AI19638">
        <v>9</v>
      </c>
    </row>
    <row r="19639" spans="1:39" x14ac:dyDescent="0.3">
      <c r="A19639">
        <v>1393</v>
      </c>
      <c r="B19639" t="s">
        <v>505</v>
      </c>
      <c r="C19639" t="s">
        <v>1257</v>
      </c>
      <c r="AD19639">
        <v>1</v>
      </c>
      <c r="AE19639">
        <v>44</v>
      </c>
      <c r="AF19639">
        <v>1</v>
      </c>
      <c r="AG19639">
        <v>100</v>
      </c>
      <c r="AH19639">
        <v>5</v>
      </c>
      <c r="AI19639">
        <v>2</v>
      </c>
    </row>
    <row r="19640" spans="1:39" x14ac:dyDescent="0.3">
      <c r="A19640">
        <v>1393</v>
      </c>
      <c r="B19640" t="s">
        <v>689</v>
      </c>
      <c r="C19640" t="s">
        <v>4714</v>
      </c>
      <c r="AJ19640">
        <v>53</v>
      </c>
      <c r="AK19640">
        <v>133</v>
      </c>
      <c r="AL19640">
        <v>44.3</v>
      </c>
      <c r="AM19640">
        <v>3</v>
      </c>
    </row>
    <row r="19641" spans="1:39" x14ac:dyDescent="0.3">
      <c r="A19641">
        <v>1393</v>
      </c>
      <c r="B19641" t="s">
        <v>505</v>
      </c>
      <c r="C19641" t="s">
        <v>4715</v>
      </c>
      <c r="AJ19641">
        <v>44</v>
      </c>
      <c r="AK19641">
        <v>357</v>
      </c>
      <c r="AL19641">
        <v>35.700000000000003</v>
      </c>
      <c r="AM19641">
        <v>10</v>
      </c>
    </row>
    <row r="19642" spans="1:39" x14ac:dyDescent="0.3">
      <c r="A19642">
        <v>1394</v>
      </c>
      <c r="B19642" t="s">
        <v>1448</v>
      </c>
      <c r="C19642" t="s">
        <v>517</v>
      </c>
      <c r="D19642">
        <v>33</v>
      </c>
      <c r="E19642">
        <v>66.7</v>
      </c>
      <c r="F19642">
        <v>22</v>
      </c>
      <c r="G19642">
        <v>1</v>
      </c>
      <c r="H19642">
        <v>5</v>
      </c>
      <c r="I19642">
        <v>391</v>
      </c>
      <c r="J19642">
        <v>210.1</v>
      </c>
    </row>
    <row r="19643" spans="1:39" x14ac:dyDescent="0.3">
      <c r="A19643">
        <v>1394</v>
      </c>
      <c r="B19643" t="s">
        <v>1448</v>
      </c>
      <c r="C19643" t="s">
        <v>3373</v>
      </c>
      <c r="D19643">
        <v>1</v>
      </c>
      <c r="E19643">
        <v>0</v>
      </c>
      <c r="F19643">
        <v>0</v>
      </c>
      <c r="G19643">
        <v>0</v>
      </c>
      <c r="H19643">
        <v>0</v>
      </c>
      <c r="I19643">
        <v>0</v>
      </c>
      <c r="J19643">
        <v>0</v>
      </c>
    </row>
    <row r="19644" spans="1:39" x14ac:dyDescent="0.3">
      <c r="A19644">
        <v>1394</v>
      </c>
      <c r="B19644" t="s">
        <v>715</v>
      </c>
      <c r="C19644" t="s">
        <v>4716</v>
      </c>
      <c r="D19644">
        <v>24</v>
      </c>
      <c r="E19644">
        <v>50</v>
      </c>
      <c r="F19644">
        <v>12</v>
      </c>
      <c r="G19644">
        <v>0</v>
      </c>
      <c r="H19644">
        <v>2</v>
      </c>
      <c r="I19644">
        <v>204</v>
      </c>
      <c r="J19644">
        <v>148.9</v>
      </c>
    </row>
    <row r="19645" spans="1:39" x14ac:dyDescent="0.3">
      <c r="A19645">
        <v>1394</v>
      </c>
      <c r="B19645" t="s">
        <v>1448</v>
      </c>
      <c r="C19645" t="s">
        <v>975</v>
      </c>
      <c r="K19645">
        <v>5</v>
      </c>
      <c r="L19645">
        <v>0</v>
      </c>
      <c r="M19645">
        <v>5</v>
      </c>
      <c r="N19645">
        <v>0</v>
      </c>
      <c r="O19645">
        <v>16</v>
      </c>
    </row>
    <row r="19646" spans="1:39" x14ac:dyDescent="0.3">
      <c r="A19646">
        <v>1394</v>
      </c>
      <c r="B19646" t="s">
        <v>1448</v>
      </c>
      <c r="C19646" t="s">
        <v>113</v>
      </c>
      <c r="K19646">
        <v>1</v>
      </c>
      <c r="L19646">
        <v>0</v>
      </c>
      <c r="M19646">
        <v>7</v>
      </c>
      <c r="N19646">
        <v>0</v>
      </c>
      <c r="O19646">
        <v>7</v>
      </c>
    </row>
    <row r="19647" spans="1:39" x14ac:dyDescent="0.3">
      <c r="A19647">
        <v>1394</v>
      </c>
      <c r="B19647" t="s">
        <v>1448</v>
      </c>
      <c r="C19647" t="s">
        <v>107</v>
      </c>
      <c r="K19647">
        <v>2</v>
      </c>
      <c r="L19647">
        <v>0</v>
      </c>
      <c r="M19647">
        <v>6</v>
      </c>
      <c r="N19647">
        <v>0</v>
      </c>
      <c r="O19647">
        <v>6</v>
      </c>
    </row>
    <row r="19648" spans="1:39" x14ac:dyDescent="0.3">
      <c r="A19648">
        <v>1394</v>
      </c>
      <c r="B19648" t="s">
        <v>1448</v>
      </c>
      <c r="C19648" t="s">
        <v>517</v>
      </c>
      <c r="K19648">
        <v>9</v>
      </c>
      <c r="L19648">
        <v>0</v>
      </c>
      <c r="M19648">
        <v>18</v>
      </c>
      <c r="N19648">
        <v>0</v>
      </c>
      <c r="O19648">
        <v>3</v>
      </c>
    </row>
    <row r="19649" spans="1:19" x14ac:dyDescent="0.3">
      <c r="A19649">
        <v>1394</v>
      </c>
      <c r="B19649" t="s">
        <v>715</v>
      </c>
      <c r="C19649" t="s">
        <v>4716</v>
      </c>
      <c r="K19649">
        <v>18</v>
      </c>
      <c r="L19649">
        <v>0</v>
      </c>
      <c r="M19649">
        <v>20</v>
      </c>
      <c r="N19649">
        <v>2</v>
      </c>
      <c r="O19649">
        <v>99</v>
      </c>
    </row>
    <row r="19650" spans="1:19" x14ac:dyDescent="0.3">
      <c r="A19650">
        <v>1394</v>
      </c>
      <c r="B19650" t="s">
        <v>715</v>
      </c>
      <c r="C19650" t="s">
        <v>2122</v>
      </c>
      <c r="K19650">
        <v>4</v>
      </c>
      <c r="L19650">
        <v>0</v>
      </c>
      <c r="M19650">
        <v>44</v>
      </c>
      <c r="N19650">
        <v>0</v>
      </c>
      <c r="O19650">
        <v>56</v>
      </c>
    </row>
    <row r="19651" spans="1:19" x14ac:dyDescent="0.3">
      <c r="A19651">
        <v>1394</v>
      </c>
      <c r="B19651" t="s">
        <v>715</v>
      </c>
      <c r="C19651" t="s">
        <v>1072</v>
      </c>
      <c r="K19651">
        <v>10</v>
      </c>
      <c r="L19651">
        <v>0</v>
      </c>
      <c r="M19651">
        <v>9</v>
      </c>
      <c r="N19651">
        <v>0</v>
      </c>
      <c r="O19651">
        <v>43</v>
      </c>
    </row>
    <row r="19652" spans="1:19" x14ac:dyDescent="0.3">
      <c r="A19652">
        <v>1394</v>
      </c>
      <c r="B19652" t="s">
        <v>715</v>
      </c>
      <c r="C19652" t="s">
        <v>2754</v>
      </c>
      <c r="K19652">
        <v>11</v>
      </c>
      <c r="L19652">
        <v>0</v>
      </c>
      <c r="M19652">
        <v>7</v>
      </c>
      <c r="N19652">
        <v>0</v>
      </c>
      <c r="O19652">
        <v>33</v>
      </c>
    </row>
    <row r="19653" spans="1:19" x14ac:dyDescent="0.3">
      <c r="A19653">
        <v>1394</v>
      </c>
      <c r="B19653" t="s">
        <v>715</v>
      </c>
      <c r="C19653" t="s">
        <v>4717</v>
      </c>
      <c r="K19653">
        <v>10</v>
      </c>
      <c r="L19653">
        <v>0</v>
      </c>
      <c r="M19653">
        <v>11</v>
      </c>
      <c r="N19653">
        <v>0</v>
      </c>
      <c r="O19653">
        <v>28</v>
      </c>
    </row>
    <row r="19654" spans="1:19" x14ac:dyDescent="0.3">
      <c r="A19654">
        <v>1394</v>
      </c>
      <c r="B19654" t="s">
        <v>715</v>
      </c>
      <c r="C19654" t="s">
        <v>320</v>
      </c>
      <c r="K19654">
        <v>9</v>
      </c>
      <c r="L19654">
        <v>0</v>
      </c>
      <c r="M19654">
        <v>6</v>
      </c>
      <c r="N19654">
        <v>0</v>
      </c>
      <c r="O19654">
        <v>14</v>
      </c>
    </row>
    <row r="19655" spans="1:19" x14ac:dyDescent="0.3">
      <c r="A19655">
        <v>1394</v>
      </c>
      <c r="B19655" t="s">
        <v>715</v>
      </c>
      <c r="C19655" t="s">
        <v>2001</v>
      </c>
      <c r="K19655">
        <v>1</v>
      </c>
      <c r="L19655">
        <v>0</v>
      </c>
      <c r="M19655">
        <v>-2</v>
      </c>
      <c r="N19655">
        <v>0</v>
      </c>
      <c r="O19655">
        <v>-2</v>
      </c>
    </row>
    <row r="19656" spans="1:19" x14ac:dyDescent="0.3">
      <c r="A19656">
        <v>1394</v>
      </c>
      <c r="B19656" t="s">
        <v>1448</v>
      </c>
      <c r="C19656" t="s">
        <v>4152</v>
      </c>
      <c r="P19656">
        <v>51</v>
      </c>
      <c r="Q19656">
        <v>2</v>
      </c>
      <c r="R19656">
        <v>162</v>
      </c>
      <c r="S19656">
        <v>7</v>
      </c>
    </row>
    <row r="19657" spans="1:19" x14ac:dyDescent="0.3">
      <c r="A19657">
        <v>1394</v>
      </c>
      <c r="B19657" t="s">
        <v>1448</v>
      </c>
      <c r="C19657" t="s">
        <v>975</v>
      </c>
      <c r="P19657">
        <v>73</v>
      </c>
      <c r="Q19657">
        <v>1</v>
      </c>
      <c r="R19657">
        <v>102</v>
      </c>
      <c r="S19657">
        <v>4</v>
      </c>
    </row>
    <row r="19658" spans="1:19" x14ac:dyDescent="0.3">
      <c r="A19658">
        <v>1394</v>
      </c>
      <c r="B19658" t="s">
        <v>1448</v>
      </c>
      <c r="C19658" t="s">
        <v>113</v>
      </c>
      <c r="P19658">
        <v>29</v>
      </c>
      <c r="Q19658">
        <v>0</v>
      </c>
      <c r="R19658">
        <v>77</v>
      </c>
      <c r="S19658">
        <v>5</v>
      </c>
    </row>
    <row r="19659" spans="1:19" x14ac:dyDescent="0.3">
      <c r="A19659">
        <v>1394</v>
      </c>
      <c r="B19659" t="s">
        <v>1448</v>
      </c>
      <c r="C19659" t="s">
        <v>107</v>
      </c>
      <c r="P19659">
        <v>19</v>
      </c>
      <c r="Q19659">
        <v>0</v>
      </c>
      <c r="R19659">
        <v>34</v>
      </c>
      <c r="S19659">
        <v>3</v>
      </c>
    </row>
    <row r="19660" spans="1:19" x14ac:dyDescent="0.3">
      <c r="A19660">
        <v>1394</v>
      </c>
      <c r="B19660" t="s">
        <v>1448</v>
      </c>
      <c r="C19660" t="s">
        <v>4553</v>
      </c>
      <c r="P19660">
        <v>6</v>
      </c>
      <c r="Q19660">
        <v>1</v>
      </c>
      <c r="R19660">
        <v>8</v>
      </c>
      <c r="S19660">
        <v>2</v>
      </c>
    </row>
    <row r="19661" spans="1:19" x14ac:dyDescent="0.3">
      <c r="A19661">
        <v>1394</v>
      </c>
      <c r="B19661" t="s">
        <v>1448</v>
      </c>
      <c r="C19661" t="s">
        <v>4718</v>
      </c>
      <c r="P19661">
        <v>8</v>
      </c>
      <c r="Q19661">
        <v>1</v>
      </c>
      <c r="R19661">
        <v>8</v>
      </c>
      <c r="S19661">
        <v>1</v>
      </c>
    </row>
    <row r="19662" spans="1:19" x14ac:dyDescent="0.3">
      <c r="A19662">
        <v>1394</v>
      </c>
      <c r="B19662" t="s">
        <v>715</v>
      </c>
      <c r="C19662" t="s">
        <v>4719</v>
      </c>
      <c r="P19662">
        <v>35</v>
      </c>
      <c r="Q19662">
        <v>0</v>
      </c>
      <c r="R19662">
        <v>68</v>
      </c>
      <c r="S19662">
        <v>3</v>
      </c>
    </row>
    <row r="19663" spans="1:19" x14ac:dyDescent="0.3">
      <c r="A19663">
        <v>1394</v>
      </c>
      <c r="B19663" t="s">
        <v>715</v>
      </c>
      <c r="C19663" t="s">
        <v>1072</v>
      </c>
      <c r="P19663">
        <v>29</v>
      </c>
      <c r="Q19663">
        <v>2</v>
      </c>
      <c r="R19663">
        <v>56</v>
      </c>
      <c r="S19663">
        <v>4</v>
      </c>
    </row>
    <row r="19664" spans="1:19" x14ac:dyDescent="0.3">
      <c r="A19664">
        <v>1394</v>
      </c>
      <c r="B19664" t="s">
        <v>715</v>
      </c>
      <c r="C19664" t="s">
        <v>320</v>
      </c>
      <c r="P19664">
        <v>25</v>
      </c>
      <c r="Q19664">
        <v>0</v>
      </c>
      <c r="R19664">
        <v>46</v>
      </c>
      <c r="S19664">
        <v>2</v>
      </c>
    </row>
    <row r="19665" spans="1:39" x14ac:dyDescent="0.3">
      <c r="A19665">
        <v>1394</v>
      </c>
      <c r="B19665" t="s">
        <v>715</v>
      </c>
      <c r="C19665" t="s">
        <v>1968</v>
      </c>
      <c r="P19665">
        <v>14</v>
      </c>
      <c r="Q19665">
        <v>0</v>
      </c>
      <c r="R19665">
        <v>14</v>
      </c>
      <c r="S19665">
        <v>1</v>
      </c>
    </row>
    <row r="19666" spans="1:39" x14ac:dyDescent="0.3">
      <c r="A19666">
        <v>1394</v>
      </c>
      <c r="B19666" t="s">
        <v>715</v>
      </c>
      <c r="C19666" t="s">
        <v>4720</v>
      </c>
      <c r="P19666">
        <v>12</v>
      </c>
      <c r="Q19666">
        <v>0</v>
      </c>
      <c r="R19666">
        <v>12</v>
      </c>
      <c r="S19666">
        <v>1</v>
      </c>
    </row>
    <row r="19667" spans="1:39" x14ac:dyDescent="0.3">
      <c r="A19667">
        <v>1394</v>
      </c>
      <c r="B19667" t="s">
        <v>715</v>
      </c>
      <c r="C19667" t="s">
        <v>4721</v>
      </c>
      <c r="P19667">
        <v>8</v>
      </c>
      <c r="Q19667">
        <v>0</v>
      </c>
      <c r="R19667">
        <v>8</v>
      </c>
      <c r="S19667">
        <v>1</v>
      </c>
    </row>
    <row r="19668" spans="1:39" x14ac:dyDescent="0.3">
      <c r="A19668">
        <v>1394</v>
      </c>
      <c r="B19668" t="s">
        <v>1448</v>
      </c>
      <c r="C19668" t="s">
        <v>107</v>
      </c>
      <c r="T19668">
        <v>20.6</v>
      </c>
      <c r="U19668">
        <v>30</v>
      </c>
      <c r="V19668">
        <v>0</v>
      </c>
      <c r="W19668">
        <v>103</v>
      </c>
      <c r="X19668">
        <v>5</v>
      </c>
    </row>
    <row r="19669" spans="1:39" x14ac:dyDescent="0.3">
      <c r="A19669">
        <v>1394</v>
      </c>
      <c r="B19669" t="s">
        <v>1448</v>
      </c>
      <c r="C19669" t="s">
        <v>4152</v>
      </c>
      <c r="T19669">
        <v>23.5</v>
      </c>
      <c r="U19669">
        <v>27</v>
      </c>
      <c r="V19669">
        <v>0</v>
      </c>
      <c r="W19669">
        <v>47</v>
      </c>
      <c r="X19669">
        <v>2</v>
      </c>
    </row>
    <row r="19670" spans="1:39" x14ac:dyDescent="0.3">
      <c r="A19670">
        <v>1394</v>
      </c>
      <c r="B19670" t="s">
        <v>1448</v>
      </c>
      <c r="C19670" t="s">
        <v>1800</v>
      </c>
      <c r="T19670">
        <v>6</v>
      </c>
      <c r="U19670">
        <v>6</v>
      </c>
      <c r="V19670">
        <v>0</v>
      </c>
      <c r="W19670">
        <v>6</v>
      </c>
      <c r="X19670">
        <v>1</v>
      </c>
    </row>
    <row r="19671" spans="1:39" x14ac:dyDescent="0.3">
      <c r="A19671">
        <v>1394</v>
      </c>
      <c r="B19671" t="s">
        <v>715</v>
      </c>
      <c r="C19671" t="s">
        <v>320</v>
      </c>
      <c r="T19671">
        <v>16.5</v>
      </c>
      <c r="U19671">
        <v>30</v>
      </c>
      <c r="V19671">
        <v>0</v>
      </c>
      <c r="W19671">
        <v>66</v>
      </c>
      <c r="X19671">
        <v>4</v>
      </c>
    </row>
    <row r="19672" spans="1:39" x14ac:dyDescent="0.3">
      <c r="A19672">
        <v>1394</v>
      </c>
      <c r="B19672" t="s">
        <v>715</v>
      </c>
      <c r="C19672" t="s">
        <v>1072</v>
      </c>
      <c r="Y19672">
        <v>8.5</v>
      </c>
      <c r="Z19672">
        <v>13</v>
      </c>
      <c r="AA19672">
        <v>0</v>
      </c>
      <c r="AB19672">
        <v>17</v>
      </c>
      <c r="AC19672">
        <v>2</v>
      </c>
    </row>
    <row r="19673" spans="1:39" x14ac:dyDescent="0.3">
      <c r="A19673">
        <v>1394</v>
      </c>
      <c r="B19673" t="s">
        <v>1448</v>
      </c>
      <c r="C19673" t="s">
        <v>4383</v>
      </c>
      <c r="AD19673">
        <v>0</v>
      </c>
      <c r="AE19673" t="s">
        <v>136</v>
      </c>
      <c r="AF19673">
        <v>0</v>
      </c>
      <c r="AG19673" t="s">
        <v>136</v>
      </c>
      <c r="AH19673">
        <v>4</v>
      </c>
      <c r="AI19673">
        <v>4</v>
      </c>
    </row>
    <row r="19674" spans="1:39" x14ac:dyDescent="0.3">
      <c r="A19674">
        <v>1394</v>
      </c>
      <c r="B19674" t="s">
        <v>715</v>
      </c>
      <c r="C19674" t="s">
        <v>595</v>
      </c>
      <c r="AD19674">
        <v>4</v>
      </c>
      <c r="AE19674">
        <v>46</v>
      </c>
      <c r="AF19674">
        <v>3</v>
      </c>
      <c r="AG19674">
        <v>75</v>
      </c>
      <c r="AH19674">
        <v>11</v>
      </c>
      <c r="AI19674">
        <v>2</v>
      </c>
    </row>
    <row r="19675" spans="1:39" x14ac:dyDescent="0.3">
      <c r="A19675">
        <v>1394</v>
      </c>
      <c r="B19675" t="s">
        <v>1448</v>
      </c>
      <c r="C19675" t="s">
        <v>3373</v>
      </c>
      <c r="AJ19675">
        <v>55</v>
      </c>
      <c r="AK19675">
        <v>201</v>
      </c>
      <c r="AL19675">
        <v>40.200000000000003</v>
      </c>
      <c r="AM19675">
        <v>5</v>
      </c>
    </row>
    <row r="19676" spans="1:39" x14ac:dyDescent="0.3">
      <c r="A19676">
        <v>1394</v>
      </c>
      <c r="B19676" t="s">
        <v>715</v>
      </c>
      <c r="C19676" t="s">
        <v>130</v>
      </c>
      <c r="AJ19676">
        <v>31</v>
      </c>
      <c r="AK19676">
        <v>78</v>
      </c>
      <c r="AL19676">
        <v>26</v>
      </c>
      <c r="AM19676">
        <v>3</v>
      </c>
    </row>
    <row r="19677" spans="1:39" x14ac:dyDescent="0.3">
      <c r="A19677">
        <v>1395</v>
      </c>
      <c r="B19677" t="s">
        <v>343</v>
      </c>
      <c r="C19677" t="s">
        <v>4722</v>
      </c>
      <c r="D19677">
        <v>19</v>
      </c>
      <c r="E19677">
        <v>47.4</v>
      </c>
      <c r="F19677">
        <v>9</v>
      </c>
      <c r="G19677">
        <v>0</v>
      </c>
      <c r="H19677">
        <v>2</v>
      </c>
      <c r="I19677">
        <v>71</v>
      </c>
      <c r="J19677">
        <v>113.5</v>
      </c>
    </row>
    <row r="19678" spans="1:39" x14ac:dyDescent="0.3">
      <c r="A19678">
        <v>1395</v>
      </c>
      <c r="B19678" t="s">
        <v>570</v>
      </c>
      <c r="C19678" t="s">
        <v>4503</v>
      </c>
      <c r="D19678">
        <v>11</v>
      </c>
      <c r="E19678">
        <v>81.8</v>
      </c>
      <c r="F19678">
        <v>9</v>
      </c>
      <c r="G19678">
        <v>1</v>
      </c>
      <c r="H19678">
        <v>2</v>
      </c>
      <c r="I19678">
        <v>133</v>
      </c>
      <c r="J19678">
        <v>225.2</v>
      </c>
    </row>
    <row r="19679" spans="1:39" x14ac:dyDescent="0.3">
      <c r="A19679">
        <v>1395</v>
      </c>
      <c r="B19679" t="s">
        <v>343</v>
      </c>
      <c r="C19679" t="s">
        <v>291</v>
      </c>
      <c r="K19679">
        <v>16</v>
      </c>
      <c r="L19679">
        <v>0</v>
      </c>
      <c r="M19679">
        <v>40</v>
      </c>
      <c r="N19679">
        <v>3</v>
      </c>
      <c r="O19679">
        <v>143</v>
      </c>
    </row>
    <row r="19680" spans="1:39" x14ac:dyDescent="0.3">
      <c r="A19680">
        <v>1395</v>
      </c>
      <c r="B19680" t="s">
        <v>343</v>
      </c>
      <c r="C19680" t="s">
        <v>199</v>
      </c>
      <c r="K19680">
        <v>11</v>
      </c>
      <c r="L19680">
        <v>0</v>
      </c>
      <c r="M19680">
        <v>10</v>
      </c>
      <c r="N19680">
        <v>0</v>
      </c>
      <c r="O19680">
        <v>48</v>
      </c>
    </row>
    <row r="19681" spans="1:19" x14ac:dyDescent="0.3">
      <c r="A19681">
        <v>1395</v>
      </c>
      <c r="B19681" t="s">
        <v>343</v>
      </c>
      <c r="C19681" t="s">
        <v>4722</v>
      </c>
      <c r="K19681">
        <v>11</v>
      </c>
      <c r="L19681">
        <v>0</v>
      </c>
      <c r="M19681">
        <v>19</v>
      </c>
      <c r="N19681">
        <v>1</v>
      </c>
      <c r="O19681">
        <v>38</v>
      </c>
    </row>
    <row r="19682" spans="1:19" x14ac:dyDescent="0.3">
      <c r="A19682">
        <v>1395</v>
      </c>
      <c r="B19682" t="s">
        <v>343</v>
      </c>
      <c r="C19682" t="s">
        <v>804</v>
      </c>
      <c r="K19682">
        <v>2</v>
      </c>
      <c r="L19682">
        <v>0</v>
      </c>
      <c r="M19682">
        <v>14</v>
      </c>
      <c r="N19682">
        <v>0</v>
      </c>
      <c r="O19682">
        <v>17</v>
      </c>
    </row>
    <row r="19683" spans="1:19" x14ac:dyDescent="0.3">
      <c r="A19683">
        <v>1395</v>
      </c>
      <c r="B19683" t="s">
        <v>570</v>
      </c>
      <c r="C19683" t="s">
        <v>4723</v>
      </c>
      <c r="K19683">
        <v>35</v>
      </c>
      <c r="L19683">
        <v>0</v>
      </c>
      <c r="M19683">
        <v>34</v>
      </c>
      <c r="N19683">
        <v>3</v>
      </c>
      <c r="O19683">
        <v>193</v>
      </c>
    </row>
    <row r="19684" spans="1:19" x14ac:dyDescent="0.3">
      <c r="A19684">
        <v>1395</v>
      </c>
      <c r="B19684" t="s">
        <v>570</v>
      </c>
      <c r="C19684" t="s">
        <v>2705</v>
      </c>
      <c r="K19684">
        <v>8</v>
      </c>
      <c r="L19684">
        <v>0</v>
      </c>
      <c r="M19684">
        <v>9</v>
      </c>
      <c r="N19684">
        <v>1</v>
      </c>
      <c r="O19684">
        <v>16</v>
      </c>
    </row>
    <row r="19685" spans="1:19" x14ac:dyDescent="0.3">
      <c r="A19685">
        <v>1395</v>
      </c>
      <c r="B19685" t="s">
        <v>570</v>
      </c>
      <c r="C19685" t="s">
        <v>810</v>
      </c>
      <c r="K19685">
        <v>2</v>
      </c>
      <c r="L19685">
        <v>0</v>
      </c>
      <c r="M19685">
        <v>2</v>
      </c>
      <c r="N19685">
        <v>0</v>
      </c>
      <c r="O19685">
        <v>2</v>
      </c>
    </row>
    <row r="19686" spans="1:19" x14ac:dyDescent="0.3">
      <c r="A19686">
        <v>1395</v>
      </c>
      <c r="B19686" t="s">
        <v>570</v>
      </c>
      <c r="C19686" t="s">
        <v>4503</v>
      </c>
      <c r="K19686">
        <v>2</v>
      </c>
      <c r="L19686">
        <v>0</v>
      </c>
      <c r="M19686">
        <v>6</v>
      </c>
      <c r="N19686">
        <v>0</v>
      </c>
      <c r="O19686">
        <v>-2</v>
      </c>
    </row>
    <row r="19687" spans="1:19" x14ac:dyDescent="0.3">
      <c r="A19687">
        <v>1395</v>
      </c>
      <c r="B19687" t="s">
        <v>343</v>
      </c>
      <c r="C19687" t="s">
        <v>199</v>
      </c>
      <c r="P19687">
        <v>20</v>
      </c>
      <c r="Q19687">
        <v>1</v>
      </c>
      <c r="R19687">
        <v>30</v>
      </c>
      <c r="S19687">
        <v>4</v>
      </c>
    </row>
    <row r="19688" spans="1:19" x14ac:dyDescent="0.3">
      <c r="A19688">
        <v>1395</v>
      </c>
      <c r="B19688" t="s">
        <v>343</v>
      </c>
      <c r="C19688" t="s">
        <v>328</v>
      </c>
      <c r="P19688">
        <v>26</v>
      </c>
      <c r="Q19688">
        <v>1</v>
      </c>
      <c r="R19688">
        <v>29</v>
      </c>
      <c r="S19688">
        <v>2</v>
      </c>
    </row>
    <row r="19689" spans="1:19" x14ac:dyDescent="0.3">
      <c r="A19689">
        <v>1395</v>
      </c>
      <c r="B19689" t="s">
        <v>343</v>
      </c>
      <c r="C19689" t="s">
        <v>3885</v>
      </c>
      <c r="P19689">
        <v>7</v>
      </c>
      <c r="Q19689">
        <v>0</v>
      </c>
      <c r="R19689">
        <v>7</v>
      </c>
      <c r="S19689">
        <v>1</v>
      </c>
    </row>
    <row r="19690" spans="1:19" x14ac:dyDescent="0.3">
      <c r="A19690">
        <v>1395</v>
      </c>
      <c r="B19690" t="s">
        <v>343</v>
      </c>
      <c r="C19690" t="s">
        <v>804</v>
      </c>
      <c r="P19690">
        <v>2</v>
      </c>
      <c r="Q19690">
        <v>0</v>
      </c>
      <c r="R19690">
        <v>2</v>
      </c>
      <c r="S19690">
        <v>1</v>
      </c>
    </row>
    <row r="19691" spans="1:19" x14ac:dyDescent="0.3">
      <c r="A19691">
        <v>1395</v>
      </c>
      <c r="B19691" t="s">
        <v>570</v>
      </c>
      <c r="C19691" t="s">
        <v>187</v>
      </c>
      <c r="P19691">
        <v>42</v>
      </c>
      <c r="Q19691">
        <v>1</v>
      </c>
      <c r="R19691">
        <v>54</v>
      </c>
      <c r="S19691">
        <v>3</v>
      </c>
    </row>
    <row r="19692" spans="1:19" x14ac:dyDescent="0.3">
      <c r="A19692">
        <v>1395</v>
      </c>
      <c r="B19692" t="s">
        <v>570</v>
      </c>
      <c r="C19692" t="s">
        <v>74</v>
      </c>
      <c r="P19692">
        <v>35</v>
      </c>
      <c r="Q19692">
        <v>1</v>
      </c>
      <c r="R19692">
        <v>35</v>
      </c>
      <c r="S19692">
        <v>1</v>
      </c>
    </row>
    <row r="19693" spans="1:19" x14ac:dyDescent="0.3">
      <c r="A19693">
        <v>1395</v>
      </c>
      <c r="B19693" t="s">
        <v>570</v>
      </c>
      <c r="C19693" t="s">
        <v>1345</v>
      </c>
      <c r="P19693">
        <v>31</v>
      </c>
      <c r="Q19693">
        <v>0</v>
      </c>
      <c r="R19693">
        <v>31</v>
      </c>
      <c r="S19693">
        <v>1</v>
      </c>
    </row>
    <row r="19694" spans="1:19" x14ac:dyDescent="0.3">
      <c r="A19694">
        <v>1395</v>
      </c>
      <c r="B19694" t="s">
        <v>570</v>
      </c>
      <c r="C19694" t="s">
        <v>53</v>
      </c>
      <c r="P19694">
        <v>15</v>
      </c>
      <c r="Q19694">
        <v>0</v>
      </c>
      <c r="R19694">
        <v>15</v>
      </c>
      <c r="S19694">
        <v>1</v>
      </c>
    </row>
    <row r="19695" spans="1:19" x14ac:dyDescent="0.3">
      <c r="A19695">
        <v>1395</v>
      </c>
      <c r="B19695" t="s">
        <v>570</v>
      </c>
      <c r="C19695" t="s">
        <v>810</v>
      </c>
      <c r="P19695">
        <v>2</v>
      </c>
      <c r="Q19695">
        <v>0</v>
      </c>
      <c r="R19695">
        <v>2</v>
      </c>
      <c r="S19695">
        <v>1</v>
      </c>
    </row>
    <row r="19696" spans="1:19" x14ac:dyDescent="0.3">
      <c r="A19696">
        <v>1395</v>
      </c>
      <c r="B19696" t="s">
        <v>570</v>
      </c>
      <c r="C19696" t="s">
        <v>4723</v>
      </c>
      <c r="P19696">
        <v>0</v>
      </c>
      <c r="Q19696">
        <v>0</v>
      </c>
      <c r="R19696">
        <v>-4</v>
      </c>
      <c r="S19696">
        <v>2</v>
      </c>
    </row>
    <row r="19697" spans="1:39" x14ac:dyDescent="0.3">
      <c r="A19697">
        <v>1395</v>
      </c>
      <c r="B19697" t="s">
        <v>343</v>
      </c>
      <c r="C19697" t="s">
        <v>4724</v>
      </c>
      <c r="T19697">
        <v>25.6</v>
      </c>
      <c r="U19697">
        <v>42</v>
      </c>
      <c r="V19697">
        <v>0</v>
      </c>
      <c r="W19697">
        <v>128</v>
      </c>
      <c r="X19697">
        <v>5</v>
      </c>
    </row>
    <row r="19698" spans="1:39" x14ac:dyDescent="0.3">
      <c r="A19698">
        <v>1395</v>
      </c>
      <c r="B19698" t="s">
        <v>570</v>
      </c>
      <c r="C19698" t="s">
        <v>4505</v>
      </c>
      <c r="T19698">
        <v>12</v>
      </c>
      <c r="U19698">
        <v>24</v>
      </c>
      <c r="V19698">
        <v>0</v>
      </c>
      <c r="W19698">
        <v>36</v>
      </c>
      <c r="X19698">
        <v>3</v>
      </c>
    </row>
    <row r="19699" spans="1:39" x14ac:dyDescent="0.3">
      <c r="A19699">
        <v>1395</v>
      </c>
      <c r="B19699" t="s">
        <v>570</v>
      </c>
      <c r="C19699" t="s">
        <v>2705</v>
      </c>
      <c r="T19699">
        <v>10.5</v>
      </c>
      <c r="U19699">
        <v>21</v>
      </c>
      <c r="V19699">
        <v>0</v>
      </c>
      <c r="W19699">
        <v>21</v>
      </c>
      <c r="X19699">
        <v>2</v>
      </c>
    </row>
    <row r="19700" spans="1:39" x14ac:dyDescent="0.3">
      <c r="A19700">
        <v>1395</v>
      </c>
      <c r="B19700" t="s">
        <v>343</v>
      </c>
      <c r="C19700" t="s">
        <v>4724</v>
      </c>
      <c r="Y19700">
        <v>5.2</v>
      </c>
      <c r="Z19700">
        <v>9</v>
      </c>
      <c r="AA19700">
        <v>0</v>
      </c>
      <c r="AB19700">
        <v>26</v>
      </c>
      <c r="AC19700">
        <v>5</v>
      </c>
    </row>
    <row r="19701" spans="1:39" x14ac:dyDescent="0.3">
      <c r="A19701">
        <v>1395</v>
      </c>
      <c r="B19701" t="s">
        <v>343</v>
      </c>
      <c r="C19701" t="s">
        <v>4725</v>
      </c>
      <c r="AD19701">
        <v>0</v>
      </c>
      <c r="AE19701" t="s">
        <v>136</v>
      </c>
      <c r="AF19701">
        <v>0</v>
      </c>
      <c r="AG19701" t="s">
        <v>136</v>
      </c>
      <c r="AH19701">
        <v>5</v>
      </c>
      <c r="AI19701">
        <v>5</v>
      </c>
    </row>
    <row r="19702" spans="1:39" x14ac:dyDescent="0.3">
      <c r="A19702">
        <v>1395</v>
      </c>
      <c r="B19702" t="s">
        <v>570</v>
      </c>
      <c r="C19702" t="s">
        <v>4726</v>
      </c>
      <c r="AD19702">
        <v>0</v>
      </c>
      <c r="AE19702" t="s">
        <v>136</v>
      </c>
      <c r="AF19702">
        <v>0</v>
      </c>
      <c r="AG19702" t="s">
        <v>136</v>
      </c>
      <c r="AH19702">
        <v>3</v>
      </c>
      <c r="AI19702">
        <v>3</v>
      </c>
    </row>
    <row r="19703" spans="1:39" x14ac:dyDescent="0.3">
      <c r="A19703">
        <v>1395</v>
      </c>
      <c r="B19703" t="s">
        <v>343</v>
      </c>
      <c r="C19703" t="s">
        <v>2528</v>
      </c>
      <c r="AJ19703">
        <v>45</v>
      </c>
      <c r="AK19703">
        <v>260</v>
      </c>
      <c r="AL19703">
        <v>37.1</v>
      </c>
      <c r="AM19703">
        <v>7</v>
      </c>
    </row>
    <row r="19704" spans="1:39" x14ac:dyDescent="0.3">
      <c r="A19704">
        <v>1395</v>
      </c>
      <c r="B19704" t="s">
        <v>570</v>
      </c>
      <c r="C19704" t="s">
        <v>4509</v>
      </c>
      <c r="AJ19704">
        <v>43</v>
      </c>
      <c r="AK19704">
        <v>240</v>
      </c>
      <c r="AL19704">
        <v>34.299999999999997</v>
      </c>
      <c r="AM19704">
        <v>7</v>
      </c>
    </row>
    <row r="19705" spans="1:39" x14ac:dyDescent="0.3">
      <c r="A19705">
        <v>1396</v>
      </c>
      <c r="B19705" t="s">
        <v>593</v>
      </c>
      <c r="C19705" t="s">
        <v>1616</v>
      </c>
      <c r="D19705">
        <v>19</v>
      </c>
      <c r="E19705">
        <v>47.4</v>
      </c>
      <c r="F19705">
        <v>9</v>
      </c>
      <c r="G19705">
        <v>1</v>
      </c>
      <c r="H19705">
        <v>1</v>
      </c>
      <c r="I19705">
        <v>175</v>
      </c>
      <c r="J19705">
        <v>131.6</v>
      </c>
    </row>
    <row r="19706" spans="1:39" x14ac:dyDescent="0.3">
      <c r="A19706">
        <v>1396</v>
      </c>
      <c r="B19706" t="s">
        <v>806</v>
      </c>
      <c r="C19706" t="s">
        <v>4573</v>
      </c>
      <c r="D19706">
        <v>25</v>
      </c>
      <c r="E19706">
        <v>56</v>
      </c>
      <c r="F19706">
        <v>14</v>
      </c>
      <c r="G19706">
        <v>1</v>
      </c>
      <c r="H19706">
        <v>0</v>
      </c>
      <c r="I19706">
        <v>157</v>
      </c>
      <c r="J19706">
        <v>100.8</v>
      </c>
    </row>
    <row r="19707" spans="1:39" x14ac:dyDescent="0.3">
      <c r="A19707">
        <v>1396</v>
      </c>
      <c r="B19707" t="s">
        <v>806</v>
      </c>
      <c r="C19707" t="s">
        <v>4220</v>
      </c>
      <c r="D19707">
        <v>3</v>
      </c>
      <c r="E19707">
        <v>66.7</v>
      </c>
      <c r="F19707">
        <v>2</v>
      </c>
      <c r="G19707">
        <v>1</v>
      </c>
      <c r="H19707">
        <v>0</v>
      </c>
      <c r="I19707">
        <v>16</v>
      </c>
      <c r="J19707">
        <v>44.8</v>
      </c>
    </row>
    <row r="19708" spans="1:39" x14ac:dyDescent="0.3">
      <c r="A19708">
        <v>1396</v>
      </c>
      <c r="B19708" t="s">
        <v>593</v>
      </c>
      <c r="C19708" t="s">
        <v>169</v>
      </c>
      <c r="K19708">
        <v>19</v>
      </c>
      <c r="L19708">
        <v>0</v>
      </c>
      <c r="M19708">
        <v>25</v>
      </c>
      <c r="N19708">
        <v>2</v>
      </c>
      <c r="O19708">
        <v>109</v>
      </c>
    </row>
    <row r="19709" spans="1:39" x14ac:dyDescent="0.3">
      <c r="A19709">
        <v>1396</v>
      </c>
      <c r="B19709" t="s">
        <v>593</v>
      </c>
      <c r="C19709" t="s">
        <v>4574</v>
      </c>
      <c r="K19709">
        <v>11</v>
      </c>
      <c r="L19709">
        <v>0</v>
      </c>
      <c r="M19709">
        <v>7</v>
      </c>
      <c r="N19709">
        <v>0</v>
      </c>
      <c r="O19709">
        <v>33</v>
      </c>
    </row>
    <row r="19710" spans="1:39" x14ac:dyDescent="0.3">
      <c r="A19710">
        <v>1396</v>
      </c>
      <c r="B19710" t="s">
        <v>593</v>
      </c>
      <c r="C19710" t="s">
        <v>107</v>
      </c>
      <c r="K19710">
        <v>7</v>
      </c>
      <c r="L19710">
        <v>0</v>
      </c>
      <c r="M19710">
        <v>0</v>
      </c>
      <c r="N19710">
        <v>0</v>
      </c>
      <c r="O19710">
        <v>33</v>
      </c>
    </row>
    <row r="19711" spans="1:39" x14ac:dyDescent="0.3">
      <c r="A19711">
        <v>1396</v>
      </c>
      <c r="B19711" t="s">
        <v>593</v>
      </c>
      <c r="C19711" t="s">
        <v>1616</v>
      </c>
      <c r="K19711">
        <v>7</v>
      </c>
      <c r="L19711">
        <v>0</v>
      </c>
      <c r="M19711">
        <v>11</v>
      </c>
      <c r="N19711">
        <v>0</v>
      </c>
      <c r="O19711">
        <v>23</v>
      </c>
    </row>
    <row r="19712" spans="1:39" x14ac:dyDescent="0.3">
      <c r="A19712">
        <v>1396</v>
      </c>
      <c r="B19712" t="s">
        <v>593</v>
      </c>
      <c r="C19712" t="s">
        <v>781</v>
      </c>
      <c r="K19712">
        <v>5</v>
      </c>
      <c r="L19712">
        <v>0</v>
      </c>
      <c r="M19712">
        <v>11</v>
      </c>
      <c r="N19712">
        <v>0</v>
      </c>
      <c r="O19712">
        <v>11</v>
      </c>
    </row>
    <row r="19713" spans="1:19" x14ac:dyDescent="0.3">
      <c r="A19713">
        <v>1396</v>
      </c>
      <c r="B19713" t="s">
        <v>593</v>
      </c>
      <c r="C19713" t="s">
        <v>399</v>
      </c>
      <c r="K19713">
        <v>1</v>
      </c>
      <c r="L19713">
        <v>0</v>
      </c>
      <c r="M19713">
        <v>7</v>
      </c>
      <c r="N19713">
        <v>0</v>
      </c>
      <c r="O19713">
        <v>7</v>
      </c>
    </row>
    <row r="19714" spans="1:19" x14ac:dyDescent="0.3">
      <c r="A19714">
        <v>1396</v>
      </c>
      <c r="B19714" t="s">
        <v>593</v>
      </c>
      <c r="C19714" t="s">
        <v>4727</v>
      </c>
      <c r="K19714">
        <v>1</v>
      </c>
      <c r="L19714">
        <v>0</v>
      </c>
      <c r="M19714">
        <v>2</v>
      </c>
      <c r="N19714">
        <v>0</v>
      </c>
      <c r="O19714">
        <v>2</v>
      </c>
    </row>
    <row r="19715" spans="1:19" x14ac:dyDescent="0.3">
      <c r="A19715">
        <v>1396</v>
      </c>
      <c r="B19715" t="s">
        <v>806</v>
      </c>
      <c r="C19715" t="s">
        <v>77</v>
      </c>
      <c r="K19715">
        <v>14</v>
      </c>
      <c r="L19715">
        <v>0</v>
      </c>
      <c r="M19715">
        <v>15</v>
      </c>
      <c r="N19715">
        <v>0</v>
      </c>
      <c r="O19715">
        <v>52</v>
      </c>
    </row>
    <row r="19716" spans="1:19" x14ac:dyDescent="0.3">
      <c r="A19716">
        <v>1396</v>
      </c>
      <c r="B19716" t="s">
        <v>806</v>
      </c>
      <c r="C19716" t="s">
        <v>4728</v>
      </c>
      <c r="K19716">
        <v>8</v>
      </c>
      <c r="L19716">
        <v>0</v>
      </c>
      <c r="M19716">
        <v>8</v>
      </c>
      <c r="N19716">
        <v>0</v>
      </c>
      <c r="O19716">
        <v>25</v>
      </c>
    </row>
    <row r="19717" spans="1:19" x14ac:dyDescent="0.3">
      <c r="A19717">
        <v>1396</v>
      </c>
      <c r="B19717" t="s">
        <v>806</v>
      </c>
      <c r="C19717" t="s">
        <v>2816</v>
      </c>
      <c r="K19717">
        <v>1</v>
      </c>
      <c r="L19717">
        <v>0</v>
      </c>
      <c r="M19717">
        <v>7</v>
      </c>
      <c r="N19717">
        <v>0</v>
      </c>
      <c r="O19717">
        <v>7</v>
      </c>
    </row>
    <row r="19718" spans="1:19" x14ac:dyDescent="0.3">
      <c r="A19718">
        <v>1396</v>
      </c>
      <c r="B19718" t="s">
        <v>806</v>
      </c>
      <c r="C19718" t="s">
        <v>4573</v>
      </c>
      <c r="K19718">
        <v>10</v>
      </c>
      <c r="L19718">
        <v>0</v>
      </c>
      <c r="M19718">
        <v>13</v>
      </c>
      <c r="N19718">
        <v>0</v>
      </c>
      <c r="O19718">
        <v>1</v>
      </c>
    </row>
    <row r="19719" spans="1:19" x14ac:dyDescent="0.3">
      <c r="A19719">
        <v>1396</v>
      </c>
      <c r="B19719" t="s">
        <v>593</v>
      </c>
      <c r="C19719" t="s">
        <v>169</v>
      </c>
      <c r="P19719">
        <v>46</v>
      </c>
      <c r="Q19719">
        <v>1</v>
      </c>
      <c r="R19719">
        <v>92</v>
      </c>
      <c r="S19719">
        <v>3</v>
      </c>
    </row>
    <row r="19720" spans="1:19" x14ac:dyDescent="0.3">
      <c r="A19720">
        <v>1396</v>
      </c>
      <c r="B19720" t="s">
        <v>593</v>
      </c>
      <c r="C19720" t="s">
        <v>699</v>
      </c>
      <c r="P19720">
        <v>27</v>
      </c>
      <c r="Q19720">
        <v>0</v>
      </c>
      <c r="R19720">
        <v>43</v>
      </c>
      <c r="S19720">
        <v>3</v>
      </c>
    </row>
    <row r="19721" spans="1:19" x14ac:dyDescent="0.3">
      <c r="A19721">
        <v>1396</v>
      </c>
      <c r="B19721" t="s">
        <v>593</v>
      </c>
      <c r="C19721" t="s">
        <v>399</v>
      </c>
      <c r="P19721">
        <v>27</v>
      </c>
      <c r="Q19721">
        <v>0</v>
      </c>
      <c r="R19721">
        <v>40</v>
      </c>
      <c r="S19721">
        <v>3</v>
      </c>
    </row>
    <row r="19722" spans="1:19" x14ac:dyDescent="0.3">
      <c r="A19722">
        <v>1396</v>
      </c>
      <c r="B19722" t="s">
        <v>806</v>
      </c>
      <c r="C19722" t="s">
        <v>2816</v>
      </c>
      <c r="P19722">
        <v>65</v>
      </c>
      <c r="Q19722">
        <v>0</v>
      </c>
      <c r="R19722">
        <v>65</v>
      </c>
      <c r="S19722">
        <v>2</v>
      </c>
    </row>
    <row r="19723" spans="1:19" x14ac:dyDescent="0.3">
      <c r="A19723">
        <v>1396</v>
      </c>
      <c r="B19723" t="s">
        <v>806</v>
      </c>
      <c r="C19723" t="s">
        <v>59</v>
      </c>
      <c r="P19723">
        <v>15</v>
      </c>
      <c r="Q19723">
        <v>0</v>
      </c>
      <c r="R19723">
        <v>47</v>
      </c>
      <c r="S19723">
        <v>5</v>
      </c>
    </row>
    <row r="19724" spans="1:19" x14ac:dyDescent="0.3">
      <c r="A19724">
        <v>1396</v>
      </c>
      <c r="B19724" t="s">
        <v>806</v>
      </c>
      <c r="C19724" t="s">
        <v>4729</v>
      </c>
      <c r="P19724">
        <v>11</v>
      </c>
      <c r="Q19724">
        <v>0</v>
      </c>
      <c r="R19724">
        <v>22</v>
      </c>
      <c r="S19724">
        <v>2</v>
      </c>
    </row>
    <row r="19725" spans="1:19" x14ac:dyDescent="0.3">
      <c r="A19725">
        <v>1396</v>
      </c>
      <c r="B19725" t="s">
        <v>806</v>
      </c>
      <c r="C19725" t="s">
        <v>944</v>
      </c>
      <c r="P19725">
        <v>17</v>
      </c>
      <c r="Q19725">
        <v>0</v>
      </c>
      <c r="R19725">
        <v>17</v>
      </c>
      <c r="S19725">
        <v>1</v>
      </c>
    </row>
    <row r="19726" spans="1:19" x14ac:dyDescent="0.3">
      <c r="A19726">
        <v>1396</v>
      </c>
      <c r="B19726" t="s">
        <v>806</v>
      </c>
      <c r="C19726" t="s">
        <v>4730</v>
      </c>
      <c r="P19726">
        <v>7</v>
      </c>
      <c r="Q19726">
        <v>0</v>
      </c>
      <c r="R19726">
        <v>7</v>
      </c>
      <c r="S19726">
        <v>1</v>
      </c>
    </row>
    <row r="19727" spans="1:19" x14ac:dyDescent="0.3">
      <c r="A19727">
        <v>1396</v>
      </c>
      <c r="B19727" t="s">
        <v>806</v>
      </c>
      <c r="C19727" t="s">
        <v>4728</v>
      </c>
      <c r="P19727">
        <v>4</v>
      </c>
      <c r="Q19727">
        <v>0</v>
      </c>
      <c r="R19727">
        <v>6</v>
      </c>
      <c r="S19727">
        <v>2</v>
      </c>
    </row>
    <row r="19728" spans="1:19" x14ac:dyDescent="0.3">
      <c r="A19728">
        <v>1396</v>
      </c>
      <c r="B19728" t="s">
        <v>806</v>
      </c>
      <c r="C19728" t="s">
        <v>443</v>
      </c>
      <c r="P19728">
        <v>5</v>
      </c>
      <c r="Q19728">
        <v>0</v>
      </c>
      <c r="R19728">
        <v>5</v>
      </c>
      <c r="S19728">
        <v>1</v>
      </c>
    </row>
    <row r="19729" spans="1:39" x14ac:dyDescent="0.3">
      <c r="A19729">
        <v>1396</v>
      </c>
      <c r="B19729" t="s">
        <v>806</v>
      </c>
      <c r="C19729" t="s">
        <v>77</v>
      </c>
      <c r="P19729">
        <v>3</v>
      </c>
      <c r="Q19729">
        <v>0</v>
      </c>
      <c r="R19729">
        <v>4</v>
      </c>
      <c r="S19729">
        <v>2</v>
      </c>
    </row>
    <row r="19730" spans="1:39" x14ac:dyDescent="0.3">
      <c r="A19730">
        <v>1396</v>
      </c>
      <c r="B19730" t="s">
        <v>593</v>
      </c>
      <c r="C19730" t="s">
        <v>781</v>
      </c>
      <c r="T19730">
        <v>16.5</v>
      </c>
      <c r="U19730">
        <v>17</v>
      </c>
      <c r="V19730">
        <v>0</v>
      </c>
      <c r="W19730">
        <v>33</v>
      </c>
      <c r="X19730">
        <v>2</v>
      </c>
    </row>
    <row r="19731" spans="1:39" x14ac:dyDescent="0.3">
      <c r="A19731">
        <v>1396</v>
      </c>
      <c r="B19731" t="s">
        <v>806</v>
      </c>
      <c r="C19731" t="s">
        <v>4731</v>
      </c>
      <c r="T19731">
        <v>22.3</v>
      </c>
      <c r="U19731">
        <v>29</v>
      </c>
      <c r="V19731">
        <v>0</v>
      </c>
      <c r="W19731">
        <v>67</v>
      </c>
      <c r="X19731">
        <v>3</v>
      </c>
    </row>
    <row r="19732" spans="1:39" x14ac:dyDescent="0.3">
      <c r="A19732">
        <v>1396</v>
      </c>
      <c r="B19732" t="s">
        <v>806</v>
      </c>
      <c r="C19732" t="s">
        <v>77</v>
      </c>
      <c r="T19732">
        <v>16.5</v>
      </c>
      <c r="U19732">
        <v>24</v>
      </c>
      <c r="V19732">
        <v>0</v>
      </c>
      <c r="W19732">
        <v>33</v>
      </c>
      <c r="X19732">
        <v>2</v>
      </c>
    </row>
    <row r="19733" spans="1:39" x14ac:dyDescent="0.3">
      <c r="A19733">
        <v>1396</v>
      </c>
      <c r="B19733" t="s">
        <v>593</v>
      </c>
      <c r="C19733" t="s">
        <v>169</v>
      </c>
      <c r="Y19733">
        <v>9</v>
      </c>
      <c r="Z19733">
        <v>13</v>
      </c>
      <c r="AA19733">
        <v>0</v>
      </c>
      <c r="AB19733">
        <v>18</v>
      </c>
      <c r="AC19733">
        <v>2</v>
      </c>
    </row>
    <row r="19734" spans="1:39" x14ac:dyDescent="0.3">
      <c r="A19734">
        <v>1396</v>
      </c>
      <c r="B19734" t="s">
        <v>806</v>
      </c>
      <c r="C19734" t="s">
        <v>4731</v>
      </c>
      <c r="Y19734">
        <v>14.3</v>
      </c>
      <c r="Z19734">
        <v>28</v>
      </c>
      <c r="AA19734">
        <v>0</v>
      </c>
      <c r="AB19734">
        <v>43</v>
      </c>
      <c r="AC19734">
        <v>3</v>
      </c>
    </row>
    <row r="19735" spans="1:39" x14ac:dyDescent="0.3">
      <c r="A19735">
        <v>1396</v>
      </c>
      <c r="B19735" t="s">
        <v>593</v>
      </c>
      <c r="C19735" t="s">
        <v>4732</v>
      </c>
      <c r="AD19735">
        <v>2</v>
      </c>
      <c r="AE19735">
        <v>23</v>
      </c>
      <c r="AF19735">
        <v>1</v>
      </c>
      <c r="AG19735">
        <v>50</v>
      </c>
      <c r="AH19735">
        <v>6</v>
      </c>
      <c r="AI19735">
        <v>3</v>
      </c>
    </row>
    <row r="19736" spans="1:39" x14ac:dyDescent="0.3">
      <c r="A19736">
        <v>1396</v>
      </c>
      <c r="B19736" t="s">
        <v>806</v>
      </c>
      <c r="C19736" t="s">
        <v>4733</v>
      </c>
      <c r="AD19736">
        <v>0</v>
      </c>
      <c r="AE19736" t="s">
        <v>136</v>
      </c>
      <c r="AF19736">
        <v>0</v>
      </c>
      <c r="AG19736" t="s">
        <v>136</v>
      </c>
      <c r="AH19736">
        <v>1</v>
      </c>
      <c r="AI19736">
        <v>1</v>
      </c>
    </row>
    <row r="19737" spans="1:39" x14ac:dyDescent="0.3">
      <c r="A19737">
        <v>1396</v>
      </c>
      <c r="B19737" t="s">
        <v>593</v>
      </c>
      <c r="C19737" t="s">
        <v>3539</v>
      </c>
      <c r="AJ19737">
        <v>54</v>
      </c>
      <c r="AK19737">
        <v>187</v>
      </c>
      <c r="AL19737">
        <v>46.8</v>
      </c>
      <c r="AM19737">
        <v>4</v>
      </c>
    </row>
    <row r="19738" spans="1:39" x14ac:dyDescent="0.3">
      <c r="A19738">
        <v>1396</v>
      </c>
      <c r="B19738" t="s">
        <v>806</v>
      </c>
      <c r="C19738" t="s">
        <v>4227</v>
      </c>
      <c r="AJ19738">
        <v>39</v>
      </c>
      <c r="AK19738">
        <v>147</v>
      </c>
      <c r="AL19738">
        <v>36.799999999999997</v>
      </c>
      <c r="AM19738">
        <v>4</v>
      </c>
    </row>
    <row r="19739" spans="1:39" x14ac:dyDescent="0.3">
      <c r="A19739">
        <v>1396</v>
      </c>
      <c r="B19739" t="s">
        <v>806</v>
      </c>
      <c r="C19739" t="s">
        <v>4733</v>
      </c>
      <c r="AJ19739">
        <v>43</v>
      </c>
      <c r="AK19739">
        <v>78</v>
      </c>
      <c r="AL19739">
        <v>39</v>
      </c>
      <c r="AM19739">
        <v>2</v>
      </c>
    </row>
    <row r="19740" spans="1:39" x14ac:dyDescent="0.3">
      <c r="A19740">
        <v>1397</v>
      </c>
      <c r="B19740" t="s">
        <v>572</v>
      </c>
      <c r="C19740" t="s">
        <v>2487</v>
      </c>
      <c r="D19740">
        <v>27</v>
      </c>
      <c r="E19740">
        <v>48.1</v>
      </c>
      <c r="F19740">
        <v>13</v>
      </c>
      <c r="G19740">
        <v>1</v>
      </c>
      <c r="H19740">
        <v>2</v>
      </c>
      <c r="I19740">
        <v>210</v>
      </c>
      <c r="J19740">
        <v>130.5</v>
      </c>
    </row>
    <row r="19741" spans="1:39" x14ac:dyDescent="0.3">
      <c r="A19741">
        <v>1397</v>
      </c>
      <c r="B19741" t="s">
        <v>692</v>
      </c>
      <c r="C19741" t="s">
        <v>2967</v>
      </c>
      <c r="D19741">
        <v>25</v>
      </c>
      <c r="E19741">
        <v>28</v>
      </c>
      <c r="F19741">
        <v>7</v>
      </c>
      <c r="G19741">
        <v>3</v>
      </c>
      <c r="H19741">
        <v>1</v>
      </c>
      <c r="I19741">
        <v>120</v>
      </c>
      <c r="J19741">
        <v>57.5</v>
      </c>
    </row>
    <row r="19742" spans="1:39" x14ac:dyDescent="0.3">
      <c r="A19742">
        <v>1397</v>
      </c>
      <c r="B19742" t="s">
        <v>572</v>
      </c>
      <c r="C19742" t="s">
        <v>4527</v>
      </c>
      <c r="K19742">
        <v>28</v>
      </c>
      <c r="L19742">
        <v>0</v>
      </c>
      <c r="M19742">
        <v>21</v>
      </c>
      <c r="N19742">
        <v>2</v>
      </c>
      <c r="O19742">
        <v>147</v>
      </c>
    </row>
    <row r="19743" spans="1:39" x14ac:dyDescent="0.3">
      <c r="A19743">
        <v>1397</v>
      </c>
      <c r="B19743" t="s">
        <v>572</v>
      </c>
      <c r="C19743" t="s">
        <v>2487</v>
      </c>
      <c r="K19743">
        <v>17</v>
      </c>
      <c r="L19743">
        <v>0</v>
      </c>
      <c r="M19743">
        <v>42</v>
      </c>
      <c r="N19743">
        <v>1</v>
      </c>
      <c r="O19743">
        <v>98</v>
      </c>
    </row>
    <row r="19744" spans="1:39" x14ac:dyDescent="0.3">
      <c r="A19744">
        <v>1397</v>
      </c>
      <c r="B19744" t="s">
        <v>572</v>
      </c>
      <c r="C19744" t="s">
        <v>2143</v>
      </c>
      <c r="K19744">
        <v>3</v>
      </c>
      <c r="L19744">
        <v>0</v>
      </c>
      <c r="M19744">
        <v>15</v>
      </c>
      <c r="N19744">
        <v>0</v>
      </c>
      <c r="O19744">
        <v>24</v>
      </c>
    </row>
    <row r="19745" spans="1:19" x14ac:dyDescent="0.3">
      <c r="A19745">
        <v>1397</v>
      </c>
      <c r="B19745" t="s">
        <v>572</v>
      </c>
      <c r="C19745" t="s">
        <v>1696</v>
      </c>
      <c r="K19745">
        <v>4</v>
      </c>
      <c r="L19745">
        <v>0</v>
      </c>
      <c r="M19745">
        <v>9</v>
      </c>
      <c r="N19745">
        <v>0</v>
      </c>
      <c r="O19745">
        <v>15</v>
      </c>
    </row>
    <row r="19746" spans="1:19" x14ac:dyDescent="0.3">
      <c r="A19746">
        <v>1397</v>
      </c>
      <c r="B19746" t="s">
        <v>572</v>
      </c>
      <c r="C19746" t="s">
        <v>369</v>
      </c>
      <c r="K19746">
        <v>1</v>
      </c>
      <c r="L19746">
        <v>0</v>
      </c>
      <c r="M19746">
        <v>13</v>
      </c>
      <c r="N19746">
        <v>0</v>
      </c>
      <c r="O19746">
        <v>13</v>
      </c>
    </row>
    <row r="19747" spans="1:19" x14ac:dyDescent="0.3">
      <c r="A19747">
        <v>1397</v>
      </c>
      <c r="B19747" t="s">
        <v>572</v>
      </c>
      <c r="C19747" t="s">
        <v>4734</v>
      </c>
      <c r="K19747">
        <v>3</v>
      </c>
      <c r="L19747">
        <v>0</v>
      </c>
      <c r="M19747">
        <v>6</v>
      </c>
      <c r="N19747">
        <v>0</v>
      </c>
      <c r="O19747">
        <v>9</v>
      </c>
    </row>
    <row r="19748" spans="1:19" x14ac:dyDescent="0.3">
      <c r="A19748">
        <v>1397</v>
      </c>
      <c r="B19748" t="s">
        <v>572</v>
      </c>
      <c r="C19748" t="s">
        <v>153</v>
      </c>
      <c r="K19748">
        <v>1</v>
      </c>
      <c r="L19748">
        <v>0</v>
      </c>
      <c r="M19748">
        <v>-4</v>
      </c>
      <c r="N19748">
        <v>0</v>
      </c>
      <c r="O19748">
        <v>-4</v>
      </c>
    </row>
    <row r="19749" spans="1:19" x14ac:dyDescent="0.3">
      <c r="A19749">
        <v>1397</v>
      </c>
      <c r="B19749" t="s">
        <v>572</v>
      </c>
      <c r="C19749" t="s">
        <v>1668</v>
      </c>
      <c r="K19749">
        <v>1</v>
      </c>
      <c r="L19749">
        <v>0</v>
      </c>
      <c r="M19749">
        <v>-4</v>
      </c>
      <c r="N19749">
        <v>0</v>
      </c>
      <c r="O19749">
        <v>-4</v>
      </c>
    </row>
    <row r="19750" spans="1:19" x14ac:dyDescent="0.3">
      <c r="A19750">
        <v>1397</v>
      </c>
      <c r="B19750" t="s">
        <v>692</v>
      </c>
      <c r="C19750" t="s">
        <v>856</v>
      </c>
      <c r="K19750">
        <v>17</v>
      </c>
      <c r="L19750">
        <v>0</v>
      </c>
      <c r="M19750">
        <v>81</v>
      </c>
      <c r="N19750">
        <v>1</v>
      </c>
      <c r="O19750">
        <v>180</v>
      </c>
    </row>
    <row r="19751" spans="1:19" x14ac:dyDescent="0.3">
      <c r="A19751">
        <v>1397</v>
      </c>
      <c r="B19751" t="s">
        <v>692</v>
      </c>
      <c r="C19751" t="s">
        <v>1968</v>
      </c>
      <c r="K19751">
        <v>1</v>
      </c>
      <c r="L19751">
        <v>0</v>
      </c>
      <c r="M19751">
        <v>1</v>
      </c>
      <c r="N19751">
        <v>0</v>
      </c>
      <c r="O19751">
        <v>1</v>
      </c>
    </row>
    <row r="19752" spans="1:19" x14ac:dyDescent="0.3">
      <c r="A19752">
        <v>1397</v>
      </c>
      <c r="B19752" t="s">
        <v>692</v>
      </c>
      <c r="C19752" t="s">
        <v>2967</v>
      </c>
      <c r="K19752">
        <v>5</v>
      </c>
      <c r="L19752">
        <v>0</v>
      </c>
      <c r="M19752">
        <v>5</v>
      </c>
      <c r="N19752">
        <v>0</v>
      </c>
      <c r="O19752">
        <v>-1</v>
      </c>
    </row>
    <row r="19753" spans="1:19" x14ac:dyDescent="0.3">
      <c r="A19753">
        <v>1397</v>
      </c>
      <c r="B19753" t="s">
        <v>572</v>
      </c>
      <c r="C19753" t="s">
        <v>369</v>
      </c>
      <c r="P19753">
        <v>56</v>
      </c>
      <c r="Q19753">
        <v>2</v>
      </c>
      <c r="R19753">
        <v>145</v>
      </c>
      <c r="S19753">
        <v>7</v>
      </c>
    </row>
    <row r="19754" spans="1:19" x14ac:dyDescent="0.3">
      <c r="A19754">
        <v>1397</v>
      </c>
      <c r="B19754" t="s">
        <v>572</v>
      </c>
      <c r="C19754" t="s">
        <v>1668</v>
      </c>
      <c r="P19754">
        <v>10</v>
      </c>
      <c r="Q19754">
        <v>0</v>
      </c>
      <c r="R19754">
        <v>22</v>
      </c>
      <c r="S19754">
        <v>3</v>
      </c>
    </row>
    <row r="19755" spans="1:19" x14ac:dyDescent="0.3">
      <c r="A19755">
        <v>1397</v>
      </c>
      <c r="B19755" t="s">
        <v>572</v>
      </c>
      <c r="C19755" t="s">
        <v>3089</v>
      </c>
      <c r="P19755">
        <v>16</v>
      </c>
      <c r="Q19755">
        <v>0</v>
      </c>
      <c r="R19755">
        <v>16</v>
      </c>
      <c r="S19755">
        <v>1</v>
      </c>
    </row>
    <row r="19756" spans="1:19" x14ac:dyDescent="0.3">
      <c r="A19756">
        <v>1397</v>
      </c>
      <c r="B19756" t="s">
        <v>572</v>
      </c>
      <c r="C19756" t="s">
        <v>247</v>
      </c>
      <c r="P19756">
        <v>14</v>
      </c>
      <c r="Q19756">
        <v>0</v>
      </c>
      <c r="R19756">
        <v>14</v>
      </c>
      <c r="S19756">
        <v>1</v>
      </c>
    </row>
    <row r="19757" spans="1:19" x14ac:dyDescent="0.3">
      <c r="A19757">
        <v>1397</v>
      </c>
      <c r="B19757" t="s">
        <v>572</v>
      </c>
      <c r="C19757" t="s">
        <v>1696</v>
      </c>
      <c r="P19757">
        <v>13</v>
      </c>
      <c r="Q19757">
        <v>0</v>
      </c>
      <c r="R19757">
        <v>13</v>
      </c>
      <c r="S19757">
        <v>1</v>
      </c>
    </row>
    <row r="19758" spans="1:19" x14ac:dyDescent="0.3">
      <c r="A19758">
        <v>1397</v>
      </c>
      <c r="B19758" t="s">
        <v>692</v>
      </c>
      <c r="C19758" t="s">
        <v>429</v>
      </c>
      <c r="P19758">
        <v>41</v>
      </c>
      <c r="Q19758">
        <v>0</v>
      </c>
      <c r="R19758">
        <v>54</v>
      </c>
      <c r="S19758">
        <v>3</v>
      </c>
    </row>
    <row r="19759" spans="1:19" x14ac:dyDescent="0.3">
      <c r="A19759">
        <v>1397</v>
      </c>
      <c r="B19759" t="s">
        <v>692</v>
      </c>
      <c r="C19759" t="s">
        <v>1052</v>
      </c>
      <c r="P19759">
        <v>27</v>
      </c>
      <c r="Q19759">
        <v>0</v>
      </c>
      <c r="R19759">
        <v>27</v>
      </c>
      <c r="S19759">
        <v>1</v>
      </c>
    </row>
    <row r="19760" spans="1:19" x14ac:dyDescent="0.3">
      <c r="A19760">
        <v>1397</v>
      </c>
      <c r="B19760" t="s">
        <v>692</v>
      </c>
      <c r="C19760" t="s">
        <v>971</v>
      </c>
      <c r="P19760">
        <v>17</v>
      </c>
      <c r="Q19760">
        <v>1</v>
      </c>
      <c r="R19760">
        <v>17</v>
      </c>
      <c r="S19760">
        <v>1</v>
      </c>
    </row>
    <row r="19761" spans="1:39" x14ac:dyDescent="0.3">
      <c r="A19761">
        <v>1397</v>
      </c>
      <c r="B19761" t="s">
        <v>692</v>
      </c>
      <c r="C19761" t="s">
        <v>2555</v>
      </c>
      <c r="P19761">
        <v>11</v>
      </c>
      <c r="Q19761">
        <v>0</v>
      </c>
      <c r="R19761">
        <v>11</v>
      </c>
      <c r="S19761">
        <v>1</v>
      </c>
    </row>
    <row r="19762" spans="1:39" x14ac:dyDescent="0.3">
      <c r="A19762">
        <v>1397</v>
      </c>
      <c r="B19762" t="s">
        <v>692</v>
      </c>
      <c r="C19762" t="s">
        <v>856</v>
      </c>
      <c r="P19762">
        <v>11</v>
      </c>
      <c r="Q19762">
        <v>0</v>
      </c>
      <c r="R19762">
        <v>11</v>
      </c>
      <c r="S19762">
        <v>1</v>
      </c>
    </row>
    <row r="19763" spans="1:39" x14ac:dyDescent="0.3">
      <c r="A19763">
        <v>1397</v>
      </c>
      <c r="B19763" t="s">
        <v>572</v>
      </c>
      <c r="C19763" t="s">
        <v>153</v>
      </c>
      <c r="T19763">
        <v>21</v>
      </c>
      <c r="U19763">
        <v>31</v>
      </c>
      <c r="V19763">
        <v>0</v>
      </c>
      <c r="W19763">
        <v>42</v>
      </c>
      <c r="X19763">
        <v>2</v>
      </c>
    </row>
    <row r="19764" spans="1:39" x14ac:dyDescent="0.3">
      <c r="A19764">
        <v>1397</v>
      </c>
      <c r="B19764" t="s">
        <v>692</v>
      </c>
      <c r="C19764" t="s">
        <v>399</v>
      </c>
      <c r="T19764">
        <v>25</v>
      </c>
      <c r="U19764">
        <v>44</v>
      </c>
      <c r="V19764">
        <v>0</v>
      </c>
      <c r="W19764">
        <v>125</v>
      </c>
      <c r="X19764">
        <v>5</v>
      </c>
    </row>
    <row r="19765" spans="1:39" x14ac:dyDescent="0.3">
      <c r="A19765">
        <v>1397</v>
      </c>
      <c r="B19765" t="s">
        <v>572</v>
      </c>
      <c r="C19765" t="s">
        <v>153</v>
      </c>
      <c r="Y19765">
        <v>0.5</v>
      </c>
      <c r="Z19765">
        <v>8</v>
      </c>
      <c r="AA19765">
        <v>0</v>
      </c>
      <c r="AB19765">
        <v>1</v>
      </c>
      <c r="AC19765">
        <v>2</v>
      </c>
    </row>
    <row r="19766" spans="1:39" x14ac:dyDescent="0.3">
      <c r="A19766">
        <v>1397</v>
      </c>
      <c r="B19766" t="s">
        <v>572</v>
      </c>
      <c r="C19766" t="s">
        <v>1668</v>
      </c>
      <c r="Y19766">
        <v>3</v>
      </c>
      <c r="Z19766">
        <v>3</v>
      </c>
      <c r="AA19766">
        <v>0</v>
      </c>
      <c r="AB19766">
        <v>3</v>
      </c>
      <c r="AC19766">
        <v>1</v>
      </c>
    </row>
    <row r="19767" spans="1:39" x14ac:dyDescent="0.3">
      <c r="A19767">
        <v>1397</v>
      </c>
      <c r="B19767" t="s">
        <v>572</v>
      </c>
      <c r="C19767" t="s">
        <v>4225</v>
      </c>
      <c r="AD19767">
        <v>2</v>
      </c>
      <c r="AE19767" t="s">
        <v>136</v>
      </c>
      <c r="AF19767">
        <v>0</v>
      </c>
      <c r="AG19767">
        <v>0</v>
      </c>
      <c r="AH19767">
        <v>5</v>
      </c>
      <c r="AI19767">
        <v>5</v>
      </c>
    </row>
    <row r="19768" spans="1:39" x14ac:dyDescent="0.3">
      <c r="A19768">
        <v>1397</v>
      </c>
      <c r="B19768" t="s">
        <v>692</v>
      </c>
      <c r="C19768" t="s">
        <v>4389</v>
      </c>
      <c r="AD19768">
        <v>0</v>
      </c>
      <c r="AE19768" t="s">
        <v>136</v>
      </c>
      <c r="AF19768">
        <v>0</v>
      </c>
      <c r="AG19768" t="s">
        <v>136</v>
      </c>
      <c r="AH19768">
        <v>3</v>
      </c>
      <c r="AI19768">
        <v>3</v>
      </c>
    </row>
    <row r="19769" spans="1:39" x14ac:dyDescent="0.3">
      <c r="A19769">
        <v>1397</v>
      </c>
      <c r="B19769" t="s">
        <v>572</v>
      </c>
      <c r="C19769" t="s">
        <v>320</v>
      </c>
      <c r="AJ19769">
        <v>38</v>
      </c>
      <c r="AK19769">
        <v>143</v>
      </c>
      <c r="AL19769">
        <v>35.799999999999997</v>
      </c>
      <c r="AM19769">
        <v>4</v>
      </c>
    </row>
    <row r="19770" spans="1:39" x14ac:dyDescent="0.3">
      <c r="A19770">
        <v>1397</v>
      </c>
      <c r="B19770" t="s">
        <v>572</v>
      </c>
      <c r="C19770" t="s">
        <v>2487</v>
      </c>
      <c r="AJ19770">
        <v>27</v>
      </c>
      <c r="AK19770">
        <v>27</v>
      </c>
      <c r="AL19770">
        <v>27</v>
      </c>
      <c r="AM19770">
        <v>1</v>
      </c>
    </row>
    <row r="19771" spans="1:39" x14ac:dyDescent="0.3">
      <c r="A19771">
        <v>1397</v>
      </c>
      <c r="B19771" t="s">
        <v>692</v>
      </c>
      <c r="C19771" t="s">
        <v>4735</v>
      </c>
      <c r="AJ19771">
        <v>36</v>
      </c>
      <c r="AK19771">
        <v>234</v>
      </c>
      <c r="AL19771">
        <v>29.2</v>
      </c>
      <c r="AM19771">
        <v>8</v>
      </c>
    </row>
    <row r="19772" spans="1:39" x14ac:dyDescent="0.3">
      <c r="A19772">
        <v>1398</v>
      </c>
      <c r="B19772" t="s">
        <v>808</v>
      </c>
      <c r="C19772" t="s">
        <v>4533</v>
      </c>
      <c r="D19772">
        <v>32</v>
      </c>
      <c r="E19772">
        <v>46.9</v>
      </c>
      <c r="F19772">
        <v>15</v>
      </c>
      <c r="G19772">
        <v>1</v>
      </c>
      <c r="H19772">
        <v>1</v>
      </c>
      <c r="I19772">
        <v>180</v>
      </c>
      <c r="J19772">
        <v>98.2</v>
      </c>
    </row>
    <row r="19773" spans="1:39" x14ac:dyDescent="0.3">
      <c r="A19773">
        <v>1398</v>
      </c>
      <c r="B19773" t="s">
        <v>808</v>
      </c>
      <c r="C19773" t="s">
        <v>2177</v>
      </c>
      <c r="D19773">
        <v>12</v>
      </c>
      <c r="E19773">
        <v>50</v>
      </c>
      <c r="F19773">
        <v>6</v>
      </c>
      <c r="G19773">
        <v>1</v>
      </c>
      <c r="H19773">
        <v>1</v>
      </c>
      <c r="I19773">
        <v>63</v>
      </c>
      <c r="J19773">
        <v>104.9</v>
      </c>
    </row>
    <row r="19774" spans="1:39" x14ac:dyDescent="0.3">
      <c r="A19774">
        <v>1398</v>
      </c>
      <c r="B19774" t="s">
        <v>611</v>
      </c>
      <c r="C19774" t="s">
        <v>1742</v>
      </c>
      <c r="D19774">
        <v>18</v>
      </c>
      <c r="E19774">
        <v>55.6</v>
      </c>
      <c r="F19774">
        <v>10</v>
      </c>
      <c r="G19774">
        <v>1</v>
      </c>
      <c r="H19774">
        <v>1</v>
      </c>
      <c r="I19774">
        <v>205</v>
      </c>
      <c r="J19774">
        <v>158.4</v>
      </c>
    </row>
    <row r="19775" spans="1:39" x14ac:dyDescent="0.3">
      <c r="A19775">
        <v>1398</v>
      </c>
      <c r="B19775" t="s">
        <v>808</v>
      </c>
      <c r="C19775" t="s">
        <v>4533</v>
      </c>
      <c r="K19775">
        <v>18</v>
      </c>
      <c r="L19775">
        <v>0</v>
      </c>
      <c r="M19775">
        <v>27</v>
      </c>
      <c r="N19775">
        <v>0</v>
      </c>
      <c r="O19775">
        <v>81</v>
      </c>
    </row>
    <row r="19776" spans="1:39" x14ac:dyDescent="0.3">
      <c r="A19776">
        <v>1398</v>
      </c>
      <c r="B19776" t="s">
        <v>808</v>
      </c>
      <c r="C19776" t="s">
        <v>2751</v>
      </c>
      <c r="K19776">
        <v>5</v>
      </c>
      <c r="L19776">
        <v>0</v>
      </c>
      <c r="M19776">
        <v>5</v>
      </c>
      <c r="N19776">
        <v>0</v>
      </c>
      <c r="O19776">
        <v>15</v>
      </c>
    </row>
    <row r="19777" spans="1:19" x14ac:dyDescent="0.3">
      <c r="A19777">
        <v>1398</v>
      </c>
      <c r="B19777" t="s">
        <v>808</v>
      </c>
      <c r="C19777" t="s">
        <v>4272</v>
      </c>
      <c r="K19777">
        <v>4</v>
      </c>
      <c r="L19777">
        <v>0</v>
      </c>
      <c r="M19777">
        <v>4</v>
      </c>
      <c r="N19777">
        <v>0</v>
      </c>
      <c r="O19777">
        <v>7</v>
      </c>
    </row>
    <row r="19778" spans="1:19" x14ac:dyDescent="0.3">
      <c r="A19778">
        <v>1398</v>
      </c>
      <c r="B19778" t="s">
        <v>808</v>
      </c>
      <c r="C19778" t="s">
        <v>699</v>
      </c>
      <c r="K19778">
        <v>2</v>
      </c>
      <c r="L19778">
        <v>0</v>
      </c>
      <c r="M19778">
        <v>2</v>
      </c>
      <c r="N19778">
        <v>0</v>
      </c>
      <c r="O19778">
        <v>3</v>
      </c>
    </row>
    <row r="19779" spans="1:19" x14ac:dyDescent="0.3">
      <c r="A19779">
        <v>1398</v>
      </c>
      <c r="B19779" t="s">
        <v>808</v>
      </c>
      <c r="C19779" t="s">
        <v>2177</v>
      </c>
      <c r="K19779">
        <v>5</v>
      </c>
      <c r="L19779">
        <v>0</v>
      </c>
      <c r="M19779">
        <v>8</v>
      </c>
      <c r="N19779">
        <v>0</v>
      </c>
      <c r="O19779">
        <v>-10</v>
      </c>
    </row>
    <row r="19780" spans="1:19" x14ac:dyDescent="0.3">
      <c r="A19780">
        <v>1398</v>
      </c>
      <c r="B19780" t="s">
        <v>611</v>
      </c>
      <c r="C19780" t="s">
        <v>4228</v>
      </c>
      <c r="K19780">
        <v>20</v>
      </c>
      <c r="L19780">
        <v>0</v>
      </c>
      <c r="M19780">
        <v>18</v>
      </c>
      <c r="N19780">
        <v>3</v>
      </c>
      <c r="O19780">
        <v>73</v>
      </c>
    </row>
    <row r="19781" spans="1:19" x14ac:dyDescent="0.3">
      <c r="A19781">
        <v>1398</v>
      </c>
      <c r="B19781" t="s">
        <v>611</v>
      </c>
      <c r="C19781" t="s">
        <v>2737</v>
      </c>
      <c r="K19781">
        <v>4</v>
      </c>
      <c r="L19781">
        <v>0</v>
      </c>
      <c r="M19781">
        <v>45</v>
      </c>
      <c r="N19781">
        <v>0</v>
      </c>
      <c r="O19781">
        <v>52</v>
      </c>
    </row>
    <row r="19782" spans="1:19" x14ac:dyDescent="0.3">
      <c r="A19782">
        <v>1398</v>
      </c>
      <c r="B19782" t="s">
        <v>611</v>
      </c>
      <c r="C19782" t="s">
        <v>187</v>
      </c>
      <c r="K19782">
        <v>6</v>
      </c>
      <c r="L19782">
        <v>0</v>
      </c>
      <c r="M19782">
        <v>8</v>
      </c>
      <c r="N19782">
        <v>1</v>
      </c>
      <c r="O19782">
        <v>26</v>
      </c>
    </row>
    <row r="19783" spans="1:19" x14ac:dyDescent="0.3">
      <c r="A19783">
        <v>1398</v>
      </c>
      <c r="B19783" t="s">
        <v>611</v>
      </c>
      <c r="C19783" t="s">
        <v>164</v>
      </c>
      <c r="K19783">
        <v>4</v>
      </c>
      <c r="L19783">
        <v>0</v>
      </c>
      <c r="M19783">
        <v>15</v>
      </c>
      <c r="N19783">
        <v>0</v>
      </c>
      <c r="O19783">
        <v>24</v>
      </c>
    </row>
    <row r="19784" spans="1:19" x14ac:dyDescent="0.3">
      <c r="A19784">
        <v>1398</v>
      </c>
      <c r="B19784" t="s">
        <v>611</v>
      </c>
      <c r="C19784" t="s">
        <v>1742</v>
      </c>
      <c r="K19784">
        <v>9</v>
      </c>
      <c r="L19784">
        <v>0</v>
      </c>
      <c r="M19784">
        <v>14</v>
      </c>
      <c r="N19784">
        <v>1</v>
      </c>
      <c r="O19784">
        <v>19</v>
      </c>
    </row>
    <row r="19785" spans="1:19" x14ac:dyDescent="0.3">
      <c r="A19785">
        <v>1398</v>
      </c>
      <c r="B19785" t="s">
        <v>611</v>
      </c>
      <c r="C19785" t="s">
        <v>2962</v>
      </c>
      <c r="K19785">
        <v>2</v>
      </c>
      <c r="L19785">
        <v>0</v>
      </c>
      <c r="M19785">
        <v>5</v>
      </c>
      <c r="N19785">
        <v>0</v>
      </c>
      <c r="O19785">
        <v>6</v>
      </c>
    </row>
    <row r="19786" spans="1:19" x14ac:dyDescent="0.3">
      <c r="A19786">
        <v>1398</v>
      </c>
      <c r="B19786" t="s">
        <v>611</v>
      </c>
      <c r="C19786" t="s">
        <v>4580</v>
      </c>
      <c r="K19786">
        <v>1</v>
      </c>
      <c r="L19786">
        <v>0</v>
      </c>
      <c r="M19786">
        <v>6</v>
      </c>
      <c r="N19786">
        <v>0</v>
      </c>
      <c r="O19786">
        <v>6</v>
      </c>
    </row>
    <row r="19787" spans="1:19" x14ac:dyDescent="0.3">
      <c r="A19787">
        <v>1398</v>
      </c>
      <c r="B19787" t="s">
        <v>611</v>
      </c>
      <c r="C19787" t="s">
        <v>74</v>
      </c>
      <c r="K19787">
        <v>1</v>
      </c>
      <c r="L19787">
        <v>0</v>
      </c>
      <c r="M19787">
        <v>5</v>
      </c>
      <c r="N19787">
        <v>0</v>
      </c>
      <c r="O19787">
        <v>5</v>
      </c>
    </row>
    <row r="19788" spans="1:19" x14ac:dyDescent="0.3">
      <c r="A19788">
        <v>1398</v>
      </c>
      <c r="B19788" t="s">
        <v>808</v>
      </c>
      <c r="C19788" t="s">
        <v>350</v>
      </c>
      <c r="P19788">
        <v>25</v>
      </c>
      <c r="Q19788">
        <v>1</v>
      </c>
      <c r="R19788">
        <v>94</v>
      </c>
      <c r="S19788">
        <v>7</v>
      </c>
    </row>
    <row r="19789" spans="1:19" x14ac:dyDescent="0.3">
      <c r="A19789">
        <v>1398</v>
      </c>
      <c r="B19789" t="s">
        <v>808</v>
      </c>
      <c r="C19789" t="s">
        <v>2138</v>
      </c>
      <c r="P19789">
        <v>27</v>
      </c>
      <c r="Q19789">
        <v>0</v>
      </c>
      <c r="R19789">
        <v>59</v>
      </c>
      <c r="S19789">
        <v>4</v>
      </c>
    </row>
    <row r="19790" spans="1:19" x14ac:dyDescent="0.3">
      <c r="A19790">
        <v>1398</v>
      </c>
      <c r="B19790" t="s">
        <v>808</v>
      </c>
      <c r="C19790" t="s">
        <v>2751</v>
      </c>
      <c r="P19790">
        <v>23</v>
      </c>
      <c r="Q19790">
        <v>1</v>
      </c>
      <c r="R19790">
        <v>25</v>
      </c>
      <c r="S19790">
        <v>2</v>
      </c>
    </row>
    <row r="19791" spans="1:19" x14ac:dyDescent="0.3">
      <c r="A19791">
        <v>1398</v>
      </c>
      <c r="B19791" t="s">
        <v>808</v>
      </c>
      <c r="C19791" t="s">
        <v>870</v>
      </c>
      <c r="P19791">
        <v>17</v>
      </c>
      <c r="Q19791">
        <v>0</v>
      </c>
      <c r="R19791">
        <v>25</v>
      </c>
      <c r="S19791">
        <v>2</v>
      </c>
    </row>
    <row r="19792" spans="1:19" x14ac:dyDescent="0.3">
      <c r="A19792">
        <v>1398</v>
      </c>
      <c r="B19792" t="s">
        <v>808</v>
      </c>
      <c r="C19792" t="s">
        <v>699</v>
      </c>
      <c r="P19792">
        <v>10</v>
      </c>
      <c r="Q19792">
        <v>0</v>
      </c>
      <c r="R19792">
        <v>22</v>
      </c>
      <c r="S19792">
        <v>3</v>
      </c>
    </row>
    <row r="19793" spans="1:35" x14ac:dyDescent="0.3">
      <c r="A19793">
        <v>1398</v>
      </c>
      <c r="B19793" t="s">
        <v>808</v>
      </c>
      <c r="C19793" t="s">
        <v>4272</v>
      </c>
      <c r="P19793">
        <v>9</v>
      </c>
      <c r="Q19793">
        <v>0</v>
      </c>
      <c r="R19793">
        <v>14</v>
      </c>
      <c r="S19793">
        <v>2</v>
      </c>
    </row>
    <row r="19794" spans="1:35" x14ac:dyDescent="0.3">
      <c r="A19794">
        <v>1398</v>
      </c>
      <c r="B19794" t="s">
        <v>808</v>
      </c>
      <c r="C19794" t="s">
        <v>4217</v>
      </c>
      <c r="P19794">
        <v>4</v>
      </c>
      <c r="Q19794">
        <v>0</v>
      </c>
      <c r="R19794">
        <v>4</v>
      </c>
      <c r="S19794">
        <v>1</v>
      </c>
    </row>
    <row r="19795" spans="1:35" x14ac:dyDescent="0.3">
      <c r="A19795">
        <v>1398</v>
      </c>
      <c r="B19795" t="s">
        <v>611</v>
      </c>
      <c r="C19795" t="s">
        <v>56</v>
      </c>
      <c r="P19795">
        <v>55</v>
      </c>
      <c r="Q19795">
        <v>0</v>
      </c>
      <c r="R19795">
        <v>70</v>
      </c>
      <c r="S19795">
        <v>2</v>
      </c>
    </row>
    <row r="19796" spans="1:35" x14ac:dyDescent="0.3">
      <c r="A19796">
        <v>1398</v>
      </c>
      <c r="B19796" t="s">
        <v>611</v>
      </c>
      <c r="C19796" t="s">
        <v>2737</v>
      </c>
      <c r="P19796">
        <v>49</v>
      </c>
      <c r="Q19796">
        <v>0</v>
      </c>
      <c r="R19796">
        <v>55</v>
      </c>
      <c r="S19796">
        <v>2</v>
      </c>
    </row>
    <row r="19797" spans="1:35" x14ac:dyDescent="0.3">
      <c r="A19797">
        <v>1398</v>
      </c>
      <c r="B19797" t="s">
        <v>611</v>
      </c>
      <c r="C19797" t="s">
        <v>2771</v>
      </c>
      <c r="P19797">
        <v>14</v>
      </c>
      <c r="Q19797">
        <v>0</v>
      </c>
      <c r="R19797">
        <v>27</v>
      </c>
      <c r="S19797">
        <v>2</v>
      </c>
    </row>
    <row r="19798" spans="1:35" x14ac:dyDescent="0.3">
      <c r="A19798">
        <v>1398</v>
      </c>
      <c r="B19798" t="s">
        <v>611</v>
      </c>
      <c r="C19798" t="s">
        <v>187</v>
      </c>
      <c r="P19798">
        <v>23</v>
      </c>
      <c r="Q19798">
        <v>1</v>
      </c>
      <c r="R19798">
        <v>23</v>
      </c>
      <c r="S19798">
        <v>1</v>
      </c>
    </row>
    <row r="19799" spans="1:35" x14ac:dyDescent="0.3">
      <c r="A19799">
        <v>1398</v>
      </c>
      <c r="B19799" t="s">
        <v>611</v>
      </c>
      <c r="C19799" t="s">
        <v>2962</v>
      </c>
      <c r="P19799">
        <v>14</v>
      </c>
      <c r="Q19799">
        <v>0</v>
      </c>
      <c r="R19799">
        <v>14</v>
      </c>
      <c r="S19799">
        <v>1</v>
      </c>
    </row>
    <row r="19800" spans="1:35" x14ac:dyDescent="0.3">
      <c r="A19800">
        <v>1398</v>
      </c>
      <c r="B19800" t="s">
        <v>611</v>
      </c>
      <c r="C19800" t="s">
        <v>4105</v>
      </c>
      <c r="P19800">
        <v>9</v>
      </c>
      <c r="Q19800">
        <v>0</v>
      </c>
      <c r="R19800">
        <v>9</v>
      </c>
      <c r="S19800">
        <v>1</v>
      </c>
    </row>
    <row r="19801" spans="1:35" x14ac:dyDescent="0.3">
      <c r="A19801">
        <v>1398</v>
      </c>
      <c r="B19801" t="s">
        <v>611</v>
      </c>
      <c r="C19801" t="s">
        <v>74</v>
      </c>
      <c r="P19801">
        <v>7</v>
      </c>
      <c r="Q19801">
        <v>0</v>
      </c>
      <c r="R19801">
        <v>7</v>
      </c>
      <c r="S19801">
        <v>1</v>
      </c>
    </row>
    <row r="19802" spans="1:35" x14ac:dyDescent="0.3">
      <c r="A19802">
        <v>1398</v>
      </c>
      <c r="B19802" t="s">
        <v>808</v>
      </c>
      <c r="C19802" t="s">
        <v>4272</v>
      </c>
      <c r="T19802">
        <v>19.5</v>
      </c>
      <c r="U19802">
        <v>23</v>
      </c>
      <c r="V19802">
        <v>0</v>
      </c>
      <c r="W19802">
        <v>39</v>
      </c>
      <c r="X19802">
        <v>2</v>
      </c>
    </row>
    <row r="19803" spans="1:35" x14ac:dyDescent="0.3">
      <c r="A19803">
        <v>1398</v>
      </c>
      <c r="B19803" t="s">
        <v>808</v>
      </c>
      <c r="C19803" t="s">
        <v>4539</v>
      </c>
      <c r="T19803">
        <v>23</v>
      </c>
      <c r="U19803">
        <v>23</v>
      </c>
      <c r="V19803">
        <v>0</v>
      </c>
      <c r="W19803">
        <v>23</v>
      </c>
      <c r="X19803">
        <v>1</v>
      </c>
    </row>
    <row r="19804" spans="1:35" x14ac:dyDescent="0.3">
      <c r="A19804">
        <v>1398</v>
      </c>
      <c r="B19804" t="s">
        <v>611</v>
      </c>
      <c r="C19804" t="s">
        <v>2737</v>
      </c>
      <c r="T19804">
        <v>24</v>
      </c>
      <c r="U19804">
        <v>33</v>
      </c>
      <c r="V19804">
        <v>0</v>
      </c>
      <c r="W19804">
        <v>96</v>
      </c>
      <c r="X19804">
        <v>4</v>
      </c>
    </row>
    <row r="19805" spans="1:35" x14ac:dyDescent="0.3">
      <c r="A19805">
        <v>1398</v>
      </c>
      <c r="B19805" t="s">
        <v>611</v>
      </c>
      <c r="C19805" t="s">
        <v>2705</v>
      </c>
      <c r="Y19805">
        <v>3.5</v>
      </c>
      <c r="Z19805">
        <v>5</v>
      </c>
      <c r="AA19805">
        <v>0</v>
      </c>
      <c r="AB19805">
        <v>7</v>
      </c>
      <c r="AC19805">
        <v>2</v>
      </c>
    </row>
    <row r="19806" spans="1:35" x14ac:dyDescent="0.3">
      <c r="A19806">
        <v>1398</v>
      </c>
      <c r="B19806" t="s">
        <v>611</v>
      </c>
      <c r="C19806" t="s">
        <v>56</v>
      </c>
      <c r="Y19806">
        <v>-3</v>
      </c>
      <c r="Z19806">
        <v>-3</v>
      </c>
      <c r="AA19806">
        <v>0</v>
      </c>
      <c r="AB19806">
        <v>-3</v>
      </c>
      <c r="AC19806">
        <v>1</v>
      </c>
    </row>
    <row r="19807" spans="1:35" x14ac:dyDescent="0.3">
      <c r="A19807">
        <v>1398</v>
      </c>
      <c r="B19807" t="s">
        <v>808</v>
      </c>
      <c r="C19807" t="s">
        <v>123</v>
      </c>
      <c r="AD19807">
        <v>3</v>
      </c>
      <c r="AE19807">
        <v>28</v>
      </c>
      <c r="AF19807">
        <v>2</v>
      </c>
      <c r="AG19807">
        <v>66.7</v>
      </c>
      <c r="AH19807">
        <v>8</v>
      </c>
      <c r="AI19807">
        <v>2</v>
      </c>
    </row>
    <row r="19808" spans="1:35" x14ac:dyDescent="0.3">
      <c r="A19808">
        <v>1398</v>
      </c>
      <c r="B19808" t="s">
        <v>611</v>
      </c>
      <c r="C19808" t="s">
        <v>4111</v>
      </c>
      <c r="AD19808">
        <v>1</v>
      </c>
      <c r="AE19808" t="s">
        <v>136</v>
      </c>
      <c r="AF19808">
        <v>0</v>
      </c>
      <c r="AG19808">
        <v>0</v>
      </c>
      <c r="AH19808">
        <v>5</v>
      </c>
      <c r="AI19808">
        <v>5</v>
      </c>
    </row>
    <row r="19809" spans="1:39" x14ac:dyDescent="0.3">
      <c r="A19809">
        <v>1398</v>
      </c>
      <c r="B19809" t="s">
        <v>808</v>
      </c>
      <c r="C19809" t="s">
        <v>4736</v>
      </c>
      <c r="AJ19809">
        <v>43</v>
      </c>
      <c r="AK19809">
        <v>192</v>
      </c>
      <c r="AL19809">
        <v>38.4</v>
      </c>
      <c r="AM19809">
        <v>5</v>
      </c>
    </row>
    <row r="19810" spans="1:39" x14ac:dyDescent="0.3">
      <c r="A19810">
        <v>1398</v>
      </c>
      <c r="B19810" t="s">
        <v>611</v>
      </c>
      <c r="C19810" t="s">
        <v>4737</v>
      </c>
      <c r="AJ19810">
        <v>33</v>
      </c>
      <c r="AK19810">
        <v>64</v>
      </c>
      <c r="AL19810">
        <v>32</v>
      </c>
      <c r="AM19810">
        <v>2</v>
      </c>
    </row>
    <row r="19811" spans="1:39" x14ac:dyDescent="0.3">
      <c r="A19811">
        <v>1399</v>
      </c>
      <c r="B19811" t="s">
        <v>882</v>
      </c>
      <c r="C19811" t="s">
        <v>4738</v>
      </c>
      <c r="D19811">
        <v>37</v>
      </c>
      <c r="E19811">
        <v>75.7</v>
      </c>
      <c r="F19811">
        <v>28</v>
      </c>
      <c r="G19811">
        <v>2</v>
      </c>
      <c r="H19811">
        <v>3</v>
      </c>
      <c r="I19811">
        <v>394</v>
      </c>
      <c r="J19811">
        <v>181.1</v>
      </c>
    </row>
    <row r="19812" spans="1:39" x14ac:dyDescent="0.3">
      <c r="A19812">
        <v>1399</v>
      </c>
      <c r="B19812" t="s">
        <v>728</v>
      </c>
      <c r="C19812" t="s">
        <v>4739</v>
      </c>
      <c r="D19812">
        <v>20</v>
      </c>
      <c r="E19812">
        <v>75</v>
      </c>
      <c r="F19812">
        <v>15</v>
      </c>
      <c r="G19812">
        <v>0</v>
      </c>
      <c r="H19812">
        <v>2</v>
      </c>
      <c r="I19812">
        <v>294</v>
      </c>
      <c r="J19812">
        <v>231.5</v>
      </c>
    </row>
    <row r="19813" spans="1:39" x14ac:dyDescent="0.3">
      <c r="A19813">
        <v>1399</v>
      </c>
      <c r="B19813" t="s">
        <v>728</v>
      </c>
      <c r="C19813" t="s">
        <v>180</v>
      </c>
      <c r="D19813">
        <v>1</v>
      </c>
      <c r="E19813">
        <v>0</v>
      </c>
      <c r="F19813">
        <v>0</v>
      </c>
      <c r="G19813">
        <v>0</v>
      </c>
      <c r="H19813">
        <v>0</v>
      </c>
      <c r="I19813">
        <v>0</v>
      </c>
      <c r="J19813">
        <v>0</v>
      </c>
    </row>
    <row r="19814" spans="1:39" x14ac:dyDescent="0.3">
      <c r="A19814">
        <v>1399</v>
      </c>
      <c r="B19814" t="s">
        <v>882</v>
      </c>
      <c r="C19814" t="s">
        <v>74</v>
      </c>
      <c r="K19814">
        <v>25</v>
      </c>
      <c r="L19814">
        <v>0</v>
      </c>
      <c r="M19814">
        <v>12</v>
      </c>
      <c r="N19814">
        <v>1</v>
      </c>
      <c r="O19814">
        <v>85</v>
      </c>
    </row>
    <row r="19815" spans="1:39" x14ac:dyDescent="0.3">
      <c r="A19815">
        <v>1399</v>
      </c>
      <c r="B19815" t="s">
        <v>882</v>
      </c>
      <c r="C19815" t="s">
        <v>133</v>
      </c>
      <c r="K19815">
        <v>3</v>
      </c>
      <c r="L19815">
        <v>0</v>
      </c>
      <c r="M19815">
        <v>17</v>
      </c>
      <c r="N19815">
        <v>0</v>
      </c>
      <c r="O19815">
        <v>16</v>
      </c>
    </row>
    <row r="19816" spans="1:39" x14ac:dyDescent="0.3">
      <c r="A19816">
        <v>1399</v>
      </c>
      <c r="B19816" t="s">
        <v>882</v>
      </c>
      <c r="C19816" t="s">
        <v>870</v>
      </c>
      <c r="K19816">
        <v>1</v>
      </c>
      <c r="L19816">
        <v>0</v>
      </c>
      <c r="M19816">
        <v>4</v>
      </c>
      <c r="N19816">
        <v>0</v>
      </c>
      <c r="O19816">
        <v>4</v>
      </c>
    </row>
    <row r="19817" spans="1:39" x14ac:dyDescent="0.3">
      <c r="A19817">
        <v>1399</v>
      </c>
      <c r="B19817" t="s">
        <v>882</v>
      </c>
      <c r="C19817" t="s">
        <v>177</v>
      </c>
      <c r="K19817">
        <v>2</v>
      </c>
      <c r="L19817">
        <v>0</v>
      </c>
      <c r="M19817">
        <v>1</v>
      </c>
      <c r="N19817">
        <v>0</v>
      </c>
      <c r="O19817">
        <v>-2</v>
      </c>
    </row>
    <row r="19818" spans="1:39" x14ac:dyDescent="0.3">
      <c r="A19818">
        <v>1399</v>
      </c>
      <c r="B19818" t="s">
        <v>882</v>
      </c>
      <c r="C19818" t="s">
        <v>4738</v>
      </c>
      <c r="K19818">
        <v>4</v>
      </c>
      <c r="L19818">
        <v>0</v>
      </c>
      <c r="M19818">
        <v>2</v>
      </c>
      <c r="N19818">
        <v>0</v>
      </c>
      <c r="O19818">
        <v>-11</v>
      </c>
    </row>
    <row r="19819" spans="1:39" x14ac:dyDescent="0.3">
      <c r="A19819">
        <v>1399</v>
      </c>
      <c r="B19819" t="s">
        <v>728</v>
      </c>
      <c r="C19819" t="s">
        <v>180</v>
      </c>
      <c r="K19819">
        <v>32</v>
      </c>
      <c r="L19819">
        <v>0</v>
      </c>
      <c r="M19819">
        <v>25</v>
      </c>
      <c r="N19819">
        <v>2</v>
      </c>
      <c r="O19819">
        <v>182</v>
      </c>
    </row>
    <row r="19820" spans="1:39" x14ac:dyDescent="0.3">
      <c r="A19820">
        <v>1399</v>
      </c>
      <c r="B19820" t="s">
        <v>728</v>
      </c>
      <c r="C19820" t="s">
        <v>1053</v>
      </c>
      <c r="K19820">
        <v>3</v>
      </c>
      <c r="L19820">
        <v>0</v>
      </c>
      <c r="M19820">
        <v>8</v>
      </c>
      <c r="N19820">
        <v>0</v>
      </c>
      <c r="O19820">
        <v>13</v>
      </c>
    </row>
    <row r="19821" spans="1:39" x14ac:dyDescent="0.3">
      <c r="A19821">
        <v>1399</v>
      </c>
      <c r="B19821" t="s">
        <v>728</v>
      </c>
      <c r="C19821" t="s">
        <v>1131</v>
      </c>
      <c r="K19821">
        <v>1</v>
      </c>
      <c r="L19821">
        <v>0</v>
      </c>
      <c r="M19821">
        <v>0</v>
      </c>
      <c r="N19821">
        <v>0</v>
      </c>
      <c r="O19821">
        <v>0</v>
      </c>
    </row>
    <row r="19822" spans="1:39" x14ac:dyDescent="0.3">
      <c r="A19822">
        <v>1399</v>
      </c>
      <c r="B19822" t="s">
        <v>728</v>
      </c>
      <c r="C19822" t="s">
        <v>4739</v>
      </c>
      <c r="K19822">
        <v>6</v>
      </c>
      <c r="L19822">
        <v>0</v>
      </c>
      <c r="M19822">
        <v>9</v>
      </c>
      <c r="N19822">
        <v>0</v>
      </c>
      <c r="O19822">
        <v>-36</v>
      </c>
    </row>
    <row r="19823" spans="1:39" x14ac:dyDescent="0.3">
      <c r="A19823">
        <v>1399</v>
      </c>
      <c r="B19823" t="s">
        <v>882</v>
      </c>
      <c r="C19823" t="s">
        <v>835</v>
      </c>
      <c r="P19823">
        <v>47</v>
      </c>
      <c r="Q19823">
        <v>1</v>
      </c>
      <c r="R19823">
        <v>98</v>
      </c>
      <c r="S19823">
        <v>7</v>
      </c>
    </row>
    <row r="19824" spans="1:39" x14ac:dyDescent="0.3">
      <c r="A19824">
        <v>1399</v>
      </c>
      <c r="B19824" t="s">
        <v>882</v>
      </c>
      <c r="C19824" t="s">
        <v>870</v>
      </c>
      <c r="P19824">
        <v>32</v>
      </c>
      <c r="Q19824">
        <v>1</v>
      </c>
      <c r="R19824">
        <v>70</v>
      </c>
      <c r="S19824">
        <v>3</v>
      </c>
    </row>
    <row r="19825" spans="1:35" x14ac:dyDescent="0.3">
      <c r="A19825">
        <v>1399</v>
      </c>
      <c r="B19825" t="s">
        <v>882</v>
      </c>
      <c r="C19825" t="s">
        <v>172</v>
      </c>
      <c r="P19825">
        <v>34</v>
      </c>
      <c r="Q19825">
        <v>0</v>
      </c>
      <c r="R19825">
        <v>69</v>
      </c>
      <c r="S19825">
        <v>5</v>
      </c>
    </row>
    <row r="19826" spans="1:35" x14ac:dyDescent="0.3">
      <c r="A19826">
        <v>1399</v>
      </c>
      <c r="B19826" t="s">
        <v>882</v>
      </c>
      <c r="C19826" t="s">
        <v>133</v>
      </c>
      <c r="P19826">
        <v>43</v>
      </c>
      <c r="Q19826">
        <v>0</v>
      </c>
      <c r="R19826">
        <v>51</v>
      </c>
      <c r="S19826">
        <v>4</v>
      </c>
    </row>
    <row r="19827" spans="1:35" x14ac:dyDescent="0.3">
      <c r="A19827">
        <v>1399</v>
      </c>
      <c r="B19827" t="s">
        <v>882</v>
      </c>
      <c r="C19827" t="s">
        <v>751</v>
      </c>
      <c r="P19827">
        <v>21</v>
      </c>
      <c r="Q19827">
        <v>1</v>
      </c>
      <c r="R19827">
        <v>49</v>
      </c>
      <c r="S19827">
        <v>4</v>
      </c>
    </row>
    <row r="19828" spans="1:35" x14ac:dyDescent="0.3">
      <c r="A19828">
        <v>1399</v>
      </c>
      <c r="B19828" t="s">
        <v>882</v>
      </c>
      <c r="C19828" t="s">
        <v>177</v>
      </c>
      <c r="P19828">
        <v>23</v>
      </c>
      <c r="Q19828">
        <v>0</v>
      </c>
      <c r="R19828">
        <v>42</v>
      </c>
      <c r="S19828">
        <v>3</v>
      </c>
    </row>
    <row r="19829" spans="1:35" x14ac:dyDescent="0.3">
      <c r="A19829">
        <v>1399</v>
      </c>
      <c r="B19829" t="s">
        <v>882</v>
      </c>
      <c r="C19829" t="s">
        <v>74</v>
      </c>
      <c r="P19829">
        <v>8</v>
      </c>
      <c r="Q19829">
        <v>0</v>
      </c>
      <c r="R19829">
        <v>15</v>
      </c>
      <c r="S19829">
        <v>2</v>
      </c>
    </row>
    <row r="19830" spans="1:35" x14ac:dyDescent="0.3">
      <c r="A19830">
        <v>1399</v>
      </c>
      <c r="B19830" t="s">
        <v>728</v>
      </c>
      <c r="C19830" t="s">
        <v>845</v>
      </c>
      <c r="P19830">
        <v>52</v>
      </c>
      <c r="Q19830">
        <v>1</v>
      </c>
      <c r="R19830">
        <v>136</v>
      </c>
      <c r="S19830">
        <v>4</v>
      </c>
    </row>
    <row r="19831" spans="1:35" x14ac:dyDescent="0.3">
      <c r="A19831">
        <v>1399</v>
      </c>
      <c r="B19831" t="s">
        <v>728</v>
      </c>
      <c r="C19831" t="s">
        <v>291</v>
      </c>
      <c r="P19831">
        <v>59</v>
      </c>
      <c r="Q19831">
        <v>0</v>
      </c>
      <c r="R19831">
        <v>100</v>
      </c>
      <c r="S19831">
        <v>4</v>
      </c>
    </row>
    <row r="19832" spans="1:35" x14ac:dyDescent="0.3">
      <c r="A19832">
        <v>1399</v>
      </c>
      <c r="B19832" t="s">
        <v>728</v>
      </c>
      <c r="C19832" t="s">
        <v>180</v>
      </c>
      <c r="P19832">
        <v>25</v>
      </c>
      <c r="Q19832">
        <v>0</v>
      </c>
      <c r="R19832">
        <v>32</v>
      </c>
      <c r="S19832">
        <v>4</v>
      </c>
    </row>
    <row r="19833" spans="1:35" x14ac:dyDescent="0.3">
      <c r="A19833">
        <v>1399</v>
      </c>
      <c r="B19833" t="s">
        <v>728</v>
      </c>
      <c r="C19833" t="s">
        <v>4404</v>
      </c>
      <c r="P19833">
        <v>23</v>
      </c>
      <c r="Q19833">
        <v>1</v>
      </c>
      <c r="R19833">
        <v>26</v>
      </c>
      <c r="S19833">
        <v>3</v>
      </c>
    </row>
    <row r="19834" spans="1:35" x14ac:dyDescent="0.3">
      <c r="A19834">
        <v>1399</v>
      </c>
      <c r="B19834" t="s">
        <v>882</v>
      </c>
      <c r="C19834" t="s">
        <v>1011</v>
      </c>
      <c r="T19834">
        <v>41</v>
      </c>
      <c r="U19834">
        <v>41</v>
      </c>
      <c r="V19834">
        <v>0</v>
      </c>
      <c r="W19834">
        <v>41</v>
      </c>
      <c r="X19834">
        <v>1</v>
      </c>
    </row>
    <row r="19835" spans="1:35" x14ac:dyDescent="0.3">
      <c r="A19835">
        <v>1399</v>
      </c>
      <c r="B19835" t="s">
        <v>882</v>
      </c>
      <c r="C19835" t="s">
        <v>177</v>
      </c>
      <c r="T19835">
        <v>2</v>
      </c>
      <c r="U19835">
        <v>2</v>
      </c>
      <c r="V19835">
        <v>0</v>
      </c>
      <c r="W19835">
        <v>2</v>
      </c>
      <c r="X19835">
        <v>1</v>
      </c>
    </row>
    <row r="19836" spans="1:35" x14ac:dyDescent="0.3">
      <c r="A19836">
        <v>1399</v>
      </c>
      <c r="B19836" t="s">
        <v>728</v>
      </c>
      <c r="C19836" t="s">
        <v>289</v>
      </c>
      <c r="T19836">
        <v>21</v>
      </c>
      <c r="U19836">
        <v>21</v>
      </c>
      <c r="V19836">
        <v>0</v>
      </c>
      <c r="W19836">
        <v>21</v>
      </c>
      <c r="X19836">
        <v>1</v>
      </c>
    </row>
    <row r="19837" spans="1:35" x14ac:dyDescent="0.3">
      <c r="A19837">
        <v>1399</v>
      </c>
      <c r="B19837" t="s">
        <v>728</v>
      </c>
      <c r="C19837" t="s">
        <v>1131</v>
      </c>
      <c r="T19837">
        <v>14</v>
      </c>
      <c r="U19837">
        <v>14</v>
      </c>
      <c r="V19837">
        <v>0</v>
      </c>
      <c r="W19837">
        <v>14</v>
      </c>
      <c r="X19837">
        <v>1</v>
      </c>
    </row>
    <row r="19838" spans="1:35" x14ac:dyDescent="0.3">
      <c r="A19838">
        <v>1399</v>
      </c>
      <c r="B19838" t="s">
        <v>882</v>
      </c>
      <c r="C19838" t="s">
        <v>870</v>
      </c>
      <c r="Y19838">
        <v>12</v>
      </c>
      <c r="Z19838">
        <v>19</v>
      </c>
      <c r="AA19838">
        <v>0</v>
      </c>
      <c r="AB19838">
        <v>48</v>
      </c>
      <c r="AC19838">
        <v>4</v>
      </c>
    </row>
    <row r="19839" spans="1:35" x14ac:dyDescent="0.3">
      <c r="A19839">
        <v>1399</v>
      </c>
      <c r="B19839" t="s">
        <v>728</v>
      </c>
      <c r="C19839" t="s">
        <v>1053</v>
      </c>
      <c r="Y19839">
        <v>2</v>
      </c>
      <c r="Z19839">
        <v>5</v>
      </c>
      <c r="AA19839">
        <v>0</v>
      </c>
      <c r="AB19839">
        <v>4</v>
      </c>
      <c r="AC19839">
        <v>2</v>
      </c>
    </row>
    <row r="19840" spans="1:35" x14ac:dyDescent="0.3">
      <c r="A19840">
        <v>1399</v>
      </c>
      <c r="B19840" t="s">
        <v>882</v>
      </c>
      <c r="C19840" t="s">
        <v>4424</v>
      </c>
      <c r="AD19840">
        <v>1</v>
      </c>
      <c r="AE19840" t="s">
        <v>136</v>
      </c>
      <c r="AF19840">
        <v>0</v>
      </c>
      <c r="AG19840">
        <v>0</v>
      </c>
      <c r="AH19840">
        <v>4</v>
      </c>
      <c r="AI19840">
        <v>4</v>
      </c>
    </row>
    <row r="19841" spans="1:39" x14ac:dyDescent="0.3">
      <c r="A19841">
        <v>1399</v>
      </c>
      <c r="B19841" t="s">
        <v>728</v>
      </c>
      <c r="C19841" t="s">
        <v>4585</v>
      </c>
      <c r="AD19841">
        <v>2</v>
      </c>
      <c r="AE19841">
        <v>41</v>
      </c>
      <c r="AF19841">
        <v>1</v>
      </c>
      <c r="AG19841">
        <v>50</v>
      </c>
      <c r="AH19841">
        <v>7</v>
      </c>
      <c r="AI19841">
        <v>4</v>
      </c>
    </row>
    <row r="19842" spans="1:39" x14ac:dyDescent="0.3">
      <c r="A19842">
        <v>1399</v>
      </c>
      <c r="B19842" t="s">
        <v>882</v>
      </c>
      <c r="C19842" t="s">
        <v>4424</v>
      </c>
      <c r="AJ19842">
        <v>55</v>
      </c>
      <c r="AK19842">
        <v>128</v>
      </c>
      <c r="AL19842">
        <v>42.7</v>
      </c>
      <c r="AM19842">
        <v>3</v>
      </c>
    </row>
    <row r="19843" spans="1:39" x14ac:dyDescent="0.3">
      <c r="A19843">
        <v>1399</v>
      </c>
      <c r="B19843" t="s">
        <v>728</v>
      </c>
      <c r="C19843" t="s">
        <v>4585</v>
      </c>
      <c r="AJ19843">
        <v>57</v>
      </c>
      <c r="AK19843">
        <v>174</v>
      </c>
      <c r="AL19843">
        <v>43.5</v>
      </c>
      <c r="AM19843">
        <v>4</v>
      </c>
    </row>
    <row r="19844" spans="1:39" x14ac:dyDescent="0.3">
      <c r="A19844">
        <v>1400</v>
      </c>
      <c r="B19844" t="s">
        <v>2165</v>
      </c>
      <c r="C19844" t="s">
        <v>4740</v>
      </c>
      <c r="D19844">
        <v>39</v>
      </c>
      <c r="E19844">
        <v>59</v>
      </c>
      <c r="F19844">
        <v>23</v>
      </c>
      <c r="G19844">
        <v>0</v>
      </c>
      <c r="H19844">
        <v>2</v>
      </c>
      <c r="I19844">
        <v>275</v>
      </c>
      <c r="J19844">
        <v>135.1</v>
      </c>
    </row>
    <row r="19845" spans="1:39" x14ac:dyDescent="0.3">
      <c r="A19845">
        <v>1400</v>
      </c>
      <c r="B19845" t="s">
        <v>786</v>
      </c>
      <c r="C19845" t="s">
        <v>4367</v>
      </c>
      <c r="D19845">
        <v>22</v>
      </c>
      <c r="E19845">
        <v>72.7</v>
      </c>
      <c r="F19845">
        <v>16</v>
      </c>
      <c r="G19845">
        <v>0</v>
      </c>
      <c r="H19845">
        <v>1</v>
      </c>
      <c r="I19845">
        <v>138</v>
      </c>
      <c r="J19845">
        <v>140.4</v>
      </c>
    </row>
    <row r="19846" spans="1:39" x14ac:dyDescent="0.3">
      <c r="A19846">
        <v>1400</v>
      </c>
      <c r="B19846" t="s">
        <v>786</v>
      </c>
      <c r="C19846" t="s">
        <v>2329</v>
      </c>
      <c r="D19846">
        <v>2</v>
      </c>
      <c r="E19846">
        <v>100</v>
      </c>
      <c r="F19846">
        <v>2</v>
      </c>
      <c r="G19846">
        <v>0</v>
      </c>
      <c r="H19846">
        <v>0</v>
      </c>
      <c r="I19846">
        <v>11</v>
      </c>
      <c r="J19846">
        <v>146.19999999999999</v>
      </c>
    </row>
    <row r="19847" spans="1:39" x14ac:dyDescent="0.3">
      <c r="A19847">
        <v>1400</v>
      </c>
      <c r="B19847" t="s">
        <v>2165</v>
      </c>
      <c r="C19847" t="s">
        <v>1692</v>
      </c>
      <c r="K19847">
        <v>20</v>
      </c>
      <c r="L19847">
        <v>1</v>
      </c>
      <c r="M19847">
        <v>15</v>
      </c>
      <c r="N19847">
        <v>0</v>
      </c>
      <c r="O19847">
        <v>79</v>
      </c>
    </row>
    <row r="19848" spans="1:39" x14ac:dyDescent="0.3">
      <c r="A19848">
        <v>1400</v>
      </c>
      <c r="B19848" t="s">
        <v>2165</v>
      </c>
      <c r="C19848" t="s">
        <v>320</v>
      </c>
      <c r="K19848">
        <v>3</v>
      </c>
      <c r="L19848">
        <v>0</v>
      </c>
      <c r="M19848">
        <v>42</v>
      </c>
      <c r="N19848">
        <v>1</v>
      </c>
      <c r="O19848">
        <v>52</v>
      </c>
    </row>
    <row r="19849" spans="1:39" x14ac:dyDescent="0.3">
      <c r="A19849">
        <v>1400</v>
      </c>
      <c r="B19849" t="s">
        <v>2165</v>
      </c>
      <c r="C19849" t="s">
        <v>4740</v>
      </c>
      <c r="K19849">
        <v>4</v>
      </c>
      <c r="L19849">
        <v>0</v>
      </c>
      <c r="M19849">
        <v>0</v>
      </c>
      <c r="N19849">
        <v>0</v>
      </c>
      <c r="O19849">
        <v>-25</v>
      </c>
    </row>
    <row r="19850" spans="1:39" x14ac:dyDescent="0.3">
      <c r="A19850">
        <v>1400</v>
      </c>
      <c r="B19850" t="s">
        <v>786</v>
      </c>
      <c r="C19850" t="s">
        <v>4365</v>
      </c>
      <c r="K19850">
        <v>10</v>
      </c>
      <c r="L19850">
        <v>0</v>
      </c>
      <c r="M19850">
        <v>50</v>
      </c>
      <c r="N19850">
        <v>0</v>
      </c>
      <c r="O19850">
        <v>78</v>
      </c>
    </row>
    <row r="19851" spans="1:39" x14ac:dyDescent="0.3">
      <c r="A19851">
        <v>1400</v>
      </c>
      <c r="B19851" t="s">
        <v>786</v>
      </c>
      <c r="C19851" t="s">
        <v>4367</v>
      </c>
      <c r="K19851">
        <v>15</v>
      </c>
      <c r="L19851">
        <v>1</v>
      </c>
      <c r="M19851">
        <v>26</v>
      </c>
      <c r="N19851">
        <v>1</v>
      </c>
      <c r="O19851">
        <v>75</v>
      </c>
    </row>
    <row r="19852" spans="1:39" x14ac:dyDescent="0.3">
      <c r="A19852">
        <v>1400</v>
      </c>
      <c r="B19852" t="s">
        <v>786</v>
      </c>
      <c r="C19852" t="s">
        <v>602</v>
      </c>
      <c r="K19852">
        <v>9</v>
      </c>
      <c r="L19852">
        <v>0</v>
      </c>
      <c r="M19852">
        <v>15</v>
      </c>
      <c r="N19852">
        <v>1</v>
      </c>
      <c r="O19852">
        <v>53</v>
      </c>
    </row>
    <row r="19853" spans="1:39" x14ac:dyDescent="0.3">
      <c r="A19853">
        <v>1400</v>
      </c>
      <c r="B19853" t="s">
        <v>786</v>
      </c>
      <c r="C19853" t="s">
        <v>4741</v>
      </c>
      <c r="K19853">
        <v>8</v>
      </c>
      <c r="L19853">
        <v>0</v>
      </c>
      <c r="M19853">
        <v>17</v>
      </c>
      <c r="N19853">
        <v>0</v>
      </c>
      <c r="O19853">
        <v>45</v>
      </c>
    </row>
    <row r="19854" spans="1:39" x14ac:dyDescent="0.3">
      <c r="A19854">
        <v>1400</v>
      </c>
      <c r="B19854" t="s">
        <v>786</v>
      </c>
      <c r="C19854" t="s">
        <v>4742</v>
      </c>
      <c r="K19854">
        <v>1</v>
      </c>
      <c r="L19854">
        <v>0</v>
      </c>
      <c r="M19854">
        <v>12</v>
      </c>
      <c r="N19854">
        <v>0</v>
      </c>
      <c r="O19854">
        <v>12</v>
      </c>
    </row>
    <row r="19855" spans="1:39" x14ac:dyDescent="0.3">
      <c r="A19855">
        <v>1400</v>
      </c>
      <c r="B19855" t="s">
        <v>786</v>
      </c>
      <c r="C19855" t="s">
        <v>4366</v>
      </c>
      <c r="K19855">
        <v>5</v>
      </c>
      <c r="L19855">
        <v>0</v>
      </c>
      <c r="M19855">
        <v>5</v>
      </c>
      <c r="N19855">
        <v>1</v>
      </c>
      <c r="O19855">
        <v>11</v>
      </c>
    </row>
    <row r="19856" spans="1:39" x14ac:dyDescent="0.3">
      <c r="A19856">
        <v>1400</v>
      </c>
      <c r="B19856" t="s">
        <v>2165</v>
      </c>
      <c r="C19856" t="s">
        <v>3209</v>
      </c>
      <c r="P19856">
        <v>24</v>
      </c>
      <c r="Q19856">
        <v>2</v>
      </c>
      <c r="R19856">
        <v>88</v>
      </c>
      <c r="S19856">
        <v>7</v>
      </c>
    </row>
    <row r="19857" spans="1:24" x14ac:dyDescent="0.3">
      <c r="A19857">
        <v>1400</v>
      </c>
      <c r="B19857" t="s">
        <v>2165</v>
      </c>
      <c r="C19857" t="s">
        <v>3246</v>
      </c>
      <c r="P19857">
        <v>30</v>
      </c>
      <c r="Q19857">
        <v>0</v>
      </c>
      <c r="R19857">
        <v>67</v>
      </c>
      <c r="S19857">
        <v>5</v>
      </c>
    </row>
    <row r="19858" spans="1:24" x14ac:dyDescent="0.3">
      <c r="A19858">
        <v>1400</v>
      </c>
      <c r="B19858" t="s">
        <v>2165</v>
      </c>
      <c r="C19858" t="s">
        <v>3373</v>
      </c>
      <c r="P19858">
        <v>17</v>
      </c>
      <c r="Q19858">
        <v>0</v>
      </c>
      <c r="R19858">
        <v>32</v>
      </c>
      <c r="S19858">
        <v>3</v>
      </c>
    </row>
    <row r="19859" spans="1:24" x14ac:dyDescent="0.3">
      <c r="A19859">
        <v>1400</v>
      </c>
      <c r="B19859" t="s">
        <v>2165</v>
      </c>
      <c r="C19859" t="s">
        <v>4544</v>
      </c>
      <c r="P19859">
        <v>24</v>
      </c>
      <c r="Q19859">
        <v>0</v>
      </c>
      <c r="R19859">
        <v>26</v>
      </c>
      <c r="S19859">
        <v>2</v>
      </c>
    </row>
    <row r="19860" spans="1:24" x14ac:dyDescent="0.3">
      <c r="A19860">
        <v>1400</v>
      </c>
      <c r="B19860" t="s">
        <v>2165</v>
      </c>
      <c r="C19860" t="s">
        <v>3073</v>
      </c>
      <c r="P19860">
        <v>15</v>
      </c>
      <c r="Q19860">
        <v>0</v>
      </c>
      <c r="R19860">
        <v>24</v>
      </c>
      <c r="S19860">
        <v>2</v>
      </c>
    </row>
    <row r="19861" spans="1:24" x14ac:dyDescent="0.3">
      <c r="A19861">
        <v>1400</v>
      </c>
      <c r="B19861" t="s">
        <v>2165</v>
      </c>
      <c r="C19861" t="s">
        <v>320</v>
      </c>
      <c r="P19861">
        <v>20</v>
      </c>
      <c r="Q19861">
        <v>0</v>
      </c>
      <c r="R19861">
        <v>20</v>
      </c>
      <c r="S19861">
        <v>1</v>
      </c>
    </row>
    <row r="19862" spans="1:24" x14ac:dyDescent="0.3">
      <c r="A19862">
        <v>1400</v>
      </c>
      <c r="B19862" t="s">
        <v>2165</v>
      </c>
      <c r="C19862" t="s">
        <v>1637</v>
      </c>
      <c r="P19862">
        <v>9</v>
      </c>
      <c r="Q19862">
        <v>0</v>
      </c>
      <c r="R19862">
        <v>14</v>
      </c>
      <c r="S19862">
        <v>2</v>
      </c>
    </row>
    <row r="19863" spans="1:24" x14ac:dyDescent="0.3">
      <c r="A19863">
        <v>1400</v>
      </c>
      <c r="B19863" t="s">
        <v>2165</v>
      </c>
      <c r="C19863" t="s">
        <v>323</v>
      </c>
      <c r="P19863">
        <v>4</v>
      </c>
      <c r="Q19863">
        <v>0</v>
      </c>
      <c r="R19863">
        <v>4</v>
      </c>
      <c r="S19863">
        <v>1</v>
      </c>
    </row>
    <row r="19864" spans="1:24" x14ac:dyDescent="0.3">
      <c r="A19864">
        <v>1400</v>
      </c>
      <c r="B19864" t="s">
        <v>786</v>
      </c>
      <c r="C19864" t="s">
        <v>54</v>
      </c>
      <c r="P19864">
        <v>21</v>
      </c>
      <c r="Q19864">
        <v>0</v>
      </c>
      <c r="R19864">
        <v>51</v>
      </c>
      <c r="S19864">
        <v>5</v>
      </c>
    </row>
    <row r="19865" spans="1:24" x14ac:dyDescent="0.3">
      <c r="A19865">
        <v>1400</v>
      </c>
      <c r="B19865" t="s">
        <v>786</v>
      </c>
      <c r="C19865" t="s">
        <v>4368</v>
      </c>
      <c r="P19865">
        <v>21</v>
      </c>
      <c r="Q19865">
        <v>0</v>
      </c>
      <c r="R19865">
        <v>30</v>
      </c>
      <c r="S19865">
        <v>3</v>
      </c>
    </row>
    <row r="19866" spans="1:24" x14ac:dyDescent="0.3">
      <c r="A19866">
        <v>1400</v>
      </c>
      <c r="B19866" t="s">
        <v>786</v>
      </c>
      <c r="C19866" t="s">
        <v>2823</v>
      </c>
      <c r="P19866">
        <v>18</v>
      </c>
      <c r="Q19866">
        <v>0</v>
      </c>
      <c r="R19866">
        <v>30</v>
      </c>
      <c r="S19866">
        <v>2</v>
      </c>
    </row>
    <row r="19867" spans="1:24" x14ac:dyDescent="0.3">
      <c r="A19867">
        <v>1400</v>
      </c>
      <c r="B19867" t="s">
        <v>786</v>
      </c>
      <c r="C19867" t="s">
        <v>4516</v>
      </c>
      <c r="P19867">
        <v>8</v>
      </c>
      <c r="Q19867">
        <v>1</v>
      </c>
      <c r="R19867">
        <v>24</v>
      </c>
      <c r="S19867">
        <v>4</v>
      </c>
    </row>
    <row r="19868" spans="1:24" x14ac:dyDescent="0.3">
      <c r="A19868">
        <v>1400</v>
      </c>
      <c r="B19868" t="s">
        <v>786</v>
      </c>
      <c r="C19868" t="s">
        <v>4370</v>
      </c>
      <c r="K19868" t="s">
        <v>57</v>
      </c>
      <c r="Q19868">
        <v>7</v>
      </c>
      <c r="R19868">
        <v>0</v>
      </c>
      <c r="S19868">
        <v>7</v>
      </c>
      <c r="T19868">
        <v>1</v>
      </c>
    </row>
    <row r="19869" spans="1:24" x14ac:dyDescent="0.3">
      <c r="A19869">
        <v>1400</v>
      </c>
      <c r="B19869" t="s">
        <v>786</v>
      </c>
      <c r="C19869" t="s">
        <v>3676</v>
      </c>
      <c r="P19869">
        <v>5</v>
      </c>
      <c r="Q19869">
        <v>0</v>
      </c>
      <c r="R19869">
        <v>5</v>
      </c>
      <c r="S19869">
        <v>1</v>
      </c>
    </row>
    <row r="19870" spans="1:24" x14ac:dyDescent="0.3">
      <c r="A19870">
        <v>1400</v>
      </c>
      <c r="B19870" t="s">
        <v>786</v>
      </c>
      <c r="C19870" t="s">
        <v>602</v>
      </c>
      <c r="P19870">
        <v>7</v>
      </c>
      <c r="Q19870">
        <v>0</v>
      </c>
      <c r="R19870">
        <v>2</v>
      </c>
      <c r="S19870">
        <v>2</v>
      </c>
    </row>
    <row r="19871" spans="1:24" x14ac:dyDescent="0.3">
      <c r="A19871">
        <v>1400</v>
      </c>
      <c r="B19871" t="s">
        <v>2165</v>
      </c>
      <c r="C19871" t="s">
        <v>3209</v>
      </c>
      <c r="T19871">
        <v>34</v>
      </c>
      <c r="U19871">
        <v>51</v>
      </c>
      <c r="V19871">
        <v>0</v>
      </c>
      <c r="W19871">
        <v>68</v>
      </c>
      <c r="X19871">
        <v>2</v>
      </c>
    </row>
    <row r="19872" spans="1:24" x14ac:dyDescent="0.3">
      <c r="A19872">
        <v>1400</v>
      </c>
      <c r="B19872" t="s">
        <v>2165</v>
      </c>
      <c r="C19872" t="s">
        <v>4743</v>
      </c>
      <c r="T19872">
        <v>22.5</v>
      </c>
      <c r="U19872">
        <v>26</v>
      </c>
      <c r="V19872">
        <v>0</v>
      </c>
      <c r="W19872">
        <v>45</v>
      </c>
      <c r="X19872">
        <v>2</v>
      </c>
    </row>
    <row r="19873" spans="1:39" x14ac:dyDescent="0.3">
      <c r="A19873">
        <v>1400</v>
      </c>
      <c r="B19873" t="s">
        <v>2165</v>
      </c>
      <c r="C19873" t="s">
        <v>4744</v>
      </c>
      <c r="T19873">
        <v>11.5</v>
      </c>
      <c r="U19873">
        <v>14</v>
      </c>
      <c r="V19873">
        <v>0</v>
      </c>
      <c r="W19873">
        <v>23</v>
      </c>
      <c r="X19873">
        <v>2</v>
      </c>
    </row>
    <row r="19874" spans="1:39" x14ac:dyDescent="0.3">
      <c r="A19874">
        <v>1400</v>
      </c>
      <c r="B19874" t="s">
        <v>786</v>
      </c>
      <c r="C19874" t="s">
        <v>74</v>
      </c>
      <c r="T19874">
        <v>25</v>
      </c>
      <c r="U19874">
        <v>33</v>
      </c>
      <c r="V19874">
        <v>0</v>
      </c>
      <c r="W19874">
        <v>50</v>
      </c>
      <c r="X19874">
        <v>2</v>
      </c>
    </row>
    <row r="19875" spans="1:39" x14ac:dyDescent="0.3">
      <c r="A19875">
        <v>1400</v>
      </c>
      <c r="B19875" t="s">
        <v>786</v>
      </c>
      <c r="C19875" t="s">
        <v>781</v>
      </c>
      <c r="T19875">
        <v>10</v>
      </c>
      <c r="U19875">
        <v>10</v>
      </c>
      <c r="V19875">
        <v>0</v>
      </c>
      <c r="W19875">
        <v>20</v>
      </c>
      <c r="X19875">
        <v>2</v>
      </c>
    </row>
    <row r="19876" spans="1:39" x14ac:dyDescent="0.3">
      <c r="A19876">
        <v>1400</v>
      </c>
      <c r="B19876" t="s">
        <v>786</v>
      </c>
      <c r="C19876" t="s">
        <v>337</v>
      </c>
      <c r="Y19876">
        <v>1</v>
      </c>
      <c r="Z19876">
        <v>1</v>
      </c>
      <c r="AA19876">
        <v>0</v>
      </c>
      <c r="AB19876">
        <v>1</v>
      </c>
      <c r="AC19876">
        <v>1</v>
      </c>
    </row>
    <row r="19877" spans="1:39" x14ac:dyDescent="0.3">
      <c r="A19877">
        <v>1400</v>
      </c>
      <c r="B19877" t="s">
        <v>2165</v>
      </c>
      <c r="C19877" t="s">
        <v>4547</v>
      </c>
      <c r="AD19877">
        <v>2</v>
      </c>
      <c r="AE19877">
        <v>26</v>
      </c>
      <c r="AF19877">
        <v>1</v>
      </c>
      <c r="AG19877">
        <v>50</v>
      </c>
      <c r="AH19877">
        <v>6</v>
      </c>
      <c r="AI19877">
        <v>3</v>
      </c>
    </row>
    <row r="19878" spans="1:39" x14ac:dyDescent="0.3">
      <c r="A19878">
        <v>1400</v>
      </c>
      <c r="B19878" t="s">
        <v>786</v>
      </c>
      <c r="C19878" t="s">
        <v>183</v>
      </c>
      <c r="AD19878">
        <v>2</v>
      </c>
      <c r="AE19878">
        <v>47</v>
      </c>
      <c r="AF19878">
        <v>2</v>
      </c>
      <c r="AG19878">
        <v>100</v>
      </c>
      <c r="AH19878">
        <v>10</v>
      </c>
      <c r="AI19878">
        <v>4</v>
      </c>
    </row>
    <row r="19879" spans="1:39" x14ac:dyDescent="0.3">
      <c r="A19879">
        <v>1400</v>
      </c>
      <c r="B19879" t="s">
        <v>2165</v>
      </c>
      <c r="C19879" t="s">
        <v>4548</v>
      </c>
      <c r="AJ19879">
        <v>53</v>
      </c>
      <c r="AK19879">
        <v>164</v>
      </c>
      <c r="AL19879">
        <v>41</v>
      </c>
      <c r="AM19879">
        <v>4</v>
      </c>
    </row>
    <row r="19880" spans="1:39" x14ac:dyDescent="0.3">
      <c r="A19880">
        <v>1400</v>
      </c>
      <c r="B19880" t="s">
        <v>786</v>
      </c>
      <c r="C19880" t="s">
        <v>1968</v>
      </c>
      <c r="AJ19880">
        <v>40</v>
      </c>
      <c r="AK19880">
        <v>113</v>
      </c>
      <c r="AL19880">
        <v>37.700000000000003</v>
      </c>
      <c r="AM19880">
        <v>3</v>
      </c>
    </row>
    <row r="19881" spans="1:39" x14ac:dyDescent="0.3">
      <c r="A19881">
        <v>1401</v>
      </c>
      <c r="B19881" t="s">
        <v>1273</v>
      </c>
      <c r="C19881" t="s">
        <v>4745</v>
      </c>
      <c r="D19881">
        <v>33</v>
      </c>
      <c r="E19881">
        <v>39.4</v>
      </c>
      <c r="F19881">
        <v>13</v>
      </c>
      <c r="G19881">
        <v>2</v>
      </c>
      <c r="H19881">
        <v>0</v>
      </c>
      <c r="I19881">
        <v>138</v>
      </c>
      <c r="J19881">
        <v>62.4</v>
      </c>
    </row>
    <row r="19882" spans="1:39" x14ac:dyDescent="0.3">
      <c r="A19882">
        <v>1401</v>
      </c>
      <c r="B19882" t="s">
        <v>1749</v>
      </c>
      <c r="C19882" t="s">
        <v>107</v>
      </c>
      <c r="D19882">
        <v>24</v>
      </c>
      <c r="E19882">
        <v>66.7</v>
      </c>
      <c r="F19882">
        <v>16</v>
      </c>
      <c r="G19882">
        <v>0</v>
      </c>
      <c r="H19882">
        <v>3</v>
      </c>
      <c r="I19882">
        <v>305</v>
      </c>
      <c r="J19882">
        <v>214.7</v>
      </c>
    </row>
    <row r="19883" spans="1:39" x14ac:dyDescent="0.3">
      <c r="A19883">
        <v>1401</v>
      </c>
      <c r="B19883" t="s">
        <v>1749</v>
      </c>
      <c r="C19883" t="s">
        <v>4746</v>
      </c>
      <c r="D19883">
        <v>1</v>
      </c>
      <c r="E19883">
        <v>100</v>
      </c>
      <c r="F19883">
        <v>1</v>
      </c>
      <c r="G19883">
        <v>0</v>
      </c>
      <c r="H19883">
        <v>0</v>
      </c>
      <c r="I19883">
        <v>14</v>
      </c>
      <c r="J19883">
        <v>217.6</v>
      </c>
    </row>
    <row r="19884" spans="1:39" x14ac:dyDescent="0.3">
      <c r="A19884">
        <v>1401</v>
      </c>
      <c r="B19884" t="s">
        <v>1273</v>
      </c>
      <c r="C19884" t="s">
        <v>52</v>
      </c>
      <c r="K19884">
        <v>13</v>
      </c>
      <c r="L19884">
        <v>0</v>
      </c>
      <c r="M19884">
        <v>12</v>
      </c>
      <c r="N19884">
        <v>0</v>
      </c>
      <c r="O19884">
        <v>30</v>
      </c>
    </row>
    <row r="19885" spans="1:39" x14ac:dyDescent="0.3">
      <c r="A19885">
        <v>1401</v>
      </c>
      <c r="B19885" t="s">
        <v>1273</v>
      </c>
      <c r="C19885" t="s">
        <v>682</v>
      </c>
      <c r="K19885">
        <v>8</v>
      </c>
      <c r="L19885">
        <v>0</v>
      </c>
      <c r="M19885">
        <v>9</v>
      </c>
      <c r="N19885">
        <v>0</v>
      </c>
      <c r="O19885">
        <v>28</v>
      </c>
    </row>
    <row r="19886" spans="1:39" x14ac:dyDescent="0.3">
      <c r="A19886">
        <v>1401</v>
      </c>
      <c r="B19886" t="s">
        <v>1273</v>
      </c>
      <c r="C19886" t="s">
        <v>2107</v>
      </c>
      <c r="K19886">
        <v>5</v>
      </c>
      <c r="L19886">
        <v>0</v>
      </c>
      <c r="M19886">
        <v>9</v>
      </c>
      <c r="N19886">
        <v>1</v>
      </c>
      <c r="O19886">
        <v>9</v>
      </c>
    </row>
    <row r="19887" spans="1:39" x14ac:dyDescent="0.3">
      <c r="A19887">
        <v>1401</v>
      </c>
      <c r="B19887" t="s">
        <v>1273</v>
      </c>
      <c r="C19887" t="s">
        <v>4747</v>
      </c>
      <c r="K19887">
        <v>1</v>
      </c>
      <c r="L19887">
        <v>0</v>
      </c>
      <c r="M19887">
        <v>0</v>
      </c>
      <c r="N19887">
        <v>0</v>
      </c>
      <c r="O19887">
        <v>0</v>
      </c>
    </row>
    <row r="19888" spans="1:39" x14ac:dyDescent="0.3">
      <c r="A19888">
        <v>1401</v>
      </c>
      <c r="B19888" t="s">
        <v>1273</v>
      </c>
      <c r="C19888" t="s">
        <v>4748</v>
      </c>
      <c r="K19888">
        <v>1</v>
      </c>
      <c r="L19888">
        <v>0</v>
      </c>
      <c r="M19888">
        <v>-1</v>
      </c>
      <c r="N19888">
        <v>0</v>
      </c>
      <c r="O19888">
        <v>-1</v>
      </c>
    </row>
    <row r="19889" spans="1:19" x14ac:dyDescent="0.3">
      <c r="A19889">
        <v>1401</v>
      </c>
      <c r="B19889" t="s">
        <v>1273</v>
      </c>
      <c r="C19889" t="s">
        <v>4745</v>
      </c>
      <c r="K19889">
        <v>9</v>
      </c>
      <c r="L19889">
        <v>0</v>
      </c>
      <c r="M19889">
        <v>7</v>
      </c>
      <c r="N19889">
        <v>0</v>
      </c>
      <c r="O19889">
        <v>-49</v>
      </c>
    </row>
    <row r="19890" spans="1:19" x14ac:dyDescent="0.3">
      <c r="A19890">
        <v>1401</v>
      </c>
      <c r="B19890" t="s">
        <v>1749</v>
      </c>
      <c r="C19890" t="s">
        <v>4749</v>
      </c>
      <c r="K19890">
        <v>18</v>
      </c>
      <c r="L19890">
        <v>0</v>
      </c>
      <c r="M19890">
        <v>17</v>
      </c>
      <c r="N19890">
        <v>1</v>
      </c>
      <c r="O19890">
        <v>85</v>
      </c>
    </row>
    <row r="19891" spans="1:19" x14ac:dyDescent="0.3">
      <c r="A19891">
        <v>1401</v>
      </c>
      <c r="B19891" t="s">
        <v>1749</v>
      </c>
      <c r="C19891" t="s">
        <v>3547</v>
      </c>
      <c r="K19891">
        <v>8</v>
      </c>
      <c r="L19891">
        <v>0</v>
      </c>
      <c r="M19891">
        <v>16</v>
      </c>
      <c r="N19891">
        <v>0</v>
      </c>
      <c r="O19891">
        <v>32</v>
      </c>
    </row>
    <row r="19892" spans="1:19" x14ac:dyDescent="0.3">
      <c r="A19892">
        <v>1401</v>
      </c>
      <c r="B19892" t="s">
        <v>1749</v>
      </c>
      <c r="C19892" t="s">
        <v>3305</v>
      </c>
      <c r="K19892">
        <v>10</v>
      </c>
      <c r="L19892">
        <v>0</v>
      </c>
      <c r="M19892">
        <v>12</v>
      </c>
      <c r="N19892">
        <v>0</v>
      </c>
      <c r="O19892">
        <v>25</v>
      </c>
    </row>
    <row r="19893" spans="1:19" x14ac:dyDescent="0.3">
      <c r="A19893">
        <v>1401</v>
      </c>
      <c r="B19893" t="s">
        <v>1749</v>
      </c>
      <c r="C19893" t="s">
        <v>4750</v>
      </c>
      <c r="K19893">
        <v>0</v>
      </c>
      <c r="L19893">
        <v>0</v>
      </c>
      <c r="M19893">
        <v>0</v>
      </c>
      <c r="N19893">
        <v>0</v>
      </c>
      <c r="O19893">
        <v>0</v>
      </c>
    </row>
    <row r="19894" spans="1:19" x14ac:dyDescent="0.3">
      <c r="A19894">
        <v>1401</v>
      </c>
      <c r="B19894" t="s">
        <v>1749</v>
      </c>
      <c r="C19894" t="s">
        <v>4751</v>
      </c>
      <c r="K19894">
        <v>0</v>
      </c>
      <c r="L19894">
        <v>1</v>
      </c>
      <c r="M19894">
        <v>0</v>
      </c>
      <c r="N19894">
        <v>0</v>
      </c>
      <c r="O19894">
        <v>0</v>
      </c>
    </row>
    <row r="19895" spans="1:19" x14ac:dyDescent="0.3">
      <c r="A19895">
        <v>1401</v>
      </c>
      <c r="B19895" t="s">
        <v>1749</v>
      </c>
      <c r="C19895" t="s">
        <v>4746</v>
      </c>
      <c r="K19895">
        <v>1</v>
      </c>
      <c r="L19895">
        <v>0</v>
      </c>
      <c r="M19895">
        <v>-2</v>
      </c>
      <c r="N19895">
        <v>0</v>
      </c>
      <c r="O19895">
        <v>-2</v>
      </c>
    </row>
    <row r="19896" spans="1:19" x14ac:dyDescent="0.3">
      <c r="A19896">
        <v>1401</v>
      </c>
      <c r="B19896" t="s">
        <v>1749</v>
      </c>
      <c r="C19896" t="s">
        <v>107</v>
      </c>
      <c r="K19896">
        <v>2</v>
      </c>
      <c r="L19896">
        <v>0</v>
      </c>
      <c r="M19896">
        <v>0</v>
      </c>
      <c r="N19896">
        <v>0</v>
      </c>
      <c r="O19896">
        <v>-13</v>
      </c>
    </row>
    <row r="19897" spans="1:19" x14ac:dyDescent="0.3">
      <c r="A19897">
        <v>1401</v>
      </c>
      <c r="B19897" t="s">
        <v>1273</v>
      </c>
      <c r="C19897" t="s">
        <v>2325</v>
      </c>
      <c r="P19897">
        <v>40</v>
      </c>
      <c r="Q19897">
        <v>0</v>
      </c>
      <c r="R19897">
        <v>57</v>
      </c>
      <c r="S19897">
        <v>3</v>
      </c>
    </row>
    <row r="19898" spans="1:19" x14ac:dyDescent="0.3">
      <c r="A19898">
        <v>1401</v>
      </c>
      <c r="B19898" t="s">
        <v>1273</v>
      </c>
      <c r="C19898" t="s">
        <v>1642</v>
      </c>
      <c r="P19898">
        <v>26</v>
      </c>
      <c r="Q19898">
        <v>0</v>
      </c>
      <c r="R19898">
        <v>36</v>
      </c>
      <c r="S19898">
        <v>2</v>
      </c>
    </row>
    <row r="19899" spans="1:19" x14ac:dyDescent="0.3">
      <c r="A19899">
        <v>1401</v>
      </c>
      <c r="B19899" t="s">
        <v>1273</v>
      </c>
      <c r="C19899" t="s">
        <v>1403</v>
      </c>
      <c r="P19899">
        <v>13</v>
      </c>
      <c r="Q19899">
        <v>0</v>
      </c>
      <c r="R19899">
        <v>23</v>
      </c>
      <c r="S19899">
        <v>4</v>
      </c>
    </row>
    <row r="19900" spans="1:19" x14ac:dyDescent="0.3">
      <c r="A19900">
        <v>1401</v>
      </c>
      <c r="B19900" t="s">
        <v>1273</v>
      </c>
      <c r="C19900" t="s">
        <v>4748</v>
      </c>
      <c r="P19900">
        <v>10</v>
      </c>
      <c r="Q19900">
        <v>0</v>
      </c>
      <c r="R19900">
        <v>10</v>
      </c>
      <c r="S19900">
        <v>1</v>
      </c>
    </row>
    <row r="19901" spans="1:19" x14ac:dyDescent="0.3">
      <c r="A19901">
        <v>1401</v>
      </c>
      <c r="B19901" t="s">
        <v>1273</v>
      </c>
      <c r="C19901" t="s">
        <v>52</v>
      </c>
      <c r="P19901">
        <v>10</v>
      </c>
      <c r="Q19901">
        <v>0</v>
      </c>
      <c r="R19901">
        <v>10</v>
      </c>
      <c r="S19901">
        <v>1</v>
      </c>
    </row>
    <row r="19902" spans="1:19" x14ac:dyDescent="0.3">
      <c r="A19902">
        <v>1401</v>
      </c>
      <c r="B19902" t="s">
        <v>1273</v>
      </c>
      <c r="C19902" t="s">
        <v>2107</v>
      </c>
      <c r="P19902">
        <v>2</v>
      </c>
      <c r="Q19902">
        <v>0</v>
      </c>
      <c r="R19902">
        <v>2</v>
      </c>
      <c r="S19902">
        <v>2</v>
      </c>
    </row>
    <row r="19903" spans="1:19" x14ac:dyDescent="0.3">
      <c r="A19903">
        <v>1401</v>
      </c>
      <c r="B19903" t="s">
        <v>1749</v>
      </c>
      <c r="C19903" t="s">
        <v>74</v>
      </c>
      <c r="P19903">
        <v>74</v>
      </c>
      <c r="Q19903">
        <v>2</v>
      </c>
      <c r="R19903">
        <v>93</v>
      </c>
      <c r="S19903">
        <v>4</v>
      </c>
    </row>
    <row r="19904" spans="1:19" x14ac:dyDescent="0.3">
      <c r="A19904">
        <v>1401</v>
      </c>
      <c r="B19904" t="s">
        <v>1749</v>
      </c>
      <c r="C19904" t="s">
        <v>4752</v>
      </c>
      <c r="P19904">
        <v>30</v>
      </c>
      <c r="Q19904">
        <v>0</v>
      </c>
      <c r="R19904">
        <v>82</v>
      </c>
      <c r="S19904">
        <v>3</v>
      </c>
    </row>
    <row r="19905" spans="1:39" x14ac:dyDescent="0.3">
      <c r="A19905">
        <v>1401</v>
      </c>
      <c r="B19905" t="s">
        <v>1749</v>
      </c>
      <c r="C19905" t="s">
        <v>4750</v>
      </c>
      <c r="P19905">
        <v>23</v>
      </c>
      <c r="Q19905">
        <v>1</v>
      </c>
      <c r="R19905">
        <v>74</v>
      </c>
      <c r="S19905">
        <v>6</v>
      </c>
    </row>
    <row r="19906" spans="1:39" x14ac:dyDescent="0.3">
      <c r="A19906">
        <v>1401</v>
      </c>
      <c r="B19906" t="s">
        <v>1749</v>
      </c>
      <c r="C19906" t="s">
        <v>1197</v>
      </c>
      <c r="P19906">
        <v>25</v>
      </c>
      <c r="Q19906">
        <v>0</v>
      </c>
      <c r="R19906">
        <v>41</v>
      </c>
      <c r="S19906">
        <v>2</v>
      </c>
    </row>
    <row r="19907" spans="1:39" x14ac:dyDescent="0.3">
      <c r="A19907">
        <v>1401</v>
      </c>
      <c r="B19907" t="s">
        <v>1749</v>
      </c>
      <c r="C19907" t="s">
        <v>3305</v>
      </c>
      <c r="P19907">
        <v>15</v>
      </c>
      <c r="Q19907">
        <v>0</v>
      </c>
      <c r="R19907">
        <v>15</v>
      </c>
      <c r="S19907">
        <v>1</v>
      </c>
    </row>
    <row r="19908" spans="1:39" x14ac:dyDescent="0.3">
      <c r="A19908">
        <v>1401</v>
      </c>
      <c r="B19908" t="s">
        <v>1749</v>
      </c>
      <c r="C19908" t="s">
        <v>4751</v>
      </c>
      <c r="P19908">
        <v>14</v>
      </c>
      <c r="Q19908">
        <v>0</v>
      </c>
      <c r="R19908">
        <v>14</v>
      </c>
      <c r="S19908">
        <v>1</v>
      </c>
    </row>
    <row r="19909" spans="1:39" x14ac:dyDescent="0.3">
      <c r="A19909">
        <v>1401</v>
      </c>
      <c r="B19909" t="s">
        <v>1273</v>
      </c>
      <c r="C19909" t="s">
        <v>52</v>
      </c>
      <c r="T19909">
        <v>22</v>
      </c>
      <c r="U19909">
        <v>31</v>
      </c>
      <c r="V19909">
        <v>0</v>
      </c>
      <c r="W19909">
        <v>88</v>
      </c>
      <c r="X19909">
        <v>4</v>
      </c>
    </row>
    <row r="19910" spans="1:39" x14ac:dyDescent="0.3">
      <c r="A19910">
        <v>1401</v>
      </c>
      <c r="B19910" t="s">
        <v>1273</v>
      </c>
      <c r="C19910" t="s">
        <v>4753</v>
      </c>
      <c r="T19910">
        <v>35</v>
      </c>
      <c r="U19910">
        <v>35</v>
      </c>
      <c r="V19910">
        <v>0</v>
      </c>
      <c r="W19910">
        <v>35</v>
      </c>
      <c r="X19910">
        <v>1</v>
      </c>
    </row>
    <row r="19911" spans="1:39" x14ac:dyDescent="0.3">
      <c r="A19911">
        <v>1401</v>
      </c>
      <c r="B19911" t="s">
        <v>1273</v>
      </c>
      <c r="C19911" t="s">
        <v>2325</v>
      </c>
      <c r="T19911">
        <v>23</v>
      </c>
      <c r="U19911">
        <v>23</v>
      </c>
      <c r="V19911">
        <v>0</v>
      </c>
      <c r="W19911">
        <v>23</v>
      </c>
      <c r="X19911">
        <v>1</v>
      </c>
    </row>
    <row r="19912" spans="1:39" x14ac:dyDescent="0.3">
      <c r="A19912">
        <v>1401</v>
      </c>
      <c r="B19912" t="s">
        <v>1749</v>
      </c>
      <c r="C19912" t="s">
        <v>291</v>
      </c>
      <c r="T19912">
        <v>12</v>
      </c>
      <c r="U19912">
        <v>12</v>
      </c>
      <c r="V19912">
        <v>0</v>
      </c>
      <c r="W19912">
        <v>12</v>
      </c>
      <c r="X19912">
        <v>1</v>
      </c>
    </row>
    <row r="19913" spans="1:39" x14ac:dyDescent="0.3">
      <c r="A19913">
        <v>1401</v>
      </c>
      <c r="B19913" t="s">
        <v>1273</v>
      </c>
      <c r="C19913" t="s">
        <v>4748</v>
      </c>
      <c r="Y19913">
        <v>-0.5</v>
      </c>
      <c r="Z19913">
        <v>0</v>
      </c>
      <c r="AA19913">
        <v>0</v>
      </c>
      <c r="AB19913">
        <v>-1</v>
      </c>
      <c r="AC19913">
        <v>2</v>
      </c>
    </row>
    <row r="19914" spans="1:39" x14ac:dyDescent="0.3">
      <c r="A19914">
        <v>1401</v>
      </c>
      <c r="B19914" t="s">
        <v>1749</v>
      </c>
      <c r="C19914" t="s">
        <v>4750</v>
      </c>
      <c r="Y19914">
        <v>15.2</v>
      </c>
      <c r="Z19914">
        <v>23</v>
      </c>
      <c r="AA19914">
        <v>0</v>
      </c>
      <c r="AB19914">
        <v>61</v>
      </c>
      <c r="AC19914">
        <v>4</v>
      </c>
    </row>
    <row r="19915" spans="1:39" x14ac:dyDescent="0.3">
      <c r="A19915">
        <v>1401</v>
      </c>
      <c r="B19915" t="s">
        <v>1273</v>
      </c>
      <c r="C19915" t="s">
        <v>4420</v>
      </c>
      <c r="AD19915">
        <v>1</v>
      </c>
      <c r="AE19915">
        <v>29</v>
      </c>
      <c r="AF19915">
        <v>1</v>
      </c>
      <c r="AG19915">
        <v>100</v>
      </c>
      <c r="AH19915">
        <v>3</v>
      </c>
      <c r="AI19915">
        <v>0</v>
      </c>
    </row>
    <row r="19916" spans="1:39" x14ac:dyDescent="0.3">
      <c r="A19916">
        <v>1401</v>
      </c>
      <c r="B19916" t="s">
        <v>1749</v>
      </c>
      <c r="C19916" t="s">
        <v>4754</v>
      </c>
      <c r="AD19916">
        <v>2</v>
      </c>
      <c r="AE19916">
        <v>32</v>
      </c>
      <c r="AF19916">
        <v>2</v>
      </c>
      <c r="AG19916">
        <v>100</v>
      </c>
      <c r="AH19916">
        <v>9</v>
      </c>
      <c r="AI19916">
        <v>3</v>
      </c>
    </row>
    <row r="19917" spans="1:39" x14ac:dyDescent="0.3">
      <c r="A19917">
        <v>1401</v>
      </c>
      <c r="B19917" t="s">
        <v>1273</v>
      </c>
      <c r="C19917" t="s">
        <v>4415</v>
      </c>
      <c r="AJ19917">
        <v>47</v>
      </c>
      <c r="AK19917">
        <v>249</v>
      </c>
      <c r="AL19917">
        <v>41.5</v>
      </c>
      <c r="AM19917">
        <v>6</v>
      </c>
    </row>
    <row r="19918" spans="1:39" x14ac:dyDescent="0.3">
      <c r="A19918">
        <v>1401</v>
      </c>
      <c r="B19918" t="s">
        <v>1749</v>
      </c>
      <c r="C19918" t="s">
        <v>4755</v>
      </c>
      <c r="AJ19918">
        <v>43</v>
      </c>
      <c r="AK19918">
        <v>117</v>
      </c>
      <c r="AL19918">
        <v>39</v>
      </c>
      <c r="AM19918">
        <v>3</v>
      </c>
    </row>
    <row r="19919" spans="1:39" x14ac:dyDescent="0.3">
      <c r="A19919">
        <v>1402</v>
      </c>
      <c r="B19919" t="s">
        <v>826</v>
      </c>
      <c r="C19919" t="s">
        <v>4403</v>
      </c>
      <c r="D19919">
        <v>41</v>
      </c>
      <c r="E19919">
        <v>43.9</v>
      </c>
      <c r="F19919">
        <v>18</v>
      </c>
      <c r="G19919">
        <v>2</v>
      </c>
      <c r="H19919">
        <v>1</v>
      </c>
      <c r="I19919">
        <v>252</v>
      </c>
      <c r="J19919">
        <v>93.8</v>
      </c>
    </row>
    <row r="19920" spans="1:39" x14ac:dyDescent="0.3">
      <c r="A19920">
        <v>1402</v>
      </c>
      <c r="B19920" t="s">
        <v>826</v>
      </c>
      <c r="C19920" t="s">
        <v>2122</v>
      </c>
      <c r="D19920">
        <v>10</v>
      </c>
      <c r="E19920">
        <v>60</v>
      </c>
      <c r="F19920">
        <v>6</v>
      </c>
      <c r="G19920">
        <v>1</v>
      </c>
      <c r="H19920">
        <v>0</v>
      </c>
      <c r="I19920">
        <v>60</v>
      </c>
      <c r="J19920">
        <v>90.4</v>
      </c>
    </row>
    <row r="19921" spans="1:19" x14ac:dyDescent="0.3">
      <c r="A19921">
        <v>1402</v>
      </c>
      <c r="B19921" t="s">
        <v>529</v>
      </c>
      <c r="C19921" t="s">
        <v>2577</v>
      </c>
      <c r="D19921">
        <v>40</v>
      </c>
      <c r="E19921">
        <v>55</v>
      </c>
      <c r="F19921">
        <v>22</v>
      </c>
      <c r="G19921">
        <v>2</v>
      </c>
      <c r="H19921">
        <v>3</v>
      </c>
      <c r="I19921">
        <v>270</v>
      </c>
      <c r="J19921">
        <v>126.5</v>
      </c>
    </row>
    <row r="19922" spans="1:19" x14ac:dyDescent="0.3">
      <c r="A19922">
        <v>1402</v>
      </c>
      <c r="B19922" t="s">
        <v>826</v>
      </c>
      <c r="C19922" t="s">
        <v>646</v>
      </c>
      <c r="K19922">
        <v>15</v>
      </c>
      <c r="L19922">
        <v>0</v>
      </c>
      <c r="M19922">
        <v>41</v>
      </c>
      <c r="N19922">
        <v>1</v>
      </c>
      <c r="O19922">
        <v>136</v>
      </c>
    </row>
    <row r="19923" spans="1:19" x14ac:dyDescent="0.3">
      <c r="A19923">
        <v>1402</v>
      </c>
      <c r="B19923" t="s">
        <v>826</v>
      </c>
      <c r="C19923" t="s">
        <v>2240</v>
      </c>
      <c r="K19923">
        <v>2</v>
      </c>
      <c r="L19923">
        <v>0</v>
      </c>
      <c r="M19923">
        <v>5</v>
      </c>
      <c r="N19923">
        <v>0</v>
      </c>
      <c r="O19923">
        <v>7</v>
      </c>
    </row>
    <row r="19924" spans="1:19" x14ac:dyDescent="0.3">
      <c r="A19924">
        <v>1402</v>
      </c>
      <c r="B19924" t="s">
        <v>826</v>
      </c>
      <c r="C19924" t="s">
        <v>4403</v>
      </c>
      <c r="K19924">
        <v>2</v>
      </c>
      <c r="L19924">
        <v>0</v>
      </c>
      <c r="M19924">
        <v>8</v>
      </c>
      <c r="N19924">
        <v>0</v>
      </c>
      <c r="O19924">
        <v>-1</v>
      </c>
    </row>
    <row r="19925" spans="1:19" x14ac:dyDescent="0.3">
      <c r="A19925">
        <v>1402</v>
      </c>
      <c r="B19925" t="s">
        <v>826</v>
      </c>
      <c r="C19925" t="s">
        <v>1694</v>
      </c>
      <c r="K19925">
        <v>1</v>
      </c>
      <c r="L19925">
        <v>0</v>
      </c>
      <c r="M19925">
        <v>-2</v>
      </c>
      <c r="N19925">
        <v>0</v>
      </c>
      <c r="O19925">
        <v>-2</v>
      </c>
    </row>
    <row r="19926" spans="1:19" x14ac:dyDescent="0.3">
      <c r="A19926">
        <v>1402</v>
      </c>
      <c r="B19926" t="s">
        <v>529</v>
      </c>
      <c r="C19926" t="s">
        <v>4606</v>
      </c>
      <c r="K19926">
        <v>18</v>
      </c>
      <c r="L19926">
        <v>0</v>
      </c>
      <c r="M19926">
        <v>35</v>
      </c>
      <c r="N19926">
        <v>0</v>
      </c>
      <c r="O19926">
        <v>97</v>
      </c>
    </row>
    <row r="19927" spans="1:19" x14ac:dyDescent="0.3">
      <c r="A19927">
        <v>1402</v>
      </c>
      <c r="B19927" t="s">
        <v>529</v>
      </c>
      <c r="C19927" t="s">
        <v>202</v>
      </c>
      <c r="K19927">
        <v>12</v>
      </c>
      <c r="L19927">
        <v>0</v>
      </c>
      <c r="M19927">
        <v>16</v>
      </c>
      <c r="N19927">
        <v>0</v>
      </c>
      <c r="O19927">
        <v>62</v>
      </c>
    </row>
    <row r="19928" spans="1:19" x14ac:dyDescent="0.3">
      <c r="A19928">
        <v>1402</v>
      </c>
      <c r="B19928" t="s">
        <v>529</v>
      </c>
      <c r="C19928" t="s">
        <v>4756</v>
      </c>
      <c r="K19928">
        <v>6</v>
      </c>
      <c r="L19928">
        <v>0</v>
      </c>
      <c r="M19928">
        <v>13</v>
      </c>
      <c r="N19928">
        <v>1</v>
      </c>
      <c r="O19928">
        <v>17</v>
      </c>
    </row>
    <row r="19929" spans="1:19" x14ac:dyDescent="0.3">
      <c r="A19929">
        <v>1402</v>
      </c>
      <c r="B19929" t="s">
        <v>529</v>
      </c>
      <c r="C19929" t="s">
        <v>2577</v>
      </c>
      <c r="K19929">
        <v>3</v>
      </c>
      <c r="L19929">
        <v>0</v>
      </c>
      <c r="M19929">
        <v>12</v>
      </c>
      <c r="N19929">
        <v>0</v>
      </c>
      <c r="O19929">
        <v>7</v>
      </c>
    </row>
    <row r="19930" spans="1:19" x14ac:dyDescent="0.3">
      <c r="A19930">
        <v>1402</v>
      </c>
      <c r="B19930" t="s">
        <v>529</v>
      </c>
      <c r="C19930" t="s">
        <v>44</v>
      </c>
      <c r="K19930">
        <v>2</v>
      </c>
      <c r="L19930">
        <v>0</v>
      </c>
      <c r="M19930">
        <v>2</v>
      </c>
      <c r="N19930">
        <v>0</v>
      </c>
      <c r="O19930">
        <v>3</v>
      </c>
    </row>
    <row r="19931" spans="1:19" x14ac:dyDescent="0.3">
      <c r="A19931">
        <v>1402</v>
      </c>
      <c r="B19931" t="s">
        <v>826</v>
      </c>
      <c r="C19931" t="s">
        <v>1694</v>
      </c>
      <c r="P19931">
        <v>47</v>
      </c>
      <c r="Q19931">
        <v>0</v>
      </c>
      <c r="R19931">
        <v>110</v>
      </c>
      <c r="S19931">
        <v>6</v>
      </c>
    </row>
    <row r="19932" spans="1:19" x14ac:dyDescent="0.3">
      <c r="A19932">
        <v>1402</v>
      </c>
      <c r="B19932" t="s">
        <v>826</v>
      </c>
      <c r="C19932" t="s">
        <v>1933</v>
      </c>
      <c r="P19932">
        <v>18</v>
      </c>
      <c r="Q19932">
        <v>0</v>
      </c>
      <c r="R19932">
        <v>75</v>
      </c>
      <c r="S19932">
        <v>7</v>
      </c>
    </row>
    <row r="19933" spans="1:19" x14ac:dyDescent="0.3">
      <c r="A19933">
        <v>1402</v>
      </c>
      <c r="B19933" t="s">
        <v>826</v>
      </c>
      <c r="C19933" t="s">
        <v>646</v>
      </c>
      <c r="P19933">
        <v>17</v>
      </c>
      <c r="Q19933">
        <v>0</v>
      </c>
      <c r="R19933">
        <v>43</v>
      </c>
      <c r="S19933">
        <v>4</v>
      </c>
    </row>
    <row r="19934" spans="1:19" x14ac:dyDescent="0.3">
      <c r="A19934">
        <v>1402</v>
      </c>
      <c r="B19934" t="s">
        <v>826</v>
      </c>
      <c r="C19934" t="s">
        <v>2240</v>
      </c>
      <c r="P19934">
        <v>13</v>
      </c>
      <c r="Q19934">
        <v>0</v>
      </c>
      <c r="R19934">
        <v>25</v>
      </c>
      <c r="S19934">
        <v>2</v>
      </c>
    </row>
    <row r="19935" spans="1:19" x14ac:dyDescent="0.3">
      <c r="A19935">
        <v>1402</v>
      </c>
      <c r="B19935" t="s">
        <v>826</v>
      </c>
      <c r="C19935" t="s">
        <v>77</v>
      </c>
      <c r="P19935">
        <v>23</v>
      </c>
      <c r="Q19935">
        <v>1</v>
      </c>
      <c r="R19935">
        <v>23</v>
      </c>
      <c r="S19935">
        <v>1</v>
      </c>
    </row>
    <row r="19936" spans="1:19" x14ac:dyDescent="0.3">
      <c r="A19936">
        <v>1402</v>
      </c>
      <c r="B19936" t="s">
        <v>826</v>
      </c>
      <c r="C19936" t="s">
        <v>208</v>
      </c>
      <c r="P19936">
        <v>13</v>
      </c>
      <c r="Q19936">
        <v>0</v>
      </c>
      <c r="R19936">
        <v>18</v>
      </c>
      <c r="S19936">
        <v>2</v>
      </c>
    </row>
    <row r="19937" spans="1:24" x14ac:dyDescent="0.3">
      <c r="A19937">
        <v>1402</v>
      </c>
      <c r="B19937" t="s">
        <v>826</v>
      </c>
      <c r="C19937" t="s">
        <v>172</v>
      </c>
      <c r="P19937">
        <v>13</v>
      </c>
      <c r="Q19937">
        <v>0</v>
      </c>
      <c r="R19937">
        <v>13</v>
      </c>
      <c r="S19937">
        <v>1</v>
      </c>
    </row>
    <row r="19938" spans="1:24" x14ac:dyDescent="0.3">
      <c r="A19938">
        <v>1402</v>
      </c>
      <c r="B19938" t="s">
        <v>826</v>
      </c>
      <c r="C19938" t="s">
        <v>291</v>
      </c>
      <c r="P19938">
        <v>5</v>
      </c>
      <c r="Q19938">
        <v>0</v>
      </c>
      <c r="R19938">
        <v>5</v>
      </c>
      <c r="S19938">
        <v>1</v>
      </c>
    </row>
    <row r="19939" spans="1:24" x14ac:dyDescent="0.3">
      <c r="A19939">
        <v>1402</v>
      </c>
      <c r="B19939" t="s">
        <v>529</v>
      </c>
      <c r="C19939" t="s">
        <v>510</v>
      </c>
      <c r="P19939">
        <v>32</v>
      </c>
      <c r="Q19939">
        <v>0</v>
      </c>
      <c r="R19939">
        <v>89</v>
      </c>
      <c r="S19939">
        <v>6</v>
      </c>
    </row>
    <row r="19940" spans="1:24" x14ac:dyDescent="0.3">
      <c r="A19940">
        <v>1402</v>
      </c>
      <c r="B19940" t="s">
        <v>529</v>
      </c>
      <c r="C19940" t="s">
        <v>4757</v>
      </c>
      <c r="P19940">
        <v>22</v>
      </c>
      <c r="Q19940">
        <v>0</v>
      </c>
      <c r="R19940">
        <v>49</v>
      </c>
      <c r="S19940">
        <v>3</v>
      </c>
    </row>
    <row r="19941" spans="1:24" x14ac:dyDescent="0.3">
      <c r="A19941">
        <v>1402</v>
      </c>
      <c r="B19941" t="s">
        <v>529</v>
      </c>
      <c r="C19941" t="s">
        <v>4608</v>
      </c>
      <c r="P19941">
        <v>16</v>
      </c>
      <c r="Q19941">
        <v>1</v>
      </c>
      <c r="R19941">
        <v>47</v>
      </c>
      <c r="S19941">
        <v>4</v>
      </c>
    </row>
    <row r="19942" spans="1:24" x14ac:dyDescent="0.3">
      <c r="A19942">
        <v>1402</v>
      </c>
      <c r="B19942" t="s">
        <v>529</v>
      </c>
      <c r="C19942" t="s">
        <v>44</v>
      </c>
      <c r="P19942">
        <v>19</v>
      </c>
      <c r="Q19942">
        <v>1</v>
      </c>
      <c r="R19942">
        <v>29</v>
      </c>
      <c r="S19942">
        <v>2</v>
      </c>
    </row>
    <row r="19943" spans="1:24" x14ac:dyDescent="0.3">
      <c r="A19943">
        <v>1402</v>
      </c>
      <c r="B19943" t="s">
        <v>529</v>
      </c>
      <c r="C19943" t="s">
        <v>52</v>
      </c>
      <c r="P19943">
        <v>13</v>
      </c>
      <c r="Q19943">
        <v>0</v>
      </c>
      <c r="R19943">
        <v>26</v>
      </c>
      <c r="S19943">
        <v>2</v>
      </c>
    </row>
    <row r="19944" spans="1:24" x14ac:dyDescent="0.3">
      <c r="A19944">
        <v>1402</v>
      </c>
      <c r="B19944" t="s">
        <v>529</v>
      </c>
      <c r="C19944" t="s">
        <v>785</v>
      </c>
      <c r="P19944">
        <v>10</v>
      </c>
      <c r="Q19944">
        <v>0</v>
      </c>
      <c r="R19944">
        <v>19</v>
      </c>
      <c r="S19944">
        <v>2</v>
      </c>
    </row>
    <row r="19945" spans="1:24" x14ac:dyDescent="0.3">
      <c r="A19945">
        <v>1402</v>
      </c>
      <c r="B19945" t="s">
        <v>529</v>
      </c>
      <c r="C19945" t="s">
        <v>202</v>
      </c>
      <c r="P19945">
        <v>10</v>
      </c>
      <c r="Q19945">
        <v>0</v>
      </c>
      <c r="R19945">
        <v>10</v>
      </c>
      <c r="S19945">
        <v>1</v>
      </c>
    </row>
    <row r="19946" spans="1:24" x14ac:dyDescent="0.3">
      <c r="A19946">
        <v>1402</v>
      </c>
      <c r="B19946" t="s">
        <v>529</v>
      </c>
      <c r="C19946" t="s">
        <v>4756</v>
      </c>
      <c r="P19946">
        <v>2</v>
      </c>
      <c r="Q19946">
        <v>1</v>
      </c>
      <c r="R19946">
        <v>2</v>
      </c>
      <c r="S19946">
        <v>1</v>
      </c>
    </row>
    <row r="19947" spans="1:24" x14ac:dyDescent="0.3">
      <c r="A19947">
        <v>1402</v>
      </c>
      <c r="B19947" t="s">
        <v>529</v>
      </c>
      <c r="C19947" t="s">
        <v>4606</v>
      </c>
      <c r="P19947">
        <v>-1</v>
      </c>
      <c r="Q19947">
        <v>0</v>
      </c>
      <c r="R19947">
        <v>-1</v>
      </c>
      <c r="S19947">
        <v>1</v>
      </c>
    </row>
    <row r="19948" spans="1:24" x14ac:dyDescent="0.3">
      <c r="A19948">
        <v>1402</v>
      </c>
      <c r="B19948" t="s">
        <v>826</v>
      </c>
      <c r="C19948" t="s">
        <v>2240</v>
      </c>
      <c r="T19948">
        <v>20</v>
      </c>
      <c r="U19948">
        <v>23</v>
      </c>
      <c r="V19948">
        <v>0</v>
      </c>
      <c r="W19948">
        <v>60</v>
      </c>
      <c r="X19948">
        <v>3</v>
      </c>
    </row>
    <row r="19949" spans="1:24" x14ac:dyDescent="0.3">
      <c r="A19949">
        <v>1402</v>
      </c>
      <c r="B19949" t="s">
        <v>826</v>
      </c>
      <c r="C19949" t="s">
        <v>2355</v>
      </c>
      <c r="T19949">
        <v>19.5</v>
      </c>
      <c r="U19949">
        <v>32</v>
      </c>
      <c r="V19949">
        <v>0</v>
      </c>
      <c r="W19949">
        <v>39</v>
      </c>
      <c r="X19949">
        <v>2</v>
      </c>
    </row>
    <row r="19950" spans="1:24" x14ac:dyDescent="0.3">
      <c r="A19950">
        <v>1402</v>
      </c>
      <c r="B19950" t="s">
        <v>826</v>
      </c>
      <c r="C19950" t="s">
        <v>2892</v>
      </c>
      <c r="T19950">
        <v>11</v>
      </c>
      <c r="U19950">
        <v>11</v>
      </c>
      <c r="V19950">
        <v>0</v>
      </c>
      <c r="W19950">
        <v>11</v>
      </c>
      <c r="X19950">
        <v>1</v>
      </c>
    </row>
    <row r="19951" spans="1:24" x14ac:dyDescent="0.3">
      <c r="A19951">
        <v>1402</v>
      </c>
      <c r="B19951" t="s">
        <v>826</v>
      </c>
      <c r="C19951" t="s">
        <v>4190</v>
      </c>
      <c r="T19951">
        <v>10</v>
      </c>
      <c r="U19951">
        <v>10</v>
      </c>
      <c r="V19951">
        <v>0</v>
      </c>
      <c r="W19951">
        <v>10</v>
      </c>
      <c r="X19951">
        <v>1</v>
      </c>
    </row>
    <row r="19952" spans="1:24" x14ac:dyDescent="0.3">
      <c r="A19952">
        <v>1402</v>
      </c>
      <c r="B19952" t="s">
        <v>529</v>
      </c>
      <c r="C19952" t="s">
        <v>52</v>
      </c>
      <c r="T19952">
        <v>25</v>
      </c>
      <c r="U19952">
        <v>37</v>
      </c>
      <c r="V19952">
        <v>0</v>
      </c>
      <c r="W19952">
        <v>75</v>
      </c>
      <c r="X19952">
        <v>3</v>
      </c>
    </row>
    <row r="19953" spans="1:39" x14ac:dyDescent="0.3">
      <c r="A19953">
        <v>1402</v>
      </c>
      <c r="B19953" t="s">
        <v>529</v>
      </c>
      <c r="C19953" t="s">
        <v>510</v>
      </c>
      <c r="Y19953">
        <v>12.7</v>
      </c>
      <c r="Z19953">
        <v>27</v>
      </c>
      <c r="AA19953">
        <v>0</v>
      </c>
      <c r="AB19953">
        <v>38</v>
      </c>
      <c r="AC19953">
        <v>3</v>
      </c>
    </row>
    <row r="19954" spans="1:39" x14ac:dyDescent="0.3">
      <c r="A19954">
        <v>1402</v>
      </c>
      <c r="B19954" t="s">
        <v>529</v>
      </c>
      <c r="C19954" t="s">
        <v>52</v>
      </c>
      <c r="Y19954">
        <v>44</v>
      </c>
      <c r="Z19954">
        <v>44</v>
      </c>
      <c r="AA19954">
        <v>0</v>
      </c>
      <c r="AB19954">
        <v>44</v>
      </c>
      <c r="AC19954">
        <v>1</v>
      </c>
    </row>
    <row r="19955" spans="1:39" x14ac:dyDescent="0.3">
      <c r="A19955">
        <v>1402</v>
      </c>
      <c r="B19955" t="s">
        <v>826</v>
      </c>
      <c r="C19955" t="s">
        <v>439</v>
      </c>
      <c r="AD19955">
        <v>3</v>
      </c>
      <c r="AE19955">
        <v>51</v>
      </c>
      <c r="AF19955">
        <v>2</v>
      </c>
      <c r="AG19955">
        <v>66.7</v>
      </c>
      <c r="AH19955">
        <v>8</v>
      </c>
      <c r="AI19955">
        <v>2</v>
      </c>
    </row>
    <row r="19956" spans="1:39" x14ac:dyDescent="0.3">
      <c r="A19956">
        <v>1402</v>
      </c>
      <c r="B19956" t="s">
        <v>529</v>
      </c>
      <c r="C19956" t="s">
        <v>4443</v>
      </c>
      <c r="AD19956">
        <v>4</v>
      </c>
      <c r="AE19956">
        <v>44</v>
      </c>
      <c r="AF19956">
        <v>3</v>
      </c>
      <c r="AG19956">
        <v>75</v>
      </c>
      <c r="AH19956">
        <v>13</v>
      </c>
      <c r="AI19956">
        <v>4</v>
      </c>
    </row>
    <row r="19957" spans="1:39" x14ac:dyDescent="0.3">
      <c r="A19957">
        <v>1402</v>
      </c>
      <c r="B19957" t="s">
        <v>826</v>
      </c>
      <c r="C19957" t="s">
        <v>4758</v>
      </c>
      <c r="AJ19957">
        <v>52</v>
      </c>
      <c r="AK19957">
        <v>234</v>
      </c>
      <c r="AL19957">
        <v>46.8</v>
      </c>
      <c r="AM19957">
        <v>5</v>
      </c>
    </row>
    <row r="19958" spans="1:39" x14ac:dyDescent="0.3">
      <c r="A19958">
        <v>1402</v>
      </c>
      <c r="B19958" t="s">
        <v>529</v>
      </c>
      <c r="C19958" t="s">
        <v>4444</v>
      </c>
      <c r="AJ19958">
        <v>47</v>
      </c>
      <c r="AK19958">
        <v>88</v>
      </c>
      <c r="AL19958">
        <v>44</v>
      </c>
      <c r="AM19958">
        <v>2</v>
      </c>
    </row>
    <row r="19959" spans="1:39" x14ac:dyDescent="0.3">
      <c r="A19959">
        <v>1403</v>
      </c>
      <c r="B19959" t="s">
        <v>730</v>
      </c>
      <c r="C19959" t="s">
        <v>4759</v>
      </c>
      <c r="D19959">
        <v>51</v>
      </c>
      <c r="E19959">
        <v>49</v>
      </c>
      <c r="F19959">
        <v>25</v>
      </c>
      <c r="G19959">
        <v>2</v>
      </c>
      <c r="H19959">
        <v>0</v>
      </c>
      <c r="I19959">
        <v>274</v>
      </c>
      <c r="J19959">
        <v>86.3</v>
      </c>
    </row>
    <row r="19960" spans="1:39" x14ac:dyDescent="0.3">
      <c r="A19960">
        <v>1403</v>
      </c>
      <c r="B19960" t="s">
        <v>886</v>
      </c>
      <c r="C19960" t="s">
        <v>4760</v>
      </c>
      <c r="D19960">
        <v>39</v>
      </c>
      <c r="E19960">
        <v>64.099999999999994</v>
      </c>
      <c r="F19960">
        <v>25</v>
      </c>
      <c r="G19960">
        <v>1</v>
      </c>
      <c r="H19960">
        <v>0</v>
      </c>
      <c r="I19960">
        <v>214</v>
      </c>
      <c r="J19960">
        <v>105.1</v>
      </c>
    </row>
    <row r="19961" spans="1:39" x14ac:dyDescent="0.3">
      <c r="A19961">
        <v>1403</v>
      </c>
      <c r="B19961" t="s">
        <v>730</v>
      </c>
      <c r="C19961" t="s">
        <v>3364</v>
      </c>
      <c r="K19961">
        <v>13</v>
      </c>
      <c r="L19961">
        <v>0</v>
      </c>
      <c r="M19961">
        <v>4</v>
      </c>
      <c r="N19961">
        <v>0</v>
      </c>
      <c r="O19961">
        <v>20</v>
      </c>
    </row>
    <row r="19962" spans="1:39" x14ac:dyDescent="0.3">
      <c r="A19962">
        <v>1403</v>
      </c>
      <c r="B19962" t="s">
        <v>730</v>
      </c>
      <c r="C19962" t="s">
        <v>4759</v>
      </c>
      <c r="K19962">
        <v>4</v>
      </c>
      <c r="L19962">
        <v>0</v>
      </c>
      <c r="M19962">
        <v>5</v>
      </c>
      <c r="N19962">
        <v>0</v>
      </c>
      <c r="O19962">
        <v>7</v>
      </c>
    </row>
    <row r="19963" spans="1:39" x14ac:dyDescent="0.3">
      <c r="A19963">
        <v>1403</v>
      </c>
      <c r="B19963" t="s">
        <v>730</v>
      </c>
      <c r="C19963" t="s">
        <v>3279</v>
      </c>
      <c r="K19963">
        <v>0</v>
      </c>
      <c r="L19963">
        <v>0</v>
      </c>
      <c r="M19963">
        <v>0</v>
      </c>
      <c r="N19963">
        <v>0</v>
      </c>
      <c r="O19963">
        <v>0</v>
      </c>
    </row>
    <row r="19964" spans="1:39" x14ac:dyDescent="0.3">
      <c r="A19964">
        <v>1403</v>
      </c>
      <c r="B19964" t="s">
        <v>730</v>
      </c>
      <c r="C19964" t="s">
        <v>180</v>
      </c>
      <c r="K19964">
        <v>0</v>
      </c>
      <c r="L19964">
        <v>0</v>
      </c>
      <c r="M19964">
        <v>0</v>
      </c>
      <c r="N19964">
        <v>0</v>
      </c>
      <c r="O19964">
        <v>0</v>
      </c>
    </row>
    <row r="19965" spans="1:39" x14ac:dyDescent="0.3">
      <c r="A19965">
        <v>1403</v>
      </c>
      <c r="B19965" t="s">
        <v>886</v>
      </c>
      <c r="C19965" t="s">
        <v>1102</v>
      </c>
      <c r="K19965">
        <v>11</v>
      </c>
      <c r="L19965">
        <v>0</v>
      </c>
      <c r="M19965">
        <v>10</v>
      </c>
      <c r="N19965">
        <v>1</v>
      </c>
      <c r="O19965">
        <v>40</v>
      </c>
    </row>
    <row r="19966" spans="1:39" x14ac:dyDescent="0.3">
      <c r="A19966">
        <v>1403</v>
      </c>
      <c r="B19966" t="s">
        <v>886</v>
      </c>
      <c r="C19966" t="s">
        <v>4760</v>
      </c>
      <c r="K19966">
        <v>13</v>
      </c>
      <c r="L19966">
        <v>0</v>
      </c>
      <c r="M19966">
        <v>7</v>
      </c>
      <c r="N19966">
        <v>0</v>
      </c>
      <c r="O19966">
        <v>23</v>
      </c>
    </row>
    <row r="19967" spans="1:39" x14ac:dyDescent="0.3">
      <c r="A19967">
        <v>1403</v>
      </c>
      <c r="B19967" t="s">
        <v>886</v>
      </c>
      <c r="C19967" t="s">
        <v>4239</v>
      </c>
      <c r="K19967">
        <v>6</v>
      </c>
      <c r="L19967">
        <v>0</v>
      </c>
      <c r="M19967">
        <v>7</v>
      </c>
      <c r="N19967">
        <v>0</v>
      </c>
      <c r="O19967">
        <v>16</v>
      </c>
    </row>
    <row r="19968" spans="1:39" x14ac:dyDescent="0.3">
      <c r="A19968">
        <v>1403</v>
      </c>
      <c r="B19968" t="s">
        <v>886</v>
      </c>
      <c r="C19968" t="s">
        <v>4761</v>
      </c>
      <c r="K19968">
        <v>2</v>
      </c>
      <c r="L19968">
        <v>0</v>
      </c>
      <c r="M19968">
        <v>5</v>
      </c>
      <c r="N19968">
        <v>0</v>
      </c>
      <c r="O19968">
        <v>8</v>
      </c>
    </row>
    <row r="19969" spans="1:19" x14ac:dyDescent="0.3">
      <c r="A19969">
        <v>1403</v>
      </c>
      <c r="B19969" t="s">
        <v>886</v>
      </c>
      <c r="C19969" t="s">
        <v>2211</v>
      </c>
      <c r="K19969">
        <v>2</v>
      </c>
      <c r="L19969">
        <v>0</v>
      </c>
      <c r="M19969">
        <v>5</v>
      </c>
      <c r="N19969">
        <v>0</v>
      </c>
      <c r="O19969">
        <v>5</v>
      </c>
    </row>
    <row r="19970" spans="1:19" x14ac:dyDescent="0.3">
      <c r="A19970">
        <v>1403</v>
      </c>
      <c r="B19970" t="s">
        <v>886</v>
      </c>
      <c r="C19970" t="s">
        <v>4762</v>
      </c>
      <c r="K19970">
        <v>0</v>
      </c>
      <c r="L19970">
        <v>0</v>
      </c>
      <c r="M19970">
        <v>0</v>
      </c>
      <c r="N19970">
        <v>0</v>
      </c>
      <c r="O19970">
        <v>0</v>
      </c>
    </row>
    <row r="19971" spans="1:19" x14ac:dyDescent="0.3">
      <c r="A19971">
        <v>1403</v>
      </c>
      <c r="B19971" t="s">
        <v>886</v>
      </c>
      <c r="C19971" t="s">
        <v>413</v>
      </c>
      <c r="K19971">
        <v>0</v>
      </c>
      <c r="L19971">
        <v>0</v>
      </c>
      <c r="M19971">
        <v>0</v>
      </c>
      <c r="N19971">
        <v>0</v>
      </c>
      <c r="O19971">
        <v>0</v>
      </c>
    </row>
    <row r="19972" spans="1:19" x14ac:dyDescent="0.3">
      <c r="A19972">
        <v>1403</v>
      </c>
      <c r="B19972" t="s">
        <v>730</v>
      </c>
      <c r="C19972" t="s">
        <v>1377</v>
      </c>
      <c r="P19972">
        <v>43</v>
      </c>
      <c r="Q19972">
        <v>0</v>
      </c>
      <c r="R19972">
        <v>137</v>
      </c>
      <c r="S19972">
        <v>7</v>
      </c>
    </row>
    <row r="19973" spans="1:19" x14ac:dyDescent="0.3">
      <c r="A19973">
        <v>1403</v>
      </c>
      <c r="B19973" t="s">
        <v>730</v>
      </c>
      <c r="C19973" t="s">
        <v>3279</v>
      </c>
      <c r="P19973">
        <v>19</v>
      </c>
      <c r="Q19973">
        <v>0</v>
      </c>
      <c r="R19973">
        <v>31</v>
      </c>
      <c r="S19973">
        <v>3</v>
      </c>
    </row>
    <row r="19974" spans="1:19" x14ac:dyDescent="0.3">
      <c r="A19974">
        <v>1403</v>
      </c>
      <c r="B19974" t="s">
        <v>730</v>
      </c>
      <c r="C19974" t="s">
        <v>291</v>
      </c>
      <c r="P19974">
        <v>25</v>
      </c>
      <c r="Q19974">
        <v>0</v>
      </c>
      <c r="R19974">
        <v>25</v>
      </c>
      <c r="S19974">
        <v>1</v>
      </c>
    </row>
    <row r="19975" spans="1:19" x14ac:dyDescent="0.3">
      <c r="A19975">
        <v>1403</v>
      </c>
      <c r="B19975" t="s">
        <v>730</v>
      </c>
      <c r="C19975" t="s">
        <v>369</v>
      </c>
      <c r="P19975">
        <v>16</v>
      </c>
      <c r="Q19975">
        <v>0</v>
      </c>
      <c r="R19975">
        <v>21</v>
      </c>
      <c r="S19975">
        <v>3</v>
      </c>
    </row>
    <row r="19976" spans="1:19" x14ac:dyDescent="0.3">
      <c r="A19976">
        <v>1403</v>
      </c>
      <c r="B19976" t="s">
        <v>730</v>
      </c>
      <c r="C19976" t="s">
        <v>350</v>
      </c>
      <c r="P19976">
        <v>16</v>
      </c>
      <c r="Q19976">
        <v>0</v>
      </c>
      <c r="R19976">
        <v>16</v>
      </c>
      <c r="S19976">
        <v>1</v>
      </c>
    </row>
    <row r="19977" spans="1:19" x14ac:dyDescent="0.3">
      <c r="A19977">
        <v>1403</v>
      </c>
      <c r="B19977" t="s">
        <v>730</v>
      </c>
      <c r="C19977" t="s">
        <v>4763</v>
      </c>
      <c r="P19977">
        <v>8</v>
      </c>
      <c r="Q19977">
        <v>0</v>
      </c>
      <c r="R19977">
        <v>15</v>
      </c>
      <c r="S19977">
        <v>3</v>
      </c>
    </row>
    <row r="19978" spans="1:19" x14ac:dyDescent="0.3">
      <c r="A19978">
        <v>1403</v>
      </c>
      <c r="B19978" t="s">
        <v>730</v>
      </c>
      <c r="C19978" t="s">
        <v>935</v>
      </c>
      <c r="P19978">
        <v>14</v>
      </c>
      <c r="Q19978">
        <v>0</v>
      </c>
      <c r="R19978">
        <v>14</v>
      </c>
      <c r="S19978">
        <v>1</v>
      </c>
    </row>
    <row r="19979" spans="1:19" x14ac:dyDescent="0.3">
      <c r="A19979">
        <v>1403</v>
      </c>
      <c r="B19979" t="s">
        <v>730</v>
      </c>
      <c r="C19979" t="s">
        <v>3364</v>
      </c>
      <c r="P19979">
        <v>5</v>
      </c>
      <c r="Q19979">
        <v>0</v>
      </c>
      <c r="R19979">
        <v>9</v>
      </c>
      <c r="S19979">
        <v>5</v>
      </c>
    </row>
    <row r="19980" spans="1:19" x14ac:dyDescent="0.3">
      <c r="A19980">
        <v>1403</v>
      </c>
      <c r="B19980" t="s">
        <v>730</v>
      </c>
      <c r="C19980" t="s">
        <v>849</v>
      </c>
      <c r="P19980">
        <v>6</v>
      </c>
      <c r="Q19980">
        <v>0</v>
      </c>
      <c r="R19980">
        <v>6</v>
      </c>
      <c r="S19980">
        <v>1</v>
      </c>
    </row>
    <row r="19981" spans="1:19" x14ac:dyDescent="0.3">
      <c r="A19981">
        <v>1403</v>
      </c>
      <c r="B19981" t="s">
        <v>886</v>
      </c>
      <c r="C19981" t="s">
        <v>4571</v>
      </c>
      <c r="P19981">
        <v>36</v>
      </c>
      <c r="Q19981">
        <v>0</v>
      </c>
      <c r="R19981">
        <v>49</v>
      </c>
      <c r="S19981">
        <v>3</v>
      </c>
    </row>
    <row r="19982" spans="1:19" x14ac:dyDescent="0.3">
      <c r="A19982">
        <v>1403</v>
      </c>
      <c r="B19982" t="s">
        <v>886</v>
      </c>
      <c r="C19982" t="s">
        <v>413</v>
      </c>
      <c r="P19982">
        <v>22</v>
      </c>
      <c r="Q19982">
        <v>0</v>
      </c>
      <c r="R19982">
        <v>41</v>
      </c>
      <c r="S19982">
        <v>3</v>
      </c>
    </row>
    <row r="19983" spans="1:19" x14ac:dyDescent="0.3">
      <c r="A19983">
        <v>1403</v>
      </c>
      <c r="B19983" t="s">
        <v>886</v>
      </c>
      <c r="C19983" t="s">
        <v>4429</v>
      </c>
      <c r="P19983">
        <v>39</v>
      </c>
      <c r="Q19983">
        <v>0</v>
      </c>
      <c r="R19983">
        <v>39</v>
      </c>
      <c r="S19983">
        <v>1</v>
      </c>
    </row>
    <row r="19984" spans="1:19" x14ac:dyDescent="0.3">
      <c r="A19984">
        <v>1403</v>
      </c>
      <c r="B19984" t="s">
        <v>886</v>
      </c>
      <c r="C19984" t="s">
        <v>1102</v>
      </c>
      <c r="P19984">
        <v>12</v>
      </c>
      <c r="Q19984">
        <v>0</v>
      </c>
      <c r="R19984">
        <v>23</v>
      </c>
      <c r="S19984">
        <v>6</v>
      </c>
    </row>
    <row r="19985" spans="1:39" x14ac:dyDescent="0.3">
      <c r="A19985">
        <v>1403</v>
      </c>
      <c r="B19985" t="s">
        <v>886</v>
      </c>
      <c r="C19985" t="s">
        <v>2211</v>
      </c>
      <c r="P19985">
        <v>11</v>
      </c>
      <c r="Q19985">
        <v>0</v>
      </c>
      <c r="R19985">
        <v>23</v>
      </c>
      <c r="S19985">
        <v>4</v>
      </c>
    </row>
    <row r="19986" spans="1:39" x14ac:dyDescent="0.3">
      <c r="A19986">
        <v>1403</v>
      </c>
      <c r="B19986" t="s">
        <v>886</v>
      </c>
      <c r="C19986" t="s">
        <v>1760</v>
      </c>
      <c r="P19986">
        <v>14</v>
      </c>
      <c r="Q19986">
        <v>0</v>
      </c>
      <c r="R19986">
        <v>23</v>
      </c>
      <c r="S19986">
        <v>2</v>
      </c>
    </row>
    <row r="19987" spans="1:39" x14ac:dyDescent="0.3">
      <c r="A19987">
        <v>1403</v>
      </c>
      <c r="B19987" t="s">
        <v>886</v>
      </c>
      <c r="C19987" t="s">
        <v>107</v>
      </c>
      <c r="P19987">
        <v>8</v>
      </c>
      <c r="Q19987">
        <v>0</v>
      </c>
      <c r="R19987">
        <v>13</v>
      </c>
      <c r="S19987">
        <v>2</v>
      </c>
    </row>
    <row r="19988" spans="1:39" x14ac:dyDescent="0.3">
      <c r="A19988">
        <v>1403</v>
      </c>
      <c r="B19988" t="s">
        <v>886</v>
      </c>
      <c r="C19988" t="s">
        <v>4239</v>
      </c>
      <c r="P19988">
        <v>4</v>
      </c>
      <c r="Q19988">
        <v>0</v>
      </c>
      <c r="R19988">
        <v>3</v>
      </c>
      <c r="S19988">
        <v>4</v>
      </c>
    </row>
    <row r="19989" spans="1:39" x14ac:dyDescent="0.3">
      <c r="A19989">
        <v>1403</v>
      </c>
      <c r="B19989" t="s">
        <v>730</v>
      </c>
      <c r="C19989" t="s">
        <v>312</v>
      </c>
      <c r="T19989">
        <v>2</v>
      </c>
      <c r="U19989">
        <v>2</v>
      </c>
      <c r="V19989">
        <v>0</v>
      </c>
      <c r="W19989">
        <v>2</v>
      </c>
      <c r="X19989">
        <v>1</v>
      </c>
    </row>
    <row r="19990" spans="1:39" x14ac:dyDescent="0.3">
      <c r="A19990">
        <v>1403</v>
      </c>
      <c r="B19990" t="s">
        <v>886</v>
      </c>
      <c r="C19990" t="s">
        <v>1760</v>
      </c>
      <c r="T19990">
        <v>36</v>
      </c>
      <c r="U19990">
        <v>36</v>
      </c>
      <c r="V19990">
        <v>0</v>
      </c>
      <c r="W19990">
        <v>36</v>
      </c>
      <c r="X19990">
        <v>1</v>
      </c>
    </row>
    <row r="19991" spans="1:39" x14ac:dyDescent="0.3">
      <c r="A19991">
        <v>1403</v>
      </c>
      <c r="B19991" t="s">
        <v>730</v>
      </c>
      <c r="C19991" t="s">
        <v>180</v>
      </c>
      <c r="Y19991">
        <v>1.7</v>
      </c>
      <c r="Z19991">
        <v>3</v>
      </c>
      <c r="AA19991">
        <v>0</v>
      </c>
      <c r="AB19991">
        <v>5</v>
      </c>
      <c r="AC19991">
        <v>3</v>
      </c>
    </row>
    <row r="19992" spans="1:39" x14ac:dyDescent="0.3">
      <c r="A19992">
        <v>1403</v>
      </c>
      <c r="B19992" t="s">
        <v>730</v>
      </c>
      <c r="C19992" t="s">
        <v>2652</v>
      </c>
      <c r="Y19992">
        <v>-3</v>
      </c>
      <c r="Z19992">
        <v>-3</v>
      </c>
      <c r="AA19992">
        <v>0</v>
      </c>
      <c r="AB19992">
        <v>-3</v>
      </c>
      <c r="AC19992">
        <v>1</v>
      </c>
    </row>
    <row r="19993" spans="1:39" x14ac:dyDescent="0.3">
      <c r="A19993">
        <v>1403</v>
      </c>
      <c r="B19993" t="s">
        <v>886</v>
      </c>
      <c r="C19993" t="s">
        <v>4762</v>
      </c>
      <c r="Y19993">
        <v>7</v>
      </c>
      <c r="Z19993">
        <v>16</v>
      </c>
      <c r="AA19993">
        <v>0</v>
      </c>
      <c r="AB19993">
        <v>35</v>
      </c>
      <c r="AC19993">
        <v>5</v>
      </c>
    </row>
    <row r="19994" spans="1:39" x14ac:dyDescent="0.3">
      <c r="A19994">
        <v>1403</v>
      </c>
      <c r="B19994" t="s">
        <v>730</v>
      </c>
      <c r="C19994" t="s">
        <v>4764</v>
      </c>
      <c r="AD19994">
        <v>1</v>
      </c>
      <c r="AE19994" t="s">
        <v>136</v>
      </c>
      <c r="AF19994">
        <v>0</v>
      </c>
      <c r="AG19994">
        <v>0</v>
      </c>
      <c r="AH19994">
        <v>0</v>
      </c>
      <c r="AI19994">
        <v>0</v>
      </c>
    </row>
    <row r="19995" spans="1:39" x14ac:dyDescent="0.3">
      <c r="A19995">
        <v>1403</v>
      </c>
      <c r="B19995" t="s">
        <v>886</v>
      </c>
      <c r="C19995" t="s">
        <v>400</v>
      </c>
      <c r="AD19995">
        <v>3</v>
      </c>
      <c r="AE19995">
        <v>42</v>
      </c>
      <c r="AF19995">
        <v>2</v>
      </c>
      <c r="AG19995">
        <v>66.7</v>
      </c>
      <c r="AH19995">
        <v>7</v>
      </c>
      <c r="AI19995">
        <v>1</v>
      </c>
    </row>
    <row r="19996" spans="1:39" x14ac:dyDescent="0.3">
      <c r="A19996">
        <v>1403</v>
      </c>
      <c r="B19996" t="s">
        <v>730</v>
      </c>
      <c r="C19996" t="s">
        <v>761</v>
      </c>
      <c r="AJ19996">
        <v>58</v>
      </c>
      <c r="AK19996">
        <v>447</v>
      </c>
      <c r="AL19996">
        <v>44.7</v>
      </c>
      <c r="AM19996">
        <v>10</v>
      </c>
    </row>
    <row r="19997" spans="1:39" x14ac:dyDescent="0.3">
      <c r="A19997">
        <v>1403</v>
      </c>
      <c r="B19997" t="s">
        <v>886</v>
      </c>
      <c r="C19997" t="s">
        <v>187</v>
      </c>
      <c r="AJ19997">
        <v>52</v>
      </c>
      <c r="AK19997">
        <v>329</v>
      </c>
      <c r="AL19997">
        <v>41.1</v>
      </c>
      <c r="AM19997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41"/>
  <sheetViews>
    <sheetView topLeftCell="A417" workbookViewId="0">
      <selection activeCell="D504" sqref="D504"/>
    </sheetView>
  </sheetViews>
  <sheetFormatPr defaultRowHeight="14.4" x14ac:dyDescent="0.3"/>
  <cols>
    <col min="3" max="3" width="13.44140625" customWidth="1"/>
    <col min="4" max="6" width="32.88671875" bestFit="1" customWidth="1"/>
    <col min="7" max="7" width="32.88671875" customWidth="1"/>
    <col min="9" max="9" width="18.109375" customWidth="1"/>
    <col min="10" max="10" width="18.5546875" customWidth="1"/>
    <col min="11" max="11" width="19.6640625" customWidth="1"/>
    <col min="12" max="12" width="20.88671875" customWidth="1"/>
    <col min="13" max="13" width="20.109375" customWidth="1"/>
    <col min="14" max="14" width="21.33203125" customWidth="1"/>
    <col min="15" max="15" width="12.6640625" bestFit="1" customWidth="1"/>
    <col min="16" max="17" width="32.88671875" bestFit="1" customWidth="1"/>
    <col min="18" max="18" width="21.5546875" bestFit="1" customWidth="1"/>
    <col min="19" max="19" width="16.5546875" bestFit="1" customWidth="1"/>
    <col min="20" max="20" width="15.88671875" bestFit="1" customWidth="1"/>
  </cols>
  <sheetData>
    <row r="1" spans="1:20" x14ac:dyDescent="0.3">
      <c r="B1" t="s">
        <v>4765</v>
      </c>
      <c r="C1" t="s">
        <v>4766</v>
      </c>
      <c r="D1" t="s">
        <v>4774</v>
      </c>
      <c r="E1" t="s">
        <v>4767</v>
      </c>
      <c r="F1" t="s">
        <v>4768</v>
      </c>
      <c r="G1" t="s">
        <v>4784</v>
      </c>
      <c r="H1" t="s">
        <v>4769</v>
      </c>
      <c r="I1" t="s">
        <v>4893</v>
      </c>
      <c r="J1" t="s">
        <v>4894</v>
      </c>
      <c r="K1" t="s">
        <v>4772</v>
      </c>
      <c r="L1" t="s">
        <v>4773</v>
      </c>
      <c r="M1" t="s">
        <v>4770</v>
      </c>
      <c r="N1" t="s">
        <v>4771</v>
      </c>
      <c r="O1" t="s">
        <v>4775</v>
      </c>
      <c r="P1" t="s">
        <v>4776</v>
      </c>
      <c r="Q1" t="s">
        <v>4777</v>
      </c>
      <c r="R1" t="s">
        <v>4781</v>
      </c>
      <c r="S1" t="s">
        <v>4783</v>
      </c>
      <c r="T1" t="s">
        <v>4869</v>
      </c>
    </row>
    <row r="2" spans="1:20" x14ac:dyDescent="0.3">
      <c r="A2" t="s">
        <v>4895</v>
      </c>
      <c r="B2">
        <v>2001</v>
      </c>
      <c r="C2">
        <v>40139</v>
      </c>
      <c r="D2" t="s">
        <v>1078</v>
      </c>
      <c r="E2" t="s">
        <v>1678</v>
      </c>
      <c r="F2" t="s">
        <v>1078</v>
      </c>
      <c r="G2" t="s">
        <v>4853</v>
      </c>
      <c r="H2">
        <v>2885</v>
      </c>
      <c r="I2">
        <v>64</v>
      </c>
      <c r="J2">
        <v>61</v>
      </c>
      <c r="K2">
        <v>11</v>
      </c>
      <c r="L2">
        <v>2</v>
      </c>
      <c r="M2">
        <v>6</v>
      </c>
      <c r="N2">
        <v>6</v>
      </c>
      <c r="O2">
        <f>IF(Table2[[#This Row],[Home Bowl Scores]]&gt;Table2[[#This Row],[Away Bowl Scores]], 1, 0)</f>
        <v>1</v>
      </c>
      <c r="P2" t="str">
        <f>IF(Table2[[#This Row],[Home Win]]=1, Table2[[#This Row],[Home Team]], Table2[[#This Row],[Away Team]])</f>
        <v>Marshall Thundering Herd</v>
      </c>
      <c r="Q2" t="str">
        <f>IF(Table2[[#This Row],[Home Win]]=1, Table2[[#This Row],[Away Team]], Table2[[#This Row],[Home Team]])</f>
        <v>East Carolina Pirates</v>
      </c>
      <c r="R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" s="2" t="b">
        <f>OR(Table2[[#This Row],[Away Bowl Scores]]=0, Table2[[#This Row],[Home Bowl Scores]]=0)</f>
        <v>0</v>
      </c>
      <c r="T2" s="2">
        <f>SUM(Table2[[#This Row],[Home Bowl Scores]:[Away Bowl Scores]])</f>
        <v>125</v>
      </c>
    </row>
    <row r="3" spans="1:20" x14ac:dyDescent="0.3">
      <c r="A3" t="s">
        <v>4895</v>
      </c>
      <c r="B3">
        <v>2011</v>
      </c>
      <c r="C3">
        <v>65256</v>
      </c>
      <c r="D3" t="s">
        <v>479</v>
      </c>
      <c r="E3" t="s">
        <v>786</v>
      </c>
      <c r="F3" t="s">
        <v>479</v>
      </c>
      <c r="G3" t="s">
        <v>4811</v>
      </c>
      <c r="H3">
        <v>17746</v>
      </c>
      <c r="I3">
        <v>67</v>
      </c>
      <c r="J3">
        <v>56</v>
      </c>
      <c r="K3">
        <v>10</v>
      </c>
      <c r="L3">
        <v>3</v>
      </c>
      <c r="M3">
        <v>7</v>
      </c>
      <c r="N3">
        <v>6</v>
      </c>
      <c r="O3">
        <f>IF(Table2[[#This Row],[Home Bowl Scores]]&gt;Table2[[#This Row],[Away Bowl Scores]], 1, 0)</f>
        <v>1</v>
      </c>
      <c r="P3" t="str">
        <f>IF(Table2[[#This Row],[Home Win]]=1, Table2[[#This Row],[Home Team]], Table2[[#This Row],[Away Team]])</f>
        <v>Baylor Bears</v>
      </c>
      <c r="Q3" t="str">
        <f>IF(Table2[[#This Row],[Home Win]]=1, Table2[[#This Row],[Away Team]], Table2[[#This Row],[Home Team]])</f>
        <v>Washington Huskies</v>
      </c>
      <c r="R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" s="2" t="b">
        <f>OR(Table2[[#This Row],[Away Bowl Scores]]=0, Table2[[#This Row],[Home Bowl Scores]]=0)</f>
        <v>0</v>
      </c>
      <c r="T3" s="2">
        <f>SUM(Table2[[#This Row],[Home Bowl Scores]:[Away Bowl Scores]])</f>
        <v>123</v>
      </c>
    </row>
    <row r="4" spans="1:20" x14ac:dyDescent="0.3">
      <c r="A4" t="s">
        <v>4895</v>
      </c>
      <c r="B4">
        <v>2016</v>
      </c>
      <c r="C4">
        <v>24975</v>
      </c>
      <c r="D4" t="s">
        <v>238</v>
      </c>
      <c r="E4" t="s">
        <v>237</v>
      </c>
      <c r="F4" t="s">
        <v>238</v>
      </c>
      <c r="G4" t="s">
        <v>4793</v>
      </c>
      <c r="H4">
        <v>27073</v>
      </c>
      <c r="I4">
        <v>50</v>
      </c>
      <c r="J4">
        <v>61</v>
      </c>
      <c r="K4">
        <v>7</v>
      </c>
      <c r="L4">
        <v>6</v>
      </c>
      <c r="M4">
        <v>9</v>
      </c>
      <c r="N4">
        <v>4</v>
      </c>
      <c r="O4">
        <f>IF(Table2[[#This Row],[Home Bowl Scores]]&gt;Table2[[#This Row],[Away Bowl Scores]], 1, 0)</f>
        <v>0</v>
      </c>
      <c r="P4" t="str">
        <f>IF(Table2[[#This Row],[Home Win]]=1, Table2[[#This Row],[Home Team]], Table2[[#This Row],[Away Team]])</f>
        <v>Idaho Vandals</v>
      </c>
      <c r="Q4" t="str">
        <f>IF(Table2[[#This Row],[Home Win]]=1, Table2[[#This Row],[Away Team]], Table2[[#This Row],[Home Team]])</f>
        <v>Colorado State Rams</v>
      </c>
      <c r="R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" s="2" t="b">
        <f>OR(Table2[[#This Row],[Away Bowl Scores]]=0, Table2[[#This Row],[Home Bowl Scores]]=0)</f>
        <v>0</v>
      </c>
      <c r="T4" s="2">
        <f>SUM(Table2[[#This Row],[Home Bowl Scores]:[Away Bowl Scores]])</f>
        <v>111</v>
      </c>
    </row>
    <row r="5" spans="1:20" x14ac:dyDescent="0.3">
      <c r="A5" t="s">
        <v>4895</v>
      </c>
      <c r="B5">
        <v>2015</v>
      </c>
      <c r="C5">
        <v>36811</v>
      </c>
      <c r="D5" t="s">
        <v>87</v>
      </c>
      <c r="E5" t="s">
        <v>118</v>
      </c>
      <c r="F5" t="s">
        <v>87</v>
      </c>
      <c r="G5" t="s">
        <v>4826</v>
      </c>
      <c r="H5">
        <v>23972</v>
      </c>
      <c r="I5">
        <v>44</v>
      </c>
      <c r="J5">
        <v>63</v>
      </c>
      <c r="K5">
        <v>7</v>
      </c>
      <c r="L5">
        <v>6</v>
      </c>
      <c r="M5">
        <v>9</v>
      </c>
      <c r="N5">
        <v>4</v>
      </c>
      <c r="O5">
        <f>IF(Table2[[#This Row],[Home Bowl Scores]]&gt;Table2[[#This Row],[Away Bowl Scores]], 1, 0)</f>
        <v>0</v>
      </c>
      <c r="P5" t="str">
        <f>IF(Table2[[#This Row],[Home Win]]=1, Table2[[#This Row],[Home Team]], Table2[[#This Row],[Away Team]])</f>
        <v>Toledo Rockets</v>
      </c>
      <c r="Q5" t="str">
        <f>IF(Table2[[#This Row],[Home Win]]=1, Table2[[#This Row],[Away Team]], Table2[[#This Row],[Home Team]])</f>
        <v>Arkansas State Red Wolves</v>
      </c>
      <c r="R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5" s="2" t="b">
        <f>OR(Table2[[#This Row],[Away Bowl Scores]]=0, Table2[[#This Row],[Home Bowl Scores]]=0)</f>
        <v>0</v>
      </c>
      <c r="T5" s="2">
        <f>SUM(Table2[[#This Row],[Home Bowl Scores]:[Away Bowl Scores]])</f>
        <v>107</v>
      </c>
    </row>
    <row r="6" spans="1:20" x14ac:dyDescent="0.3">
      <c r="B6">
        <v>2015</v>
      </c>
      <c r="C6">
        <v>31289</v>
      </c>
      <c r="D6" t="s">
        <v>611</v>
      </c>
      <c r="E6" t="s">
        <v>165</v>
      </c>
      <c r="F6" t="s">
        <v>611</v>
      </c>
      <c r="G6" t="s">
        <v>4800</v>
      </c>
      <c r="H6">
        <v>25533</v>
      </c>
      <c r="I6">
        <v>55</v>
      </c>
      <c r="J6">
        <v>52</v>
      </c>
      <c r="K6">
        <v>7</v>
      </c>
      <c r="L6">
        <v>6</v>
      </c>
      <c r="M6">
        <v>6</v>
      </c>
      <c r="N6">
        <v>7</v>
      </c>
      <c r="O6">
        <f>IF(Table2[[#This Row],[Home Bowl Scores]]&gt;Table2[[#This Row],[Away Bowl Scores]], 1, 0)</f>
        <v>1</v>
      </c>
      <c r="P6" t="str">
        <f>IF(Table2[[#This Row],[Home Win]]=1, Table2[[#This Row],[Home Team]], Table2[[#This Row],[Away Team]])</f>
        <v>Virginia Tech Hokies</v>
      </c>
      <c r="Q6" t="str">
        <f>IF(Table2[[#This Row],[Home Win]]=1, Table2[[#This Row],[Away Team]], Table2[[#This Row],[Home Team]])</f>
        <v>Tulsa Golden Hurricane</v>
      </c>
      <c r="R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6" s="2" t="b">
        <f>OR(Table2[[#This Row],[Away Bowl Scores]]=0, Table2[[#This Row],[Home Bowl Scores]]=0)</f>
        <v>0</v>
      </c>
      <c r="T6" s="2">
        <f>SUM(Table2[[#This Row],[Home Bowl Scores]:[Away Bowl Scores]])</f>
        <v>107</v>
      </c>
    </row>
    <row r="7" spans="1:20" x14ac:dyDescent="0.3">
      <c r="B7">
        <v>2014</v>
      </c>
      <c r="C7">
        <v>20761</v>
      </c>
      <c r="D7" t="s">
        <v>186</v>
      </c>
      <c r="E7" t="s">
        <v>210</v>
      </c>
      <c r="F7" t="s">
        <v>186</v>
      </c>
      <c r="G7" t="s">
        <v>4790</v>
      </c>
      <c r="H7">
        <v>23939</v>
      </c>
      <c r="I7">
        <v>55</v>
      </c>
      <c r="J7">
        <v>48</v>
      </c>
      <c r="K7">
        <v>10</v>
      </c>
      <c r="L7">
        <v>3</v>
      </c>
      <c r="M7">
        <v>8</v>
      </c>
      <c r="N7">
        <v>5</v>
      </c>
      <c r="O7">
        <f>IF(Table2[[#This Row],[Home Bowl Scores]]&gt;Table2[[#This Row],[Away Bowl Scores]], 1, 0)</f>
        <v>1</v>
      </c>
      <c r="P7" t="str">
        <f>IF(Table2[[#This Row],[Home Win]]=1, Table2[[#This Row],[Home Team]], Table2[[#This Row],[Away Team]])</f>
        <v>Memphis Tigers</v>
      </c>
      <c r="Q7" t="str">
        <f>IF(Table2[[#This Row],[Home Win]]=1, Table2[[#This Row],[Away Team]], Table2[[#This Row],[Home Team]])</f>
        <v>BYU Cougars</v>
      </c>
      <c r="R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7" s="2" t="b">
        <f>OR(Table2[[#This Row],[Away Bowl Scores]]=0, Table2[[#This Row],[Home Bowl Scores]]=0)</f>
        <v>0</v>
      </c>
      <c r="T7" s="2">
        <f>SUM(Table2[[#This Row],[Home Bowl Scores]:[Away Bowl Scores]])</f>
        <v>103</v>
      </c>
    </row>
    <row r="8" spans="1:20" x14ac:dyDescent="0.3">
      <c r="B8">
        <v>2012</v>
      </c>
      <c r="C8">
        <v>67563</v>
      </c>
      <c r="D8" t="s">
        <v>808</v>
      </c>
      <c r="E8" t="s">
        <v>527</v>
      </c>
      <c r="F8" t="s">
        <v>808</v>
      </c>
      <c r="G8" t="s">
        <v>4816</v>
      </c>
      <c r="H8">
        <v>17763</v>
      </c>
      <c r="I8">
        <v>33</v>
      </c>
      <c r="J8">
        <v>70</v>
      </c>
      <c r="K8">
        <v>10</v>
      </c>
      <c r="L8">
        <v>4</v>
      </c>
      <c r="M8">
        <v>10</v>
      </c>
      <c r="N8">
        <v>3</v>
      </c>
      <c r="O8">
        <f>IF(Table2[[#This Row],[Home Bowl Scores]]&gt;Table2[[#This Row],[Away Bowl Scores]], 1, 0)</f>
        <v>0</v>
      </c>
      <c r="P8" t="str">
        <f>IF(Table2[[#This Row],[Home Win]]=1, Table2[[#This Row],[Home Team]], Table2[[#This Row],[Away Team]])</f>
        <v>West Virginia Mountaineers</v>
      </c>
      <c r="Q8" t="str">
        <f>IF(Table2[[#This Row],[Home Win]]=1, Table2[[#This Row],[Away Team]], Table2[[#This Row],[Home Team]])</f>
        <v>Clemson Tigers</v>
      </c>
      <c r="R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8" s="2" t="b">
        <f>OR(Table2[[#This Row],[Away Bowl Scores]]=0, Table2[[#This Row],[Home Bowl Scores]]=0)</f>
        <v>0</v>
      </c>
      <c r="T8" s="2">
        <f>SUM(Table2[[#This Row],[Home Bowl Scores]:[Away Bowl Scores]])</f>
        <v>103</v>
      </c>
    </row>
    <row r="9" spans="1:20" x14ac:dyDescent="0.3">
      <c r="B9">
        <v>2003</v>
      </c>
      <c r="C9">
        <v>29005</v>
      </c>
      <c r="D9" t="s">
        <v>2526</v>
      </c>
      <c r="E9" t="s">
        <v>62</v>
      </c>
      <c r="F9" t="s">
        <v>2526</v>
      </c>
      <c r="G9" t="s">
        <v>4797</v>
      </c>
      <c r="H9">
        <v>5890</v>
      </c>
      <c r="I9">
        <v>54</v>
      </c>
      <c r="J9">
        <v>48</v>
      </c>
      <c r="K9">
        <v>9</v>
      </c>
      <c r="L9">
        <v>5</v>
      </c>
      <c r="M9">
        <v>7</v>
      </c>
      <c r="N9">
        <v>6</v>
      </c>
      <c r="O9">
        <f>IF(Table2[[#This Row],[Home Bowl Scores]]&gt;Table2[[#This Row],[Away Bowl Scores]], 1, 0)</f>
        <v>1</v>
      </c>
      <c r="P9" t="str">
        <f>IF(Table2[[#This Row],[Home Win]]=1, Table2[[#This Row],[Home Team]], Table2[[#This Row],[Away Team]])</f>
        <v>Hawaii Warriors</v>
      </c>
      <c r="Q9" t="str">
        <f>IF(Table2[[#This Row],[Home Win]]=1, Table2[[#This Row],[Away Team]], Table2[[#This Row],[Home Team]])</f>
        <v>Houston Cougars</v>
      </c>
      <c r="R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0.6428571428571429</v>
      </c>
      <c r="S9" s="2" t="b">
        <f>OR(Table2[[#This Row],[Away Bowl Scores]]=0, Table2[[#This Row],[Home Bowl Scores]]=0)</f>
        <v>0</v>
      </c>
      <c r="T9" s="2">
        <f>SUM(Table2[[#This Row],[Home Bowl Scores]:[Away Bowl Scores]])</f>
        <v>102</v>
      </c>
    </row>
    <row r="10" spans="1:20" x14ac:dyDescent="0.3">
      <c r="B10">
        <v>2003</v>
      </c>
      <c r="C10">
        <v>42364</v>
      </c>
      <c r="D10" t="s">
        <v>1153</v>
      </c>
      <c r="E10" t="s">
        <v>611</v>
      </c>
      <c r="F10" t="s">
        <v>1153</v>
      </c>
      <c r="G10" t="s">
        <v>4844</v>
      </c>
      <c r="H10">
        <v>5892</v>
      </c>
      <c r="I10">
        <v>52</v>
      </c>
      <c r="J10">
        <v>49</v>
      </c>
      <c r="K10">
        <v>8</v>
      </c>
      <c r="L10">
        <v>6</v>
      </c>
      <c r="M10">
        <v>8</v>
      </c>
      <c r="N10">
        <v>5</v>
      </c>
      <c r="O10">
        <f>IF(Table2[[#This Row],[Home Bowl Scores]]&gt;Table2[[#This Row],[Away Bowl Scores]], 1, 0)</f>
        <v>1</v>
      </c>
      <c r="P10" t="str">
        <f>IF(Table2[[#This Row],[Home Win]]=1, Table2[[#This Row],[Home Team]], Table2[[#This Row],[Away Team]])</f>
        <v>California Golden Bears</v>
      </c>
      <c r="Q10" t="str">
        <f>IF(Table2[[#This Row],[Home Win]]=1, Table2[[#This Row],[Away Team]], Table2[[#This Row],[Home Team]])</f>
        <v>Virginia Tech Hokies</v>
      </c>
      <c r="R1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0.5714285714285714</v>
      </c>
      <c r="S10" s="2" t="b">
        <f>OR(Table2[[#This Row],[Away Bowl Scores]]=0, Table2[[#This Row],[Home Bowl Scores]]=0)</f>
        <v>0</v>
      </c>
      <c r="T10" s="2">
        <f>SUM(Table2[[#This Row],[Home Bowl Scores]:[Away Bowl Scores]])</f>
        <v>101</v>
      </c>
    </row>
    <row r="11" spans="1:20" x14ac:dyDescent="0.3">
      <c r="B11">
        <v>2013</v>
      </c>
      <c r="C11">
        <v>67946</v>
      </c>
      <c r="D11" t="s">
        <v>570</v>
      </c>
      <c r="E11" t="s">
        <v>1108</v>
      </c>
      <c r="F11" t="s">
        <v>570</v>
      </c>
      <c r="G11" t="s">
        <v>4835</v>
      </c>
      <c r="H11">
        <v>20823</v>
      </c>
      <c r="I11">
        <v>52</v>
      </c>
      <c r="J11">
        <v>48</v>
      </c>
      <c r="K11">
        <v>9</v>
      </c>
      <c r="L11">
        <v>4</v>
      </c>
      <c r="M11">
        <v>10</v>
      </c>
      <c r="N11">
        <v>4</v>
      </c>
      <c r="O11">
        <f>IF(Table2[[#This Row],[Home Bowl Scores]]&gt;Table2[[#This Row],[Away Bowl Scores]], 1, 0)</f>
        <v>1</v>
      </c>
      <c r="P11" t="str">
        <f>IF(Table2[[#This Row],[Home Win]]=1, Table2[[#This Row],[Home Team]], Table2[[#This Row],[Away Team]])</f>
        <v>Texas A&amp;M Aggies</v>
      </c>
      <c r="Q11" t="str">
        <f>IF(Table2[[#This Row],[Home Win]]=1, Table2[[#This Row],[Away Team]], Table2[[#This Row],[Home Team]])</f>
        <v>Duke Blue Devils</v>
      </c>
      <c r="R1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1" s="2" t="b">
        <f>OR(Table2[[#This Row],[Away Bowl Scores]]=0, Table2[[#This Row],[Home Bowl Scores]]=0)</f>
        <v>0</v>
      </c>
      <c r="T11" s="2">
        <f>SUM(Table2[[#This Row],[Home Bowl Scores]:[Away Bowl Scores]])</f>
        <v>100</v>
      </c>
    </row>
    <row r="12" spans="1:20" x14ac:dyDescent="0.3">
      <c r="B12">
        <v>2007</v>
      </c>
      <c r="C12">
        <v>60624</v>
      </c>
      <c r="D12" t="s">
        <v>162</v>
      </c>
      <c r="E12" t="s">
        <v>2165</v>
      </c>
      <c r="F12" t="s">
        <v>162</v>
      </c>
      <c r="G12" t="s">
        <v>4854</v>
      </c>
      <c r="H12">
        <v>11686</v>
      </c>
      <c r="I12">
        <v>48</v>
      </c>
      <c r="J12">
        <v>51</v>
      </c>
      <c r="K12">
        <v>8</v>
      </c>
      <c r="L12">
        <v>6</v>
      </c>
      <c r="M12">
        <v>8</v>
      </c>
      <c r="N12">
        <v>5</v>
      </c>
      <c r="O12">
        <f>IF(Table2[[#This Row],[Home Bowl Scores]]&gt;Table2[[#This Row],[Away Bowl Scores]], 1, 0)</f>
        <v>0</v>
      </c>
      <c r="P12" t="str">
        <f>IF(Table2[[#This Row],[Home Win]]=1, Table2[[#This Row],[Home Team]], Table2[[#This Row],[Away Team]])</f>
        <v>Purdue Boilermakers</v>
      </c>
      <c r="Q12" t="str">
        <f>IF(Table2[[#This Row],[Home Win]]=1, Table2[[#This Row],[Away Team]], Table2[[#This Row],[Home Team]])</f>
        <v>Central Michigan Chippewas</v>
      </c>
      <c r="R1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2" s="2" t="b">
        <f>OR(Table2[[#This Row],[Away Bowl Scores]]=0, Table2[[#This Row],[Home Bowl Scores]]=0)</f>
        <v>0</v>
      </c>
      <c r="T12" s="2">
        <f>SUM(Table2[[#This Row],[Home Bowl Scores]:[Away Bowl Scores]])</f>
        <v>99</v>
      </c>
    </row>
    <row r="13" spans="1:20" x14ac:dyDescent="0.3">
      <c r="B13">
        <v>2004</v>
      </c>
      <c r="C13">
        <v>39754</v>
      </c>
      <c r="D13" t="s">
        <v>3877</v>
      </c>
      <c r="E13" t="s">
        <v>2526</v>
      </c>
      <c r="F13" t="s">
        <v>3877</v>
      </c>
      <c r="G13" t="s">
        <v>4797</v>
      </c>
      <c r="H13">
        <v>7300</v>
      </c>
      <c r="I13">
        <v>40</v>
      </c>
      <c r="J13">
        <v>59</v>
      </c>
      <c r="K13">
        <v>7</v>
      </c>
      <c r="L13">
        <v>5</v>
      </c>
      <c r="M13">
        <v>8</v>
      </c>
      <c r="N13">
        <v>5</v>
      </c>
      <c r="O13">
        <f>IF(Table2[[#This Row],[Home Bowl Scores]]&gt;Table2[[#This Row],[Away Bowl Scores]], 1, 0)</f>
        <v>0</v>
      </c>
      <c r="P13" t="str">
        <f>IF(Table2[[#This Row],[Home Win]]=1, Table2[[#This Row],[Home Team]], Table2[[#This Row],[Away Team]])</f>
        <v>Hawaii Warriors</v>
      </c>
      <c r="Q13" t="str">
        <f>IF(Table2[[#This Row],[Home Win]]=1, Table2[[#This Row],[Away Team]], Table2[[#This Row],[Home Team]])</f>
        <v>UAB Blazers</v>
      </c>
      <c r="R1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3" s="2" t="b">
        <f>OR(Table2[[#This Row],[Away Bowl Scores]]=0, Table2[[#This Row],[Home Bowl Scores]]=0)</f>
        <v>0</v>
      </c>
      <c r="T13" s="2">
        <f>SUM(Table2[[#This Row],[Home Bowl Scores]:[Away Bowl Scores]])</f>
        <v>99</v>
      </c>
    </row>
    <row r="14" spans="1:20" x14ac:dyDescent="0.3">
      <c r="B14">
        <v>2014</v>
      </c>
      <c r="C14">
        <v>13667</v>
      </c>
      <c r="D14" t="s">
        <v>189</v>
      </c>
      <c r="E14" t="s">
        <v>162</v>
      </c>
      <c r="F14" t="s">
        <v>189</v>
      </c>
      <c r="G14" t="s">
        <v>4827</v>
      </c>
      <c r="H14">
        <v>23944</v>
      </c>
      <c r="I14">
        <v>49</v>
      </c>
      <c r="J14">
        <v>48</v>
      </c>
      <c r="K14">
        <v>8</v>
      </c>
      <c r="L14">
        <v>5</v>
      </c>
      <c r="M14">
        <v>7</v>
      </c>
      <c r="N14">
        <v>6</v>
      </c>
      <c r="O14">
        <f>IF(Table2[[#This Row],[Home Bowl Scores]]&gt;Table2[[#This Row],[Away Bowl Scores]], 1, 0)</f>
        <v>1</v>
      </c>
      <c r="P14" t="str">
        <f>IF(Table2[[#This Row],[Home Win]]=1, Table2[[#This Row],[Home Team]], Table2[[#This Row],[Away Team]])</f>
        <v>Western Kentucky Hilltoppers</v>
      </c>
      <c r="Q14" t="str">
        <f>IF(Table2[[#This Row],[Home Win]]=1, Table2[[#This Row],[Away Team]], Table2[[#This Row],[Home Team]])</f>
        <v>Central Michigan Chippewas</v>
      </c>
      <c r="R1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4" s="2" t="b">
        <f>OR(Table2[[#This Row],[Away Bowl Scores]]=0, Table2[[#This Row],[Home Bowl Scores]]=0)</f>
        <v>0</v>
      </c>
      <c r="T14" s="2">
        <f>SUM(Table2[[#This Row],[Home Bowl Scores]:[Away Bowl Scores]])</f>
        <v>97</v>
      </c>
    </row>
    <row r="15" spans="1:20" x14ac:dyDescent="0.3">
      <c r="B15">
        <v>2010</v>
      </c>
      <c r="C15">
        <v>43673</v>
      </c>
      <c r="D15" t="s">
        <v>165</v>
      </c>
      <c r="E15" t="s">
        <v>2526</v>
      </c>
      <c r="F15" t="s">
        <v>165</v>
      </c>
      <c r="G15" t="s">
        <v>4797</v>
      </c>
      <c r="H15">
        <v>16225</v>
      </c>
      <c r="I15">
        <v>62</v>
      </c>
      <c r="J15">
        <v>35</v>
      </c>
      <c r="K15">
        <v>10</v>
      </c>
      <c r="L15">
        <v>3</v>
      </c>
      <c r="M15">
        <v>10</v>
      </c>
      <c r="N15">
        <v>4</v>
      </c>
      <c r="O15">
        <f>IF(Table2[[#This Row],[Home Bowl Scores]]&gt;Table2[[#This Row],[Away Bowl Scores]], 1, 0)</f>
        <v>1</v>
      </c>
      <c r="P15" t="str">
        <f>IF(Table2[[#This Row],[Home Win]]=1, Table2[[#This Row],[Home Team]], Table2[[#This Row],[Away Team]])</f>
        <v>Tulsa Golden Hurricane</v>
      </c>
      <c r="Q15" t="str">
        <f>IF(Table2[[#This Row],[Home Win]]=1, Table2[[#This Row],[Away Team]], Table2[[#This Row],[Home Team]])</f>
        <v>Hawaii Warriors</v>
      </c>
      <c r="R1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15" s="2" t="b">
        <f>OR(Table2[[#This Row],[Away Bowl Scores]]=0, Table2[[#This Row],[Home Bowl Scores]]=0)</f>
        <v>0</v>
      </c>
      <c r="T15" s="2">
        <f>SUM(Table2[[#This Row],[Home Bowl Scores]:[Away Bowl Scores]])</f>
        <v>97</v>
      </c>
    </row>
    <row r="16" spans="1:20" x14ac:dyDescent="0.3">
      <c r="B16">
        <v>2005</v>
      </c>
      <c r="C16">
        <v>26254</v>
      </c>
      <c r="D16" t="s">
        <v>3699</v>
      </c>
      <c r="E16" t="s">
        <v>1170</v>
      </c>
      <c r="F16" t="s">
        <v>3699</v>
      </c>
      <c r="G16" t="s">
        <v>4797</v>
      </c>
      <c r="H16">
        <v>8718</v>
      </c>
      <c r="I16">
        <v>48</v>
      </c>
      <c r="J16">
        <v>49</v>
      </c>
      <c r="K16">
        <v>8</v>
      </c>
      <c r="L16">
        <v>5</v>
      </c>
      <c r="M16">
        <v>9</v>
      </c>
      <c r="N16">
        <v>3</v>
      </c>
      <c r="O16">
        <f>IF(Table2[[#This Row],[Home Bowl Scores]]&gt;Table2[[#This Row],[Away Bowl Scores]], 1, 0)</f>
        <v>0</v>
      </c>
      <c r="P16" t="str">
        <f>IF(Table2[[#This Row],[Home Win]]=1, Table2[[#This Row],[Home Team]], Table2[[#This Row],[Away Team]])</f>
        <v>Nevada Wolf Pack</v>
      </c>
      <c r="Q16" t="str">
        <f>IF(Table2[[#This Row],[Home Win]]=1, Table2[[#This Row],[Away Team]], Table2[[#This Row],[Home Team]])</f>
        <v>UCF Golden Knights</v>
      </c>
      <c r="R1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16" s="2" t="b">
        <f>OR(Table2[[#This Row],[Away Bowl Scores]]=0, Table2[[#This Row],[Home Bowl Scores]]=0)</f>
        <v>0</v>
      </c>
      <c r="T16" s="2">
        <f>SUM(Table2[[#This Row],[Home Bowl Scores]:[Away Bowl Scores]])</f>
        <v>97</v>
      </c>
    </row>
    <row r="17" spans="2:20" x14ac:dyDescent="0.3">
      <c r="B17">
        <v>2014</v>
      </c>
      <c r="C17">
        <v>65172</v>
      </c>
      <c r="D17" t="s">
        <v>479</v>
      </c>
      <c r="E17" t="s">
        <v>89</v>
      </c>
      <c r="F17" t="s">
        <v>479</v>
      </c>
      <c r="G17" t="s">
        <v>4820</v>
      </c>
      <c r="H17">
        <v>20838</v>
      </c>
      <c r="I17">
        <v>42</v>
      </c>
      <c r="J17">
        <v>52</v>
      </c>
      <c r="K17">
        <v>11</v>
      </c>
      <c r="L17">
        <v>2</v>
      </c>
      <c r="M17">
        <v>12</v>
      </c>
      <c r="N17">
        <v>1</v>
      </c>
      <c r="O17">
        <f>IF(Table2[[#This Row],[Home Bowl Scores]]&gt;Table2[[#This Row],[Away Bowl Scores]], 1, 0)</f>
        <v>0</v>
      </c>
      <c r="P17" t="str">
        <f>IF(Table2[[#This Row],[Home Win]]=1, Table2[[#This Row],[Home Team]], Table2[[#This Row],[Away Team]])</f>
        <v>UCF Knights</v>
      </c>
      <c r="Q17" t="str">
        <f>IF(Table2[[#This Row],[Home Win]]=1, Table2[[#This Row],[Away Team]], Table2[[#This Row],[Home Team]])</f>
        <v>Baylor Bears</v>
      </c>
      <c r="R1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17" s="2" t="b">
        <f>OR(Table2[[#This Row],[Away Bowl Scores]]=0, Table2[[#This Row],[Home Bowl Scores]]=0)</f>
        <v>0</v>
      </c>
      <c r="T17" s="2">
        <f>SUM(Table2[[#This Row],[Home Bowl Scores]:[Away Bowl Scores]])</f>
        <v>94</v>
      </c>
    </row>
    <row r="18" spans="2:20" x14ac:dyDescent="0.3">
      <c r="B18">
        <v>2016</v>
      </c>
      <c r="C18">
        <v>40542</v>
      </c>
      <c r="D18" t="s">
        <v>283</v>
      </c>
      <c r="E18" t="s">
        <v>281</v>
      </c>
      <c r="F18" t="s">
        <v>283</v>
      </c>
      <c r="G18" t="s">
        <v>4795</v>
      </c>
      <c r="H18">
        <v>27074</v>
      </c>
      <c r="I18">
        <v>45</v>
      </c>
      <c r="J18">
        <v>48</v>
      </c>
      <c r="K18">
        <v>9</v>
      </c>
      <c r="L18">
        <v>5</v>
      </c>
      <c r="M18">
        <v>9</v>
      </c>
      <c r="N18">
        <v>5</v>
      </c>
      <c r="O18">
        <f>IF(Table2[[#This Row],[Home Bowl Scores]]&gt;Table2[[#This Row],[Away Bowl Scores]], 1, 0)</f>
        <v>0</v>
      </c>
      <c r="P18" t="str">
        <f>IF(Table2[[#This Row],[Home Win]]=1, Table2[[#This Row],[Home Team]], Table2[[#This Row],[Away Team]])</f>
        <v>Louisiana Tech Bulldogs</v>
      </c>
      <c r="Q18" t="str">
        <f>IF(Table2[[#This Row],[Home Win]]=1, Table2[[#This Row],[Away Team]], Table2[[#This Row],[Home Team]])</f>
        <v>Navy Midshipmen</v>
      </c>
      <c r="R1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0.6428571428571429</v>
      </c>
      <c r="S18" s="2" t="b">
        <f>OR(Table2[[#This Row],[Away Bowl Scores]]=0, Table2[[#This Row],[Home Bowl Scores]]=0)</f>
        <v>0</v>
      </c>
      <c r="T18" s="2">
        <f>SUM(Table2[[#This Row],[Home Bowl Scores]:[Away Bowl Scores]])</f>
        <v>93</v>
      </c>
    </row>
    <row r="19" spans="2:20" x14ac:dyDescent="0.3">
      <c r="B19">
        <v>2013</v>
      </c>
      <c r="C19">
        <v>27104</v>
      </c>
      <c r="D19" t="s">
        <v>238</v>
      </c>
      <c r="E19" t="s">
        <v>457</v>
      </c>
      <c r="F19" t="s">
        <v>238</v>
      </c>
      <c r="G19" t="s">
        <v>4785</v>
      </c>
      <c r="H19">
        <v>20806</v>
      </c>
      <c r="I19">
        <v>48</v>
      </c>
      <c r="J19">
        <v>45</v>
      </c>
      <c r="K19">
        <v>8</v>
      </c>
      <c r="L19">
        <v>6</v>
      </c>
      <c r="M19">
        <v>6</v>
      </c>
      <c r="N19">
        <v>7</v>
      </c>
      <c r="O19">
        <f>IF(Table2[[#This Row],[Home Bowl Scores]]&gt;Table2[[#This Row],[Away Bowl Scores]], 1, 0)</f>
        <v>1</v>
      </c>
      <c r="P19" t="str">
        <f>IF(Table2[[#This Row],[Home Win]]=1, Table2[[#This Row],[Home Team]], Table2[[#This Row],[Away Team]])</f>
        <v>Colorado State Rams</v>
      </c>
      <c r="Q19" t="str">
        <f>IF(Table2[[#This Row],[Home Win]]=1, Table2[[#This Row],[Away Team]], Table2[[#This Row],[Home Team]])</f>
        <v>Washington State Cougars</v>
      </c>
      <c r="R1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0.5714285714285714</v>
      </c>
      <c r="S19" s="2" t="b">
        <f>OR(Table2[[#This Row],[Away Bowl Scores]]=0, Table2[[#This Row],[Home Bowl Scores]]=0)</f>
        <v>0</v>
      </c>
      <c r="T19" s="2">
        <f>SUM(Table2[[#This Row],[Home Bowl Scores]:[Away Bowl Scores]])</f>
        <v>93</v>
      </c>
    </row>
    <row r="20" spans="2:20" x14ac:dyDescent="0.3">
      <c r="B20">
        <v>2015</v>
      </c>
      <c r="C20">
        <v>38915</v>
      </c>
      <c r="D20" t="s">
        <v>715</v>
      </c>
      <c r="E20" t="s">
        <v>1153</v>
      </c>
      <c r="F20" t="s">
        <v>715</v>
      </c>
      <c r="G20" t="s">
        <v>4795</v>
      </c>
      <c r="H20">
        <v>25515</v>
      </c>
      <c r="I20">
        <v>36</v>
      </c>
      <c r="J20">
        <v>55</v>
      </c>
      <c r="K20">
        <v>8</v>
      </c>
      <c r="L20">
        <v>6</v>
      </c>
      <c r="M20">
        <v>8</v>
      </c>
      <c r="N20">
        <v>5</v>
      </c>
      <c r="O20">
        <f>IF(Table2[[#This Row],[Home Bowl Scores]]&gt;Table2[[#This Row],[Away Bowl Scores]], 1, 0)</f>
        <v>0</v>
      </c>
      <c r="P20" t="str">
        <f>IF(Table2[[#This Row],[Home Win]]=1, Table2[[#This Row],[Home Team]], Table2[[#This Row],[Away Team]])</f>
        <v>California Golden Bears</v>
      </c>
      <c r="Q20" t="str">
        <f>IF(Table2[[#This Row],[Home Win]]=1, Table2[[#This Row],[Away Team]], Table2[[#This Row],[Home Team]])</f>
        <v>Air Force Falcons</v>
      </c>
      <c r="R2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0" s="2" t="b">
        <f>OR(Table2[[#This Row],[Away Bowl Scores]]=0, Table2[[#This Row],[Home Bowl Scores]]=0)</f>
        <v>0</v>
      </c>
      <c r="T20" s="2">
        <f>SUM(Table2[[#This Row],[Home Bowl Scores]:[Away Bowl Scores]])</f>
        <v>91</v>
      </c>
    </row>
    <row r="21" spans="2:20" x14ac:dyDescent="0.3">
      <c r="B21">
        <v>2012</v>
      </c>
      <c r="C21">
        <v>34172</v>
      </c>
      <c r="D21" t="s">
        <v>1349</v>
      </c>
      <c r="E21" t="s">
        <v>283</v>
      </c>
      <c r="F21" t="s">
        <v>1349</v>
      </c>
      <c r="G21" t="s">
        <v>4832</v>
      </c>
      <c r="H21">
        <v>19255</v>
      </c>
      <c r="I21">
        <v>62</v>
      </c>
      <c r="J21">
        <v>28</v>
      </c>
      <c r="K21">
        <v>8</v>
      </c>
      <c r="L21">
        <v>5</v>
      </c>
      <c r="M21">
        <v>8</v>
      </c>
      <c r="N21">
        <v>5</v>
      </c>
      <c r="O21">
        <f>IF(Table2[[#This Row],[Home Bowl Scores]]&gt;Table2[[#This Row],[Away Bowl Scores]], 1, 0)</f>
        <v>1</v>
      </c>
      <c r="P21" t="str">
        <f>IF(Table2[[#This Row],[Home Win]]=1, Table2[[#This Row],[Home Team]], Table2[[#This Row],[Away Team]])</f>
        <v>Arizona State Sun Devils</v>
      </c>
      <c r="Q21" t="str">
        <f>IF(Table2[[#This Row],[Home Win]]=1, Table2[[#This Row],[Away Team]], Table2[[#This Row],[Home Team]])</f>
        <v>Navy Midshipmen</v>
      </c>
      <c r="R2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1" s="2" t="b">
        <f>OR(Table2[[#This Row],[Away Bowl Scores]]=0, Table2[[#This Row],[Home Bowl Scores]]=0)</f>
        <v>0</v>
      </c>
      <c r="T21" s="2">
        <f>SUM(Table2[[#This Row],[Home Bowl Scores]:[Away Bowl Scores]])</f>
        <v>90</v>
      </c>
    </row>
    <row r="22" spans="2:20" x14ac:dyDescent="0.3">
      <c r="B22">
        <v>2001</v>
      </c>
      <c r="C22">
        <v>60548</v>
      </c>
      <c r="D22" t="s">
        <v>1542</v>
      </c>
      <c r="E22" t="s">
        <v>786</v>
      </c>
      <c r="F22" t="s">
        <v>1542</v>
      </c>
      <c r="G22" t="s">
        <v>4803</v>
      </c>
      <c r="H22">
        <v>2893</v>
      </c>
      <c r="I22">
        <v>47</v>
      </c>
      <c r="J22">
        <v>43</v>
      </c>
      <c r="K22">
        <v>11</v>
      </c>
      <c r="L22">
        <v>2</v>
      </c>
      <c r="M22">
        <v>8</v>
      </c>
      <c r="N22">
        <v>4</v>
      </c>
      <c r="O22">
        <f>IF(Table2[[#This Row],[Home Bowl Scores]]&gt;Table2[[#This Row],[Away Bowl Scores]], 1, 0)</f>
        <v>1</v>
      </c>
      <c r="P22" t="str">
        <f>IF(Table2[[#This Row],[Home Win]]=1, Table2[[#This Row],[Home Team]], Table2[[#This Row],[Away Team]])</f>
        <v>Texas Longhorns</v>
      </c>
      <c r="Q22" t="str">
        <f>IF(Table2[[#This Row],[Home Win]]=1, Table2[[#This Row],[Away Team]], Table2[[#This Row],[Home Team]])</f>
        <v>Washington Huskies</v>
      </c>
      <c r="R2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2" s="2" t="b">
        <f>OR(Table2[[#This Row],[Away Bowl Scores]]=0, Table2[[#This Row],[Home Bowl Scores]]=0)</f>
        <v>0</v>
      </c>
      <c r="T22" s="2">
        <f>SUM(Table2[[#This Row],[Home Bowl Scores]:[Away Bowl Scores]])</f>
        <v>90</v>
      </c>
    </row>
    <row r="23" spans="2:20" x14ac:dyDescent="0.3">
      <c r="B23">
        <v>2016</v>
      </c>
      <c r="C23">
        <v>64569</v>
      </c>
      <c r="D23" t="s">
        <v>650</v>
      </c>
      <c r="E23" t="s">
        <v>1331</v>
      </c>
      <c r="F23" t="s">
        <v>650</v>
      </c>
      <c r="G23" t="s">
        <v>4811</v>
      </c>
      <c r="H23">
        <v>25531</v>
      </c>
      <c r="I23">
        <v>47</v>
      </c>
      <c r="J23">
        <v>41</v>
      </c>
      <c r="K23">
        <v>11</v>
      </c>
      <c r="L23">
        <v>2</v>
      </c>
      <c r="M23">
        <v>9</v>
      </c>
      <c r="N23">
        <v>4</v>
      </c>
      <c r="O23">
        <f>IF(Table2[[#This Row],[Home Bowl Scores]]&gt;Table2[[#This Row],[Away Bowl Scores]], 1, 0)</f>
        <v>1</v>
      </c>
      <c r="P23" t="str">
        <f>IF(Table2[[#This Row],[Home Win]]=1, Table2[[#This Row],[Home Team]], Table2[[#This Row],[Away Team]])</f>
        <v>TCU Horned Frogs</v>
      </c>
      <c r="Q23" t="str">
        <f>IF(Table2[[#This Row],[Home Win]]=1, Table2[[#This Row],[Away Team]], Table2[[#This Row],[Home Team]])</f>
        <v>Oregon Ducks</v>
      </c>
      <c r="R2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3" s="2" t="b">
        <f>OR(Table2[[#This Row],[Away Bowl Scores]]=0, Table2[[#This Row],[Home Bowl Scores]]=0)</f>
        <v>0</v>
      </c>
      <c r="T23" s="2">
        <f>SUM(Table2[[#This Row],[Home Bowl Scores]:[Away Bowl Scores]])</f>
        <v>88</v>
      </c>
    </row>
    <row r="24" spans="2:20" x14ac:dyDescent="0.3">
      <c r="B24">
        <v>2005</v>
      </c>
      <c r="C24">
        <v>50426</v>
      </c>
      <c r="D24" t="s">
        <v>1128</v>
      </c>
      <c r="E24" t="s">
        <v>505</v>
      </c>
      <c r="F24" t="s">
        <v>1128</v>
      </c>
      <c r="G24" t="s">
        <v>4813</v>
      </c>
      <c r="H24">
        <v>8727</v>
      </c>
      <c r="I24">
        <v>50</v>
      </c>
      <c r="J24">
        <v>38</v>
      </c>
      <c r="K24">
        <v>10</v>
      </c>
      <c r="L24">
        <v>2</v>
      </c>
      <c r="M24">
        <v>7</v>
      </c>
      <c r="N24">
        <v>5</v>
      </c>
      <c r="O24">
        <f>IF(Table2[[#This Row],[Home Bowl Scores]]&gt;Table2[[#This Row],[Away Bowl Scores]], 1, 0)</f>
        <v>1</v>
      </c>
      <c r="P24" t="str">
        <f>IF(Table2[[#This Row],[Home Win]]=1, Table2[[#This Row],[Home Team]], Table2[[#This Row],[Away Team]])</f>
        <v>UCLA Bruins</v>
      </c>
      <c r="Q24" t="str">
        <f>IF(Table2[[#This Row],[Home Win]]=1, Table2[[#This Row],[Away Team]], Table2[[#This Row],[Home Team]])</f>
        <v>Northwestern Wildcats</v>
      </c>
      <c r="R2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24" s="2" t="b">
        <f>OR(Table2[[#This Row],[Away Bowl Scores]]=0, Table2[[#This Row],[Home Bowl Scores]]=0)</f>
        <v>0</v>
      </c>
      <c r="T24" s="2">
        <f>SUM(Table2[[#This Row],[Home Bowl Scores]:[Away Bowl Scores]])</f>
        <v>88</v>
      </c>
    </row>
    <row r="25" spans="2:20" x14ac:dyDescent="0.3">
      <c r="B25">
        <v>2016</v>
      </c>
      <c r="C25">
        <v>23175</v>
      </c>
      <c r="D25" t="s">
        <v>319</v>
      </c>
      <c r="E25" t="s">
        <v>317</v>
      </c>
      <c r="F25" t="s">
        <v>319</v>
      </c>
      <c r="G25" t="s">
        <v>4797</v>
      </c>
      <c r="H25">
        <v>27076</v>
      </c>
      <c r="I25">
        <v>52</v>
      </c>
      <c r="J25">
        <v>35</v>
      </c>
      <c r="K25">
        <v>7</v>
      </c>
      <c r="L25">
        <v>7</v>
      </c>
      <c r="M25">
        <v>8</v>
      </c>
      <c r="N25">
        <v>5</v>
      </c>
      <c r="O25">
        <f>IF(Table2[[#This Row],[Home Bowl Scores]]&gt;Table2[[#This Row],[Away Bowl Scores]], 1, 0)</f>
        <v>1</v>
      </c>
      <c r="P25" t="str">
        <f>IF(Table2[[#This Row],[Home Win]]=1, Table2[[#This Row],[Home Team]], Table2[[#This Row],[Away Team]])</f>
        <v>Hawaii Rainbow Warriors</v>
      </c>
      <c r="Q25" t="str">
        <f>IF(Table2[[#This Row],[Home Win]]=1, Table2[[#This Row],[Away Team]], Table2[[#This Row],[Home Team]])</f>
        <v>Middle Tennessee Blue Raiders</v>
      </c>
      <c r="R2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</v>
      </c>
      <c r="S25" s="2" t="b">
        <f>OR(Table2[[#This Row],[Away Bowl Scores]]=0, Table2[[#This Row],[Home Bowl Scores]]=0)</f>
        <v>0</v>
      </c>
      <c r="T25" s="2">
        <f>SUM(Table2[[#This Row],[Home Bowl Scores]:[Away Bowl Scores]])</f>
        <v>87</v>
      </c>
    </row>
    <row r="26" spans="2:20" x14ac:dyDescent="0.3">
      <c r="B26">
        <v>2015</v>
      </c>
      <c r="C26">
        <v>40418</v>
      </c>
      <c r="D26" t="s">
        <v>479</v>
      </c>
      <c r="E26" t="s">
        <v>670</v>
      </c>
      <c r="F26" t="s">
        <v>479</v>
      </c>
      <c r="G26" t="s">
        <v>4806</v>
      </c>
      <c r="H26">
        <v>25516</v>
      </c>
      <c r="I26">
        <v>49</v>
      </c>
      <c r="J26">
        <v>38</v>
      </c>
      <c r="K26">
        <v>10</v>
      </c>
      <c r="L26">
        <v>3</v>
      </c>
      <c r="M26">
        <v>11</v>
      </c>
      <c r="N26">
        <v>3</v>
      </c>
      <c r="O26">
        <f>IF(Table2[[#This Row],[Home Bowl Scores]]&gt;Table2[[#This Row],[Away Bowl Scores]], 1, 0)</f>
        <v>1</v>
      </c>
      <c r="P26" t="str">
        <f>IF(Table2[[#This Row],[Home Win]]=1, Table2[[#This Row],[Home Team]], Table2[[#This Row],[Away Team]])</f>
        <v>Baylor Bears</v>
      </c>
      <c r="Q26" t="str">
        <f>IF(Table2[[#This Row],[Home Win]]=1, Table2[[#This Row],[Away Team]], Table2[[#This Row],[Home Team]])</f>
        <v>North Carolina Tar Heels</v>
      </c>
      <c r="R2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6" s="2" t="b">
        <f>OR(Table2[[#This Row],[Away Bowl Scores]]=0, Table2[[#This Row],[Home Bowl Scores]]=0)</f>
        <v>0</v>
      </c>
      <c r="T26" s="2">
        <f>SUM(Table2[[#This Row],[Home Bowl Scores]:[Away Bowl Scores]])</f>
        <v>87</v>
      </c>
    </row>
    <row r="27" spans="2:20" x14ac:dyDescent="0.3">
      <c r="B27">
        <v>2014</v>
      </c>
      <c r="C27">
        <v>55789</v>
      </c>
      <c r="D27" t="s">
        <v>863</v>
      </c>
      <c r="E27" t="s">
        <v>689</v>
      </c>
      <c r="F27" t="s">
        <v>863</v>
      </c>
      <c r="G27" t="s">
        <v>4803</v>
      </c>
      <c r="H27">
        <v>23953</v>
      </c>
      <c r="I27">
        <v>45</v>
      </c>
      <c r="J27">
        <v>42</v>
      </c>
      <c r="K27">
        <v>9</v>
      </c>
      <c r="L27">
        <v>4</v>
      </c>
      <c r="M27">
        <v>9</v>
      </c>
      <c r="N27">
        <v>4</v>
      </c>
      <c r="O27">
        <f>IF(Table2[[#This Row],[Home Bowl Scores]]&gt;Table2[[#This Row],[Away Bowl Scores]], 1, 0)</f>
        <v>1</v>
      </c>
      <c r="P27" t="str">
        <f>IF(Table2[[#This Row],[Home Win]]=1, Table2[[#This Row],[Home Team]], Table2[[#This Row],[Away Team]])</f>
        <v>USC Trojans</v>
      </c>
      <c r="Q27" t="str">
        <f>IF(Table2[[#This Row],[Home Win]]=1, Table2[[#This Row],[Away Team]], Table2[[#This Row],[Home Team]])</f>
        <v>Nebraska Cornhuskers</v>
      </c>
      <c r="R2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27" s="2" t="b">
        <f>OR(Table2[[#This Row],[Away Bowl Scores]]=0, Table2[[#This Row],[Home Bowl Scores]]=0)</f>
        <v>0</v>
      </c>
      <c r="T27" s="2">
        <f>SUM(Table2[[#This Row],[Home Bowl Scores]:[Away Bowl Scores]])</f>
        <v>87</v>
      </c>
    </row>
    <row r="28" spans="2:20" x14ac:dyDescent="0.3">
      <c r="B28">
        <v>2004</v>
      </c>
      <c r="C28">
        <v>29500</v>
      </c>
      <c r="D28" t="s">
        <v>186</v>
      </c>
      <c r="E28" t="s">
        <v>1035</v>
      </c>
      <c r="F28" t="s">
        <v>186</v>
      </c>
      <c r="G28" t="s">
        <v>4853</v>
      </c>
      <c r="H28">
        <v>7297</v>
      </c>
      <c r="I28">
        <v>35</v>
      </c>
      <c r="J28">
        <v>52</v>
      </c>
      <c r="K28">
        <v>8</v>
      </c>
      <c r="L28">
        <v>4</v>
      </c>
      <c r="M28">
        <v>9</v>
      </c>
      <c r="N28">
        <v>3</v>
      </c>
      <c r="O28">
        <f>IF(Table2[[#This Row],[Home Bowl Scores]]&gt;Table2[[#This Row],[Away Bowl Scores]], 1, 0)</f>
        <v>0</v>
      </c>
      <c r="P28" t="str">
        <f>IF(Table2[[#This Row],[Home Win]]=1, Table2[[#This Row],[Home Team]], Table2[[#This Row],[Away Team]])</f>
        <v>Bowling Green Falcons</v>
      </c>
      <c r="Q28" t="str">
        <f>IF(Table2[[#This Row],[Home Win]]=1, Table2[[#This Row],[Away Team]], Table2[[#This Row],[Home Team]])</f>
        <v>Memphis Tigers</v>
      </c>
      <c r="R2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28" s="2" t="b">
        <f>OR(Table2[[#This Row],[Away Bowl Scores]]=0, Table2[[#This Row],[Home Bowl Scores]]=0)</f>
        <v>0</v>
      </c>
      <c r="T28" s="2">
        <f>SUM(Table2[[#This Row],[Home Bowl Scores]:[Away Bowl Scores]])</f>
        <v>87</v>
      </c>
    </row>
    <row r="29" spans="2:20" x14ac:dyDescent="0.3">
      <c r="B29">
        <v>2000</v>
      </c>
      <c r="C29">
        <v>47119</v>
      </c>
      <c r="D29" t="s">
        <v>527</v>
      </c>
      <c r="E29" t="s">
        <v>2210</v>
      </c>
      <c r="F29" t="s">
        <v>527</v>
      </c>
      <c r="G29" t="s">
        <v>4814</v>
      </c>
      <c r="H29">
        <v>1386</v>
      </c>
      <c r="I29">
        <v>49</v>
      </c>
      <c r="J29">
        <v>38</v>
      </c>
      <c r="K29">
        <v>7</v>
      </c>
      <c r="L29">
        <v>5</v>
      </c>
      <c r="M29">
        <v>7</v>
      </c>
      <c r="N29">
        <v>5</v>
      </c>
      <c r="O29">
        <f>IF(Table2[[#This Row],[Home Bowl Scores]]&gt;Table2[[#This Row],[Away Bowl Scores]], 1, 0)</f>
        <v>1</v>
      </c>
      <c r="P29" t="str">
        <f>IF(Table2[[#This Row],[Home Win]]=1, Table2[[#This Row],[Home Team]], Table2[[#This Row],[Away Team]])</f>
        <v>West Virginia Mountaineers</v>
      </c>
      <c r="Q29" t="str">
        <f>IF(Table2[[#This Row],[Home Win]]=1, Table2[[#This Row],[Away Team]], Table2[[#This Row],[Home Team]])</f>
        <v>Mississippi Rebels</v>
      </c>
      <c r="R2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29" s="2" t="b">
        <f>OR(Table2[[#This Row],[Away Bowl Scores]]=0, Table2[[#This Row],[Home Bowl Scores]]=0)</f>
        <v>0</v>
      </c>
      <c r="T29" s="2">
        <f>SUM(Table2[[#This Row],[Home Bowl Scores]:[Away Bowl Scores]])</f>
        <v>87</v>
      </c>
    </row>
    <row r="30" spans="2:20" x14ac:dyDescent="0.3">
      <c r="B30">
        <v>2007</v>
      </c>
      <c r="C30">
        <v>64020</v>
      </c>
      <c r="D30" t="s">
        <v>1542</v>
      </c>
      <c r="E30" t="s">
        <v>1349</v>
      </c>
      <c r="F30" t="s">
        <v>1542</v>
      </c>
      <c r="G30" t="s">
        <v>4803</v>
      </c>
      <c r="H30">
        <v>11687</v>
      </c>
      <c r="I30">
        <v>52</v>
      </c>
      <c r="J30">
        <v>34</v>
      </c>
      <c r="K30">
        <v>10</v>
      </c>
      <c r="L30">
        <v>3</v>
      </c>
      <c r="M30">
        <v>10</v>
      </c>
      <c r="N30">
        <v>3</v>
      </c>
      <c r="O30">
        <f>IF(Table2[[#This Row],[Home Bowl Scores]]&gt;Table2[[#This Row],[Away Bowl Scores]], 1, 0)</f>
        <v>1</v>
      </c>
      <c r="P30" t="str">
        <f>IF(Table2[[#This Row],[Home Win]]=1, Table2[[#This Row],[Home Team]], Table2[[#This Row],[Away Team]])</f>
        <v>Texas Longhorns</v>
      </c>
      <c r="Q30" t="str">
        <f>IF(Table2[[#This Row],[Home Win]]=1, Table2[[#This Row],[Away Team]], Table2[[#This Row],[Home Team]])</f>
        <v>Arizona State Sun Devils</v>
      </c>
      <c r="R3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0" s="2" t="b">
        <f>OR(Table2[[#This Row],[Away Bowl Scores]]=0, Table2[[#This Row],[Home Bowl Scores]]=0)</f>
        <v>0</v>
      </c>
      <c r="T30" s="2">
        <f>SUM(Table2[[#This Row],[Home Bowl Scores]:[Away Bowl Scores]])</f>
        <v>86</v>
      </c>
    </row>
    <row r="31" spans="2:20" x14ac:dyDescent="0.3">
      <c r="B31">
        <v>2016</v>
      </c>
      <c r="C31">
        <v>75765</v>
      </c>
      <c r="D31" t="s">
        <v>808</v>
      </c>
      <c r="E31" t="s">
        <v>787</v>
      </c>
      <c r="F31" t="s">
        <v>808</v>
      </c>
      <c r="G31" t="s">
        <v>4825</v>
      </c>
      <c r="H31">
        <v>25537</v>
      </c>
      <c r="I31">
        <v>40</v>
      </c>
      <c r="J31">
        <v>45</v>
      </c>
      <c r="K31">
        <v>14</v>
      </c>
      <c r="L31">
        <v>1</v>
      </c>
      <c r="M31">
        <v>14</v>
      </c>
      <c r="N31">
        <v>1</v>
      </c>
      <c r="O31">
        <f>IF(Table2[[#This Row],[Home Bowl Scores]]&gt;Table2[[#This Row],[Away Bowl Scores]], 1, 0)</f>
        <v>0</v>
      </c>
      <c r="P31" t="str">
        <f>IF(Table2[[#This Row],[Home Win]]=1, Table2[[#This Row],[Home Team]], Table2[[#This Row],[Away Team]])</f>
        <v>Alabama Crimson Tide</v>
      </c>
      <c r="Q31" t="str">
        <f>IF(Table2[[#This Row],[Home Win]]=1, Table2[[#This Row],[Away Team]], Table2[[#This Row],[Home Team]])</f>
        <v>Clemson Tigers</v>
      </c>
      <c r="R3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0.93333333333333335</v>
      </c>
      <c r="S31" s="2" t="b">
        <f>OR(Table2[[#This Row],[Away Bowl Scores]]=0, Table2[[#This Row],[Home Bowl Scores]]=0)</f>
        <v>0</v>
      </c>
      <c r="T31" s="2">
        <f>SUM(Table2[[#This Row],[Home Bowl Scores]:[Away Bowl Scores]])</f>
        <v>85</v>
      </c>
    </row>
    <row r="32" spans="2:20" x14ac:dyDescent="0.3">
      <c r="B32">
        <v>2016</v>
      </c>
      <c r="C32">
        <v>39321</v>
      </c>
      <c r="D32" t="s">
        <v>1349</v>
      </c>
      <c r="E32" t="s">
        <v>527</v>
      </c>
      <c r="F32" t="s">
        <v>1349</v>
      </c>
      <c r="G32" t="s">
        <v>4804</v>
      </c>
      <c r="H32">
        <v>25534</v>
      </c>
      <c r="I32">
        <v>42</v>
      </c>
      <c r="J32">
        <v>43</v>
      </c>
      <c r="K32">
        <v>6</v>
      </c>
      <c r="L32">
        <v>7</v>
      </c>
      <c r="M32">
        <v>8</v>
      </c>
      <c r="N32">
        <v>5</v>
      </c>
      <c r="O32">
        <f>IF(Table2[[#This Row],[Home Bowl Scores]]&gt;Table2[[#This Row],[Away Bowl Scores]], 1, 0)</f>
        <v>0</v>
      </c>
      <c r="P32" t="str">
        <f>IF(Table2[[#This Row],[Home Win]]=1, Table2[[#This Row],[Home Team]], Table2[[#This Row],[Away Team]])</f>
        <v>West Virginia Mountaineers</v>
      </c>
      <c r="Q32" t="str">
        <f>IF(Table2[[#This Row],[Home Win]]=1, Table2[[#This Row],[Away Team]], Table2[[#This Row],[Home Team]])</f>
        <v>Arizona State Sun Devils</v>
      </c>
      <c r="R3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2" s="2" t="b">
        <f>OR(Table2[[#This Row],[Away Bowl Scores]]=0, Table2[[#This Row],[Home Bowl Scores]]=0)</f>
        <v>0</v>
      </c>
      <c r="T32" s="2">
        <f>SUM(Table2[[#This Row],[Home Bowl Scores]:[Away Bowl Scores]])</f>
        <v>85</v>
      </c>
    </row>
    <row r="33" spans="2:20" x14ac:dyDescent="0.3">
      <c r="B33">
        <v>2016</v>
      </c>
      <c r="C33">
        <v>31229</v>
      </c>
      <c r="D33" t="s">
        <v>593</v>
      </c>
      <c r="E33" t="s">
        <v>591</v>
      </c>
      <c r="F33" t="s">
        <v>593</v>
      </c>
      <c r="G33" t="s">
        <v>4809</v>
      </c>
      <c r="H33">
        <v>27088</v>
      </c>
      <c r="I33">
        <v>39</v>
      </c>
      <c r="J33">
        <v>46</v>
      </c>
      <c r="K33">
        <v>6</v>
      </c>
      <c r="L33">
        <v>7</v>
      </c>
      <c r="M33">
        <v>11</v>
      </c>
      <c r="N33">
        <v>2</v>
      </c>
      <c r="O33">
        <f>IF(Table2[[#This Row],[Home Bowl Scores]]&gt;Table2[[#This Row],[Away Bowl Scores]], 1, 0)</f>
        <v>0</v>
      </c>
      <c r="P33" t="str">
        <f>IF(Table2[[#This Row],[Home Win]]=1, Table2[[#This Row],[Home Team]], Table2[[#This Row],[Away Team]])</f>
        <v>South Florida Bulls</v>
      </c>
      <c r="Q33" t="str">
        <f>IF(Table2[[#This Row],[Home Win]]=1, Table2[[#This Row],[Away Team]], Table2[[#This Row],[Home Team]])</f>
        <v>South Carolina Gamecocks</v>
      </c>
      <c r="R3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3" s="2" t="b">
        <f>OR(Table2[[#This Row],[Away Bowl Scores]]=0, Table2[[#This Row],[Home Bowl Scores]]=0)</f>
        <v>0</v>
      </c>
      <c r="T33" s="2">
        <f>SUM(Table2[[#This Row],[Home Bowl Scores]:[Away Bowl Scores]])</f>
        <v>85</v>
      </c>
    </row>
    <row r="34" spans="2:20" x14ac:dyDescent="0.3">
      <c r="B34">
        <v>2015</v>
      </c>
      <c r="C34">
        <v>37218</v>
      </c>
      <c r="D34" t="s">
        <v>1108</v>
      </c>
      <c r="E34" t="s">
        <v>551</v>
      </c>
      <c r="F34" t="s">
        <v>1108</v>
      </c>
      <c r="G34" t="s">
        <v>4805</v>
      </c>
      <c r="H34">
        <v>25513</v>
      </c>
      <c r="I34">
        <v>44</v>
      </c>
      <c r="J34">
        <v>41</v>
      </c>
      <c r="K34">
        <v>8</v>
      </c>
      <c r="L34">
        <v>5</v>
      </c>
      <c r="M34">
        <v>6</v>
      </c>
      <c r="N34">
        <v>7</v>
      </c>
      <c r="O34">
        <f>IF(Table2[[#This Row],[Home Bowl Scores]]&gt;Table2[[#This Row],[Away Bowl Scores]], 1, 0)</f>
        <v>1</v>
      </c>
      <c r="P34" t="str">
        <f>IF(Table2[[#This Row],[Home Win]]=1, Table2[[#This Row],[Home Team]], Table2[[#This Row],[Away Team]])</f>
        <v>Duke Blue Devils</v>
      </c>
      <c r="Q34" t="str">
        <f>IF(Table2[[#This Row],[Home Win]]=1, Table2[[#This Row],[Away Team]], Table2[[#This Row],[Home Team]])</f>
        <v>Indiana Hoosiers</v>
      </c>
      <c r="R3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4" s="2" t="b">
        <f>OR(Table2[[#This Row],[Away Bowl Scores]]=0, Table2[[#This Row],[Home Bowl Scores]]=0)</f>
        <v>0</v>
      </c>
      <c r="T34" s="2">
        <f>SUM(Table2[[#This Row],[Home Bowl Scores]:[Away Bowl Scores]])</f>
        <v>85</v>
      </c>
    </row>
    <row r="35" spans="2:20" x14ac:dyDescent="0.3">
      <c r="B35">
        <v>2015</v>
      </c>
      <c r="C35">
        <v>28656</v>
      </c>
      <c r="D35" t="s">
        <v>1035</v>
      </c>
      <c r="E35" t="s">
        <v>1033</v>
      </c>
      <c r="F35" t="s">
        <v>1035</v>
      </c>
      <c r="G35" t="s">
        <v>4826</v>
      </c>
      <c r="H35">
        <v>25509</v>
      </c>
      <c r="I35">
        <v>27</v>
      </c>
      <c r="J35">
        <v>58</v>
      </c>
      <c r="K35">
        <v>10</v>
      </c>
      <c r="L35">
        <v>4</v>
      </c>
      <c r="M35">
        <v>9</v>
      </c>
      <c r="N35">
        <v>4</v>
      </c>
      <c r="O35">
        <f>IF(Table2[[#This Row],[Home Bowl Scores]]&gt;Table2[[#This Row],[Away Bowl Scores]], 1, 0)</f>
        <v>0</v>
      </c>
      <c r="P35" t="str">
        <f>IF(Table2[[#This Row],[Home Win]]=1, Table2[[#This Row],[Home Team]], Table2[[#This Row],[Away Team]])</f>
        <v>Georgia Southern Eagles</v>
      </c>
      <c r="Q35" t="str">
        <f>IF(Table2[[#This Row],[Home Win]]=1, Table2[[#This Row],[Away Team]], Table2[[#This Row],[Home Team]])</f>
        <v>Bowling Green Falcons</v>
      </c>
      <c r="R3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5" s="2" t="b">
        <f>OR(Table2[[#This Row],[Away Bowl Scores]]=0, Table2[[#This Row],[Home Bowl Scores]]=0)</f>
        <v>0</v>
      </c>
      <c r="T35" s="2">
        <f>SUM(Table2[[#This Row],[Home Bowl Scores]:[Away Bowl Scores]])</f>
        <v>85</v>
      </c>
    </row>
    <row r="36" spans="2:20" x14ac:dyDescent="0.3">
      <c r="B36">
        <v>2010</v>
      </c>
      <c r="C36">
        <v>34486</v>
      </c>
      <c r="D36" t="s">
        <v>303</v>
      </c>
      <c r="E36" t="s">
        <v>162</v>
      </c>
      <c r="F36" t="s">
        <v>303</v>
      </c>
      <c r="G36" t="s">
        <v>4853</v>
      </c>
      <c r="H36">
        <v>14752</v>
      </c>
      <c r="I36">
        <v>41</v>
      </c>
      <c r="J36">
        <v>44</v>
      </c>
      <c r="K36">
        <v>9</v>
      </c>
      <c r="L36">
        <v>4</v>
      </c>
      <c r="M36">
        <v>12</v>
      </c>
      <c r="N36">
        <v>2</v>
      </c>
      <c r="O36">
        <f>IF(Table2[[#This Row],[Home Bowl Scores]]&gt;Table2[[#This Row],[Away Bowl Scores]], 1, 0)</f>
        <v>0</v>
      </c>
      <c r="P36" t="str">
        <f>IF(Table2[[#This Row],[Home Win]]=1, Table2[[#This Row],[Home Team]], Table2[[#This Row],[Away Team]])</f>
        <v>Central Michigan Chippewas</v>
      </c>
      <c r="Q36" t="str">
        <f>IF(Table2[[#This Row],[Home Win]]=1, Table2[[#This Row],[Away Team]], Table2[[#This Row],[Home Team]])</f>
        <v>Troy Trojans</v>
      </c>
      <c r="R3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36" s="2" t="b">
        <f>OR(Table2[[#This Row],[Away Bowl Scores]]=0, Table2[[#This Row],[Home Bowl Scores]]=0)</f>
        <v>0</v>
      </c>
      <c r="T36" s="2">
        <f>SUM(Table2[[#This Row],[Home Bowl Scores]:[Away Bowl Scores]])</f>
        <v>85</v>
      </c>
    </row>
    <row r="37" spans="2:20" x14ac:dyDescent="0.3">
      <c r="B37">
        <v>2009</v>
      </c>
      <c r="C37">
        <v>26726</v>
      </c>
      <c r="D37" t="s">
        <v>237</v>
      </c>
      <c r="E37" t="s">
        <v>1035</v>
      </c>
      <c r="F37" t="s">
        <v>237</v>
      </c>
      <c r="G37" t="s">
        <v>4850</v>
      </c>
      <c r="H37">
        <v>14733</v>
      </c>
      <c r="I37">
        <v>43</v>
      </c>
      <c r="J37">
        <v>42</v>
      </c>
      <c r="K37">
        <v>8</v>
      </c>
      <c r="L37">
        <v>5</v>
      </c>
      <c r="M37">
        <v>7</v>
      </c>
      <c r="N37">
        <v>6</v>
      </c>
      <c r="O37">
        <f>IF(Table2[[#This Row],[Home Bowl Scores]]&gt;Table2[[#This Row],[Away Bowl Scores]], 1, 0)</f>
        <v>1</v>
      </c>
      <c r="P37" t="str">
        <f>IF(Table2[[#This Row],[Home Win]]=1, Table2[[#This Row],[Home Team]], Table2[[#This Row],[Away Team]])</f>
        <v>Idaho Vandals</v>
      </c>
      <c r="Q37" t="str">
        <f>IF(Table2[[#This Row],[Home Win]]=1, Table2[[#This Row],[Away Team]], Table2[[#This Row],[Home Team]])</f>
        <v>Bowling Green Falcons</v>
      </c>
      <c r="R3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7" s="2" t="b">
        <f>OR(Table2[[#This Row],[Away Bowl Scores]]=0, Table2[[#This Row],[Home Bowl Scores]]=0)</f>
        <v>0</v>
      </c>
      <c r="T37" s="2">
        <f>SUM(Table2[[#This Row],[Home Bowl Scores]:[Away Bowl Scores]])</f>
        <v>85</v>
      </c>
    </row>
    <row r="38" spans="2:20" x14ac:dyDescent="0.3">
      <c r="B38">
        <v>2007</v>
      </c>
      <c r="C38">
        <v>73719</v>
      </c>
      <c r="D38" t="s">
        <v>886</v>
      </c>
      <c r="E38" t="s">
        <v>477</v>
      </c>
      <c r="F38" t="s">
        <v>886</v>
      </c>
      <c r="G38" t="s">
        <v>4820</v>
      </c>
      <c r="H38">
        <v>10220</v>
      </c>
      <c r="I38">
        <v>42</v>
      </c>
      <c r="J38">
        <v>43</v>
      </c>
      <c r="K38">
        <v>11</v>
      </c>
      <c r="L38">
        <v>3</v>
      </c>
      <c r="M38">
        <v>13</v>
      </c>
      <c r="N38">
        <v>0</v>
      </c>
      <c r="O38">
        <f>IF(Table2[[#This Row],[Home Bowl Scores]]&gt;Table2[[#This Row],[Away Bowl Scores]], 1, 0)</f>
        <v>0</v>
      </c>
      <c r="P38" t="str">
        <f>IF(Table2[[#This Row],[Home Win]]=1, Table2[[#This Row],[Home Team]], Table2[[#This Row],[Away Team]])</f>
        <v>Boise State Broncos</v>
      </c>
      <c r="Q38" t="str">
        <f>IF(Table2[[#This Row],[Home Win]]=1, Table2[[#This Row],[Away Team]], Table2[[#This Row],[Home Team]])</f>
        <v>Oklahoma Sooners</v>
      </c>
      <c r="R3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38" s="2" t="b">
        <f>OR(Table2[[#This Row],[Away Bowl Scores]]=0, Table2[[#This Row],[Home Bowl Scores]]=0)</f>
        <v>0</v>
      </c>
      <c r="T38" s="2">
        <f>SUM(Table2[[#This Row],[Home Bowl Scores]:[Away Bowl Scores]])</f>
        <v>85</v>
      </c>
    </row>
    <row r="39" spans="2:20" x14ac:dyDescent="0.3">
      <c r="B39">
        <v>2006</v>
      </c>
      <c r="C39">
        <v>48391</v>
      </c>
      <c r="D39" t="s">
        <v>455</v>
      </c>
      <c r="E39" t="s">
        <v>1181</v>
      </c>
      <c r="F39" t="s">
        <v>455</v>
      </c>
      <c r="G39" t="s">
        <v>4844</v>
      </c>
      <c r="H39">
        <v>10210</v>
      </c>
      <c r="I39">
        <v>41</v>
      </c>
      <c r="J39">
        <v>44</v>
      </c>
      <c r="K39">
        <v>6</v>
      </c>
      <c r="L39">
        <v>7</v>
      </c>
      <c r="M39">
        <v>8</v>
      </c>
      <c r="N39">
        <v>5</v>
      </c>
      <c r="O39">
        <f>IF(Table2[[#This Row],[Home Bowl Scores]]&gt;Table2[[#This Row],[Away Bowl Scores]], 1, 0)</f>
        <v>0</v>
      </c>
      <c r="P39" t="str">
        <f>IF(Table2[[#This Row],[Home Win]]=1, Table2[[#This Row],[Home Team]], Table2[[#This Row],[Away Team]])</f>
        <v>Texas Tech Red Raiders</v>
      </c>
      <c r="Q39" t="str">
        <f>IF(Table2[[#This Row],[Home Win]]=1, Table2[[#This Row],[Away Team]], Table2[[#This Row],[Home Team]])</f>
        <v>Minnesota Golden Gophers</v>
      </c>
      <c r="R3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9" s="2" t="b">
        <f>OR(Table2[[#This Row],[Away Bowl Scores]]=0, Table2[[#This Row],[Home Bowl Scores]]=0)</f>
        <v>0</v>
      </c>
      <c r="T39" s="2">
        <f>SUM(Table2[[#This Row],[Home Bowl Scores]:[Away Bowl Scores]])</f>
        <v>85</v>
      </c>
    </row>
    <row r="40" spans="2:20" x14ac:dyDescent="0.3">
      <c r="B40">
        <v>2005</v>
      </c>
      <c r="C40">
        <v>43536</v>
      </c>
      <c r="D40" t="s">
        <v>1473</v>
      </c>
      <c r="E40" t="s">
        <v>1349</v>
      </c>
      <c r="F40" t="s">
        <v>1473</v>
      </c>
      <c r="G40" t="s">
        <v>4844</v>
      </c>
      <c r="H40">
        <v>8721</v>
      </c>
      <c r="I40">
        <v>40</v>
      </c>
      <c r="J40">
        <v>45</v>
      </c>
      <c r="K40">
        <v>7</v>
      </c>
      <c r="L40">
        <v>5</v>
      </c>
      <c r="M40">
        <v>7</v>
      </c>
      <c r="N40">
        <v>5</v>
      </c>
      <c r="O40">
        <f>IF(Table2[[#This Row],[Home Bowl Scores]]&gt;Table2[[#This Row],[Away Bowl Scores]], 1, 0)</f>
        <v>0</v>
      </c>
      <c r="P40" t="str">
        <f>IF(Table2[[#This Row],[Home Win]]=1, Table2[[#This Row],[Home Team]], Table2[[#This Row],[Away Team]])</f>
        <v>Arizona State Sun Devils</v>
      </c>
      <c r="Q40" t="str">
        <f>IF(Table2[[#This Row],[Home Win]]=1, Table2[[#This Row],[Away Team]], Table2[[#This Row],[Home Team]])</f>
        <v>Rutgers Scarlet Knights</v>
      </c>
      <c r="R4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40" s="2" t="b">
        <f>OR(Table2[[#This Row],[Away Bowl Scores]]=0, Table2[[#This Row],[Home Bowl Scores]]=0)</f>
        <v>0</v>
      </c>
      <c r="T40" s="2">
        <f>SUM(Table2[[#This Row],[Home Bowl Scores]:[Away Bowl Scores]])</f>
        <v>85</v>
      </c>
    </row>
    <row r="41" spans="2:20" x14ac:dyDescent="0.3">
      <c r="B41">
        <v>2004</v>
      </c>
      <c r="C41">
        <v>58355</v>
      </c>
      <c r="D41" t="s">
        <v>769</v>
      </c>
      <c r="E41" t="s">
        <v>477</v>
      </c>
      <c r="F41" t="s">
        <v>769</v>
      </c>
      <c r="G41" t="s">
        <v>4812</v>
      </c>
      <c r="H41">
        <v>7313</v>
      </c>
      <c r="I41">
        <v>44</v>
      </c>
      <c r="J41">
        <v>40</v>
      </c>
      <c r="K41">
        <v>11</v>
      </c>
      <c r="L41">
        <v>1</v>
      </c>
      <c r="M41">
        <v>11</v>
      </c>
      <c r="N41">
        <v>1</v>
      </c>
      <c r="O41">
        <f>IF(Table2[[#This Row],[Home Bowl Scores]]&gt;Table2[[#This Row],[Away Bowl Scores]], 1, 0)</f>
        <v>1</v>
      </c>
      <c r="P41" t="str">
        <f>IF(Table2[[#This Row],[Home Win]]=1, Table2[[#This Row],[Home Team]], Table2[[#This Row],[Away Team]])</f>
        <v>Louisville Cardinals</v>
      </c>
      <c r="Q41" t="str">
        <f>IF(Table2[[#This Row],[Home Win]]=1, Table2[[#This Row],[Away Team]], Table2[[#This Row],[Home Team]])</f>
        <v>Boise State Broncos</v>
      </c>
      <c r="R4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0.91666666666666663</v>
      </c>
      <c r="S41" s="2" t="b">
        <f>OR(Table2[[#This Row],[Away Bowl Scores]]=0, Table2[[#This Row],[Home Bowl Scores]]=0)</f>
        <v>0</v>
      </c>
      <c r="T41" s="2">
        <f>SUM(Table2[[#This Row],[Home Bowl Scores]:[Away Bowl Scores]])</f>
        <v>84</v>
      </c>
    </row>
    <row r="42" spans="2:20" x14ac:dyDescent="0.3">
      <c r="B42">
        <v>2000</v>
      </c>
      <c r="C42">
        <v>36974</v>
      </c>
      <c r="D42" t="s">
        <v>570</v>
      </c>
      <c r="E42" t="s">
        <v>343</v>
      </c>
      <c r="F42" t="s">
        <v>570</v>
      </c>
      <c r="G42" t="s">
        <v>4800</v>
      </c>
      <c r="H42">
        <v>1395</v>
      </c>
      <c r="I42">
        <v>41</v>
      </c>
      <c r="J42">
        <v>43</v>
      </c>
      <c r="K42">
        <v>7</v>
      </c>
      <c r="L42">
        <v>5</v>
      </c>
      <c r="M42">
        <v>8</v>
      </c>
      <c r="N42">
        <v>4</v>
      </c>
      <c r="O42">
        <f>IF(Table2[[#This Row],[Home Bowl Scores]]&gt;Table2[[#This Row],[Away Bowl Scores]], 1, 0)</f>
        <v>0</v>
      </c>
      <c r="P42" t="str">
        <f>IF(Table2[[#This Row],[Home Win]]=1, Table2[[#This Row],[Home Team]], Table2[[#This Row],[Away Team]])</f>
        <v>Mississippi State Bulldogs</v>
      </c>
      <c r="Q42" t="str">
        <f>IF(Table2[[#This Row],[Home Win]]=1, Table2[[#This Row],[Away Team]], Table2[[#This Row],[Home Team]])</f>
        <v>Texas A&amp;M Aggies</v>
      </c>
      <c r="R4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42" s="2" t="b">
        <f>OR(Table2[[#This Row],[Away Bowl Scores]]=0, Table2[[#This Row],[Home Bowl Scores]]=0)</f>
        <v>0</v>
      </c>
      <c r="T42" s="2">
        <f>SUM(Table2[[#This Row],[Home Bowl Scores]:[Away Bowl Scores]])</f>
        <v>84</v>
      </c>
    </row>
    <row r="43" spans="2:20" x14ac:dyDescent="0.3">
      <c r="B43">
        <v>2015</v>
      </c>
      <c r="C43">
        <v>71464</v>
      </c>
      <c r="D43" t="s">
        <v>479</v>
      </c>
      <c r="E43" t="s">
        <v>1242</v>
      </c>
      <c r="F43" t="s">
        <v>479</v>
      </c>
      <c r="G43" t="s">
        <v>4822</v>
      </c>
      <c r="H43">
        <v>23964</v>
      </c>
      <c r="I43">
        <v>41</v>
      </c>
      <c r="J43">
        <v>42</v>
      </c>
      <c r="K43">
        <v>11</v>
      </c>
      <c r="L43">
        <v>2</v>
      </c>
      <c r="M43">
        <v>11</v>
      </c>
      <c r="N43">
        <v>2</v>
      </c>
      <c r="O43">
        <f>IF(Table2[[#This Row],[Home Bowl Scores]]&gt;Table2[[#This Row],[Away Bowl Scores]], 1, 0)</f>
        <v>0</v>
      </c>
      <c r="P43" t="str">
        <f>IF(Table2[[#This Row],[Home Win]]=1, Table2[[#This Row],[Home Team]], Table2[[#This Row],[Away Team]])</f>
        <v>Michigan State Spartans</v>
      </c>
      <c r="Q43" t="str">
        <f>IF(Table2[[#This Row],[Home Win]]=1, Table2[[#This Row],[Away Team]], Table2[[#This Row],[Home Team]])</f>
        <v>Baylor Bears</v>
      </c>
      <c r="R4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43" s="2" t="b">
        <f>OR(Table2[[#This Row],[Away Bowl Scores]]=0, Table2[[#This Row],[Home Bowl Scores]]=0)</f>
        <v>0</v>
      </c>
      <c r="T43" s="2">
        <f>SUM(Table2[[#This Row],[Home Bowl Scores]:[Away Bowl Scores]])</f>
        <v>83</v>
      </c>
    </row>
    <row r="44" spans="2:20" x14ac:dyDescent="0.3">
      <c r="B44">
        <v>2015</v>
      </c>
      <c r="C44">
        <v>71307</v>
      </c>
      <c r="D44" t="s">
        <v>1181</v>
      </c>
      <c r="E44" t="s">
        <v>767</v>
      </c>
      <c r="F44" t="s">
        <v>1181</v>
      </c>
      <c r="G44" t="s">
        <v>4828</v>
      </c>
      <c r="H44">
        <v>25518</v>
      </c>
      <c r="I44">
        <v>27</v>
      </c>
      <c r="J44">
        <v>56</v>
      </c>
      <c r="K44">
        <v>7</v>
      </c>
      <c r="L44">
        <v>6</v>
      </c>
      <c r="M44">
        <v>9</v>
      </c>
      <c r="N44">
        <v>3</v>
      </c>
      <c r="O44">
        <f>IF(Table2[[#This Row],[Home Bowl Scores]]&gt;Table2[[#This Row],[Away Bowl Scores]], 1, 0)</f>
        <v>0</v>
      </c>
      <c r="P44" t="str">
        <f>IF(Table2[[#This Row],[Home Win]]=1, Table2[[#This Row],[Home Team]], Table2[[#This Row],[Away Team]])</f>
        <v>LSU Tigers</v>
      </c>
      <c r="Q44" t="str">
        <f>IF(Table2[[#This Row],[Home Win]]=1, Table2[[#This Row],[Away Team]], Table2[[#This Row],[Home Team]])</f>
        <v>Texas Tech Red Raiders</v>
      </c>
      <c r="R4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44" s="2" t="b">
        <f>OR(Table2[[#This Row],[Away Bowl Scores]]=0, Table2[[#This Row],[Home Bowl Scores]]=0)</f>
        <v>0</v>
      </c>
      <c r="T44" s="2">
        <f>SUM(Table2[[#This Row],[Home Bowl Scores]:[Away Bowl Scores]])</f>
        <v>83</v>
      </c>
    </row>
    <row r="45" spans="2:20" x14ac:dyDescent="0.3">
      <c r="B45">
        <v>2014</v>
      </c>
      <c r="C45">
        <v>58211</v>
      </c>
      <c r="D45" t="s">
        <v>746</v>
      </c>
      <c r="E45" t="s">
        <v>343</v>
      </c>
      <c r="F45" t="s">
        <v>746</v>
      </c>
      <c r="G45" t="s">
        <v>4816</v>
      </c>
      <c r="H45">
        <v>23959</v>
      </c>
      <c r="I45">
        <v>49</v>
      </c>
      <c r="J45">
        <v>34</v>
      </c>
      <c r="K45">
        <v>11</v>
      </c>
      <c r="L45">
        <v>3</v>
      </c>
      <c r="M45">
        <v>10</v>
      </c>
      <c r="N45">
        <v>3</v>
      </c>
      <c r="O45">
        <f>IF(Table2[[#This Row],[Home Bowl Scores]]&gt;Table2[[#This Row],[Away Bowl Scores]], 1, 0)</f>
        <v>1</v>
      </c>
      <c r="P45" t="str">
        <f>IF(Table2[[#This Row],[Home Win]]=1, Table2[[#This Row],[Home Team]], Table2[[#This Row],[Away Team]])</f>
        <v>Georgia Tech Yellow Jackets</v>
      </c>
      <c r="Q45" t="str">
        <f>IF(Table2[[#This Row],[Home Win]]=1, Table2[[#This Row],[Away Team]], Table2[[#This Row],[Home Team]])</f>
        <v>Mississippi State Bulldogs</v>
      </c>
      <c r="R4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45" s="2" t="b">
        <f>OR(Table2[[#This Row],[Away Bowl Scores]]=0, Table2[[#This Row],[Home Bowl Scores]]=0)</f>
        <v>0</v>
      </c>
      <c r="T45" s="2">
        <f>SUM(Table2[[#This Row],[Home Bowl Scores]:[Away Bowl Scores]])</f>
        <v>83</v>
      </c>
    </row>
    <row r="46" spans="2:20" x14ac:dyDescent="0.3">
      <c r="B46">
        <v>2012</v>
      </c>
      <c r="C46">
        <v>91245</v>
      </c>
      <c r="D46" t="s">
        <v>1331</v>
      </c>
      <c r="E46" t="s">
        <v>846</v>
      </c>
      <c r="F46" t="s">
        <v>1331</v>
      </c>
      <c r="G46" t="s">
        <v>4823</v>
      </c>
      <c r="H46">
        <v>17760</v>
      </c>
      <c r="I46">
        <v>45</v>
      </c>
      <c r="J46">
        <v>38</v>
      </c>
      <c r="K46">
        <v>12</v>
      </c>
      <c r="L46">
        <v>2</v>
      </c>
      <c r="M46">
        <v>11</v>
      </c>
      <c r="N46">
        <v>3</v>
      </c>
      <c r="O46">
        <f>IF(Table2[[#This Row],[Home Bowl Scores]]&gt;Table2[[#This Row],[Away Bowl Scores]], 1, 0)</f>
        <v>1</v>
      </c>
      <c r="P46" t="str">
        <f>IF(Table2[[#This Row],[Home Win]]=1, Table2[[#This Row],[Home Team]], Table2[[#This Row],[Away Team]])</f>
        <v>Oregon Ducks</v>
      </c>
      <c r="Q46" t="str">
        <f>IF(Table2[[#This Row],[Home Win]]=1, Table2[[#This Row],[Away Team]], Table2[[#This Row],[Home Team]])</f>
        <v>Wisconsin Badgers</v>
      </c>
      <c r="R4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46" s="2" t="b">
        <f>OR(Table2[[#This Row],[Away Bowl Scores]]=0, Table2[[#This Row],[Home Bowl Scores]]=0)</f>
        <v>0</v>
      </c>
      <c r="T46" s="2">
        <f>SUM(Table2[[#This Row],[Home Bowl Scores]:[Away Bowl Scores]])</f>
        <v>83</v>
      </c>
    </row>
    <row r="47" spans="2:20" x14ac:dyDescent="0.3">
      <c r="B47">
        <v>2011</v>
      </c>
      <c r="C47">
        <v>40121</v>
      </c>
      <c r="D47" t="s">
        <v>1181</v>
      </c>
      <c r="E47" t="s">
        <v>505</v>
      </c>
      <c r="F47" t="s">
        <v>1181</v>
      </c>
      <c r="G47" t="s">
        <v>4845</v>
      </c>
      <c r="H47">
        <v>16241</v>
      </c>
      <c r="I47">
        <v>45</v>
      </c>
      <c r="J47">
        <v>38</v>
      </c>
      <c r="K47">
        <v>8</v>
      </c>
      <c r="L47">
        <v>5</v>
      </c>
      <c r="M47">
        <v>7</v>
      </c>
      <c r="N47">
        <v>6</v>
      </c>
      <c r="O47">
        <f>IF(Table2[[#This Row],[Home Bowl Scores]]&gt;Table2[[#This Row],[Away Bowl Scores]], 1, 0)</f>
        <v>1</v>
      </c>
      <c r="P47" t="str">
        <f>IF(Table2[[#This Row],[Home Win]]=1, Table2[[#This Row],[Home Team]], Table2[[#This Row],[Away Team]])</f>
        <v>Texas Tech Red Raiders</v>
      </c>
      <c r="Q47" t="str">
        <f>IF(Table2[[#This Row],[Home Win]]=1, Table2[[#This Row],[Away Team]], Table2[[#This Row],[Home Team]])</f>
        <v>Northwestern Wildcats</v>
      </c>
      <c r="R4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7" s="2" t="b">
        <f>OR(Table2[[#This Row],[Away Bowl Scores]]=0, Table2[[#This Row],[Home Bowl Scores]]=0)</f>
        <v>0</v>
      </c>
      <c r="T47" s="2">
        <f>SUM(Table2[[#This Row],[Home Bowl Scores]:[Away Bowl Scores]])</f>
        <v>83</v>
      </c>
    </row>
    <row r="48" spans="2:20" x14ac:dyDescent="0.3">
      <c r="B48">
        <v>2011</v>
      </c>
      <c r="C48">
        <v>25042</v>
      </c>
      <c r="D48" t="s">
        <v>715</v>
      </c>
      <c r="E48" t="s">
        <v>118</v>
      </c>
      <c r="F48" t="s">
        <v>715</v>
      </c>
      <c r="G48" t="s">
        <v>4802</v>
      </c>
      <c r="H48">
        <v>17743</v>
      </c>
      <c r="I48">
        <v>41</v>
      </c>
      <c r="J48">
        <v>42</v>
      </c>
      <c r="K48">
        <v>7</v>
      </c>
      <c r="L48">
        <v>6</v>
      </c>
      <c r="M48">
        <v>9</v>
      </c>
      <c r="N48">
        <v>4</v>
      </c>
      <c r="O48">
        <f>IF(Table2[[#This Row],[Home Bowl Scores]]&gt;Table2[[#This Row],[Away Bowl Scores]], 1, 0)</f>
        <v>0</v>
      </c>
      <c r="P48" t="str">
        <f>IF(Table2[[#This Row],[Home Win]]=1, Table2[[#This Row],[Home Team]], Table2[[#This Row],[Away Team]])</f>
        <v>Toledo Rockets</v>
      </c>
      <c r="Q48" t="str">
        <f>IF(Table2[[#This Row],[Home Win]]=1, Table2[[#This Row],[Away Team]], Table2[[#This Row],[Home Team]])</f>
        <v>Air Force Falcons</v>
      </c>
      <c r="R4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8" s="2" t="b">
        <f>OR(Table2[[#This Row],[Away Bowl Scores]]=0, Table2[[#This Row],[Home Bowl Scores]]=0)</f>
        <v>0</v>
      </c>
      <c r="T48" s="2">
        <f>SUM(Table2[[#This Row],[Home Bowl Scores]:[Away Bowl Scores]])</f>
        <v>83</v>
      </c>
    </row>
    <row r="49" spans="2:20" x14ac:dyDescent="0.3">
      <c r="B49">
        <v>2000</v>
      </c>
      <c r="C49">
        <v>60028</v>
      </c>
      <c r="D49" t="s">
        <v>505</v>
      </c>
      <c r="E49" t="s">
        <v>689</v>
      </c>
      <c r="F49" t="s">
        <v>505</v>
      </c>
      <c r="G49" t="s">
        <v>4811</v>
      </c>
      <c r="H49">
        <v>1393</v>
      </c>
      <c r="I49">
        <v>17</v>
      </c>
      <c r="J49">
        <v>66</v>
      </c>
      <c r="K49">
        <v>8</v>
      </c>
      <c r="L49">
        <v>4</v>
      </c>
      <c r="M49">
        <v>10</v>
      </c>
      <c r="N49">
        <v>2</v>
      </c>
      <c r="O49">
        <f>IF(Table2[[#This Row],[Home Bowl Scores]]&gt;Table2[[#This Row],[Away Bowl Scores]], 1, 0)</f>
        <v>0</v>
      </c>
      <c r="P49" t="str">
        <f>IF(Table2[[#This Row],[Home Win]]=1, Table2[[#This Row],[Home Team]], Table2[[#This Row],[Away Team]])</f>
        <v>Nebraska Cornhuskers</v>
      </c>
      <c r="Q49" t="str">
        <f>IF(Table2[[#This Row],[Home Win]]=1, Table2[[#This Row],[Away Team]], Table2[[#This Row],[Home Team]])</f>
        <v>Northwestern Wildcats</v>
      </c>
      <c r="R4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49" s="2" t="b">
        <f>OR(Table2[[#This Row],[Away Bowl Scores]]=0, Table2[[#This Row],[Home Bowl Scores]]=0)</f>
        <v>0</v>
      </c>
      <c r="T49" s="2">
        <f>SUM(Table2[[#This Row],[Home Bowl Scores]:[Away Bowl Scores]])</f>
        <v>83</v>
      </c>
    </row>
    <row r="50" spans="2:20" x14ac:dyDescent="0.3">
      <c r="B50">
        <v>2016</v>
      </c>
      <c r="C50">
        <v>24726</v>
      </c>
      <c r="D50" t="s">
        <v>189</v>
      </c>
      <c r="E50" t="s">
        <v>186</v>
      </c>
      <c r="F50" t="s">
        <v>189</v>
      </c>
      <c r="G50" t="s">
        <v>4791</v>
      </c>
      <c r="H50">
        <v>27071</v>
      </c>
      <c r="I50">
        <v>51</v>
      </c>
      <c r="J50">
        <v>31</v>
      </c>
      <c r="K50">
        <v>11</v>
      </c>
      <c r="L50">
        <v>3</v>
      </c>
      <c r="M50">
        <v>8</v>
      </c>
      <c r="N50">
        <v>5</v>
      </c>
      <c r="O50">
        <f>IF(Table2[[#This Row],[Home Bowl Scores]]&gt;Table2[[#This Row],[Away Bowl Scores]], 1, 0)</f>
        <v>1</v>
      </c>
      <c r="P50" t="str">
        <f>IF(Table2[[#This Row],[Home Win]]=1, Table2[[#This Row],[Home Team]], Table2[[#This Row],[Away Team]])</f>
        <v>Western Kentucky Hilltoppers</v>
      </c>
      <c r="Q50" t="str">
        <f>IF(Table2[[#This Row],[Home Win]]=1, Table2[[#This Row],[Away Team]], Table2[[#This Row],[Home Team]])</f>
        <v>Memphis Tigers</v>
      </c>
      <c r="R5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50" s="2" t="b">
        <f>OR(Table2[[#This Row],[Away Bowl Scores]]=0, Table2[[#This Row],[Home Bowl Scores]]=0)</f>
        <v>0</v>
      </c>
      <c r="T50" s="2">
        <f>SUM(Table2[[#This Row],[Home Bowl Scores]:[Away Bowl Scores]])</f>
        <v>82</v>
      </c>
    </row>
    <row r="51" spans="2:20" x14ac:dyDescent="0.3">
      <c r="B51">
        <v>2015</v>
      </c>
      <c r="C51">
        <v>30289</v>
      </c>
      <c r="D51" t="s">
        <v>41</v>
      </c>
      <c r="E51" t="s">
        <v>901</v>
      </c>
      <c r="F51" t="s">
        <v>41</v>
      </c>
      <c r="G51" t="s">
        <v>4785</v>
      </c>
      <c r="H51">
        <v>25502</v>
      </c>
      <c r="I51">
        <v>37</v>
      </c>
      <c r="J51">
        <v>45</v>
      </c>
      <c r="K51">
        <v>7</v>
      </c>
      <c r="L51">
        <v>6</v>
      </c>
      <c r="M51">
        <v>7</v>
      </c>
      <c r="N51">
        <v>6</v>
      </c>
      <c r="O51">
        <f>IF(Table2[[#This Row],[Home Bowl Scores]]&gt;Table2[[#This Row],[Away Bowl Scores]], 1, 0)</f>
        <v>0</v>
      </c>
      <c r="P51" t="str">
        <f>IF(Table2[[#This Row],[Home Win]]=1, Table2[[#This Row],[Home Team]], Table2[[#This Row],[Away Team]])</f>
        <v>Arizona Wildcats</v>
      </c>
      <c r="Q51" t="str">
        <f>IF(Table2[[#This Row],[Home Win]]=1, Table2[[#This Row],[Away Team]], Table2[[#This Row],[Home Team]])</f>
        <v>New Mexico Lobos</v>
      </c>
      <c r="R5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51" s="2" t="b">
        <f>OR(Table2[[#This Row],[Away Bowl Scores]]=0, Table2[[#This Row],[Home Bowl Scores]]=0)</f>
        <v>0</v>
      </c>
      <c r="T51" s="2">
        <f>SUM(Table2[[#This Row],[Home Bowl Scores]:[Away Bowl Scores]])</f>
        <v>82</v>
      </c>
    </row>
    <row r="52" spans="2:20" x14ac:dyDescent="0.3">
      <c r="B52">
        <v>2014</v>
      </c>
      <c r="C52">
        <v>51282</v>
      </c>
      <c r="D52" t="s">
        <v>527</v>
      </c>
      <c r="E52" t="s">
        <v>570</v>
      </c>
      <c r="F52" t="s">
        <v>527</v>
      </c>
      <c r="G52" t="s">
        <v>4812</v>
      </c>
      <c r="H52">
        <v>23954</v>
      </c>
      <c r="I52">
        <v>37</v>
      </c>
      <c r="J52">
        <v>45</v>
      </c>
      <c r="K52">
        <v>7</v>
      </c>
      <c r="L52">
        <v>6</v>
      </c>
      <c r="M52">
        <v>8</v>
      </c>
      <c r="N52">
        <v>5</v>
      </c>
      <c r="O52">
        <f>IF(Table2[[#This Row],[Home Bowl Scores]]&gt;Table2[[#This Row],[Away Bowl Scores]], 1, 0)</f>
        <v>0</v>
      </c>
      <c r="P52" t="str">
        <f>IF(Table2[[#This Row],[Home Win]]=1, Table2[[#This Row],[Home Team]], Table2[[#This Row],[Away Team]])</f>
        <v>Texas A&amp;M Aggies</v>
      </c>
      <c r="Q52" t="str">
        <f>IF(Table2[[#This Row],[Home Win]]=1, Table2[[#This Row],[Away Team]], Table2[[#This Row],[Home Team]])</f>
        <v>West Virginia Mountaineers</v>
      </c>
      <c r="R5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52" s="2" t="b">
        <f>OR(Table2[[#This Row],[Away Bowl Scores]]=0, Table2[[#This Row],[Home Bowl Scores]]=0)</f>
        <v>0</v>
      </c>
      <c r="T52" s="2">
        <f>SUM(Table2[[#This Row],[Home Bowl Scores]:[Away Bowl Scores]])</f>
        <v>82</v>
      </c>
    </row>
    <row r="53" spans="2:20" x14ac:dyDescent="0.3">
      <c r="B53">
        <v>2012</v>
      </c>
      <c r="C53">
        <v>48128</v>
      </c>
      <c r="D53" t="s">
        <v>1108</v>
      </c>
      <c r="E53" t="s">
        <v>1063</v>
      </c>
      <c r="F53" t="s">
        <v>1108</v>
      </c>
      <c r="G53" t="s">
        <v>4810</v>
      </c>
      <c r="H53">
        <v>19248</v>
      </c>
      <c r="I53">
        <v>34</v>
      </c>
      <c r="J53">
        <v>48</v>
      </c>
      <c r="K53">
        <v>6</v>
      </c>
      <c r="L53">
        <v>7</v>
      </c>
      <c r="M53">
        <v>10</v>
      </c>
      <c r="N53">
        <v>3</v>
      </c>
      <c r="O53">
        <f>IF(Table2[[#This Row],[Home Bowl Scores]]&gt;Table2[[#This Row],[Away Bowl Scores]], 1, 0)</f>
        <v>0</v>
      </c>
      <c r="P53" t="str">
        <f>IF(Table2[[#This Row],[Home Win]]=1, Table2[[#This Row],[Home Team]], Table2[[#This Row],[Away Team]])</f>
        <v>Cincinnati Bearcats</v>
      </c>
      <c r="Q53" t="str">
        <f>IF(Table2[[#This Row],[Home Win]]=1, Table2[[#This Row],[Away Team]], Table2[[#This Row],[Home Team]])</f>
        <v>Duke Blue Devils</v>
      </c>
      <c r="R5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53" s="2" t="b">
        <f>OR(Table2[[#This Row],[Away Bowl Scores]]=0, Table2[[#This Row],[Home Bowl Scores]]=0)</f>
        <v>0</v>
      </c>
      <c r="T53" s="2">
        <f>SUM(Table2[[#This Row],[Home Bowl Scores]:[Away Bowl Scores]])</f>
        <v>82</v>
      </c>
    </row>
    <row r="54" spans="2:20" x14ac:dyDescent="0.3">
      <c r="B54">
        <v>2008</v>
      </c>
      <c r="C54">
        <v>31455</v>
      </c>
      <c r="D54" t="s">
        <v>1966</v>
      </c>
      <c r="E54" t="s">
        <v>1473</v>
      </c>
      <c r="F54" t="s">
        <v>1966</v>
      </c>
      <c r="G54" t="s">
        <v>4851</v>
      </c>
      <c r="H54">
        <v>11709</v>
      </c>
      <c r="I54">
        <v>30</v>
      </c>
      <c r="J54">
        <v>52</v>
      </c>
      <c r="K54">
        <v>7</v>
      </c>
      <c r="L54">
        <v>6</v>
      </c>
      <c r="M54">
        <v>8</v>
      </c>
      <c r="N54">
        <v>5</v>
      </c>
      <c r="O54">
        <f>IF(Table2[[#This Row],[Home Bowl Scores]]&gt;Table2[[#This Row],[Away Bowl Scores]], 1, 0)</f>
        <v>0</v>
      </c>
      <c r="P54" t="str">
        <f>IF(Table2[[#This Row],[Home Win]]=1, Table2[[#This Row],[Home Team]], Table2[[#This Row],[Away Team]])</f>
        <v>Rutgers Scarlet Knights</v>
      </c>
      <c r="Q54" t="str">
        <f>IF(Table2[[#This Row],[Home Win]]=1, Table2[[#This Row],[Away Team]], Table2[[#This Row],[Home Team]])</f>
        <v>Ball State Cardinals</v>
      </c>
      <c r="R5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54" s="2" t="b">
        <f>OR(Table2[[#This Row],[Away Bowl Scores]]=0, Table2[[#This Row],[Home Bowl Scores]]=0)</f>
        <v>0</v>
      </c>
      <c r="T54" s="2">
        <f>SUM(Table2[[#This Row],[Home Bowl Scores]:[Away Bowl Scores]])</f>
        <v>82</v>
      </c>
    </row>
    <row r="55" spans="2:20" x14ac:dyDescent="0.3">
      <c r="B55">
        <v>2007</v>
      </c>
      <c r="C55">
        <v>48892</v>
      </c>
      <c r="D55" t="s">
        <v>626</v>
      </c>
      <c r="E55" t="s">
        <v>551</v>
      </c>
      <c r="F55" t="s">
        <v>626</v>
      </c>
      <c r="G55" t="s">
        <v>4844</v>
      </c>
      <c r="H55">
        <v>11699</v>
      </c>
      <c r="I55">
        <v>49</v>
      </c>
      <c r="J55">
        <v>33</v>
      </c>
      <c r="K55">
        <v>7</v>
      </c>
      <c r="L55">
        <v>6</v>
      </c>
      <c r="M55">
        <v>7</v>
      </c>
      <c r="N55">
        <v>6</v>
      </c>
      <c r="O55">
        <f>IF(Table2[[#This Row],[Home Bowl Scores]]&gt;Table2[[#This Row],[Away Bowl Scores]], 1, 0)</f>
        <v>1</v>
      </c>
      <c r="P55" t="str">
        <f>IF(Table2[[#This Row],[Home Win]]=1, Table2[[#This Row],[Home Team]], Table2[[#This Row],[Away Team]])</f>
        <v>Oklahoma State Cowboys</v>
      </c>
      <c r="Q55" t="str">
        <f>IF(Table2[[#This Row],[Home Win]]=1, Table2[[#This Row],[Away Team]], Table2[[#This Row],[Home Team]])</f>
        <v>Indiana Hoosiers</v>
      </c>
      <c r="R5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55" s="2" t="b">
        <f>OR(Table2[[#This Row],[Away Bowl Scores]]=0, Table2[[#This Row],[Home Bowl Scores]]=0)</f>
        <v>0</v>
      </c>
      <c r="T55" s="2">
        <f>SUM(Table2[[#This Row],[Home Bowl Scores]:[Away Bowl Scores]])</f>
        <v>82</v>
      </c>
    </row>
    <row r="56" spans="2:20" x14ac:dyDescent="0.3">
      <c r="B56">
        <v>2003</v>
      </c>
      <c r="C56">
        <v>26482</v>
      </c>
      <c r="D56" t="s">
        <v>3087</v>
      </c>
      <c r="E56" t="s">
        <v>380</v>
      </c>
      <c r="F56" t="s">
        <v>3087</v>
      </c>
      <c r="G56" t="s">
        <v>4861</v>
      </c>
      <c r="H56">
        <v>5887</v>
      </c>
      <c r="I56">
        <v>26</v>
      </c>
      <c r="J56">
        <v>56</v>
      </c>
      <c r="K56">
        <v>6</v>
      </c>
      <c r="L56">
        <v>7</v>
      </c>
      <c r="M56">
        <v>8</v>
      </c>
      <c r="N56">
        <v>5</v>
      </c>
      <c r="O56">
        <f>IF(Table2[[#This Row],[Home Bowl Scores]]&gt;Table2[[#This Row],[Away Bowl Scores]], 1, 0)</f>
        <v>0</v>
      </c>
      <c r="P56" t="str">
        <f>IF(Table2[[#This Row],[Home Win]]=1, Table2[[#This Row],[Home Team]], Table2[[#This Row],[Away Team]])</f>
        <v>North Carolina State Wolfpack</v>
      </c>
      <c r="Q56" t="str">
        <f>IF(Table2[[#This Row],[Home Win]]=1, Table2[[#This Row],[Away Team]], Table2[[#This Row],[Home Team]])</f>
        <v>Kansas Jayhawks</v>
      </c>
      <c r="R5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56" s="2" t="b">
        <f>OR(Table2[[#This Row],[Away Bowl Scores]]=0, Table2[[#This Row],[Home Bowl Scores]]=0)</f>
        <v>0</v>
      </c>
      <c r="T56" s="2">
        <f>SUM(Table2[[#This Row],[Home Bowl Scores]:[Away Bowl Scores]])</f>
        <v>82</v>
      </c>
    </row>
    <row r="57" spans="2:20" x14ac:dyDescent="0.3">
      <c r="B57">
        <v>2009</v>
      </c>
      <c r="C57">
        <v>88175</v>
      </c>
      <c r="D57" t="s">
        <v>1181</v>
      </c>
      <c r="E57" t="s">
        <v>2210</v>
      </c>
      <c r="F57" t="s">
        <v>1181</v>
      </c>
      <c r="G57" t="s">
        <v>4822</v>
      </c>
      <c r="H57">
        <v>13253</v>
      </c>
      <c r="I57">
        <v>34</v>
      </c>
      <c r="J57">
        <v>47</v>
      </c>
      <c r="K57">
        <v>11</v>
      </c>
      <c r="L57">
        <v>2</v>
      </c>
      <c r="M57">
        <v>9</v>
      </c>
      <c r="N57">
        <v>4</v>
      </c>
      <c r="O57">
        <f>IF(Table2[[#This Row],[Home Bowl Scores]]&gt;Table2[[#This Row],[Away Bowl Scores]], 1, 0)</f>
        <v>0</v>
      </c>
      <c r="P57" t="str">
        <f>IF(Table2[[#This Row],[Home Win]]=1, Table2[[#This Row],[Home Team]], Table2[[#This Row],[Away Team]])</f>
        <v>Mississippi Rebels</v>
      </c>
      <c r="Q57" t="str">
        <f>IF(Table2[[#This Row],[Home Win]]=1, Table2[[#This Row],[Away Team]], Table2[[#This Row],[Home Team]])</f>
        <v>Texas Tech Red Raiders</v>
      </c>
      <c r="R5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57" s="2" t="b">
        <f>OR(Table2[[#This Row],[Away Bowl Scores]]=0, Table2[[#This Row],[Home Bowl Scores]]=0)</f>
        <v>0</v>
      </c>
      <c r="T57" s="2">
        <f>SUM(Table2[[#This Row],[Home Bowl Scores]:[Away Bowl Scores]])</f>
        <v>81</v>
      </c>
    </row>
    <row r="58" spans="2:20" x14ac:dyDescent="0.3">
      <c r="B58">
        <v>2005</v>
      </c>
      <c r="C58">
        <v>36842</v>
      </c>
      <c r="D58" t="s">
        <v>283</v>
      </c>
      <c r="E58" t="s">
        <v>238</v>
      </c>
      <c r="F58" t="s">
        <v>283</v>
      </c>
      <c r="G58" t="s">
        <v>4792</v>
      </c>
      <c r="H58">
        <v>8716</v>
      </c>
      <c r="I58">
        <v>51</v>
      </c>
      <c r="J58">
        <v>30</v>
      </c>
      <c r="K58">
        <v>8</v>
      </c>
      <c r="L58">
        <v>4</v>
      </c>
      <c r="M58">
        <v>6</v>
      </c>
      <c r="N58">
        <v>6</v>
      </c>
      <c r="O58">
        <f>IF(Table2[[#This Row],[Home Bowl Scores]]&gt;Table2[[#This Row],[Away Bowl Scores]], 1, 0)</f>
        <v>1</v>
      </c>
      <c r="P58" t="str">
        <f>IF(Table2[[#This Row],[Home Win]]=1, Table2[[#This Row],[Home Team]], Table2[[#This Row],[Away Team]])</f>
        <v>Navy Midshipmen</v>
      </c>
      <c r="Q58" t="str">
        <f>IF(Table2[[#This Row],[Home Win]]=1, Table2[[#This Row],[Away Team]], Table2[[#This Row],[Home Team]])</f>
        <v>Colorado State Rams</v>
      </c>
      <c r="R5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58" s="2" t="b">
        <f>OR(Table2[[#This Row],[Away Bowl Scores]]=0, Table2[[#This Row],[Home Bowl Scores]]=0)</f>
        <v>0</v>
      </c>
      <c r="T58" s="2">
        <f>SUM(Table2[[#This Row],[Home Bowl Scores]:[Away Bowl Scores]])</f>
        <v>81</v>
      </c>
    </row>
    <row r="59" spans="2:20" x14ac:dyDescent="0.3">
      <c r="B59">
        <v>2002</v>
      </c>
      <c r="C59">
        <v>77688</v>
      </c>
      <c r="D59" t="s">
        <v>1462</v>
      </c>
      <c r="E59" t="s">
        <v>767</v>
      </c>
      <c r="F59" t="s">
        <v>1462</v>
      </c>
      <c r="G59" t="s">
        <v>4824</v>
      </c>
      <c r="H59">
        <v>2907</v>
      </c>
      <c r="I59">
        <v>34</v>
      </c>
      <c r="J59">
        <v>47</v>
      </c>
      <c r="K59">
        <v>10</v>
      </c>
      <c r="L59">
        <v>2</v>
      </c>
      <c r="M59">
        <v>10</v>
      </c>
      <c r="N59">
        <v>3</v>
      </c>
      <c r="O59">
        <f>IF(Table2[[#This Row],[Home Bowl Scores]]&gt;Table2[[#This Row],[Away Bowl Scores]], 1, 0)</f>
        <v>0</v>
      </c>
      <c r="P59" t="str">
        <f>IF(Table2[[#This Row],[Home Win]]=1, Table2[[#This Row],[Home Team]], Table2[[#This Row],[Away Team]])</f>
        <v>LSU Tigers</v>
      </c>
      <c r="Q59" t="str">
        <f>IF(Table2[[#This Row],[Home Win]]=1, Table2[[#This Row],[Away Team]], Table2[[#This Row],[Home Team]])</f>
        <v>Illinois Fighting Illini</v>
      </c>
      <c r="R5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59" s="2" t="b">
        <f>OR(Table2[[#This Row],[Away Bowl Scores]]=0, Table2[[#This Row],[Home Bowl Scores]]=0)</f>
        <v>0</v>
      </c>
      <c r="T59" s="2">
        <f>SUM(Table2[[#This Row],[Home Bowl Scores]:[Away Bowl Scores]])</f>
        <v>81</v>
      </c>
    </row>
    <row r="60" spans="2:20" x14ac:dyDescent="0.3">
      <c r="B60">
        <v>2015</v>
      </c>
      <c r="C60">
        <v>21712</v>
      </c>
      <c r="D60" t="s">
        <v>591</v>
      </c>
      <c r="E60" t="s">
        <v>189</v>
      </c>
      <c r="F60" t="s">
        <v>591</v>
      </c>
      <c r="G60" t="s">
        <v>4790</v>
      </c>
      <c r="H60">
        <v>25507</v>
      </c>
      <c r="I60">
        <v>35</v>
      </c>
      <c r="J60">
        <v>45</v>
      </c>
      <c r="K60">
        <v>8</v>
      </c>
      <c r="L60">
        <v>5</v>
      </c>
      <c r="M60">
        <v>12</v>
      </c>
      <c r="N60">
        <v>2</v>
      </c>
      <c r="O60">
        <f>IF(Table2[[#This Row],[Home Bowl Scores]]&gt;Table2[[#This Row],[Away Bowl Scores]], 1, 0)</f>
        <v>0</v>
      </c>
      <c r="P60" t="str">
        <f>IF(Table2[[#This Row],[Home Win]]=1, Table2[[#This Row],[Home Team]], Table2[[#This Row],[Away Team]])</f>
        <v>Western Kentucky Hilltoppers</v>
      </c>
      <c r="Q60" t="str">
        <f>IF(Table2[[#This Row],[Home Win]]=1, Table2[[#This Row],[Away Team]], Table2[[#This Row],[Home Team]])</f>
        <v>South Florida Bulls</v>
      </c>
      <c r="R6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60" s="2" t="b">
        <f>OR(Table2[[#This Row],[Away Bowl Scores]]=0, Table2[[#This Row],[Home Bowl Scores]]=0)</f>
        <v>0</v>
      </c>
      <c r="T60" s="2">
        <f>SUM(Table2[[#This Row],[Home Bowl Scores]:[Away Bowl Scores]])</f>
        <v>80</v>
      </c>
    </row>
    <row r="61" spans="2:20" x14ac:dyDescent="0.3">
      <c r="B61">
        <v>2011</v>
      </c>
      <c r="C61">
        <v>35720</v>
      </c>
      <c r="D61" t="s">
        <v>477</v>
      </c>
      <c r="E61" t="s">
        <v>1349</v>
      </c>
      <c r="F61" t="s">
        <v>477</v>
      </c>
      <c r="G61" t="s">
        <v>4840</v>
      </c>
      <c r="H61">
        <v>17738</v>
      </c>
      <c r="I61">
        <v>56</v>
      </c>
      <c r="J61">
        <v>24</v>
      </c>
      <c r="K61">
        <v>12</v>
      </c>
      <c r="L61">
        <v>1</v>
      </c>
      <c r="M61">
        <v>6</v>
      </c>
      <c r="N61">
        <v>7</v>
      </c>
      <c r="O61">
        <f>IF(Table2[[#This Row],[Home Bowl Scores]]&gt;Table2[[#This Row],[Away Bowl Scores]], 1, 0)</f>
        <v>1</v>
      </c>
      <c r="P61" t="str">
        <f>IF(Table2[[#This Row],[Home Win]]=1, Table2[[#This Row],[Home Team]], Table2[[#This Row],[Away Team]])</f>
        <v>Boise State Broncos</v>
      </c>
      <c r="Q61" t="str">
        <f>IF(Table2[[#This Row],[Home Win]]=1, Table2[[#This Row],[Away Team]], Table2[[#This Row],[Home Team]])</f>
        <v>Arizona State Sun Devils</v>
      </c>
      <c r="R6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61" s="2" t="b">
        <f>OR(Table2[[#This Row],[Away Bowl Scores]]=0, Table2[[#This Row],[Home Bowl Scores]]=0)</f>
        <v>0</v>
      </c>
      <c r="T61" s="2">
        <f>SUM(Table2[[#This Row],[Home Bowl Scores]:[Away Bowl Scores]])</f>
        <v>80</v>
      </c>
    </row>
    <row r="62" spans="2:20" x14ac:dyDescent="0.3">
      <c r="B62">
        <v>2006</v>
      </c>
      <c r="C62">
        <v>56103</v>
      </c>
      <c r="D62" t="s">
        <v>593</v>
      </c>
      <c r="E62" t="s">
        <v>62</v>
      </c>
      <c r="F62" t="s">
        <v>593</v>
      </c>
      <c r="G62" t="s">
        <v>4812</v>
      </c>
      <c r="H62">
        <v>10208</v>
      </c>
      <c r="I62">
        <v>44</v>
      </c>
      <c r="J62">
        <v>36</v>
      </c>
      <c r="K62">
        <v>8</v>
      </c>
      <c r="L62">
        <v>5</v>
      </c>
      <c r="M62">
        <v>10</v>
      </c>
      <c r="N62">
        <v>4</v>
      </c>
      <c r="O62">
        <f>IF(Table2[[#This Row],[Home Bowl Scores]]&gt;Table2[[#This Row],[Away Bowl Scores]], 1, 0)</f>
        <v>1</v>
      </c>
      <c r="P62" t="str">
        <f>IF(Table2[[#This Row],[Home Win]]=1, Table2[[#This Row],[Home Team]], Table2[[#This Row],[Away Team]])</f>
        <v>South Carolina Gamecocks</v>
      </c>
      <c r="Q62" t="str">
        <f>IF(Table2[[#This Row],[Home Win]]=1, Table2[[#This Row],[Away Team]], Table2[[#This Row],[Home Team]])</f>
        <v>Houston Cougars</v>
      </c>
      <c r="R6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62" s="2" t="b">
        <f>OR(Table2[[#This Row],[Away Bowl Scores]]=0, Table2[[#This Row],[Home Bowl Scores]]=0)</f>
        <v>0</v>
      </c>
      <c r="T62" s="2">
        <f>SUM(Table2[[#This Row],[Home Bowl Scores]:[Away Bowl Scores]])</f>
        <v>80</v>
      </c>
    </row>
    <row r="63" spans="2:20" x14ac:dyDescent="0.3">
      <c r="B63">
        <v>2015</v>
      </c>
      <c r="C63">
        <v>91322</v>
      </c>
      <c r="D63" t="s">
        <v>1331</v>
      </c>
      <c r="E63" t="s">
        <v>730</v>
      </c>
      <c r="F63" t="s">
        <v>1331</v>
      </c>
      <c r="G63" t="s">
        <v>4823</v>
      </c>
      <c r="H63">
        <v>23940</v>
      </c>
      <c r="I63">
        <v>59</v>
      </c>
      <c r="J63">
        <v>20</v>
      </c>
      <c r="K63">
        <v>13</v>
      </c>
      <c r="L63">
        <v>1</v>
      </c>
      <c r="M63">
        <v>13</v>
      </c>
      <c r="N63">
        <v>1</v>
      </c>
      <c r="O63">
        <f>IF(Table2[[#This Row],[Home Bowl Scores]]&gt;Table2[[#This Row],[Away Bowl Scores]], 1, 0)</f>
        <v>1</v>
      </c>
      <c r="P63" t="str">
        <f>IF(Table2[[#This Row],[Home Win]]=1, Table2[[#This Row],[Home Team]], Table2[[#This Row],[Away Team]])</f>
        <v>Oregon Ducks</v>
      </c>
      <c r="Q63" t="str">
        <f>IF(Table2[[#This Row],[Home Win]]=1, Table2[[#This Row],[Away Team]], Table2[[#This Row],[Home Team]])</f>
        <v>Florida State Seminoles</v>
      </c>
      <c r="R6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63" s="2" t="b">
        <f>OR(Table2[[#This Row],[Away Bowl Scores]]=0, Table2[[#This Row],[Home Bowl Scores]]=0)</f>
        <v>0</v>
      </c>
      <c r="T63" s="2">
        <f>SUM(Table2[[#This Row],[Home Bowl Scores]:[Away Bowl Scores]])</f>
        <v>79</v>
      </c>
    </row>
    <row r="64" spans="2:20" x14ac:dyDescent="0.3">
      <c r="B64">
        <v>2015</v>
      </c>
      <c r="C64">
        <v>46423</v>
      </c>
      <c r="D64" t="s">
        <v>343</v>
      </c>
      <c r="E64" t="s">
        <v>380</v>
      </c>
      <c r="F64" t="s">
        <v>343</v>
      </c>
      <c r="G64" t="s">
        <v>4810</v>
      </c>
      <c r="H64">
        <v>25519</v>
      </c>
      <c r="I64">
        <v>51</v>
      </c>
      <c r="J64">
        <v>28</v>
      </c>
      <c r="K64">
        <v>9</v>
      </c>
      <c r="L64">
        <v>4</v>
      </c>
      <c r="M64">
        <v>7</v>
      </c>
      <c r="N64">
        <v>6</v>
      </c>
      <c r="O64">
        <f>IF(Table2[[#This Row],[Home Bowl Scores]]&gt;Table2[[#This Row],[Away Bowl Scores]], 1, 0)</f>
        <v>1</v>
      </c>
      <c r="P64" t="str">
        <f>IF(Table2[[#This Row],[Home Win]]=1, Table2[[#This Row],[Home Team]], Table2[[#This Row],[Away Team]])</f>
        <v>Mississippi State Bulldogs</v>
      </c>
      <c r="Q64" t="str">
        <f>IF(Table2[[#This Row],[Home Win]]=1, Table2[[#This Row],[Away Team]], Table2[[#This Row],[Home Team]])</f>
        <v>North Carolina State Wolfpack</v>
      </c>
      <c r="R6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64" s="2" t="b">
        <f>OR(Table2[[#This Row],[Away Bowl Scores]]=0, Table2[[#This Row],[Home Bowl Scores]]=0)</f>
        <v>0</v>
      </c>
      <c r="T64" s="2">
        <f>SUM(Table2[[#This Row],[Home Bowl Scores]:[Away Bowl Scores]])</f>
        <v>79</v>
      </c>
    </row>
    <row r="65" spans="2:20" x14ac:dyDescent="0.3">
      <c r="B65">
        <v>2012</v>
      </c>
      <c r="C65">
        <v>69927</v>
      </c>
      <c r="D65" t="s">
        <v>626</v>
      </c>
      <c r="E65" t="s">
        <v>668</v>
      </c>
      <c r="F65" t="s">
        <v>626</v>
      </c>
      <c r="G65" t="s">
        <v>4820</v>
      </c>
      <c r="H65">
        <v>17761</v>
      </c>
      <c r="I65">
        <v>41</v>
      </c>
      <c r="J65">
        <v>38</v>
      </c>
      <c r="K65">
        <v>12</v>
      </c>
      <c r="L65">
        <v>1</v>
      </c>
      <c r="M65">
        <v>11</v>
      </c>
      <c r="N65">
        <v>2</v>
      </c>
      <c r="O65">
        <f>IF(Table2[[#This Row],[Home Bowl Scores]]&gt;Table2[[#This Row],[Away Bowl Scores]], 1, 0)</f>
        <v>1</v>
      </c>
      <c r="P65" t="str">
        <f>IF(Table2[[#This Row],[Home Win]]=1, Table2[[#This Row],[Home Team]], Table2[[#This Row],[Away Team]])</f>
        <v>Oklahoma State Cowboys</v>
      </c>
      <c r="Q65" t="str">
        <f>IF(Table2[[#This Row],[Home Win]]=1, Table2[[#This Row],[Away Team]], Table2[[#This Row],[Home Team]])</f>
        <v>Stanford Cardinal</v>
      </c>
      <c r="R6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65" s="2" t="b">
        <f>OR(Table2[[#This Row],[Away Bowl Scores]]=0, Table2[[#This Row],[Home Bowl Scores]]=0)</f>
        <v>0</v>
      </c>
      <c r="T65" s="2">
        <f>SUM(Table2[[#This Row],[Home Bowl Scores]:[Away Bowl Scores]])</f>
        <v>79</v>
      </c>
    </row>
    <row r="66" spans="2:20" x14ac:dyDescent="0.3">
      <c r="B66">
        <v>2007</v>
      </c>
      <c r="C66">
        <v>30467</v>
      </c>
      <c r="D66" t="s">
        <v>1678</v>
      </c>
      <c r="E66" t="s">
        <v>477</v>
      </c>
      <c r="F66" t="s">
        <v>1678</v>
      </c>
      <c r="G66" t="s">
        <v>4797</v>
      </c>
      <c r="H66">
        <v>11685</v>
      </c>
      <c r="I66">
        <v>41</v>
      </c>
      <c r="J66">
        <v>38</v>
      </c>
      <c r="K66">
        <v>8</v>
      </c>
      <c r="L66">
        <v>5</v>
      </c>
      <c r="M66">
        <v>10</v>
      </c>
      <c r="N66">
        <v>3</v>
      </c>
      <c r="O66">
        <f>IF(Table2[[#This Row],[Home Bowl Scores]]&gt;Table2[[#This Row],[Away Bowl Scores]], 1, 0)</f>
        <v>1</v>
      </c>
      <c r="P66" t="str">
        <f>IF(Table2[[#This Row],[Home Win]]=1, Table2[[#This Row],[Home Team]], Table2[[#This Row],[Away Team]])</f>
        <v>East Carolina Pirates</v>
      </c>
      <c r="Q66" t="str">
        <f>IF(Table2[[#This Row],[Home Win]]=1, Table2[[#This Row],[Away Team]], Table2[[#This Row],[Home Team]])</f>
        <v>Boise State Broncos</v>
      </c>
      <c r="R6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66" s="2" t="b">
        <f>OR(Table2[[#This Row],[Away Bowl Scores]]=0, Table2[[#This Row],[Home Bowl Scores]]=0)</f>
        <v>0</v>
      </c>
      <c r="T66" s="2">
        <f>SUM(Table2[[#This Row],[Home Bowl Scores]:[Away Bowl Scores]])</f>
        <v>79</v>
      </c>
    </row>
    <row r="67" spans="2:20" x14ac:dyDescent="0.3">
      <c r="B67">
        <v>2006</v>
      </c>
      <c r="C67">
        <v>93986</v>
      </c>
      <c r="D67" t="s">
        <v>1542</v>
      </c>
      <c r="E67" t="s">
        <v>863</v>
      </c>
      <c r="F67" t="s">
        <v>1542</v>
      </c>
      <c r="G67" t="s">
        <v>4823</v>
      </c>
      <c r="H67">
        <v>8740</v>
      </c>
      <c r="I67">
        <v>41</v>
      </c>
      <c r="J67">
        <v>38</v>
      </c>
      <c r="K67">
        <v>13</v>
      </c>
      <c r="L67">
        <v>0</v>
      </c>
      <c r="M67">
        <v>12</v>
      </c>
      <c r="N67">
        <v>1</v>
      </c>
      <c r="O67">
        <f>IF(Table2[[#This Row],[Home Bowl Scores]]&gt;Table2[[#This Row],[Away Bowl Scores]], 1, 0)</f>
        <v>1</v>
      </c>
      <c r="P67" t="str">
        <f>IF(Table2[[#This Row],[Home Win]]=1, Table2[[#This Row],[Home Team]], Table2[[#This Row],[Away Team]])</f>
        <v>Texas Longhorns</v>
      </c>
      <c r="Q67" t="str">
        <f>IF(Table2[[#This Row],[Home Win]]=1, Table2[[#This Row],[Away Team]], Table2[[#This Row],[Home Team]])</f>
        <v>USC Trojans</v>
      </c>
      <c r="R6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67" s="2" t="b">
        <f>OR(Table2[[#This Row],[Away Bowl Scores]]=0, Table2[[#This Row],[Home Bowl Scores]]=0)</f>
        <v>0</v>
      </c>
      <c r="T67" s="2">
        <f>SUM(Table2[[#This Row],[Home Bowl Scores]:[Away Bowl Scores]])</f>
        <v>79</v>
      </c>
    </row>
    <row r="68" spans="2:20" x14ac:dyDescent="0.3">
      <c r="B68">
        <v>2002</v>
      </c>
      <c r="C68">
        <v>73640</v>
      </c>
      <c r="D68" t="s">
        <v>826</v>
      </c>
      <c r="E68" t="s">
        <v>363</v>
      </c>
      <c r="F68" t="s">
        <v>826</v>
      </c>
      <c r="G68" t="s">
        <v>4816</v>
      </c>
      <c r="H68">
        <v>2908</v>
      </c>
      <c r="I68">
        <v>56</v>
      </c>
      <c r="J68">
        <v>23</v>
      </c>
      <c r="K68">
        <v>10</v>
      </c>
      <c r="L68">
        <v>2</v>
      </c>
      <c r="M68">
        <v>10</v>
      </c>
      <c r="N68">
        <v>2</v>
      </c>
      <c r="O68">
        <f>IF(Table2[[#This Row],[Home Bowl Scores]]&gt;Table2[[#This Row],[Away Bowl Scores]], 1, 0)</f>
        <v>1</v>
      </c>
      <c r="P68" t="str">
        <f>IF(Table2[[#This Row],[Home Win]]=1, Table2[[#This Row],[Home Team]], Table2[[#This Row],[Away Team]])</f>
        <v>Florida Gators</v>
      </c>
      <c r="Q68" t="str">
        <f>IF(Table2[[#This Row],[Home Win]]=1, Table2[[#This Row],[Away Team]], Table2[[#This Row],[Home Team]])</f>
        <v>Maryland Terrapins</v>
      </c>
      <c r="R6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68" s="2" t="b">
        <f>OR(Table2[[#This Row],[Away Bowl Scores]]=0, Table2[[#This Row],[Home Bowl Scores]]=0)</f>
        <v>0</v>
      </c>
      <c r="T68" s="2">
        <f>SUM(Table2[[#This Row],[Home Bowl Scores]:[Away Bowl Scores]])</f>
        <v>79</v>
      </c>
    </row>
    <row r="69" spans="2:20" x14ac:dyDescent="0.3">
      <c r="B69">
        <v>2001</v>
      </c>
      <c r="C69">
        <v>30456</v>
      </c>
      <c r="D69" t="s">
        <v>1448</v>
      </c>
      <c r="E69" t="s">
        <v>1242</v>
      </c>
      <c r="F69" t="s">
        <v>1448</v>
      </c>
      <c r="G69" t="s">
        <v>4860</v>
      </c>
      <c r="H69">
        <v>2899</v>
      </c>
      <c r="I69">
        <v>35</v>
      </c>
      <c r="J69">
        <v>44</v>
      </c>
      <c r="K69">
        <v>11</v>
      </c>
      <c r="L69">
        <v>3</v>
      </c>
      <c r="M69">
        <v>7</v>
      </c>
      <c r="N69">
        <v>5</v>
      </c>
      <c r="O69">
        <f>IF(Table2[[#This Row],[Home Bowl Scores]]&gt;Table2[[#This Row],[Away Bowl Scores]], 1, 0)</f>
        <v>0</v>
      </c>
      <c r="P69" t="str">
        <f>IF(Table2[[#This Row],[Home Win]]=1, Table2[[#This Row],[Home Team]], Table2[[#This Row],[Away Team]])</f>
        <v>Michigan State Spartans</v>
      </c>
      <c r="Q69" t="str">
        <f>IF(Table2[[#This Row],[Home Win]]=1, Table2[[#This Row],[Away Team]], Table2[[#This Row],[Home Team]])</f>
        <v>Fresno State Bulldogs</v>
      </c>
      <c r="R6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69" s="2" t="b">
        <f>OR(Table2[[#This Row],[Away Bowl Scores]]=0, Table2[[#This Row],[Home Bowl Scores]]=0)</f>
        <v>0</v>
      </c>
      <c r="T69" s="2">
        <f>SUM(Table2[[#This Row],[Home Bowl Scores]:[Away Bowl Scores]])</f>
        <v>79</v>
      </c>
    </row>
    <row r="70" spans="2:20" x14ac:dyDescent="0.3">
      <c r="B70">
        <v>2007</v>
      </c>
      <c r="C70">
        <v>40905</v>
      </c>
      <c r="D70" t="s">
        <v>715</v>
      </c>
      <c r="E70" t="s">
        <v>1153</v>
      </c>
      <c r="F70" t="s">
        <v>715</v>
      </c>
      <c r="G70" t="s">
        <v>4795</v>
      </c>
      <c r="H70">
        <v>11695</v>
      </c>
      <c r="I70">
        <v>36</v>
      </c>
      <c r="J70">
        <v>42</v>
      </c>
      <c r="K70">
        <v>9</v>
      </c>
      <c r="L70">
        <v>4</v>
      </c>
      <c r="M70">
        <v>7</v>
      </c>
      <c r="N70">
        <v>6</v>
      </c>
      <c r="O70">
        <f>IF(Table2[[#This Row],[Home Bowl Scores]]&gt;Table2[[#This Row],[Away Bowl Scores]], 1, 0)</f>
        <v>0</v>
      </c>
      <c r="P70" t="str">
        <f>IF(Table2[[#This Row],[Home Win]]=1, Table2[[#This Row],[Home Team]], Table2[[#This Row],[Away Team]])</f>
        <v>California Golden Bears</v>
      </c>
      <c r="Q70" t="str">
        <f>IF(Table2[[#This Row],[Home Win]]=1, Table2[[#This Row],[Away Team]], Table2[[#This Row],[Home Team]])</f>
        <v>Air Force Falcons</v>
      </c>
      <c r="R7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70" s="2" t="b">
        <f>OR(Table2[[#This Row],[Away Bowl Scores]]=0, Table2[[#This Row],[Home Bowl Scores]]=0)</f>
        <v>0</v>
      </c>
      <c r="T70" s="2">
        <f>SUM(Table2[[#This Row],[Home Bowl Scores]:[Away Bowl Scores]])</f>
        <v>78</v>
      </c>
    </row>
    <row r="71" spans="2:20" x14ac:dyDescent="0.3">
      <c r="B71">
        <v>2015</v>
      </c>
      <c r="C71">
        <v>74682</v>
      </c>
      <c r="D71" t="s">
        <v>787</v>
      </c>
      <c r="E71" t="s">
        <v>806</v>
      </c>
      <c r="F71" t="s">
        <v>787</v>
      </c>
      <c r="G71" t="s">
        <v>4824</v>
      </c>
      <c r="H71">
        <v>23941</v>
      </c>
      <c r="I71">
        <v>35</v>
      </c>
      <c r="J71">
        <v>42</v>
      </c>
      <c r="K71">
        <v>12</v>
      </c>
      <c r="L71">
        <v>2</v>
      </c>
      <c r="M71">
        <v>13</v>
      </c>
      <c r="N71">
        <v>1</v>
      </c>
      <c r="O71">
        <f>IF(Table2[[#This Row],[Home Bowl Scores]]&gt;Table2[[#This Row],[Away Bowl Scores]], 1, 0)</f>
        <v>0</v>
      </c>
      <c r="P71" t="str">
        <f>IF(Table2[[#This Row],[Home Win]]=1, Table2[[#This Row],[Home Team]], Table2[[#This Row],[Away Team]])</f>
        <v>Ohio State Buckeyes</v>
      </c>
      <c r="Q71" t="str">
        <f>IF(Table2[[#This Row],[Home Win]]=1, Table2[[#This Row],[Away Team]], Table2[[#This Row],[Home Team]])</f>
        <v>Alabama Crimson Tide</v>
      </c>
      <c r="R7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71" s="2" t="b">
        <f>OR(Table2[[#This Row],[Away Bowl Scores]]=0, Table2[[#This Row],[Home Bowl Scores]]=0)</f>
        <v>0</v>
      </c>
      <c r="T71" s="2">
        <f>SUM(Table2[[#This Row],[Home Bowl Scores]:[Away Bowl Scores]])</f>
        <v>77</v>
      </c>
    </row>
    <row r="72" spans="2:20" x14ac:dyDescent="0.3">
      <c r="B72">
        <v>2012</v>
      </c>
      <c r="C72">
        <v>48828</v>
      </c>
      <c r="D72" t="s">
        <v>141</v>
      </c>
      <c r="E72" t="s">
        <v>1678</v>
      </c>
      <c r="F72" t="s">
        <v>141</v>
      </c>
      <c r="G72" t="s">
        <v>4789</v>
      </c>
      <c r="H72">
        <v>19243</v>
      </c>
      <c r="I72">
        <v>43</v>
      </c>
      <c r="J72">
        <v>34</v>
      </c>
      <c r="K72">
        <v>9</v>
      </c>
      <c r="L72">
        <v>4</v>
      </c>
      <c r="M72">
        <v>8</v>
      </c>
      <c r="N72">
        <v>5</v>
      </c>
      <c r="O72">
        <f>IF(Table2[[#This Row],[Home Bowl Scores]]&gt;Table2[[#This Row],[Away Bowl Scores]], 1, 0)</f>
        <v>1</v>
      </c>
      <c r="P72" t="str">
        <f>IF(Table2[[#This Row],[Home Win]]=1, Table2[[#This Row],[Home Team]], Table2[[#This Row],[Away Team]])</f>
        <v>Louisiana-Lafayette Ragin' Cajuns</v>
      </c>
      <c r="Q72" t="str">
        <f>IF(Table2[[#This Row],[Home Win]]=1, Table2[[#This Row],[Away Team]], Table2[[#This Row],[Home Team]])</f>
        <v>East Carolina Pirates</v>
      </c>
      <c r="R7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72" s="2" t="b">
        <f>OR(Table2[[#This Row],[Away Bowl Scores]]=0, Table2[[#This Row],[Home Bowl Scores]]=0)</f>
        <v>0</v>
      </c>
      <c r="T72" s="2">
        <f>SUM(Table2[[#This Row],[Home Bowl Scores]:[Away Bowl Scores]])</f>
        <v>77</v>
      </c>
    </row>
    <row r="73" spans="2:20" x14ac:dyDescent="0.3">
      <c r="B73">
        <v>2008</v>
      </c>
      <c r="C73">
        <v>26781</v>
      </c>
      <c r="D73" t="s">
        <v>1170</v>
      </c>
      <c r="E73" t="s">
        <v>363</v>
      </c>
      <c r="F73" t="s">
        <v>1170</v>
      </c>
      <c r="G73" t="s">
        <v>4850</v>
      </c>
      <c r="H73">
        <v>13240</v>
      </c>
      <c r="I73">
        <v>35</v>
      </c>
      <c r="J73">
        <v>42</v>
      </c>
      <c r="K73">
        <v>7</v>
      </c>
      <c r="L73">
        <v>6</v>
      </c>
      <c r="M73">
        <v>8</v>
      </c>
      <c r="N73">
        <v>5</v>
      </c>
      <c r="O73">
        <f>IF(Table2[[#This Row],[Home Bowl Scores]]&gt;Table2[[#This Row],[Away Bowl Scores]], 1, 0)</f>
        <v>0</v>
      </c>
      <c r="P73" t="str">
        <f>IF(Table2[[#This Row],[Home Win]]=1, Table2[[#This Row],[Home Team]], Table2[[#This Row],[Away Team]])</f>
        <v>Maryland Terrapins</v>
      </c>
      <c r="Q73" t="str">
        <f>IF(Table2[[#This Row],[Home Win]]=1, Table2[[#This Row],[Away Team]], Table2[[#This Row],[Home Team]])</f>
        <v>Nevada Wolf Pack</v>
      </c>
      <c r="R7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73" s="2" t="b">
        <f>OR(Table2[[#This Row],[Away Bowl Scores]]=0, Table2[[#This Row],[Home Bowl Scores]]=0)</f>
        <v>0</v>
      </c>
      <c r="T73" s="2">
        <f>SUM(Table2[[#This Row],[Home Bowl Scores]:[Away Bowl Scores]])</f>
        <v>77</v>
      </c>
    </row>
    <row r="74" spans="2:20" x14ac:dyDescent="0.3">
      <c r="B74">
        <v>2007</v>
      </c>
      <c r="C74">
        <v>49867</v>
      </c>
      <c r="D74" t="s">
        <v>1331</v>
      </c>
      <c r="E74" t="s">
        <v>591</v>
      </c>
      <c r="F74" t="s">
        <v>1331</v>
      </c>
      <c r="G74" t="s">
        <v>4813</v>
      </c>
      <c r="H74">
        <v>11697</v>
      </c>
      <c r="I74">
        <v>56</v>
      </c>
      <c r="J74">
        <v>21</v>
      </c>
      <c r="K74">
        <v>9</v>
      </c>
      <c r="L74">
        <v>4</v>
      </c>
      <c r="M74">
        <v>9</v>
      </c>
      <c r="N74">
        <v>4</v>
      </c>
      <c r="O74">
        <f>IF(Table2[[#This Row],[Home Bowl Scores]]&gt;Table2[[#This Row],[Away Bowl Scores]], 1, 0)</f>
        <v>1</v>
      </c>
      <c r="P74" t="str">
        <f>IF(Table2[[#This Row],[Home Win]]=1, Table2[[#This Row],[Home Team]], Table2[[#This Row],[Away Team]])</f>
        <v>Oregon Ducks</v>
      </c>
      <c r="Q74" t="str">
        <f>IF(Table2[[#This Row],[Home Win]]=1, Table2[[#This Row],[Away Team]], Table2[[#This Row],[Home Team]])</f>
        <v>South Florida Bulls</v>
      </c>
      <c r="R7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74" s="2" t="b">
        <f>OR(Table2[[#This Row],[Away Bowl Scores]]=0, Table2[[#This Row],[Home Bowl Scores]]=0)</f>
        <v>0</v>
      </c>
      <c r="T74" s="2">
        <f>SUM(Table2[[#This Row],[Home Bowl Scores]:[Away Bowl Scores]])</f>
        <v>77</v>
      </c>
    </row>
    <row r="75" spans="2:20" x14ac:dyDescent="0.3">
      <c r="B75">
        <v>2006</v>
      </c>
      <c r="C75">
        <v>48732</v>
      </c>
      <c r="D75" t="s">
        <v>1625</v>
      </c>
      <c r="E75" t="s">
        <v>1749</v>
      </c>
      <c r="F75" t="s">
        <v>1625</v>
      </c>
      <c r="G75" t="s">
        <v>4813</v>
      </c>
      <c r="H75">
        <v>10207</v>
      </c>
      <c r="I75">
        <v>38</v>
      </c>
      <c r="J75">
        <v>39</v>
      </c>
      <c r="K75">
        <v>8</v>
      </c>
      <c r="L75">
        <v>5</v>
      </c>
      <c r="M75">
        <v>10</v>
      </c>
      <c r="N75">
        <v>4</v>
      </c>
      <c r="O75">
        <f>IF(Table2[[#This Row],[Home Bowl Scores]]&gt;Table2[[#This Row],[Away Bowl Scores]], 1, 0)</f>
        <v>0</v>
      </c>
      <c r="P75" t="str">
        <f>IF(Table2[[#This Row],[Home Win]]=1, Table2[[#This Row],[Home Team]], Table2[[#This Row],[Away Team]])</f>
        <v>Oregon State Beavers</v>
      </c>
      <c r="Q75" t="str">
        <f>IF(Table2[[#This Row],[Home Win]]=1, Table2[[#This Row],[Away Team]], Table2[[#This Row],[Home Team]])</f>
        <v>Missouri Tigers</v>
      </c>
      <c r="R7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75" s="2" t="b">
        <f>OR(Table2[[#This Row],[Away Bowl Scores]]=0, Table2[[#This Row],[Home Bowl Scores]]=0)</f>
        <v>0</v>
      </c>
      <c r="T75" s="2">
        <f>SUM(Table2[[#This Row],[Home Bowl Scores]:[Away Bowl Scores]])</f>
        <v>77</v>
      </c>
    </row>
    <row r="76" spans="2:20" x14ac:dyDescent="0.3">
      <c r="B76">
        <v>2003</v>
      </c>
      <c r="C76">
        <v>40620</v>
      </c>
      <c r="D76" t="s">
        <v>769</v>
      </c>
      <c r="E76" t="s">
        <v>341</v>
      </c>
      <c r="F76" t="s">
        <v>769</v>
      </c>
      <c r="G76" t="s">
        <v>4853</v>
      </c>
      <c r="H76">
        <v>5885</v>
      </c>
      <c r="I76">
        <v>28</v>
      </c>
      <c r="J76">
        <v>49</v>
      </c>
      <c r="K76">
        <v>9</v>
      </c>
      <c r="L76">
        <v>4</v>
      </c>
      <c r="M76">
        <v>13</v>
      </c>
      <c r="N76">
        <v>1</v>
      </c>
      <c r="O76">
        <f>IF(Table2[[#This Row],[Home Bowl Scores]]&gt;Table2[[#This Row],[Away Bowl Scores]], 1, 0)</f>
        <v>0</v>
      </c>
      <c r="P76" t="str">
        <f>IF(Table2[[#This Row],[Home Win]]=1, Table2[[#This Row],[Home Team]], Table2[[#This Row],[Away Team]])</f>
        <v>Miami (OH) RedHawks</v>
      </c>
      <c r="Q76" t="str">
        <f>IF(Table2[[#This Row],[Home Win]]=1, Table2[[#This Row],[Away Team]], Table2[[#This Row],[Home Team]])</f>
        <v>Louisville Cardinals</v>
      </c>
      <c r="R7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76" s="2" t="b">
        <f>OR(Table2[[#This Row],[Away Bowl Scores]]=0, Table2[[#This Row],[Home Bowl Scores]]=0)</f>
        <v>0</v>
      </c>
      <c r="T76" s="2">
        <f>SUM(Table2[[#This Row],[Home Bowl Scores]:[Away Bowl Scores]])</f>
        <v>77</v>
      </c>
    </row>
    <row r="77" spans="2:20" x14ac:dyDescent="0.3">
      <c r="B77">
        <v>2015</v>
      </c>
      <c r="C77">
        <v>13123</v>
      </c>
      <c r="D77" t="s">
        <v>844</v>
      </c>
      <c r="E77" t="s">
        <v>317</v>
      </c>
      <c r="F77" t="s">
        <v>844</v>
      </c>
      <c r="G77" t="s">
        <v>4827</v>
      </c>
      <c r="H77">
        <v>25540</v>
      </c>
      <c r="I77">
        <v>45</v>
      </c>
      <c r="J77">
        <v>31</v>
      </c>
      <c r="K77">
        <v>8</v>
      </c>
      <c r="L77">
        <v>5</v>
      </c>
      <c r="M77">
        <v>7</v>
      </c>
      <c r="N77">
        <v>6</v>
      </c>
      <c r="O77">
        <f>IF(Table2[[#This Row],[Home Bowl Scores]]&gt;Table2[[#This Row],[Away Bowl Scores]], 1, 0)</f>
        <v>1</v>
      </c>
      <c r="P77" t="str">
        <f>IF(Table2[[#This Row],[Home Win]]=1, Table2[[#This Row],[Home Team]], Table2[[#This Row],[Away Team]])</f>
        <v>Western Michigan Broncos</v>
      </c>
      <c r="Q77" t="str">
        <f>IF(Table2[[#This Row],[Home Win]]=1, Table2[[#This Row],[Away Team]], Table2[[#This Row],[Home Team]])</f>
        <v>Middle Tennessee Blue Raiders</v>
      </c>
      <c r="R7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77" s="2" t="b">
        <f>OR(Table2[[#This Row],[Away Bowl Scores]]=0, Table2[[#This Row],[Home Bowl Scores]]=0)</f>
        <v>0</v>
      </c>
      <c r="T77" s="2">
        <f>SUM(Table2[[#This Row],[Home Bowl Scores]:[Away Bowl Scores]])</f>
        <v>76</v>
      </c>
    </row>
    <row r="78" spans="2:20" x14ac:dyDescent="0.3">
      <c r="B78">
        <v>2014</v>
      </c>
      <c r="C78">
        <v>70473</v>
      </c>
      <c r="D78" t="s">
        <v>787</v>
      </c>
      <c r="E78" t="s">
        <v>886</v>
      </c>
      <c r="F78" t="s">
        <v>787</v>
      </c>
      <c r="G78" t="s">
        <v>4824</v>
      </c>
      <c r="H78">
        <v>20829</v>
      </c>
      <c r="I78">
        <v>31</v>
      </c>
      <c r="J78">
        <v>45</v>
      </c>
      <c r="K78">
        <v>11</v>
      </c>
      <c r="L78">
        <v>2</v>
      </c>
      <c r="M78">
        <v>11</v>
      </c>
      <c r="N78">
        <v>2</v>
      </c>
      <c r="O78">
        <f>IF(Table2[[#This Row],[Home Bowl Scores]]&gt;Table2[[#This Row],[Away Bowl Scores]], 1, 0)</f>
        <v>0</v>
      </c>
      <c r="P78" t="str">
        <f>IF(Table2[[#This Row],[Home Win]]=1, Table2[[#This Row],[Home Team]], Table2[[#This Row],[Away Team]])</f>
        <v>Oklahoma Sooners</v>
      </c>
      <c r="Q78" t="str">
        <f>IF(Table2[[#This Row],[Home Win]]=1, Table2[[#This Row],[Away Team]], Table2[[#This Row],[Home Team]])</f>
        <v>Alabama Crimson Tide</v>
      </c>
      <c r="R7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78" s="2" t="b">
        <f>OR(Table2[[#This Row],[Away Bowl Scores]]=0, Table2[[#This Row],[Home Bowl Scores]]=0)</f>
        <v>0</v>
      </c>
      <c r="T78" s="2">
        <f>SUM(Table2[[#This Row],[Home Bowl Scores]:[Away Bowl Scores]])</f>
        <v>76</v>
      </c>
    </row>
    <row r="79" spans="2:20" x14ac:dyDescent="0.3">
      <c r="B79">
        <v>2013</v>
      </c>
      <c r="C79">
        <v>59712</v>
      </c>
      <c r="D79" t="s">
        <v>689</v>
      </c>
      <c r="E79" t="s">
        <v>648</v>
      </c>
      <c r="F79" t="s">
        <v>689</v>
      </c>
      <c r="G79" t="s">
        <v>4837</v>
      </c>
      <c r="H79">
        <v>19265</v>
      </c>
      <c r="I79">
        <v>31</v>
      </c>
      <c r="J79">
        <v>45</v>
      </c>
      <c r="K79">
        <v>10</v>
      </c>
      <c r="L79">
        <v>4</v>
      </c>
      <c r="M79">
        <v>12</v>
      </c>
      <c r="N79">
        <v>2</v>
      </c>
      <c r="O79">
        <f>IF(Table2[[#This Row],[Home Bowl Scores]]&gt;Table2[[#This Row],[Away Bowl Scores]], 1, 0)</f>
        <v>0</v>
      </c>
      <c r="P79" t="str">
        <f>IF(Table2[[#This Row],[Home Win]]=1, Table2[[#This Row],[Home Team]], Table2[[#This Row],[Away Team]])</f>
        <v>Georgia Bulldogs</v>
      </c>
      <c r="Q79" t="str">
        <f>IF(Table2[[#This Row],[Home Win]]=1, Table2[[#This Row],[Away Team]], Table2[[#This Row],[Home Team]])</f>
        <v>Nebraska Cornhuskers</v>
      </c>
      <c r="R7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79" s="2" t="b">
        <f>OR(Table2[[#This Row],[Away Bowl Scores]]=0, Table2[[#This Row],[Home Bowl Scores]]=0)</f>
        <v>0</v>
      </c>
      <c r="T79" s="2">
        <f>SUM(Table2[[#This Row],[Home Bowl Scores]:[Away Bowl Scores]])</f>
        <v>76</v>
      </c>
    </row>
    <row r="80" spans="2:20" x14ac:dyDescent="0.3">
      <c r="B80">
        <v>2008</v>
      </c>
      <c r="C80">
        <v>70016</v>
      </c>
      <c r="D80" t="s">
        <v>886</v>
      </c>
      <c r="E80" t="s">
        <v>527</v>
      </c>
      <c r="F80" t="s">
        <v>886</v>
      </c>
      <c r="G80" t="s">
        <v>4820</v>
      </c>
      <c r="H80">
        <v>11707</v>
      </c>
      <c r="I80">
        <v>28</v>
      </c>
      <c r="J80">
        <v>48</v>
      </c>
      <c r="K80">
        <v>11</v>
      </c>
      <c r="L80">
        <v>3</v>
      </c>
      <c r="M80">
        <v>11</v>
      </c>
      <c r="N80">
        <v>2</v>
      </c>
      <c r="O80">
        <f>IF(Table2[[#This Row],[Home Bowl Scores]]&gt;Table2[[#This Row],[Away Bowl Scores]], 1, 0)</f>
        <v>0</v>
      </c>
      <c r="P80" t="str">
        <f>IF(Table2[[#This Row],[Home Win]]=1, Table2[[#This Row],[Home Team]], Table2[[#This Row],[Away Team]])</f>
        <v>West Virginia Mountaineers</v>
      </c>
      <c r="Q80" t="str">
        <f>IF(Table2[[#This Row],[Home Win]]=1, Table2[[#This Row],[Away Team]], Table2[[#This Row],[Home Team]])</f>
        <v>Oklahoma Sooners</v>
      </c>
      <c r="R8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80" s="2" t="b">
        <f>OR(Table2[[#This Row],[Away Bowl Scores]]=0, Table2[[#This Row],[Home Bowl Scores]]=0)</f>
        <v>0</v>
      </c>
      <c r="T80" s="2">
        <f>SUM(Table2[[#This Row],[Home Bowl Scores]:[Away Bowl Scores]])</f>
        <v>76</v>
      </c>
    </row>
    <row r="81" spans="2:20" x14ac:dyDescent="0.3">
      <c r="B81">
        <v>2008</v>
      </c>
      <c r="C81">
        <v>69748</v>
      </c>
      <c r="D81" t="s">
        <v>826</v>
      </c>
      <c r="E81" t="s">
        <v>728</v>
      </c>
      <c r="F81" t="s">
        <v>826</v>
      </c>
      <c r="G81" t="s">
        <v>4837</v>
      </c>
      <c r="H81">
        <v>11703</v>
      </c>
      <c r="I81">
        <v>35</v>
      </c>
      <c r="J81">
        <v>41</v>
      </c>
      <c r="K81">
        <v>9</v>
      </c>
      <c r="L81">
        <v>4</v>
      </c>
      <c r="M81">
        <v>9</v>
      </c>
      <c r="N81">
        <v>4</v>
      </c>
      <c r="O81">
        <f>IF(Table2[[#This Row],[Home Bowl Scores]]&gt;Table2[[#This Row],[Away Bowl Scores]], 1, 0)</f>
        <v>0</v>
      </c>
      <c r="P81" t="str">
        <f>IF(Table2[[#This Row],[Home Win]]=1, Table2[[#This Row],[Home Team]], Table2[[#This Row],[Away Team]])</f>
        <v>Michigan Wolverines</v>
      </c>
      <c r="Q81" t="str">
        <f>IF(Table2[[#This Row],[Home Win]]=1, Table2[[#This Row],[Away Team]], Table2[[#This Row],[Home Team]])</f>
        <v>Florida Gators</v>
      </c>
      <c r="R8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81" s="2" t="b">
        <f>OR(Table2[[#This Row],[Away Bowl Scores]]=0, Table2[[#This Row],[Home Bowl Scores]]=0)</f>
        <v>0</v>
      </c>
      <c r="T81" s="2">
        <f>SUM(Table2[[#This Row],[Home Bowl Scores]:[Away Bowl Scores]])</f>
        <v>76</v>
      </c>
    </row>
    <row r="82" spans="2:20" x14ac:dyDescent="0.3">
      <c r="B82">
        <v>2004</v>
      </c>
      <c r="C82">
        <v>63711</v>
      </c>
      <c r="D82" t="s">
        <v>1153</v>
      </c>
      <c r="E82" t="s">
        <v>1181</v>
      </c>
      <c r="F82" t="s">
        <v>1153</v>
      </c>
      <c r="G82" t="s">
        <v>4803</v>
      </c>
      <c r="H82">
        <v>7309</v>
      </c>
      <c r="I82">
        <v>31</v>
      </c>
      <c r="J82">
        <v>45</v>
      </c>
      <c r="K82">
        <v>10</v>
      </c>
      <c r="L82">
        <v>2</v>
      </c>
      <c r="M82">
        <v>8</v>
      </c>
      <c r="N82">
        <v>4</v>
      </c>
      <c r="O82">
        <f>IF(Table2[[#This Row],[Home Bowl Scores]]&gt;Table2[[#This Row],[Away Bowl Scores]], 1, 0)</f>
        <v>0</v>
      </c>
      <c r="P82" t="str">
        <f>IF(Table2[[#This Row],[Home Win]]=1, Table2[[#This Row],[Home Team]], Table2[[#This Row],[Away Team]])</f>
        <v>Texas Tech Red Raiders</v>
      </c>
      <c r="Q82" t="str">
        <f>IF(Table2[[#This Row],[Home Win]]=1, Table2[[#This Row],[Away Team]], Table2[[#This Row],[Home Team]])</f>
        <v>California Golden Bears</v>
      </c>
      <c r="R8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82" s="2" t="b">
        <f>OR(Table2[[#This Row],[Away Bowl Scores]]=0, Table2[[#This Row],[Home Bowl Scores]]=0)</f>
        <v>0</v>
      </c>
      <c r="T82" s="2">
        <f>SUM(Table2[[#This Row],[Home Bowl Scores]:[Away Bowl Scores]])</f>
        <v>76</v>
      </c>
    </row>
    <row r="83" spans="2:20" x14ac:dyDescent="0.3">
      <c r="B83">
        <v>2002</v>
      </c>
      <c r="C83">
        <v>51872</v>
      </c>
      <c r="D83" t="s">
        <v>118</v>
      </c>
      <c r="E83" t="s">
        <v>365</v>
      </c>
      <c r="F83" t="s">
        <v>118</v>
      </c>
      <c r="G83" t="s">
        <v>4854</v>
      </c>
      <c r="H83">
        <v>4387</v>
      </c>
      <c r="I83">
        <v>25</v>
      </c>
      <c r="J83">
        <v>51</v>
      </c>
      <c r="K83">
        <v>9</v>
      </c>
      <c r="L83">
        <v>5</v>
      </c>
      <c r="M83">
        <v>9</v>
      </c>
      <c r="N83">
        <v>4</v>
      </c>
      <c r="O83">
        <f>IF(Table2[[#This Row],[Home Bowl Scores]]&gt;Table2[[#This Row],[Away Bowl Scores]], 1, 0)</f>
        <v>0</v>
      </c>
      <c r="P83" t="str">
        <f>IF(Table2[[#This Row],[Home Win]]=1, Table2[[#This Row],[Home Team]], Table2[[#This Row],[Away Team]])</f>
        <v>Boston College Eagles</v>
      </c>
      <c r="Q83" t="str">
        <f>IF(Table2[[#This Row],[Home Win]]=1, Table2[[#This Row],[Away Team]], Table2[[#This Row],[Home Team]])</f>
        <v>Toledo Rockets</v>
      </c>
      <c r="R8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83" s="2" t="b">
        <f>OR(Table2[[#This Row],[Away Bowl Scores]]=0, Table2[[#This Row],[Home Bowl Scores]]=0)</f>
        <v>0</v>
      </c>
      <c r="T83" s="2">
        <f>SUM(Table2[[#This Row],[Home Bowl Scores]:[Away Bowl Scores]])</f>
        <v>76</v>
      </c>
    </row>
    <row r="84" spans="2:20" x14ac:dyDescent="0.3">
      <c r="B84">
        <v>2015</v>
      </c>
      <c r="C84">
        <v>60517</v>
      </c>
      <c r="D84" t="s">
        <v>1128</v>
      </c>
      <c r="E84" t="s">
        <v>572</v>
      </c>
      <c r="F84" t="s">
        <v>1128</v>
      </c>
      <c r="G84" t="s">
        <v>4811</v>
      </c>
      <c r="H84">
        <v>23969</v>
      </c>
      <c r="I84">
        <v>40</v>
      </c>
      <c r="J84">
        <v>35</v>
      </c>
      <c r="K84">
        <v>10</v>
      </c>
      <c r="L84">
        <v>3</v>
      </c>
      <c r="M84">
        <v>9</v>
      </c>
      <c r="N84">
        <v>4</v>
      </c>
      <c r="O84">
        <f>IF(Table2[[#This Row],[Home Bowl Scores]]&gt;Table2[[#This Row],[Away Bowl Scores]], 1, 0)</f>
        <v>1</v>
      </c>
      <c r="P84" t="str">
        <f>IF(Table2[[#This Row],[Home Win]]=1, Table2[[#This Row],[Home Team]], Table2[[#This Row],[Away Team]])</f>
        <v>UCLA Bruins</v>
      </c>
      <c r="Q84" t="str">
        <f>IF(Table2[[#This Row],[Home Win]]=1, Table2[[#This Row],[Away Team]], Table2[[#This Row],[Home Team]])</f>
        <v>Kansas State Wildcats</v>
      </c>
      <c r="R8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84" s="2" t="b">
        <f>OR(Table2[[#This Row],[Away Bowl Scores]]=0, Table2[[#This Row],[Home Bowl Scores]]=0)</f>
        <v>0</v>
      </c>
      <c r="T84" s="2">
        <f>SUM(Table2[[#This Row],[Home Bowl Scores]:[Away Bowl Scores]])</f>
        <v>75</v>
      </c>
    </row>
    <row r="85" spans="2:20" x14ac:dyDescent="0.3">
      <c r="B85">
        <v>2015</v>
      </c>
      <c r="C85">
        <v>32847</v>
      </c>
      <c r="D85" t="s">
        <v>281</v>
      </c>
      <c r="E85" t="s">
        <v>87</v>
      </c>
      <c r="F85" t="s">
        <v>281</v>
      </c>
      <c r="G85" t="s">
        <v>4789</v>
      </c>
      <c r="H85">
        <v>25503</v>
      </c>
      <c r="I85">
        <v>47</v>
      </c>
      <c r="J85">
        <v>28</v>
      </c>
      <c r="K85">
        <v>9</v>
      </c>
      <c r="L85">
        <v>4</v>
      </c>
      <c r="M85">
        <v>9</v>
      </c>
      <c r="N85">
        <v>4</v>
      </c>
      <c r="O85">
        <f>IF(Table2[[#This Row],[Home Bowl Scores]]&gt;Table2[[#This Row],[Away Bowl Scores]], 1, 0)</f>
        <v>1</v>
      </c>
      <c r="P85" t="str">
        <f>IF(Table2[[#This Row],[Home Win]]=1, Table2[[#This Row],[Home Team]], Table2[[#This Row],[Away Team]])</f>
        <v>Louisiana Tech Bulldogs</v>
      </c>
      <c r="Q85" t="str">
        <f>IF(Table2[[#This Row],[Home Win]]=1, Table2[[#This Row],[Away Team]], Table2[[#This Row],[Home Team]])</f>
        <v>Arkansas State Red Wolves</v>
      </c>
      <c r="R8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85" s="2" t="b">
        <f>OR(Table2[[#This Row],[Away Bowl Scores]]=0, Table2[[#This Row],[Home Bowl Scores]]=0)</f>
        <v>0</v>
      </c>
      <c r="T85" s="2">
        <f>SUM(Table2[[#This Row],[Home Bowl Scores]:[Away Bowl Scores]])</f>
        <v>75</v>
      </c>
    </row>
    <row r="86" spans="2:20" x14ac:dyDescent="0.3">
      <c r="B86">
        <v>2015</v>
      </c>
      <c r="C86">
        <v>20229</v>
      </c>
      <c r="D86" t="s">
        <v>138</v>
      </c>
      <c r="E86" t="s">
        <v>786</v>
      </c>
      <c r="F86" t="s">
        <v>138</v>
      </c>
      <c r="G86" t="s">
        <v>4801</v>
      </c>
      <c r="H86">
        <v>25511</v>
      </c>
      <c r="I86">
        <v>31</v>
      </c>
      <c r="J86">
        <v>44</v>
      </c>
      <c r="K86">
        <v>9</v>
      </c>
      <c r="L86">
        <v>5</v>
      </c>
      <c r="M86">
        <v>7</v>
      </c>
      <c r="N86">
        <v>6</v>
      </c>
      <c r="O86">
        <f>IF(Table2[[#This Row],[Home Bowl Scores]]&gt;Table2[[#This Row],[Away Bowl Scores]], 1, 0)</f>
        <v>0</v>
      </c>
      <c r="P86" t="str">
        <f>IF(Table2[[#This Row],[Home Win]]=1, Table2[[#This Row],[Home Team]], Table2[[#This Row],[Away Team]])</f>
        <v>Washington Huskies</v>
      </c>
      <c r="Q86" t="str">
        <f>IF(Table2[[#This Row],[Home Win]]=1, Table2[[#This Row],[Away Team]], Table2[[#This Row],[Home Team]])</f>
        <v>Southern Miss Golden Eagles</v>
      </c>
      <c r="R8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86" s="2" t="b">
        <f>OR(Table2[[#This Row],[Away Bowl Scores]]=0, Table2[[#This Row],[Home Bowl Scores]]=0)</f>
        <v>0</v>
      </c>
      <c r="T86" s="2">
        <f>SUM(Table2[[#This Row],[Home Bowl Scores]:[Away Bowl Scores]])</f>
        <v>75</v>
      </c>
    </row>
    <row r="87" spans="2:20" x14ac:dyDescent="0.3">
      <c r="B87">
        <v>2014</v>
      </c>
      <c r="C87">
        <v>72080</v>
      </c>
      <c r="D87" t="s">
        <v>806</v>
      </c>
      <c r="E87" t="s">
        <v>808</v>
      </c>
      <c r="F87" t="s">
        <v>806</v>
      </c>
      <c r="G87" t="s">
        <v>4816</v>
      </c>
      <c r="H87">
        <v>20830</v>
      </c>
      <c r="I87">
        <v>35</v>
      </c>
      <c r="J87">
        <v>40</v>
      </c>
      <c r="K87">
        <v>12</v>
      </c>
      <c r="L87">
        <v>2</v>
      </c>
      <c r="M87">
        <v>11</v>
      </c>
      <c r="N87">
        <v>2</v>
      </c>
      <c r="O87">
        <f>IF(Table2[[#This Row],[Home Bowl Scores]]&gt;Table2[[#This Row],[Away Bowl Scores]], 1, 0)</f>
        <v>0</v>
      </c>
      <c r="P87" t="str">
        <f>IF(Table2[[#This Row],[Home Win]]=1, Table2[[#This Row],[Home Team]], Table2[[#This Row],[Away Team]])</f>
        <v>Clemson Tigers</v>
      </c>
      <c r="Q87" t="str">
        <f>IF(Table2[[#This Row],[Home Win]]=1, Table2[[#This Row],[Away Team]], Table2[[#This Row],[Home Team]])</f>
        <v>Ohio State Buckeyes</v>
      </c>
      <c r="R8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87" s="2" t="b">
        <f>OR(Table2[[#This Row],[Away Bowl Scores]]=0, Table2[[#This Row],[Home Bowl Scores]]=0)</f>
        <v>0</v>
      </c>
      <c r="T87" s="2">
        <f>SUM(Table2[[#This Row],[Home Bowl Scores]:[Away Bowl Scores]])</f>
        <v>75</v>
      </c>
    </row>
    <row r="88" spans="2:20" x14ac:dyDescent="0.3">
      <c r="B88">
        <v>2014</v>
      </c>
      <c r="C88">
        <v>29419</v>
      </c>
      <c r="D88" t="s">
        <v>1021</v>
      </c>
      <c r="E88" t="s">
        <v>1078</v>
      </c>
      <c r="F88" t="s">
        <v>1021</v>
      </c>
      <c r="G88" t="s">
        <v>4791</v>
      </c>
      <c r="H88">
        <v>23942</v>
      </c>
      <c r="I88">
        <v>23</v>
      </c>
      <c r="J88">
        <v>52</v>
      </c>
      <c r="K88">
        <v>11</v>
      </c>
      <c r="L88">
        <v>3</v>
      </c>
      <c r="M88">
        <v>13</v>
      </c>
      <c r="N88">
        <v>1</v>
      </c>
      <c r="O88">
        <f>IF(Table2[[#This Row],[Home Bowl Scores]]&gt;Table2[[#This Row],[Away Bowl Scores]], 1, 0)</f>
        <v>0</v>
      </c>
      <c r="P88" t="str">
        <f>IF(Table2[[#This Row],[Home Win]]=1, Table2[[#This Row],[Home Team]], Table2[[#This Row],[Away Team]])</f>
        <v>Marshall Thundering Herd</v>
      </c>
      <c r="Q88" t="str">
        <f>IF(Table2[[#This Row],[Home Win]]=1, Table2[[#This Row],[Away Team]], Table2[[#This Row],[Home Team]])</f>
        <v>Northern Illinois Huskies</v>
      </c>
      <c r="R8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88" s="2" t="b">
        <f>OR(Table2[[#This Row],[Away Bowl Scores]]=0, Table2[[#This Row],[Home Bowl Scores]]=0)</f>
        <v>0</v>
      </c>
      <c r="T88" s="2">
        <f>SUM(Table2[[#This Row],[Home Bowl Scores]:[Away Bowl Scores]])</f>
        <v>75</v>
      </c>
    </row>
    <row r="89" spans="2:20" x14ac:dyDescent="0.3">
      <c r="B89">
        <v>2012</v>
      </c>
      <c r="C89">
        <v>55507</v>
      </c>
      <c r="D89" t="s">
        <v>1128</v>
      </c>
      <c r="E89" t="s">
        <v>479</v>
      </c>
      <c r="F89" t="s">
        <v>1128</v>
      </c>
      <c r="G89" t="s">
        <v>4803</v>
      </c>
      <c r="H89">
        <v>19249</v>
      </c>
      <c r="I89">
        <v>26</v>
      </c>
      <c r="J89">
        <v>49</v>
      </c>
      <c r="K89">
        <v>9</v>
      </c>
      <c r="L89">
        <v>5</v>
      </c>
      <c r="M89">
        <v>8</v>
      </c>
      <c r="N89">
        <v>5</v>
      </c>
      <c r="O89">
        <f>IF(Table2[[#This Row],[Home Bowl Scores]]&gt;Table2[[#This Row],[Away Bowl Scores]], 1, 0)</f>
        <v>0</v>
      </c>
      <c r="P89" t="str">
        <f>IF(Table2[[#This Row],[Home Win]]=1, Table2[[#This Row],[Home Team]], Table2[[#This Row],[Away Team]])</f>
        <v>Baylor Bears</v>
      </c>
      <c r="Q89" t="str">
        <f>IF(Table2[[#This Row],[Home Win]]=1, Table2[[#This Row],[Away Team]], Table2[[#This Row],[Home Team]])</f>
        <v>UCLA Bruins</v>
      </c>
      <c r="R8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89" s="2" t="b">
        <f>OR(Table2[[#This Row],[Away Bowl Scores]]=0, Table2[[#This Row],[Home Bowl Scores]]=0)</f>
        <v>0</v>
      </c>
      <c r="T89" s="2">
        <f>SUM(Table2[[#This Row],[Home Bowl Scores]:[Away Bowl Scores]])</f>
        <v>75</v>
      </c>
    </row>
    <row r="90" spans="2:20" x14ac:dyDescent="0.3">
      <c r="B90">
        <v>2010</v>
      </c>
      <c r="C90">
        <v>65207</v>
      </c>
      <c r="D90" t="s">
        <v>1063</v>
      </c>
      <c r="E90" t="s">
        <v>826</v>
      </c>
      <c r="F90" t="s">
        <v>1063</v>
      </c>
      <c r="G90" t="s">
        <v>4824</v>
      </c>
      <c r="H90">
        <v>14744</v>
      </c>
      <c r="I90">
        <v>24</v>
      </c>
      <c r="J90">
        <v>51</v>
      </c>
      <c r="K90">
        <v>12</v>
      </c>
      <c r="L90">
        <v>1</v>
      </c>
      <c r="M90">
        <v>13</v>
      </c>
      <c r="N90">
        <v>1</v>
      </c>
      <c r="O90">
        <f>IF(Table2[[#This Row],[Home Bowl Scores]]&gt;Table2[[#This Row],[Away Bowl Scores]], 1, 0)</f>
        <v>0</v>
      </c>
      <c r="P90" t="str">
        <f>IF(Table2[[#This Row],[Home Win]]=1, Table2[[#This Row],[Home Team]], Table2[[#This Row],[Away Team]])</f>
        <v>Florida Gators</v>
      </c>
      <c r="Q90" t="str">
        <f>IF(Table2[[#This Row],[Home Win]]=1, Table2[[#This Row],[Away Team]], Table2[[#This Row],[Home Team]])</f>
        <v>Cincinnati Bearcats</v>
      </c>
      <c r="R9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90" s="2" t="b">
        <f>OR(Table2[[#This Row],[Away Bowl Scores]]=0, Table2[[#This Row],[Home Bowl Scores]]=0)</f>
        <v>0</v>
      </c>
      <c r="T90" s="2">
        <f>SUM(Table2[[#This Row],[Home Bowl Scores]:[Away Bowl Scores]])</f>
        <v>75</v>
      </c>
    </row>
    <row r="91" spans="2:20" x14ac:dyDescent="0.3">
      <c r="B91">
        <v>2005</v>
      </c>
      <c r="C91">
        <v>93468</v>
      </c>
      <c r="D91" t="s">
        <v>1542</v>
      </c>
      <c r="E91" t="s">
        <v>728</v>
      </c>
      <c r="F91" t="s">
        <v>1542</v>
      </c>
      <c r="G91" t="s">
        <v>4823</v>
      </c>
      <c r="H91">
        <v>7319</v>
      </c>
      <c r="I91">
        <v>38</v>
      </c>
      <c r="J91">
        <v>37</v>
      </c>
      <c r="K91">
        <v>11</v>
      </c>
      <c r="L91">
        <v>1</v>
      </c>
      <c r="M91">
        <v>9</v>
      </c>
      <c r="N91">
        <v>3</v>
      </c>
      <c r="O91">
        <f>IF(Table2[[#This Row],[Home Bowl Scores]]&gt;Table2[[#This Row],[Away Bowl Scores]], 1, 0)</f>
        <v>1</v>
      </c>
      <c r="P91" t="str">
        <f>IF(Table2[[#This Row],[Home Win]]=1, Table2[[#This Row],[Home Team]], Table2[[#This Row],[Away Team]])</f>
        <v>Texas Longhorns</v>
      </c>
      <c r="Q91" t="str">
        <f>IF(Table2[[#This Row],[Home Win]]=1, Table2[[#This Row],[Away Team]], Table2[[#This Row],[Home Team]])</f>
        <v>Michigan Wolverines</v>
      </c>
      <c r="R9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0.91666666666666663</v>
      </c>
      <c r="S91" s="2" t="b">
        <f>OR(Table2[[#This Row],[Away Bowl Scores]]=0, Table2[[#This Row],[Home Bowl Scores]]=0)</f>
        <v>0</v>
      </c>
      <c r="T91" s="2">
        <f>SUM(Table2[[#This Row],[Home Bowl Scores]:[Away Bowl Scores]])</f>
        <v>75</v>
      </c>
    </row>
    <row r="92" spans="2:20" x14ac:dyDescent="0.3">
      <c r="B92">
        <v>2005</v>
      </c>
      <c r="C92">
        <v>77912</v>
      </c>
      <c r="D92" t="s">
        <v>886</v>
      </c>
      <c r="E92" t="s">
        <v>863</v>
      </c>
      <c r="F92" t="s">
        <v>886</v>
      </c>
      <c r="G92" t="s">
        <v>4816</v>
      </c>
      <c r="H92">
        <v>7322</v>
      </c>
      <c r="I92">
        <v>19</v>
      </c>
      <c r="J92">
        <v>55</v>
      </c>
      <c r="K92">
        <v>12</v>
      </c>
      <c r="L92">
        <v>1</v>
      </c>
      <c r="M92">
        <v>13</v>
      </c>
      <c r="N92">
        <v>0</v>
      </c>
      <c r="O92">
        <f>IF(Table2[[#This Row],[Home Bowl Scores]]&gt;Table2[[#This Row],[Away Bowl Scores]], 1, 0)</f>
        <v>0</v>
      </c>
      <c r="P92" t="str">
        <f>IF(Table2[[#This Row],[Home Win]]=1, Table2[[#This Row],[Home Team]], Table2[[#This Row],[Away Team]])</f>
        <v>USC Trojans</v>
      </c>
      <c r="Q92" t="str">
        <f>IF(Table2[[#This Row],[Home Win]]=1, Table2[[#This Row],[Away Team]], Table2[[#This Row],[Home Team]])</f>
        <v>Oklahoma Sooners</v>
      </c>
      <c r="R9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92" s="2" t="b">
        <f>OR(Table2[[#This Row],[Away Bowl Scores]]=0, Table2[[#This Row],[Home Bowl Scores]]=0)</f>
        <v>0</v>
      </c>
      <c r="T92" s="2">
        <f>SUM(Table2[[#This Row],[Home Bowl Scores]:[Away Bowl Scores]])</f>
        <v>74</v>
      </c>
    </row>
    <row r="93" spans="2:20" x14ac:dyDescent="0.3">
      <c r="B93">
        <v>2015</v>
      </c>
      <c r="C93">
        <v>56310</v>
      </c>
      <c r="D93" t="s">
        <v>692</v>
      </c>
      <c r="E93" t="s">
        <v>828</v>
      </c>
      <c r="F93" t="s">
        <v>692</v>
      </c>
      <c r="G93" t="s">
        <v>4817</v>
      </c>
      <c r="H93">
        <v>23968</v>
      </c>
      <c r="I93">
        <v>45</v>
      </c>
      <c r="J93">
        <v>28</v>
      </c>
      <c r="K93">
        <v>7</v>
      </c>
      <c r="L93">
        <v>6</v>
      </c>
      <c r="M93">
        <v>7</v>
      </c>
      <c r="N93">
        <v>6</v>
      </c>
      <c r="O93">
        <f>IF(Table2[[#This Row],[Home Bowl Scores]]&gt;Table2[[#This Row],[Away Bowl Scores]], 1, 0)</f>
        <v>1</v>
      </c>
      <c r="P93" t="str">
        <f>IF(Table2[[#This Row],[Home Win]]=1, Table2[[#This Row],[Home Team]], Table2[[#This Row],[Away Team]])</f>
        <v>Tennessee Volunteers</v>
      </c>
      <c r="Q93" t="str">
        <f>IF(Table2[[#This Row],[Home Win]]=1, Table2[[#This Row],[Away Team]], Table2[[#This Row],[Home Team]])</f>
        <v>Iowa Hawkeyes</v>
      </c>
      <c r="R9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93" s="2" t="b">
        <f>OR(Table2[[#This Row],[Away Bowl Scores]]=0, Table2[[#This Row],[Home Bowl Scores]]=0)</f>
        <v>0</v>
      </c>
      <c r="T93" s="2">
        <f>SUM(Table2[[#This Row],[Home Bowl Scores]:[Away Bowl Scores]])</f>
        <v>73</v>
      </c>
    </row>
    <row r="94" spans="2:20" x14ac:dyDescent="0.3">
      <c r="B94">
        <v>2013</v>
      </c>
      <c r="C94">
        <v>21951</v>
      </c>
      <c r="D94" t="s">
        <v>64</v>
      </c>
      <c r="E94" t="s">
        <v>1715</v>
      </c>
      <c r="F94" t="s">
        <v>64</v>
      </c>
      <c r="G94" t="s">
        <v>4793</v>
      </c>
      <c r="H94">
        <v>20808</v>
      </c>
      <c r="I94">
        <v>49</v>
      </c>
      <c r="J94">
        <v>24</v>
      </c>
      <c r="K94">
        <v>8</v>
      </c>
      <c r="L94">
        <v>5</v>
      </c>
      <c r="M94">
        <v>8</v>
      </c>
      <c r="N94">
        <v>5</v>
      </c>
      <c r="O94">
        <f>IF(Table2[[#This Row],[Home Bowl Scores]]&gt;Table2[[#This Row],[Away Bowl Scores]], 1, 0)</f>
        <v>1</v>
      </c>
      <c r="P94" t="str">
        <f>IF(Table2[[#This Row],[Home Win]]=1, Table2[[#This Row],[Home Team]], Table2[[#This Row],[Away Team]])</f>
        <v>San Diego State Aztecs</v>
      </c>
      <c r="Q94" t="str">
        <f>IF(Table2[[#This Row],[Home Win]]=1, Table2[[#This Row],[Away Team]], Table2[[#This Row],[Home Team]])</f>
        <v>Buffalo Bulls</v>
      </c>
      <c r="R9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94" s="2" t="b">
        <f>OR(Table2[[#This Row],[Away Bowl Scores]]=0, Table2[[#This Row],[Home Bowl Scores]]=0)</f>
        <v>0</v>
      </c>
      <c r="T94" s="2">
        <f>SUM(Table2[[#This Row],[Home Bowl Scores]:[Away Bowl Scores]])</f>
        <v>73</v>
      </c>
    </row>
    <row r="95" spans="2:20" x14ac:dyDescent="0.3">
      <c r="B95">
        <v>2010</v>
      </c>
      <c r="C95">
        <v>49383</v>
      </c>
      <c r="D95" t="s">
        <v>882</v>
      </c>
      <c r="E95" t="s">
        <v>505</v>
      </c>
      <c r="F95" t="s">
        <v>882</v>
      </c>
      <c r="G95" t="s">
        <v>4821</v>
      </c>
      <c r="H95">
        <v>14740</v>
      </c>
      <c r="I95">
        <v>38</v>
      </c>
      <c r="J95">
        <v>35</v>
      </c>
      <c r="K95">
        <v>8</v>
      </c>
      <c r="L95">
        <v>5</v>
      </c>
      <c r="M95">
        <v>8</v>
      </c>
      <c r="N95">
        <v>5</v>
      </c>
      <c r="O95">
        <f>IF(Table2[[#This Row],[Home Bowl Scores]]&gt;Table2[[#This Row],[Away Bowl Scores]], 1, 0)</f>
        <v>1</v>
      </c>
      <c r="P95" t="str">
        <f>IF(Table2[[#This Row],[Home Win]]=1, Table2[[#This Row],[Home Team]], Table2[[#This Row],[Away Team]])</f>
        <v>Auburn Tigers</v>
      </c>
      <c r="Q95" t="str">
        <f>IF(Table2[[#This Row],[Home Win]]=1, Table2[[#This Row],[Away Team]], Table2[[#This Row],[Home Team]])</f>
        <v>Northwestern Wildcats</v>
      </c>
      <c r="R9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95" s="2" t="b">
        <f>OR(Table2[[#This Row],[Away Bowl Scores]]=0, Table2[[#This Row],[Home Bowl Scores]]=0)</f>
        <v>0</v>
      </c>
      <c r="T95" s="2">
        <f>SUM(Table2[[#This Row],[Home Bowl Scores]:[Away Bowl Scores]])</f>
        <v>73</v>
      </c>
    </row>
    <row r="96" spans="2:20" x14ac:dyDescent="0.3">
      <c r="B96">
        <v>2008</v>
      </c>
      <c r="C96">
        <v>59106</v>
      </c>
      <c r="D96" t="s">
        <v>1331</v>
      </c>
      <c r="E96" t="s">
        <v>626</v>
      </c>
      <c r="F96" t="s">
        <v>1331</v>
      </c>
      <c r="G96" t="s">
        <v>4803</v>
      </c>
      <c r="H96">
        <v>13241</v>
      </c>
      <c r="I96">
        <v>42</v>
      </c>
      <c r="J96">
        <v>31</v>
      </c>
      <c r="K96">
        <v>10</v>
      </c>
      <c r="L96">
        <v>3</v>
      </c>
      <c r="M96">
        <v>9</v>
      </c>
      <c r="N96">
        <v>4</v>
      </c>
      <c r="O96">
        <f>IF(Table2[[#This Row],[Home Bowl Scores]]&gt;Table2[[#This Row],[Away Bowl Scores]], 1, 0)</f>
        <v>1</v>
      </c>
      <c r="P96" t="str">
        <f>IF(Table2[[#This Row],[Home Win]]=1, Table2[[#This Row],[Home Team]], Table2[[#This Row],[Away Team]])</f>
        <v>Oregon Ducks</v>
      </c>
      <c r="Q96" t="str">
        <f>IF(Table2[[#This Row],[Home Win]]=1, Table2[[#This Row],[Away Team]], Table2[[#This Row],[Home Team]])</f>
        <v>Oklahoma State Cowboys</v>
      </c>
      <c r="R9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96" s="2" t="b">
        <f>OR(Table2[[#This Row],[Away Bowl Scores]]=0, Table2[[#This Row],[Home Bowl Scores]]=0)</f>
        <v>0</v>
      </c>
      <c r="T96" s="2">
        <f>SUM(Table2[[#This Row],[Home Bowl Scores]:[Away Bowl Scores]])</f>
        <v>73</v>
      </c>
    </row>
    <row r="97" spans="2:20" x14ac:dyDescent="0.3">
      <c r="B97">
        <v>2007</v>
      </c>
      <c r="C97">
        <v>67714</v>
      </c>
      <c r="D97" t="s">
        <v>527</v>
      </c>
      <c r="E97" t="s">
        <v>746</v>
      </c>
      <c r="F97" t="s">
        <v>527</v>
      </c>
      <c r="G97" t="s">
        <v>4836</v>
      </c>
      <c r="H97">
        <v>10217</v>
      </c>
      <c r="I97">
        <v>38</v>
      </c>
      <c r="J97">
        <v>35</v>
      </c>
      <c r="K97">
        <v>11</v>
      </c>
      <c r="L97">
        <v>2</v>
      </c>
      <c r="M97">
        <v>9</v>
      </c>
      <c r="N97">
        <v>5</v>
      </c>
      <c r="O97">
        <f>IF(Table2[[#This Row],[Home Bowl Scores]]&gt;Table2[[#This Row],[Away Bowl Scores]], 1, 0)</f>
        <v>1</v>
      </c>
      <c r="P97" t="str">
        <f>IF(Table2[[#This Row],[Home Win]]=1, Table2[[#This Row],[Home Team]], Table2[[#This Row],[Away Team]])</f>
        <v>West Virginia Mountaineers</v>
      </c>
      <c r="Q97" t="str">
        <f>IF(Table2[[#This Row],[Home Win]]=1, Table2[[#This Row],[Away Team]], Table2[[#This Row],[Home Team]])</f>
        <v>Georgia Tech Yellow Jackets</v>
      </c>
      <c r="R9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97" s="2" t="b">
        <f>OR(Table2[[#This Row],[Away Bowl Scores]]=0, Table2[[#This Row],[Home Bowl Scores]]=0)</f>
        <v>0</v>
      </c>
      <c r="T97" s="2">
        <f>SUM(Table2[[#This Row],[Home Bowl Scores]:[Away Bowl Scores]])</f>
        <v>73</v>
      </c>
    </row>
    <row r="98" spans="2:20" x14ac:dyDescent="0.3">
      <c r="B98">
        <v>2006</v>
      </c>
      <c r="C98">
        <v>74458</v>
      </c>
      <c r="D98" t="s">
        <v>648</v>
      </c>
      <c r="E98" t="s">
        <v>527</v>
      </c>
      <c r="F98" t="s">
        <v>648</v>
      </c>
      <c r="G98" t="s">
        <v>4824</v>
      </c>
      <c r="H98">
        <v>8738</v>
      </c>
      <c r="I98">
        <v>35</v>
      </c>
      <c r="J98">
        <v>38</v>
      </c>
      <c r="K98">
        <v>10</v>
      </c>
      <c r="L98">
        <v>3</v>
      </c>
      <c r="M98">
        <v>11</v>
      </c>
      <c r="N98">
        <v>1</v>
      </c>
      <c r="O98">
        <f>IF(Table2[[#This Row],[Home Bowl Scores]]&gt;Table2[[#This Row],[Away Bowl Scores]], 1, 0)</f>
        <v>0</v>
      </c>
      <c r="P98" t="str">
        <f>IF(Table2[[#This Row],[Home Win]]=1, Table2[[#This Row],[Home Team]], Table2[[#This Row],[Away Team]])</f>
        <v>West Virginia Mountaineers</v>
      </c>
      <c r="Q98" t="str">
        <f>IF(Table2[[#This Row],[Home Win]]=1, Table2[[#This Row],[Away Team]], Table2[[#This Row],[Home Team]])</f>
        <v>Georgia Bulldogs</v>
      </c>
      <c r="R9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0.91666666666666663</v>
      </c>
      <c r="S98" s="2" t="b">
        <f>OR(Table2[[#This Row],[Away Bowl Scores]]=0, Table2[[#This Row],[Home Bowl Scores]]=0)</f>
        <v>0</v>
      </c>
      <c r="T98" s="2">
        <f>SUM(Table2[[#This Row],[Home Bowl Scores]:[Away Bowl Scores]])</f>
        <v>73</v>
      </c>
    </row>
    <row r="99" spans="2:20" x14ac:dyDescent="0.3">
      <c r="B99">
        <v>2001</v>
      </c>
      <c r="C99">
        <v>23472</v>
      </c>
      <c r="D99" t="s">
        <v>281</v>
      </c>
      <c r="E99" t="s">
        <v>808</v>
      </c>
      <c r="F99" t="s">
        <v>281</v>
      </c>
      <c r="G99" t="s">
        <v>4850</v>
      </c>
      <c r="H99">
        <v>2897</v>
      </c>
      <c r="I99">
        <v>24</v>
      </c>
      <c r="J99">
        <v>49</v>
      </c>
      <c r="K99">
        <v>7</v>
      </c>
      <c r="L99">
        <v>5</v>
      </c>
      <c r="M99">
        <v>7</v>
      </c>
      <c r="N99">
        <v>5</v>
      </c>
      <c r="O99">
        <f>IF(Table2[[#This Row],[Home Bowl Scores]]&gt;Table2[[#This Row],[Away Bowl Scores]], 1, 0)</f>
        <v>0</v>
      </c>
      <c r="P99" t="str">
        <f>IF(Table2[[#This Row],[Home Win]]=1, Table2[[#This Row],[Home Team]], Table2[[#This Row],[Away Team]])</f>
        <v>Clemson Tigers</v>
      </c>
      <c r="Q99" t="str">
        <f>IF(Table2[[#This Row],[Home Win]]=1, Table2[[#This Row],[Away Team]], Table2[[#This Row],[Home Team]])</f>
        <v>Louisiana Tech Bulldogs</v>
      </c>
      <c r="R9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99" s="2" t="b">
        <f>OR(Table2[[#This Row],[Away Bowl Scores]]=0, Table2[[#This Row],[Home Bowl Scores]]=0)</f>
        <v>0</v>
      </c>
      <c r="T99" s="2">
        <f>SUM(Table2[[#This Row],[Home Bowl Scores]:[Away Bowl Scores]])</f>
        <v>73</v>
      </c>
    </row>
    <row r="100" spans="2:20" x14ac:dyDescent="0.3">
      <c r="B100">
        <v>2016</v>
      </c>
      <c r="C100">
        <v>71123</v>
      </c>
      <c r="D100" t="s">
        <v>806</v>
      </c>
      <c r="E100" t="s">
        <v>1273</v>
      </c>
      <c r="F100" t="s">
        <v>806</v>
      </c>
      <c r="G100" t="s">
        <v>4820</v>
      </c>
      <c r="H100">
        <v>25536</v>
      </c>
      <c r="I100">
        <v>44</v>
      </c>
      <c r="J100">
        <v>28</v>
      </c>
      <c r="K100">
        <v>12</v>
      </c>
      <c r="L100">
        <v>1</v>
      </c>
      <c r="M100">
        <v>10</v>
      </c>
      <c r="N100">
        <v>3</v>
      </c>
      <c r="O100">
        <f>IF(Table2[[#This Row],[Home Bowl Scores]]&gt;Table2[[#This Row],[Away Bowl Scores]], 1, 0)</f>
        <v>1</v>
      </c>
      <c r="P100" t="str">
        <f>IF(Table2[[#This Row],[Home Win]]=1, Table2[[#This Row],[Home Team]], Table2[[#This Row],[Away Team]])</f>
        <v>Ohio State Buckeyes</v>
      </c>
      <c r="Q100" t="str">
        <f>IF(Table2[[#This Row],[Home Win]]=1, Table2[[#This Row],[Away Team]], Table2[[#This Row],[Home Team]])</f>
        <v>Notre Dame Fighting Irish</v>
      </c>
      <c r="R10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100" s="2" t="b">
        <f>OR(Table2[[#This Row],[Away Bowl Scores]]=0, Table2[[#This Row],[Home Bowl Scores]]=0)</f>
        <v>0</v>
      </c>
      <c r="T100" s="2">
        <f>SUM(Table2[[#This Row],[Home Bowl Scores]:[Away Bowl Scores]])</f>
        <v>72</v>
      </c>
    </row>
    <row r="101" spans="2:20" x14ac:dyDescent="0.3">
      <c r="B101">
        <v>2015</v>
      </c>
      <c r="C101">
        <v>36352</v>
      </c>
      <c r="D101" t="s">
        <v>283</v>
      </c>
      <c r="E101" t="s">
        <v>501</v>
      </c>
      <c r="F101" t="s">
        <v>283</v>
      </c>
      <c r="G101" t="s">
        <v>4802</v>
      </c>
      <c r="H101">
        <v>25514</v>
      </c>
      <c r="I101">
        <v>44</v>
      </c>
      <c r="J101">
        <v>28</v>
      </c>
      <c r="K101">
        <v>11</v>
      </c>
      <c r="L101">
        <v>2</v>
      </c>
      <c r="M101">
        <v>8</v>
      </c>
      <c r="N101">
        <v>5</v>
      </c>
      <c r="O101">
        <f>IF(Table2[[#This Row],[Home Bowl Scores]]&gt;Table2[[#This Row],[Away Bowl Scores]], 1, 0)</f>
        <v>1</v>
      </c>
      <c r="P101" t="str">
        <f>IF(Table2[[#This Row],[Home Win]]=1, Table2[[#This Row],[Home Team]], Table2[[#This Row],[Away Team]])</f>
        <v>Navy Midshipmen</v>
      </c>
      <c r="Q101" t="str">
        <f>IF(Table2[[#This Row],[Home Win]]=1, Table2[[#This Row],[Away Team]], Table2[[#This Row],[Home Team]])</f>
        <v>Pittsburgh Panthers</v>
      </c>
      <c r="R10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101" s="2" t="b">
        <f>OR(Table2[[#This Row],[Away Bowl Scores]]=0, Table2[[#This Row],[Home Bowl Scores]]=0)</f>
        <v>0</v>
      </c>
      <c r="T101" s="2">
        <f>SUM(Table2[[#This Row],[Home Bowl Scores]:[Away Bowl Scores]])</f>
        <v>72</v>
      </c>
    </row>
    <row r="102" spans="2:20" x14ac:dyDescent="0.3">
      <c r="B102">
        <v>2014</v>
      </c>
      <c r="C102">
        <v>72690</v>
      </c>
      <c r="D102" t="s">
        <v>1625</v>
      </c>
      <c r="E102" t="s">
        <v>626</v>
      </c>
      <c r="F102" t="s">
        <v>1625</v>
      </c>
      <c r="G102" t="s">
        <v>4822</v>
      </c>
      <c r="H102">
        <v>20831</v>
      </c>
      <c r="I102">
        <v>41</v>
      </c>
      <c r="J102">
        <v>31</v>
      </c>
      <c r="K102">
        <v>12</v>
      </c>
      <c r="L102">
        <v>2</v>
      </c>
      <c r="M102">
        <v>10</v>
      </c>
      <c r="N102">
        <v>3</v>
      </c>
      <c r="O102">
        <f>IF(Table2[[#This Row],[Home Bowl Scores]]&gt;Table2[[#This Row],[Away Bowl Scores]], 1, 0)</f>
        <v>1</v>
      </c>
      <c r="P102" t="str">
        <f>IF(Table2[[#This Row],[Home Win]]=1, Table2[[#This Row],[Home Team]], Table2[[#This Row],[Away Team]])</f>
        <v>Missouri Tigers</v>
      </c>
      <c r="Q102" t="str">
        <f>IF(Table2[[#This Row],[Home Win]]=1, Table2[[#This Row],[Away Team]], Table2[[#This Row],[Home Team]])</f>
        <v>Oklahoma State Cowboys</v>
      </c>
      <c r="R10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102" s="2" t="b">
        <f>OR(Table2[[#This Row],[Away Bowl Scores]]=0, Table2[[#This Row],[Home Bowl Scores]]=0)</f>
        <v>0</v>
      </c>
      <c r="T102" s="2">
        <f>SUM(Table2[[#This Row],[Home Bowl Scores]:[Away Bowl Scores]])</f>
        <v>72</v>
      </c>
    </row>
    <row r="103" spans="2:20" x14ac:dyDescent="0.3">
      <c r="B103">
        <v>2013</v>
      </c>
      <c r="C103">
        <v>48313</v>
      </c>
      <c r="D103" t="s">
        <v>626</v>
      </c>
      <c r="E103" t="s">
        <v>2165</v>
      </c>
      <c r="F103" t="s">
        <v>626</v>
      </c>
      <c r="G103" t="s">
        <v>4801</v>
      </c>
      <c r="H103">
        <v>19263</v>
      </c>
      <c r="I103">
        <v>58</v>
      </c>
      <c r="J103">
        <v>14</v>
      </c>
      <c r="K103">
        <v>8</v>
      </c>
      <c r="L103">
        <v>5</v>
      </c>
      <c r="M103">
        <v>6</v>
      </c>
      <c r="N103">
        <v>7</v>
      </c>
      <c r="O103">
        <f>IF(Table2[[#This Row],[Home Bowl Scores]]&gt;Table2[[#This Row],[Away Bowl Scores]], 1, 0)</f>
        <v>1</v>
      </c>
      <c r="P103" t="str">
        <f>IF(Table2[[#This Row],[Home Win]]=1, Table2[[#This Row],[Home Team]], Table2[[#This Row],[Away Team]])</f>
        <v>Oklahoma State Cowboys</v>
      </c>
      <c r="Q103" t="str">
        <f>IF(Table2[[#This Row],[Home Win]]=1, Table2[[#This Row],[Away Team]], Table2[[#This Row],[Home Team]])</f>
        <v>Purdue Boilermakers</v>
      </c>
      <c r="R10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03" s="2" t="b">
        <f>OR(Table2[[#This Row],[Away Bowl Scores]]=0, Table2[[#This Row],[Home Bowl Scores]]=0)</f>
        <v>0</v>
      </c>
      <c r="T103" s="2">
        <f>SUM(Table2[[#This Row],[Home Bowl Scores]:[Away Bowl Scores]])</f>
        <v>72</v>
      </c>
    </row>
    <row r="104" spans="2:20" x14ac:dyDescent="0.3">
      <c r="B104">
        <v>2010</v>
      </c>
      <c r="C104">
        <v>64757</v>
      </c>
      <c r="D104" t="s">
        <v>1181</v>
      </c>
      <c r="E104" t="s">
        <v>1242</v>
      </c>
      <c r="F104" t="s">
        <v>1181</v>
      </c>
      <c r="G104" t="s">
        <v>4811</v>
      </c>
      <c r="H104">
        <v>14749</v>
      </c>
      <c r="I104">
        <v>41</v>
      </c>
      <c r="J104">
        <v>31</v>
      </c>
      <c r="K104">
        <v>9</v>
      </c>
      <c r="L104">
        <v>4</v>
      </c>
      <c r="M104">
        <v>6</v>
      </c>
      <c r="N104">
        <v>7</v>
      </c>
      <c r="O104">
        <f>IF(Table2[[#This Row],[Home Bowl Scores]]&gt;Table2[[#This Row],[Away Bowl Scores]], 1, 0)</f>
        <v>1</v>
      </c>
      <c r="P104" t="str">
        <f>IF(Table2[[#This Row],[Home Win]]=1, Table2[[#This Row],[Home Team]], Table2[[#This Row],[Away Team]])</f>
        <v>Texas Tech Red Raiders</v>
      </c>
      <c r="Q104" t="str">
        <f>IF(Table2[[#This Row],[Home Win]]=1, Table2[[#This Row],[Away Team]], Table2[[#This Row],[Home Team]])</f>
        <v>Michigan State Spartans</v>
      </c>
      <c r="R10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04" s="2" t="b">
        <f>OR(Table2[[#This Row],[Away Bowl Scores]]=0, Table2[[#This Row],[Home Bowl Scores]]=0)</f>
        <v>0</v>
      </c>
      <c r="T104" s="2">
        <f>SUM(Table2[[#This Row],[Home Bowl Scores]:[Away Bowl Scores]])</f>
        <v>72</v>
      </c>
    </row>
    <row r="105" spans="2:20" x14ac:dyDescent="0.3">
      <c r="B105">
        <v>2010</v>
      </c>
      <c r="C105">
        <v>38062</v>
      </c>
      <c r="D105" t="s">
        <v>363</v>
      </c>
      <c r="E105" t="s">
        <v>1678</v>
      </c>
      <c r="F105" t="s">
        <v>363</v>
      </c>
      <c r="G105" t="s">
        <v>4802</v>
      </c>
      <c r="H105">
        <v>16230</v>
      </c>
      <c r="I105">
        <v>51</v>
      </c>
      <c r="J105">
        <v>20</v>
      </c>
      <c r="K105">
        <v>9</v>
      </c>
      <c r="L105">
        <v>4</v>
      </c>
      <c r="M105">
        <v>6</v>
      </c>
      <c r="N105">
        <v>7</v>
      </c>
      <c r="O105">
        <f>IF(Table2[[#This Row],[Home Bowl Scores]]&gt;Table2[[#This Row],[Away Bowl Scores]], 1, 0)</f>
        <v>1</v>
      </c>
      <c r="P105" t="str">
        <f>IF(Table2[[#This Row],[Home Win]]=1, Table2[[#This Row],[Home Team]], Table2[[#This Row],[Away Team]])</f>
        <v>Maryland Terrapins</v>
      </c>
      <c r="Q105" t="str">
        <f>IF(Table2[[#This Row],[Home Win]]=1, Table2[[#This Row],[Away Team]], Table2[[#This Row],[Home Team]])</f>
        <v>East Carolina Pirates</v>
      </c>
      <c r="R10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05" s="2" t="b">
        <f>OR(Table2[[#This Row],[Away Bowl Scores]]=0, Table2[[#This Row],[Home Bowl Scores]]=0)</f>
        <v>0</v>
      </c>
      <c r="T105" s="2">
        <f>SUM(Table2[[#This Row],[Home Bowl Scores]:[Away Bowl Scores]])</f>
        <v>71</v>
      </c>
    </row>
    <row r="106" spans="2:20" x14ac:dyDescent="0.3">
      <c r="B106">
        <v>2007</v>
      </c>
      <c r="C106">
        <v>25146</v>
      </c>
      <c r="D106" t="s">
        <v>186</v>
      </c>
      <c r="E106" t="s">
        <v>2978</v>
      </c>
      <c r="F106" t="s">
        <v>186</v>
      </c>
      <c r="G106" t="s">
        <v>4789</v>
      </c>
      <c r="H106">
        <v>11681</v>
      </c>
      <c r="I106">
        <v>27</v>
      </c>
      <c r="J106">
        <v>44</v>
      </c>
      <c r="K106">
        <v>7</v>
      </c>
      <c r="L106">
        <v>6</v>
      </c>
      <c r="M106">
        <v>8</v>
      </c>
      <c r="N106">
        <v>5</v>
      </c>
      <c r="O106">
        <f>IF(Table2[[#This Row],[Home Bowl Scores]]&gt;Table2[[#This Row],[Away Bowl Scores]], 1, 0)</f>
        <v>0</v>
      </c>
      <c r="P106" t="str">
        <f>IF(Table2[[#This Row],[Home Win]]=1, Table2[[#This Row],[Home Team]], Table2[[#This Row],[Away Team]])</f>
        <v>Florida Atlantic Owls</v>
      </c>
      <c r="Q106" t="str">
        <f>IF(Table2[[#This Row],[Home Win]]=1, Table2[[#This Row],[Away Team]], Table2[[#This Row],[Home Team]])</f>
        <v>Memphis Tigers</v>
      </c>
      <c r="R10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06" s="2" t="b">
        <f>OR(Table2[[#This Row],[Away Bowl Scores]]=0, Table2[[#This Row],[Home Bowl Scores]]=0)</f>
        <v>0</v>
      </c>
      <c r="T106" s="2">
        <f>SUM(Table2[[#This Row],[Home Bowl Scores]:[Away Bowl Scores]])</f>
        <v>71</v>
      </c>
    </row>
    <row r="107" spans="2:20" x14ac:dyDescent="0.3">
      <c r="B107">
        <v>2006</v>
      </c>
      <c r="C107">
        <v>40331</v>
      </c>
      <c r="D107" t="s">
        <v>1128</v>
      </c>
      <c r="E107" t="s">
        <v>730</v>
      </c>
      <c r="F107" t="s">
        <v>1128</v>
      </c>
      <c r="G107" t="s">
        <v>4848</v>
      </c>
      <c r="H107">
        <v>10202</v>
      </c>
      <c r="I107">
        <v>27</v>
      </c>
      <c r="J107">
        <v>44</v>
      </c>
      <c r="K107">
        <v>7</v>
      </c>
      <c r="L107">
        <v>6</v>
      </c>
      <c r="M107">
        <v>4</v>
      </c>
      <c r="N107">
        <v>6</v>
      </c>
      <c r="O107">
        <f>IF(Table2[[#This Row],[Home Bowl Scores]]&gt;Table2[[#This Row],[Away Bowl Scores]], 1, 0)</f>
        <v>0</v>
      </c>
      <c r="P107" t="str">
        <f>IF(Table2[[#This Row],[Home Win]]=1, Table2[[#This Row],[Home Team]], Table2[[#This Row],[Away Team]])</f>
        <v>Florida State Seminoles</v>
      </c>
      <c r="Q107" t="str">
        <f>IF(Table2[[#This Row],[Home Win]]=1, Table2[[#This Row],[Away Team]], Table2[[#This Row],[Home Team]])</f>
        <v>UCLA Bruins</v>
      </c>
      <c r="R10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0.4</v>
      </c>
      <c r="S107" s="2" t="b">
        <f>OR(Table2[[#This Row],[Away Bowl Scores]]=0, Table2[[#This Row],[Home Bowl Scores]]=0)</f>
        <v>0</v>
      </c>
      <c r="T107" s="2">
        <f>SUM(Table2[[#This Row],[Home Bowl Scores]:[Away Bowl Scores]])</f>
        <v>71</v>
      </c>
    </row>
    <row r="108" spans="2:20" x14ac:dyDescent="0.3">
      <c r="B108">
        <v>2004</v>
      </c>
      <c r="C108">
        <v>28516</v>
      </c>
      <c r="D108" t="s">
        <v>1448</v>
      </c>
      <c r="E108" t="s">
        <v>2411</v>
      </c>
      <c r="F108" t="s">
        <v>1448</v>
      </c>
      <c r="G108" t="s">
        <v>4855</v>
      </c>
      <c r="H108">
        <v>7301</v>
      </c>
      <c r="I108">
        <v>37</v>
      </c>
      <c r="J108">
        <v>34</v>
      </c>
      <c r="K108">
        <v>9</v>
      </c>
      <c r="L108">
        <v>3</v>
      </c>
      <c r="M108">
        <v>8</v>
      </c>
      <c r="N108">
        <v>4</v>
      </c>
      <c r="O108">
        <f>IF(Table2[[#This Row],[Home Bowl Scores]]&gt;Table2[[#This Row],[Away Bowl Scores]], 1, 0)</f>
        <v>1</v>
      </c>
      <c r="P108" t="str">
        <f>IF(Table2[[#This Row],[Home Win]]=1, Table2[[#This Row],[Home Team]], Table2[[#This Row],[Away Team]])</f>
        <v>Fresno State Bulldogs</v>
      </c>
      <c r="Q108" t="str">
        <f>IF(Table2[[#This Row],[Home Win]]=1, Table2[[#This Row],[Away Team]], Table2[[#This Row],[Home Team]])</f>
        <v>Virginia Cavaliers</v>
      </c>
      <c r="R10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108" s="2" t="b">
        <f>OR(Table2[[#This Row],[Away Bowl Scores]]=0, Table2[[#This Row],[Home Bowl Scores]]=0)</f>
        <v>0</v>
      </c>
      <c r="T108" s="2">
        <f>SUM(Table2[[#This Row],[Home Bowl Scores]:[Away Bowl Scores]])</f>
        <v>71</v>
      </c>
    </row>
    <row r="109" spans="2:20" x14ac:dyDescent="0.3">
      <c r="B109">
        <v>2000</v>
      </c>
      <c r="C109">
        <v>26542</v>
      </c>
      <c r="D109" t="s">
        <v>715</v>
      </c>
      <c r="E109" t="s">
        <v>1448</v>
      </c>
      <c r="F109" t="s">
        <v>715</v>
      </c>
      <c r="G109" t="s">
        <v>4860</v>
      </c>
      <c r="H109">
        <v>1394</v>
      </c>
      <c r="I109">
        <v>37</v>
      </c>
      <c r="J109">
        <v>34</v>
      </c>
      <c r="K109">
        <v>9</v>
      </c>
      <c r="L109">
        <v>3</v>
      </c>
      <c r="M109">
        <v>7</v>
      </c>
      <c r="N109">
        <v>5</v>
      </c>
      <c r="O109">
        <f>IF(Table2[[#This Row],[Home Bowl Scores]]&gt;Table2[[#This Row],[Away Bowl Scores]], 1, 0)</f>
        <v>1</v>
      </c>
      <c r="P109" t="str">
        <f>IF(Table2[[#This Row],[Home Win]]=1, Table2[[#This Row],[Home Team]], Table2[[#This Row],[Away Team]])</f>
        <v>Air Force Falcons</v>
      </c>
      <c r="Q109" t="str">
        <f>IF(Table2[[#This Row],[Home Win]]=1, Table2[[#This Row],[Away Team]], Table2[[#This Row],[Home Team]])</f>
        <v>Fresno State Bulldogs</v>
      </c>
      <c r="R10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109" s="2" t="b">
        <f>OR(Table2[[#This Row],[Away Bowl Scores]]=0, Table2[[#This Row],[Home Bowl Scores]]=0)</f>
        <v>0</v>
      </c>
      <c r="T109" s="2">
        <f>SUM(Table2[[#This Row],[Home Bowl Scores]:[Away Bowl Scores]])</f>
        <v>71</v>
      </c>
    </row>
    <row r="110" spans="2:20" x14ac:dyDescent="0.3">
      <c r="B110">
        <v>2010</v>
      </c>
      <c r="C110">
        <v>38274</v>
      </c>
      <c r="D110" t="s">
        <v>1777</v>
      </c>
      <c r="E110" t="s">
        <v>572</v>
      </c>
      <c r="F110" t="s">
        <v>1777</v>
      </c>
      <c r="G110" t="s">
        <v>4805</v>
      </c>
      <c r="H110">
        <v>16234</v>
      </c>
      <c r="I110">
        <v>36</v>
      </c>
      <c r="J110">
        <v>34</v>
      </c>
      <c r="K110">
        <v>8</v>
      </c>
      <c r="L110">
        <v>5</v>
      </c>
      <c r="M110">
        <v>7</v>
      </c>
      <c r="N110">
        <v>6</v>
      </c>
      <c r="O110">
        <f>IF(Table2[[#This Row],[Home Bowl Scores]]&gt;Table2[[#This Row],[Away Bowl Scores]], 1, 0)</f>
        <v>1</v>
      </c>
      <c r="P110" t="str">
        <f>IF(Table2[[#This Row],[Home Win]]=1, Table2[[#This Row],[Home Team]], Table2[[#This Row],[Away Team]])</f>
        <v>Syracuse Orange</v>
      </c>
      <c r="Q110" t="str">
        <f>IF(Table2[[#This Row],[Home Win]]=1, Table2[[#This Row],[Away Team]], Table2[[#This Row],[Home Team]])</f>
        <v>Kansas State Wildcats</v>
      </c>
      <c r="R11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10" s="2" t="b">
        <f>OR(Table2[[#This Row],[Away Bowl Scores]]=0, Table2[[#This Row],[Home Bowl Scores]]=0)</f>
        <v>0</v>
      </c>
      <c r="T110" s="2">
        <f>SUM(Table2[[#This Row],[Home Bowl Scores]:[Away Bowl Scores]])</f>
        <v>70</v>
      </c>
    </row>
    <row r="111" spans="2:20" x14ac:dyDescent="0.3">
      <c r="B111">
        <v>2008</v>
      </c>
      <c r="C111">
        <v>43487</v>
      </c>
      <c r="D111" t="s">
        <v>1273</v>
      </c>
      <c r="E111" t="s">
        <v>2526</v>
      </c>
      <c r="F111" t="s">
        <v>1273</v>
      </c>
      <c r="G111" t="s">
        <v>4797</v>
      </c>
      <c r="H111">
        <v>13232</v>
      </c>
      <c r="I111">
        <v>49</v>
      </c>
      <c r="J111">
        <v>21</v>
      </c>
      <c r="K111">
        <v>7</v>
      </c>
      <c r="L111">
        <v>6</v>
      </c>
      <c r="M111">
        <v>7</v>
      </c>
      <c r="N111">
        <v>7</v>
      </c>
      <c r="O111">
        <f>IF(Table2[[#This Row],[Home Bowl Scores]]&gt;Table2[[#This Row],[Away Bowl Scores]], 1, 0)</f>
        <v>1</v>
      </c>
      <c r="P111" t="str">
        <f>IF(Table2[[#This Row],[Home Win]]=1, Table2[[#This Row],[Home Team]], Table2[[#This Row],[Away Team]])</f>
        <v>Notre Dame Fighting Irish</v>
      </c>
      <c r="Q111" t="str">
        <f>IF(Table2[[#This Row],[Home Win]]=1, Table2[[#This Row],[Away Team]], Table2[[#This Row],[Home Team]])</f>
        <v>Hawaii Warriors</v>
      </c>
      <c r="R11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111" s="2" t="b">
        <f>OR(Table2[[#This Row],[Away Bowl Scores]]=0, Table2[[#This Row],[Home Bowl Scores]]=0)</f>
        <v>0</v>
      </c>
      <c r="T111" s="2">
        <f>SUM(Table2[[#This Row],[Home Bowl Scores]:[Away Bowl Scores]])</f>
        <v>70</v>
      </c>
    </row>
    <row r="112" spans="2:20" x14ac:dyDescent="0.3">
      <c r="B112">
        <v>2008</v>
      </c>
      <c r="C112">
        <v>36932</v>
      </c>
      <c r="D112" t="s">
        <v>165</v>
      </c>
      <c r="E112" t="s">
        <v>1035</v>
      </c>
      <c r="F112" t="s">
        <v>165</v>
      </c>
      <c r="G112" t="s">
        <v>4853</v>
      </c>
      <c r="H112">
        <v>11710</v>
      </c>
      <c r="I112">
        <v>63</v>
      </c>
      <c r="J112">
        <v>7</v>
      </c>
      <c r="K112">
        <v>10</v>
      </c>
      <c r="L112">
        <v>4</v>
      </c>
      <c r="M112">
        <v>8</v>
      </c>
      <c r="N112">
        <v>5</v>
      </c>
      <c r="O112">
        <f>IF(Table2[[#This Row],[Home Bowl Scores]]&gt;Table2[[#This Row],[Away Bowl Scores]], 1, 0)</f>
        <v>1</v>
      </c>
      <c r="P112" t="str">
        <f>IF(Table2[[#This Row],[Home Win]]=1, Table2[[#This Row],[Home Team]], Table2[[#This Row],[Away Team]])</f>
        <v>Tulsa Golden Hurricane</v>
      </c>
      <c r="Q112" t="str">
        <f>IF(Table2[[#This Row],[Home Win]]=1, Table2[[#This Row],[Away Team]], Table2[[#This Row],[Home Team]])</f>
        <v>Bowling Green Falcons</v>
      </c>
      <c r="R11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112" s="2" t="b">
        <f>OR(Table2[[#This Row],[Away Bowl Scores]]=0, Table2[[#This Row],[Home Bowl Scores]]=0)</f>
        <v>0</v>
      </c>
      <c r="T112" s="2">
        <f>SUM(Table2[[#This Row],[Home Bowl Scores]:[Away Bowl Scores]])</f>
        <v>70</v>
      </c>
    </row>
    <row r="113" spans="2:20" x14ac:dyDescent="0.3">
      <c r="B113">
        <v>2002</v>
      </c>
      <c r="C113">
        <v>73535</v>
      </c>
      <c r="D113" t="s">
        <v>2411</v>
      </c>
      <c r="E113" t="s">
        <v>527</v>
      </c>
      <c r="F113" t="s">
        <v>2411</v>
      </c>
      <c r="G113" t="s">
        <v>4859</v>
      </c>
      <c r="H113">
        <v>4392</v>
      </c>
      <c r="I113">
        <v>48</v>
      </c>
      <c r="J113">
        <v>22</v>
      </c>
      <c r="K113">
        <v>9</v>
      </c>
      <c r="L113">
        <v>5</v>
      </c>
      <c r="M113">
        <v>9</v>
      </c>
      <c r="N113">
        <v>4</v>
      </c>
      <c r="O113">
        <f>IF(Table2[[#This Row],[Home Bowl Scores]]&gt;Table2[[#This Row],[Away Bowl Scores]], 1, 0)</f>
        <v>1</v>
      </c>
      <c r="P113" t="str">
        <f>IF(Table2[[#This Row],[Home Win]]=1, Table2[[#This Row],[Home Team]], Table2[[#This Row],[Away Team]])</f>
        <v>Virginia Cavaliers</v>
      </c>
      <c r="Q113" t="str">
        <f>IF(Table2[[#This Row],[Home Win]]=1, Table2[[#This Row],[Away Team]], Table2[[#This Row],[Home Team]])</f>
        <v>West Virginia Mountaineers</v>
      </c>
      <c r="R11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0.6428571428571429</v>
      </c>
      <c r="S113" s="2" t="b">
        <f>OR(Table2[[#This Row],[Away Bowl Scores]]=0, Table2[[#This Row],[Home Bowl Scores]]=0)</f>
        <v>0</v>
      </c>
      <c r="T113" s="2">
        <f>SUM(Table2[[#This Row],[Home Bowl Scores]:[Away Bowl Scores]])</f>
        <v>70</v>
      </c>
    </row>
    <row r="114" spans="2:20" x14ac:dyDescent="0.3">
      <c r="B114">
        <v>2002</v>
      </c>
      <c r="C114">
        <v>21689</v>
      </c>
      <c r="D114" t="s">
        <v>1181</v>
      </c>
      <c r="E114" t="s">
        <v>808</v>
      </c>
      <c r="F114" t="s">
        <v>1181</v>
      </c>
      <c r="G114" t="s">
        <v>4861</v>
      </c>
      <c r="H114">
        <v>4384</v>
      </c>
      <c r="I114">
        <v>55</v>
      </c>
      <c r="J114">
        <v>15</v>
      </c>
      <c r="K114">
        <v>9</v>
      </c>
      <c r="L114">
        <v>5</v>
      </c>
      <c r="M114">
        <v>7</v>
      </c>
      <c r="N114">
        <v>6</v>
      </c>
      <c r="O114">
        <f>IF(Table2[[#This Row],[Home Bowl Scores]]&gt;Table2[[#This Row],[Away Bowl Scores]], 1, 0)</f>
        <v>1</v>
      </c>
      <c r="P114" t="str">
        <f>IF(Table2[[#This Row],[Home Win]]=1, Table2[[#This Row],[Home Team]], Table2[[#This Row],[Away Team]])</f>
        <v>Texas Tech Red Raiders</v>
      </c>
      <c r="Q114" t="str">
        <f>IF(Table2[[#This Row],[Home Win]]=1, Table2[[#This Row],[Away Team]], Table2[[#This Row],[Home Team]])</f>
        <v>Clemson Tigers</v>
      </c>
      <c r="R11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0.6428571428571429</v>
      </c>
      <c r="S114" s="2" t="b">
        <f>OR(Table2[[#This Row],[Away Bowl Scores]]=0, Table2[[#This Row],[Home Bowl Scores]]=0)</f>
        <v>0</v>
      </c>
      <c r="T114" s="2">
        <f>SUM(Table2[[#This Row],[Home Bowl Scores]:[Away Bowl Scores]])</f>
        <v>70</v>
      </c>
    </row>
    <row r="115" spans="2:20" x14ac:dyDescent="0.3">
      <c r="B115">
        <v>2016</v>
      </c>
      <c r="C115">
        <v>39117</v>
      </c>
      <c r="D115" t="s">
        <v>409</v>
      </c>
      <c r="E115" t="s">
        <v>407</v>
      </c>
      <c r="F115" t="s">
        <v>409</v>
      </c>
      <c r="G115" t="s">
        <v>4801</v>
      </c>
      <c r="H115">
        <v>27082</v>
      </c>
      <c r="I115">
        <v>31</v>
      </c>
      <c r="J115">
        <v>38</v>
      </c>
      <c r="K115">
        <v>5</v>
      </c>
      <c r="L115">
        <v>8</v>
      </c>
      <c r="M115">
        <v>8</v>
      </c>
      <c r="N115">
        <v>5</v>
      </c>
      <c r="O115">
        <f>IF(Table2[[#This Row],[Home Bowl Scores]]&gt;Table2[[#This Row],[Away Bowl Scores]], 1, 0)</f>
        <v>0</v>
      </c>
      <c r="P115" t="str">
        <f>IF(Table2[[#This Row],[Home Win]]=1, Table2[[#This Row],[Home Team]], Table2[[#This Row],[Away Team]])</f>
        <v>Army West Point Black Knights</v>
      </c>
      <c r="Q115" t="str">
        <f>IF(Table2[[#This Row],[Home Win]]=1, Table2[[#This Row],[Away Team]], Table2[[#This Row],[Home Team]])</f>
        <v>North Texas Mean Green</v>
      </c>
      <c r="R11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15" s="2" t="b">
        <f>OR(Table2[[#This Row],[Away Bowl Scores]]=0, Table2[[#This Row],[Home Bowl Scores]]=0)</f>
        <v>0</v>
      </c>
      <c r="T115" s="2">
        <f>SUM(Table2[[#This Row],[Home Bowl Scores]:[Away Bowl Scores]])</f>
        <v>69</v>
      </c>
    </row>
    <row r="116" spans="2:20" x14ac:dyDescent="0.3">
      <c r="B116">
        <v>2015</v>
      </c>
      <c r="C116">
        <v>37888</v>
      </c>
      <c r="D116" t="s">
        <v>501</v>
      </c>
      <c r="E116" t="s">
        <v>62</v>
      </c>
      <c r="F116" t="s">
        <v>501</v>
      </c>
      <c r="G116" t="s">
        <v>4795</v>
      </c>
      <c r="H116">
        <v>23967</v>
      </c>
      <c r="I116">
        <v>34</v>
      </c>
      <c r="J116">
        <v>35</v>
      </c>
      <c r="K116">
        <v>6</v>
      </c>
      <c r="L116">
        <v>7</v>
      </c>
      <c r="M116">
        <v>8</v>
      </c>
      <c r="N116">
        <v>5</v>
      </c>
      <c r="O116">
        <f>IF(Table2[[#This Row],[Home Bowl Scores]]&gt;Table2[[#This Row],[Away Bowl Scores]], 1, 0)</f>
        <v>0</v>
      </c>
      <c r="P116" t="str">
        <f>IF(Table2[[#This Row],[Home Win]]=1, Table2[[#This Row],[Home Team]], Table2[[#This Row],[Away Team]])</f>
        <v>Houston Cougars</v>
      </c>
      <c r="Q116" t="str">
        <f>IF(Table2[[#This Row],[Home Win]]=1, Table2[[#This Row],[Away Team]], Table2[[#This Row],[Home Team]])</f>
        <v>Pittsburgh Panthers</v>
      </c>
      <c r="R11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16" s="2" t="b">
        <f>OR(Table2[[#This Row],[Away Bowl Scores]]=0, Table2[[#This Row],[Home Bowl Scores]]=0)</f>
        <v>0</v>
      </c>
      <c r="T116" s="2">
        <f>SUM(Table2[[#This Row],[Home Bowl Scores]:[Away Bowl Scores]])</f>
        <v>69</v>
      </c>
    </row>
    <row r="117" spans="2:20" x14ac:dyDescent="0.3">
      <c r="B117">
        <v>2011</v>
      </c>
      <c r="C117">
        <v>46177</v>
      </c>
      <c r="D117" t="s">
        <v>2165</v>
      </c>
      <c r="E117" t="s">
        <v>844</v>
      </c>
      <c r="F117" t="s">
        <v>2165</v>
      </c>
      <c r="G117" t="s">
        <v>4831</v>
      </c>
      <c r="H117">
        <v>17741</v>
      </c>
      <c r="I117">
        <v>37</v>
      </c>
      <c r="J117">
        <v>32</v>
      </c>
      <c r="K117">
        <v>7</v>
      </c>
      <c r="L117">
        <v>6</v>
      </c>
      <c r="M117">
        <v>7</v>
      </c>
      <c r="N117">
        <v>6</v>
      </c>
      <c r="O117">
        <f>IF(Table2[[#This Row],[Home Bowl Scores]]&gt;Table2[[#This Row],[Away Bowl Scores]], 1, 0)</f>
        <v>1</v>
      </c>
      <c r="P117" t="str">
        <f>IF(Table2[[#This Row],[Home Win]]=1, Table2[[#This Row],[Home Team]], Table2[[#This Row],[Away Team]])</f>
        <v>Purdue Boilermakers</v>
      </c>
      <c r="Q117" t="str">
        <f>IF(Table2[[#This Row],[Home Win]]=1, Table2[[#This Row],[Away Team]], Table2[[#This Row],[Home Team]])</f>
        <v>Western Michigan Broncos</v>
      </c>
      <c r="R11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117" s="2" t="b">
        <f>OR(Table2[[#This Row],[Away Bowl Scores]]=0, Table2[[#This Row],[Home Bowl Scores]]=0)</f>
        <v>0</v>
      </c>
      <c r="T117" s="2">
        <f>SUM(Table2[[#This Row],[Home Bowl Scores]:[Away Bowl Scores]])</f>
        <v>69</v>
      </c>
    </row>
    <row r="118" spans="2:20" x14ac:dyDescent="0.3">
      <c r="B118">
        <v>2005</v>
      </c>
      <c r="C118">
        <v>50616</v>
      </c>
      <c r="D118" t="s">
        <v>988</v>
      </c>
      <c r="E118" t="s">
        <v>186</v>
      </c>
      <c r="F118" t="s">
        <v>988</v>
      </c>
      <c r="G118" t="s">
        <v>4854</v>
      </c>
      <c r="H118">
        <v>8719</v>
      </c>
      <c r="I118">
        <v>31</v>
      </c>
      <c r="J118">
        <v>38</v>
      </c>
      <c r="K118">
        <v>7</v>
      </c>
      <c r="L118">
        <v>6</v>
      </c>
      <c r="M118">
        <v>7</v>
      </c>
      <c r="N118">
        <v>5</v>
      </c>
      <c r="O118">
        <f>IF(Table2[[#This Row],[Home Bowl Scores]]&gt;Table2[[#This Row],[Away Bowl Scores]], 1, 0)</f>
        <v>0</v>
      </c>
      <c r="P118" t="str">
        <f>IF(Table2[[#This Row],[Home Win]]=1, Table2[[#This Row],[Home Team]], Table2[[#This Row],[Away Team]])</f>
        <v>Memphis Tigers</v>
      </c>
      <c r="Q118" t="str">
        <f>IF(Table2[[#This Row],[Home Win]]=1, Table2[[#This Row],[Away Team]], Table2[[#This Row],[Home Team]])</f>
        <v>Akron Zips</v>
      </c>
      <c r="R11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118" s="2" t="b">
        <f>OR(Table2[[#This Row],[Away Bowl Scores]]=0, Table2[[#This Row],[Home Bowl Scores]]=0)</f>
        <v>0</v>
      </c>
      <c r="T118" s="2">
        <f>SUM(Table2[[#This Row],[Home Bowl Scores]:[Away Bowl Scores]])</f>
        <v>69</v>
      </c>
    </row>
    <row r="119" spans="2:20" x14ac:dyDescent="0.3">
      <c r="B119">
        <v>2005</v>
      </c>
      <c r="C119">
        <v>41332</v>
      </c>
      <c r="D119" t="s">
        <v>1625</v>
      </c>
      <c r="E119" t="s">
        <v>593</v>
      </c>
      <c r="F119" t="s">
        <v>1625</v>
      </c>
      <c r="G119" t="s">
        <v>4800</v>
      </c>
      <c r="H119">
        <v>8728</v>
      </c>
      <c r="I119">
        <v>38</v>
      </c>
      <c r="J119">
        <v>31</v>
      </c>
      <c r="K119">
        <v>7</v>
      </c>
      <c r="L119">
        <v>5</v>
      </c>
      <c r="M119">
        <v>7</v>
      </c>
      <c r="N119">
        <v>5</v>
      </c>
      <c r="O119">
        <f>IF(Table2[[#This Row],[Home Bowl Scores]]&gt;Table2[[#This Row],[Away Bowl Scores]], 1, 0)</f>
        <v>1</v>
      </c>
      <c r="P119" t="str">
        <f>IF(Table2[[#This Row],[Home Win]]=1, Table2[[#This Row],[Home Team]], Table2[[#This Row],[Away Team]])</f>
        <v>Missouri Tigers</v>
      </c>
      <c r="Q119" t="str">
        <f>IF(Table2[[#This Row],[Home Win]]=1, Table2[[#This Row],[Away Team]], Table2[[#This Row],[Home Team]])</f>
        <v>South Carolina Gamecocks</v>
      </c>
      <c r="R11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119" s="2" t="b">
        <f>OR(Table2[[#This Row],[Away Bowl Scores]]=0, Table2[[#This Row],[Home Bowl Scores]]=0)</f>
        <v>0</v>
      </c>
      <c r="T119" s="2">
        <f>SUM(Table2[[#This Row],[Home Bowl Scores]:[Away Bowl Scores]])</f>
        <v>69</v>
      </c>
    </row>
    <row r="120" spans="2:20" x14ac:dyDescent="0.3">
      <c r="B120">
        <v>2003</v>
      </c>
      <c r="C120">
        <v>25437</v>
      </c>
      <c r="D120" t="s">
        <v>41</v>
      </c>
      <c r="E120" t="s">
        <v>1749</v>
      </c>
      <c r="F120" t="s">
        <v>41</v>
      </c>
      <c r="G120" t="s">
        <v>4786</v>
      </c>
      <c r="H120">
        <v>5889</v>
      </c>
      <c r="I120">
        <v>14</v>
      </c>
      <c r="J120">
        <v>55</v>
      </c>
      <c r="K120">
        <v>8</v>
      </c>
      <c r="L120">
        <v>5</v>
      </c>
      <c r="M120">
        <v>8</v>
      </c>
      <c r="N120">
        <v>5</v>
      </c>
      <c r="O120">
        <f>IF(Table2[[#This Row],[Home Bowl Scores]]&gt;Table2[[#This Row],[Away Bowl Scores]], 1, 0)</f>
        <v>0</v>
      </c>
      <c r="P120" t="str">
        <f>IF(Table2[[#This Row],[Home Win]]=1, Table2[[#This Row],[Home Team]], Table2[[#This Row],[Away Team]])</f>
        <v>Oregon State Beavers</v>
      </c>
      <c r="Q120" t="str">
        <f>IF(Table2[[#This Row],[Home Win]]=1, Table2[[#This Row],[Away Team]], Table2[[#This Row],[Home Team]])</f>
        <v>New Mexico Lobos</v>
      </c>
      <c r="R12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20" s="2" t="b">
        <f>OR(Table2[[#This Row],[Away Bowl Scores]]=0, Table2[[#This Row],[Home Bowl Scores]]=0)</f>
        <v>0</v>
      </c>
      <c r="T120" s="2">
        <f>SUM(Table2[[#This Row],[Home Bowl Scores]:[Away Bowl Scores]])</f>
        <v>69</v>
      </c>
    </row>
    <row r="121" spans="2:20" x14ac:dyDescent="0.3">
      <c r="B121">
        <v>2016</v>
      </c>
      <c r="C121">
        <v>72117</v>
      </c>
      <c r="D121" t="s">
        <v>1292</v>
      </c>
      <c r="E121" t="s">
        <v>626</v>
      </c>
      <c r="F121" t="s">
        <v>1292</v>
      </c>
      <c r="G121" t="s">
        <v>4824</v>
      </c>
      <c r="H121">
        <v>25528</v>
      </c>
      <c r="I121">
        <v>48</v>
      </c>
      <c r="J121">
        <v>20</v>
      </c>
      <c r="K121">
        <v>10</v>
      </c>
      <c r="L121">
        <v>3</v>
      </c>
      <c r="M121">
        <v>10</v>
      </c>
      <c r="N121">
        <v>3</v>
      </c>
      <c r="O121">
        <f>IF(Table2[[#This Row],[Home Bowl Scores]]&gt;Table2[[#This Row],[Away Bowl Scores]], 1, 0)</f>
        <v>1</v>
      </c>
      <c r="P121" t="str">
        <f>IF(Table2[[#This Row],[Home Win]]=1, Table2[[#This Row],[Home Team]], Table2[[#This Row],[Away Team]])</f>
        <v>Ole Miss Rebels</v>
      </c>
      <c r="Q121" t="str">
        <f>IF(Table2[[#This Row],[Home Win]]=1, Table2[[#This Row],[Away Team]], Table2[[#This Row],[Home Team]])</f>
        <v>Oklahoma State Cowboys</v>
      </c>
      <c r="R12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121" s="2" t="b">
        <f>OR(Table2[[#This Row],[Away Bowl Scores]]=0, Table2[[#This Row],[Home Bowl Scores]]=0)</f>
        <v>0</v>
      </c>
      <c r="T121" s="2">
        <f>SUM(Table2[[#This Row],[Home Bowl Scores]:[Away Bowl Scores]])</f>
        <v>68</v>
      </c>
    </row>
    <row r="122" spans="2:20" x14ac:dyDescent="0.3">
      <c r="B122">
        <v>2016</v>
      </c>
      <c r="C122">
        <v>61136</v>
      </c>
      <c r="D122" t="s">
        <v>610</v>
      </c>
      <c r="E122" t="s">
        <v>572</v>
      </c>
      <c r="F122" t="s">
        <v>610</v>
      </c>
      <c r="G122" t="s">
        <v>4812</v>
      </c>
      <c r="H122">
        <v>25530</v>
      </c>
      <c r="I122">
        <v>45</v>
      </c>
      <c r="J122">
        <v>23</v>
      </c>
      <c r="K122">
        <v>8</v>
      </c>
      <c r="L122">
        <v>5</v>
      </c>
      <c r="M122">
        <v>6</v>
      </c>
      <c r="N122">
        <v>7</v>
      </c>
      <c r="O122">
        <f>IF(Table2[[#This Row],[Home Bowl Scores]]&gt;Table2[[#This Row],[Away Bowl Scores]], 1, 0)</f>
        <v>1</v>
      </c>
      <c r="P122" t="str">
        <f>IF(Table2[[#This Row],[Home Win]]=1, Table2[[#This Row],[Home Team]], Table2[[#This Row],[Away Team]])</f>
        <v>Arkansas Razorbacks</v>
      </c>
      <c r="Q122" t="str">
        <f>IF(Table2[[#This Row],[Home Win]]=1, Table2[[#This Row],[Away Team]], Table2[[#This Row],[Home Team]])</f>
        <v>Kansas State Wildcats</v>
      </c>
      <c r="R12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22" s="2" t="b">
        <f>OR(Table2[[#This Row],[Away Bowl Scores]]=0, Table2[[#This Row],[Home Bowl Scores]]=0)</f>
        <v>0</v>
      </c>
      <c r="T122" s="2">
        <f>SUM(Table2[[#This Row],[Home Bowl Scores]:[Away Bowl Scores]])</f>
        <v>68</v>
      </c>
    </row>
    <row r="123" spans="2:20" x14ac:dyDescent="0.3">
      <c r="B123">
        <v>2014</v>
      </c>
      <c r="C123">
        <v>66896</v>
      </c>
      <c r="D123" t="s">
        <v>901</v>
      </c>
      <c r="E123" t="s">
        <v>477</v>
      </c>
      <c r="F123" t="s">
        <v>901</v>
      </c>
      <c r="G123" t="s">
        <v>4820</v>
      </c>
      <c r="H123">
        <v>23962</v>
      </c>
      <c r="I123">
        <v>30</v>
      </c>
      <c r="J123">
        <v>38</v>
      </c>
      <c r="K123">
        <v>10</v>
      </c>
      <c r="L123">
        <v>4</v>
      </c>
      <c r="M123">
        <v>12</v>
      </c>
      <c r="N123">
        <v>2</v>
      </c>
      <c r="O123">
        <f>IF(Table2[[#This Row],[Home Bowl Scores]]&gt;Table2[[#This Row],[Away Bowl Scores]], 1, 0)</f>
        <v>0</v>
      </c>
      <c r="P123" t="str">
        <f>IF(Table2[[#This Row],[Home Win]]=1, Table2[[#This Row],[Home Team]], Table2[[#This Row],[Away Team]])</f>
        <v>Boise State Broncos</v>
      </c>
      <c r="Q123" t="str">
        <f>IF(Table2[[#This Row],[Home Win]]=1, Table2[[#This Row],[Away Team]], Table2[[#This Row],[Home Team]])</f>
        <v>Arizona Wildcats</v>
      </c>
      <c r="R12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123" s="2" t="b">
        <f>OR(Table2[[#This Row],[Away Bowl Scores]]=0, Table2[[#This Row],[Home Bowl Scores]]=0)</f>
        <v>0</v>
      </c>
      <c r="T123" s="2">
        <f>SUM(Table2[[#This Row],[Home Bowl Scores]:[Away Bowl Scores]])</f>
        <v>68</v>
      </c>
    </row>
    <row r="124" spans="2:20" x14ac:dyDescent="0.3">
      <c r="B124">
        <v>2011</v>
      </c>
      <c r="C124">
        <v>67232</v>
      </c>
      <c r="D124" t="s">
        <v>886</v>
      </c>
      <c r="E124" t="s">
        <v>1076</v>
      </c>
      <c r="F124" t="s">
        <v>886</v>
      </c>
      <c r="G124" t="s">
        <v>4820</v>
      </c>
      <c r="H124">
        <v>16246</v>
      </c>
      <c r="I124">
        <v>48</v>
      </c>
      <c r="J124">
        <v>20</v>
      </c>
      <c r="K124">
        <v>12</v>
      </c>
      <c r="L124">
        <v>2</v>
      </c>
      <c r="M124">
        <v>8</v>
      </c>
      <c r="N124">
        <v>5</v>
      </c>
      <c r="O124">
        <f>IF(Table2[[#This Row],[Home Bowl Scores]]&gt;Table2[[#This Row],[Away Bowl Scores]], 1, 0)</f>
        <v>1</v>
      </c>
      <c r="P124" t="str">
        <f>IF(Table2[[#This Row],[Home Win]]=1, Table2[[#This Row],[Home Team]], Table2[[#This Row],[Away Team]])</f>
        <v>Oklahoma Sooners</v>
      </c>
      <c r="Q124" t="str">
        <f>IF(Table2[[#This Row],[Home Win]]=1, Table2[[#This Row],[Away Team]], Table2[[#This Row],[Home Team]])</f>
        <v>Connecticut Huskies</v>
      </c>
      <c r="R12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124" s="2" t="b">
        <f>OR(Table2[[#This Row],[Away Bowl Scores]]=0, Table2[[#This Row],[Home Bowl Scores]]=0)</f>
        <v>0</v>
      </c>
      <c r="T124" s="2">
        <f>SUM(Table2[[#This Row],[Home Bowl Scores]:[Away Bowl Scores]])</f>
        <v>68</v>
      </c>
    </row>
    <row r="125" spans="2:20" x14ac:dyDescent="0.3">
      <c r="B125">
        <v>2007</v>
      </c>
      <c r="C125">
        <v>27062</v>
      </c>
      <c r="D125" t="s">
        <v>1448</v>
      </c>
      <c r="E125" t="s">
        <v>746</v>
      </c>
      <c r="F125" t="s">
        <v>1448</v>
      </c>
      <c r="G125" t="s">
        <v>4850</v>
      </c>
      <c r="H125">
        <v>11696</v>
      </c>
      <c r="I125">
        <v>40</v>
      </c>
      <c r="J125">
        <v>28</v>
      </c>
      <c r="K125">
        <v>9</v>
      </c>
      <c r="L125">
        <v>4</v>
      </c>
      <c r="M125">
        <v>7</v>
      </c>
      <c r="N125">
        <v>6</v>
      </c>
      <c r="O125">
        <f>IF(Table2[[#This Row],[Home Bowl Scores]]&gt;Table2[[#This Row],[Away Bowl Scores]], 1, 0)</f>
        <v>1</v>
      </c>
      <c r="P125" t="str">
        <f>IF(Table2[[#This Row],[Home Win]]=1, Table2[[#This Row],[Home Team]], Table2[[#This Row],[Away Team]])</f>
        <v>Fresno State Bulldogs</v>
      </c>
      <c r="Q125" t="str">
        <f>IF(Table2[[#This Row],[Home Win]]=1, Table2[[#This Row],[Away Team]], Table2[[#This Row],[Home Team]])</f>
        <v>Georgia Tech Yellow Jackets</v>
      </c>
      <c r="R12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25" s="2" t="b">
        <f>OR(Table2[[#This Row],[Away Bowl Scores]]=0, Table2[[#This Row],[Home Bowl Scores]]=0)</f>
        <v>0</v>
      </c>
      <c r="T125" s="2">
        <f>SUM(Table2[[#This Row],[Home Bowl Scores]:[Away Bowl Scores]])</f>
        <v>68</v>
      </c>
    </row>
    <row r="126" spans="2:20" x14ac:dyDescent="0.3">
      <c r="B126">
        <v>2003</v>
      </c>
      <c r="C126">
        <v>65101</v>
      </c>
      <c r="D126" t="s">
        <v>826</v>
      </c>
      <c r="E126" t="s">
        <v>728</v>
      </c>
      <c r="F126" t="s">
        <v>826</v>
      </c>
      <c r="G126" t="s">
        <v>4821</v>
      </c>
      <c r="H126">
        <v>4402</v>
      </c>
      <c r="I126">
        <v>30</v>
      </c>
      <c r="J126">
        <v>38</v>
      </c>
      <c r="K126">
        <v>8</v>
      </c>
      <c r="L126">
        <v>5</v>
      </c>
      <c r="M126">
        <v>10</v>
      </c>
      <c r="N126">
        <v>3</v>
      </c>
      <c r="O126">
        <f>IF(Table2[[#This Row],[Home Bowl Scores]]&gt;Table2[[#This Row],[Away Bowl Scores]], 1, 0)</f>
        <v>0</v>
      </c>
      <c r="P126" t="str">
        <f>IF(Table2[[#This Row],[Home Win]]=1, Table2[[#This Row],[Home Team]], Table2[[#This Row],[Away Team]])</f>
        <v>Michigan Wolverines</v>
      </c>
      <c r="Q126" t="str">
        <f>IF(Table2[[#This Row],[Home Win]]=1, Table2[[#This Row],[Away Team]], Table2[[#This Row],[Home Team]])</f>
        <v>Florida Gators</v>
      </c>
      <c r="R12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126" s="2" t="b">
        <f>OR(Table2[[#This Row],[Away Bowl Scores]]=0, Table2[[#This Row],[Home Bowl Scores]]=0)</f>
        <v>0</v>
      </c>
      <c r="T126" s="2">
        <f>SUM(Table2[[#This Row],[Home Bowl Scores]:[Away Bowl Scores]])</f>
        <v>68</v>
      </c>
    </row>
    <row r="127" spans="2:20" x14ac:dyDescent="0.3">
      <c r="B127">
        <v>2000</v>
      </c>
      <c r="C127">
        <v>28359</v>
      </c>
      <c r="D127" t="s">
        <v>455</v>
      </c>
      <c r="E127" t="s">
        <v>380</v>
      </c>
      <c r="F127" t="s">
        <v>455</v>
      </c>
      <c r="G127" t="s">
        <v>4868</v>
      </c>
      <c r="H127">
        <v>1387</v>
      </c>
      <c r="I127">
        <v>30</v>
      </c>
      <c r="J127">
        <v>38</v>
      </c>
      <c r="K127">
        <v>6</v>
      </c>
      <c r="L127">
        <v>6</v>
      </c>
      <c r="M127">
        <v>8</v>
      </c>
      <c r="N127">
        <v>4</v>
      </c>
      <c r="O127">
        <f>IF(Table2[[#This Row],[Home Bowl Scores]]&gt;Table2[[#This Row],[Away Bowl Scores]], 1, 0)</f>
        <v>0</v>
      </c>
      <c r="P127" t="str">
        <f>IF(Table2[[#This Row],[Home Win]]=1, Table2[[#This Row],[Home Team]], Table2[[#This Row],[Away Team]])</f>
        <v>North Carolina State Wolfpack</v>
      </c>
      <c r="Q127" t="str">
        <f>IF(Table2[[#This Row],[Home Win]]=1, Table2[[#This Row],[Away Team]], Table2[[#This Row],[Home Team]])</f>
        <v>Minnesota Golden Gophers</v>
      </c>
      <c r="R12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127" s="2" t="b">
        <f>OR(Table2[[#This Row],[Away Bowl Scores]]=0, Table2[[#This Row],[Home Bowl Scores]]=0)</f>
        <v>0</v>
      </c>
      <c r="T127" s="2">
        <f>SUM(Table2[[#This Row],[Home Bowl Scores]:[Away Bowl Scores]])</f>
        <v>68</v>
      </c>
    </row>
    <row r="128" spans="2:20" x14ac:dyDescent="0.3">
      <c r="B128">
        <v>2014</v>
      </c>
      <c r="C128">
        <v>47809</v>
      </c>
      <c r="D128" t="s">
        <v>1108</v>
      </c>
      <c r="E128" t="s">
        <v>1349</v>
      </c>
      <c r="F128" t="s">
        <v>1108</v>
      </c>
      <c r="G128" t="s">
        <v>4813</v>
      </c>
      <c r="H128">
        <v>23952</v>
      </c>
      <c r="I128">
        <v>31</v>
      </c>
      <c r="J128">
        <v>36</v>
      </c>
      <c r="K128">
        <v>9</v>
      </c>
      <c r="L128">
        <v>4</v>
      </c>
      <c r="M128">
        <v>10</v>
      </c>
      <c r="N128">
        <v>3</v>
      </c>
      <c r="O128">
        <f>IF(Table2[[#This Row],[Home Bowl Scores]]&gt;Table2[[#This Row],[Away Bowl Scores]], 1, 0)</f>
        <v>0</v>
      </c>
      <c r="P128" t="str">
        <f>IF(Table2[[#This Row],[Home Win]]=1, Table2[[#This Row],[Home Team]], Table2[[#This Row],[Away Team]])</f>
        <v>Arizona State Sun Devils</v>
      </c>
      <c r="Q128" t="str">
        <f>IF(Table2[[#This Row],[Home Win]]=1, Table2[[#This Row],[Away Team]], Table2[[#This Row],[Home Team]])</f>
        <v>Duke Blue Devils</v>
      </c>
      <c r="R12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128" s="2" t="b">
        <f>OR(Table2[[#This Row],[Away Bowl Scores]]=0, Table2[[#This Row],[Home Bowl Scores]]=0)</f>
        <v>0</v>
      </c>
      <c r="T128" s="2">
        <f>SUM(Table2[[#This Row],[Home Bowl Scores]:[Away Bowl Scores]])</f>
        <v>67</v>
      </c>
    </row>
    <row r="129" spans="2:20" x14ac:dyDescent="0.3">
      <c r="B129">
        <v>2011</v>
      </c>
      <c r="C129">
        <v>72919</v>
      </c>
      <c r="D129" t="s">
        <v>882</v>
      </c>
      <c r="E129" t="s">
        <v>2411</v>
      </c>
      <c r="F129" t="s">
        <v>882</v>
      </c>
      <c r="G129" t="s">
        <v>4835</v>
      </c>
      <c r="H129">
        <v>17755</v>
      </c>
      <c r="I129">
        <v>43</v>
      </c>
      <c r="J129">
        <v>24</v>
      </c>
      <c r="K129">
        <v>8</v>
      </c>
      <c r="L129">
        <v>5</v>
      </c>
      <c r="M129">
        <v>8</v>
      </c>
      <c r="N129">
        <v>5</v>
      </c>
      <c r="O129">
        <f>IF(Table2[[#This Row],[Home Bowl Scores]]&gt;Table2[[#This Row],[Away Bowl Scores]], 1, 0)</f>
        <v>1</v>
      </c>
      <c r="P129" t="str">
        <f>IF(Table2[[#This Row],[Home Win]]=1, Table2[[#This Row],[Home Team]], Table2[[#This Row],[Away Team]])</f>
        <v>Auburn Tigers</v>
      </c>
      <c r="Q129" t="str">
        <f>IF(Table2[[#This Row],[Home Win]]=1, Table2[[#This Row],[Away Team]], Table2[[#This Row],[Home Team]])</f>
        <v>Virginia Cavaliers</v>
      </c>
      <c r="R12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29" s="2" t="b">
        <f>OR(Table2[[#This Row],[Away Bowl Scores]]=0, Table2[[#This Row],[Home Bowl Scores]]=0)</f>
        <v>0</v>
      </c>
      <c r="T129" s="2">
        <f>SUM(Table2[[#This Row],[Home Bowl Scores]:[Away Bowl Scores]])</f>
        <v>67</v>
      </c>
    </row>
    <row r="130" spans="2:20" x14ac:dyDescent="0.3">
      <c r="B130">
        <v>2009</v>
      </c>
      <c r="C130">
        <v>41414</v>
      </c>
      <c r="D130" t="s">
        <v>715</v>
      </c>
      <c r="E130" t="s">
        <v>62</v>
      </c>
      <c r="F130" t="s">
        <v>715</v>
      </c>
      <c r="G130" t="s">
        <v>4795</v>
      </c>
      <c r="H130">
        <v>14735</v>
      </c>
      <c r="I130">
        <v>47</v>
      </c>
      <c r="J130">
        <v>20</v>
      </c>
      <c r="K130">
        <v>8</v>
      </c>
      <c r="L130">
        <v>5</v>
      </c>
      <c r="M130">
        <v>10</v>
      </c>
      <c r="N130">
        <v>4</v>
      </c>
      <c r="O130">
        <f>IF(Table2[[#This Row],[Home Bowl Scores]]&gt;Table2[[#This Row],[Away Bowl Scores]], 1, 0)</f>
        <v>1</v>
      </c>
      <c r="P130" t="str">
        <f>IF(Table2[[#This Row],[Home Win]]=1, Table2[[#This Row],[Home Team]], Table2[[#This Row],[Away Team]])</f>
        <v>Air Force Falcons</v>
      </c>
      <c r="Q130" t="str">
        <f>IF(Table2[[#This Row],[Home Win]]=1, Table2[[#This Row],[Away Team]], Table2[[#This Row],[Home Team]])</f>
        <v>Houston Cougars</v>
      </c>
      <c r="R13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30" s="2" t="b">
        <f>OR(Table2[[#This Row],[Away Bowl Scores]]=0, Table2[[#This Row],[Home Bowl Scores]]=0)</f>
        <v>0</v>
      </c>
      <c r="T130" s="2">
        <f>SUM(Table2[[#This Row],[Home Bowl Scores]:[Away Bowl Scores]])</f>
        <v>67</v>
      </c>
    </row>
    <row r="131" spans="2:20" x14ac:dyDescent="0.3">
      <c r="B131">
        <v>2007</v>
      </c>
      <c r="C131">
        <v>39129</v>
      </c>
      <c r="D131" t="s">
        <v>283</v>
      </c>
      <c r="E131" t="s">
        <v>554</v>
      </c>
      <c r="F131" t="s">
        <v>283</v>
      </c>
      <c r="G131" t="s">
        <v>4792</v>
      </c>
      <c r="H131">
        <v>11680</v>
      </c>
      <c r="I131">
        <v>32</v>
      </c>
      <c r="J131">
        <v>35</v>
      </c>
      <c r="K131">
        <v>8</v>
      </c>
      <c r="L131">
        <v>5</v>
      </c>
      <c r="M131">
        <v>9</v>
      </c>
      <c r="N131">
        <v>4</v>
      </c>
      <c r="O131">
        <f>IF(Table2[[#This Row],[Home Bowl Scores]]&gt;Table2[[#This Row],[Away Bowl Scores]], 1, 0)</f>
        <v>0</v>
      </c>
      <c r="P131" t="str">
        <f>IF(Table2[[#This Row],[Home Win]]=1, Table2[[#This Row],[Home Team]], Table2[[#This Row],[Away Team]])</f>
        <v>Utah Utes</v>
      </c>
      <c r="Q131" t="str">
        <f>IF(Table2[[#This Row],[Home Win]]=1, Table2[[#This Row],[Away Team]], Table2[[#This Row],[Home Team]])</f>
        <v>Navy Midshipmen</v>
      </c>
      <c r="R13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31" s="2" t="b">
        <f>OR(Table2[[#This Row],[Away Bowl Scores]]=0, Table2[[#This Row],[Home Bowl Scores]]=0)</f>
        <v>0</v>
      </c>
      <c r="T131" s="2">
        <f>SUM(Table2[[#This Row],[Home Bowl Scores]:[Away Bowl Scores]])</f>
        <v>67</v>
      </c>
    </row>
    <row r="132" spans="2:20" x14ac:dyDescent="0.3">
      <c r="B132">
        <v>2000</v>
      </c>
      <c r="C132">
        <v>33899</v>
      </c>
      <c r="D132" t="s">
        <v>1181</v>
      </c>
      <c r="E132" t="s">
        <v>1678</v>
      </c>
      <c r="F132" t="s">
        <v>1181</v>
      </c>
      <c r="G132" t="s">
        <v>4858</v>
      </c>
      <c r="H132">
        <v>1384</v>
      </c>
      <c r="I132">
        <v>27</v>
      </c>
      <c r="J132">
        <v>40</v>
      </c>
      <c r="K132">
        <v>7</v>
      </c>
      <c r="L132">
        <v>6</v>
      </c>
      <c r="M132">
        <v>8</v>
      </c>
      <c r="N132">
        <v>4</v>
      </c>
      <c r="O132">
        <f>IF(Table2[[#This Row],[Home Bowl Scores]]&gt;Table2[[#This Row],[Away Bowl Scores]], 1, 0)</f>
        <v>0</v>
      </c>
      <c r="P132" t="str">
        <f>IF(Table2[[#This Row],[Home Win]]=1, Table2[[#This Row],[Home Team]], Table2[[#This Row],[Away Team]])</f>
        <v>East Carolina Pirates</v>
      </c>
      <c r="Q132" t="str">
        <f>IF(Table2[[#This Row],[Home Win]]=1, Table2[[#This Row],[Away Team]], Table2[[#This Row],[Home Team]])</f>
        <v>Texas Tech Red Raiders</v>
      </c>
      <c r="R13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132" s="2" t="b">
        <f>OR(Table2[[#This Row],[Away Bowl Scores]]=0, Table2[[#This Row],[Home Bowl Scores]]=0)</f>
        <v>0</v>
      </c>
      <c r="T132" s="2">
        <f>SUM(Table2[[#This Row],[Home Bowl Scores]:[Away Bowl Scores]])</f>
        <v>67</v>
      </c>
    </row>
    <row r="133" spans="2:20" x14ac:dyDescent="0.3">
      <c r="B133">
        <v>2016</v>
      </c>
      <c r="C133">
        <v>33868</v>
      </c>
      <c r="D133" t="s">
        <v>715</v>
      </c>
      <c r="E133" t="s">
        <v>713</v>
      </c>
      <c r="F133" t="s">
        <v>715</v>
      </c>
      <c r="G133" t="s">
        <v>4815</v>
      </c>
      <c r="H133">
        <v>27093</v>
      </c>
      <c r="I133">
        <v>45</v>
      </c>
      <c r="J133">
        <v>21</v>
      </c>
      <c r="K133">
        <v>10</v>
      </c>
      <c r="L133">
        <v>3</v>
      </c>
      <c r="M133">
        <v>6</v>
      </c>
      <c r="N133">
        <v>7</v>
      </c>
      <c r="O133">
        <f>IF(Table2[[#This Row],[Home Bowl Scores]]&gt;Table2[[#This Row],[Away Bowl Scores]], 1, 0)</f>
        <v>1</v>
      </c>
      <c r="P133" t="str">
        <f>IF(Table2[[#This Row],[Home Win]]=1, Table2[[#This Row],[Home Team]], Table2[[#This Row],[Away Team]])</f>
        <v>Air Force Falcons</v>
      </c>
      <c r="Q133" t="str">
        <f>IF(Table2[[#This Row],[Home Win]]=1, Table2[[#This Row],[Away Team]], Table2[[#This Row],[Home Team]])</f>
        <v>South Alabama Jaguars</v>
      </c>
      <c r="R13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133" s="2" t="b">
        <f>OR(Table2[[#This Row],[Away Bowl Scores]]=0, Table2[[#This Row],[Home Bowl Scores]]=0)</f>
        <v>0</v>
      </c>
      <c r="T133" s="2">
        <f>SUM(Table2[[#This Row],[Home Bowl Scores]:[Away Bowl Scores]])</f>
        <v>66</v>
      </c>
    </row>
    <row r="134" spans="2:20" x14ac:dyDescent="0.3">
      <c r="B134">
        <v>2016</v>
      </c>
      <c r="C134">
        <v>19117</v>
      </c>
      <c r="D134" t="s">
        <v>365</v>
      </c>
      <c r="E134" t="s">
        <v>363</v>
      </c>
      <c r="F134" t="s">
        <v>365</v>
      </c>
      <c r="G134" t="s">
        <v>4799</v>
      </c>
      <c r="H134">
        <v>27078</v>
      </c>
      <c r="I134">
        <v>36</v>
      </c>
      <c r="J134">
        <v>30</v>
      </c>
      <c r="K134">
        <v>7</v>
      </c>
      <c r="L134">
        <v>6</v>
      </c>
      <c r="M134">
        <v>6</v>
      </c>
      <c r="N134">
        <v>7</v>
      </c>
      <c r="O134">
        <f>IF(Table2[[#This Row],[Home Bowl Scores]]&gt;Table2[[#This Row],[Away Bowl Scores]], 1, 0)</f>
        <v>1</v>
      </c>
      <c r="P134" t="str">
        <f>IF(Table2[[#This Row],[Home Win]]=1, Table2[[#This Row],[Home Team]], Table2[[#This Row],[Away Team]])</f>
        <v>Boston College Eagles</v>
      </c>
      <c r="Q134" t="str">
        <f>IF(Table2[[#This Row],[Home Win]]=1, Table2[[#This Row],[Away Team]], Table2[[#This Row],[Home Team]])</f>
        <v>Maryland Terrapins</v>
      </c>
      <c r="R13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134" s="2" t="b">
        <f>OR(Table2[[#This Row],[Away Bowl Scores]]=0, Table2[[#This Row],[Home Bowl Scores]]=0)</f>
        <v>0</v>
      </c>
      <c r="T134" s="2">
        <f>SUM(Table2[[#This Row],[Home Bowl Scores]:[Away Bowl Scores]])</f>
        <v>66</v>
      </c>
    </row>
    <row r="135" spans="2:20" x14ac:dyDescent="0.3">
      <c r="B135">
        <v>2015</v>
      </c>
      <c r="C135">
        <v>33527</v>
      </c>
      <c r="D135" t="s">
        <v>689</v>
      </c>
      <c r="E135" t="s">
        <v>1128</v>
      </c>
      <c r="F135" t="s">
        <v>689</v>
      </c>
      <c r="G135" t="s">
        <v>4807</v>
      </c>
      <c r="H135">
        <v>25539</v>
      </c>
      <c r="I135">
        <v>37</v>
      </c>
      <c r="J135">
        <v>29</v>
      </c>
      <c r="K135">
        <v>6</v>
      </c>
      <c r="L135">
        <v>7</v>
      </c>
      <c r="M135">
        <v>8</v>
      </c>
      <c r="N135">
        <v>5</v>
      </c>
      <c r="O135">
        <f>IF(Table2[[#This Row],[Home Bowl Scores]]&gt;Table2[[#This Row],[Away Bowl Scores]], 1, 0)</f>
        <v>1</v>
      </c>
      <c r="P135" t="str">
        <f>IF(Table2[[#This Row],[Home Win]]=1, Table2[[#This Row],[Home Team]], Table2[[#This Row],[Away Team]])</f>
        <v>Nebraska Cornhuskers</v>
      </c>
      <c r="Q135" t="str">
        <f>IF(Table2[[#This Row],[Home Win]]=1, Table2[[#This Row],[Away Team]], Table2[[#This Row],[Home Team]])</f>
        <v>UCLA Bruins</v>
      </c>
      <c r="R13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0.46153846153846156</v>
      </c>
      <c r="S135" s="2" t="b">
        <f>OR(Table2[[#This Row],[Away Bowl Scores]]=0, Table2[[#This Row],[Home Bowl Scores]]=0)</f>
        <v>0</v>
      </c>
      <c r="T135" s="2">
        <f>SUM(Table2[[#This Row],[Home Bowl Scores]:[Away Bowl Scores]])</f>
        <v>66</v>
      </c>
    </row>
    <row r="136" spans="2:20" x14ac:dyDescent="0.3">
      <c r="B136">
        <v>2014</v>
      </c>
      <c r="C136">
        <v>34780</v>
      </c>
      <c r="D136" t="s">
        <v>668</v>
      </c>
      <c r="E136" t="s">
        <v>363</v>
      </c>
      <c r="F136" t="s">
        <v>668</v>
      </c>
      <c r="G136" t="s">
        <v>4807</v>
      </c>
      <c r="H136">
        <v>23958</v>
      </c>
      <c r="I136">
        <v>45</v>
      </c>
      <c r="J136">
        <v>21</v>
      </c>
      <c r="K136">
        <v>8</v>
      </c>
      <c r="L136">
        <v>5</v>
      </c>
      <c r="M136">
        <v>7</v>
      </c>
      <c r="N136">
        <v>6</v>
      </c>
      <c r="O136">
        <f>IF(Table2[[#This Row],[Home Bowl Scores]]&gt;Table2[[#This Row],[Away Bowl Scores]], 1, 0)</f>
        <v>1</v>
      </c>
      <c r="P136" t="str">
        <f>IF(Table2[[#This Row],[Home Win]]=1, Table2[[#This Row],[Home Team]], Table2[[#This Row],[Away Team]])</f>
        <v>Stanford Cardinal</v>
      </c>
      <c r="Q136" t="str">
        <f>IF(Table2[[#This Row],[Home Win]]=1, Table2[[#This Row],[Away Team]], Table2[[#This Row],[Home Team]])</f>
        <v>Maryland Terrapins</v>
      </c>
      <c r="R13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36" s="2" t="b">
        <f>OR(Table2[[#This Row],[Away Bowl Scores]]=0, Table2[[#This Row],[Home Bowl Scores]]=0)</f>
        <v>0</v>
      </c>
      <c r="T136" s="2">
        <f>SUM(Table2[[#This Row],[Home Bowl Scores]:[Away Bowl Scores]])</f>
        <v>66</v>
      </c>
    </row>
    <row r="137" spans="2:20" x14ac:dyDescent="0.3">
      <c r="B137">
        <v>2011</v>
      </c>
      <c r="C137">
        <v>68325</v>
      </c>
      <c r="D137" t="s">
        <v>728</v>
      </c>
      <c r="E137" t="s">
        <v>343</v>
      </c>
      <c r="F137" t="s">
        <v>728</v>
      </c>
      <c r="G137" t="s">
        <v>4836</v>
      </c>
      <c r="H137">
        <v>16244</v>
      </c>
      <c r="I137">
        <v>14</v>
      </c>
      <c r="J137">
        <v>52</v>
      </c>
      <c r="K137">
        <v>7</v>
      </c>
      <c r="L137">
        <v>6</v>
      </c>
      <c r="M137">
        <v>9</v>
      </c>
      <c r="N137">
        <v>4</v>
      </c>
      <c r="O137">
        <f>IF(Table2[[#This Row],[Home Bowl Scores]]&gt;Table2[[#This Row],[Away Bowl Scores]], 1, 0)</f>
        <v>0</v>
      </c>
      <c r="P137" t="str">
        <f>IF(Table2[[#This Row],[Home Win]]=1, Table2[[#This Row],[Home Team]], Table2[[#This Row],[Away Team]])</f>
        <v>Mississippi State Bulldogs</v>
      </c>
      <c r="Q137" t="str">
        <f>IF(Table2[[#This Row],[Home Win]]=1, Table2[[#This Row],[Away Team]], Table2[[#This Row],[Home Team]])</f>
        <v>Michigan Wolverines</v>
      </c>
      <c r="R13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37" s="2" t="b">
        <f>OR(Table2[[#This Row],[Away Bowl Scores]]=0, Table2[[#This Row],[Home Bowl Scores]]=0)</f>
        <v>0</v>
      </c>
      <c r="T137" s="2">
        <f>SUM(Table2[[#This Row],[Home Bowl Scores]:[Away Bowl Scores]])</f>
        <v>66</v>
      </c>
    </row>
    <row r="138" spans="2:20" x14ac:dyDescent="0.3">
      <c r="B138">
        <v>2010</v>
      </c>
      <c r="C138">
        <v>32431</v>
      </c>
      <c r="D138" t="s">
        <v>118</v>
      </c>
      <c r="E138" t="s">
        <v>2239</v>
      </c>
      <c r="F138" t="s">
        <v>118</v>
      </c>
      <c r="G138" t="s">
        <v>4831</v>
      </c>
      <c r="H138">
        <v>16226</v>
      </c>
      <c r="I138">
        <v>32</v>
      </c>
      <c r="J138">
        <v>34</v>
      </c>
      <c r="K138">
        <v>8</v>
      </c>
      <c r="L138">
        <v>5</v>
      </c>
      <c r="M138">
        <v>7</v>
      </c>
      <c r="N138">
        <v>6</v>
      </c>
      <c r="O138">
        <f>IF(Table2[[#This Row],[Home Bowl Scores]]&gt;Table2[[#This Row],[Away Bowl Scores]], 1, 0)</f>
        <v>0</v>
      </c>
      <c r="P138" t="str">
        <f>IF(Table2[[#This Row],[Home Win]]=1, Table2[[#This Row],[Home Team]], Table2[[#This Row],[Away Team]])</f>
        <v>FIU Golden Panthers</v>
      </c>
      <c r="Q138" t="str">
        <f>IF(Table2[[#This Row],[Home Win]]=1, Table2[[#This Row],[Away Team]], Table2[[#This Row],[Home Team]])</f>
        <v>Toledo Rockets</v>
      </c>
      <c r="R13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138" s="2" t="b">
        <f>OR(Table2[[#This Row],[Away Bowl Scores]]=0, Table2[[#This Row],[Home Bowl Scores]]=0)</f>
        <v>0</v>
      </c>
      <c r="T138" s="2">
        <f>SUM(Table2[[#This Row],[Home Bowl Scores]:[Away Bowl Scores]])</f>
        <v>66</v>
      </c>
    </row>
    <row r="139" spans="2:20" x14ac:dyDescent="0.3">
      <c r="B139">
        <v>2008</v>
      </c>
      <c r="C139">
        <v>93923</v>
      </c>
      <c r="D139" t="s">
        <v>863</v>
      </c>
      <c r="E139" t="s">
        <v>1462</v>
      </c>
      <c r="F139" t="s">
        <v>863</v>
      </c>
      <c r="G139" t="s">
        <v>4823</v>
      </c>
      <c r="H139">
        <v>11705</v>
      </c>
      <c r="I139">
        <v>49</v>
      </c>
      <c r="J139">
        <v>17</v>
      </c>
      <c r="K139">
        <v>11</v>
      </c>
      <c r="L139">
        <v>2</v>
      </c>
      <c r="M139">
        <v>9</v>
      </c>
      <c r="N139">
        <v>4</v>
      </c>
      <c r="O139">
        <f>IF(Table2[[#This Row],[Home Bowl Scores]]&gt;Table2[[#This Row],[Away Bowl Scores]], 1, 0)</f>
        <v>1</v>
      </c>
      <c r="P139" t="str">
        <f>IF(Table2[[#This Row],[Home Win]]=1, Table2[[#This Row],[Home Team]], Table2[[#This Row],[Away Team]])</f>
        <v>USC Trojans</v>
      </c>
      <c r="Q139" t="str">
        <f>IF(Table2[[#This Row],[Home Win]]=1, Table2[[#This Row],[Away Team]], Table2[[#This Row],[Home Team]])</f>
        <v>Illinois Fighting Illini</v>
      </c>
      <c r="R13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139" s="2" t="b">
        <f>OR(Table2[[#This Row],[Away Bowl Scores]]=0, Table2[[#This Row],[Home Bowl Scores]]=0)</f>
        <v>0</v>
      </c>
      <c r="T139" s="2">
        <f>SUM(Table2[[#This Row],[Home Bowl Scores]:[Away Bowl Scores]])</f>
        <v>66</v>
      </c>
    </row>
    <row r="140" spans="2:20" x14ac:dyDescent="0.3">
      <c r="B140">
        <v>2000</v>
      </c>
      <c r="C140">
        <v>41813</v>
      </c>
      <c r="D140" t="s">
        <v>501</v>
      </c>
      <c r="E140" t="s">
        <v>2133</v>
      </c>
      <c r="F140" t="s">
        <v>501</v>
      </c>
      <c r="G140" t="s">
        <v>4844</v>
      </c>
      <c r="H140">
        <v>1388</v>
      </c>
      <c r="I140">
        <v>29</v>
      </c>
      <c r="J140">
        <v>37</v>
      </c>
      <c r="K140">
        <v>7</v>
      </c>
      <c r="L140">
        <v>5</v>
      </c>
      <c r="M140">
        <v>9</v>
      </c>
      <c r="N140">
        <v>3</v>
      </c>
      <c r="O140">
        <f>IF(Table2[[#This Row],[Home Bowl Scores]]&gt;Table2[[#This Row],[Away Bowl Scores]], 1, 0)</f>
        <v>0</v>
      </c>
      <c r="P140" t="str">
        <f>IF(Table2[[#This Row],[Home Win]]=1, Table2[[#This Row],[Home Team]], Table2[[#This Row],[Away Team]])</f>
        <v>Iowa State Cyclones</v>
      </c>
      <c r="Q140" t="str">
        <f>IF(Table2[[#This Row],[Home Win]]=1, Table2[[#This Row],[Away Team]], Table2[[#This Row],[Home Team]])</f>
        <v>Pittsburgh Panthers</v>
      </c>
      <c r="R14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140" s="2" t="b">
        <f>OR(Table2[[#This Row],[Away Bowl Scores]]=0, Table2[[#This Row],[Home Bowl Scores]]=0)</f>
        <v>0</v>
      </c>
      <c r="T140" s="2">
        <f>SUM(Table2[[#This Row],[Home Bowl Scores]:[Away Bowl Scores]])</f>
        <v>66</v>
      </c>
    </row>
    <row r="141" spans="2:20" x14ac:dyDescent="0.3">
      <c r="B141">
        <v>2016</v>
      </c>
      <c r="C141">
        <v>67432</v>
      </c>
      <c r="D141" t="s">
        <v>730</v>
      </c>
      <c r="E141" t="s">
        <v>728</v>
      </c>
      <c r="F141" t="s">
        <v>730</v>
      </c>
      <c r="G141" t="s">
        <v>4816</v>
      </c>
      <c r="H141">
        <v>27136</v>
      </c>
      <c r="I141">
        <v>33</v>
      </c>
      <c r="J141">
        <v>32</v>
      </c>
      <c r="K141">
        <v>10</v>
      </c>
      <c r="L141">
        <v>3</v>
      </c>
      <c r="M141">
        <v>10</v>
      </c>
      <c r="N141">
        <v>3</v>
      </c>
      <c r="O141">
        <f>IF(Table2[[#This Row],[Home Bowl Scores]]&gt;Table2[[#This Row],[Away Bowl Scores]], 1, 0)</f>
        <v>1</v>
      </c>
      <c r="P141" t="str">
        <f>IF(Table2[[#This Row],[Home Win]]=1, Table2[[#This Row],[Home Team]], Table2[[#This Row],[Away Team]])</f>
        <v>Florida State Seminoles</v>
      </c>
      <c r="Q141" t="str">
        <f>IF(Table2[[#This Row],[Home Win]]=1, Table2[[#This Row],[Away Team]], Table2[[#This Row],[Home Team]])</f>
        <v>Michigan Wolverines</v>
      </c>
      <c r="R14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141" s="2" t="b">
        <f>OR(Table2[[#This Row],[Away Bowl Scores]]=0, Table2[[#This Row],[Home Bowl Scores]]=0)</f>
        <v>0</v>
      </c>
      <c r="T141" s="2">
        <f>SUM(Table2[[#This Row],[Home Bowl Scores]:[Away Bowl Scores]])</f>
        <v>65</v>
      </c>
    </row>
    <row r="142" spans="2:20" x14ac:dyDescent="0.3">
      <c r="B142">
        <v>2016</v>
      </c>
      <c r="C142">
        <v>15262</v>
      </c>
      <c r="D142" t="s">
        <v>165</v>
      </c>
      <c r="E142" t="s">
        <v>162</v>
      </c>
      <c r="F142" t="s">
        <v>165</v>
      </c>
      <c r="G142" t="s">
        <v>4790</v>
      </c>
      <c r="H142">
        <v>27081</v>
      </c>
      <c r="I142">
        <v>55</v>
      </c>
      <c r="J142">
        <v>10</v>
      </c>
      <c r="K142">
        <v>10</v>
      </c>
      <c r="L142">
        <v>3</v>
      </c>
      <c r="M142">
        <v>6</v>
      </c>
      <c r="N142">
        <v>7</v>
      </c>
      <c r="O142">
        <f>IF(Table2[[#This Row],[Home Bowl Scores]]&gt;Table2[[#This Row],[Away Bowl Scores]], 1, 0)</f>
        <v>1</v>
      </c>
      <c r="P142" t="str">
        <f>IF(Table2[[#This Row],[Home Win]]=1, Table2[[#This Row],[Home Team]], Table2[[#This Row],[Away Team]])</f>
        <v>Tulsa Golden Hurricane</v>
      </c>
      <c r="Q142" t="str">
        <f>IF(Table2[[#This Row],[Home Win]]=1, Table2[[#This Row],[Away Team]], Table2[[#This Row],[Home Team]])</f>
        <v>Central Michigan Chippewas</v>
      </c>
      <c r="R14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142" s="2" t="b">
        <f>OR(Table2[[#This Row],[Away Bowl Scores]]=0, Table2[[#This Row],[Home Bowl Scores]]=0)</f>
        <v>0</v>
      </c>
      <c r="T142" s="2">
        <f>SUM(Table2[[#This Row],[Home Bowl Scores]:[Away Bowl Scores]])</f>
        <v>65</v>
      </c>
    </row>
    <row r="143" spans="2:20" x14ac:dyDescent="0.3">
      <c r="B143">
        <v>2015</v>
      </c>
      <c r="C143">
        <v>44023</v>
      </c>
      <c r="D143" t="s">
        <v>846</v>
      </c>
      <c r="E143" t="s">
        <v>882</v>
      </c>
      <c r="F143" t="s">
        <v>846</v>
      </c>
      <c r="G143" t="s">
        <v>4821</v>
      </c>
      <c r="H143">
        <v>23965</v>
      </c>
      <c r="I143">
        <v>34</v>
      </c>
      <c r="J143">
        <v>31</v>
      </c>
      <c r="K143">
        <v>11</v>
      </c>
      <c r="L143">
        <v>3</v>
      </c>
      <c r="M143">
        <v>8</v>
      </c>
      <c r="N143">
        <v>5</v>
      </c>
      <c r="O143">
        <f>IF(Table2[[#This Row],[Home Bowl Scores]]&gt;Table2[[#This Row],[Away Bowl Scores]], 1, 0)</f>
        <v>1</v>
      </c>
      <c r="P143" t="str">
        <f>IF(Table2[[#This Row],[Home Win]]=1, Table2[[#This Row],[Home Team]], Table2[[#This Row],[Away Team]])</f>
        <v>Wisconsin Badgers</v>
      </c>
      <c r="Q143" t="str">
        <f>IF(Table2[[#This Row],[Home Win]]=1, Table2[[#This Row],[Away Team]], Table2[[#This Row],[Home Team]])</f>
        <v>Auburn Tigers</v>
      </c>
      <c r="R14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143" s="2" t="b">
        <f>OR(Table2[[#This Row],[Away Bowl Scores]]=0, Table2[[#This Row],[Home Bowl Scores]]=0)</f>
        <v>0</v>
      </c>
      <c r="T143" s="2">
        <f>SUM(Table2[[#This Row],[Home Bowl Scores]:[Away Bowl Scores]])</f>
        <v>65</v>
      </c>
    </row>
    <row r="144" spans="2:20" x14ac:dyDescent="0.3">
      <c r="B144">
        <v>2014</v>
      </c>
      <c r="C144">
        <v>94208</v>
      </c>
      <c r="D144" t="s">
        <v>730</v>
      </c>
      <c r="E144" t="s">
        <v>882</v>
      </c>
      <c r="F144" t="s">
        <v>730</v>
      </c>
      <c r="G144" t="s">
        <v>4839</v>
      </c>
      <c r="H144">
        <v>20834</v>
      </c>
      <c r="I144">
        <v>34</v>
      </c>
      <c r="J144">
        <v>31</v>
      </c>
      <c r="K144">
        <v>14</v>
      </c>
      <c r="L144">
        <v>0</v>
      </c>
      <c r="M144">
        <v>12</v>
      </c>
      <c r="N144">
        <v>2</v>
      </c>
      <c r="O144">
        <f>IF(Table2[[#This Row],[Home Bowl Scores]]&gt;Table2[[#This Row],[Away Bowl Scores]], 1, 0)</f>
        <v>1</v>
      </c>
      <c r="P144" t="str">
        <f>IF(Table2[[#This Row],[Home Win]]=1, Table2[[#This Row],[Home Team]], Table2[[#This Row],[Away Team]])</f>
        <v>Florida State Seminoles</v>
      </c>
      <c r="Q144" t="str">
        <f>IF(Table2[[#This Row],[Home Win]]=1, Table2[[#This Row],[Away Team]], Table2[[#This Row],[Home Team]])</f>
        <v>Auburn Tigers</v>
      </c>
      <c r="R14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144" s="2" t="b">
        <f>OR(Table2[[#This Row],[Away Bowl Scores]]=0, Table2[[#This Row],[Home Bowl Scores]]=0)</f>
        <v>0</v>
      </c>
      <c r="T144" s="2">
        <f>SUM(Table2[[#This Row],[Home Bowl Scores]:[Away Bowl Scores]])</f>
        <v>65</v>
      </c>
    </row>
    <row r="145" spans="2:20" x14ac:dyDescent="0.3">
      <c r="B145">
        <v>2014</v>
      </c>
      <c r="C145">
        <v>42717</v>
      </c>
      <c r="D145" t="s">
        <v>62</v>
      </c>
      <c r="E145" t="s">
        <v>383</v>
      </c>
      <c r="F145" t="s">
        <v>62</v>
      </c>
      <c r="G145" t="s">
        <v>4838</v>
      </c>
      <c r="H145">
        <v>20832</v>
      </c>
      <c r="I145">
        <v>24</v>
      </c>
      <c r="J145">
        <v>41</v>
      </c>
      <c r="K145">
        <v>8</v>
      </c>
      <c r="L145">
        <v>5</v>
      </c>
      <c r="M145">
        <v>9</v>
      </c>
      <c r="N145">
        <v>4</v>
      </c>
      <c r="O145">
        <f>IF(Table2[[#This Row],[Home Bowl Scores]]&gt;Table2[[#This Row],[Away Bowl Scores]], 1, 0)</f>
        <v>0</v>
      </c>
      <c r="P145" t="str">
        <f>IF(Table2[[#This Row],[Home Win]]=1, Table2[[#This Row],[Home Team]], Table2[[#This Row],[Away Team]])</f>
        <v>Vanderbilt Commodores</v>
      </c>
      <c r="Q145" t="str">
        <f>IF(Table2[[#This Row],[Home Win]]=1, Table2[[#This Row],[Away Team]], Table2[[#This Row],[Home Team]])</f>
        <v>Houston Cougars</v>
      </c>
      <c r="R14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45" s="2" t="b">
        <f>OR(Table2[[#This Row],[Away Bowl Scores]]=0, Table2[[#This Row],[Home Bowl Scores]]=0)</f>
        <v>0</v>
      </c>
      <c r="T145" s="2">
        <f>SUM(Table2[[#This Row],[Home Bowl Scores]:[Away Bowl Scores]])</f>
        <v>65</v>
      </c>
    </row>
    <row r="146" spans="2:20" x14ac:dyDescent="0.3">
      <c r="B146">
        <v>2013</v>
      </c>
      <c r="C146">
        <v>42178</v>
      </c>
      <c r="D146" t="s">
        <v>863</v>
      </c>
      <c r="E146" t="s">
        <v>1448</v>
      </c>
      <c r="F146" t="s">
        <v>863</v>
      </c>
      <c r="G146" t="s">
        <v>4786</v>
      </c>
      <c r="H146">
        <v>20807</v>
      </c>
      <c r="I146">
        <v>45</v>
      </c>
      <c r="J146">
        <v>20</v>
      </c>
      <c r="K146">
        <v>10</v>
      </c>
      <c r="L146">
        <v>4</v>
      </c>
      <c r="M146">
        <v>11</v>
      </c>
      <c r="N146">
        <v>2</v>
      </c>
      <c r="O146">
        <f>IF(Table2[[#This Row],[Home Bowl Scores]]&gt;Table2[[#This Row],[Away Bowl Scores]], 1, 0)</f>
        <v>1</v>
      </c>
      <c r="P146" t="str">
        <f>IF(Table2[[#This Row],[Home Win]]=1, Table2[[#This Row],[Home Team]], Table2[[#This Row],[Away Team]])</f>
        <v>USC Trojans</v>
      </c>
      <c r="Q146" t="str">
        <f>IF(Table2[[#This Row],[Home Win]]=1, Table2[[#This Row],[Away Team]], Table2[[#This Row],[Home Team]])</f>
        <v>Fresno State Bulldogs</v>
      </c>
      <c r="R14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146" s="2" t="b">
        <f>OR(Table2[[#This Row],[Away Bowl Scores]]=0, Table2[[#This Row],[Home Bowl Scores]]=0)</f>
        <v>0</v>
      </c>
      <c r="T146" s="2">
        <f>SUM(Table2[[#This Row],[Home Bowl Scores]:[Away Bowl Scores]])</f>
        <v>65</v>
      </c>
    </row>
    <row r="147" spans="2:20" x14ac:dyDescent="0.3">
      <c r="B147">
        <v>2012</v>
      </c>
      <c r="C147">
        <v>50386</v>
      </c>
      <c r="D147" t="s">
        <v>1181</v>
      </c>
      <c r="E147" t="s">
        <v>455</v>
      </c>
      <c r="F147" t="s">
        <v>1181</v>
      </c>
      <c r="G147" t="s">
        <v>4841</v>
      </c>
      <c r="H147">
        <v>19252</v>
      </c>
      <c r="I147">
        <v>34</v>
      </c>
      <c r="J147">
        <v>31</v>
      </c>
      <c r="K147">
        <v>8</v>
      </c>
      <c r="L147">
        <v>5</v>
      </c>
      <c r="M147">
        <v>6</v>
      </c>
      <c r="N147">
        <v>7</v>
      </c>
      <c r="O147">
        <f>IF(Table2[[#This Row],[Home Bowl Scores]]&gt;Table2[[#This Row],[Away Bowl Scores]], 1, 0)</f>
        <v>1</v>
      </c>
      <c r="P147" t="str">
        <f>IF(Table2[[#This Row],[Home Win]]=1, Table2[[#This Row],[Home Team]], Table2[[#This Row],[Away Team]])</f>
        <v>Texas Tech Red Raiders</v>
      </c>
      <c r="Q147" t="str">
        <f>IF(Table2[[#This Row],[Home Win]]=1, Table2[[#This Row],[Away Team]], Table2[[#This Row],[Home Team]])</f>
        <v>Minnesota Golden Gophers</v>
      </c>
      <c r="R14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47" s="2" t="b">
        <f>OR(Table2[[#This Row],[Away Bowl Scores]]=0, Table2[[#This Row],[Home Bowl Scores]]=0)</f>
        <v>0</v>
      </c>
      <c r="T147" s="2">
        <f>SUM(Table2[[#This Row],[Home Bowl Scores]:[Away Bowl Scores]])</f>
        <v>65</v>
      </c>
    </row>
    <row r="148" spans="2:20" x14ac:dyDescent="0.3">
      <c r="B148">
        <v>2011</v>
      </c>
      <c r="C148">
        <v>83514</v>
      </c>
      <c r="D148" t="s">
        <v>570</v>
      </c>
      <c r="E148" t="s">
        <v>767</v>
      </c>
      <c r="F148" t="s">
        <v>570</v>
      </c>
      <c r="G148" t="s">
        <v>4822</v>
      </c>
      <c r="H148">
        <v>16251</v>
      </c>
      <c r="I148">
        <v>24</v>
      </c>
      <c r="J148">
        <v>41</v>
      </c>
      <c r="K148">
        <v>9</v>
      </c>
      <c r="L148">
        <v>4</v>
      </c>
      <c r="M148">
        <v>11</v>
      </c>
      <c r="N148">
        <v>2</v>
      </c>
      <c r="O148">
        <f>IF(Table2[[#This Row],[Home Bowl Scores]]&gt;Table2[[#This Row],[Away Bowl Scores]], 1, 0)</f>
        <v>0</v>
      </c>
      <c r="P148" t="str">
        <f>IF(Table2[[#This Row],[Home Win]]=1, Table2[[#This Row],[Home Team]], Table2[[#This Row],[Away Team]])</f>
        <v>LSU Tigers</v>
      </c>
      <c r="Q148" t="str">
        <f>IF(Table2[[#This Row],[Home Win]]=1, Table2[[#This Row],[Away Team]], Table2[[#This Row],[Home Team]])</f>
        <v>Texas A&amp;M Aggies</v>
      </c>
      <c r="R14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148" s="2" t="b">
        <f>OR(Table2[[#This Row],[Away Bowl Scores]]=0, Table2[[#This Row],[Home Bowl Scores]]=0)</f>
        <v>0</v>
      </c>
      <c r="T148" s="2">
        <f>SUM(Table2[[#This Row],[Home Bowl Scores]:[Away Bowl Scores]])</f>
        <v>65</v>
      </c>
    </row>
    <row r="149" spans="2:20" x14ac:dyDescent="0.3">
      <c r="B149">
        <v>2011</v>
      </c>
      <c r="C149">
        <v>41728</v>
      </c>
      <c r="D149" t="s">
        <v>1625</v>
      </c>
      <c r="E149" t="s">
        <v>670</v>
      </c>
      <c r="F149" t="s">
        <v>1625</v>
      </c>
      <c r="G149" t="s">
        <v>4800</v>
      </c>
      <c r="H149">
        <v>17740</v>
      </c>
      <c r="I149">
        <v>41</v>
      </c>
      <c r="J149">
        <v>24</v>
      </c>
      <c r="K149">
        <v>8</v>
      </c>
      <c r="L149">
        <v>5</v>
      </c>
      <c r="M149">
        <v>7</v>
      </c>
      <c r="N149">
        <v>6</v>
      </c>
      <c r="O149">
        <f>IF(Table2[[#This Row],[Home Bowl Scores]]&gt;Table2[[#This Row],[Away Bowl Scores]], 1, 0)</f>
        <v>1</v>
      </c>
      <c r="P149" t="str">
        <f>IF(Table2[[#This Row],[Home Win]]=1, Table2[[#This Row],[Home Team]], Table2[[#This Row],[Away Team]])</f>
        <v>Missouri Tigers</v>
      </c>
      <c r="Q149" t="str">
        <f>IF(Table2[[#This Row],[Home Win]]=1, Table2[[#This Row],[Away Team]], Table2[[#This Row],[Home Team]])</f>
        <v>North Carolina Tar Heels</v>
      </c>
      <c r="R14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49" s="2" t="b">
        <f>OR(Table2[[#This Row],[Away Bowl Scores]]=0, Table2[[#This Row],[Home Bowl Scores]]=0)</f>
        <v>0</v>
      </c>
      <c r="T149" s="2">
        <f>SUM(Table2[[#This Row],[Home Bowl Scores]:[Away Bowl Scores]])</f>
        <v>65</v>
      </c>
    </row>
    <row r="150" spans="2:20" x14ac:dyDescent="0.3">
      <c r="B150">
        <v>2006</v>
      </c>
      <c r="C150">
        <v>45054</v>
      </c>
      <c r="D150" t="s">
        <v>787</v>
      </c>
      <c r="E150" t="s">
        <v>626</v>
      </c>
      <c r="F150" t="s">
        <v>787</v>
      </c>
      <c r="G150" t="s">
        <v>4800</v>
      </c>
      <c r="H150">
        <v>10203</v>
      </c>
      <c r="I150">
        <v>31</v>
      </c>
      <c r="J150">
        <v>34</v>
      </c>
      <c r="K150">
        <v>6</v>
      </c>
      <c r="L150">
        <v>7</v>
      </c>
      <c r="M150">
        <v>7</v>
      </c>
      <c r="N150">
        <v>6</v>
      </c>
      <c r="O150">
        <f>IF(Table2[[#This Row],[Home Bowl Scores]]&gt;Table2[[#This Row],[Away Bowl Scores]], 1, 0)</f>
        <v>0</v>
      </c>
      <c r="P150" t="str">
        <f>IF(Table2[[#This Row],[Home Win]]=1, Table2[[#This Row],[Home Team]], Table2[[#This Row],[Away Team]])</f>
        <v>Oklahoma State Cowboys</v>
      </c>
      <c r="Q150" t="str">
        <f>IF(Table2[[#This Row],[Home Win]]=1, Table2[[#This Row],[Away Team]], Table2[[#This Row],[Home Team]])</f>
        <v>Alabama Crimson Tide</v>
      </c>
      <c r="R15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150" s="2" t="b">
        <f>OR(Table2[[#This Row],[Away Bowl Scores]]=0, Table2[[#This Row],[Home Bowl Scores]]=0)</f>
        <v>0</v>
      </c>
      <c r="T150" s="2">
        <f>SUM(Table2[[#This Row],[Home Bowl Scores]:[Away Bowl Scores]])</f>
        <v>65</v>
      </c>
    </row>
    <row r="151" spans="2:20" x14ac:dyDescent="0.3">
      <c r="B151">
        <v>2006</v>
      </c>
      <c r="C151">
        <v>40623</v>
      </c>
      <c r="D151" t="s">
        <v>2526</v>
      </c>
      <c r="E151" t="s">
        <v>1349</v>
      </c>
      <c r="F151" t="s">
        <v>2526</v>
      </c>
      <c r="G151" t="s">
        <v>4797</v>
      </c>
      <c r="H151">
        <v>10200</v>
      </c>
      <c r="I151">
        <v>41</v>
      </c>
      <c r="J151">
        <v>24</v>
      </c>
      <c r="K151">
        <v>11</v>
      </c>
      <c r="L151">
        <v>3</v>
      </c>
      <c r="M151">
        <v>7</v>
      </c>
      <c r="N151">
        <v>6</v>
      </c>
      <c r="O151">
        <f>IF(Table2[[#This Row],[Home Bowl Scores]]&gt;Table2[[#This Row],[Away Bowl Scores]], 1, 0)</f>
        <v>1</v>
      </c>
      <c r="P151" t="str">
        <f>IF(Table2[[#This Row],[Home Win]]=1, Table2[[#This Row],[Home Team]], Table2[[#This Row],[Away Team]])</f>
        <v>Hawaii Warriors</v>
      </c>
      <c r="Q151" t="str">
        <f>IF(Table2[[#This Row],[Home Win]]=1, Table2[[#This Row],[Away Team]], Table2[[#This Row],[Home Team]])</f>
        <v>Arizona State Sun Devils</v>
      </c>
      <c r="R15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151" s="2" t="b">
        <f>OR(Table2[[#This Row],[Away Bowl Scores]]=0, Table2[[#This Row],[Home Bowl Scores]]=0)</f>
        <v>0</v>
      </c>
      <c r="T151" s="2">
        <f>SUM(Table2[[#This Row],[Home Bowl Scores]:[Away Bowl Scores]])</f>
        <v>65</v>
      </c>
    </row>
    <row r="152" spans="2:20" x14ac:dyDescent="0.3">
      <c r="B152">
        <v>2005</v>
      </c>
      <c r="C152">
        <v>40519</v>
      </c>
      <c r="D152" t="s">
        <v>455</v>
      </c>
      <c r="E152" t="s">
        <v>2411</v>
      </c>
      <c r="F152" t="s">
        <v>455</v>
      </c>
      <c r="G152" t="s">
        <v>4814</v>
      </c>
      <c r="H152">
        <v>8726</v>
      </c>
      <c r="I152">
        <v>31</v>
      </c>
      <c r="J152">
        <v>34</v>
      </c>
      <c r="K152">
        <v>7</v>
      </c>
      <c r="L152">
        <v>5</v>
      </c>
      <c r="M152">
        <v>7</v>
      </c>
      <c r="N152">
        <v>5</v>
      </c>
      <c r="O152">
        <f>IF(Table2[[#This Row],[Home Bowl Scores]]&gt;Table2[[#This Row],[Away Bowl Scores]], 1, 0)</f>
        <v>0</v>
      </c>
      <c r="P152" t="str">
        <f>IF(Table2[[#This Row],[Home Win]]=1, Table2[[#This Row],[Home Team]], Table2[[#This Row],[Away Team]])</f>
        <v>Virginia Cavaliers</v>
      </c>
      <c r="Q152" t="str">
        <f>IF(Table2[[#This Row],[Home Win]]=1, Table2[[#This Row],[Away Team]], Table2[[#This Row],[Home Team]])</f>
        <v>Minnesota Golden Gophers</v>
      </c>
      <c r="R15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152" s="2" t="b">
        <f>OR(Table2[[#This Row],[Away Bowl Scores]]=0, Table2[[#This Row],[Home Bowl Scores]]=0)</f>
        <v>0</v>
      </c>
      <c r="T152" s="2">
        <f>SUM(Table2[[#This Row],[Home Bowl Scores]:[Away Bowl Scores]])</f>
        <v>65</v>
      </c>
    </row>
    <row r="153" spans="2:20" x14ac:dyDescent="0.3">
      <c r="B153">
        <v>2004</v>
      </c>
      <c r="C153">
        <v>28237</v>
      </c>
      <c r="D153" t="s">
        <v>746</v>
      </c>
      <c r="E153" t="s">
        <v>1777</v>
      </c>
      <c r="F153" t="s">
        <v>746</v>
      </c>
      <c r="G153" t="s">
        <v>4843</v>
      </c>
      <c r="H153">
        <v>7296</v>
      </c>
      <c r="I153">
        <v>51</v>
      </c>
      <c r="J153">
        <v>14</v>
      </c>
      <c r="K153">
        <v>7</v>
      </c>
      <c r="L153">
        <v>5</v>
      </c>
      <c r="M153">
        <v>6</v>
      </c>
      <c r="N153">
        <v>6</v>
      </c>
      <c r="O153">
        <f>IF(Table2[[#This Row],[Home Bowl Scores]]&gt;Table2[[#This Row],[Away Bowl Scores]], 1, 0)</f>
        <v>1</v>
      </c>
      <c r="P153" t="str">
        <f>IF(Table2[[#This Row],[Home Win]]=1, Table2[[#This Row],[Home Team]], Table2[[#This Row],[Away Team]])</f>
        <v>Georgia Tech Yellow Jackets</v>
      </c>
      <c r="Q153" t="str">
        <f>IF(Table2[[#This Row],[Home Win]]=1, Table2[[#This Row],[Away Team]], Table2[[#This Row],[Home Team]])</f>
        <v>Syracuse Orange</v>
      </c>
      <c r="R15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153" s="2" t="b">
        <f>OR(Table2[[#This Row],[Away Bowl Scores]]=0, Table2[[#This Row],[Home Bowl Scores]]=0)</f>
        <v>0</v>
      </c>
      <c r="T153" s="2">
        <f>SUM(Table2[[#This Row],[Home Bowl Scores]:[Away Bowl Scores]])</f>
        <v>65</v>
      </c>
    </row>
    <row r="154" spans="2:20" x14ac:dyDescent="0.3">
      <c r="B154">
        <v>2003</v>
      </c>
      <c r="C154">
        <v>38028</v>
      </c>
      <c r="D154" t="s">
        <v>477</v>
      </c>
      <c r="E154" t="s">
        <v>650</v>
      </c>
      <c r="F154" t="s">
        <v>477</v>
      </c>
      <c r="G154" t="s">
        <v>4857</v>
      </c>
      <c r="H154">
        <v>5888</v>
      </c>
      <c r="I154">
        <v>34</v>
      </c>
      <c r="J154">
        <v>31</v>
      </c>
      <c r="K154">
        <v>13</v>
      </c>
      <c r="L154">
        <v>1</v>
      </c>
      <c r="M154">
        <v>11</v>
      </c>
      <c r="N154">
        <v>2</v>
      </c>
      <c r="O154">
        <f>IF(Table2[[#This Row],[Home Bowl Scores]]&gt;Table2[[#This Row],[Away Bowl Scores]], 1, 0)</f>
        <v>1</v>
      </c>
      <c r="P154" t="str">
        <f>IF(Table2[[#This Row],[Home Win]]=1, Table2[[#This Row],[Home Team]], Table2[[#This Row],[Away Team]])</f>
        <v>Boise State Broncos</v>
      </c>
      <c r="Q154" t="str">
        <f>IF(Table2[[#This Row],[Home Win]]=1, Table2[[#This Row],[Away Team]], Table2[[#This Row],[Home Team]])</f>
        <v>TCU Horned Frogs</v>
      </c>
      <c r="R15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154" s="2" t="b">
        <f>OR(Table2[[#This Row],[Away Bowl Scores]]=0, Table2[[#This Row],[Home Bowl Scores]]=0)</f>
        <v>0</v>
      </c>
      <c r="T154" s="2">
        <f>SUM(Table2[[#This Row],[Home Bowl Scores]:[Away Bowl Scores]])</f>
        <v>65</v>
      </c>
    </row>
    <row r="155" spans="2:20" x14ac:dyDescent="0.3">
      <c r="B155">
        <v>2001</v>
      </c>
      <c r="C155">
        <v>27004</v>
      </c>
      <c r="D155" t="s">
        <v>238</v>
      </c>
      <c r="E155" t="s">
        <v>3820</v>
      </c>
      <c r="F155" t="s">
        <v>238</v>
      </c>
      <c r="G155" t="s">
        <v>4789</v>
      </c>
      <c r="H155">
        <v>2884</v>
      </c>
      <c r="I155">
        <v>45</v>
      </c>
      <c r="J155">
        <v>20</v>
      </c>
      <c r="K155">
        <v>7</v>
      </c>
      <c r="L155">
        <v>5</v>
      </c>
      <c r="M155">
        <v>5</v>
      </c>
      <c r="N155">
        <v>7</v>
      </c>
      <c r="O155">
        <f>IF(Table2[[#This Row],[Home Bowl Scores]]&gt;Table2[[#This Row],[Away Bowl Scores]], 1, 0)</f>
        <v>1</v>
      </c>
      <c r="P155" t="str">
        <f>IF(Table2[[#This Row],[Home Win]]=1, Table2[[#This Row],[Home Team]], Table2[[#This Row],[Away Team]])</f>
        <v>Colorado State Rams</v>
      </c>
      <c r="Q155" t="str">
        <f>IF(Table2[[#This Row],[Home Win]]=1, Table2[[#This Row],[Away Team]], Table2[[#This Row],[Home Team]])</f>
        <v>North Texas Eagles</v>
      </c>
      <c r="R15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155" s="2" t="b">
        <f>OR(Table2[[#This Row],[Away Bowl Scores]]=0, Table2[[#This Row],[Home Bowl Scores]]=0)</f>
        <v>0</v>
      </c>
      <c r="T155" s="2">
        <f>SUM(Table2[[#This Row],[Home Bowl Scores]:[Away Bowl Scores]])</f>
        <v>65</v>
      </c>
    </row>
    <row r="156" spans="2:20" x14ac:dyDescent="0.3">
      <c r="B156">
        <v>2000</v>
      </c>
      <c r="C156">
        <v>63278</v>
      </c>
      <c r="D156" t="s">
        <v>1542</v>
      </c>
      <c r="E156" t="s">
        <v>1331</v>
      </c>
      <c r="F156" t="s">
        <v>1542</v>
      </c>
      <c r="G156" t="s">
        <v>4803</v>
      </c>
      <c r="H156">
        <v>1392</v>
      </c>
      <c r="I156">
        <v>30</v>
      </c>
      <c r="J156">
        <v>35</v>
      </c>
      <c r="K156">
        <v>9</v>
      </c>
      <c r="L156">
        <v>3</v>
      </c>
      <c r="M156">
        <v>10</v>
      </c>
      <c r="N156">
        <v>2</v>
      </c>
      <c r="O156">
        <f>IF(Table2[[#This Row],[Home Bowl Scores]]&gt;Table2[[#This Row],[Away Bowl Scores]], 1, 0)</f>
        <v>0</v>
      </c>
      <c r="P156" t="str">
        <f>IF(Table2[[#This Row],[Home Win]]=1, Table2[[#This Row],[Home Team]], Table2[[#This Row],[Away Team]])</f>
        <v>Oregon Ducks</v>
      </c>
      <c r="Q156" t="str">
        <f>IF(Table2[[#This Row],[Home Win]]=1, Table2[[#This Row],[Away Team]], Table2[[#This Row],[Home Team]])</f>
        <v>Texas Longhorns</v>
      </c>
      <c r="R15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156" s="2" t="b">
        <f>OR(Table2[[#This Row],[Away Bowl Scores]]=0, Table2[[#This Row],[Home Bowl Scores]]=0)</f>
        <v>0</v>
      </c>
      <c r="T156" s="2">
        <f>SUM(Table2[[#This Row],[Home Bowl Scores]:[Away Bowl Scores]])</f>
        <v>65</v>
      </c>
    </row>
    <row r="157" spans="2:20" x14ac:dyDescent="0.3">
      <c r="B157">
        <v>2009</v>
      </c>
      <c r="C157">
        <v>49653</v>
      </c>
      <c r="D157" t="s">
        <v>648</v>
      </c>
      <c r="E157" t="s">
        <v>570</v>
      </c>
      <c r="F157" t="s">
        <v>648</v>
      </c>
      <c r="G157" t="s">
        <v>4800</v>
      </c>
      <c r="H157">
        <v>14730</v>
      </c>
      <c r="I157">
        <v>44</v>
      </c>
      <c r="J157">
        <v>20</v>
      </c>
      <c r="K157">
        <v>8</v>
      </c>
      <c r="L157">
        <v>5</v>
      </c>
      <c r="M157">
        <v>6</v>
      </c>
      <c r="N157">
        <v>7</v>
      </c>
      <c r="O157">
        <f>IF(Table2[[#This Row],[Home Bowl Scores]]&gt;Table2[[#This Row],[Away Bowl Scores]], 1, 0)</f>
        <v>1</v>
      </c>
      <c r="P157" t="str">
        <f>IF(Table2[[#This Row],[Home Win]]=1, Table2[[#This Row],[Home Team]], Table2[[#This Row],[Away Team]])</f>
        <v>Georgia Bulldogs</v>
      </c>
      <c r="Q157" t="str">
        <f>IF(Table2[[#This Row],[Home Win]]=1, Table2[[#This Row],[Away Team]], Table2[[#This Row],[Home Team]])</f>
        <v>Texas A&amp;M Aggies</v>
      </c>
      <c r="R15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57" s="2" t="b">
        <f>OR(Table2[[#This Row],[Away Bowl Scores]]=0, Table2[[#This Row],[Home Bowl Scores]]=0)</f>
        <v>0</v>
      </c>
      <c r="T157" s="2">
        <f>SUM(Table2[[#This Row],[Home Bowl Scores]:[Away Bowl Scores]])</f>
        <v>64</v>
      </c>
    </row>
    <row r="158" spans="2:20" x14ac:dyDescent="0.3">
      <c r="B158">
        <v>2009</v>
      </c>
      <c r="C158">
        <v>40018</v>
      </c>
      <c r="D158" t="s">
        <v>1982</v>
      </c>
      <c r="E158" t="s">
        <v>1749</v>
      </c>
      <c r="F158" t="s">
        <v>1982</v>
      </c>
      <c r="G158" t="s">
        <v>4786</v>
      </c>
      <c r="H158">
        <v>14723</v>
      </c>
      <c r="I158">
        <v>44</v>
      </c>
      <c r="J158">
        <v>20</v>
      </c>
      <c r="K158">
        <v>11</v>
      </c>
      <c r="L158">
        <v>2</v>
      </c>
      <c r="M158">
        <v>8</v>
      </c>
      <c r="N158">
        <v>5</v>
      </c>
      <c r="O158">
        <f>IF(Table2[[#This Row],[Home Bowl Scores]]&gt;Table2[[#This Row],[Away Bowl Scores]], 1, 0)</f>
        <v>1</v>
      </c>
      <c r="P158" t="str">
        <f>IF(Table2[[#This Row],[Home Win]]=1, Table2[[#This Row],[Home Team]], Table2[[#This Row],[Away Team]])</f>
        <v>Brigham Young Cougars</v>
      </c>
      <c r="Q158" t="str">
        <f>IF(Table2[[#This Row],[Home Win]]=1, Table2[[#This Row],[Away Team]], Table2[[#This Row],[Home Team]])</f>
        <v>Oregon State Beavers</v>
      </c>
      <c r="R15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158" s="2" t="b">
        <f>OR(Table2[[#This Row],[Away Bowl Scores]]=0, Table2[[#This Row],[Home Bowl Scores]]=0)</f>
        <v>0</v>
      </c>
      <c r="T158" s="2">
        <f>SUM(Table2[[#This Row],[Home Bowl Scores]:[Away Bowl Scores]])</f>
        <v>64</v>
      </c>
    </row>
    <row r="159" spans="2:20" x14ac:dyDescent="0.3">
      <c r="B159">
        <v>2009</v>
      </c>
      <c r="C159">
        <v>32665</v>
      </c>
      <c r="D159" t="s">
        <v>1153</v>
      </c>
      <c r="E159" t="s">
        <v>554</v>
      </c>
      <c r="F159" t="s">
        <v>1153</v>
      </c>
      <c r="G159" t="s">
        <v>4792</v>
      </c>
      <c r="H159">
        <v>14724</v>
      </c>
      <c r="I159">
        <v>27</v>
      </c>
      <c r="J159">
        <v>37</v>
      </c>
      <c r="K159">
        <v>8</v>
      </c>
      <c r="L159">
        <v>5</v>
      </c>
      <c r="M159">
        <v>10</v>
      </c>
      <c r="N159">
        <v>3</v>
      </c>
      <c r="O159">
        <f>IF(Table2[[#This Row],[Home Bowl Scores]]&gt;Table2[[#This Row],[Away Bowl Scores]], 1, 0)</f>
        <v>0</v>
      </c>
      <c r="P159" t="str">
        <f>IF(Table2[[#This Row],[Home Win]]=1, Table2[[#This Row],[Home Team]], Table2[[#This Row],[Away Team]])</f>
        <v>Utah Utes</v>
      </c>
      <c r="Q159" t="str">
        <f>IF(Table2[[#This Row],[Home Win]]=1, Table2[[#This Row],[Away Team]], Table2[[#This Row],[Home Team]])</f>
        <v>California Golden Bears</v>
      </c>
      <c r="R15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159" s="2" t="b">
        <f>OR(Table2[[#This Row],[Away Bowl Scores]]=0, Table2[[#This Row],[Home Bowl Scores]]=0)</f>
        <v>0</v>
      </c>
      <c r="T159" s="2">
        <f>SUM(Table2[[#This Row],[Home Bowl Scores]:[Away Bowl Scores]])</f>
        <v>64</v>
      </c>
    </row>
    <row r="160" spans="2:20" x14ac:dyDescent="0.3">
      <c r="B160">
        <v>2002</v>
      </c>
      <c r="C160">
        <v>35513</v>
      </c>
      <c r="D160" t="s">
        <v>2526</v>
      </c>
      <c r="E160" t="s">
        <v>1728</v>
      </c>
      <c r="F160" t="s">
        <v>2526</v>
      </c>
      <c r="G160" t="s">
        <v>4797</v>
      </c>
      <c r="H160">
        <v>4386</v>
      </c>
      <c r="I160">
        <v>28</v>
      </c>
      <c r="J160">
        <v>36</v>
      </c>
      <c r="K160">
        <v>10</v>
      </c>
      <c r="L160">
        <v>4</v>
      </c>
      <c r="M160">
        <v>8</v>
      </c>
      <c r="N160">
        <v>5</v>
      </c>
      <c r="O160">
        <f>IF(Table2[[#This Row],[Home Bowl Scores]]&gt;Table2[[#This Row],[Away Bowl Scores]], 1, 0)</f>
        <v>0</v>
      </c>
      <c r="P160" t="str">
        <f>IF(Table2[[#This Row],[Home Win]]=1, Table2[[#This Row],[Home Team]], Table2[[#This Row],[Away Team]])</f>
        <v>Tulane Green Wave</v>
      </c>
      <c r="Q160" t="str">
        <f>IF(Table2[[#This Row],[Home Win]]=1, Table2[[#This Row],[Away Team]], Table2[[#This Row],[Home Team]])</f>
        <v>Hawaii Warriors</v>
      </c>
      <c r="R16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60" s="2" t="b">
        <f>OR(Table2[[#This Row],[Away Bowl Scores]]=0, Table2[[#This Row],[Home Bowl Scores]]=0)</f>
        <v>0</v>
      </c>
      <c r="T160" s="2">
        <f>SUM(Table2[[#This Row],[Home Bowl Scores]:[Away Bowl Scores]])</f>
        <v>64</v>
      </c>
    </row>
    <row r="161" spans="2:20" x14ac:dyDescent="0.3">
      <c r="B161">
        <v>2015</v>
      </c>
      <c r="C161">
        <v>42213</v>
      </c>
      <c r="D161" t="s">
        <v>554</v>
      </c>
      <c r="E161" t="s">
        <v>210</v>
      </c>
      <c r="F161" t="s">
        <v>554</v>
      </c>
      <c r="G161" t="s">
        <v>4786</v>
      </c>
      <c r="H161">
        <v>25498</v>
      </c>
      <c r="I161">
        <v>35</v>
      </c>
      <c r="J161">
        <v>28</v>
      </c>
      <c r="K161">
        <v>10</v>
      </c>
      <c r="L161">
        <v>3</v>
      </c>
      <c r="M161">
        <v>9</v>
      </c>
      <c r="N161">
        <v>4</v>
      </c>
      <c r="O161">
        <f>IF(Table2[[#This Row],[Home Bowl Scores]]&gt;Table2[[#This Row],[Away Bowl Scores]], 1, 0)</f>
        <v>1</v>
      </c>
      <c r="P161" t="str">
        <f>IF(Table2[[#This Row],[Home Win]]=1, Table2[[#This Row],[Home Team]], Table2[[#This Row],[Away Team]])</f>
        <v>Utah Utes</v>
      </c>
      <c r="Q161" t="str">
        <f>IF(Table2[[#This Row],[Home Win]]=1, Table2[[#This Row],[Away Team]], Table2[[#This Row],[Home Team]])</f>
        <v>BYU Cougars</v>
      </c>
      <c r="R16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161" s="2" t="b">
        <f>OR(Table2[[#This Row],[Away Bowl Scores]]=0, Table2[[#This Row],[Home Bowl Scores]]=0)</f>
        <v>0</v>
      </c>
      <c r="T161" s="2">
        <f>SUM(Table2[[#This Row],[Home Bowl Scores]:[Away Bowl Scores]])</f>
        <v>63</v>
      </c>
    </row>
    <row r="162" spans="2:20" x14ac:dyDescent="0.3">
      <c r="B162">
        <v>2012</v>
      </c>
      <c r="C162">
        <v>49429</v>
      </c>
      <c r="D162" t="s">
        <v>648</v>
      </c>
      <c r="E162" t="s">
        <v>1242</v>
      </c>
      <c r="F162" t="s">
        <v>648</v>
      </c>
      <c r="G162" t="s">
        <v>4821</v>
      </c>
      <c r="H162">
        <v>17758</v>
      </c>
      <c r="I162">
        <v>30</v>
      </c>
      <c r="J162">
        <v>33</v>
      </c>
      <c r="K162">
        <v>10</v>
      </c>
      <c r="L162">
        <v>4</v>
      </c>
      <c r="M162">
        <v>11</v>
      </c>
      <c r="N162">
        <v>3</v>
      </c>
      <c r="O162">
        <f>IF(Table2[[#This Row],[Home Bowl Scores]]&gt;Table2[[#This Row],[Away Bowl Scores]], 1, 0)</f>
        <v>0</v>
      </c>
      <c r="P162" t="str">
        <f>IF(Table2[[#This Row],[Home Win]]=1, Table2[[#This Row],[Home Team]], Table2[[#This Row],[Away Team]])</f>
        <v>Michigan State Spartans</v>
      </c>
      <c r="Q162" t="str">
        <f>IF(Table2[[#This Row],[Home Win]]=1, Table2[[#This Row],[Away Team]], Table2[[#This Row],[Home Team]])</f>
        <v>Georgia Bulldogs</v>
      </c>
      <c r="R16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162" s="2" t="b">
        <f>OR(Table2[[#This Row],[Away Bowl Scores]]=0, Table2[[#This Row],[Home Bowl Scores]]=0)</f>
        <v>0</v>
      </c>
      <c r="T162" s="2">
        <f>SUM(Table2[[#This Row],[Home Bowl Scores]:[Away Bowl Scores]])</f>
        <v>63</v>
      </c>
    </row>
    <row r="163" spans="2:20" x14ac:dyDescent="0.3">
      <c r="B163">
        <v>2008</v>
      </c>
      <c r="C163">
        <v>49103</v>
      </c>
      <c r="D163" t="s">
        <v>455</v>
      </c>
      <c r="E163" t="s">
        <v>3087</v>
      </c>
      <c r="F163" t="s">
        <v>455</v>
      </c>
      <c r="G163" t="s">
        <v>4844</v>
      </c>
      <c r="H163">
        <v>13246</v>
      </c>
      <c r="I163">
        <v>21</v>
      </c>
      <c r="J163">
        <v>42</v>
      </c>
      <c r="K163">
        <v>7</v>
      </c>
      <c r="L163">
        <v>6</v>
      </c>
      <c r="M163">
        <v>8</v>
      </c>
      <c r="N163">
        <v>5</v>
      </c>
      <c r="O163">
        <f>IF(Table2[[#This Row],[Home Bowl Scores]]&gt;Table2[[#This Row],[Away Bowl Scores]], 1, 0)</f>
        <v>0</v>
      </c>
      <c r="P163" t="str">
        <f>IF(Table2[[#This Row],[Home Win]]=1, Table2[[#This Row],[Home Team]], Table2[[#This Row],[Away Team]])</f>
        <v>Kansas Jayhawks</v>
      </c>
      <c r="Q163" t="str">
        <f>IF(Table2[[#This Row],[Home Win]]=1, Table2[[#This Row],[Away Team]], Table2[[#This Row],[Home Team]])</f>
        <v>Minnesota Golden Gophers</v>
      </c>
      <c r="R16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63" s="2" t="b">
        <f>OR(Table2[[#This Row],[Away Bowl Scores]]=0, Table2[[#This Row],[Home Bowl Scores]]=0)</f>
        <v>0</v>
      </c>
      <c r="T163" s="2">
        <f>SUM(Table2[[#This Row],[Home Bowl Scores]:[Away Bowl Scores]])</f>
        <v>63</v>
      </c>
    </row>
    <row r="164" spans="2:20" x14ac:dyDescent="0.3">
      <c r="B164">
        <v>2007</v>
      </c>
      <c r="C164">
        <v>68661</v>
      </c>
      <c r="D164" t="s">
        <v>730</v>
      </c>
      <c r="E164" t="s">
        <v>747</v>
      </c>
      <c r="F164" t="s">
        <v>730</v>
      </c>
      <c r="G164" t="s">
        <v>4814</v>
      </c>
      <c r="H164">
        <v>11698</v>
      </c>
      <c r="I164">
        <v>28</v>
      </c>
      <c r="J164">
        <v>35</v>
      </c>
      <c r="K164">
        <v>2</v>
      </c>
      <c r="L164">
        <v>6</v>
      </c>
      <c r="M164">
        <v>8</v>
      </c>
      <c r="N164">
        <v>5</v>
      </c>
      <c r="O164">
        <f>IF(Table2[[#This Row],[Home Bowl Scores]]&gt;Table2[[#This Row],[Away Bowl Scores]], 1, 0)</f>
        <v>0</v>
      </c>
      <c r="P164" t="str">
        <f>IF(Table2[[#This Row],[Home Win]]=1, Table2[[#This Row],[Home Team]], Table2[[#This Row],[Away Team]])</f>
        <v>Kentucky Wildcats</v>
      </c>
      <c r="Q164" t="str">
        <f>IF(Table2[[#This Row],[Home Win]]=1, Table2[[#This Row],[Away Team]], Table2[[#This Row],[Home Team]])</f>
        <v>Florida State Seminoles</v>
      </c>
      <c r="R16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64" s="2" t="b">
        <f>OR(Table2[[#This Row],[Away Bowl Scores]]=0, Table2[[#This Row],[Home Bowl Scores]]=0)</f>
        <v>0</v>
      </c>
      <c r="T164" s="2">
        <f>SUM(Table2[[#This Row],[Home Bowl Scores]:[Away Bowl Scores]])</f>
        <v>63</v>
      </c>
    </row>
    <row r="165" spans="2:20" x14ac:dyDescent="0.3">
      <c r="B165">
        <v>2005</v>
      </c>
      <c r="C165">
        <v>40053</v>
      </c>
      <c r="D165" t="s">
        <v>1153</v>
      </c>
      <c r="E165" t="s">
        <v>1982</v>
      </c>
      <c r="F165" t="s">
        <v>1153</v>
      </c>
      <c r="G165" t="s">
        <v>4786</v>
      </c>
      <c r="H165">
        <v>8715</v>
      </c>
      <c r="I165">
        <v>35</v>
      </c>
      <c r="J165">
        <v>28</v>
      </c>
      <c r="K165">
        <v>8</v>
      </c>
      <c r="L165">
        <v>4</v>
      </c>
      <c r="M165">
        <v>6</v>
      </c>
      <c r="N165">
        <v>6</v>
      </c>
      <c r="O165">
        <f>IF(Table2[[#This Row],[Home Bowl Scores]]&gt;Table2[[#This Row],[Away Bowl Scores]], 1, 0)</f>
        <v>1</v>
      </c>
      <c r="P165" t="str">
        <f>IF(Table2[[#This Row],[Home Win]]=1, Table2[[#This Row],[Home Team]], Table2[[#This Row],[Away Team]])</f>
        <v>California Golden Bears</v>
      </c>
      <c r="Q165" t="str">
        <f>IF(Table2[[#This Row],[Home Win]]=1, Table2[[#This Row],[Away Team]], Table2[[#This Row],[Home Team]])</f>
        <v>Brigham Young Cougars</v>
      </c>
      <c r="R16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165" s="2" t="b">
        <f>OR(Table2[[#This Row],[Away Bowl Scores]]=0, Table2[[#This Row],[Home Bowl Scores]]=0)</f>
        <v>0</v>
      </c>
      <c r="T165" s="2">
        <f>SUM(Table2[[#This Row],[Home Bowl Scores]:[Away Bowl Scores]])</f>
        <v>63</v>
      </c>
    </row>
    <row r="166" spans="2:20" x14ac:dyDescent="0.3">
      <c r="B166">
        <v>2004</v>
      </c>
      <c r="C166">
        <v>73425</v>
      </c>
      <c r="D166" t="s">
        <v>806</v>
      </c>
      <c r="E166" t="s">
        <v>572</v>
      </c>
      <c r="F166" t="s">
        <v>806</v>
      </c>
      <c r="G166" t="s">
        <v>4820</v>
      </c>
      <c r="H166">
        <v>5910</v>
      </c>
      <c r="I166">
        <v>35</v>
      </c>
      <c r="J166">
        <v>28</v>
      </c>
      <c r="K166">
        <v>11</v>
      </c>
      <c r="L166">
        <v>2</v>
      </c>
      <c r="M166">
        <v>11</v>
      </c>
      <c r="N166">
        <v>4</v>
      </c>
      <c r="O166">
        <f>IF(Table2[[#This Row],[Home Bowl Scores]]&gt;Table2[[#This Row],[Away Bowl Scores]], 1, 0)</f>
        <v>1</v>
      </c>
      <c r="P166" t="str">
        <f>IF(Table2[[#This Row],[Home Win]]=1, Table2[[#This Row],[Home Team]], Table2[[#This Row],[Away Team]])</f>
        <v>Ohio State Buckeyes</v>
      </c>
      <c r="Q166" t="str">
        <f>IF(Table2[[#This Row],[Home Win]]=1, Table2[[#This Row],[Away Team]], Table2[[#This Row],[Home Team]])</f>
        <v>Kansas State Wildcats</v>
      </c>
      <c r="R16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166" s="2" t="b">
        <f>OR(Table2[[#This Row],[Away Bowl Scores]]=0, Table2[[#This Row],[Home Bowl Scores]]=0)</f>
        <v>0</v>
      </c>
      <c r="T166" s="2">
        <f>SUM(Table2[[#This Row],[Home Bowl Scores]:[Away Bowl Scores]])</f>
        <v>63</v>
      </c>
    </row>
    <row r="167" spans="2:20" x14ac:dyDescent="0.3">
      <c r="B167">
        <v>2016</v>
      </c>
      <c r="C167">
        <v>68496</v>
      </c>
      <c r="D167" t="s">
        <v>692</v>
      </c>
      <c r="E167" t="s">
        <v>689</v>
      </c>
      <c r="F167" t="s">
        <v>692</v>
      </c>
      <c r="G167" t="s">
        <v>4814</v>
      </c>
      <c r="H167">
        <v>27092</v>
      </c>
      <c r="I167">
        <v>38</v>
      </c>
      <c r="J167">
        <v>24</v>
      </c>
      <c r="K167">
        <v>9</v>
      </c>
      <c r="L167">
        <v>4</v>
      </c>
      <c r="M167">
        <v>9</v>
      </c>
      <c r="N167">
        <v>4</v>
      </c>
      <c r="O167">
        <f>IF(Table2[[#This Row],[Home Bowl Scores]]&gt;Table2[[#This Row],[Away Bowl Scores]], 1, 0)</f>
        <v>1</v>
      </c>
      <c r="P167" t="str">
        <f>IF(Table2[[#This Row],[Home Win]]=1, Table2[[#This Row],[Home Team]], Table2[[#This Row],[Away Team]])</f>
        <v>Tennessee Volunteers</v>
      </c>
      <c r="Q167" t="str">
        <f>IF(Table2[[#This Row],[Home Win]]=1, Table2[[#This Row],[Away Team]], Table2[[#This Row],[Home Team]])</f>
        <v>Nebraska Cornhuskers</v>
      </c>
      <c r="R16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67" s="2" t="b">
        <f>OR(Table2[[#This Row],[Away Bowl Scores]]=0, Table2[[#This Row],[Home Bowl Scores]]=0)</f>
        <v>0</v>
      </c>
      <c r="T167" s="2">
        <f>SUM(Table2[[#This Row],[Home Bowl Scores]:[Away Bowl Scores]])</f>
        <v>62</v>
      </c>
    </row>
    <row r="168" spans="2:20" x14ac:dyDescent="0.3">
      <c r="B168">
        <v>2015</v>
      </c>
      <c r="C168">
        <v>85689</v>
      </c>
      <c r="D168" t="s">
        <v>1331</v>
      </c>
      <c r="E168" t="s">
        <v>806</v>
      </c>
      <c r="F168" t="s">
        <v>1331</v>
      </c>
      <c r="G168" t="s">
        <v>4825</v>
      </c>
      <c r="H168">
        <v>23948</v>
      </c>
      <c r="I168">
        <v>20</v>
      </c>
      <c r="J168">
        <v>42</v>
      </c>
      <c r="K168">
        <v>13</v>
      </c>
      <c r="L168">
        <v>2</v>
      </c>
      <c r="M168">
        <v>14</v>
      </c>
      <c r="N168">
        <v>1</v>
      </c>
      <c r="O168">
        <f>IF(Table2[[#This Row],[Home Bowl Scores]]&gt;Table2[[#This Row],[Away Bowl Scores]], 1, 0)</f>
        <v>0</v>
      </c>
      <c r="P168" t="str">
        <f>IF(Table2[[#This Row],[Home Win]]=1, Table2[[#This Row],[Home Team]], Table2[[#This Row],[Away Team]])</f>
        <v>Ohio State Buckeyes</v>
      </c>
      <c r="Q168" t="str">
        <f>IF(Table2[[#This Row],[Home Win]]=1, Table2[[#This Row],[Away Team]], Table2[[#This Row],[Home Team]])</f>
        <v>Oregon Ducks</v>
      </c>
      <c r="R16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0.93333333333333335</v>
      </c>
      <c r="S168" s="2" t="b">
        <f>OR(Table2[[#This Row],[Away Bowl Scores]]=0, Table2[[#This Row],[Home Bowl Scores]]=0)</f>
        <v>0</v>
      </c>
      <c r="T168" s="2">
        <f>SUM(Table2[[#This Row],[Home Bowl Scores]:[Away Bowl Scores]])</f>
        <v>62</v>
      </c>
    </row>
    <row r="169" spans="2:20" x14ac:dyDescent="0.3">
      <c r="B169">
        <v>2015</v>
      </c>
      <c r="C169">
        <v>71007</v>
      </c>
      <c r="D169" t="s">
        <v>730</v>
      </c>
      <c r="E169" t="s">
        <v>62</v>
      </c>
      <c r="F169" t="s">
        <v>730</v>
      </c>
      <c r="G169" t="s">
        <v>4829</v>
      </c>
      <c r="H169">
        <v>25522</v>
      </c>
      <c r="I169">
        <v>24</v>
      </c>
      <c r="J169">
        <v>38</v>
      </c>
      <c r="K169">
        <v>10</v>
      </c>
      <c r="L169">
        <v>3</v>
      </c>
      <c r="M169">
        <v>13</v>
      </c>
      <c r="N169">
        <v>1</v>
      </c>
      <c r="O169">
        <f>IF(Table2[[#This Row],[Home Bowl Scores]]&gt;Table2[[#This Row],[Away Bowl Scores]], 1, 0)</f>
        <v>0</v>
      </c>
      <c r="P169" t="str">
        <f>IF(Table2[[#This Row],[Home Win]]=1, Table2[[#This Row],[Home Team]], Table2[[#This Row],[Away Team]])</f>
        <v>Houston Cougars</v>
      </c>
      <c r="Q169" t="str">
        <f>IF(Table2[[#This Row],[Home Win]]=1, Table2[[#This Row],[Away Team]], Table2[[#This Row],[Home Team]])</f>
        <v>Florida State Seminoles</v>
      </c>
      <c r="R16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169" s="2" t="b">
        <f>OR(Table2[[#This Row],[Away Bowl Scores]]=0, Table2[[#This Row],[Home Bowl Scores]]=0)</f>
        <v>0</v>
      </c>
      <c r="T169" s="2">
        <f>SUM(Table2[[#This Row],[Home Bowl Scores]:[Away Bowl Scores]])</f>
        <v>62</v>
      </c>
    </row>
    <row r="170" spans="2:20" x14ac:dyDescent="0.3">
      <c r="B170">
        <v>2015</v>
      </c>
      <c r="C170">
        <v>21501</v>
      </c>
      <c r="D170" t="s">
        <v>1021</v>
      </c>
      <c r="E170" t="s">
        <v>477</v>
      </c>
      <c r="F170" t="s">
        <v>1021</v>
      </c>
      <c r="G170" t="s">
        <v>4792</v>
      </c>
      <c r="H170">
        <v>25508</v>
      </c>
      <c r="I170">
        <v>7</v>
      </c>
      <c r="J170">
        <v>55</v>
      </c>
      <c r="K170">
        <v>8</v>
      </c>
      <c r="L170">
        <v>6</v>
      </c>
      <c r="M170">
        <v>9</v>
      </c>
      <c r="N170">
        <v>4</v>
      </c>
      <c r="O170">
        <f>IF(Table2[[#This Row],[Home Bowl Scores]]&gt;Table2[[#This Row],[Away Bowl Scores]], 1, 0)</f>
        <v>0</v>
      </c>
      <c r="P170" t="str">
        <f>IF(Table2[[#This Row],[Home Win]]=1, Table2[[#This Row],[Home Team]], Table2[[#This Row],[Away Team]])</f>
        <v>Boise State Broncos</v>
      </c>
      <c r="Q170" t="str">
        <f>IF(Table2[[#This Row],[Home Win]]=1, Table2[[#This Row],[Away Team]], Table2[[#This Row],[Home Team]])</f>
        <v>Northern Illinois Huskies</v>
      </c>
      <c r="R17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70" s="2" t="b">
        <f>OR(Table2[[#This Row],[Away Bowl Scores]]=0, Table2[[#This Row],[Home Bowl Scores]]=0)</f>
        <v>0</v>
      </c>
      <c r="T170" s="2">
        <f>SUM(Table2[[#This Row],[Home Bowl Scores]:[Away Bowl Scores]])</f>
        <v>62</v>
      </c>
    </row>
    <row r="171" spans="2:20" x14ac:dyDescent="0.3">
      <c r="B171">
        <v>2014</v>
      </c>
      <c r="C171">
        <v>18223</v>
      </c>
      <c r="D171" t="s">
        <v>715</v>
      </c>
      <c r="E171" t="s">
        <v>844</v>
      </c>
      <c r="F171" t="s">
        <v>715</v>
      </c>
      <c r="G171" t="s">
        <v>4793</v>
      </c>
      <c r="H171">
        <v>22399</v>
      </c>
      <c r="I171">
        <v>38</v>
      </c>
      <c r="J171">
        <v>24</v>
      </c>
      <c r="K171">
        <v>10</v>
      </c>
      <c r="L171">
        <v>3</v>
      </c>
      <c r="M171">
        <v>8</v>
      </c>
      <c r="N171">
        <v>5</v>
      </c>
      <c r="O171">
        <f>IF(Table2[[#This Row],[Home Bowl Scores]]&gt;Table2[[#This Row],[Away Bowl Scores]], 1, 0)</f>
        <v>1</v>
      </c>
      <c r="P171" t="str">
        <f>IF(Table2[[#This Row],[Home Win]]=1, Table2[[#This Row],[Home Team]], Table2[[#This Row],[Away Team]])</f>
        <v>Air Force Falcons</v>
      </c>
      <c r="Q171" t="str">
        <f>IF(Table2[[#This Row],[Home Win]]=1, Table2[[#This Row],[Away Team]], Table2[[#This Row],[Home Team]])</f>
        <v>Western Michigan Broncos</v>
      </c>
      <c r="R17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171" s="2" t="b">
        <f>OR(Table2[[#This Row],[Away Bowl Scores]]=0, Table2[[#This Row],[Home Bowl Scores]]=0)</f>
        <v>0</v>
      </c>
      <c r="T171" s="2">
        <f>SUM(Table2[[#This Row],[Home Bowl Scores]:[Away Bowl Scores]])</f>
        <v>62</v>
      </c>
    </row>
    <row r="172" spans="2:20" x14ac:dyDescent="0.3">
      <c r="B172">
        <v>2012</v>
      </c>
      <c r="C172">
        <v>55801</v>
      </c>
      <c r="D172" t="s">
        <v>383</v>
      </c>
      <c r="E172" t="s">
        <v>380</v>
      </c>
      <c r="F172" t="s">
        <v>383</v>
      </c>
      <c r="G172" t="s">
        <v>4814</v>
      </c>
      <c r="H172">
        <v>19258</v>
      </c>
      <c r="I172">
        <v>38</v>
      </c>
      <c r="J172">
        <v>24</v>
      </c>
      <c r="K172">
        <v>9</v>
      </c>
      <c r="L172">
        <v>4</v>
      </c>
      <c r="M172">
        <v>7</v>
      </c>
      <c r="N172">
        <v>6</v>
      </c>
      <c r="O172">
        <f>IF(Table2[[#This Row],[Home Bowl Scores]]&gt;Table2[[#This Row],[Away Bowl Scores]], 1, 0)</f>
        <v>1</v>
      </c>
      <c r="P172" t="str">
        <f>IF(Table2[[#This Row],[Home Win]]=1, Table2[[#This Row],[Home Team]], Table2[[#This Row],[Away Team]])</f>
        <v>Vanderbilt Commodores</v>
      </c>
      <c r="Q172" t="str">
        <f>IF(Table2[[#This Row],[Home Win]]=1, Table2[[#This Row],[Away Team]], Table2[[#This Row],[Home Team]])</f>
        <v>North Carolina State Wolfpack</v>
      </c>
      <c r="R17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72" s="2" t="b">
        <f>OR(Table2[[#This Row],[Away Bowl Scores]]=0, Table2[[#This Row],[Home Bowl Scores]]=0)</f>
        <v>0</v>
      </c>
      <c r="T172" s="2">
        <f>SUM(Table2[[#This Row],[Home Bowl Scores]:[Away Bowl Scores]])</f>
        <v>62</v>
      </c>
    </row>
    <row r="173" spans="2:20" x14ac:dyDescent="0.3">
      <c r="B173">
        <v>2009</v>
      </c>
      <c r="C173">
        <v>93293</v>
      </c>
      <c r="D173" t="s">
        <v>863</v>
      </c>
      <c r="E173" t="s">
        <v>865</v>
      </c>
      <c r="F173" t="s">
        <v>863</v>
      </c>
      <c r="G173" t="s">
        <v>4823</v>
      </c>
      <c r="H173">
        <v>13251</v>
      </c>
      <c r="I173">
        <v>38</v>
      </c>
      <c r="J173">
        <v>24</v>
      </c>
      <c r="K173">
        <v>12</v>
      </c>
      <c r="L173">
        <v>1</v>
      </c>
      <c r="M173">
        <v>11</v>
      </c>
      <c r="N173">
        <v>2</v>
      </c>
      <c r="O173">
        <f>IF(Table2[[#This Row],[Home Bowl Scores]]&gt;Table2[[#This Row],[Away Bowl Scores]], 1, 0)</f>
        <v>1</v>
      </c>
      <c r="P173" t="str">
        <f>IF(Table2[[#This Row],[Home Win]]=1, Table2[[#This Row],[Home Team]], Table2[[#This Row],[Away Team]])</f>
        <v>USC Trojans</v>
      </c>
      <c r="Q173" t="str">
        <f>IF(Table2[[#This Row],[Home Win]]=1, Table2[[#This Row],[Away Team]], Table2[[#This Row],[Home Team]])</f>
        <v>Penn State Nittany Lions</v>
      </c>
      <c r="R17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173" s="2" t="b">
        <f>OR(Table2[[#This Row],[Away Bowl Scores]]=0, Table2[[#This Row],[Home Bowl Scores]]=0)</f>
        <v>0</v>
      </c>
      <c r="T173" s="2">
        <f>SUM(Table2[[#This Row],[Home Bowl Scores]:[Away Bowl Scores]])</f>
        <v>62</v>
      </c>
    </row>
    <row r="174" spans="2:20" x14ac:dyDescent="0.3">
      <c r="B174">
        <v>2008</v>
      </c>
      <c r="C174">
        <v>79651</v>
      </c>
      <c r="D174" t="s">
        <v>806</v>
      </c>
      <c r="E174" t="s">
        <v>767</v>
      </c>
      <c r="F174" t="s">
        <v>806</v>
      </c>
      <c r="G174" t="s">
        <v>4839</v>
      </c>
      <c r="H174">
        <v>11711</v>
      </c>
      <c r="I174">
        <v>24</v>
      </c>
      <c r="J174">
        <v>38</v>
      </c>
      <c r="K174">
        <v>11</v>
      </c>
      <c r="L174">
        <v>2</v>
      </c>
      <c r="M174">
        <v>12</v>
      </c>
      <c r="N174">
        <v>2</v>
      </c>
      <c r="O174">
        <f>IF(Table2[[#This Row],[Home Bowl Scores]]&gt;Table2[[#This Row],[Away Bowl Scores]], 1, 0)</f>
        <v>0</v>
      </c>
      <c r="P174" t="str">
        <f>IF(Table2[[#This Row],[Home Win]]=1, Table2[[#This Row],[Home Team]], Table2[[#This Row],[Away Team]])</f>
        <v>LSU Tigers</v>
      </c>
      <c r="Q174" t="str">
        <f>IF(Table2[[#This Row],[Home Win]]=1, Table2[[#This Row],[Away Team]], Table2[[#This Row],[Home Team]])</f>
        <v>Ohio State Buckeyes</v>
      </c>
      <c r="R17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174" s="2" t="b">
        <f>OR(Table2[[#This Row],[Away Bowl Scores]]=0, Table2[[#This Row],[Home Bowl Scores]]=0)</f>
        <v>0</v>
      </c>
      <c r="T174" s="2">
        <f>SUM(Table2[[#This Row],[Home Bowl Scores]:[Away Bowl Scores]])</f>
        <v>62</v>
      </c>
    </row>
    <row r="175" spans="2:20" x14ac:dyDescent="0.3">
      <c r="B175">
        <v>2008</v>
      </c>
      <c r="C175">
        <v>41127</v>
      </c>
      <c r="D175" t="s">
        <v>715</v>
      </c>
      <c r="E175" t="s">
        <v>62</v>
      </c>
      <c r="F175" t="s">
        <v>715</v>
      </c>
      <c r="G175" t="s">
        <v>4795</v>
      </c>
      <c r="H175">
        <v>13243</v>
      </c>
      <c r="I175">
        <v>28</v>
      </c>
      <c r="J175">
        <v>34</v>
      </c>
      <c r="K175">
        <v>8</v>
      </c>
      <c r="L175">
        <v>5</v>
      </c>
      <c r="M175">
        <v>8</v>
      </c>
      <c r="N175">
        <v>5</v>
      </c>
      <c r="O175">
        <f>IF(Table2[[#This Row],[Home Bowl Scores]]&gt;Table2[[#This Row],[Away Bowl Scores]], 1, 0)</f>
        <v>0</v>
      </c>
      <c r="P175" t="str">
        <f>IF(Table2[[#This Row],[Home Win]]=1, Table2[[#This Row],[Home Team]], Table2[[#This Row],[Away Team]])</f>
        <v>Houston Cougars</v>
      </c>
      <c r="Q175" t="str">
        <f>IF(Table2[[#This Row],[Home Win]]=1, Table2[[#This Row],[Away Team]], Table2[[#This Row],[Home Team]])</f>
        <v>Air Force Falcons</v>
      </c>
      <c r="R17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75" s="2" t="b">
        <f>OR(Table2[[#This Row],[Away Bowl Scores]]=0, Table2[[#This Row],[Home Bowl Scores]]=0)</f>
        <v>0</v>
      </c>
      <c r="T175" s="2">
        <f>SUM(Table2[[#This Row],[Home Bowl Scores]:[Away Bowl Scores]])</f>
        <v>62</v>
      </c>
    </row>
    <row r="176" spans="2:20" x14ac:dyDescent="0.3">
      <c r="B176">
        <v>2004</v>
      </c>
      <c r="C176">
        <v>23118</v>
      </c>
      <c r="D176" t="s">
        <v>165</v>
      </c>
      <c r="E176" t="s">
        <v>746</v>
      </c>
      <c r="F176" t="s">
        <v>165</v>
      </c>
      <c r="G176" t="s">
        <v>4850</v>
      </c>
      <c r="H176">
        <v>5911</v>
      </c>
      <c r="I176">
        <v>10</v>
      </c>
      <c r="J176">
        <v>52</v>
      </c>
      <c r="K176">
        <v>8</v>
      </c>
      <c r="L176">
        <v>5</v>
      </c>
      <c r="M176">
        <v>7</v>
      </c>
      <c r="N176">
        <v>6</v>
      </c>
      <c r="O176">
        <f>IF(Table2[[#This Row],[Home Bowl Scores]]&gt;Table2[[#This Row],[Away Bowl Scores]], 1, 0)</f>
        <v>0</v>
      </c>
      <c r="P176" t="str">
        <f>IF(Table2[[#This Row],[Home Win]]=1, Table2[[#This Row],[Home Team]], Table2[[#This Row],[Away Team]])</f>
        <v>Georgia Tech Yellow Jackets</v>
      </c>
      <c r="Q176" t="str">
        <f>IF(Table2[[#This Row],[Home Win]]=1, Table2[[#This Row],[Away Team]], Table2[[#This Row],[Home Team]])</f>
        <v>Tulsa Golden Hurricane</v>
      </c>
      <c r="R17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176" s="2" t="b">
        <f>OR(Table2[[#This Row],[Away Bowl Scores]]=0, Table2[[#This Row],[Home Bowl Scores]]=0)</f>
        <v>0</v>
      </c>
      <c r="T176" s="2">
        <f>SUM(Table2[[#This Row],[Home Bowl Scores]:[Away Bowl Scores]])</f>
        <v>62</v>
      </c>
    </row>
    <row r="177" spans="2:20" x14ac:dyDescent="0.3">
      <c r="B177">
        <v>2002</v>
      </c>
      <c r="C177">
        <v>59693</v>
      </c>
      <c r="D177" t="s">
        <v>692</v>
      </c>
      <c r="E177" t="s">
        <v>728</v>
      </c>
      <c r="F177" t="s">
        <v>692</v>
      </c>
      <c r="G177" t="s">
        <v>4864</v>
      </c>
      <c r="H177">
        <v>2905</v>
      </c>
      <c r="I177">
        <v>45</v>
      </c>
      <c r="J177">
        <v>17</v>
      </c>
      <c r="K177">
        <v>11</v>
      </c>
      <c r="L177">
        <v>2</v>
      </c>
      <c r="M177">
        <v>8</v>
      </c>
      <c r="N177">
        <v>4</v>
      </c>
      <c r="O177">
        <f>IF(Table2[[#This Row],[Home Bowl Scores]]&gt;Table2[[#This Row],[Away Bowl Scores]], 1, 0)</f>
        <v>1</v>
      </c>
      <c r="P177" t="str">
        <f>IF(Table2[[#This Row],[Home Win]]=1, Table2[[#This Row],[Home Team]], Table2[[#This Row],[Away Team]])</f>
        <v>Tennessee Volunteers</v>
      </c>
      <c r="Q177" t="str">
        <f>IF(Table2[[#This Row],[Home Win]]=1, Table2[[#This Row],[Away Team]], Table2[[#This Row],[Home Team]])</f>
        <v>Michigan Wolverines</v>
      </c>
      <c r="R17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177" s="2" t="b">
        <f>OR(Table2[[#This Row],[Away Bowl Scores]]=0, Table2[[#This Row],[Home Bowl Scores]]=0)</f>
        <v>0</v>
      </c>
      <c r="T177" s="2">
        <f>SUM(Table2[[#This Row],[Home Bowl Scores]:[Away Bowl Scores]])</f>
        <v>62</v>
      </c>
    </row>
    <row r="178" spans="2:20" x14ac:dyDescent="0.3">
      <c r="B178">
        <v>2016</v>
      </c>
      <c r="C178">
        <v>94268</v>
      </c>
      <c r="D178" t="s">
        <v>828</v>
      </c>
      <c r="E178" t="s">
        <v>668</v>
      </c>
      <c r="F178" t="s">
        <v>828</v>
      </c>
      <c r="G178" t="s">
        <v>4823</v>
      </c>
      <c r="H178">
        <v>25527</v>
      </c>
      <c r="I178">
        <v>16</v>
      </c>
      <c r="J178">
        <v>45</v>
      </c>
      <c r="K178">
        <v>12</v>
      </c>
      <c r="L178">
        <v>2</v>
      </c>
      <c r="M178">
        <v>12</v>
      </c>
      <c r="N178">
        <v>2</v>
      </c>
      <c r="O178">
        <f>IF(Table2[[#This Row],[Home Bowl Scores]]&gt;Table2[[#This Row],[Away Bowl Scores]], 1, 0)</f>
        <v>0</v>
      </c>
      <c r="P178" t="str">
        <f>IF(Table2[[#This Row],[Home Win]]=1, Table2[[#This Row],[Home Team]], Table2[[#This Row],[Away Team]])</f>
        <v>Stanford Cardinal</v>
      </c>
      <c r="Q178" t="str">
        <f>IF(Table2[[#This Row],[Home Win]]=1, Table2[[#This Row],[Away Team]], Table2[[#This Row],[Home Team]])</f>
        <v>Iowa Hawkeyes</v>
      </c>
      <c r="R17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178" s="2" t="b">
        <f>OR(Table2[[#This Row],[Away Bowl Scores]]=0, Table2[[#This Row],[Home Bowl Scores]]=0)</f>
        <v>0</v>
      </c>
      <c r="T178" s="2">
        <f>SUM(Table2[[#This Row],[Home Bowl Scores]:[Away Bowl Scores]])</f>
        <v>61</v>
      </c>
    </row>
    <row r="179" spans="2:20" x14ac:dyDescent="0.3">
      <c r="B179">
        <v>2016</v>
      </c>
      <c r="C179">
        <v>68412</v>
      </c>
      <c r="D179" t="s">
        <v>572</v>
      </c>
      <c r="E179" t="s">
        <v>570</v>
      </c>
      <c r="F179" t="s">
        <v>572</v>
      </c>
      <c r="G179" t="s">
        <v>4808</v>
      </c>
      <c r="H179">
        <v>27087</v>
      </c>
      <c r="I179">
        <v>33</v>
      </c>
      <c r="J179">
        <v>28</v>
      </c>
      <c r="K179">
        <v>9</v>
      </c>
      <c r="L179">
        <v>4</v>
      </c>
      <c r="M179">
        <v>8</v>
      </c>
      <c r="N179">
        <v>5</v>
      </c>
      <c r="O179">
        <f>IF(Table2[[#This Row],[Home Bowl Scores]]&gt;Table2[[#This Row],[Away Bowl Scores]], 1, 0)</f>
        <v>1</v>
      </c>
      <c r="P179" t="str">
        <f>IF(Table2[[#This Row],[Home Win]]=1, Table2[[#This Row],[Home Team]], Table2[[#This Row],[Away Team]])</f>
        <v>Kansas State Wildcats</v>
      </c>
      <c r="Q179" t="str">
        <f>IF(Table2[[#This Row],[Home Win]]=1, Table2[[#This Row],[Away Team]], Table2[[#This Row],[Home Team]])</f>
        <v>Texas A&amp;M Aggies</v>
      </c>
      <c r="R17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79" s="2" t="b">
        <f>OR(Table2[[#This Row],[Away Bowl Scores]]=0, Table2[[#This Row],[Home Bowl Scores]]=0)</f>
        <v>0</v>
      </c>
      <c r="T179" s="2">
        <f>SUM(Table2[[#This Row],[Home Bowl Scores]:[Away Bowl Scores]])</f>
        <v>61</v>
      </c>
    </row>
    <row r="180" spans="2:20" x14ac:dyDescent="0.3">
      <c r="B180">
        <v>2014</v>
      </c>
      <c r="C180">
        <v>49012</v>
      </c>
      <c r="D180" t="s">
        <v>865</v>
      </c>
      <c r="E180" t="s">
        <v>365</v>
      </c>
      <c r="F180" t="s">
        <v>865</v>
      </c>
      <c r="G180" t="s">
        <v>4805</v>
      </c>
      <c r="H180">
        <v>23947</v>
      </c>
      <c r="I180">
        <v>31</v>
      </c>
      <c r="J180">
        <v>30</v>
      </c>
      <c r="K180">
        <v>7</v>
      </c>
      <c r="L180">
        <v>6</v>
      </c>
      <c r="M180">
        <v>7</v>
      </c>
      <c r="N180">
        <v>6</v>
      </c>
      <c r="O180">
        <f>IF(Table2[[#This Row],[Home Bowl Scores]]&gt;Table2[[#This Row],[Away Bowl Scores]], 1, 0)</f>
        <v>1</v>
      </c>
      <c r="P180" t="str">
        <f>IF(Table2[[#This Row],[Home Win]]=1, Table2[[#This Row],[Home Team]], Table2[[#This Row],[Away Team]])</f>
        <v>Penn State Nittany Lions</v>
      </c>
      <c r="Q180" t="str">
        <f>IF(Table2[[#This Row],[Home Win]]=1, Table2[[#This Row],[Away Team]], Table2[[#This Row],[Home Team]])</f>
        <v>Boston College Eagles</v>
      </c>
      <c r="R18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180" s="2" t="b">
        <f>OR(Table2[[#This Row],[Away Bowl Scores]]=0, Table2[[#This Row],[Home Bowl Scores]]=0)</f>
        <v>0</v>
      </c>
      <c r="T180" s="2">
        <f>SUM(Table2[[#This Row],[Home Bowl Scores]:[Away Bowl Scores]])</f>
        <v>61</v>
      </c>
    </row>
    <row r="181" spans="2:20" x14ac:dyDescent="0.3">
      <c r="B181">
        <v>2014</v>
      </c>
      <c r="C181">
        <v>26675</v>
      </c>
      <c r="D181" t="s">
        <v>89</v>
      </c>
      <c r="E181" t="s">
        <v>380</v>
      </c>
      <c r="F181" t="s">
        <v>89</v>
      </c>
      <c r="G181" t="s">
        <v>4798</v>
      </c>
      <c r="H181">
        <v>23950</v>
      </c>
      <c r="I181">
        <v>27</v>
      </c>
      <c r="J181">
        <v>34</v>
      </c>
      <c r="K181">
        <v>9</v>
      </c>
      <c r="L181">
        <v>4</v>
      </c>
      <c r="M181">
        <v>8</v>
      </c>
      <c r="N181">
        <v>5</v>
      </c>
      <c r="O181">
        <f>IF(Table2[[#This Row],[Home Bowl Scores]]&gt;Table2[[#This Row],[Away Bowl Scores]], 1, 0)</f>
        <v>0</v>
      </c>
      <c r="P181" t="str">
        <f>IF(Table2[[#This Row],[Home Win]]=1, Table2[[#This Row],[Home Team]], Table2[[#This Row],[Away Team]])</f>
        <v>North Carolina State Wolfpack</v>
      </c>
      <c r="Q181" t="str">
        <f>IF(Table2[[#This Row],[Home Win]]=1, Table2[[#This Row],[Away Team]], Table2[[#This Row],[Home Team]])</f>
        <v>UCF Knights</v>
      </c>
      <c r="R18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81" s="2" t="b">
        <f>OR(Table2[[#This Row],[Away Bowl Scores]]=0, Table2[[#This Row],[Home Bowl Scores]]=0)</f>
        <v>0</v>
      </c>
      <c r="T181" s="2">
        <f>SUM(Table2[[#This Row],[Home Bowl Scores]:[Away Bowl Scores]])</f>
        <v>61</v>
      </c>
    </row>
    <row r="182" spans="2:20" x14ac:dyDescent="0.3">
      <c r="B182">
        <v>2014</v>
      </c>
      <c r="C182">
        <v>23876</v>
      </c>
      <c r="D182" t="s">
        <v>670</v>
      </c>
      <c r="E182" t="s">
        <v>1473</v>
      </c>
      <c r="F182" t="s">
        <v>670</v>
      </c>
      <c r="G182" t="s">
        <v>4799</v>
      </c>
      <c r="H182">
        <v>23949</v>
      </c>
      <c r="I182">
        <v>21</v>
      </c>
      <c r="J182">
        <v>40</v>
      </c>
      <c r="K182">
        <v>6</v>
      </c>
      <c r="L182">
        <v>7</v>
      </c>
      <c r="M182">
        <v>8</v>
      </c>
      <c r="N182">
        <v>5</v>
      </c>
      <c r="O182">
        <f>IF(Table2[[#This Row],[Home Bowl Scores]]&gt;Table2[[#This Row],[Away Bowl Scores]], 1, 0)</f>
        <v>0</v>
      </c>
      <c r="P182" t="str">
        <f>IF(Table2[[#This Row],[Home Win]]=1, Table2[[#This Row],[Home Team]], Table2[[#This Row],[Away Team]])</f>
        <v>Rutgers Scarlet Knights</v>
      </c>
      <c r="Q182" t="str">
        <f>IF(Table2[[#This Row],[Home Win]]=1, Table2[[#This Row],[Away Team]], Table2[[#This Row],[Home Team]])</f>
        <v>North Carolina Tar Heels</v>
      </c>
      <c r="R18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82" s="2" t="b">
        <f>OR(Table2[[#This Row],[Away Bowl Scores]]=0, Table2[[#This Row],[Home Bowl Scores]]=0)</f>
        <v>0</v>
      </c>
      <c r="T182" s="2">
        <f>SUM(Table2[[#This Row],[Home Bowl Scores]:[Away Bowl Scores]])</f>
        <v>61</v>
      </c>
    </row>
    <row r="183" spans="2:20" x14ac:dyDescent="0.3">
      <c r="B183">
        <v>2014</v>
      </c>
      <c r="C183">
        <v>20256</v>
      </c>
      <c r="D183" t="s">
        <v>1035</v>
      </c>
      <c r="E183" t="s">
        <v>713</v>
      </c>
      <c r="F183" t="s">
        <v>1035</v>
      </c>
      <c r="G183" t="s">
        <v>4788</v>
      </c>
      <c r="H183">
        <v>23938</v>
      </c>
      <c r="I183">
        <v>33</v>
      </c>
      <c r="J183">
        <v>28</v>
      </c>
      <c r="K183">
        <v>8</v>
      </c>
      <c r="L183">
        <v>6</v>
      </c>
      <c r="M183">
        <v>6</v>
      </c>
      <c r="N183">
        <v>7</v>
      </c>
      <c r="O183">
        <f>IF(Table2[[#This Row],[Home Bowl Scores]]&gt;Table2[[#This Row],[Away Bowl Scores]], 1, 0)</f>
        <v>1</v>
      </c>
      <c r="P183" t="str">
        <f>IF(Table2[[#This Row],[Home Win]]=1, Table2[[#This Row],[Home Team]], Table2[[#This Row],[Away Team]])</f>
        <v>Bowling Green Falcons</v>
      </c>
      <c r="Q183" t="str">
        <f>IF(Table2[[#This Row],[Home Win]]=1, Table2[[#This Row],[Away Team]], Table2[[#This Row],[Home Team]])</f>
        <v>South Alabama Jaguars</v>
      </c>
      <c r="R18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0.5714285714285714</v>
      </c>
      <c r="S183" s="2" t="b">
        <f>OR(Table2[[#This Row],[Away Bowl Scores]]=0, Table2[[#This Row],[Home Bowl Scores]]=0)</f>
        <v>0</v>
      </c>
      <c r="T183" s="2">
        <f>SUM(Table2[[#This Row],[Home Bowl Scores]:[Away Bowl Scores]])</f>
        <v>61</v>
      </c>
    </row>
    <row r="184" spans="2:20" x14ac:dyDescent="0.3">
      <c r="B184">
        <v>2013</v>
      </c>
      <c r="C184">
        <v>54527</v>
      </c>
      <c r="D184" t="s">
        <v>728</v>
      </c>
      <c r="E184" t="s">
        <v>593</v>
      </c>
      <c r="F184" t="s">
        <v>728</v>
      </c>
      <c r="G184" t="s">
        <v>4821</v>
      </c>
      <c r="H184">
        <v>19264</v>
      </c>
      <c r="I184">
        <v>28</v>
      </c>
      <c r="J184">
        <v>33</v>
      </c>
      <c r="K184">
        <v>8</v>
      </c>
      <c r="L184">
        <v>5</v>
      </c>
      <c r="M184">
        <v>11</v>
      </c>
      <c r="N184">
        <v>2</v>
      </c>
      <c r="O184">
        <f>IF(Table2[[#This Row],[Home Bowl Scores]]&gt;Table2[[#This Row],[Away Bowl Scores]], 1, 0)</f>
        <v>0</v>
      </c>
      <c r="P184" t="str">
        <f>IF(Table2[[#This Row],[Home Win]]=1, Table2[[#This Row],[Home Team]], Table2[[#This Row],[Away Team]])</f>
        <v>South Carolina Gamecocks</v>
      </c>
      <c r="Q184" t="str">
        <f>IF(Table2[[#This Row],[Home Win]]=1, Table2[[#This Row],[Away Team]], Table2[[#This Row],[Home Team]])</f>
        <v>Michigan Wolverines</v>
      </c>
      <c r="R18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184" s="2" t="b">
        <f>OR(Table2[[#This Row],[Away Bowl Scores]]=0, Table2[[#This Row],[Home Bowl Scores]]=0)</f>
        <v>0</v>
      </c>
      <c r="T184" s="2">
        <f>SUM(Table2[[#This Row],[Home Bowl Scores]:[Away Bowl Scores]])</f>
        <v>61</v>
      </c>
    </row>
    <row r="185" spans="2:20" x14ac:dyDescent="0.3">
      <c r="B185">
        <v>2013</v>
      </c>
      <c r="C185">
        <v>36917</v>
      </c>
      <c r="D185" t="s">
        <v>365</v>
      </c>
      <c r="E185" t="s">
        <v>901</v>
      </c>
      <c r="F185" t="s">
        <v>365</v>
      </c>
      <c r="G185" t="s">
        <v>4834</v>
      </c>
      <c r="H185">
        <v>20820</v>
      </c>
      <c r="I185">
        <v>19</v>
      </c>
      <c r="J185">
        <v>42</v>
      </c>
      <c r="K185">
        <v>7</v>
      </c>
      <c r="L185">
        <v>6</v>
      </c>
      <c r="M185">
        <v>8</v>
      </c>
      <c r="N185">
        <v>5</v>
      </c>
      <c r="O185">
        <f>IF(Table2[[#This Row],[Home Bowl Scores]]&gt;Table2[[#This Row],[Away Bowl Scores]], 1, 0)</f>
        <v>0</v>
      </c>
      <c r="P185" t="str">
        <f>IF(Table2[[#This Row],[Home Win]]=1, Table2[[#This Row],[Home Team]], Table2[[#This Row],[Away Team]])</f>
        <v>Arizona Wildcats</v>
      </c>
      <c r="Q185" t="str">
        <f>IF(Table2[[#This Row],[Home Win]]=1, Table2[[#This Row],[Away Team]], Table2[[#This Row],[Home Team]])</f>
        <v>Boston College Eagles</v>
      </c>
      <c r="R18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85" s="2" t="b">
        <f>OR(Table2[[#This Row],[Away Bowl Scores]]=0, Table2[[#This Row],[Home Bowl Scores]]=0)</f>
        <v>0</v>
      </c>
      <c r="T185" s="2">
        <f>SUM(Table2[[#This Row],[Home Bowl Scores]:[Away Bowl Scores]])</f>
        <v>61</v>
      </c>
    </row>
    <row r="186" spans="2:20" x14ac:dyDescent="0.3">
      <c r="B186">
        <v>2013</v>
      </c>
      <c r="C186">
        <v>29106</v>
      </c>
      <c r="D186" t="s">
        <v>1749</v>
      </c>
      <c r="E186" t="s">
        <v>477</v>
      </c>
      <c r="F186" t="s">
        <v>1749</v>
      </c>
      <c r="G186" t="s">
        <v>4797</v>
      </c>
      <c r="H186">
        <v>20810</v>
      </c>
      <c r="I186">
        <v>38</v>
      </c>
      <c r="J186">
        <v>23</v>
      </c>
      <c r="K186">
        <v>7</v>
      </c>
      <c r="L186">
        <v>6</v>
      </c>
      <c r="M186">
        <v>8</v>
      </c>
      <c r="N186">
        <v>5</v>
      </c>
      <c r="O186">
        <f>IF(Table2[[#This Row],[Home Bowl Scores]]&gt;Table2[[#This Row],[Away Bowl Scores]], 1, 0)</f>
        <v>1</v>
      </c>
      <c r="P186" t="str">
        <f>IF(Table2[[#This Row],[Home Win]]=1, Table2[[#This Row],[Home Team]], Table2[[#This Row],[Away Team]])</f>
        <v>Oregon State Beavers</v>
      </c>
      <c r="Q186" t="str">
        <f>IF(Table2[[#This Row],[Home Win]]=1, Table2[[#This Row],[Away Team]], Table2[[#This Row],[Home Team]])</f>
        <v>Boise State Broncos</v>
      </c>
      <c r="R18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186" s="2" t="b">
        <f>OR(Table2[[#This Row],[Away Bowl Scores]]=0, Table2[[#This Row],[Home Bowl Scores]]=0)</f>
        <v>0</v>
      </c>
      <c r="T186" s="2">
        <f>SUM(Table2[[#This Row],[Home Bowl Scores]:[Away Bowl Scores]])</f>
        <v>61</v>
      </c>
    </row>
    <row r="187" spans="2:20" x14ac:dyDescent="0.3">
      <c r="B187">
        <v>2011</v>
      </c>
      <c r="C187">
        <v>60574</v>
      </c>
      <c r="D187" t="s">
        <v>865</v>
      </c>
      <c r="E187" t="s">
        <v>826</v>
      </c>
      <c r="F187" t="s">
        <v>865</v>
      </c>
      <c r="G187" t="s">
        <v>4821</v>
      </c>
      <c r="H187">
        <v>16243</v>
      </c>
      <c r="I187">
        <v>24</v>
      </c>
      <c r="J187">
        <v>37</v>
      </c>
      <c r="K187">
        <v>7</v>
      </c>
      <c r="L187">
        <v>6</v>
      </c>
      <c r="M187">
        <v>8</v>
      </c>
      <c r="N187">
        <v>5</v>
      </c>
      <c r="O187">
        <f>IF(Table2[[#This Row],[Home Bowl Scores]]&gt;Table2[[#This Row],[Away Bowl Scores]], 1, 0)</f>
        <v>0</v>
      </c>
      <c r="P187" t="str">
        <f>IF(Table2[[#This Row],[Home Win]]=1, Table2[[#This Row],[Home Team]], Table2[[#This Row],[Away Team]])</f>
        <v>Florida Gators</v>
      </c>
      <c r="Q187" t="str">
        <f>IF(Table2[[#This Row],[Home Win]]=1, Table2[[#This Row],[Away Team]], Table2[[#This Row],[Home Team]])</f>
        <v>Penn State Nittany Lions</v>
      </c>
      <c r="R18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87" s="2" t="b">
        <f>OR(Table2[[#This Row],[Away Bowl Scores]]=0, Table2[[#This Row],[Home Bowl Scores]]=0)</f>
        <v>0</v>
      </c>
      <c r="T187" s="2">
        <f>SUM(Table2[[#This Row],[Home Bowl Scores]:[Away Bowl Scores]])</f>
        <v>61</v>
      </c>
    </row>
    <row r="188" spans="2:20" x14ac:dyDescent="0.3">
      <c r="B188">
        <v>2008</v>
      </c>
      <c r="C188">
        <v>73712</v>
      </c>
      <c r="D188" t="s">
        <v>670</v>
      </c>
      <c r="E188" t="s">
        <v>527</v>
      </c>
      <c r="F188" t="s">
        <v>670</v>
      </c>
      <c r="G188" t="s">
        <v>4846</v>
      </c>
      <c r="H188">
        <v>13234</v>
      </c>
      <c r="I188">
        <v>30</v>
      </c>
      <c r="J188">
        <v>31</v>
      </c>
      <c r="K188">
        <v>8</v>
      </c>
      <c r="L188">
        <v>5</v>
      </c>
      <c r="M188">
        <v>9</v>
      </c>
      <c r="N188">
        <v>4</v>
      </c>
      <c r="O188">
        <f>IF(Table2[[#This Row],[Home Bowl Scores]]&gt;Table2[[#This Row],[Away Bowl Scores]], 1, 0)</f>
        <v>0</v>
      </c>
      <c r="P188" t="str">
        <f>IF(Table2[[#This Row],[Home Win]]=1, Table2[[#This Row],[Home Team]], Table2[[#This Row],[Away Team]])</f>
        <v>West Virginia Mountaineers</v>
      </c>
      <c r="Q188" t="str">
        <f>IF(Table2[[#This Row],[Home Win]]=1, Table2[[#This Row],[Away Team]], Table2[[#This Row],[Home Team]])</f>
        <v>North Carolina Tar Heels</v>
      </c>
      <c r="R18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188" s="2" t="b">
        <f>OR(Table2[[#This Row],[Away Bowl Scores]]=0, Table2[[#This Row],[Home Bowl Scores]]=0)</f>
        <v>0</v>
      </c>
      <c r="T188" s="2">
        <f>SUM(Table2[[#This Row],[Home Bowl Scores]:[Away Bowl Scores]])</f>
        <v>61</v>
      </c>
    </row>
    <row r="189" spans="2:20" x14ac:dyDescent="0.3">
      <c r="B189">
        <v>2004</v>
      </c>
      <c r="C189">
        <v>70412</v>
      </c>
      <c r="D189" t="s">
        <v>670</v>
      </c>
      <c r="E189" t="s">
        <v>365</v>
      </c>
      <c r="F189" t="s">
        <v>670</v>
      </c>
      <c r="G189" t="s">
        <v>4859</v>
      </c>
      <c r="H189">
        <v>7307</v>
      </c>
      <c r="I189">
        <v>24</v>
      </c>
      <c r="J189">
        <v>37</v>
      </c>
      <c r="K189">
        <v>6</v>
      </c>
      <c r="L189">
        <v>6</v>
      </c>
      <c r="M189">
        <v>9</v>
      </c>
      <c r="N189">
        <v>3</v>
      </c>
      <c r="O189">
        <f>IF(Table2[[#This Row],[Home Bowl Scores]]&gt;Table2[[#This Row],[Away Bowl Scores]], 1, 0)</f>
        <v>0</v>
      </c>
      <c r="P189" t="str">
        <f>IF(Table2[[#This Row],[Home Win]]=1, Table2[[#This Row],[Home Team]], Table2[[#This Row],[Away Team]])</f>
        <v>Boston College Eagles</v>
      </c>
      <c r="Q189" t="str">
        <f>IF(Table2[[#This Row],[Home Win]]=1, Table2[[#This Row],[Away Team]], Table2[[#This Row],[Home Team]])</f>
        <v>North Carolina Tar Heels</v>
      </c>
      <c r="R18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189" s="2" t="b">
        <f>OR(Table2[[#This Row],[Away Bowl Scores]]=0, Table2[[#This Row],[Home Bowl Scores]]=0)</f>
        <v>0</v>
      </c>
      <c r="T189" s="2">
        <f>SUM(Table2[[#This Row],[Home Bowl Scores]:[Away Bowl Scores]])</f>
        <v>61</v>
      </c>
    </row>
    <row r="190" spans="2:20" x14ac:dyDescent="0.3">
      <c r="B190">
        <v>2004</v>
      </c>
      <c r="C190">
        <v>64565</v>
      </c>
      <c r="D190" t="s">
        <v>2165</v>
      </c>
      <c r="E190" t="s">
        <v>648</v>
      </c>
      <c r="F190" t="s">
        <v>2165</v>
      </c>
      <c r="G190" t="s">
        <v>4837</v>
      </c>
      <c r="H190">
        <v>5905</v>
      </c>
      <c r="I190">
        <v>27</v>
      </c>
      <c r="J190">
        <v>34</v>
      </c>
      <c r="K190">
        <v>9</v>
      </c>
      <c r="L190">
        <v>4</v>
      </c>
      <c r="M190">
        <v>11</v>
      </c>
      <c r="N190">
        <v>3</v>
      </c>
      <c r="O190">
        <f>IF(Table2[[#This Row],[Home Bowl Scores]]&gt;Table2[[#This Row],[Away Bowl Scores]], 1, 0)</f>
        <v>0</v>
      </c>
      <c r="P190" t="str">
        <f>IF(Table2[[#This Row],[Home Win]]=1, Table2[[#This Row],[Home Team]], Table2[[#This Row],[Away Team]])</f>
        <v>Georgia Bulldogs</v>
      </c>
      <c r="Q190" t="str">
        <f>IF(Table2[[#This Row],[Home Win]]=1, Table2[[#This Row],[Away Team]], Table2[[#This Row],[Home Team]])</f>
        <v>Purdue Boilermakers</v>
      </c>
      <c r="R19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190" s="2" t="b">
        <f>OR(Table2[[#This Row],[Away Bowl Scores]]=0, Table2[[#This Row],[Home Bowl Scores]]=0)</f>
        <v>0</v>
      </c>
      <c r="T190" s="2">
        <f>SUM(Table2[[#This Row],[Home Bowl Scores]:[Away Bowl Scores]])</f>
        <v>61</v>
      </c>
    </row>
    <row r="191" spans="2:20" x14ac:dyDescent="0.3">
      <c r="B191">
        <v>2004</v>
      </c>
      <c r="C191">
        <v>27235</v>
      </c>
      <c r="D191" t="s">
        <v>1372</v>
      </c>
      <c r="E191" t="s">
        <v>629</v>
      </c>
      <c r="F191" t="s">
        <v>1372</v>
      </c>
      <c r="G191" t="s">
        <v>4858</v>
      </c>
      <c r="H191">
        <v>7305</v>
      </c>
      <c r="I191">
        <v>28</v>
      </c>
      <c r="J191">
        <v>33</v>
      </c>
      <c r="K191">
        <v>8</v>
      </c>
      <c r="L191">
        <v>4</v>
      </c>
      <c r="M191">
        <v>8</v>
      </c>
      <c r="N191">
        <v>5</v>
      </c>
      <c r="O191">
        <f>IF(Table2[[#This Row],[Home Bowl Scores]]&gt;Table2[[#This Row],[Away Bowl Scores]], 1, 0)</f>
        <v>0</v>
      </c>
      <c r="P191" t="str">
        <f>IF(Table2[[#This Row],[Home Win]]=1, Table2[[#This Row],[Home Team]], Table2[[#This Row],[Away Team]])</f>
        <v>Colorado Buffaloes</v>
      </c>
      <c r="Q191" t="str">
        <f>IF(Table2[[#This Row],[Home Win]]=1, Table2[[#This Row],[Away Team]], Table2[[#This Row],[Home Team]])</f>
        <v>UTEP Miners</v>
      </c>
      <c r="R19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91" s="2" t="b">
        <f>OR(Table2[[#This Row],[Away Bowl Scores]]=0, Table2[[#This Row],[Home Bowl Scores]]=0)</f>
        <v>0</v>
      </c>
      <c r="T191" s="2">
        <f>SUM(Table2[[#This Row],[Home Bowl Scores]:[Away Bowl Scores]])</f>
        <v>61</v>
      </c>
    </row>
    <row r="192" spans="2:20" x14ac:dyDescent="0.3">
      <c r="B192">
        <v>2003</v>
      </c>
      <c r="C192">
        <v>49894</v>
      </c>
      <c r="D192" t="s">
        <v>455</v>
      </c>
      <c r="E192" t="s">
        <v>1331</v>
      </c>
      <c r="F192" t="s">
        <v>455</v>
      </c>
      <c r="G192" t="s">
        <v>4813</v>
      </c>
      <c r="H192">
        <v>5899</v>
      </c>
      <c r="I192">
        <v>31</v>
      </c>
      <c r="J192">
        <v>30</v>
      </c>
      <c r="K192">
        <v>10</v>
      </c>
      <c r="L192">
        <v>3</v>
      </c>
      <c r="M192">
        <v>8</v>
      </c>
      <c r="N192">
        <v>5</v>
      </c>
      <c r="O192">
        <f>IF(Table2[[#This Row],[Home Bowl Scores]]&gt;Table2[[#This Row],[Away Bowl Scores]], 1, 0)</f>
        <v>1</v>
      </c>
      <c r="P192" t="str">
        <f>IF(Table2[[#This Row],[Home Win]]=1, Table2[[#This Row],[Home Team]], Table2[[#This Row],[Away Team]])</f>
        <v>Minnesota Golden Gophers</v>
      </c>
      <c r="Q192" t="str">
        <f>IF(Table2[[#This Row],[Home Win]]=1, Table2[[#This Row],[Away Team]], Table2[[#This Row],[Home Team]])</f>
        <v>Oregon Ducks</v>
      </c>
      <c r="R19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192" s="2" t="b">
        <f>OR(Table2[[#This Row],[Away Bowl Scores]]=0, Table2[[#This Row],[Home Bowl Scores]]=0)</f>
        <v>0</v>
      </c>
      <c r="T192" s="2">
        <f>SUM(Table2[[#This Row],[Home Bowl Scores]:[Away Bowl Scores]])</f>
        <v>61</v>
      </c>
    </row>
    <row r="193" spans="2:20" x14ac:dyDescent="0.3">
      <c r="B193">
        <v>2002</v>
      </c>
      <c r="C193">
        <v>58717</v>
      </c>
      <c r="D193" t="s">
        <v>1349</v>
      </c>
      <c r="E193" t="s">
        <v>572</v>
      </c>
      <c r="F193" t="s">
        <v>1349</v>
      </c>
      <c r="G193" t="s">
        <v>4803</v>
      </c>
      <c r="H193">
        <v>4391</v>
      </c>
      <c r="I193">
        <v>27</v>
      </c>
      <c r="J193">
        <v>34</v>
      </c>
      <c r="K193">
        <v>8</v>
      </c>
      <c r="L193">
        <v>6</v>
      </c>
      <c r="M193">
        <v>11</v>
      </c>
      <c r="N193">
        <v>2</v>
      </c>
      <c r="O193">
        <f>IF(Table2[[#This Row],[Home Bowl Scores]]&gt;Table2[[#This Row],[Away Bowl Scores]], 1, 0)</f>
        <v>0</v>
      </c>
      <c r="P193" t="str">
        <f>IF(Table2[[#This Row],[Home Win]]=1, Table2[[#This Row],[Home Team]], Table2[[#This Row],[Away Team]])</f>
        <v>Kansas State Wildcats</v>
      </c>
      <c r="Q193" t="str">
        <f>IF(Table2[[#This Row],[Home Win]]=1, Table2[[#This Row],[Away Team]], Table2[[#This Row],[Home Team]])</f>
        <v>Arizona State Sun Devils</v>
      </c>
      <c r="R19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193" s="2" t="b">
        <f>OR(Table2[[#This Row],[Away Bowl Scores]]=0, Table2[[#This Row],[Home Bowl Scores]]=0)</f>
        <v>0</v>
      </c>
      <c r="T193" s="2">
        <f>SUM(Table2[[#This Row],[Home Bowl Scores]:[Away Bowl Scores]])</f>
        <v>61</v>
      </c>
    </row>
    <row r="194" spans="2:20" x14ac:dyDescent="0.3">
      <c r="B194">
        <v>2001</v>
      </c>
      <c r="C194">
        <v>68741</v>
      </c>
      <c r="D194" t="s">
        <v>611</v>
      </c>
      <c r="E194" t="s">
        <v>808</v>
      </c>
      <c r="F194" t="s">
        <v>611</v>
      </c>
      <c r="G194" t="s">
        <v>4836</v>
      </c>
      <c r="H194">
        <v>1398</v>
      </c>
      <c r="I194">
        <v>41</v>
      </c>
      <c r="J194">
        <v>20</v>
      </c>
      <c r="K194">
        <v>11</v>
      </c>
      <c r="L194">
        <v>1</v>
      </c>
      <c r="M194">
        <v>9</v>
      </c>
      <c r="N194">
        <v>3</v>
      </c>
      <c r="O194">
        <f>IF(Table2[[#This Row],[Home Bowl Scores]]&gt;Table2[[#This Row],[Away Bowl Scores]], 1, 0)</f>
        <v>1</v>
      </c>
      <c r="P194" t="str">
        <f>IF(Table2[[#This Row],[Home Win]]=1, Table2[[#This Row],[Home Team]], Table2[[#This Row],[Away Team]])</f>
        <v>Virginia Tech Hokies</v>
      </c>
      <c r="Q194" t="str">
        <f>IF(Table2[[#This Row],[Home Win]]=1, Table2[[#This Row],[Away Team]], Table2[[#This Row],[Home Team]])</f>
        <v>Clemson Tigers</v>
      </c>
      <c r="R19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0.91666666666666663</v>
      </c>
      <c r="S194" s="2" t="b">
        <f>OR(Table2[[#This Row],[Away Bowl Scores]]=0, Table2[[#This Row],[Home Bowl Scores]]=0)</f>
        <v>0</v>
      </c>
      <c r="T194" s="2">
        <f>SUM(Table2[[#This Row],[Home Bowl Scores]:[Away Bowl Scores]])</f>
        <v>61</v>
      </c>
    </row>
    <row r="195" spans="2:20" x14ac:dyDescent="0.3">
      <c r="B195">
        <v>2000</v>
      </c>
      <c r="C195">
        <v>26203</v>
      </c>
      <c r="D195" t="s">
        <v>1372</v>
      </c>
      <c r="E195" t="s">
        <v>477</v>
      </c>
      <c r="F195" t="s">
        <v>1372</v>
      </c>
      <c r="G195" t="s">
        <v>4850</v>
      </c>
      <c r="H195">
        <v>1385</v>
      </c>
      <c r="I195">
        <v>23</v>
      </c>
      <c r="J195">
        <v>38</v>
      </c>
      <c r="K195">
        <v>8</v>
      </c>
      <c r="L195">
        <v>4</v>
      </c>
      <c r="M195">
        <v>10</v>
      </c>
      <c r="N195">
        <v>2</v>
      </c>
      <c r="O195">
        <f>IF(Table2[[#This Row],[Home Bowl Scores]]&gt;Table2[[#This Row],[Away Bowl Scores]], 1, 0)</f>
        <v>0</v>
      </c>
      <c r="P195" t="str">
        <f>IF(Table2[[#This Row],[Home Win]]=1, Table2[[#This Row],[Home Team]], Table2[[#This Row],[Away Team]])</f>
        <v>Boise State Broncos</v>
      </c>
      <c r="Q195" t="str">
        <f>IF(Table2[[#This Row],[Home Win]]=1, Table2[[#This Row],[Away Team]], Table2[[#This Row],[Home Team]])</f>
        <v>UTEP Miners</v>
      </c>
      <c r="R19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195" s="2" t="b">
        <f>OR(Table2[[#This Row],[Away Bowl Scores]]=0, Table2[[#This Row],[Home Bowl Scores]]=0)</f>
        <v>0</v>
      </c>
      <c r="T195" s="2">
        <f>SUM(Table2[[#This Row],[Home Bowl Scores]:[Away Bowl Scores]])</f>
        <v>61</v>
      </c>
    </row>
    <row r="196" spans="2:20" x14ac:dyDescent="0.3">
      <c r="B196">
        <v>2016</v>
      </c>
      <c r="C196">
        <v>26656</v>
      </c>
      <c r="D196" t="s">
        <v>433</v>
      </c>
      <c r="E196" t="s">
        <v>432</v>
      </c>
      <c r="F196" t="s">
        <v>433</v>
      </c>
      <c r="G196" t="s">
        <v>4802</v>
      </c>
      <c r="H196">
        <v>27083</v>
      </c>
      <c r="I196">
        <v>34</v>
      </c>
      <c r="J196">
        <v>26</v>
      </c>
      <c r="K196">
        <v>7</v>
      </c>
      <c r="L196">
        <v>6</v>
      </c>
      <c r="M196">
        <v>10</v>
      </c>
      <c r="N196">
        <v>4</v>
      </c>
      <c r="O196">
        <f>IF(Table2[[#This Row],[Home Bowl Scores]]&gt;Table2[[#This Row],[Away Bowl Scores]], 1, 0)</f>
        <v>1</v>
      </c>
      <c r="P196" t="str">
        <f>IF(Table2[[#This Row],[Home Win]]=1, Table2[[#This Row],[Home Team]], Table2[[#This Row],[Away Team]])</f>
        <v>Wake Forest Demon Deacons</v>
      </c>
      <c r="Q196" t="str">
        <f>IF(Table2[[#This Row],[Home Win]]=1, Table2[[#This Row],[Away Team]], Table2[[#This Row],[Home Team]])</f>
        <v>Temple Owls</v>
      </c>
      <c r="R19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196" s="2" t="b">
        <f>OR(Table2[[#This Row],[Away Bowl Scores]]=0, Table2[[#This Row],[Home Bowl Scores]]=0)</f>
        <v>0</v>
      </c>
      <c r="T196" s="2">
        <f>SUM(Table2[[#This Row],[Home Bowl Scores]:[Away Bowl Scores]])</f>
        <v>60</v>
      </c>
    </row>
    <row r="197" spans="2:20" x14ac:dyDescent="0.3">
      <c r="B197">
        <v>2015</v>
      </c>
      <c r="C197">
        <v>21395</v>
      </c>
      <c r="D197" t="s">
        <v>115</v>
      </c>
      <c r="E197" t="s">
        <v>301</v>
      </c>
      <c r="F197" t="s">
        <v>115</v>
      </c>
      <c r="G197" t="s">
        <v>4788</v>
      </c>
      <c r="H197">
        <v>25506</v>
      </c>
      <c r="I197">
        <v>31</v>
      </c>
      <c r="J197">
        <v>29</v>
      </c>
      <c r="K197">
        <v>11</v>
      </c>
      <c r="L197">
        <v>2</v>
      </c>
      <c r="M197">
        <v>8</v>
      </c>
      <c r="N197">
        <v>5</v>
      </c>
      <c r="O197">
        <f>IF(Table2[[#This Row],[Home Bowl Scores]]&gt;Table2[[#This Row],[Away Bowl Scores]], 1, 0)</f>
        <v>1</v>
      </c>
      <c r="P197" t="str">
        <f>IF(Table2[[#This Row],[Home Win]]=1, Table2[[#This Row],[Home Team]], Table2[[#This Row],[Away Team]])</f>
        <v>Appalachian State Mountaineers</v>
      </c>
      <c r="Q197" t="str">
        <f>IF(Table2[[#This Row],[Home Win]]=1, Table2[[#This Row],[Away Team]], Table2[[#This Row],[Home Team]])</f>
        <v>Ohio Bobcats</v>
      </c>
      <c r="R19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197" s="2" t="b">
        <f>OR(Table2[[#This Row],[Away Bowl Scores]]=0, Table2[[#This Row],[Home Bowl Scores]]=0)</f>
        <v>0</v>
      </c>
      <c r="T197" s="2">
        <f>SUM(Table2[[#This Row],[Home Bowl Scores]:[Away Bowl Scores]])</f>
        <v>60</v>
      </c>
    </row>
    <row r="198" spans="2:20" x14ac:dyDescent="0.3">
      <c r="B198">
        <v>2013</v>
      </c>
      <c r="C198">
        <v>52930</v>
      </c>
      <c r="D198" t="s">
        <v>1181</v>
      </c>
      <c r="E198" t="s">
        <v>1349</v>
      </c>
      <c r="F198" t="s">
        <v>1181</v>
      </c>
      <c r="G198" t="s">
        <v>4803</v>
      </c>
      <c r="H198">
        <v>20819</v>
      </c>
      <c r="I198">
        <v>37</v>
      </c>
      <c r="J198">
        <v>23</v>
      </c>
      <c r="K198">
        <v>8</v>
      </c>
      <c r="L198">
        <v>5</v>
      </c>
      <c r="M198">
        <v>10</v>
      </c>
      <c r="N198">
        <v>4</v>
      </c>
      <c r="O198">
        <f>IF(Table2[[#This Row],[Home Bowl Scores]]&gt;Table2[[#This Row],[Away Bowl Scores]], 1, 0)</f>
        <v>1</v>
      </c>
      <c r="P198" t="str">
        <f>IF(Table2[[#This Row],[Home Win]]=1, Table2[[#This Row],[Home Team]], Table2[[#This Row],[Away Team]])</f>
        <v>Texas Tech Red Raiders</v>
      </c>
      <c r="Q198" t="str">
        <f>IF(Table2[[#This Row],[Home Win]]=1, Table2[[#This Row],[Away Team]], Table2[[#This Row],[Home Team]])</f>
        <v>Arizona State Sun Devils</v>
      </c>
      <c r="R19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198" s="2" t="b">
        <f>OR(Table2[[#This Row],[Away Bowl Scores]]=0, Table2[[#This Row],[Home Bowl Scores]]=0)</f>
        <v>0</v>
      </c>
      <c r="T198" s="2">
        <f>SUM(Table2[[#This Row],[Home Bowl Scores]:[Away Bowl Scores]])</f>
        <v>60</v>
      </c>
    </row>
    <row r="199" spans="2:20" x14ac:dyDescent="0.3">
      <c r="B199">
        <v>2005</v>
      </c>
      <c r="C199">
        <v>62000</v>
      </c>
      <c r="D199" t="s">
        <v>689</v>
      </c>
      <c r="E199" t="s">
        <v>728</v>
      </c>
      <c r="F199" t="s">
        <v>689</v>
      </c>
      <c r="G199" t="s">
        <v>4811</v>
      </c>
      <c r="H199">
        <v>8723</v>
      </c>
      <c r="I199">
        <v>32</v>
      </c>
      <c r="J199">
        <v>28</v>
      </c>
      <c r="K199">
        <v>8</v>
      </c>
      <c r="L199">
        <v>4</v>
      </c>
      <c r="M199">
        <v>7</v>
      </c>
      <c r="N199">
        <v>5</v>
      </c>
      <c r="O199">
        <f>IF(Table2[[#This Row],[Home Bowl Scores]]&gt;Table2[[#This Row],[Away Bowl Scores]], 1, 0)</f>
        <v>1</v>
      </c>
      <c r="P199" t="str">
        <f>IF(Table2[[#This Row],[Home Win]]=1, Table2[[#This Row],[Home Team]], Table2[[#This Row],[Away Team]])</f>
        <v>Nebraska Cornhuskers</v>
      </c>
      <c r="Q199" t="str">
        <f>IF(Table2[[#This Row],[Home Win]]=1, Table2[[#This Row],[Away Team]], Table2[[#This Row],[Home Team]])</f>
        <v>Michigan Wolverines</v>
      </c>
      <c r="R19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199" s="2" t="b">
        <f>OR(Table2[[#This Row],[Away Bowl Scores]]=0, Table2[[#This Row],[Home Bowl Scores]]=0)</f>
        <v>0</v>
      </c>
      <c r="T199" s="2">
        <f>SUM(Table2[[#This Row],[Home Bowl Scores]:[Away Bowl Scores]])</f>
        <v>60</v>
      </c>
    </row>
    <row r="200" spans="2:20" x14ac:dyDescent="0.3">
      <c r="B200">
        <v>2001</v>
      </c>
      <c r="C200">
        <v>47812</v>
      </c>
      <c r="D200" t="s">
        <v>457</v>
      </c>
      <c r="E200" t="s">
        <v>2165</v>
      </c>
      <c r="F200" t="s">
        <v>457</v>
      </c>
      <c r="G200" t="s">
        <v>4813</v>
      </c>
      <c r="H200">
        <v>2898</v>
      </c>
      <c r="I200">
        <v>33</v>
      </c>
      <c r="J200">
        <v>27</v>
      </c>
      <c r="K200">
        <v>10</v>
      </c>
      <c r="L200">
        <v>2</v>
      </c>
      <c r="M200">
        <v>6</v>
      </c>
      <c r="N200">
        <v>6</v>
      </c>
      <c r="O200">
        <f>IF(Table2[[#This Row],[Home Bowl Scores]]&gt;Table2[[#This Row],[Away Bowl Scores]], 1, 0)</f>
        <v>1</v>
      </c>
      <c r="P200" t="str">
        <f>IF(Table2[[#This Row],[Home Win]]=1, Table2[[#This Row],[Home Team]], Table2[[#This Row],[Away Team]])</f>
        <v>Washington State Cougars</v>
      </c>
      <c r="Q200" t="str">
        <f>IF(Table2[[#This Row],[Home Win]]=1, Table2[[#This Row],[Away Team]], Table2[[#This Row],[Home Team]])</f>
        <v>Purdue Boilermakers</v>
      </c>
      <c r="R20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200" s="2" t="b">
        <f>OR(Table2[[#This Row],[Away Bowl Scores]]=0, Table2[[#This Row],[Home Bowl Scores]]=0)</f>
        <v>0</v>
      </c>
      <c r="T200" s="2">
        <f>SUM(Table2[[#This Row],[Home Bowl Scores]:[Away Bowl Scores]])</f>
        <v>60</v>
      </c>
    </row>
    <row r="201" spans="2:20" x14ac:dyDescent="0.3">
      <c r="B201">
        <v>2016</v>
      </c>
      <c r="C201">
        <v>46902</v>
      </c>
      <c r="D201" t="s">
        <v>611</v>
      </c>
      <c r="E201" t="s">
        <v>610</v>
      </c>
      <c r="F201" t="s">
        <v>611</v>
      </c>
      <c r="G201" t="s">
        <v>4810</v>
      </c>
      <c r="H201">
        <v>27104</v>
      </c>
      <c r="I201">
        <v>35</v>
      </c>
      <c r="J201">
        <v>24</v>
      </c>
      <c r="K201">
        <v>10</v>
      </c>
      <c r="L201">
        <v>4</v>
      </c>
      <c r="M201">
        <v>7</v>
      </c>
      <c r="N201">
        <v>6</v>
      </c>
      <c r="O201">
        <f>IF(Table2[[#This Row],[Home Bowl Scores]]&gt;Table2[[#This Row],[Away Bowl Scores]], 1, 0)</f>
        <v>1</v>
      </c>
      <c r="P201" t="str">
        <f>IF(Table2[[#This Row],[Home Win]]=1, Table2[[#This Row],[Home Team]], Table2[[#This Row],[Away Team]])</f>
        <v>Virginia Tech Hokies</v>
      </c>
      <c r="Q201" t="str">
        <f>IF(Table2[[#This Row],[Home Win]]=1, Table2[[#This Row],[Away Team]], Table2[[#This Row],[Home Team]])</f>
        <v>Arkansas Razorbacks</v>
      </c>
      <c r="R20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201" s="2" t="b">
        <f>OR(Table2[[#This Row],[Away Bowl Scores]]=0, Table2[[#This Row],[Home Bowl Scores]]=0)</f>
        <v>0</v>
      </c>
      <c r="T201" s="2">
        <f>SUM(Table2[[#This Row],[Home Bowl Scores]:[Away Bowl Scores]])</f>
        <v>59</v>
      </c>
    </row>
    <row r="202" spans="2:20" x14ac:dyDescent="0.3">
      <c r="B202">
        <v>2016</v>
      </c>
      <c r="C202">
        <v>0</v>
      </c>
      <c r="D202" t="s">
        <v>118</v>
      </c>
      <c r="E202" t="s">
        <v>115</v>
      </c>
      <c r="F202" t="s">
        <v>118</v>
      </c>
      <c r="G202" t="s">
        <v>4788</v>
      </c>
      <c r="H202">
        <v>27077</v>
      </c>
      <c r="I202">
        <v>28</v>
      </c>
      <c r="J202">
        <v>31</v>
      </c>
      <c r="K202">
        <v>9</v>
      </c>
      <c r="L202">
        <v>4</v>
      </c>
      <c r="M202">
        <v>10</v>
      </c>
      <c r="N202">
        <v>3</v>
      </c>
      <c r="O202">
        <f>IF(Table2[[#This Row],[Home Bowl Scores]]&gt;Table2[[#This Row],[Away Bowl Scores]], 1, 0)</f>
        <v>0</v>
      </c>
      <c r="P202" t="str">
        <f>IF(Table2[[#This Row],[Home Win]]=1, Table2[[#This Row],[Home Team]], Table2[[#This Row],[Away Team]])</f>
        <v>Appalachian State Mountaineers</v>
      </c>
      <c r="Q202" t="str">
        <f>IF(Table2[[#This Row],[Home Win]]=1, Table2[[#This Row],[Away Team]], Table2[[#This Row],[Home Team]])</f>
        <v>Toledo Rockets</v>
      </c>
      <c r="R20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02" s="2" t="b">
        <f>OR(Table2[[#This Row],[Away Bowl Scores]]=0, Table2[[#This Row],[Home Bowl Scores]]=0)</f>
        <v>0</v>
      </c>
      <c r="T202" s="2">
        <f>SUM(Table2[[#This Row],[Home Bowl Scores]:[Away Bowl Scores]])</f>
        <v>59</v>
      </c>
    </row>
    <row r="203" spans="2:20" x14ac:dyDescent="0.3">
      <c r="B203">
        <v>2014</v>
      </c>
      <c r="C203">
        <v>60419</v>
      </c>
      <c r="D203" t="s">
        <v>767</v>
      </c>
      <c r="E203" t="s">
        <v>1273</v>
      </c>
      <c r="F203" t="s">
        <v>767</v>
      </c>
      <c r="G203" t="s">
        <v>4814</v>
      </c>
      <c r="H203">
        <v>23957</v>
      </c>
      <c r="I203">
        <v>28</v>
      </c>
      <c r="J203">
        <v>31</v>
      </c>
      <c r="K203">
        <v>8</v>
      </c>
      <c r="L203">
        <v>5</v>
      </c>
      <c r="M203">
        <v>8</v>
      </c>
      <c r="N203">
        <v>5</v>
      </c>
      <c r="O203">
        <f>IF(Table2[[#This Row],[Home Bowl Scores]]&gt;Table2[[#This Row],[Away Bowl Scores]], 1, 0)</f>
        <v>0</v>
      </c>
      <c r="P203" t="str">
        <f>IF(Table2[[#This Row],[Home Win]]=1, Table2[[#This Row],[Home Team]], Table2[[#This Row],[Away Team]])</f>
        <v>Notre Dame Fighting Irish</v>
      </c>
      <c r="Q203" t="str">
        <f>IF(Table2[[#This Row],[Home Win]]=1, Table2[[#This Row],[Away Team]], Table2[[#This Row],[Home Team]])</f>
        <v>LSU Tigers</v>
      </c>
      <c r="R20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03" s="2" t="b">
        <f>OR(Table2[[#This Row],[Away Bowl Scores]]=0, Table2[[#This Row],[Home Bowl Scores]]=0)</f>
        <v>0</v>
      </c>
      <c r="T203" s="2">
        <f>SUM(Table2[[#This Row],[Home Bowl Scores]:[Away Bowl Scores]])</f>
        <v>59</v>
      </c>
    </row>
    <row r="204" spans="2:20" x14ac:dyDescent="0.3">
      <c r="B204">
        <v>2012</v>
      </c>
      <c r="C204">
        <v>41853</v>
      </c>
      <c r="D204" t="s">
        <v>2060</v>
      </c>
      <c r="E204" t="s">
        <v>301</v>
      </c>
      <c r="F204" t="s">
        <v>2060</v>
      </c>
      <c r="G204" t="s">
        <v>4800</v>
      </c>
      <c r="H204">
        <v>19250</v>
      </c>
      <c r="I204">
        <v>14</v>
      </c>
      <c r="J204">
        <v>45</v>
      </c>
      <c r="K204">
        <v>8</v>
      </c>
      <c r="L204">
        <v>5</v>
      </c>
      <c r="M204">
        <v>9</v>
      </c>
      <c r="N204">
        <v>4</v>
      </c>
      <c r="O204">
        <f>IF(Table2[[#This Row],[Home Bowl Scores]]&gt;Table2[[#This Row],[Away Bowl Scores]], 1, 0)</f>
        <v>0</v>
      </c>
      <c r="P204" t="str">
        <f>IF(Table2[[#This Row],[Home Win]]=1, Table2[[#This Row],[Home Team]], Table2[[#This Row],[Away Team]])</f>
        <v>Ohio Bobcats</v>
      </c>
      <c r="Q204" t="str">
        <f>IF(Table2[[#This Row],[Home Win]]=1, Table2[[#This Row],[Away Team]], Table2[[#This Row],[Home Team]])</f>
        <v>Louisiana-Monroe Warhawks</v>
      </c>
      <c r="R20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204" s="2" t="b">
        <f>OR(Table2[[#This Row],[Away Bowl Scores]]=0, Table2[[#This Row],[Home Bowl Scores]]=0)</f>
        <v>0</v>
      </c>
      <c r="T204" s="2">
        <f>SUM(Table2[[#This Row],[Home Bowl Scores]:[Away Bowl Scores]])</f>
        <v>59</v>
      </c>
    </row>
    <row r="205" spans="2:20" x14ac:dyDescent="0.3">
      <c r="B205">
        <v>2010</v>
      </c>
      <c r="C205">
        <v>20017</v>
      </c>
      <c r="D205" t="s">
        <v>769</v>
      </c>
      <c r="E205" t="s">
        <v>138</v>
      </c>
      <c r="F205" t="s">
        <v>769</v>
      </c>
      <c r="G205" t="s">
        <v>4830</v>
      </c>
      <c r="H205">
        <v>16222</v>
      </c>
      <c r="I205">
        <v>31</v>
      </c>
      <c r="J205">
        <v>28</v>
      </c>
      <c r="K205">
        <v>7</v>
      </c>
      <c r="L205">
        <v>6</v>
      </c>
      <c r="M205">
        <v>8</v>
      </c>
      <c r="N205">
        <v>5</v>
      </c>
      <c r="O205">
        <f>IF(Table2[[#This Row],[Home Bowl Scores]]&gt;Table2[[#This Row],[Away Bowl Scores]], 1, 0)</f>
        <v>1</v>
      </c>
      <c r="P205" t="str">
        <f>IF(Table2[[#This Row],[Home Win]]=1, Table2[[#This Row],[Home Team]], Table2[[#This Row],[Away Team]])</f>
        <v>Louisville Cardinals</v>
      </c>
      <c r="Q205" t="str">
        <f>IF(Table2[[#This Row],[Home Win]]=1, Table2[[#This Row],[Away Team]], Table2[[#This Row],[Home Team]])</f>
        <v>Southern Miss Golden Eagles</v>
      </c>
      <c r="R20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05" s="2" t="b">
        <f>OR(Table2[[#This Row],[Away Bowl Scores]]=0, Table2[[#This Row],[Home Bowl Scores]]=0)</f>
        <v>0</v>
      </c>
      <c r="T205" s="2">
        <f>SUM(Table2[[#This Row],[Home Bowl Scores]:[Away Bowl Scores]])</f>
        <v>59</v>
      </c>
    </row>
    <row r="206" spans="2:20" x14ac:dyDescent="0.3">
      <c r="B206">
        <v>2008</v>
      </c>
      <c r="C206">
        <v>60243</v>
      </c>
      <c r="D206" t="s">
        <v>2411</v>
      </c>
      <c r="E206" t="s">
        <v>1181</v>
      </c>
      <c r="F206" t="s">
        <v>2411</v>
      </c>
      <c r="G206" t="s">
        <v>4836</v>
      </c>
      <c r="H206">
        <v>11704</v>
      </c>
      <c r="I206">
        <v>28</v>
      </c>
      <c r="J206">
        <v>31</v>
      </c>
      <c r="K206">
        <v>9</v>
      </c>
      <c r="L206">
        <v>4</v>
      </c>
      <c r="M206">
        <v>9</v>
      </c>
      <c r="N206">
        <v>4</v>
      </c>
      <c r="O206">
        <f>IF(Table2[[#This Row],[Home Bowl Scores]]&gt;Table2[[#This Row],[Away Bowl Scores]], 1, 0)</f>
        <v>0</v>
      </c>
      <c r="P206" t="str">
        <f>IF(Table2[[#This Row],[Home Win]]=1, Table2[[#This Row],[Home Team]], Table2[[#This Row],[Away Team]])</f>
        <v>Texas Tech Red Raiders</v>
      </c>
      <c r="Q206" t="str">
        <f>IF(Table2[[#This Row],[Home Win]]=1, Table2[[#This Row],[Away Team]], Table2[[#This Row],[Home Team]])</f>
        <v>Virginia Cavaliers</v>
      </c>
      <c r="R20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206" s="2" t="b">
        <f>OR(Table2[[#This Row],[Away Bowl Scores]]=0, Table2[[#This Row],[Home Bowl Scores]]=0)</f>
        <v>0</v>
      </c>
      <c r="T206" s="2">
        <f>SUM(Table2[[#This Row],[Home Bowl Scores]:[Away Bowl Scores]])</f>
        <v>59</v>
      </c>
    </row>
    <row r="207" spans="2:20" x14ac:dyDescent="0.3">
      <c r="B207">
        <v>2006</v>
      </c>
      <c r="C207">
        <v>63780</v>
      </c>
      <c r="D207" t="s">
        <v>611</v>
      </c>
      <c r="E207" t="s">
        <v>769</v>
      </c>
      <c r="F207" t="s">
        <v>611</v>
      </c>
      <c r="G207" t="s">
        <v>4836</v>
      </c>
      <c r="H207">
        <v>8735</v>
      </c>
      <c r="I207">
        <v>35</v>
      </c>
      <c r="J207">
        <v>24</v>
      </c>
      <c r="K207">
        <v>11</v>
      </c>
      <c r="L207">
        <v>2</v>
      </c>
      <c r="M207">
        <v>9</v>
      </c>
      <c r="N207">
        <v>3</v>
      </c>
      <c r="O207">
        <f>IF(Table2[[#This Row],[Home Bowl Scores]]&gt;Table2[[#This Row],[Away Bowl Scores]], 1, 0)</f>
        <v>1</v>
      </c>
      <c r="P207" t="str">
        <f>IF(Table2[[#This Row],[Home Win]]=1, Table2[[#This Row],[Home Team]], Table2[[#This Row],[Away Team]])</f>
        <v>Virginia Tech Hokies</v>
      </c>
      <c r="Q207" t="str">
        <f>IF(Table2[[#This Row],[Home Win]]=1, Table2[[#This Row],[Away Team]], Table2[[#This Row],[Home Team]])</f>
        <v>Louisville Cardinals</v>
      </c>
      <c r="R20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07" s="2" t="b">
        <f>OR(Table2[[#This Row],[Away Bowl Scores]]=0, Table2[[#This Row],[Home Bowl Scores]]=0)</f>
        <v>0</v>
      </c>
      <c r="T207" s="2">
        <f>SUM(Table2[[#This Row],[Home Bowl Scores]:[Away Bowl Scores]])</f>
        <v>59</v>
      </c>
    </row>
    <row r="208" spans="2:20" x14ac:dyDescent="0.3">
      <c r="B208">
        <v>2004</v>
      </c>
      <c r="C208">
        <v>73928</v>
      </c>
      <c r="D208" t="s">
        <v>2210</v>
      </c>
      <c r="E208" t="s">
        <v>626</v>
      </c>
      <c r="F208" t="s">
        <v>2210</v>
      </c>
      <c r="G208" t="s">
        <v>4822</v>
      </c>
      <c r="H208">
        <v>5908</v>
      </c>
      <c r="I208">
        <v>31</v>
      </c>
      <c r="J208">
        <v>28</v>
      </c>
      <c r="K208">
        <v>10</v>
      </c>
      <c r="L208">
        <v>3</v>
      </c>
      <c r="M208">
        <v>9</v>
      </c>
      <c r="N208">
        <v>4</v>
      </c>
      <c r="O208">
        <f>IF(Table2[[#This Row],[Home Bowl Scores]]&gt;Table2[[#This Row],[Away Bowl Scores]], 1, 0)</f>
        <v>1</v>
      </c>
      <c r="P208" t="str">
        <f>IF(Table2[[#This Row],[Home Win]]=1, Table2[[#This Row],[Home Team]], Table2[[#This Row],[Away Team]])</f>
        <v>Mississippi Rebels</v>
      </c>
      <c r="Q208" t="str">
        <f>IF(Table2[[#This Row],[Home Win]]=1, Table2[[#This Row],[Away Team]], Table2[[#This Row],[Home Team]])</f>
        <v>Oklahoma State Cowboys</v>
      </c>
      <c r="R20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08" s="2" t="b">
        <f>OR(Table2[[#This Row],[Away Bowl Scores]]=0, Table2[[#This Row],[Home Bowl Scores]]=0)</f>
        <v>0</v>
      </c>
      <c r="T208" s="2">
        <f>SUM(Table2[[#This Row],[Home Bowl Scores]:[Away Bowl Scores]])</f>
        <v>59</v>
      </c>
    </row>
    <row r="209" spans="2:20" x14ac:dyDescent="0.3">
      <c r="B209">
        <v>2004</v>
      </c>
      <c r="C209">
        <v>45917</v>
      </c>
      <c r="D209" t="s">
        <v>1749</v>
      </c>
      <c r="E209" t="s">
        <v>1273</v>
      </c>
      <c r="F209" t="s">
        <v>1749</v>
      </c>
      <c r="G209" t="s">
        <v>4844</v>
      </c>
      <c r="H209">
        <v>7304</v>
      </c>
      <c r="I209">
        <v>38</v>
      </c>
      <c r="J209">
        <v>21</v>
      </c>
      <c r="K209">
        <v>7</v>
      </c>
      <c r="L209">
        <v>5</v>
      </c>
      <c r="M209">
        <v>6</v>
      </c>
      <c r="N209">
        <v>6</v>
      </c>
      <c r="O209">
        <f>IF(Table2[[#This Row],[Home Bowl Scores]]&gt;Table2[[#This Row],[Away Bowl Scores]], 1, 0)</f>
        <v>1</v>
      </c>
      <c r="P209" t="str">
        <f>IF(Table2[[#This Row],[Home Win]]=1, Table2[[#This Row],[Home Team]], Table2[[#This Row],[Away Team]])</f>
        <v>Oregon State Beavers</v>
      </c>
      <c r="Q209" t="str">
        <f>IF(Table2[[#This Row],[Home Win]]=1, Table2[[#This Row],[Away Team]], Table2[[#This Row],[Home Team]])</f>
        <v>Notre Dame Fighting Irish</v>
      </c>
      <c r="R20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209" s="2" t="b">
        <f>OR(Table2[[#This Row],[Away Bowl Scores]]=0, Table2[[#This Row],[Home Bowl Scores]]=0)</f>
        <v>0</v>
      </c>
      <c r="T209" s="2">
        <f>SUM(Table2[[#This Row],[Home Bowl Scores]:[Away Bowl Scores]])</f>
        <v>59</v>
      </c>
    </row>
    <row r="210" spans="2:20" x14ac:dyDescent="0.3">
      <c r="B210">
        <v>2002</v>
      </c>
      <c r="C210">
        <v>66249</v>
      </c>
      <c r="D210" t="s">
        <v>593</v>
      </c>
      <c r="E210" t="s">
        <v>806</v>
      </c>
      <c r="F210" t="s">
        <v>593</v>
      </c>
      <c r="G210" t="s">
        <v>4821</v>
      </c>
      <c r="H210">
        <v>2903</v>
      </c>
      <c r="I210">
        <v>31</v>
      </c>
      <c r="J210">
        <v>28</v>
      </c>
      <c r="K210">
        <v>9</v>
      </c>
      <c r="L210">
        <v>3</v>
      </c>
      <c r="M210">
        <v>7</v>
      </c>
      <c r="N210">
        <v>5</v>
      </c>
      <c r="O210">
        <f>IF(Table2[[#This Row],[Home Bowl Scores]]&gt;Table2[[#This Row],[Away Bowl Scores]], 1, 0)</f>
        <v>1</v>
      </c>
      <c r="P210" t="str">
        <f>IF(Table2[[#This Row],[Home Win]]=1, Table2[[#This Row],[Home Team]], Table2[[#This Row],[Away Team]])</f>
        <v>South Carolina Gamecocks</v>
      </c>
      <c r="Q210" t="str">
        <f>IF(Table2[[#This Row],[Home Win]]=1, Table2[[#This Row],[Away Team]], Table2[[#This Row],[Home Team]])</f>
        <v>Ohio State Buckeyes</v>
      </c>
      <c r="R21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210" s="2" t="b">
        <f>OR(Table2[[#This Row],[Away Bowl Scores]]=0, Table2[[#This Row],[Home Bowl Scores]]=0)</f>
        <v>0</v>
      </c>
      <c r="T210" s="2">
        <f>SUM(Table2[[#This Row],[Home Bowl Scores]:[Away Bowl Scores]])</f>
        <v>59</v>
      </c>
    </row>
    <row r="211" spans="2:20" x14ac:dyDescent="0.3">
      <c r="B211">
        <v>2002</v>
      </c>
      <c r="C211">
        <v>50690</v>
      </c>
      <c r="D211" t="s">
        <v>846</v>
      </c>
      <c r="E211" t="s">
        <v>629</v>
      </c>
      <c r="F211" t="s">
        <v>846</v>
      </c>
      <c r="G211" t="s">
        <v>4811</v>
      </c>
      <c r="H211">
        <v>4393</v>
      </c>
      <c r="I211">
        <v>31</v>
      </c>
      <c r="J211">
        <v>28</v>
      </c>
      <c r="K211">
        <v>8</v>
      </c>
      <c r="L211">
        <v>6</v>
      </c>
      <c r="M211">
        <v>9</v>
      </c>
      <c r="N211">
        <v>5</v>
      </c>
      <c r="O211">
        <f>IF(Table2[[#This Row],[Home Bowl Scores]]&gt;Table2[[#This Row],[Away Bowl Scores]], 1, 0)</f>
        <v>1</v>
      </c>
      <c r="P211" t="str">
        <f>IF(Table2[[#This Row],[Home Win]]=1, Table2[[#This Row],[Home Team]], Table2[[#This Row],[Away Team]])</f>
        <v>Wisconsin Badgers</v>
      </c>
      <c r="Q211" t="str">
        <f>IF(Table2[[#This Row],[Home Win]]=1, Table2[[#This Row],[Away Team]], Table2[[#This Row],[Home Team]])</f>
        <v>Colorado Buffaloes</v>
      </c>
      <c r="R21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0.5714285714285714</v>
      </c>
      <c r="S211" s="2" t="b">
        <f>OR(Table2[[#This Row],[Away Bowl Scores]]=0, Table2[[#This Row],[Home Bowl Scores]]=0)</f>
        <v>0</v>
      </c>
      <c r="T211" s="2">
        <f>SUM(Table2[[#This Row],[Home Bowl Scores]:[Away Bowl Scores]])</f>
        <v>59</v>
      </c>
    </row>
    <row r="212" spans="2:20" x14ac:dyDescent="0.3">
      <c r="B212">
        <v>2001</v>
      </c>
      <c r="C212">
        <v>66928</v>
      </c>
      <c r="D212" t="s">
        <v>728</v>
      </c>
      <c r="E212" t="s">
        <v>882</v>
      </c>
      <c r="F212" t="s">
        <v>728</v>
      </c>
      <c r="G212" t="s">
        <v>4864</v>
      </c>
      <c r="H212">
        <v>1399</v>
      </c>
      <c r="I212">
        <v>31</v>
      </c>
      <c r="J212">
        <v>28</v>
      </c>
      <c r="K212">
        <v>9</v>
      </c>
      <c r="L212">
        <v>3</v>
      </c>
      <c r="M212">
        <v>9</v>
      </c>
      <c r="N212">
        <v>4</v>
      </c>
      <c r="O212">
        <f>IF(Table2[[#This Row],[Home Bowl Scores]]&gt;Table2[[#This Row],[Away Bowl Scores]], 1, 0)</f>
        <v>1</v>
      </c>
      <c r="P212" t="str">
        <f>IF(Table2[[#This Row],[Home Win]]=1, Table2[[#This Row],[Home Team]], Table2[[#This Row],[Away Team]])</f>
        <v>Michigan Wolverines</v>
      </c>
      <c r="Q212" t="str">
        <f>IF(Table2[[#This Row],[Home Win]]=1, Table2[[#This Row],[Away Team]], Table2[[#This Row],[Home Team]])</f>
        <v>Auburn Tigers</v>
      </c>
      <c r="R21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212" s="2" t="b">
        <f>OR(Table2[[#This Row],[Away Bowl Scores]]=0, Table2[[#This Row],[Home Bowl Scores]]=0)</f>
        <v>0</v>
      </c>
      <c r="T212" s="2">
        <f>SUM(Table2[[#This Row],[Home Bowl Scores]:[Away Bowl Scores]])</f>
        <v>59</v>
      </c>
    </row>
    <row r="213" spans="2:20" x14ac:dyDescent="0.3">
      <c r="B213">
        <v>2016</v>
      </c>
      <c r="C213">
        <v>28995</v>
      </c>
      <c r="D213" t="s">
        <v>383</v>
      </c>
      <c r="E213" t="s">
        <v>380</v>
      </c>
      <c r="F213" t="s">
        <v>383</v>
      </c>
      <c r="G213" t="s">
        <v>4800</v>
      </c>
      <c r="H213">
        <v>27103</v>
      </c>
      <c r="I213">
        <v>17</v>
      </c>
      <c r="J213">
        <v>41</v>
      </c>
      <c r="K213">
        <v>6</v>
      </c>
      <c r="L213">
        <v>7</v>
      </c>
      <c r="M213">
        <v>7</v>
      </c>
      <c r="N213">
        <v>6</v>
      </c>
      <c r="O213">
        <f>IF(Table2[[#This Row],[Home Bowl Scores]]&gt;Table2[[#This Row],[Away Bowl Scores]], 1, 0)</f>
        <v>0</v>
      </c>
      <c r="P213" t="str">
        <f>IF(Table2[[#This Row],[Home Win]]=1, Table2[[#This Row],[Home Team]], Table2[[#This Row],[Away Team]])</f>
        <v>North Carolina State Wolfpack</v>
      </c>
      <c r="Q213" t="str">
        <f>IF(Table2[[#This Row],[Home Win]]=1, Table2[[#This Row],[Away Team]], Table2[[#This Row],[Home Team]])</f>
        <v>Vanderbilt Commodores</v>
      </c>
      <c r="R21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13" s="2" t="b">
        <f>OR(Table2[[#This Row],[Away Bowl Scores]]=0, Table2[[#This Row],[Home Bowl Scores]]=0)</f>
        <v>0</v>
      </c>
      <c r="T213" s="2">
        <f>SUM(Table2[[#This Row],[Home Bowl Scores]:[Away Bowl Scores]])</f>
        <v>58</v>
      </c>
    </row>
    <row r="214" spans="2:20" x14ac:dyDescent="0.3">
      <c r="B214">
        <v>2014</v>
      </c>
      <c r="C214">
        <v>56629</v>
      </c>
      <c r="D214" t="s">
        <v>593</v>
      </c>
      <c r="E214" t="s">
        <v>846</v>
      </c>
      <c r="F214" t="s">
        <v>593</v>
      </c>
      <c r="G214" t="s">
        <v>4837</v>
      </c>
      <c r="H214">
        <v>20826</v>
      </c>
      <c r="I214">
        <v>34</v>
      </c>
      <c r="J214">
        <v>24</v>
      </c>
      <c r="K214">
        <v>11</v>
      </c>
      <c r="L214">
        <v>2</v>
      </c>
      <c r="M214">
        <v>9</v>
      </c>
      <c r="N214">
        <v>4</v>
      </c>
      <c r="O214">
        <f>IF(Table2[[#This Row],[Home Bowl Scores]]&gt;Table2[[#This Row],[Away Bowl Scores]], 1, 0)</f>
        <v>1</v>
      </c>
      <c r="P214" t="str">
        <f>IF(Table2[[#This Row],[Home Win]]=1, Table2[[#This Row],[Home Team]], Table2[[#This Row],[Away Team]])</f>
        <v>South Carolina Gamecocks</v>
      </c>
      <c r="Q214" t="str">
        <f>IF(Table2[[#This Row],[Home Win]]=1, Table2[[#This Row],[Away Team]], Table2[[#This Row],[Home Team]])</f>
        <v>Wisconsin Badgers</v>
      </c>
      <c r="R21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14" s="2" t="b">
        <f>OR(Table2[[#This Row],[Away Bowl Scores]]=0, Table2[[#This Row],[Home Bowl Scores]]=0)</f>
        <v>0</v>
      </c>
      <c r="T214" s="2">
        <f>SUM(Table2[[#This Row],[Home Bowl Scores]:[Away Bowl Scores]])</f>
        <v>58</v>
      </c>
    </row>
    <row r="215" spans="2:20" x14ac:dyDescent="0.3">
      <c r="B215">
        <v>2012</v>
      </c>
      <c r="C215">
        <v>65277</v>
      </c>
      <c r="D215" t="s">
        <v>1749</v>
      </c>
      <c r="E215" t="s">
        <v>1542</v>
      </c>
      <c r="F215" t="s">
        <v>1749</v>
      </c>
      <c r="G215" t="s">
        <v>4811</v>
      </c>
      <c r="H215">
        <v>19256</v>
      </c>
      <c r="I215">
        <v>27</v>
      </c>
      <c r="J215">
        <v>31</v>
      </c>
      <c r="K215">
        <v>9</v>
      </c>
      <c r="L215">
        <v>4</v>
      </c>
      <c r="M215">
        <v>9</v>
      </c>
      <c r="N215">
        <v>4</v>
      </c>
      <c r="O215">
        <f>IF(Table2[[#This Row],[Home Bowl Scores]]&gt;Table2[[#This Row],[Away Bowl Scores]], 1, 0)</f>
        <v>0</v>
      </c>
      <c r="P215" t="str">
        <f>IF(Table2[[#This Row],[Home Win]]=1, Table2[[#This Row],[Home Team]], Table2[[#This Row],[Away Team]])</f>
        <v>Texas Longhorns</v>
      </c>
      <c r="Q215" t="str">
        <f>IF(Table2[[#This Row],[Home Win]]=1, Table2[[#This Row],[Away Team]], Table2[[#This Row],[Home Team]])</f>
        <v>Oregon State Beavers</v>
      </c>
      <c r="R21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215" s="2" t="b">
        <f>OR(Table2[[#This Row],[Away Bowl Scores]]=0, Table2[[#This Row],[Home Bowl Scores]]=0)</f>
        <v>0</v>
      </c>
      <c r="T215" s="2">
        <f>SUM(Table2[[#This Row],[Home Bowl Scores]:[Away Bowl Scores]])</f>
        <v>58</v>
      </c>
    </row>
    <row r="216" spans="2:20" x14ac:dyDescent="0.3">
      <c r="B216">
        <v>2012</v>
      </c>
      <c r="C216">
        <v>38734</v>
      </c>
      <c r="D216" t="s">
        <v>1021</v>
      </c>
      <c r="E216" t="s">
        <v>87</v>
      </c>
      <c r="F216" t="s">
        <v>1021</v>
      </c>
      <c r="G216" t="s">
        <v>4842</v>
      </c>
      <c r="H216">
        <v>17767</v>
      </c>
      <c r="I216">
        <v>38</v>
      </c>
      <c r="J216">
        <v>20</v>
      </c>
      <c r="K216">
        <v>11</v>
      </c>
      <c r="L216">
        <v>3</v>
      </c>
      <c r="M216">
        <v>10</v>
      </c>
      <c r="N216">
        <v>3</v>
      </c>
      <c r="O216">
        <f>IF(Table2[[#This Row],[Home Bowl Scores]]&gt;Table2[[#This Row],[Away Bowl Scores]], 1, 0)</f>
        <v>1</v>
      </c>
      <c r="P216" t="str">
        <f>IF(Table2[[#This Row],[Home Win]]=1, Table2[[#This Row],[Home Team]], Table2[[#This Row],[Away Team]])</f>
        <v>Northern Illinois Huskies</v>
      </c>
      <c r="Q216" t="str">
        <f>IF(Table2[[#This Row],[Home Win]]=1, Table2[[#This Row],[Away Team]], Table2[[#This Row],[Home Team]])</f>
        <v>Arkansas State Red Wolves</v>
      </c>
      <c r="R21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216" s="2" t="b">
        <f>OR(Table2[[#This Row],[Away Bowl Scores]]=0, Table2[[#This Row],[Home Bowl Scores]]=0)</f>
        <v>0</v>
      </c>
      <c r="T216" s="2">
        <f>SUM(Table2[[#This Row],[Home Bowl Scores]:[Away Bowl Scores]])</f>
        <v>58</v>
      </c>
    </row>
    <row r="217" spans="2:20" x14ac:dyDescent="0.3">
      <c r="B217">
        <v>2010</v>
      </c>
      <c r="C217">
        <v>94906</v>
      </c>
      <c r="D217" t="s">
        <v>787</v>
      </c>
      <c r="E217" t="s">
        <v>1542</v>
      </c>
      <c r="F217" t="s">
        <v>787</v>
      </c>
      <c r="G217" t="s">
        <v>4839</v>
      </c>
      <c r="H217">
        <v>14753</v>
      </c>
      <c r="I217">
        <v>37</v>
      </c>
      <c r="J217">
        <v>21</v>
      </c>
      <c r="K217">
        <v>14</v>
      </c>
      <c r="L217">
        <v>0</v>
      </c>
      <c r="M217">
        <v>13</v>
      </c>
      <c r="N217">
        <v>1</v>
      </c>
      <c r="O217">
        <f>IF(Table2[[#This Row],[Home Bowl Scores]]&gt;Table2[[#This Row],[Away Bowl Scores]], 1, 0)</f>
        <v>1</v>
      </c>
      <c r="P217" t="str">
        <f>IF(Table2[[#This Row],[Home Win]]=1, Table2[[#This Row],[Home Team]], Table2[[#This Row],[Away Team]])</f>
        <v>Alabama Crimson Tide</v>
      </c>
      <c r="Q217" t="str">
        <f>IF(Table2[[#This Row],[Home Win]]=1, Table2[[#This Row],[Away Team]], Table2[[#This Row],[Home Team]])</f>
        <v>Texas Longhorns</v>
      </c>
      <c r="R21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217" s="2" t="b">
        <f>OR(Table2[[#This Row],[Away Bowl Scores]]=0, Table2[[#This Row],[Home Bowl Scores]]=0)</f>
        <v>0</v>
      </c>
      <c r="T217" s="2">
        <f>SUM(Table2[[#This Row],[Home Bowl Scores]:[Away Bowl Scores]])</f>
        <v>58</v>
      </c>
    </row>
    <row r="218" spans="2:20" x14ac:dyDescent="0.3">
      <c r="B218">
        <v>2009</v>
      </c>
      <c r="C218">
        <v>53713</v>
      </c>
      <c r="D218" t="s">
        <v>668</v>
      </c>
      <c r="E218" t="s">
        <v>886</v>
      </c>
      <c r="F218" t="s">
        <v>668</v>
      </c>
      <c r="G218" t="s">
        <v>4813</v>
      </c>
      <c r="H218">
        <v>14736</v>
      </c>
      <c r="I218">
        <v>27</v>
      </c>
      <c r="J218">
        <v>31</v>
      </c>
      <c r="K218">
        <v>8</v>
      </c>
      <c r="L218">
        <v>5</v>
      </c>
      <c r="M218">
        <v>8</v>
      </c>
      <c r="N218">
        <v>5</v>
      </c>
      <c r="O218">
        <f>IF(Table2[[#This Row],[Home Bowl Scores]]&gt;Table2[[#This Row],[Away Bowl Scores]], 1, 0)</f>
        <v>0</v>
      </c>
      <c r="P218" t="str">
        <f>IF(Table2[[#This Row],[Home Win]]=1, Table2[[#This Row],[Home Team]], Table2[[#This Row],[Away Team]])</f>
        <v>Oklahoma Sooners</v>
      </c>
      <c r="Q218" t="str">
        <f>IF(Table2[[#This Row],[Home Win]]=1, Table2[[#This Row],[Away Team]], Table2[[#This Row],[Home Team]])</f>
        <v>Stanford Cardinal</v>
      </c>
      <c r="R21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18" s="2" t="b">
        <f>OR(Table2[[#This Row],[Away Bowl Scores]]=0, Table2[[#This Row],[Home Bowl Scores]]=0)</f>
        <v>0</v>
      </c>
      <c r="T218" s="2">
        <f>SUM(Table2[[#This Row],[Home Bowl Scores]:[Away Bowl Scores]])</f>
        <v>58</v>
      </c>
    </row>
    <row r="219" spans="2:20" x14ac:dyDescent="0.3">
      <c r="B219">
        <v>2009</v>
      </c>
      <c r="C219">
        <v>40184</v>
      </c>
      <c r="D219" t="s">
        <v>1076</v>
      </c>
      <c r="E219" t="s">
        <v>1715</v>
      </c>
      <c r="F219" t="s">
        <v>1076</v>
      </c>
      <c r="G219" t="s">
        <v>4851</v>
      </c>
      <c r="H219">
        <v>13256</v>
      </c>
      <c r="I219">
        <v>38</v>
      </c>
      <c r="J219">
        <v>20</v>
      </c>
      <c r="K219">
        <v>8</v>
      </c>
      <c r="L219">
        <v>5</v>
      </c>
      <c r="M219">
        <v>8</v>
      </c>
      <c r="N219">
        <v>6</v>
      </c>
      <c r="O219">
        <f>IF(Table2[[#This Row],[Home Bowl Scores]]&gt;Table2[[#This Row],[Away Bowl Scores]], 1, 0)</f>
        <v>1</v>
      </c>
      <c r="P219" t="str">
        <f>IF(Table2[[#This Row],[Home Win]]=1, Table2[[#This Row],[Home Team]], Table2[[#This Row],[Away Team]])</f>
        <v>Connecticut Huskies</v>
      </c>
      <c r="Q219" t="str">
        <f>IF(Table2[[#This Row],[Home Win]]=1, Table2[[#This Row],[Away Team]], Table2[[#This Row],[Home Team]])</f>
        <v>Buffalo Bulls</v>
      </c>
      <c r="R21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19" s="2" t="b">
        <f>OR(Table2[[#This Row],[Away Bowl Scores]]=0, Table2[[#This Row],[Home Bowl Scores]]=0)</f>
        <v>0</v>
      </c>
      <c r="T219" s="2">
        <f>SUM(Table2[[#This Row],[Home Bowl Scores]:[Away Bowl Scores]])</f>
        <v>58</v>
      </c>
    </row>
    <row r="220" spans="2:20" x14ac:dyDescent="0.3">
      <c r="B220">
        <v>2009</v>
      </c>
      <c r="C220">
        <v>32816</v>
      </c>
      <c r="D220" t="s">
        <v>165</v>
      </c>
      <c r="E220" t="s">
        <v>1966</v>
      </c>
      <c r="F220" t="s">
        <v>165</v>
      </c>
      <c r="G220" t="s">
        <v>4853</v>
      </c>
      <c r="H220">
        <v>13258</v>
      </c>
      <c r="I220">
        <v>45</v>
      </c>
      <c r="J220">
        <v>13</v>
      </c>
      <c r="K220">
        <v>11</v>
      </c>
      <c r="L220">
        <v>3</v>
      </c>
      <c r="M220">
        <v>12</v>
      </c>
      <c r="N220">
        <v>2</v>
      </c>
      <c r="O220">
        <f>IF(Table2[[#This Row],[Home Bowl Scores]]&gt;Table2[[#This Row],[Away Bowl Scores]], 1, 0)</f>
        <v>1</v>
      </c>
      <c r="P220" t="str">
        <f>IF(Table2[[#This Row],[Home Win]]=1, Table2[[#This Row],[Home Team]], Table2[[#This Row],[Away Team]])</f>
        <v>Tulsa Golden Hurricane</v>
      </c>
      <c r="Q220" t="str">
        <f>IF(Table2[[#This Row],[Home Win]]=1, Table2[[#This Row],[Away Team]], Table2[[#This Row],[Home Team]])</f>
        <v>Ball State Cardinals</v>
      </c>
      <c r="R22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220" s="2" t="b">
        <f>OR(Table2[[#This Row],[Away Bowl Scores]]=0, Table2[[#This Row],[Home Bowl Scores]]=0)</f>
        <v>0</v>
      </c>
      <c r="T220" s="2">
        <f>SUM(Table2[[#This Row],[Home Bowl Scores]:[Away Bowl Scores]])</f>
        <v>58</v>
      </c>
    </row>
    <row r="221" spans="2:20" x14ac:dyDescent="0.3">
      <c r="B221">
        <v>2006</v>
      </c>
      <c r="C221">
        <v>24791</v>
      </c>
      <c r="D221" t="s">
        <v>303</v>
      </c>
      <c r="E221" t="s">
        <v>1451</v>
      </c>
      <c r="F221" t="s">
        <v>303</v>
      </c>
      <c r="G221" t="s">
        <v>4789</v>
      </c>
      <c r="H221">
        <v>10196</v>
      </c>
      <c r="I221">
        <v>41</v>
      </c>
      <c r="J221">
        <v>17</v>
      </c>
      <c r="K221">
        <v>8</v>
      </c>
      <c r="L221">
        <v>5</v>
      </c>
      <c r="M221">
        <v>7</v>
      </c>
      <c r="N221">
        <v>6</v>
      </c>
      <c r="O221">
        <f>IF(Table2[[#This Row],[Home Bowl Scores]]&gt;Table2[[#This Row],[Away Bowl Scores]], 1, 0)</f>
        <v>1</v>
      </c>
      <c r="P221" t="str">
        <f>IF(Table2[[#This Row],[Home Win]]=1, Table2[[#This Row],[Home Team]], Table2[[#This Row],[Away Team]])</f>
        <v>Troy Trojans</v>
      </c>
      <c r="Q221" t="str">
        <f>IF(Table2[[#This Row],[Home Win]]=1, Table2[[#This Row],[Away Team]], Table2[[#This Row],[Home Team]])</f>
        <v>Rice Owls</v>
      </c>
      <c r="R22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21" s="2" t="b">
        <f>OR(Table2[[#This Row],[Away Bowl Scores]]=0, Table2[[#This Row],[Home Bowl Scores]]=0)</f>
        <v>0</v>
      </c>
      <c r="T221" s="2">
        <f>SUM(Table2[[#This Row],[Home Bowl Scores]:[Away Bowl Scores]])</f>
        <v>58</v>
      </c>
    </row>
    <row r="222" spans="2:20" x14ac:dyDescent="0.3">
      <c r="B222">
        <v>2005</v>
      </c>
      <c r="C222">
        <v>35422</v>
      </c>
      <c r="D222" t="s">
        <v>1372</v>
      </c>
      <c r="E222" t="s">
        <v>118</v>
      </c>
      <c r="F222" t="s">
        <v>1372</v>
      </c>
      <c r="G222" t="s">
        <v>4853</v>
      </c>
      <c r="H222">
        <v>8714</v>
      </c>
      <c r="I222">
        <v>13</v>
      </c>
      <c r="J222">
        <v>45</v>
      </c>
      <c r="K222">
        <v>8</v>
      </c>
      <c r="L222">
        <v>4</v>
      </c>
      <c r="M222">
        <v>9</v>
      </c>
      <c r="N222">
        <v>3</v>
      </c>
      <c r="O222">
        <f>IF(Table2[[#This Row],[Home Bowl Scores]]&gt;Table2[[#This Row],[Away Bowl Scores]], 1, 0)</f>
        <v>0</v>
      </c>
      <c r="P222" t="str">
        <f>IF(Table2[[#This Row],[Home Win]]=1, Table2[[#This Row],[Home Team]], Table2[[#This Row],[Away Team]])</f>
        <v>Toledo Rockets</v>
      </c>
      <c r="Q222" t="str">
        <f>IF(Table2[[#This Row],[Home Win]]=1, Table2[[#This Row],[Away Team]], Table2[[#This Row],[Home Team]])</f>
        <v>UTEP Miners</v>
      </c>
      <c r="R22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222" s="2" t="b">
        <f>OR(Table2[[#This Row],[Away Bowl Scores]]=0, Table2[[#This Row],[Home Bowl Scores]]=0)</f>
        <v>0</v>
      </c>
      <c r="T222" s="2">
        <f>SUM(Table2[[#This Row],[Home Bowl Scores]:[Away Bowl Scores]])</f>
        <v>58</v>
      </c>
    </row>
    <row r="223" spans="2:20" x14ac:dyDescent="0.3">
      <c r="B223">
        <v>2002</v>
      </c>
      <c r="C223">
        <v>48917</v>
      </c>
      <c r="D223" t="s">
        <v>786</v>
      </c>
      <c r="E223" t="s">
        <v>2165</v>
      </c>
      <c r="F223" t="s">
        <v>786</v>
      </c>
      <c r="G223" t="s">
        <v>4813</v>
      </c>
      <c r="H223">
        <v>4397</v>
      </c>
      <c r="I223">
        <v>24</v>
      </c>
      <c r="J223">
        <v>34</v>
      </c>
      <c r="K223">
        <v>7</v>
      </c>
      <c r="L223">
        <v>6</v>
      </c>
      <c r="M223">
        <v>7</v>
      </c>
      <c r="N223">
        <v>6</v>
      </c>
      <c r="O223">
        <f>IF(Table2[[#This Row],[Home Bowl Scores]]&gt;Table2[[#This Row],[Away Bowl Scores]], 1, 0)</f>
        <v>0</v>
      </c>
      <c r="P223" t="str">
        <f>IF(Table2[[#This Row],[Home Win]]=1, Table2[[#This Row],[Home Team]], Table2[[#This Row],[Away Team]])</f>
        <v>Purdue Boilermakers</v>
      </c>
      <c r="Q223" t="str">
        <f>IF(Table2[[#This Row],[Home Win]]=1, Table2[[#This Row],[Away Team]], Table2[[#This Row],[Home Team]])</f>
        <v>Washington Huskies</v>
      </c>
      <c r="R22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23" s="2" t="b">
        <f>OR(Table2[[#This Row],[Away Bowl Scores]]=0, Table2[[#This Row],[Home Bowl Scores]]=0)</f>
        <v>0</v>
      </c>
      <c r="T223" s="2">
        <f>SUM(Table2[[#This Row],[Home Bowl Scores]:[Away Bowl Scores]])</f>
        <v>58</v>
      </c>
    </row>
    <row r="224" spans="2:20" x14ac:dyDescent="0.3">
      <c r="B224">
        <v>2001</v>
      </c>
      <c r="C224">
        <v>94392</v>
      </c>
      <c r="D224" t="s">
        <v>786</v>
      </c>
      <c r="E224" t="s">
        <v>2165</v>
      </c>
      <c r="F224" t="s">
        <v>786</v>
      </c>
      <c r="G224" t="s">
        <v>4823</v>
      </c>
      <c r="H224">
        <v>1400</v>
      </c>
      <c r="I224">
        <v>34</v>
      </c>
      <c r="J224">
        <v>24</v>
      </c>
      <c r="K224">
        <v>11</v>
      </c>
      <c r="L224">
        <v>1</v>
      </c>
      <c r="M224">
        <v>8</v>
      </c>
      <c r="N224">
        <v>4</v>
      </c>
      <c r="O224">
        <f>IF(Table2[[#This Row],[Home Bowl Scores]]&gt;Table2[[#This Row],[Away Bowl Scores]], 1, 0)</f>
        <v>1</v>
      </c>
      <c r="P224" t="str">
        <f>IF(Table2[[#This Row],[Home Win]]=1, Table2[[#This Row],[Home Team]], Table2[[#This Row],[Away Team]])</f>
        <v>Washington Huskies</v>
      </c>
      <c r="Q224" t="str">
        <f>IF(Table2[[#This Row],[Home Win]]=1, Table2[[#This Row],[Away Team]], Table2[[#This Row],[Home Team]])</f>
        <v>Purdue Boilermakers</v>
      </c>
      <c r="R22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0.91666666666666663</v>
      </c>
      <c r="S224" s="2" t="b">
        <f>OR(Table2[[#This Row],[Away Bowl Scores]]=0, Table2[[#This Row],[Home Bowl Scores]]=0)</f>
        <v>0</v>
      </c>
      <c r="T224" s="2">
        <f>SUM(Table2[[#This Row],[Home Bowl Scores]:[Away Bowl Scores]])</f>
        <v>58</v>
      </c>
    </row>
    <row r="225" spans="2:20" x14ac:dyDescent="0.3">
      <c r="B225">
        <v>2013</v>
      </c>
      <c r="C225">
        <v>26259</v>
      </c>
      <c r="D225" t="s">
        <v>1035</v>
      </c>
      <c r="E225" t="s">
        <v>501</v>
      </c>
      <c r="F225" t="s">
        <v>1035</v>
      </c>
      <c r="G225" t="s">
        <v>4831</v>
      </c>
      <c r="H225">
        <v>20836</v>
      </c>
      <c r="I225">
        <v>27</v>
      </c>
      <c r="J225">
        <v>30</v>
      </c>
      <c r="K225">
        <v>10</v>
      </c>
      <c r="L225">
        <v>4</v>
      </c>
      <c r="M225">
        <v>7</v>
      </c>
      <c r="N225">
        <v>6</v>
      </c>
      <c r="O225">
        <f>IF(Table2[[#This Row],[Home Bowl Scores]]&gt;Table2[[#This Row],[Away Bowl Scores]], 1, 0)</f>
        <v>0</v>
      </c>
      <c r="P225" t="str">
        <f>IF(Table2[[#This Row],[Home Win]]=1, Table2[[#This Row],[Home Team]], Table2[[#This Row],[Away Team]])</f>
        <v>Pittsburgh Panthers</v>
      </c>
      <c r="Q225" t="str">
        <f>IF(Table2[[#This Row],[Home Win]]=1, Table2[[#This Row],[Away Team]], Table2[[#This Row],[Home Team]])</f>
        <v>Bowling Green Falcons</v>
      </c>
      <c r="R22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25" s="2" t="b">
        <f>OR(Table2[[#This Row],[Away Bowl Scores]]=0, Table2[[#This Row],[Home Bowl Scores]]=0)</f>
        <v>0</v>
      </c>
      <c r="T225" s="2">
        <f>SUM(Table2[[#This Row],[Home Bowl Scores]:[Away Bowl Scores]])</f>
        <v>57</v>
      </c>
    </row>
    <row r="226" spans="2:20" x14ac:dyDescent="0.3">
      <c r="B226">
        <v>2013</v>
      </c>
      <c r="C226">
        <v>20053</v>
      </c>
      <c r="D226" t="s">
        <v>1678</v>
      </c>
      <c r="E226" t="s">
        <v>301</v>
      </c>
      <c r="F226" t="s">
        <v>1678</v>
      </c>
      <c r="G226" t="s">
        <v>4830</v>
      </c>
      <c r="H226">
        <v>20839</v>
      </c>
      <c r="I226">
        <v>37</v>
      </c>
      <c r="J226">
        <v>20</v>
      </c>
      <c r="K226">
        <v>10</v>
      </c>
      <c r="L226">
        <v>3</v>
      </c>
      <c r="M226">
        <v>7</v>
      </c>
      <c r="N226">
        <v>6</v>
      </c>
      <c r="O226">
        <f>IF(Table2[[#This Row],[Home Bowl Scores]]&gt;Table2[[#This Row],[Away Bowl Scores]], 1, 0)</f>
        <v>1</v>
      </c>
      <c r="P226" t="str">
        <f>IF(Table2[[#This Row],[Home Win]]=1, Table2[[#This Row],[Home Team]], Table2[[#This Row],[Away Team]])</f>
        <v>East Carolina Pirates</v>
      </c>
      <c r="Q226" t="str">
        <f>IF(Table2[[#This Row],[Home Win]]=1, Table2[[#This Row],[Away Team]], Table2[[#This Row],[Home Team]])</f>
        <v>Ohio Bobcats</v>
      </c>
      <c r="R22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26" s="2" t="b">
        <f>OR(Table2[[#This Row],[Away Bowl Scores]]=0, Table2[[#This Row],[Home Bowl Scores]]=0)</f>
        <v>0</v>
      </c>
      <c r="T226" s="2">
        <f>SUM(Table2[[#This Row],[Home Bowl Scores]:[Away Bowl Scores]])</f>
        <v>57</v>
      </c>
    </row>
    <row r="227" spans="2:20" x14ac:dyDescent="0.3">
      <c r="B227">
        <v>2011</v>
      </c>
      <c r="C227">
        <v>73879</v>
      </c>
      <c r="D227" t="s">
        <v>610</v>
      </c>
      <c r="E227" t="s">
        <v>806</v>
      </c>
      <c r="F227" t="s">
        <v>610</v>
      </c>
      <c r="G227" t="s">
        <v>4824</v>
      </c>
      <c r="H227">
        <v>16248</v>
      </c>
      <c r="I227">
        <v>26</v>
      </c>
      <c r="J227">
        <v>31</v>
      </c>
      <c r="K227">
        <v>10</v>
      </c>
      <c r="L227">
        <v>3</v>
      </c>
      <c r="M227">
        <v>12</v>
      </c>
      <c r="N227">
        <v>1</v>
      </c>
      <c r="O227">
        <f>IF(Table2[[#This Row],[Home Bowl Scores]]&gt;Table2[[#This Row],[Away Bowl Scores]], 1, 0)</f>
        <v>0</v>
      </c>
      <c r="P227" t="str">
        <f>IF(Table2[[#This Row],[Home Win]]=1, Table2[[#This Row],[Home Team]], Table2[[#This Row],[Away Team]])</f>
        <v>Ohio State Buckeyes</v>
      </c>
      <c r="Q227" t="str">
        <f>IF(Table2[[#This Row],[Home Win]]=1, Table2[[#This Row],[Away Team]], Table2[[#This Row],[Home Team]])</f>
        <v>Arkansas Razorbacks</v>
      </c>
      <c r="R22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227" s="2" t="b">
        <f>OR(Table2[[#This Row],[Away Bowl Scores]]=0, Table2[[#This Row],[Home Bowl Scores]]=0)</f>
        <v>0</v>
      </c>
      <c r="T227" s="2">
        <f>SUM(Table2[[#This Row],[Home Bowl Scores]:[Away Bowl Scores]])</f>
        <v>57</v>
      </c>
    </row>
    <row r="228" spans="2:20" x14ac:dyDescent="0.3">
      <c r="B228">
        <v>2011</v>
      </c>
      <c r="C228">
        <v>48123</v>
      </c>
      <c r="D228" t="s">
        <v>554</v>
      </c>
      <c r="E228" t="s">
        <v>746</v>
      </c>
      <c r="F228" t="s">
        <v>554</v>
      </c>
      <c r="G228" t="s">
        <v>4813</v>
      </c>
      <c r="H228">
        <v>17752</v>
      </c>
      <c r="I228">
        <v>30</v>
      </c>
      <c r="J228">
        <v>27</v>
      </c>
      <c r="K228">
        <v>8</v>
      </c>
      <c r="L228">
        <v>5</v>
      </c>
      <c r="M228">
        <v>8</v>
      </c>
      <c r="N228">
        <v>5</v>
      </c>
      <c r="O228">
        <f>IF(Table2[[#This Row],[Home Bowl Scores]]&gt;Table2[[#This Row],[Away Bowl Scores]], 1, 0)</f>
        <v>1</v>
      </c>
      <c r="P228" t="str">
        <f>IF(Table2[[#This Row],[Home Win]]=1, Table2[[#This Row],[Home Team]], Table2[[#This Row],[Away Team]])</f>
        <v>Utah Utes</v>
      </c>
      <c r="Q228" t="str">
        <f>IF(Table2[[#This Row],[Home Win]]=1, Table2[[#This Row],[Away Team]], Table2[[#This Row],[Home Team]])</f>
        <v>Georgia Tech Yellow Jackets</v>
      </c>
      <c r="R22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28" s="2" t="b">
        <f>OR(Table2[[#This Row],[Away Bowl Scores]]=0, Table2[[#This Row],[Home Bowl Scores]]=0)</f>
        <v>0</v>
      </c>
      <c r="T228" s="2">
        <f>SUM(Table2[[#This Row],[Home Bowl Scores]:[Away Bowl Scores]])</f>
        <v>57</v>
      </c>
    </row>
    <row r="229" spans="2:20" x14ac:dyDescent="0.3">
      <c r="B229">
        <v>2010</v>
      </c>
      <c r="C229">
        <v>69143</v>
      </c>
      <c r="D229" t="s">
        <v>692</v>
      </c>
      <c r="E229" t="s">
        <v>670</v>
      </c>
      <c r="F229" t="s">
        <v>692</v>
      </c>
      <c r="G229" t="s">
        <v>4814</v>
      </c>
      <c r="H229">
        <v>16235</v>
      </c>
      <c r="I229">
        <v>27</v>
      </c>
      <c r="J229">
        <v>30</v>
      </c>
      <c r="K229">
        <v>6</v>
      </c>
      <c r="L229">
        <v>7</v>
      </c>
      <c r="M229">
        <v>8</v>
      </c>
      <c r="N229">
        <v>5</v>
      </c>
      <c r="O229">
        <f>IF(Table2[[#This Row],[Home Bowl Scores]]&gt;Table2[[#This Row],[Away Bowl Scores]], 1, 0)</f>
        <v>0</v>
      </c>
      <c r="P229" t="str">
        <f>IF(Table2[[#This Row],[Home Win]]=1, Table2[[#This Row],[Home Team]], Table2[[#This Row],[Away Team]])</f>
        <v>North Carolina Tar Heels</v>
      </c>
      <c r="Q229" t="str">
        <f>IF(Table2[[#This Row],[Home Win]]=1, Table2[[#This Row],[Away Team]], Table2[[#This Row],[Home Team]])</f>
        <v>Tennessee Volunteers</v>
      </c>
      <c r="R22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29" s="2" t="b">
        <f>OR(Table2[[#This Row],[Away Bowl Scores]]=0, Table2[[#This Row],[Home Bowl Scores]]=0)</f>
        <v>0</v>
      </c>
      <c r="T229" s="2">
        <f>SUM(Table2[[#This Row],[Home Bowl Scores]:[Away Bowl Scores]])</f>
        <v>57</v>
      </c>
    </row>
    <row r="230" spans="2:20" x14ac:dyDescent="0.3">
      <c r="B230">
        <v>2010</v>
      </c>
      <c r="C230">
        <v>41122</v>
      </c>
      <c r="D230" t="s">
        <v>808</v>
      </c>
      <c r="E230" t="s">
        <v>591</v>
      </c>
      <c r="F230" t="s">
        <v>808</v>
      </c>
      <c r="G230" t="s">
        <v>4846</v>
      </c>
      <c r="H230">
        <v>16237</v>
      </c>
      <c r="I230">
        <v>26</v>
      </c>
      <c r="J230">
        <v>31</v>
      </c>
      <c r="K230">
        <v>6</v>
      </c>
      <c r="L230">
        <v>7</v>
      </c>
      <c r="M230">
        <v>8</v>
      </c>
      <c r="N230">
        <v>5</v>
      </c>
      <c r="O230">
        <f>IF(Table2[[#This Row],[Home Bowl Scores]]&gt;Table2[[#This Row],[Away Bowl Scores]], 1, 0)</f>
        <v>0</v>
      </c>
      <c r="P230" t="str">
        <f>IF(Table2[[#This Row],[Home Win]]=1, Table2[[#This Row],[Home Team]], Table2[[#This Row],[Away Team]])</f>
        <v>South Florida Bulls</v>
      </c>
      <c r="Q230" t="str">
        <f>IF(Table2[[#This Row],[Home Win]]=1, Table2[[#This Row],[Away Team]], Table2[[#This Row],[Home Team]])</f>
        <v>Clemson Tigers</v>
      </c>
      <c r="R23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30" s="2" t="b">
        <f>OR(Table2[[#This Row],[Away Bowl Scores]]=0, Table2[[#This Row],[Home Bowl Scores]]=0)</f>
        <v>0</v>
      </c>
      <c r="T230" s="2">
        <f>SUM(Table2[[#This Row],[Home Bowl Scores]:[Away Bowl Scores]])</f>
        <v>57</v>
      </c>
    </row>
    <row r="231" spans="2:20" x14ac:dyDescent="0.3">
      <c r="B231">
        <v>2001</v>
      </c>
      <c r="C231">
        <v>64407</v>
      </c>
      <c r="D231" t="s">
        <v>529</v>
      </c>
      <c r="E231" t="s">
        <v>826</v>
      </c>
      <c r="F231" t="s">
        <v>529</v>
      </c>
      <c r="G231" t="s">
        <v>4824</v>
      </c>
      <c r="H231">
        <v>1402</v>
      </c>
      <c r="I231">
        <v>37</v>
      </c>
      <c r="J231">
        <v>20</v>
      </c>
      <c r="K231">
        <v>11</v>
      </c>
      <c r="L231">
        <v>1</v>
      </c>
      <c r="M231">
        <v>10</v>
      </c>
      <c r="N231">
        <v>3</v>
      </c>
      <c r="O231">
        <f>IF(Table2[[#This Row],[Home Bowl Scores]]&gt;Table2[[#This Row],[Away Bowl Scores]], 1, 0)</f>
        <v>1</v>
      </c>
      <c r="P231" t="str">
        <f>IF(Table2[[#This Row],[Home Win]]=1, Table2[[#This Row],[Home Team]], Table2[[#This Row],[Away Team]])</f>
        <v>Miami (FL) Hurricanes</v>
      </c>
      <c r="Q231" t="str">
        <f>IF(Table2[[#This Row],[Home Win]]=1, Table2[[#This Row],[Away Team]], Table2[[#This Row],[Home Team]])</f>
        <v>Florida Gators</v>
      </c>
      <c r="R23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0.91666666666666663</v>
      </c>
      <c r="S231" s="2" t="b">
        <f>OR(Table2[[#This Row],[Away Bowl Scores]]=0, Table2[[#This Row],[Home Bowl Scores]]=0)</f>
        <v>0</v>
      </c>
      <c r="T231" s="2">
        <f>SUM(Table2[[#This Row],[Home Bowl Scores]:[Away Bowl Scores]])</f>
        <v>57</v>
      </c>
    </row>
    <row r="232" spans="2:20" x14ac:dyDescent="0.3">
      <c r="B232">
        <v>2013</v>
      </c>
      <c r="C232">
        <v>80120</v>
      </c>
      <c r="D232" t="s">
        <v>1273</v>
      </c>
      <c r="E232" t="s">
        <v>787</v>
      </c>
      <c r="F232" t="s">
        <v>1273</v>
      </c>
      <c r="G232" t="s">
        <v>4839</v>
      </c>
      <c r="H232">
        <v>19274</v>
      </c>
      <c r="I232">
        <v>14</v>
      </c>
      <c r="J232">
        <v>42</v>
      </c>
      <c r="K232">
        <v>12</v>
      </c>
      <c r="L232">
        <v>1</v>
      </c>
      <c r="M232">
        <v>13</v>
      </c>
      <c r="N232">
        <v>1</v>
      </c>
      <c r="O232">
        <f>IF(Table2[[#This Row],[Home Bowl Scores]]&gt;Table2[[#This Row],[Away Bowl Scores]], 1, 0)</f>
        <v>0</v>
      </c>
      <c r="P232" t="str">
        <f>IF(Table2[[#This Row],[Home Win]]=1, Table2[[#This Row],[Home Team]], Table2[[#This Row],[Away Team]])</f>
        <v>Alabama Crimson Tide</v>
      </c>
      <c r="Q232" t="str">
        <f>IF(Table2[[#This Row],[Home Win]]=1, Table2[[#This Row],[Away Team]], Table2[[#This Row],[Home Team]])</f>
        <v>Notre Dame Fighting Irish</v>
      </c>
      <c r="R23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232" s="2" t="b">
        <f>OR(Table2[[#This Row],[Away Bowl Scores]]=0, Table2[[#This Row],[Home Bowl Scores]]=0)</f>
        <v>0</v>
      </c>
      <c r="T232" s="2">
        <f>SUM(Table2[[#This Row],[Home Bowl Scores]:[Away Bowl Scores]])</f>
        <v>56</v>
      </c>
    </row>
    <row r="233" spans="2:20" x14ac:dyDescent="0.3">
      <c r="B233">
        <v>2013</v>
      </c>
      <c r="C233">
        <v>54178</v>
      </c>
      <c r="D233" t="s">
        <v>826</v>
      </c>
      <c r="E233" t="s">
        <v>769</v>
      </c>
      <c r="F233" t="s">
        <v>826</v>
      </c>
      <c r="G233" t="s">
        <v>4824</v>
      </c>
      <c r="H233">
        <v>19268</v>
      </c>
      <c r="I233">
        <v>23</v>
      </c>
      <c r="J233">
        <v>33</v>
      </c>
      <c r="K233">
        <v>11</v>
      </c>
      <c r="L233">
        <v>2</v>
      </c>
      <c r="M233">
        <v>11</v>
      </c>
      <c r="N233">
        <v>2</v>
      </c>
      <c r="O233">
        <f>IF(Table2[[#This Row],[Home Bowl Scores]]&gt;Table2[[#This Row],[Away Bowl Scores]], 1, 0)</f>
        <v>0</v>
      </c>
      <c r="P233" t="str">
        <f>IF(Table2[[#This Row],[Home Win]]=1, Table2[[#This Row],[Home Team]], Table2[[#This Row],[Away Team]])</f>
        <v>Louisville Cardinals</v>
      </c>
      <c r="Q233" t="str">
        <f>IF(Table2[[#This Row],[Home Win]]=1, Table2[[#This Row],[Away Team]], Table2[[#This Row],[Home Team]])</f>
        <v>Florida Gators</v>
      </c>
      <c r="R23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33" s="2" t="b">
        <f>OR(Table2[[#This Row],[Away Bowl Scores]]=0, Table2[[#This Row],[Home Bowl Scores]]=0)</f>
        <v>0</v>
      </c>
      <c r="T233" s="2">
        <f>SUM(Table2[[#This Row],[Home Bowl Scores]:[Away Bowl Scores]])</f>
        <v>56</v>
      </c>
    </row>
    <row r="234" spans="2:20" x14ac:dyDescent="0.3">
      <c r="B234">
        <v>2013</v>
      </c>
      <c r="C234">
        <v>45211</v>
      </c>
      <c r="D234" t="s">
        <v>670</v>
      </c>
      <c r="E234" t="s">
        <v>1063</v>
      </c>
      <c r="F234" t="s">
        <v>670</v>
      </c>
      <c r="G234" t="s">
        <v>4810</v>
      </c>
      <c r="H234">
        <v>20835</v>
      </c>
      <c r="I234">
        <v>39</v>
      </c>
      <c r="J234">
        <v>17</v>
      </c>
      <c r="K234">
        <v>7</v>
      </c>
      <c r="L234">
        <v>6</v>
      </c>
      <c r="M234">
        <v>9</v>
      </c>
      <c r="N234">
        <v>4</v>
      </c>
      <c r="O234">
        <f>IF(Table2[[#This Row],[Home Bowl Scores]]&gt;Table2[[#This Row],[Away Bowl Scores]], 1, 0)</f>
        <v>1</v>
      </c>
      <c r="P234" t="str">
        <f>IF(Table2[[#This Row],[Home Win]]=1, Table2[[#This Row],[Home Team]], Table2[[#This Row],[Away Team]])</f>
        <v>North Carolina Tar Heels</v>
      </c>
      <c r="Q234" t="str">
        <f>IF(Table2[[#This Row],[Home Win]]=1, Table2[[#This Row],[Away Team]], Table2[[#This Row],[Home Team]])</f>
        <v>Cincinnati Bearcats</v>
      </c>
      <c r="R23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34" s="2" t="b">
        <f>OR(Table2[[#This Row],[Away Bowl Scores]]=0, Table2[[#This Row],[Home Bowl Scores]]=0)</f>
        <v>0</v>
      </c>
      <c r="T234" s="2">
        <f>SUM(Table2[[#This Row],[Home Bowl Scores]:[Away Bowl Scores]])</f>
        <v>56</v>
      </c>
    </row>
    <row r="235" spans="2:20" x14ac:dyDescent="0.3">
      <c r="B235">
        <v>2011</v>
      </c>
      <c r="C235">
        <v>61519</v>
      </c>
      <c r="D235" t="s">
        <v>1242</v>
      </c>
      <c r="E235" t="s">
        <v>787</v>
      </c>
      <c r="F235" t="s">
        <v>1242</v>
      </c>
      <c r="G235" t="s">
        <v>4837</v>
      </c>
      <c r="H235">
        <v>16242</v>
      </c>
      <c r="I235">
        <v>7</v>
      </c>
      <c r="J235">
        <v>49</v>
      </c>
      <c r="K235">
        <v>11</v>
      </c>
      <c r="L235">
        <v>2</v>
      </c>
      <c r="M235">
        <v>10</v>
      </c>
      <c r="N235">
        <v>3</v>
      </c>
      <c r="O235">
        <f>IF(Table2[[#This Row],[Home Bowl Scores]]&gt;Table2[[#This Row],[Away Bowl Scores]], 1, 0)</f>
        <v>0</v>
      </c>
      <c r="P235" t="str">
        <f>IF(Table2[[#This Row],[Home Win]]=1, Table2[[#This Row],[Home Team]], Table2[[#This Row],[Away Team]])</f>
        <v>Alabama Crimson Tide</v>
      </c>
      <c r="Q235" t="str">
        <f>IF(Table2[[#This Row],[Home Win]]=1, Table2[[#This Row],[Away Team]], Table2[[#This Row],[Home Team]])</f>
        <v>Michigan State Spartans</v>
      </c>
      <c r="R23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35" s="2" t="b">
        <f>OR(Table2[[#This Row],[Away Bowl Scores]]=0, Table2[[#This Row],[Home Bowl Scores]]=0)</f>
        <v>0</v>
      </c>
      <c r="T235" s="2">
        <f>SUM(Table2[[#This Row],[Home Bowl Scores]:[Away Bowl Scores]])</f>
        <v>56</v>
      </c>
    </row>
    <row r="236" spans="2:20" x14ac:dyDescent="0.3">
      <c r="B236">
        <v>2011</v>
      </c>
      <c r="C236">
        <v>38168</v>
      </c>
      <c r="D236" t="s">
        <v>341</v>
      </c>
      <c r="E236" t="s">
        <v>317</v>
      </c>
      <c r="F236" t="s">
        <v>341</v>
      </c>
      <c r="G236" t="s">
        <v>4842</v>
      </c>
      <c r="H236">
        <v>16249</v>
      </c>
      <c r="I236">
        <v>35</v>
      </c>
      <c r="J236">
        <v>21</v>
      </c>
      <c r="K236">
        <v>10</v>
      </c>
      <c r="L236">
        <v>4</v>
      </c>
      <c r="M236">
        <v>6</v>
      </c>
      <c r="N236">
        <v>7</v>
      </c>
      <c r="O236">
        <f>IF(Table2[[#This Row],[Home Bowl Scores]]&gt;Table2[[#This Row],[Away Bowl Scores]], 1, 0)</f>
        <v>1</v>
      </c>
      <c r="P236" t="str">
        <f>IF(Table2[[#This Row],[Home Win]]=1, Table2[[#This Row],[Home Team]], Table2[[#This Row],[Away Team]])</f>
        <v>Miami (OH) RedHawks</v>
      </c>
      <c r="Q236" t="str">
        <f>IF(Table2[[#This Row],[Home Win]]=1, Table2[[#This Row],[Away Team]], Table2[[#This Row],[Home Team]])</f>
        <v>Middle Tennessee Blue Raiders</v>
      </c>
      <c r="R23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236" s="2" t="b">
        <f>OR(Table2[[#This Row],[Away Bowl Scores]]=0, Table2[[#This Row],[Home Bowl Scores]]=0)</f>
        <v>0</v>
      </c>
      <c r="T236" s="2">
        <f>SUM(Table2[[#This Row],[Home Bowl Scores]:[Away Bowl Scores]])</f>
        <v>56</v>
      </c>
    </row>
    <row r="237" spans="2:20" x14ac:dyDescent="0.3">
      <c r="B237">
        <v>2003</v>
      </c>
      <c r="C237">
        <v>25621</v>
      </c>
      <c r="D237" t="s">
        <v>238</v>
      </c>
      <c r="E237" t="s">
        <v>365</v>
      </c>
      <c r="F237" t="s">
        <v>238</v>
      </c>
      <c r="G237" t="s">
        <v>4862</v>
      </c>
      <c r="H237">
        <v>5902</v>
      </c>
      <c r="I237">
        <v>21</v>
      </c>
      <c r="J237">
        <v>35</v>
      </c>
      <c r="K237">
        <v>7</v>
      </c>
      <c r="L237">
        <v>6</v>
      </c>
      <c r="M237">
        <v>8</v>
      </c>
      <c r="N237">
        <v>5</v>
      </c>
      <c r="O237">
        <f>IF(Table2[[#This Row],[Home Bowl Scores]]&gt;Table2[[#This Row],[Away Bowl Scores]], 1, 0)</f>
        <v>0</v>
      </c>
      <c r="P237" t="str">
        <f>IF(Table2[[#This Row],[Home Win]]=1, Table2[[#This Row],[Home Team]], Table2[[#This Row],[Away Team]])</f>
        <v>Boston College Eagles</v>
      </c>
      <c r="Q237" t="str">
        <f>IF(Table2[[#This Row],[Home Win]]=1, Table2[[#This Row],[Away Team]], Table2[[#This Row],[Home Team]])</f>
        <v>Colorado State Rams</v>
      </c>
      <c r="R23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37" s="2" t="b">
        <f>OR(Table2[[#This Row],[Away Bowl Scores]]=0, Table2[[#This Row],[Home Bowl Scores]]=0)</f>
        <v>0</v>
      </c>
      <c r="T237" s="2">
        <f>SUM(Table2[[#This Row],[Home Bowl Scores]:[Away Bowl Scores]])</f>
        <v>56</v>
      </c>
    </row>
    <row r="238" spans="2:20" x14ac:dyDescent="0.3">
      <c r="B238">
        <v>2002</v>
      </c>
      <c r="C238">
        <v>44687</v>
      </c>
      <c r="D238" t="s">
        <v>626</v>
      </c>
      <c r="E238" t="s">
        <v>4162</v>
      </c>
      <c r="F238" t="s">
        <v>626</v>
      </c>
      <c r="G238" t="s">
        <v>4858</v>
      </c>
      <c r="H238">
        <v>4389</v>
      </c>
      <c r="I238">
        <v>33</v>
      </c>
      <c r="J238">
        <v>23</v>
      </c>
      <c r="K238">
        <v>8</v>
      </c>
      <c r="L238">
        <v>5</v>
      </c>
      <c r="M238">
        <v>7</v>
      </c>
      <c r="N238">
        <v>6</v>
      </c>
      <c r="O238">
        <f>IF(Table2[[#This Row],[Home Bowl Scores]]&gt;Table2[[#This Row],[Away Bowl Scores]], 1, 0)</f>
        <v>1</v>
      </c>
      <c r="P238" t="str">
        <f>IF(Table2[[#This Row],[Home Win]]=1, Table2[[#This Row],[Home Team]], Table2[[#This Row],[Away Team]])</f>
        <v>Oklahoma State Cowboys</v>
      </c>
      <c r="Q238" t="str">
        <f>IF(Table2[[#This Row],[Home Win]]=1, Table2[[#This Row],[Away Team]], Table2[[#This Row],[Home Team]])</f>
        <v>Southern Mississippi Golden Eagles</v>
      </c>
      <c r="R23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38" s="2" t="b">
        <f>OR(Table2[[#This Row],[Away Bowl Scores]]=0, Table2[[#This Row],[Home Bowl Scores]]=0)</f>
        <v>0</v>
      </c>
      <c r="T238" s="2">
        <f>SUM(Table2[[#This Row],[Home Bowl Scores]:[Away Bowl Scores]])</f>
        <v>56</v>
      </c>
    </row>
    <row r="239" spans="2:20" x14ac:dyDescent="0.3">
      <c r="B239">
        <v>2001</v>
      </c>
      <c r="C239">
        <v>63465</v>
      </c>
      <c r="D239" t="s">
        <v>692</v>
      </c>
      <c r="E239" t="s">
        <v>572</v>
      </c>
      <c r="F239" t="s">
        <v>692</v>
      </c>
      <c r="G239" t="s">
        <v>4822</v>
      </c>
      <c r="H239">
        <v>1397</v>
      </c>
      <c r="I239">
        <v>21</v>
      </c>
      <c r="J239">
        <v>35</v>
      </c>
      <c r="K239">
        <v>8</v>
      </c>
      <c r="L239">
        <v>4</v>
      </c>
      <c r="M239">
        <v>11</v>
      </c>
      <c r="N239">
        <v>3</v>
      </c>
      <c r="O239">
        <f>IF(Table2[[#This Row],[Home Bowl Scores]]&gt;Table2[[#This Row],[Away Bowl Scores]], 1, 0)</f>
        <v>0</v>
      </c>
      <c r="P239" t="str">
        <f>IF(Table2[[#This Row],[Home Win]]=1, Table2[[#This Row],[Home Team]], Table2[[#This Row],[Away Team]])</f>
        <v>Kansas State Wildcats</v>
      </c>
      <c r="Q239" t="str">
        <f>IF(Table2[[#This Row],[Home Win]]=1, Table2[[#This Row],[Away Team]], Table2[[#This Row],[Home Team]])</f>
        <v>Tennessee Volunteers</v>
      </c>
      <c r="R23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239" s="2" t="b">
        <f>OR(Table2[[#This Row],[Away Bowl Scores]]=0, Table2[[#This Row],[Home Bowl Scores]]=0)</f>
        <v>0</v>
      </c>
      <c r="T239" s="2">
        <f>SUM(Table2[[#This Row],[Home Bowl Scores]:[Away Bowl Scores]])</f>
        <v>56</v>
      </c>
    </row>
    <row r="240" spans="2:20" x14ac:dyDescent="0.3">
      <c r="B240">
        <v>2016</v>
      </c>
      <c r="C240">
        <v>37918</v>
      </c>
      <c r="D240" t="s">
        <v>505</v>
      </c>
      <c r="E240" t="s">
        <v>501</v>
      </c>
      <c r="F240" t="s">
        <v>505</v>
      </c>
      <c r="G240" t="s">
        <v>4805</v>
      </c>
      <c r="H240">
        <v>27085</v>
      </c>
      <c r="I240">
        <v>31</v>
      </c>
      <c r="J240">
        <v>24</v>
      </c>
      <c r="K240">
        <v>7</v>
      </c>
      <c r="L240">
        <v>6</v>
      </c>
      <c r="M240">
        <v>8</v>
      </c>
      <c r="N240">
        <v>5</v>
      </c>
      <c r="O240">
        <f>IF(Table2[[#This Row],[Home Bowl Scores]]&gt;Table2[[#This Row],[Away Bowl Scores]], 1, 0)</f>
        <v>1</v>
      </c>
      <c r="P240" t="str">
        <f>IF(Table2[[#This Row],[Home Win]]=1, Table2[[#This Row],[Home Team]], Table2[[#This Row],[Away Team]])</f>
        <v>Northwestern Wildcats</v>
      </c>
      <c r="Q240" t="str">
        <f>IF(Table2[[#This Row],[Home Win]]=1, Table2[[#This Row],[Away Team]], Table2[[#This Row],[Home Team]])</f>
        <v>Pittsburgh Panthers</v>
      </c>
      <c r="R24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40" s="2" t="b">
        <f>OR(Table2[[#This Row],[Away Bowl Scores]]=0, Table2[[#This Row],[Home Bowl Scores]]=0)</f>
        <v>0</v>
      </c>
      <c r="T240" s="2">
        <f>SUM(Table2[[#This Row],[Home Bowl Scores]:[Away Bowl Scores]])</f>
        <v>55</v>
      </c>
    </row>
    <row r="241" spans="2:20" x14ac:dyDescent="0.3">
      <c r="B241">
        <v>2014</v>
      </c>
      <c r="C241">
        <v>33067</v>
      </c>
      <c r="D241" t="s">
        <v>238</v>
      </c>
      <c r="E241" t="s">
        <v>554</v>
      </c>
      <c r="F241" t="s">
        <v>238</v>
      </c>
      <c r="G241" t="s">
        <v>4786</v>
      </c>
      <c r="H241">
        <v>22400</v>
      </c>
      <c r="I241">
        <v>10</v>
      </c>
      <c r="J241">
        <v>45</v>
      </c>
      <c r="K241">
        <v>10</v>
      </c>
      <c r="L241">
        <v>3</v>
      </c>
      <c r="M241">
        <v>9</v>
      </c>
      <c r="N241">
        <v>4</v>
      </c>
      <c r="O241">
        <f>IF(Table2[[#This Row],[Home Bowl Scores]]&gt;Table2[[#This Row],[Away Bowl Scores]], 1, 0)</f>
        <v>0</v>
      </c>
      <c r="P241" t="str">
        <f>IF(Table2[[#This Row],[Home Win]]=1, Table2[[#This Row],[Home Team]], Table2[[#This Row],[Away Team]])</f>
        <v>Utah Utes</v>
      </c>
      <c r="Q241" t="str">
        <f>IF(Table2[[#This Row],[Home Win]]=1, Table2[[#This Row],[Away Team]], Table2[[#This Row],[Home Team]])</f>
        <v>Colorado State Rams</v>
      </c>
      <c r="R24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241" s="2" t="b">
        <f>OR(Table2[[#This Row],[Away Bowl Scores]]=0, Table2[[#This Row],[Home Bowl Scores]]=0)</f>
        <v>0</v>
      </c>
      <c r="T241" s="2">
        <f>SUM(Table2[[#This Row],[Home Bowl Scores]:[Away Bowl Scores]])</f>
        <v>55</v>
      </c>
    </row>
    <row r="242" spans="2:20" x14ac:dyDescent="0.3">
      <c r="B242">
        <v>2013</v>
      </c>
      <c r="C242">
        <v>59135</v>
      </c>
      <c r="D242" t="s">
        <v>2210</v>
      </c>
      <c r="E242" t="s">
        <v>501</v>
      </c>
      <c r="F242" t="s">
        <v>2210</v>
      </c>
      <c r="G242" t="s">
        <v>4838</v>
      </c>
      <c r="H242">
        <v>19271</v>
      </c>
      <c r="I242">
        <v>38</v>
      </c>
      <c r="J242">
        <v>17</v>
      </c>
      <c r="K242">
        <v>7</v>
      </c>
      <c r="L242">
        <v>6</v>
      </c>
      <c r="M242">
        <v>6</v>
      </c>
      <c r="N242">
        <v>7</v>
      </c>
      <c r="O242">
        <f>IF(Table2[[#This Row],[Home Bowl Scores]]&gt;Table2[[#This Row],[Away Bowl Scores]], 1, 0)</f>
        <v>1</v>
      </c>
      <c r="P242" t="str">
        <f>IF(Table2[[#This Row],[Home Win]]=1, Table2[[#This Row],[Home Team]], Table2[[#This Row],[Away Team]])</f>
        <v>Mississippi Rebels</v>
      </c>
      <c r="Q242" t="str">
        <f>IF(Table2[[#This Row],[Home Win]]=1, Table2[[#This Row],[Away Team]], Table2[[#This Row],[Home Team]])</f>
        <v>Pittsburgh Panthers</v>
      </c>
      <c r="R24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42" s="2" t="b">
        <f>OR(Table2[[#This Row],[Away Bowl Scores]]=0, Table2[[#This Row],[Home Bowl Scores]]=0)</f>
        <v>0</v>
      </c>
      <c r="T242" s="2">
        <f>SUM(Table2[[#This Row],[Home Bowl Scores]:[Away Bowl Scores]])</f>
        <v>55</v>
      </c>
    </row>
    <row r="243" spans="2:20" x14ac:dyDescent="0.3">
      <c r="B243">
        <v>2012</v>
      </c>
      <c r="C243">
        <v>21759</v>
      </c>
      <c r="D243" t="s">
        <v>89</v>
      </c>
      <c r="E243" t="s">
        <v>1966</v>
      </c>
      <c r="F243" t="s">
        <v>89</v>
      </c>
      <c r="G243" t="s">
        <v>4830</v>
      </c>
      <c r="H243">
        <v>19242</v>
      </c>
      <c r="I243">
        <v>38</v>
      </c>
      <c r="J243">
        <v>17</v>
      </c>
      <c r="K243">
        <v>10</v>
      </c>
      <c r="L243">
        <v>4</v>
      </c>
      <c r="M243">
        <v>9</v>
      </c>
      <c r="N243">
        <v>4</v>
      </c>
      <c r="O243">
        <f>IF(Table2[[#This Row],[Home Bowl Scores]]&gt;Table2[[#This Row],[Away Bowl Scores]], 1, 0)</f>
        <v>1</v>
      </c>
      <c r="P243" t="str">
        <f>IF(Table2[[#This Row],[Home Win]]=1, Table2[[#This Row],[Home Team]], Table2[[#This Row],[Away Team]])</f>
        <v>UCF Knights</v>
      </c>
      <c r="Q243" t="str">
        <f>IF(Table2[[#This Row],[Home Win]]=1, Table2[[#This Row],[Away Team]], Table2[[#This Row],[Home Team]])</f>
        <v>Ball State Cardinals</v>
      </c>
      <c r="R24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243" s="2" t="b">
        <f>OR(Table2[[#This Row],[Away Bowl Scores]]=0, Table2[[#This Row],[Home Bowl Scores]]=0)</f>
        <v>0</v>
      </c>
      <c r="T243" s="2">
        <f>SUM(Table2[[#This Row],[Home Bowl Scores]:[Away Bowl Scores]])</f>
        <v>55</v>
      </c>
    </row>
    <row r="244" spans="2:20" x14ac:dyDescent="0.3">
      <c r="B244">
        <v>2011</v>
      </c>
      <c r="C244">
        <v>68395</v>
      </c>
      <c r="D244" t="s">
        <v>505</v>
      </c>
      <c r="E244" t="s">
        <v>570</v>
      </c>
      <c r="F244" t="s">
        <v>505</v>
      </c>
      <c r="G244" t="s">
        <v>4841</v>
      </c>
      <c r="H244">
        <v>17751</v>
      </c>
      <c r="I244">
        <v>22</v>
      </c>
      <c r="J244">
        <v>33</v>
      </c>
      <c r="K244">
        <v>6</v>
      </c>
      <c r="L244">
        <v>7</v>
      </c>
      <c r="M244">
        <v>7</v>
      </c>
      <c r="N244">
        <v>6</v>
      </c>
      <c r="O244">
        <f>IF(Table2[[#This Row],[Home Bowl Scores]]&gt;Table2[[#This Row],[Away Bowl Scores]], 1, 0)</f>
        <v>0</v>
      </c>
      <c r="P244" t="str">
        <f>IF(Table2[[#This Row],[Home Win]]=1, Table2[[#This Row],[Home Team]], Table2[[#This Row],[Away Team]])</f>
        <v>Texas A&amp;M Aggies</v>
      </c>
      <c r="Q244" t="str">
        <f>IF(Table2[[#This Row],[Home Win]]=1, Table2[[#This Row],[Away Team]], Table2[[#This Row],[Home Team]])</f>
        <v>Northwestern Wildcats</v>
      </c>
      <c r="R24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44" s="2" t="b">
        <f>OR(Table2[[#This Row],[Away Bowl Scores]]=0, Table2[[#This Row],[Home Bowl Scores]]=0)</f>
        <v>0</v>
      </c>
      <c r="T244" s="2">
        <f>SUM(Table2[[#This Row],[Home Bowl Scores]:[Away Bowl Scores]])</f>
        <v>55</v>
      </c>
    </row>
    <row r="245" spans="2:20" x14ac:dyDescent="0.3">
      <c r="B245">
        <v>2011</v>
      </c>
      <c r="C245">
        <v>58427</v>
      </c>
      <c r="D245" t="s">
        <v>380</v>
      </c>
      <c r="E245" t="s">
        <v>769</v>
      </c>
      <c r="F245" t="s">
        <v>380</v>
      </c>
      <c r="G245" t="s">
        <v>4810</v>
      </c>
      <c r="H245">
        <v>17742</v>
      </c>
      <c r="I245">
        <v>31</v>
      </c>
      <c r="J245">
        <v>24</v>
      </c>
      <c r="K245">
        <v>8</v>
      </c>
      <c r="L245">
        <v>5</v>
      </c>
      <c r="M245">
        <v>7</v>
      </c>
      <c r="N245">
        <v>6</v>
      </c>
      <c r="O245">
        <f>IF(Table2[[#This Row],[Home Bowl Scores]]&gt;Table2[[#This Row],[Away Bowl Scores]], 1, 0)</f>
        <v>1</v>
      </c>
      <c r="P245" t="str">
        <f>IF(Table2[[#This Row],[Home Win]]=1, Table2[[#This Row],[Home Team]], Table2[[#This Row],[Away Team]])</f>
        <v>North Carolina State Wolfpack</v>
      </c>
      <c r="Q245" t="str">
        <f>IF(Table2[[#This Row],[Home Win]]=1, Table2[[#This Row],[Away Team]], Table2[[#This Row],[Home Team]])</f>
        <v>Louisville Cardinals</v>
      </c>
      <c r="R24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45" s="2" t="b">
        <f>OR(Table2[[#This Row],[Away Bowl Scores]]=0, Table2[[#This Row],[Home Bowl Scores]]=0)</f>
        <v>0</v>
      </c>
      <c r="T245" s="2">
        <f>SUM(Table2[[#This Row],[Home Bowl Scores]:[Away Bowl Scores]])</f>
        <v>55</v>
      </c>
    </row>
    <row r="246" spans="2:20" x14ac:dyDescent="0.3">
      <c r="B246">
        <v>2011</v>
      </c>
      <c r="C246">
        <v>57103</v>
      </c>
      <c r="D246" t="s">
        <v>383</v>
      </c>
      <c r="E246" t="s">
        <v>1063</v>
      </c>
      <c r="F246" t="s">
        <v>383</v>
      </c>
      <c r="G246" t="s">
        <v>4812</v>
      </c>
      <c r="H246">
        <v>17754</v>
      </c>
      <c r="I246">
        <v>24</v>
      </c>
      <c r="J246">
        <v>31</v>
      </c>
      <c r="K246">
        <v>6</v>
      </c>
      <c r="L246">
        <v>7</v>
      </c>
      <c r="M246">
        <v>10</v>
      </c>
      <c r="N246">
        <v>3</v>
      </c>
      <c r="O246">
        <f>IF(Table2[[#This Row],[Home Bowl Scores]]&gt;Table2[[#This Row],[Away Bowl Scores]], 1, 0)</f>
        <v>0</v>
      </c>
      <c r="P246" t="str">
        <f>IF(Table2[[#This Row],[Home Win]]=1, Table2[[#This Row],[Home Team]], Table2[[#This Row],[Away Team]])</f>
        <v>Cincinnati Bearcats</v>
      </c>
      <c r="Q246" t="str">
        <f>IF(Table2[[#This Row],[Home Win]]=1, Table2[[#This Row],[Away Team]], Table2[[#This Row],[Home Team]])</f>
        <v>Vanderbilt Commodores</v>
      </c>
      <c r="R24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46" s="2" t="b">
        <f>OR(Table2[[#This Row],[Away Bowl Scores]]=0, Table2[[#This Row],[Home Bowl Scores]]=0)</f>
        <v>0</v>
      </c>
      <c r="T246" s="2">
        <f>SUM(Table2[[#This Row],[Home Bowl Scores]:[Away Bowl Scores]])</f>
        <v>55</v>
      </c>
    </row>
    <row r="247" spans="2:20" x14ac:dyDescent="0.3">
      <c r="B247">
        <v>2011</v>
      </c>
      <c r="C247">
        <v>24607</v>
      </c>
      <c r="D247" t="s">
        <v>281</v>
      </c>
      <c r="E247" t="s">
        <v>650</v>
      </c>
      <c r="F247" t="s">
        <v>281</v>
      </c>
      <c r="G247" t="s">
        <v>4792</v>
      </c>
      <c r="H247">
        <v>17737</v>
      </c>
      <c r="I247">
        <v>24</v>
      </c>
      <c r="J247">
        <v>31</v>
      </c>
      <c r="K247">
        <v>8</v>
      </c>
      <c r="L247">
        <v>5</v>
      </c>
      <c r="M247">
        <v>11</v>
      </c>
      <c r="N247">
        <v>2</v>
      </c>
      <c r="O247">
        <f>IF(Table2[[#This Row],[Home Bowl Scores]]&gt;Table2[[#This Row],[Away Bowl Scores]], 1, 0)</f>
        <v>0</v>
      </c>
      <c r="P247" t="str">
        <f>IF(Table2[[#This Row],[Home Win]]=1, Table2[[#This Row],[Home Team]], Table2[[#This Row],[Away Team]])</f>
        <v>TCU Horned Frogs</v>
      </c>
      <c r="Q247" t="str">
        <f>IF(Table2[[#This Row],[Home Win]]=1, Table2[[#This Row],[Away Team]], Table2[[#This Row],[Home Team]])</f>
        <v>Louisiana Tech Bulldogs</v>
      </c>
      <c r="R24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47" s="2" t="b">
        <f>OR(Table2[[#This Row],[Away Bowl Scores]]=0, Table2[[#This Row],[Home Bowl Scores]]=0)</f>
        <v>0</v>
      </c>
      <c r="T247" s="2">
        <f>SUM(Table2[[#This Row],[Home Bowl Scores]:[Away Bowl Scores]])</f>
        <v>55</v>
      </c>
    </row>
    <row r="248" spans="2:20" x14ac:dyDescent="0.3">
      <c r="B248">
        <v>2009</v>
      </c>
      <c r="C248">
        <v>32650</v>
      </c>
      <c r="D248" t="s">
        <v>2016</v>
      </c>
      <c r="E248" t="s">
        <v>1170</v>
      </c>
      <c r="F248" t="s">
        <v>2016</v>
      </c>
      <c r="G248" t="s">
        <v>4797</v>
      </c>
      <c r="H248">
        <v>14725</v>
      </c>
      <c r="I248">
        <v>45</v>
      </c>
      <c r="J248">
        <v>10</v>
      </c>
      <c r="K248">
        <v>8</v>
      </c>
      <c r="L248">
        <v>5</v>
      </c>
      <c r="M248">
        <v>8</v>
      </c>
      <c r="N248">
        <v>5</v>
      </c>
      <c r="O248">
        <f>IF(Table2[[#This Row],[Home Bowl Scores]]&gt;Table2[[#This Row],[Away Bowl Scores]], 1, 0)</f>
        <v>1</v>
      </c>
      <c r="P248" t="str">
        <f>IF(Table2[[#This Row],[Home Win]]=1, Table2[[#This Row],[Home Team]], Table2[[#This Row],[Away Team]])</f>
        <v>Southern Methodist Mustangs</v>
      </c>
      <c r="Q248" t="str">
        <f>IF(Table2[[#This Row],[Home Win]]=1, Table2[[#This Row],[Away Team]], Table2[[#This Row],[Home Team]])</f>
        <v>Nevada Wolf Pack</v>
      </c>
      <c r="R24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48" s="2" t="b">
        <f>OR(Table2[[#This Row],[Away Bowl Scores]]=0, Table2[[#This Row],[Home Bowl Scores]]=0)</f>
        <v>0</v>
      </c>
      <c r="T248" s="2">
        <f>SUM(Table2[[#This Row],[Home Bowl Scores]:[Away Bowl Scores]])</f>
        <v>55</v>
      </c>
    </row>
    <row r="249" spans="2:20" x14ac:dyDescent="0.3">
      <c r="B249">
        <v>2008</v>
      </c>
      <c r="C249">
        <v>52692</v>
      </c>
      <c r="D249" t="s">
        <v>730</v>
      </c>
      <c r="E249" t="s">
        <v>846</v>
      </c>
      <c r="F249" t="s">
        <v>730</v>
      </c>
      <c r="G249" t="s">
        <v>4843</v>
      </c>
      <c r="H249">
        <v>13235</v>
      </c>
      <c r="I249">
        <v>42</v>
      </c>
      <c r="J249">
        <v>13</v>
      </c>
      <c r="K249">
        <v>9</v>
      </c>
      <c r="L249">
        <v>4</v>
      </c>
      <c r="M249">
        <v>7</v>
      </c>
      <c r="N249">
        <v>6</v>
      </c>
      <c r="O249">
        <f>IF(Table2[[#This Row],[Home Bowl Scores]]&gt;Table2[[#This Row],[Away Bowl Scores]], 1, 0)</f>
        <v>1</v>
      </c>
      <c r="P249" t="str">
        <f>IF(Table2[[#This Row],[Home Win]]=1, Table2[[#This Row],[Home Team]], Table2[[#This Row],[Away Team]])</f>
        <v>Florida State Seminoles</v>
      </c>
      <c r="Q249" t="str">
        <f>IF(Table2[[#This Row],[Home Win]]=1, Table2[[#This Row],[Away Team]], Table2[[#This Row],[Home Team]])</f>
        <v>Wisconsin Badgers</v>
      </c>
      <c r="R24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249" s="2" t="b">
        <f>OR(Table2[[#This Row],[Away Bowl Scores]]=0, Table2[[#This Row],[Home Bowl Scores]]=0)</f>
        <v>0</v>
      </c>
      <c r="T249" s="2">
        <f>SUM(Table2[[#This Row],[Home Bowl Scores]:[Away Bowl Scores]])</f>
        <v>55</v>
      </c>
    </row>
    <row r="250" spans="2:20" x14ac:dyDescent="0.3">
      <c r="B250">
        <v>2007</v>
      </c>
      <c r="C250">
        <v>77781</v>
      </c>
      <c r="D250" t="s">
        <v>767</v>
      </c>
      <c r="E250" t="s">
        <v>1273</v>
      </c>
      <c r="F250" t="s">
        <v>767</v>
      </c>
      <c r="G250" t="s">
        <v>4824</v>
      </c>
      <c r="H250">
        <v>10222</v>
      </c>
      <c r="I250">
        <v>41</v>
      </c>
      <c r="J250">
        <v>14</v>
      </c>
      <c r="K250">
        <v>11</v>
      </c>
      <c r="L250">
        <v>2</v>
      </c>
      <c r="M250">
        <v>10</v>
      </c>
      <c r="N250">
        <v>3</v>
      </c>
      <c r="O250">
        <f>IF(Table2[[#This Row],[Home Bowl Scores]]&gt;Table2[[#This Row],[Away Bowl Scores]], 1, 0)</f>
        <v>1</v>
      </c>
      <c r="P250" t="str">
        <f>IF(Table2[[#This Row],[Home Win]]=1, Table2[[#This Row],[Home Team]], Table2[[#This Row],[Away Team]])</f>
        <v>LSU Tigers</v>
      </c>
      <c r="Q250" t="str">
        <f>IF(Table2[[#This Row],[Home Win]]=1, Table2[[#This Row],[Away Team]], Table2[[#This Row],[Home Team]])</f>
        <v>Notre Dame Fighting Irish</v>
      </c>
      <c r="R25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50" s="2" t="b">
        <f>OR(Table2[[#This Row],[Away Bowl Scores]]=0, Table2[[#This Row],[Home Bowl Scores]]=0)</f>
        <v>0</v>
      </c>
      <c r="T250" s="2">
        <f>SUM(Table2[[#This Row],[Home Bowl Scores]:[Away Bowl Scores]])</f>
        <v>55</v>
      </c>
    </row>
    <row r="251" spans="2:20" x14ac:dyDescent="0.3">
      <c r="B251">
        <v>2007</v>
      </c>
      <c r="C251">
        <v>74628</v>
      </c>
      <c r="D251" t="s">
        <v>806</v>
      </c>
      <c r="E251" t="s">
        <v>826</v>
      </c>
      <c r="F251" t="s">
        <v>806</v>
      </c>
      <c r="G251" t="s">
        <v>4839</v>
      </c>
      <c r="H251">
        <v>10225</v>
      </c>
      <c r="I251">
        <v>14</v>
      </c>
      <c r="J251">
        <v>41</v>
      </c>
      <c r="K251">
        <v>12</v>
      </c>
      <c r="L251">
        <v>1</v>
      </c>
      <c r="M251">
        <v>13</v>
      </c>
      <c r="N251">
        <v>1</v>
      </c>
      <c r="O251">
        <f>IF(Table2[[#This Row],[Home Bowl Scores]]&gt;Table2[[#This Row],[Away Bowl Scores]], 1, 0)</f>
        <v>0</v>
      </c>
      <c r="P251" t="str">
        <f>IF(Table2[[#This Row],[Home Win]]=1, Table2[[#This Row],[Home Team]], Table2[[#This Row],[Away Team]])</f>
        <v>Florida Gators</v>
      </c>
      <c r="Q251" t="str">
        <f>IF(Table2[[#This Row],[Home Win]]=1, Table2[[#This Row],[Away Team]], Table2[[#This Row],[Home Team]])</f>
        <v>Ohio State Buckeyes</v>
      </c>
      <c r="R25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251" s="2" t="b">
        <f>OR(Table2[[#This Row],[Away Bowl Scores]]=0, Table2[[#This Row],[Home Bowl Scores]]=0)</f>
        <v>0</v>
      </c>
      <c r="T251" s="2">
        <f>SUM(Table2[[#This Row],[Home Bowl Scores]:[Away Bowl Scores]])</f>
        <v>55</v>
      </c>
    </row>
    <row r="252" spans="2:20" x14ac:dyDescent="0.3">
      <c r="B252">
        <v>2006</v>
      </c>
      <c r="C252">
        <v>75406</v>
      </c>
      <c r="D252" t="s">
        <v>611</v>
      </c>
      <c r="E252" t="s">
        <v>648</v>
      </c>
      <c r="F252" t="s">
        <v>611</v>
      </c>
      <c r="G252" t="s">
        <v>4835</v>
      </c>
      <c r="H252">
        <v>10213</v>
      </c>
      <c r="I252">
        <v>24</v>
      </c>
      <c r="J252">
        <v>31</v>
      </c>
      <c r="K252">
        <v>10</v>
      </c>
      <c r="L252">
        <v>3</v>
      </c>
      <c r="M252">
        <v>9</v>
      </c>
      <c r="N252">
        <v>4</v>
      </c>
      <c r="O252">
        <f>IF(Table2[[#This Row],[Home Bowl Scores]]&gt;Table2[[#This Row],[Away Bowl Scores]], 1, 0)</f>
        <v>0</v>
      </c>
      <c r="P252" t="str">
        <f>IF(Table2[[#This Row],[Home Win]]=1, Table2[[#This Row],[Home Team]], Table2[[#This Row],[Away Team]])</f>
        <v>Georgia Bulldogs</v>
      </c>
      <c r="Q252" t="str">
        <f>IF(Table2[[#This Row],[Home Win]]=1, Table2[[#This Row],[Away Team]], Table2[[#This Row],[Home Team]])</f>
        <v>Virginia Tech Hokies</v>
      </c>
      <c r="R25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252" s="2" t="b">
        <f>OR(Table2[[#This Row],[Away Bowl Scores]]=0, Table2[[#This Row],[Home Bowl Scores]]=0)</f>
        <v>0</v>
      </c>
      <c r="T252" s="2">
        <f>SUM(Table2[[#This Row],[Home Bowl Scores]:[Away Bowl Scores]])</f>
        <v>55</v>
      </c>
    </row>
    <row r="253" spans="2:20" x14ac:dyDescent="0.3">
      <c r="B253">
        <v>2006</v>
      </c>
      <c r="C253">
        <v>65881</v>
      </c>
      <c r="D253" t="s">
        <v>826</v>
      </c>
      <c r="E253" t="s">
        <v>828</v>
      </c>
      <c r="F253" t="s">
        <v>826</v>
      </c>
      <c r="G253" t="s">
        <v>4821</v>
      </c>
      <c r="H253">
        <v>8734</v>
      </c>
      <c r="I253">
        <v>31</v>
      </c>
      <c r="J253">
        <v>24</v>
      </c>
      <c r="K253">
        <v>9</v>
      </c>
      <c r="L253">
        <v>3</v>
      </c>
      <c r="M253">
        <v>7</v>
      </c>
      <c r="N253">
        <v>5</v>
      </c>
      <c r="O253">
        <f>IF(Table2[[#This Row],[Home Bowl Scores]]&gt;Table2[[#This Row],[Away Bowl Scores]], 1, 0)</f>
        <v>1</v>
      </c>
      <c r="P253" t="str">
        <f>IF(Table2[[#This Row],[Home Win]]=1, Table2[[#This Row],[Home Team]], Table2[[#This Row],[Away Team]])</f>
        <v>Florida Gators</v>
      </c>
      <c r="Q253" t="str">
        <f>IF(Table2[[#This Row],[Home Win]]=1, Table2[[#This Row],[Away Team]], Table2[[#This Row],[Home Team]])</f>
        <v>Iowa Hawkeyes</v>
      </c>
      <c r="R25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253" s="2" t="b">
        <f>OR(Table2[[#This Row],[Away Bowl Scores]]=0, Table2[[#This Row],[Home Bowl Scores]]=0)</f>
        <v>0</v>
      </c>
      <c r="T253" s="2">
        <f>SUM(Table2[[#This Row],[Home Bowl Scores]:[Away Bowl Scores]])</f>
        <v>55</v>
      </c>
    </row>
    <row r="254" spans="2:20" x14ac:dyDescent="0.3">
      <c r="B254">
        <v>2006</v>
      </c>
      <c r="C254">
        <v>62395</v>
      </c>
      <c r="D254" t="s">
        <v>1153</v>
      </c>
      <c r="E254" t="s">
        <v>570</v>
      </c>
      <c r="F254" t="s">
        <v>1153</v>
      </c>
      <c r="G254" t="s">
        <v>4803</v>
      </c>
      <c r="H254">
        <v>10204</v>
      </c>
      <c r="I254">
        <v>45</v>
      </c>
      <c r="J254">
        <v>10</v>
      </c>
      <c r="K254">
        <v>10</v>
      </c>
      <c r="L254">
        <v>3</v>
      </c>
      <c r="M254">
        <v>9</v>
      </c>
      <c r="N254">
        <v>4</v>
      </c>
      <c r="O254">
        <f>IF(Table2[[#This Row],[Home Bowl Scores]]&gt;Table2[[#This Row],[Away Bowl Scores]], 1, 0)</f>
        <v>1</v>
      </c>
      <c r="P254" t="str">
        <f>IF(Table2[[#This Row],[Home Win]]=1, Table2[[#This Row],[Home Team]], Table2[[#This Row],[Away Team]])</f>
        <v>California Golden Bears</v>
      </c>
      <c r="Q254" t="str">
        <f>IF(Table2[[#This Row],[Home Win]]=1, Table2[[#This Row],[Away Team]], Table2[[#This Row],[Home Team]])</f>
        <v>Texas A&amp;M Aggies</v>
      </c>
      <c r="R25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54" s="2" t="b">
        <f>OR(Table2[[#This Row],[Away Bowl Scores]]=0, Table2[[#This Row],[Home Bowl Scores]]=0)</f>
        <v>0</v>
      </c>
      <c r="T254" s="2">
        <f>SUM(Table2[[#This Row],[Home Bowl Scores]:[Away Bowl Scores]])</f>
        <v>55</v>
      </c>
    </row>
    <row r="255" spans="2:20" x14ac:dyDescent="0.3">
      <c r="B255">
        <v>2005</v>
      </c>
      <c r="C255">
        <v>70229</v>
      </c>
      <c r="D255" t="s">
        <v>828</v>
      </c>
      <c r="E255" t="s">
        <v>767</v>
      </c>
      <c r="F255" t="s">
        <v>828</v>
      </c>
      <c r="G255" t="s">
        <v>4837</v>
      </c>
      <c r="H255">
        <v>7318</v>
      </c>
      <c r="I255">
        <v>30</v>
      </c>
      <c r="J255">
        <v>25</v>
      </c>
      <c r="K255">
        <v>10</v>
      </c>
      <c r="L255">
        <v>2</v>
      </c>
      <c r="M255">
        <v>9</v>
      </c>
      <c r="N255">
        <v>3</v>
      </c>
      <c r="O255">
        <f>IF(Table2[[#This Row],[Home Bowl Scores]]&gt;Table2[[#This Row],[Away Bowl Scores]], 1, 0)</f>
        <v>1</v>
      </c>
      <c r="P255" t="str">
        <f>IF(Table2[[#This Row],[Home Win]]=1, Table2[[#This Row],[Home Team]], Table2[[#This Row],[Away Team]])</f>
        <v>Iowa Hawkeyes</v>
      </c>
      <c r="Q255" t="str">
        <f>IF(Table2[[#This Row],[Home Win]]=1, Table2[[#This Row],[Away Team]], Table2[[#This Row],[Home Team]])</f>
        <v>LSU Tigers</v>
      </c>
      <c r="R25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255" s="2" t="b">
        <f>OR(Table2[[#This Row],[Away Bowl Scores]]=0, Table2[[#This Row],[Home Bowl Scores]]=0)</f>
        <v>0</v>
      </c>
      <c r="T255" s="2">
        <f>SUM(Table2[[#This Row],[Home Bowl Scores]:[Away Bowl Scores]])</f>
        <v>55</v>
      </c>
    </row>
    <row r="256" spans="2:20" x14ac:dyDescent="0.3">
      <c r="B256">
        <v>2005</v>
      </c>
      <c r="C256">
        <v>54894</v>
      </c>
      <c r="D256" t="s">
        <v>165</v>
      </c>
      <c r="E256" t="s">
        <v>1448</v>
      </c>
      <c r="F256" t="s">
        <v>165</v>
      </c>
      <c r="G256" t="s">
        <v>4812</v>
      </c>
      <c r="H256">
        <v>8731</v>
      </c>
      <c r="I256">
        <v>31</v>
      </c>
      <c r="J256">
        <v>24</v>
      </c>
      <c r="K256">
        <v>9</v>
      </c>
      <c r="L256">
        <v>4</v>
      </c>
      <c r="M256">
        <v>8</v>
      </c>
      <c r="N256">
        <v>5</v>
      </c>
      <c r="O256">
        <f>IF(Table2[[#This Row],[Home Bowl Scores]]&gt;Table2[[#This Row],[Away Bowl Scores]], 1, 0)</f>
        <v>1</v>
      </c>
      <c r="P256" t="str">
        <f>IF(Table2[[#This Row],[Home Win]]=1, Table2[[#This Row],[Home Team]], Table2[[#This Row],[Away Team]])</f>
        <v>Tulsa Golden Hurricane</v>
      </c>
      <c r="Q256" t="str">
        <f>IF(Table2[[#This Row],[Home Win]]=1, Table2[[#This Row],[Away Team]], Table2[[#This Row],[Home Team]])</f>
        <v>Fresno State Bulldogs</v>
      </c>
      <c r="R25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256" s="2" t="b">
        <f>OR(Table2[[#This Row],[Away Bowl Scores]]=0, Table2[[#This Row],[Home Bowl Scores]]=0)</f>
        <v>0</v>
      </c>
      <c r="T256" s="2">
        <f>SUM(Table2[[#This Row],[Home Bowl Scores]:[Away Bowl Scores]])</f>
        <v>55</v>
      </c>
    </row>
    <row r="257" spans="2:20" x14ac:dyDescent="0.3">
      <c r="B257">
        <v>2005</v>
      </c>
      <c r="C257">
        <v>33505</v>
      </c>
      <c r="D257" t="s">
        <v>62</v>
      </c>
      <c r="E257" t="s">
        <v>3087</v>
      </c>
      <c r="F257" t="s">
        <v>62</v>
      </c>
      <c r="G257" t="s">
        <v>4857</v>
      </c>
      <c r="H257">
        <v>8717</v>
      </c>
      <c r="I257">
        <v>13</v>
      </c>
      <c r="J257">
        <v>42</v>
      </c>
      <c r="K257">
        <v>6</v>
      </c>
      <c r="L257">
        <v>6</v>
      </c>
      <c r="M257">
        <v>7</v>
      </c>
      <c r="N257">
        <v>5</v>
      </c>
      <c r="O257">
        <f>IF(Table2[[#This Row],[Home Bowl Scores]]&gt;Table2[[#This Row],[Away Bowl Scores]], 1, 0)</f>
        <v>0</v>
      </c>
      <c r="P257" t="str">
        <f>IF(Table2[[#This Row],[Home Win]]=1, Table2[[#This Row],[Home Team]], Table2[[#This Row],[Away Team]])</f>
        <v>Kansas Jayhawks</v>
      </c>
      <c r="Q257" t="str">
        <f>IF(Table2[[#This Row],[Home Win]]=1, Table2[[#This Row],[Away Team]], Table2[[#This Row],[Home Team]])</f>
        <v>Houston Cougars</v>
      </c>
      <c r="R25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257" s="2" t="b">
        <f>OR(Table2[[#This Row],[Away Bowl Scores]]=0, Table2[[#This Row],[Home Bowl Scores]]=0)</f>
        <v>0</v>
      </c>
      <c r="T257" s="2">
        <f>SUM(Table2[[#This Row],[Home Bowl Scores]:[Away Bowl Scores]])</f>
        <v>55</v>
      </c>
    </row>
    <row r="258" spans="2:20" x14ac:dyDescent="0.3">
      <c r="B258">
        <v>2004</v>
      </c>
      <c r="C258">
        <v>21456</v>
      </c>
      <c r="D258" t="s">
        <v>1021</v>
      </c>
      <c r="E258" t="s">
        <v>303</v>
      </c>
      <c r="F258" t="s">
        <v>1021</v>
      </c>
      <c r="G258" t="s">
        <v>4860</v>
      </c>
      <c r="H258">
        <v>7310</v>
      </c>
      <c r="I258">
        <v>34</v>
      </c>
      <c r="J258">
        <v>21</v>
      </c>
      <c r="K258">
        <v>9</v>
      </c>
      <c r="L258">
        <v>3</v>
      </c>
      <c r="M258">
        <v>7</v>
      </c>
      <c r="N258">
        <v>5</v>
      </c>
      <c r="O258">
        <f>IF(Table2[[#This Row],[Home Bowl Scores]]&gt;Table2[[#This Row],[Away Bowl Scores]], 1, 0)</f>
        <v>1</v>
      </c>
      <c r="P258" t="str">
        <f>IF(Table2[[#This Row],[Home Win]]=1, Table2[[#This Row],[Home Team]], Table2[[#This Row],[Away Team]])</f>
        <v>Northern Illinois Huskies</v>
      </c>
      <c r="Q258" t="str">
        <f>IF(Table2[[#This Row],[Home Win]]=1, Table2[[#This Row],[Away Team]], Table2[[#This Row],[Home Team]])</f>
        <v>Troy Trojans</v>
      </c>
      <c r="R25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258" s="2" t="b">
        <f>OR(Table2[[#This Row],[Away Bowl Scores]]=0, Table2[[#This Row],[Home Bowl Scores]]=0)</f>
        <v>0</v>
      </c>
      <c r="T258" s="2">
        <f>SUM(Table2[[#This Row],[Home Bowl Scores]:[Away Bowl Scores]])</f>
        <v>55</v>
      </c>
    </row>
    <row r="259" spans="2:20" x14ac:dyDescent="0.3">
      <c r="B259">
        <v>2003</v>
      </c>
      <c r="C259">
        <v>77502</v>
      </c>
      <c r="D259" t="s">
        <v>529</v>
      </c>
      <c r="E259" t="s">
        <v>806</v>
      </c>
      <c r="F259" t="s">
        <v>529</v>
      </c>
      <c r="G259" t="s">
        <v>4820</v>
      </c>
      <c r="H259">
        <v>4409</v>
      </c>
      <c r="I259">
        <v>24</v>
      </c>
      <c r="J259">
        <v>31</v>
      </c>
      <c r="K259">
        <v>12</v>
      </c>
      <c r="L259">
        <v>1</v>
      </c>
      <c r="M259">
        <v>14</v>
      </c>
      <c r="N259">
        <v>0</v>
      </c>
      <c r="O259">
        <f>IF(Table2[[#This Row],[Home Bowl Scores]]&gt;Table2[[#This Row],[Away Bowl Scores]], 1, 0)</f>
        <v>0</v>
      </c>
      <c r="P259" t="str">
        <f>IF(Table2[[#This Row],[Home Win]]=1, Table2[[#This Row],[Home Team]], Table2[[#This Row],[Away Team]])</f>
        <v>Ohio State Buckeyes</v>
      </c>
      <c r="Q259" t="str">
        <f>IF(Table2[[#This Row],[Home Win]]=1, Table2[[#This Row],[Away Team]], Table2[[#This Row],[Home Team]])</f>
        <v>Miami (FL) Hurricanes</v>
      </c>
      <c r="R25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259" s="2" t="b">
        <f>OR(Table2[[#This Row],[Away Bowl Scores]]=0, Table2[[#This Row],[Home Bowl Scores]]=0)</f>
        <v>0</v>
      </c>
      <c r="T259" s="2">
        <f>SUM(Table2[[#This Row],[Home Bowl Scores]:[Away Bowl Scores]])</f>
        <v>55</v>
      </c>
    </row>
    <row r="260" spans="2:20" x14ac:dyDescent="0.3">
      <c r="B260">
        <v>2003</v>
      </c>
      <c r="C260">
        <v>75971</v>
      </c>
      <c r="D260" t="s">
        <v>863</v>
      </c>
      <c r="E260" t="s">
        <v>828</v>
      </c>
      <c r="F260" t="s">
        <v>863</v>
      </c>
      <c r="G260" t="s">
        <v>4816</v>
      </c>
      <c r="H260">
        <v>4408</v>
      </c>
      <c r="I260">
        <v>38</v>
      </c>
      <c r="J260">
        <v>17</v>
      </c>
      <c r="K260">
        <v>11</v>
      </c>
      <c r="L260">
        <v>2</v>
      </c>
      <c r="M260">
        <v>11</v>
      </c>
      <c r="N260">
        <v>2</v>
      </c>
      <c r="O260">
        <f>IF(Table2[[#This Row],[Home Bowl Scores]]&gt;Table2[[#This Row],[Away Bowl Scores]], 1, 0)</f>
        <v>1</v>
      </c>
      <c r="P260" t="str">
        <f>IF(Table2[[#This Row],[Home Win]]=1, Table2[[#This Row],[Home Team]], Table2[[#This Row],[Away Team]])</f>
        <v>USC Trojans</v>
      </c>
      <c r="Q260" t="str">
        <f>IF(Table2[[#This Row],[Home Win]]=1, Table2[[#This Row],[Away Team]], Table2[[#This Row],[Home Team]])</f>
        <v>Iowa Hawkeyes</v>
      </c>
      <c r="R26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60" s="2" t="b">
        <f>OR(Table2[[#This Row],[Away Bowl Scores]]=0, Table2[[#This Row],[Home Bowl Scores]]=0)</f>
        <v>0</v>
      </c>
      <c r="T260" s="2">
        <f>SUM(Table2[[#This Row],[Home Bowl Scores]:[Away Bowl Scores]])</f>
        <v>55</v>
      </c>
    </row>
    <row r="261" spans="2:20" x14ac:dyDescent="0.3">
      <c r="B261">
        <v>2003</v>
      </c>
      <c r="C261">
        <v>70817</v>
      </c>
      <c r="D261" t="s">
        <v>767</v>
      </c>
      <c r="E261" t="s">
        <v>1542</v>
      </c>
      <c r="F261" t="s">
        <v>767</v>
      </c>
      <c r="G261" t="s">
        <v>4822</v>
      </c>
      <c r="H261">
        <v>4403</v>
      </c>
      <c r="I261">
        <v>20</v>
      </c>
      <c r="J261">
        <v>35</v>
      </c>
      <c r="K261">
        <v>8</v>
      </c>
      <c r="L261">
        <v>5</v>
      </c>
      <c r="M261">
        <v>11</v>
      </c>
      <c r="N261">
        <v>2</v>
      </c>
      <c r="O261">
        <f>IF(Table2[[#This Row],[Home Bowl Scores]]&gt;Table2[[#This Row],[Away Bowl Scores]], 1, 0)</f>
        <v>0</v>
      </c>
      <c r="P261" t="str">
        <f>IF(Table2[[#This Row],[Home Win]]=1, Table2[[#This Row],[Home Team]], Table2[[#This Row],[Away Team]])</f>
        <v>Texas Longhorns</v>
      </c>
      <c r="Q261" t="str">
        <f>IF(Table2[[#This Row],[Home Win]]=1, Table2[[#This Row],[Away Team]], Table2[[#This Row],[Home Team]])</f>
        <v>LSU Tigers</v>
      </c>
      <c r="R26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61" s="2" t="b">
        <f>OR(Table2[[#This Row],[Away Bowl Scores]]=0, Table2[[#This Row],[Home Bowl Scores]]=0)</f>
        <v>0</v>
      </c>
      <c r="T261" s="2">
        <f>SUM(Table2[[#This Row],[Home Bowl Scores]:[Away Bowl Scores]])</f>
        <v>55</v>
      </c>
    </row>
    <row r="262" spans="2:20" x14ac:dyDescent="0.3">
      <c r="B262">
        <v>2002</v>
      </c>
      <c r="C262">
        <v>38241</v>
      </c>
      <c r="D262" t="s">
        <v>433</v>
      </c>
      <c r="E262" t="s">
        <v>1331</v>
      </c>
      <c r="F262" t="s">
        <v>433</v>
      </c>
      <c r="G262" t="s">
        <v>4863</v>
      </c>
      <c r="H262">
        <v>4395</v>
      </c>
      <c r="I262">
        <v>38</v>
      </c>
      <c r="J262">
        <v>17</v>
      </c>
      <c r="K262">
        <v>7</v>
      </c>
      <c r="L262">
        <v>6</v>
      </c>
      <c r="M262">
        <v>7</v>
      </c>
      <c r="N262">
        <v>6</v>
      </c>
      <c r="O262">
        <f>IF(Table2[[#This Row],[Home Bowl Scores]]&gt;Table2[[#This Row],[Away Bowl Scores]], 1, 0)</f>
        <v>1</v>
      </c>
      <c r="P262" t="str">
        <f>IF(Table2[[#This Row],[Home Win]]=1, Table2[[#This Row],[Home Team]], Table2[[#This Row],[Away Team]])</f>
        <v>Wake Forest Demon Deacons</v>
      </c>
      <c r="Q262" t="str">
        <f>IF(Table2[[#This Row],[Home Win]]=1, Table2[[#This Row],[Away Team]], Table2[[#This Row],[Home Team]])</f>
        <v>Oregon Ducks</v>
      </c>
      <c r="R26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62" s="2" t="b">
        <f>OR(Table2[[#This Row],[Away Bowl Scores]]=0, Table2[[#This Row],[Home Bowl Scores]]=0)</f>
        <v>0</v>
      </c>
      <c r="T262" s="2">
        <f>SUM(Table2[[#This Row],[Home Bowl Scores]:[Away Bowl Scores]])</f>
        <v>55</v>
      </c>
    </row>
    <row r="263" spans="2:20" x14ac:dyDescent="0.3">
      <c r="B263">
        <v>2016</v>
      </c>
      <c r="C263">
        <v>51087</v>
      </c>
      <c r="D263" t="s">
        <v>650</v>
      </c>
      <c r="E263" t="s">
        <v>648</v>
      </c>
      <c r="F263" t="s">
        <v>650</v>
      </c>
      <c r="G263" t="s">
        <v>4812</v>
      </c>
      <c r="H263">
        <v>27090</v>
      </c>
      <c r="I263">
        <v>23</v>
      </c>
      <c r="J263">
        <v>31</v>
      </c>
      <c r="K263">
        <v>6</v>
      </c>
      <c r="L263">
        <v>7</v>
      </c>
      <c r="M263">
        <v>8</v>
      </c>
      <c r="N263">
        <v>5</v>
      </c>
      <c r="O263">
        <f>IF(Table2[[#This Row],[Home Bowl Scores]]&gt;Table2[[#This Row],[Away Bowl Scores]], 1, 0)</f>
        <v>0</v>
      </c>
      <c r="P263" t="str">
        <f>IF(Table2[[#This Row],[Home Win]]=1, Table2[[#This Row],[Home Team]], Table2[[#This Row],[Away Team]])</f>
        <v>Georgia Bulldogs</v>
      </c>
      <c r="Q263" t="str">
        <f>IF(Table2[[#This Row],[Home Win]]=1, Table2[[#This Row],[Away Team]], Table2[[#This Row],[Home Team]])</f>
        <v>TCU Horned Frogs</v>
      </c>
      <c r="R26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63" s="2" t="b">
        <f>OR(Table2[[#This Row],[Away Bowl Scores]]=0, Table2[[#This Row],[Home Bowl Scores]]=0)</f>
        <v>0</v>
      </c>
      <c r="T263" s="2">
        <f>SUM(Table2[[#This Row],[Home Bowl Scores]:[Away Bowl Scores]])</f>
        <v>54</v>
      </c>
    </row>
    <row r="264" spans="2:20" x14ac:dyDescent="0.3">
      <c r="B264">
        <v>2015</v>
      </c>
      <c r="C264">
        <v>67615</v>
      </c>
      <c r="D264" t="s">
        <v>808</v>
      </c>
      <c r="E264" t="s">
        <v>886</v>
      </c>
      <c r="F264" t="s">
        <v>808</v>
      </c>
      <c r="G264" t="s">
        <v>4816</v>
      </c>
      <c r="H264">
        <v>25523</v>
      </c>
      <c r="I264">
        <v>37</v>
      </c>
      <c r="J264">
        <v>17</v>
      </c>
      <c r="K264">
        <v>14</v>
      </c>
      <c r="L264">
        <v>0</v>
      </c>
      <c r="M264">
        <v>11</v>
      </c>
      <c r="N264">
        <v>2</v>
      </c>
      <c r="O264">
        <f>IF(Table2[[#This Row],[Home Bowl Scores]]&gt;Table2[[#This Row],[Away Bowl Scores]], 1, 0)</f>
        <v>1</v>
      </c>
      <c r="P264" t="str">
        <f>IF(Table2[[#This Row],[Home Win]]=1, Table2[[#This Row],[Home Team]], Table2[[#This Row],[Away Team]])</f>
        <v>Clemson Tigers</v>
      </c>
      <c r="Q264" t="str">
        <f>IF(Table2[[#This Row],[Home Win]]=1, Table2[[#This Row],[Away Team]], Table2[[#This Row],[Home Team]])</f>
        <v>Oklahoma Sooners</v>
      </c>
      <c r="R26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264" s="2" t="b">
        <f>OR(Table2[[#This Row],[Away Bowl Scores]]=0, Table2[[#This Row],[Home Bowl Scores]]=0)</f>
        <v>0</v>
      </c>
      <c r="T264" s="2">
        <f>SUM(Table2[[#This Row],[Home Bowl Scores]:[Away Bowl Scores]])</f>
        <v>54</v>
      </c>
    </row>
    <row r="265" spans="2:20" x14ac:dyDescent="0.3">
      <c r="B265">
        <v>2013</v>
      </c>
      <c r="C265">
        <v>87025</v>
      </c>
      <c r="D265" t="s">
        <v>886</v>
      </c>
      <c r="E265" t="s">
        <v>570</v>
      </c>
      <c r="F265" t="s">
        <v>886</v>
      </c>
      <c r="G265" t="s">
        <v>4822</v>
      </c>
      <c r="H265">
        <v>19270</v>
      </c>
      <c r="I265">
        <v>13</v>
      </c>
      <c r="J265">
        <v>41</v>
      </c>
      <c r="K265">
        <v>10</v>
      </c>
      <c r="L265">
        <v>3</v>
      </c>
      <c r="M265">
        <v>11</v>
      </c>
      <c r="N265">
        <v>2</v>
      </c>
      <c r="O265">
        <f>IF(Table2[[#This Row],[Home Bowl Scores]]&gt;Table2[[#This Row],[Away Bowl Scores]], 1, 0)</f>
        <v>0</v>
      </c>
      <c r="P265" t="str">
        <f>IF(Table2[[#This Row],[Home Win]]=1, Table2[[#This Row],[Home Team]], Table2[[#This Row],[Away Team]])</f>
        <v>Texas A&amp;M Aggies</v>
      </c>
      <c r="Q265" t="str">
        <f>IF(Table2[[#This Row],[Home Win]]=1, Table2[[#This Row],[Away Team]], Table2[[#This Row],[Home Team]])</f>
        <v>Oklahoma Sooners</v>
      </c>
      <c r="R26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65" s="2" t="b">
        <f>OR(Table2[[#This Row],[Away Bowl Scores]]=0, Table2[[#This Row],[Home Bowl Scores]]=0)</f>
        <v>0</v>
      </c>
      <c r="T265" s="2">
        <f>SUM(Table2[[#This Row],[Home Bowl Scores]:[Away Bowl Scores]])</f>
        <v>54</v>
      </c>
    </row>
    <row r="266" spans="2:20" x14ac:dyDescent="0.3">
      <c r="B266">
        <v>2013</v>
      </c>
      <c r="C266">
        <v>48612</v>
      </c>
      <c r="D266" t="s">
        <v>505</v>
      </c>
      <c r="E266" t="s">
        <v>343</v>
      </c>
      <c r="F266" t="s">
        <v>505</v>
      </c>
      <c r="G266" t="s">
        <v>4836</v>
      </c>
      <c r="H266">
        <v>19262</v>
      </c>
      <c r="I266">
        <v>34</v>
      </c>
      <c r="J266">
        <v>20</v>
      </c>
      <c r="K266">
        <v>10</v>
      </c>
      <c r="L266">
        <v>3</v>
      </c>
      <c r="M266">
        <v>8</v>
      </c>
      <c r="N266">
        <v>5</v>
      </c>
      <c r="O266">
        <f>IF(Table2[[#This Row],[Home Bowl Scores]]&gt;Table2[[#This Row],[Away Bowl Scores]], 1, 0)</f>
        <v>1</v>
      </c>
      <c r="P266" t="str">
        <f>IF(Table2[[#This Row],[Home Win]]=1, Table2[[#This Row],[Home Team]], Table2[[#This Row],[Away Team]])</f>
        <v>Northwestern Wildcats</v>
      </c>
      <c r="Q266" t="str">
        <f>IF(Table2[[#This Row],[Home Win]]=1, Table2[[#This Row],[Away Team]], Table2[[#This Row],[Home Team]])</f>
        <v>Mississippi State Bulldogs</v>
      </c>
      <c r="R26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66" s="2" t="b">
        <f>OR(Table2[[#This Row],[Away Bowl Scores]]=0, Table2[[#This Row],[Home Bowl Scores]]=0)</f>
        <v>0</v>
      </c>
      <c r="T266" s="2">
        <f>SUM(Table2[[#This Row],[Home Bowl Scores]:[Away Bowl Scores]])</f>
        <v>54</v>
      </c>
    </row>
    <row r="267" spans="2:20" x14ac:dyDescent="0.3">
      <c r="B267">
        <v>2013</v>
      </c>
      <c r="C267">
        <v>47912</v>
      </c>
      <c r="D267" t="s">
        <v>1128</v>
      </c>
      <c r="E267" t="s">
        <v>611</v>
      </c>
      <c r="F267" t="s">
        <v>1128</v>
      </c>
      <c r="G267" t="s">
        <v>4813</v>
      </c>
      <c r="H267">
        <v>20821</v>
      </c>
      <c r="I267">
        <v>42</v>
      </c>
      <c r="J267">
        <v>12</v>
      </c>
      <c r="K267">
        <v>10</v>
      </c>
      <c r="L267">
        <v>3</v>
      </c>
      <c r="M267">
        <v>8</v>
      </c>
      <c r="N267">
        <v>5</v>
      </c>
      <c r="O267">
        <f>IF(Table2[[#This Row],[Home Bowl Scores]]&gt;Table2[[#This Row],[Away Bowl Scores]], 1, 0)</f>
        <v>1</v>
      </c>
      <c r="P267" t="str">
        <f>IF(Table2[[#This Row],[Home Win]]=1, Table2[[#This Row],[Home Team]], Table2[[#This Row],[Away Team]])</f>
        <v>UCLA Bruins</v>
      </c>
      <c r="Q267" t="str">
        <f>IF(Table2[[#This Row],[Home Win]]=1, Table2[[#This Row],[Away Team]], Table2[[#This Row],[Home Team]])</f>
        <v>Virginia Tech Hokies</v>
      </c>
      <c r="R26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67" s="2" t="b">
        <f>OR(Table2[[#This Row],[Away Bowl Scores]]=0, Table2[[#This Row],[Home Bowl Scores]]=0)</f>
        <v>0</v>
      </c>
      <c r="T267" s="2">
        <f>SUM(Table2[[#This Row],[Home Bowl Scores]:[Away Bowl Scores]])</f>
        <v>54</v>
      </c>
    </row>
    <row r="268" spans="2:20" x14ac:dyDescent="0.3">
      <c r="B268">
        <v>2012</v>
      </c>
      <c r="C268">
        <v>33217</v>
      </c>
      <c r="D268" t="s">
        <v>477</v>
      </c>
      <c r="E268" t="s">
        <v>786</v>
      </c>
      <c r="F268" t="s">
        <v>477</v>
      </c>
      <c r="G268" t="s">
        <v>4840</v>
      </c>
      <c r="H268">
        <v>19244</v>
      </c>
      <c r="I268">
        <v>28</v>
      </c>
      <c r="J268">
        <v>26</v>
      </c>
      <c r="K268">
        <v>11</v>
      </c>
      <c r="L268">
        <v>2</v>
      </c>
      <c r="M268">
        <v>7</v>
      </c>
      <c r="N268">
        <v>6</v>
      </c>
      <c r="O268">
        <f>IF(Table2[[#This Row],[Home Bowl Scores]]&gt;Table2[[#This Row],[Away Bowl Scores]], 1, 0)</f>
        <v>1</v>
      </c>
      <c r="P268" t="str">
        <f>IF(Table2[[#This Row],[Home Win]]=1, Table2[[#This Row],[Home Team]], Table2[[#This Row],[Away Team]])</f>
        <v>Boise State Broncos</v>
      </c>
      <c r="Q268" t="str">
        <f>IF(Table2[[#This Row],[Home Win]]=1, Table2[[#This Row],[Away Team]], Table2[[#This Row],[Home Team]])</f>
        <v>Washington Huskies</v>
      </c>
      <c r="R26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68" s="2" t="b">
        <f>OR(Table2[[#This Row],[Away Bowl Scores]]=0, Table2[[#This Row],[Home Bowl Scores]]=0)</f>
        <v>0</v>
      </c>
      <c r="T268" s="2">
        <f>SUM(Table2[[#This Row],[Home Bowl Scores]:[Away Bowl Scores]])</f>
        <v>54</v>
      </c>
    </row>
    <row r="269" spans="2:20" x14ac:dyDescent="0.3">
      <c r="B269">
        <v>2010</v>
      </c>
      <c r="C269">
        <v>84129</v>
      </c>
      <c r="D269" t="s">
        <v>730</v>
      </c>
      <c r="E269" t="s">
        <v>527</v>
      </c>
      <c r="F269" t="s">
        <v>730</v>
      </c>
      <c r="G269" t="s">
        <v>4836</v>
      </c>
      <c r="H269">
        <v>14741</v>
      </c>
      <c r="I269">
        <v>33</v>
      </c>
      <c r="J269">
        <v>21</v>
      </c>
      <c r="K269">
        <v>7</v>
      </c>
      <c r="L269">
        <v>6</v>
      </c>
      <c r="M269">
        <v>9</v>
      </c>
      <c r="N269">
        <v>4</v>
      </c>
      <c r="O269">
        <f>IF(Table2[[#This Row],[Home Bowl Scores]]&gt;Table2[[#This Row],[Away Bowl Scores]], 1, 0)</f>
        <v>1</v>
      </c>
      <c r="P269" t="str">
        <f>IF(Table2[[#This Row],[Home Win]]=1, Table2[[#This Row],[Home Team]], Table2[[#This Row],[Away Team]])</f>
        <v>Florida State Seminoles</v>
      </c>
      <c r="Q269" t="str">
        <f>IF(Table2[[#This Row],[Home Win]]=1, Table2[[#This Row],[Away Team]], Table2[[#This Row],[Home Team]])</f>
        <v>West Virginia Mountaineers</v>
      </c>
      <c r="R26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69" s="2" t="b">
        <f>OR(Table2[[#This Row],[Away Bowl Scores]]=0, Table2[[#This Row],[Home Bowl Scores]]=0)</f>
        <v>0</v>
      </c>
      <c r="T269" s="2">
        <f>SUM(Table2[[#This Row],[Home Bowl Scores]:[Away Bowl Scores]])</f>
        <v>54</v>
      </c>
    </row>
    <row r="270" spans="2:20" x14ac:dyDescent="0.3">
      <c r="B270">
        <v>2007</v>
      </c>
      <c r="C270">
        <v>47043</v>
      </c>
      <c r="D270" t="s">
        <v>629</v>
      </c>
      <c r="E270" t="s">
        <v>787</v>
      </c>
      <c r="F270" t="s">
        <v>629</v>
      </c>
      <c r="G270" t="s">
        <v>4800</v>
      </c>
      <c r="H270">
        <v>11694</v>
      </c>
      <c r="I270">
        <v>24</v>
      </c>
      <c r="J270">
        <v>30</v>
      </c>
      <c r="K270">
        <v>6</v>
      </c>
      <c r="L270">
        <v>6</v>
      </c>
      <c r="M270">
        <v>7</v>
      </c>
      <c r="N270">
        <v>6</v>
      </c>
      <c r="O270">
        <f>IF(Table2[[#This Row],[Home Bowl Scores]]&gt;Table2[[#This Row],[Away Bowl Scores]], 1, 0)</f>
        <v>0</v>
      </c>
      <c r="P270" t="str">
        <f>IF(Table2[[#This Row],[Home Win]]=1, Table2[[#This Row],[Home Team]], Table2[[#This Row],[Away Team]])</f>
        <v>Alabama Crimson Tide</v>
      </c>
      <c r="Q270" t="str">
        <f>IF(Table2[[#This Row],[Home Win]]=1, Table2[[#This Row],[Away Team]], Table2[[#This Row],[Home Team]])</f>
        <v>Colorado Buffaloes</v>
      </c>
      <c r="R27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70" s="2" t="b">
        <f>OR(Table2[[#This Row],[Away Bowl Scores]]=0, Table2[[#This Row],[Home Bowl Scores]]=0)</f>
        <v>0</v>
      </c>
      <c r="T270" s="2">
        <f>SUM(Table2[[#This Row],[Home Bowl Scores]:[Away Bowl Scores]])</f>
        <v>54</v>
      </c>
    </row>
    <row r="271" spans="2:20" x14ac:dyDescent="0.3">
      <c r="B271">
        <v>2006</v>
      </c>
      <c r="C271">
        <v>76196</v>
      </c>
      <c r="D271" t="s">
        <v>806</v>
      </c>
      <c r="E271" t="s">
        <v>1273</v>
      </c>
      <c r="F271" t="s">
        <v>806</v>
      </c>
      <c r="G271" t="s">
        <v>4820</v>
      </c>
      <c r="H271">
        <v>8737</v>
      </c>
      <c r="I271">
        <v>34</v>
      </c>
      <c r="J271">
        <v>20</v>
      </c>
      <c r="K271">
        <v>10</v>
      </c>
      <c r="L271">
        <v>2</v>
      </c>
      <c r="M271">
        <v>9</v>
      </c>
      <c r="N271">
        <v>3</v>
      </c>
      <c r="O271">
        <f>IF(Table2[[#This Row],[Home Bowl Scores]]&gt;Table2[[#This Row],[Away Bowl Scores]], 1, 0)</f>
        <v>1</v>
      </c>
      <c r="P271" t="str">
        <f>IF(Table2[[#This Row],[Home Win]]=1, Table2[[#This Row],[Home Team]], Table2[[#This Row],[Away Team]])</f>
        <v>Ohio State Buckeyes</v>
      </c>
      <c r="Q271" t="str">
        <f>IF(Table2[[#This Row],[Home Win]]=1, Table2[[#This Row],[Away Team]], Table2[[#This Row],[Home Team]])</f>
        <v>Notre Dame Fighting Irish</v>
      </c>
      <c r="R27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271" s="2" t="b">
        <f>OR(Table2[[#This Row],[Away Bowl Scores]]=0, Table2[[#This Row],[Home Bowl Scores]]=0)</f>
        <v>0</v>
      </c>
      <c r="T271" s="2">
        <f>SUM(Table2[[#This Row],[Home Bowl Scores]:[Away Bowl Scores]])</f>
        <v>54</v>
      </c>
    </row>
    <row r="272" spans="2:20" x14ac:dyDescent="0.3">
      <c r="B272">
        <v>2004</v>
      </c>
      <c r="C272">
        <v>65372</v>
      </c>
      <c r="D272" t="s">
        <v>826</v>
      </c>
      <c r="E272" t="s">
        <v>828</v>
      </c>
      <c r="F272" t="s">
        <v>826</v>
      </c>
      <c r="G272" t="s">
        <v>4821</v>
      </c>
      <c r="H272">
        <v>5903</v>
      </c>
      <c r="I272">
        <v>17</v>
      </c>
      <c r="J272">
        <v>37</v>
      </c>
      <c r="K272">
        <v>8</v>
      </c>
      <c r="L272">
        <v>5</v>
      </c>
      <c r="M272">
        <v>10</v>
      </c>
      <c r="N272">
        <v>3</v>
      </c>
      <c r="O272">
        <f>IF(Table2[[#This Row],[Home Bowl Scores]]&gt;Table2[[#This Row],[Away Bowl Scores]], 1, 0)</f>
        <v>0</v>
      </c>
      <c r="P272" t="str">
        <f>IF(Table2[[#This Row],[Home Win]]=1, Table2[[#This Row],[Home Team]], Table2[[#This Row],[Away Team]])</f>
        <v>Iowa Hawkeyes</v>
      </c>
      <c r="Q272" t="str">
        <f>IF(Table2[[#This Row],[Home Win]]=1, Table2[[#This Row],[Away Team]], Table2[[#This Row],[Home Team]])</f>
        <v>Florida Gators</v>
      </c>
      <c r="R27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72" s="2" t="b">
        <f>OR(Table2[[#This Row],[Away Bowl Scores]]=0, Table2[[#This Row],[Home Bowl Scores]]=0)</f>
        <v>0</v>
      </c>
      <c r="T272" s="2">
        <f>SUM(Table2[[#This Row],[Home Bowl Scores]:[Away Bowl Scores]])</f>
        <v>54</v>
      </c>
    </row>
    <row r="273" spans="2:20" x14ac:dyDescent="0.3">
      <c r="B273">
        <v>2002</v>
      </c>
      <c r="C273">
        <v>74118</v>
      </c>
      <c r="D273" t="s">
        <v>1331</v>
      </c>
      <c r="E273" t="s">
        <v>629</v>
      </c>
      <c r="F273" t="s">
        <v>1331</v>
      </c>
      <c r="G273" t="s">
        <v>4820</v>
      </c>
      <c r="H273">
        <v>2906</v>
      </c>
      <c r="I273">
        <v>38</v>
      </c>
      <c r="J273">
        <v>16</v>
      </c>
      <c r="K273">
        <v>11</v>
      </c>
      <c r="L273">
        <v>1</v>
      </c>
      <c r="M273">
        <v>10</v>
      </c>
      <c r="N273">
        <v>3</v>
      </c>
      <c r="O273">
        <f>IF(Table2[[#This Row],[Home Bowl Scores]]&gt;Table2[[#This Row],[Away Bowl Scores]], 1, 0)</f>
        <v>1</v>
      </c>
      <c r="P273" t="str">
        <f>IF(Table2[[#This Row],[Home Win]]=1, Table2[[#This Row],[Home Team]], Table2[[#This Row],[Away Team]])</f>
        <v>Oregon Ducks</v>
      </c>
      <c r="Q273" t="str">
        <f>IF(Table2[[#This Row],[Home Win]]=1, Table2[[#This Row],[Away Team]], Table2[[#This Row],[Home Team]])</f>
        <v>Colorado Buffaloes</v>
      </c>
      <c r="R27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0.91666666666666663</v>
      </c>
      <c r="S273" s="2" t="b">
        <f>OR(Table2[[#This Row],[Away Bowl Scores]]=0, Table2[[#This Row],[Home Bowl Scores]]=0)</f>
        <v>0</v>
      </c>
      <c r="T273" s="2">
        <f>SUM(Table2[[#This Row],[Home Bowl Scores]:[Away Bowl Scores]])</f>
        <v>54</v>
      </c>
    </row>
    <row r="274" spans="2:20" x14ac:dyDescent="0.3">
      <c r="B274">
        <v>2014</v>
      </c>
      <c r="C274">
        <v>31297</v>
      </c>
      <c r="D274" t="s">
        <v>281</v>
      </c>
      <c r="E274" t="s">
        <v>1462</v>
      </c>
      <c r="F274" t="s">
        <v>281</v>
      </c>
      <c r="G274" t="s">
        <v>4801</v>
      </c>
      <c r="H274">
        <v>23946</v>
      </c>
      <c r="I274">
        <v>35</v>
      </c>
      <c r="J274">
        <v>18</v>
      </c>
      <c r="K274">
        <v>9</v>
      </c>
      <c r="L274">
        <v>5</v>
      </c>
      <c r="M274">
        <v>6</v>
      </c>
      <c r="N274">
        <v>7</v>
      </c>
      <c r="O274">
        <f>IF(Table2[[#This Row],[Home Bowl Scores]]&gt;Table2[[#This Row],[Away Bowl Scores]], 1, 0)</f>
        <v>1</v>
      </c>
      <c r="P274" t="str">
        <f>IF(Table2[[#This Row],[Home Win]]=1, Table2[[#This Row],[Home Team]], Table2[[#This Row],[Away Team]])</f>
        <v>Louisiana Tech Bulldogs</v>
      </c>
      <c r="Q274" t="str">
        <f>IF(Table2[[#This Row],[Home Win]]=1, Table2[[#This Row],[Away Team]], Table2[[#This Row],[Home Team]])</f>
        <v>Illinois Fighting Illini</v>
      </c>
      <c r="R27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0.6428571428571429</v>
      </c>
      <c r="S274" s="2" t="b">
        <f>OR(Table2[[#This Row],[Away Bowl Scores]]=0, Table2[[#This Row],[Home Bowl Scores]]=0)</f>
        <v>0</v>
      </c>
      <c r="T274" s="2">
        <f>SUM(Table2[[#This Row],[Home Bowl Scores]:[Away Bowl Scores]])</f>
        <v>53</v>
      </c>
    </row>
    <row r="275" spans="2:20" x14ac:dyDescent="0.3">
      <c r="B275">
        <v>2012</v>
      </c>
      <c r="C275">
        <v>30024</v>
      </c>
      <c r="D275" t="s">
        <v>2016</v>
      </c>
      <c r="E275" t="s">
        <v>1448</v>
      </c>
      <c r="F275" t="s">
        <v>2016</v>
      </c>
      <c r="G275" t="s">
        <v>4797</v>
      </c>
      <c r="H275">
        <v>19245</v>
      </c>
      <c r="I275">
        <v>43</v>
      </c>
      <c r="J275">
        <v>10</v>
      </c>
      <c r="K275">
        <v>7</v>
      </c>
      <c r="L275">
        <v>6</v>
      </c>
      <c r="M275">
        <v>9</v>
      </c>
      <c r="N275">
        <v>4</v>
      </c>
      <c r="O275">
        <f>IF(Table2[[#This Row],[Home Bowl Scores]]&gt;Table2[[#This Row],[Away Bowl Scores]], 1, 0)</f>
        <v>1</v>
      </c>
      <c r="P275" t="str">
        <f>IF(Table2[[#This Row],[Home Win]]=1, Table2[[#This Row],[Home Team]], Table2[[#This Row],[Away Team]])</f>
        <v>Southern Methodist Mustangs</v>
      </c>
      <c r="Q275" t="str">
        <f>IF(Table2[[#This Row],[Home Win]]=1, Table2[[#This Row],[Away Team]], Table2[[#This Row],[Home Team]])</f>
        <v>Fresno State Bulldogs</v>
      </c>
      <c r="R27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75" s="2" t="b">
        <f>OR(Table2[[#This Row],[Away Bowl Scores]]=0, Table2[[#This Row],[Home Bowl Scores]]=0)</f>
        <v>0</v>
      </c>
      <c r="T275" s="2">
        <f>SUM(Table2[[#This Row],[Home Bowl Scores]:[Away Bowl Scores]])</f>
        <v>53</v>
      </c>
    </row>
    <row r="276" spans="2:20" x14ac:dyDescent="0.3">
      <c r="B276">
        <v>2008</v>
      </c>
      <c r="C276">
        <v>55986</v>
      </c>
      <c r="D276" t="s">
        <v>505</v>
      </c>
      <c r="E276" t="s">
        <v>1625</v>
      </c>
      <c r="F276" t="s">
        <v>505</v>
      </c>
      <c r="G276" t="s">
        <v>4811</v>
      </c>
      <c r="H276">
        <v>13239</v>
      </c>
      <c r="I276">
        <v>23</v>
      </c>
      <c r="J276">
        <v>30</v>
      </c>
      <c r="K276">
        <v>9</v>
      </c>
      <c r="L276">
        <v>4</v>
      </c>
      <c r="M276">
        <v>10</v>
      </c>
      <c r="N276">
        <v>4</v>
      </c>
      <c r="O276">
        <f>IF(Table2[[#This Row],[Home Bowl Scores]]&gt;Table2[[#This Row],[Away Bowl Scores]], 1, 0)</f>
        <v>0</v>
      </c>
      <c r="P276" t="str">
        <f>IF(Table2[[#This Row],[Home Win]]=1, Table2[[#This Row],[Home Team]], Table2[[#This Row],[Away Team]])</f>
        <v>Missouri Tigers</v>
      </c>
      <c r="Q276" t="str">
        <f>IF(Table2[[#This Row],[Home Win]]=1, Table2[[#This Row],[Away Team]], Table2[[#This Row],[Home Team]])</f>
        <v>Northwestern Wildcats</v>
      </c>
      <c r="R27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276" s="2" t="b">
        <f>OR(Table2[[#This Row],[Away Bowl Scores]]=0, Table2[[#This Row],[Home Bowl Scores]]=0)</f>
        <v>0</v>
      </c>
      <c r="T276" s="2">
        <f>SUM(Table2[[#This Row],[Home Bowl Scores]:[Away Bowl Scores]])</f>
        <v>53</v>
      </c>
    </row>
    <row r="277" spans="2:20" x14ac:dyDescent="0.3">
      <c r="B277">
        <v>2004</v>
      </c>
      <c r="C277">
        <v>30563</v>
      </c>
      <c r="D277" t="s">
        <v>283</v>
      </c>
      <c r="E277" t="s">
        <v>41</v>
      </c>
      <c r="F277" t="s">
        <v>283</v>
      </c>
      <c r="G277" t="s">
        <v>4848</v>
      </c>
      <c r="H277">
        <v>7308</v>
      </c>
      <c r="I277">
        <v>34</v>
      </c>
      <c r="J277">
        <v>19</v>
      </c>
      <c r="K277">
        <v>10</v>
      </c>
      <c r="L277">
        <v>2</v>
      </c>
      <c r="M277">
        <v>7</v>
      </c>
      <c r="N277">
        <v>5</v>
      </c>
      <c r="O277">
        <f>IF(Table2[[#This Row],[Home Bowl Scores]]&gt;Table2[[#This Row],[Away Bowl Scores]], 1, 0)</f>
        <v>1</v>
      </c>
      <c r="P277" t="str">
        <f>IF(Table2[[#This Row],[Home Win]]=1, Table2[[#This Row],[Home Team]], Table2[[#This Row],[Away Team]])</f>
        <v>Navy Midshipmen</v>
      </c>
      <c r="Q277" t="str">
        <f>IF(Table2[[#This Row],[Home Win]]=1, Table2[[#This Row],[Away Team]], Table2[[#This Row],[Home Team]])</f>
        <v>New Mexico Lobos</v>
      </c>
      <c r="R27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277" s="2" t="b">
        <f>OR(Table2[[#This Row],[Away Bowl Scores]]=0, Table2[[#This Row],[Home Bowl Scores]]=0)</f>
        <v>0</v>
      </c>
      <c r="T277" s="2">
        <f>SUM(Table2[[#This Row],[Home Bowl Scores]:[Away Bowl Scores]])</f>
        <v>53</v>
      </c>
    </row>
    <row r="278" spans="2:20" x14ac:dyDescent="0.3">
      <c r="B278">
        <v>2002</v>
      </c>
      <c r="C278">
        <v>40646</v>
      </c>
      <c r="D278" t="s">
        <v>1078</v>
      </c>
      <c r="E278" t="s">
        <v>769</v>
      </c>
      <c r="F278" t="s">
        <v>1078</v>
      </c>
      <c r="G278" t="s">
        <v>4853</v>
      </c>
      <c r="H278">
        <v>4382</v>
      </c>
      <c r="I278">
        <v>38</v>
      </c>
      <c r="J278">
        <v>15</v>
      </c>
      <c r="K278">
        <v>11</v>
      </c>
      <c r="L278">
        <v>2</v>
      </c>
      <c r="M278">
        <v>7</v>
      </c>
      <c r="N278">
        <v>6</v>
      </c>
      <c r="O278">
        <f>IF(Table2[[#This Row],[Home Bowl Scores]]&gt;Table2[[#This Row],[Away Bowl Scores]], 1, 0)</f>
        <v>1</v>
      </c>
      <c r="P278" t="str">
        <f>IF(Table2[[#This Row],[Home Win]]=1, Table2[[#This Row],[Home Team]], Table2[[#This Row],[Away Team]])</f>
        <v>Marshall Thundering Herd</v>
      </c>
      <c r="Q278" t="str">
        <f>IF(Table2[[#This Row],[Home Win]]=1, Table2[[#This Row],[Away Team]], Table2[[#This Row],[Home Team]])</f>
        <v>Louisville Cardinals</v>
      </c>
      <c r="R27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278" s="2" t="b">
        <f>OR(Table2[[#This Row],[Away Bowl Scores]]=0, Table2[[#This Row],[Home Bowl Scores]]=0)</f>
        <v>0</v>
      </c>
      <c r="T278" s="2">
        <f>SUM(Table2[[#This Row],[Home Bowl Scores]:[Away Bowl Scores]])</f>
        <v>53</v>
      </c>
    </row>
    <row r="279" spans="2:20" x14ac:dyDescent="0.3">
      <c r="B279">
        <v>2001</v>
      </c>
      <c r="C279">
        <v>28562</v>
      </c>
      <c r="D279" t="s">
        <v>380</v>
      </c>
      <c r="E279" t="s">
        <v>501</v>
      </c>
      <c r="F279" t="s">
        <v>380</v>
      </c>
      <c r="G279" t="s">
        <v>4861</v>
      </c>
      <c r="H279">
        <v>2886</v>
      </c>
      <c r="I279">
        <v>19</v>
      </c>
      <c r="J279">
        <v>34</v>
      </c>
      <c r="K279">
        <v>7</v>
      </c>
      <c r="L279">
        <v>5</v>
      </c>
      <c r="M279">
        <v>7</v>
      </c>
      <c r="N279">
        <v>5</v>
      </c>
      <c r="O279">
        <f>IF(Table2[[#This Row],[Home Bowl Scores]]&gt;Table2[[#This Row],[Away Bowl Scores]], 1, 0)</f>
        <v>0</v>
      </c>
      <c r="P279" t="str">
        <f>IF(Table2[[#This Row],[Home Win]]=1, Table2[[#This Row],[Home Team]], Table2[[#This Row],[Away Team]])</f>
        <v>Pittsburgh Panthers</v>
      </c>
      <c r="Q279" t="str">
        <f>IF(Table2[[#This Row],[Home Win]]=1, Table2[[#This Row],[Away Team]], Table2[[#This Row],[Home Team]])</f>
        <v>North Carolina State Wolfpack</v>
      </c>
      <c r="R27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279" s="2" t="b">
        <f>OR(Table2[[#This Row],[Away Bowl Scores]]=0, Table2[[#This Row],[Home Bowl Scores]]=0)</f>
        <v>0</v>
      </c>
      <c r="T279" s="2">
        <f>SUM(Table2[[#This Row],[Home Bowl Scores]:[Away Bowl Scores]])</f>
        <v>53</v>
      </c>
    </row>
    <row r="280" spans="2:20" x14ac:dyDescent="0.3">
      <c r="B280">
        <v>2015</v>
      </c>
      <c r="C280">
        <v>35409</v>
      </c>
      <c r="D280" t="s">
        <v>626</v>
      </c>
      <c r="E280" t="s">
        <v>786</v>
      </c>
      <c r="F280" t="s">
        <v>626</v>
      </c>
      <c r="G280" t="s">
        <v>4804</v>
      </c>
      <c r="H280">
        <v>23970</v>
      </c>
      <c r="I280">
        <v>30</v>
      </c>
      <c r="J280">
        <v>22</v>
      </c>
      <c r="K280">
        <v>7</v>
      </c>
      <c r="L280">
        <v>6</v>
      </c>
      <c r="M280">
        <v>8</v>
      </c>
      <c r="N280">
        <v>6</v>
      </c>
      <c r="O280">
        <f>IF(Table2[[#This Row],[Home Bowl Scores]]&gt;Table2[[#This Row],[Away Bowl Scores]], 1, 0)</f>
        <v>1</v>
      </c>
      <c r="P280" t="str">
        <f>IF(Table2[[#This Row],[Home Win]]=1, Table2[[#This Row],[Home Team]], Table2[[#This Row],[Away Team]])</f>
        <v>Oklahoma State Cowboys</v>
      </c>
      <c r="Q280" t="str">
        <f>IF(Table2[[#This Row],[Home Win]]=1, Table2[[#This Row],[Away Team]], Table2[[#This Row],[Home Team]])</f>
        <v>Washington Huskies</v>
      </c>
      <c r="R28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80" s="2" t="b">
        <f>OR(Table2[[#This Row],[Away Bowl Scores]]=0, Table2[[#This Row],[Home Bowl Scores]]=0)</f>
        <v>0</v>
      </c>
      <c r="T280" s="2">
        <f>SUM(Table2[[#This Row],[Home Bowl Scores]:[Away Bowl Scores]])</f>
        <v>52</v>
      </c>
    </row>
    <row r="281" spans="2:20" x14ac:dyDescent="0.3">
      <c r="B281">
        <v>2013</v>
      </c>
      <c r="C281">
        <v>70242</v>
      </c>
      <c r="D281" t="s">
        <v>572</v>
      </c>
      <c r="E281" t="s">
        <v>1331</v>
      </c>
      <c r="F281" t="s">
        <v>572</v>
      </c>
      <c r="G281" t="s">
        <v>4820</v>
      </c>
      <c r="H281">
        <v>19269</v>
      </c>
      <c r="I281">
        <v>17</v>
      </c>
      <c r="J281">
        <v>35</v>
      </c>
      <c r="K281">
        <v>11</v>
      </c>
      <c r="L281">
        <v>2</v>
      </c>
      <c r="M281">
        <v>12</v>
      </c>
      <c r="N281">
        <v>1</v>
      </c>
      <c r="O281">
        <f>IF(Table2[[#This Row],[Home Bowl Scores]]&gt;Table2[[#This Row],[Away Bowl Scores]], 1, 0)</f>
        <v>0</v>
      </c>
      <c r="P281" t="str">
        <f>IF(Table2[[#This Row],[Home Win]]=1, Table2[[#This Row],[Home Team]], Table2[[#This Row],[Away Team]])</f>
        <v>Oregon Ducks</v>
      </c>
      <c r="Q281" t="str">
        <f>IF(Table2[[#This Row],[Home Win]]=1, Table2[[#This Row],[Away Team]], Table2[[#This Row],[Home Team]])</f>
        <v>Kansas State Wildcats</v>
      </c>
      <c r="R28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281" s="2" t="b">
        <f>OR(Table2[[#This Row],[Away Bowl Scores]]=0, Table2[[#This Row],[Home Bowl Scores]]=0)</f>
        <v>0</v>
      </c>
      <c r="T281" s="2">
        <f>SUM(Table2[[#This Row],[Home Bowl Scores]:[Away Bowl Scores]])</f>
        <v>52</v>
      </c>
    </row>
    <row r="282" spans="2:20" x14ac:dyDescent="0.3">
      <c r="B282">
        <v>2012</v>
      </c>
      <c r="C282">
        <v>39098</v>
      </c>
      <c r="D282" t="s">
        <v>1777</v>
      </c>
      <c r="E282" t="s">
        <v>527</v>
      </c>
      <c r="F282" t="s">
        <v>1777</v>
      </c>
      <c r="G282" t="s">
        <v>4805</v>
      </c>
      <c r="H282">
        <v>19254</v>
      </c>
      <c r="I282">
        <v>38</v>
      </c>
      <c r="J282">
        <v>14</v>
      </c>
      <c r="K282">
        <v>8</v>
      </c>
      <c r="L282">
        <v>5</v>
      </c>
      <c r="M282">
        <v>7</v>
      </c>
      <c r="N282">
        <v>6</v>
      </c>
      <c r="O282">
        <f>IF(Table2[[#This Row],[Home Bowl Scores]]&gt;Table2[[#This Row],[Away Bowl Scores]], 1, 0)</f>
        <v>1</v>
      </c>
      <c r="P282" t="str">
        <f>IF(Table2[[#This Row],[Home Win]]=1, Table2[[#This Row],[Home Team]], Table2[[#This Row],[Away Team]])</f>
        <v>Syracuse Orange</v>
      </c>
      <c r="Q282" t="str">
        <f>IF(Table2[[#This Row],[Home Win]]=1, Table2[[#This Row],[Away Team]], Table2[[#This Row],[Home Team]])</f>
        <v>West Virginia Mountaineers</v>
      </c>
      <c r="R28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82" s="2" t="b">
        <f>OR(Table2[[#This Row],[Away Bowl Scores]]=0, Table2[[#This Row],[Home Bowl Scores]]=0)</f>
        <v>0</v>
      </c>
      <c r="T282" s="2">
        <f>SUM(Table2[[#This Row],[Home Bowl Scores]:[Away Bowl Scores]])</f>
        <v>52</v>
      </c>
    </row>
    <row r="283" spans="2:20" x14ac:dyDescent="0.3">
      <c r="B283">
        <v>2011</v>
      </c>
      <c r="C283">
        <v>65453</v>
      </c>
      <c r="D283" t="s">
        <v>611</v>
      </c>
      <c r="E283" t="s">
        <v>668</v>
      </c>
      <c r="F283" t="s">
        <v>611</v>
      </c>
      <c r="G283" t="s">
        <v>4847</v>
      </c>
      <c r="H283">
        <v>16247</v>
      </c>
      <c r="I283">
        <v>12</v>
      </c>
      <c r="J283">
        <v>40</v>
      </c>
      <c r="K283">
        <v>11</v>
      </c>
      <c r="L283">
        <v>3</v>
      </c>
      <c r="M283">
        <v>12</v>
      </c>
      <c r="N283">
        <v>1</v>
      </c>
      <c r="O283">
        <f>IF(Table2[[#This Row],[Home Bowl Scores]]&gt;Table2[[#This Row],[Away Bowl Scores]], 1, 0)</f>
        <v>0</v>
      </c>
      <c r="P283" t="str">
        <f>IF(Table2[[#This Row],[Home Win]]=1, Table2[[#This Row],[Home Team]], Table2[[#This Row],[Away Team]])</f>
        <v>Stanford Cardinal</v>
      </c>
      <c r="Q283" t="str">
        <f>IF(Table2[[#This Row],[Home Win]]=1, Table2[[#This Row],[Away Team]], Table2[[#This Row],[Home Team]])</f>
        <v>Virginia Tech Hokies</v>
      </c>
      <c r="R28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283" s="2" t="b">
        <f>OR(Table2[[#This Row],[Away Bowl Scores]]=0, Table2[[#This Row],[Home Bowl Scores]]=0)</f>
        <v>0</v>
      </c>
      <c r="T283" s="2">
        <f>SUM(Table2[[#This Row],[Home Bowl Scores]:[Away Bowl Scores]])</f>
        <v>52</v>
      </c>
    </row>
    <row r="284" spans="2:20" x14ac:dyDescent="0.3">
      <c r="B284">
        <v>2010</v>
      </c>
      <c r="C284">
        <v>68211</v>
      </c>
      <c r="D284" t="s">
        <v>479</v>
      </c>
      <c r="E284" t="s">
        <v>1462</v>
      </c>
      <c r="F284" t="s">
        <v>479</v>
      </c>
      <c r="G284" t="s">
        <v>4808</v>
      </c>
      <c r="H284">
        <v>16231</v>
      </c>
      <c r="I284">
        <v>14</v>
      </c>
      <c r="J284">
        <v>38</v>
      </c>
      <c r="K284">
        <v>7</v>
      </c>
      <c r="L284">
        <v>6</v>
      </c>
      <c r="M284">
        <v>7</v>
      </c>
      <c r="N284">
        <v>6</v>
      </c>
      <c r="O284">
        <f>IF(Table2[[#This Row],[Home Bowl Scores]]&gt;Table2[[#This Row],[Away Bowl Scores]], 1, 0)</f>
        <v>0</v>
      </c>
      <c r="P284" t="str">
        <f>IF(Table2[[#This Row],[Home Win]]=1, Table2[[#This Row],[Home Team]], Table2[[#This Row],[Away Team]])</f>
        <v>Illinois Fighting Illini</v>
      </c>
      <c r="Q284" t="str">
        <f>IF(Table2[[#This Row],[Home Win]]=1, Table2[[#This Row],[Away Team]], Table2[[#This Row],[Home Team]])</f>
        <v>Baylor Bears</v>
      </c>
      <c r="R28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84" s="2" t="b">
        <f>OR(Table2[[#This Row],[Away Bowl Scores]]=0, Table2[[#This Row],[Home Bowl Scores]]=0)</f>
        <v>0</v>
      </c>
      <c r="T284" s="2">
        <f>SUM(Table2[[#This Row],[Home Bowl Scores]:[Away Bowl Scores]])</f>
        <v>52</v>
      </c>
    </row>
    <row r="285" spans="2:20" x14ac:dyDescent="0.3">
      <c r="B285">
        <v>2008</v>
      </c>
      <c r="C285">
        <v>58880</v>
      </c>
      <c r="D285" t="s">
        <v>1451</v>
      </c>
      <c r="E285" t="s">
        <v>844</v>
      </c>
      <c r="F285" t="s">
        <v>1451</v>
      </c>
      <c r="G285" t="s">
        <v>4808</v>
      </c>
      <c r="H285">
        <v>13242</v>
      </c>
      <c r="I285">
        <v>38</v>
      </c>
      <c r="J285">
        <v>14</v>
      </c>
      <c r="K285">
        <v>10</v>
      </c>
      <c r="L285">
        <v>3</v>
      </c>
      <c r="M285">
        <v>9</v>
      </c>
      <c r="N285">
        <v>4</v>
      </c>
      <c r="O285">
        <f>IF(Table2[[#This Row],[Home Bowl Scores]]&gt;Table2[[#This Row],[Away Bowl Scores]], 1, 0)</f>
        <v>1</v>
      </c>
      <c r="P285" t="str">
        <f>IF(Table2[[#This Row],[Home Win]]=1, Table2[[#This Row],[Home Team]], Table2[[#This Row],[Away Team]])</f>
        <v>Rice Owls</v>
      </c>
      <c r="Q285" t="str">
        <f>IF(Table2[[#This Row],[Home Win]]=1, Table2[[#This Row],[Away Team]], Table2[[#This Row],[Home Team]])</f>
        <v>Western Michigan Broncos</v>
      </c>
      <c r="R28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85" s="2" t="b">
        <f>OR(Table2[[#This Row],[Away Bowl Scores]]=0, Table2[[#This Row],[Home Bowl Scores]]=0)</f>
        <v>0</v>
      </c>
      <c r="T285" s="2">
        <f>SUM(Table2[[#This Row],[Home Bowl Scores]:[Away Bowl Scores]])</f>
        <v>52</v>
      </c>
    </row>
    <row r="286" spans="2:20" x14ac:dyDescent="0.3">
      <c r="B286">
        <v>2008</v>
      </c>
      <c r="C286">
        <v>38582</v>
      </c>
      <c r="D286" t="s">
        <v>1473</v>
      </c>
      <c r="E286" t="s">
        <v>380</v>
      </c>
      <c r="F286" t="s">
        <v>1473</v>
      </c>
      <c r="G286" t="s">
        <v>4852</v>
      </c>
      <c r="H286">
        <v>13238</v>
      </c>
      <c r="I286">
        <v>29</v>
      </c>
      <c r="J286">
        <v>23</v>
      </c>
      <c r="K286">
        <v>8</v>
      </c>
      <c r="L286">
        <v>5</v>
      </c>
      <c r="M286">
        <v>6</v>
      </c>
      <c r="N286">
        <v>7</v>
      </c>
      <c r="O286">
        <f>IF(Table2[[#This Row],[Home Bowl Scores]]&gt;Table2[[#This Row],[Away Bowl Scores]], 1, 0)</f>
        <v>1</v>
      </c>
      <c r="P286" t="str">
        <f>IF(Table2[[#This Row],[Home Win]]=1, Table2[[#This Row],[Home Team]], Table2[[#This Row],[Away Team]])</f>
        <v>Rutgers Scarlet Knights</v>
      </c>
      <c r="Q286" t="str">
        <f>IF(Table2[[#This Row],[Home Win]]=1, Table2[[#This Row],[Away Team]], Table2[[#This Row],[Home Team]])</f>
        <v>North Carolina State Wolfpack</v>
      </c>
      <c r="R28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86" s="2" t="b">
        <f>OR(Table2[[#This Row],[Away Bowl Scores]]=0, Table2[[#This Row],[Home Bowl Scores]]=0)</f>
        <v>0</v>
      </c>
      <c r="T286" s="2">
        <f>SUM(Table2[[#This Row],[Home Bowl Scores]:[Away Bowl Scores]])</f>
        <v>52</v>
      </c>
    </row>
    <row r="287" spans="2:20" x14ac:dyDescent="0.3">
      <c r="B287">
        <v>2007</v>
      </c>
      <c r="C287">
        <v>35258</v>
      </c>
      <c r="D287" t="s">
        <v>1063</v>
      </c>
      <c r="E287" t="s">
        <v>138</v>
      </c>
      <c r="F287" t="s">
        <v>1063</v>
      </c>
      <c r="G287" t="s">
        <v>4852</v>
      </c>
      <c r="H287">
        <v>11682</v>
      </c>
      <c r="I287">
        <v>31</v>
      </c>
      <c r="J287">
        <v>21</v>
      </c>
      <c r="K287">
        <v>10</v>
      </c>
      <c r="L287">
        <v>3</v>
      </c>
      <c r="M287">
        <v>7</v>
      </c>
      <c r="N287">
        <v>6</v>
      </c>
      <c r="O287">
        <f>IF(Table2[[#This Row],[Home Bowl Scores]]&gt;Table2[[#This Row],[Away Bowl Scores]], 1, 0)</f>
        <v>1</v>
      </c>
      <c r="P287" t="str">
        <f>IF(Table2[[#This Row],[Home Win]]=1, Table2[[#This Row],[Home Team]], Table2[[#This Row],[Away Team]])</f>
        <v>Cincinnati Bearcats</v>
      </c>
      <c r="Q287" t="str">
        <f>IF(Table2[[#This Row],[Home Win]]=1, Table2[[#This Row],[Away Team]], Table2[[#This Row],[Home Team]])</f>
        <v>Southern Miss Golden Eagles</v>
      </c>
      <c r="R28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87" s="2" t="b">
        <f>OR(Table2[[#This Row],[Away Bowl Scores]]=0, Table2[[#This Row],[Home Bowl Scores]]=0)</f>
        <v>0</v>
      </c>
      <c r="T287" s="2">
        <f>SUM(Table2[[#This Row],[Home Bowl Scores]:[Away Bowl Scores]])</f>
        <v>52</v>
      </c>
    </row>
    <row r="288" spans="2:20" x14ac:dyDescent="0.3">
      <c r="B288">
        <v>2004</v>
      </c>
      <c r="C288">
        <v>16771</v>
      </c>
      <c r="D288" t="s">
        <v>3827</v>
      </c>
      <c r="E288" t="s">
        <v>3825</v>
      </c>
      <c r="F288" t="s">
        <v>3827</v>
      </c>
      <c r="G288" t="s">
        <v>4856</v>
      </c>
      <c r="H288">
        <v>7295</v>
      </c>
      <c r="I288">
        <v>21</v>
      </c>
      <c r="J288">
        <v>31</v>
      </c>
      <c r="K288">
        <v>12</v>
      </c>
      <c r="L288">
        <v>3</v>
      </c>
      <c r="M288">
        <v>13</v>
      </c>
      <c r="N288">
        <v>2</v>
      </c>
      <c r="O288">
        <f>IF(Table2[[#This Row],[Home Bowl Scores]]&gt;Table2[[#This Row],[Away Bowl Scores]], 1, 0)</f>
        <v>0</v>
      </c>
      <c r="P288" t="str">
        <f>IF(Table2[[#This Row],[Home Win]]=1, Table2[[#This Row],[Home Team]], Table2[[#This Row],[Away Team]])</f>
        <v>James Madison Dukes</v>
      </c>
      <c r="Q288" t="str">
        <f>IF(Table2[[#This Row],[Home Win]]=1, Table2[[#This Row],[Away Team]], Table2[[#This Row],[Home Team]])</f>
        <v>Montana Grizzlies</v>
      </c>
      <c r="R28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0.8666666666666667</v>
      </c>
      <c r="S288" s="2" t="b">
        <f>OR(Table2[[#This Row],[Away Bowl Scores]]=0, Table2[[#This Row],[Home Bowl Scores]]=0)</f>
        <v>0</v>
      </c>
      <c r="T288" s="2">
        <f>SUM(Table2[[#This Row],[Home Bowl Scores]:[Away Bowl Scores]])</f>
        <v>52</v>
      </c>
    </row>
    <row r="289" spans="2:20" x14ac:dyDescent="0.3">
      <c r="B289">
        <v>2003</v>
      </c>
      <c r="C289">
        <v>51286</v>
      </c>
      <c r="D289" t="s">
        <v>1035</v>
      </c>
      <c r="E289" t="s">
        <v>505</v>
      </c>
      <c r="F289" t="s">
        <v>1035</v>
      </c>
      <c r="G289" t="s">
        <v>4854</v>
      </c>
      <c r="H289">
        <v>5891</v>
      </c>
      <c r="I289">
        <v>28</v>
      </c>
      <c r="J289">
        <v>24</v>
      </c>
      <c r="K289">
        <v>11</v>
      </c>
      <c r="L289">
        <v>3</v>
      </c>
      <c r="M289">
        <v>6</v>
      </c>
      <c r="N289">
        <v>7</v>
      </c>
      <c r="O289">
        <f>IF(Table2[[#This Row],[Home Bowl Scores]]&gt;Table2[[#This Row],[Away Bowl Scores]], 1, 0)</f>
        <v>1</v>
      </c>
      <c r="P289" t="str">
        <f>IF(Table2[[#This Row],[Home Win]]=1, Table2[[#This Row],[Home Team]], Table2[[#This Row],[Away Team]])</f>
        <v>Bowling Green Falcons</v>
      </c>
      <c r="Q289" t="str">
        <f>IF(Table2[[#This Row],[Home Win]]=1, Table2[[#This Row],[Away Team]], Table2[[#This Row],[Home Team]])</f>
        <v>Northwestern Wildcats</v>
      </c>
      <c r="R28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289" s="2" t="b">
        <f>OR(Table2[[#This Row],[Away Bowl Scores]]=0, Table2[[#This Row],[Home Bowl Scores]]=0)</f>
        <v>0</v>
      </c>
      <c r="T289" s="2">
        <f>SUM(Table2[[#This Row],[Home Bowl Scores]:[Away Bowl Scores]])</f>
        <v>52</v>
      </c>
    </row>
    <row r="290" spans="2:20" x14ac:dyDescent="0.3">
      <c r="B290">
        <v>2003</v>
      </c>
      <c r="C290">
        <v>51068</v>
      </c>
      <c r="D290" t="s">
        <v>1181</v>
      </c>
      <c r="E290" t="s">
        <v>283</v>
      </c>
      <c r="F290" t="s">
        <v>1181</v>
      </c>
      <c r="G290" t="s">
        <v>4858</v>
      </c>
      <c r="H290">
        <v>5895</v>
      </c>
      <c r="I290">
        <v>38</v>
      </c>
      <c r="J290">
        <v>14</v>
      </c>
      <c r="K290">
        <v>8</v>
      </c>
      <c r="L290">
        <v>5</v>
      </c>
      <c r="M290">
        <v>8</v>
      </c>
      <c r="N290">
        <v>5</v>
      </c>
      <c r="O290">
        <f>IF(Table2[[#This Row],[Home Bowl Scores]]&gt;Table2[[#This Row],[Away Bowl Scores]], 1, 0)</f>
        <v>1</v>
      </c>
      <c r="P290" t="str">
        <f>IF(Table2[[#This Row],[Home Win]]=1, Table2[[#This Row],[Home Team]], Table2[[#This Row],[Away Team]])</f>
        <v>Texas Tech Red Raiders</v>
      </c>
      <c r="Q290" t="str">
        <f>IF(Table2[[#This Row],[Home Win]]=1, Table2[[#This Row],[Away Team]], Table2[[#This Row],[Home Team]])</f>
        <v>Navy Midshipmen</v>
      </c>
      <c r="R29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90" s="2" t="b">
        <f>OR(Table2[[#This Row],[Away Bowl Scores]]=0, Table2[[#This Row],[Home Bowl Scores]]=0)</f>
        <v>0</v>
      </c>
      <c r="T290" s="2">
        <f>SUM(Table2[[#This Row],[Home Bowl Scores]:[Away Bowl Scores]])</f>
        <v>52</v>
      </c>
    </row>
    <row r="291" spans="2:20" x14ac:dyDescent="0.3">
      <c r="B291">
        <v>2000</v>
      </c>
      <c r="C291">
        <v>17156</v>
      </c>
      <c r="D291" t="s">
        <v>3827</v>
      </c>
      <c r="E291" t="s">
        <v>1033</v>
      </c>
      <c r="F291" t="s">
        <v>3827</v>
      </c>
      <c r="G291" t="s">
        <v>4856</v>
      </c>
      <c r="H291">
        <v>1378</v>
      </c>
      <c r="I291">
        <v>25</v>
      </c>
      <c r="J291">
        <v>27</v>
      </c>
      <c r="K291">
        <v>13</v>
      </c>
      <c r="L291">
        <v>2</v>
      </c>
      <c r="M291">
        <v>13</v>
      </c>
      <c r="N291">
        <v>2</v>
      </c>
      <c r="O291">
        <f>IF(Table2[[#This Row],[Home Bowl Scores]]&gt;Table2[[#This Row],[Away Bowl Scores]], 1, 0)</f>
        <v>0</v>
      </c>
      <c r="P291" t="str">
        <f>IF(Table2[[#This Row],[Home Win]]=1, Table2[[#This Row],[Home Team]], Table2[[#This Row],[Away Team]])</f>
        <v>Georgia Southern Eagles</v>
      </c>
      <c r="Q291" t="str">
        <f>IF(Table2[[#This Row],[Home Win]]=1, Table2[[#This Row],[Away Team]], Table2[[#This Row],[Home Team]])</f>
        <v>Montana Grizzlies</v>
      </c>
      <c r="R29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0.8666666666666667</v>
      </c>
      <c r="S291" s="2" t="b">
        <f>OR(Table2[[#This Row],[Away Bowl Scores]]=0, Table2[[#This Row],[Home Bowl Scores]]=0)</f>
        <v>0</v>
      </c>
      <c r="T291" s="2">
        <f>SUM(Table2[[#This Row],[Home Bowl Scores]:[Away Bowl Scores]])</f>
        <v>52</v>
      </c>
    </row>
    <row r="292" spans="2:20" x14ac:dyDescent="0.3">
      <c r="B292">
        <v>2016</v>
      </c>
      <c r="C292">
        <v>53202</v>
      </c>
      <c r="D292" t="s">
        <v>692</v>
      </c>
      <c r="E292" t="s">
        <v>505</v>
      </c>
      <c r="F292" t="s">
        <v>692</v>
      </c>
      <c r="G292" t="s">
        <v>4821</v>
      </c>
      <c r="H292">
        <v>25525</v>
      </c>
      <c r="I292">
        <v>45</v>
      </c>
      <c r="J292">
        <v>6</v>
      </c>
      <c r="K292">
        <v>9</v>
      </c>
      <c r="L292">
        <v>4</v>
      </c>
      <c r="M292">
        <v>10</v>
      </c>
      <c r="N292">
        <v>3</v>
      </c>
      <c r="O292">
        <f>IF(Table2[[#This Row],[Home Bowl Scores]]&gt;Table2[[#This Row],[Away Bowl Scores]], 1, 0)</f>
        <v>1</v>
      </c>
      <c r="P292" t="str">
        <f>IF(Table2[[#This Row],[Home Win]]=1, Table2[[#This Row],[Home Team]], Table2[[#This Row],[Away Team]])</f>
        <v>Tennessee Volunteers</v>
      </c>
      <c r="Q292" t="str">
        <f>IF(Table2[[#This Row],[Home Win]]=1, Table2[[#This Row],[Away Team]], Table2[[#This Row],[Home Team]])</f>
        <v>Northwestern Wildcats</v>
      </c>
      <c r="R29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292" s="2" t="b">
        <f>OR(Table2[[#This Row],[Away Bowl Scores]]=0, Table2[[#This Row],[Home Bowl Scores]]=0)</f>
        <v>0</v>
      </c>
      <c r="T292" s="2">
        <f>SUM(Table2[[#This Row],[Home Bowl Scores]:[Away Bowl Scores]])</f>
        <v>51</v>
      </c>
    </row>
    <row r="293" spans="2:20" x14ac:dyDescent="0.3">
      <c r="B293">
        <v>2016</v>
      </c>
      <c r="C293">
        <v>43102</v>
      </c>
      <c r="D293" t="s">
        <v>747</v>
      </c>
      <c r="E293" t="s">
        <v>746</v>
      </c>
      <c r="F293" t="s">
        <v>747</v>
      </c>
      <c r="G293" t="s">
        <v>4817</v>
      </c>
      <c r="H293">
        <v>27094</v>
      </c>
      <c r="I293">
        <v>18</v>
      </c>
      <c r="J293">
        <v>33</v>
      </c>
      <c r="K293">
        <v>7</v>
      </c>
      <c r="L293">
        <v>6</v>
      </c>
      <c r="M293">
        <v>9</v>
      </c>
      <c r="N293">
        <v>4</v>
      </c>
      <c r="O293">
        <f>IF(Table2[[#This Row],[Home Bowl Scores]]&gt;Table2[[#This Row],[Away Bowl Scores]], 1, 0)</f>
        <v>0</v>
      </c>
      <c r="P293" t="str">
        <f>IF(Table2[[#This Row],[Home Win]]=1, Table2[[#This Row],[Home Team]], Table2[[#This Row],[Away Team]])</f>
        <v>Georgia Tech Yellow Jackets</v>
      </c>
      <c r="Q293" t="str">
        <f>IF(Table2[[#This Row],[Home Win]]=1, Table2[[#This Row],[Away Team]], Table2[[#This Row],[Home Team]])</f>
        <v>Kentucky Wildcats</v>
      </c>
      <c r="R29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293" s="2" t="b">
        <f>OR(Table2[[#This Row],[Away Bowl Scores]]=0, Table2[[#This Row],[Home Bowl Scores]]=0)</f>
        <v>0</v>
      </c>
      <c r="T293" s="2">
        <f>SUM(Table2[[#This Row],[Home Bowl Scores]:[Away Bowl Scores]])</f>
        <v>51</v>
      </c>
    </row>
    <row r="294" spans="2:20" x14ac:dyDescent="0.3">
      <c r="B294">
        <v>2016</v>
      </c>
      <c r="C294">
        <v>32377</v>
      </c>
      <c r="D294" t="s">
        <v>303</v>
      </c>
      <c r="E294" t="s">
        <v>301</v>
      </c>
      <c r="F294" t="s">
        <v>303</v>
      </c>
      <c r="G294" t="s">
        <v>4796</v>
      </c>
      <c r="H294">
        <v>27075</v>
      </c>
      <c r="I294">
        <v>28</v>
      </c>
      <c r="J294">
        <v>23</v>
      </c>
      <c r="K294">
        <v>10</v>
      </c>
      <c r="L294">
        <v>3</v>
      </c>
      <c r="M294">
        <v>8</v>
      </c>
      <c r="N294">
        <v>6</v>
      </c>
      <c r="O294">
        <f>IF(Table2[[#This Row],[Home Bowl Scores]]&gt;Table2[[#This Row],[Away Bowl Scores]], 1, 0)</f>
        <v>1</v>
      </c>
      <c r="P294" t="str">
        <f>IF(Table2[[#This Row],[Home Win]]=1, Table2[[#This Row],[Home Team]], Table2[[#This Row],[Away Team]])</f>
        <v>Troy Trojans</v>
      </c>
      <c r="Q294" t="str">
        <f>IF(Table2[[#This Row],[Home Win]]=1, Table2[[#This Row],[Away Team]], Table2[[#This Row],[Home Team]])</f>
        <v>Ohio Bobcats</v>
      </c>
      <c r="R29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94" s="2" t="b">
        <f>OR(Table2[[#This Row],[Away Bowl Scores]]=0, Table2[[#This Row],[Home Bowl Scores]]=0)</f>
        <v>0</v>
      </c>
      <c r="T294" s="2">
        <f>SUM(Table2[[#This Row],[Home Bowl Scores]:[Away Bowl Scores]])</f>
        <v>51</v>
      </c>
    </row>
    <row r="295" spans="2:20" x14ac:dyDescent="0.3">
      <c r="B295">
        <v>2015</v>
      </c>
      <c r="C295">
        <v>20425</v>
      </c>
      <c r="D295" t="s">
        <v>238</v>
      </c>
      <c r="E295" t="s">
        <v>1170</v>
      </c>
      <c r="F295" t="s">
        <v>238</v>
      </c>
      <c r="G295" t="s">
        <v>4815</v>
      </c>
      <c r="H295">
        <v>25517</v>
      </c>
      <c r="I295">
        <v>23</v>
      </c>
      <c r="J295">
        <v>28</v>
      </c>
      <c r="K295">
        <v>7</v>
      </c>
      <c r="L295">
        <v>6</v>
      </c>
      <c r="M295">
        <v>7</v>
      </c>
      <c r="N295">
        <v>6</v>
      </c>
      <c r="O295">
        <f>IF(Table2[[#This Row],[Home Bowl Scores]]&gt;Table2[[#This Row],[Away Bowl Scores]], 1, 0)</f>
        <v>0</v>
      </c>
      <c r="P295" t="str">
        <f>IF(Table2[[#This Row],[Home Win]]=1, Table2[[#This Row],[Home Team]], Table2[[#This Row],[Away Team]])</f>
        <v>Nevada Wolf Pack</v>
      </c>
      <c r="Q295" t="str">
        <f>IF(Table2[[#This Row],[Home Win]]=1, Table2[[#This Row],[Away Team]], Table2[[#This Row],[Home Team]])</f>
        <v>Colorado State Rams</v>
      </c>
      <c r="R29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95" s="2" t="b">
        <f>OR(Table2[[#This Row],[Away Bowl Scores]]=0, Table2[[#This Row],[Home Bowl Scores]]=0)</f>
        <v>0</v>
      </c>
      <c r="T295" s="2">
        <f>SUM(Table2[[#This Row],[Home Bowl Scores]:[Away Bowl Scores]])</f>
        <v>51</v>
      </c>
    </row>
    <row r="296" spans="2:20" x14ac:dyDescent="0.3">
      <c r="B296">
        <v>2014</v>
      </c>
      <c r="C296">
        <v>45671</v>
      </c>
      <c r="D296" t="s">
        <v>769</v>
      </c>
      <c r="E296" t="s">
        <v>648</v>
      </c>
      <c r="F296" t="s">
        <v>769</v>
      </c>
      <c r="G296" t="s">
        <v>4810</v>
      </c>
      <c r="H296">
        <v>23961</v>
      </c>
      <c r="I296">
        <v>14</v>
      </c>
      <c r="J296">
        <v>37</v>
      </c>
      <c r="K296">
        <v>9</v>
      </c>
      <c r="L296">
        <v>4</v>
      </c>
      <c r="M296">
        <v>10</v>
      </c>
      <c r="N296">
        <v>3</v>
      </c>
      <c r="O296">
        <f>IF(Table2[[#This Row],[Home Bowl Scores]]&gt;Table2[[#This Row],[Away Bowl Scores]], 1, 0)</f>
        <v>0</v>
      </c>
      <c r="P296" t="str">
        <f>IF(Table2[[#This Row],[Home Win]]=1, Table2[[#This Row],[Home Team]], Table2[[#This Row],[Away Team]])</f>
        <v>Georgia Bulldogs</v>
      </c>
      <c r="Q296" t="str">
        <f>IF(Table2[[#This Row],[Home Win]]=1, Table2[[#This Row],[Away Team]], Table2[[#This Row],[Home Team]])</f>
        <v>Louisville Cardinals</v>
      </c>
      <c r="R29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296" s="2" t="b">
        <f>OR(Table2[[#This Row],[Away Bowl Scores]]=0, Table2[[#This Row],[Home Bowl Scores]]=0)</f>
        <v>0</v>
      </c>
      <c r="T296" s="2">
        <f>SUM(Table2[[#This Row],[Home Bowl Scores]:[Away Bowl Scores]])</f>
        <v>51</v>
      </c>
    </row>
    <row r="297" spans="2:20" x14ac:dyDescent="0.3">
      <c r="B297">
        <v>2013</v>
      </c>
      <c r="C297">
        <v>57846</v>
      </c>
      <c r="D297" t="s">
        <v>343</v>
      </c>
      <c r="E297" t="s">
        <v>1451</v>
      </c>
      <c r="F297" t="s">
        <v>343</v>
      </c>
      <c r="G297" t="s">
        <v>4812</v>
      </c>
      <c r="H297">
        <v>20822</v>
      </c>
      <c r="I297">
        <v>44</v>
      </c>
      <c r="J297">
        <v>7</v>
      </c>
      <c r="K297">
        <v>7</v>
      </c>
      <c r="L297">
        <v>6</v>
      </c>
      <c r="M297">
        <v>10</v>
      </c>
      <c r="N297">
        <v>4</v>
      </c>
      <c r="O297">
        <f>IF(Table2[[#This Row],[Home Bowl Scores]]&gt;Table2[[#This Row],[Away Bowl Scores]], 1, 0)</f>
        <v>1</v>
      </c>
      <c r="P297" t="str">
        <f>IF(Table2[[#This Row],[Home Win]]=1, Table2[[#This Row],[Home Team]], Table2[[#This Row],[Away Team]])</f>
        <v>Mississippi State Bulldogs</v>
      </c>
      <c r="Q297" t="str">
        <f>IF(Table2[[#This Row],[Home Win]]=1, Table2[[#This Row],[Away Team]], Table2[[#This Row],[Home Team]])</f>
        <v>Rice Owls</v>
      </c>
      <c r="R29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297" s="2" t="b">
        <f>OR(Table2[[#This Row],[Away Bowl Scores]]=0, Table2[[#This Row],[Home Bowl Scores]]=0)</f>
        <v>0</v>
      </c>
      <c r="T297" s="2">
        <f>SUM(Table2[[#This Row],[Home Bowl Scores]:[Away Bowl Scores]])</f>
        <v>51</v>
      </c>
    </row>
    <row r="298" spans="2:20" x14ac:dyDescent="0.3">
      <c r="B298">
        <v>2013</v>
      </c>
      <c r="C298">
        <v>30163</v>
      </c>
      <c r="D298" t="s">
        <v>363</v>
      </c>
      <c r="E298" t="s">
        <v>1078</v>
      </c>
      <c r="F298" t="s">
        <v>363</v>
      </c>
      <c r="G298" t="s">
        <v>4802</v>
      </c>
      <c r="H298">
        <v>20812</v>
      </c>
      <c r="I298">
        <v>20</v>
      </c>
      <c r="J298">
        <v>31</v>
      </c>
      <c r="K298">
        <v>7</v>
      </c>
      <c r="L298">
        <v>6</v>
      </c>
      <c r="M298">
        <v>10</v>
      </c>
      <c r="N298">
        <v>4</v>
      </c>
      <c r="O298">
        <f>IF(Table2[[#This Row],[Home Bowl Scores]]&gt;Table2[[#This Row],[Away Bowl Scores]], 1, 0)</f>
        <v>0</v>
      </c>
      <c r="P298" t="str">
        <f>IF(Table2[[#This Row],[Home Win]]=1, Table2[[#This Row],[Home Team]], Table2[[#This Row],[Away Team]])</f>
        <v>Marshall Thundering Herd</v>
      </c>
      <c r="Q298" t="str">
        <f>IF(Table2[[#This Row],[Home Win]]=1, Table2[[#This Row],[Away Team]], Table2[[#This Row],[Home Team]])</f>
        <v>Maryland Terrapins</v>
      </c>
      <c r="R29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298" s="2" t="b">
        <f>OR(Table2[[#This Row],[Away Bowl Scores]]=0, Table2[[#This Row],[Home Bowl Scores]]=0)</f>
        <v>0</v>
      </c>
      <c r="T298" s="2">
        <f>SUM(Table2[[#This Row],[Home Bowl Scores]:[Away Bowl Scores]])</f>
        <v>51</v>
      </c>
    </row>
    <row r="299" spans="2:20" x14ac:dyDescent="0.3">
      <c r="B299">
        <v>2010</v>
      </c>
      <c r="C299">
        <v>53453</v>
      </c>
      <c r="D299" t="s">
        <v>828</v>
      </c>
      <c r="E299" t="s">
        <v>1625</v>
      </c>
      <c r="F299" t="s">
        <v>828</v>
      </c>
      <c r="G299" t="s">
        <v>4844</v>
      </c>
      <c r="H299">
        <v>16229</v>
      </c>
      <c r="I299">
        <v>27</v>
      </c>
      <c r="J299">
        <v>24</v>
      </c>
      <c r="K299">
        <v>8</v>
      </c>
      <c r="L299">
        <v>5</v>
      </c>
      <c r="M299">
        <v>10</v>
      </c>
      <c r="N299">
        <v>3</v>
      </c>
      <c r="O299">
        <f>IF(Table2[[#This Row],[Home Bowl Scores]]&gt;Table2[[#This Row],[Away Bowl Scores]], 1, 0)</f>
        <v>1</v>
      </c>
      <c r="P299" t="str">
        <f>IF(Table2[[#This Row],[Home Win]]=1, Table2[[#This Row],[Home Team]], Table2[[#This Row],[Away Team]])</f>
        <v>Iowa Hawkeyes</v>
      </c>
      <c r="Q299" t="str">
        <f>IF(Table2[[#This Row],[Home Win]]=1, Table2[[#This Row],[Away Team]], Table2[[#This Row],[Home Team]])</f>
        <v>Missouri Tigers</v>
      </c>
      <c r="R29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299" s="2" t="b">
        <f>OR(Table2[[#This Row],[Away Bowl Scores]]=0, Table2[[#This Row],[Home Bowl Scores]]=0)</f>
        <v>0</v>
      </c>
      <c r="T299" s="2">
        <f>SUM(Table2[[#This Row],[Home Bowl Scores]:[Away Bowl Scores]])</f>
        <v>51</v>
      </c>
    </row>
    <row r="300" spans="2:20" x14ac:dyDescent="0.3">
      <c r="B300">
        <v>2009</v>
      </c>
      <c r="C300">
        <v>73777</v>
      </c>
      <c r="D300" t="s">
        <v>692</v>
      </c>
      <c r="E300" t="s">
        <v>611</v>
      </c>
      <c r="F300" t="s">
        <v>692</v>
      </c>
      <c r="G300" t="s">
        <v>4835</v>
      </c>
      <c r="H300">
        <v>14739</v>
      </c>
      <c r="I300">
        <v>14</v>
      </c>
      <c r="J300">
        <v>37</v>
      </c>
      <c r="K300">
        <v>7</v>
      </c>
      <c r="L300">
        <v>6</v>
      </c>
      <c r="M300">
        <v>10</v>
      </c>
      <c r="N300">
        <v>3</v>
      </c>
      <c r="O300">
        <f>IF(Table2[[#This Row],[Home Bowl Scores]]&gt;Table2[[#This Row],[Away Bowl Scores]], 1, 0)</f>
        <v>0</v>
      </c>
      <c r="P300" t="str">
        <f>IF(Table2[[#This Row],[Home Win]]=1, Table2[[#This Row],[Home Team]], Table2[[#This Row],[Away Team]])</f>
        <v>Virginia Tech Hokies</v>
      </c>
      <c r="Q300" t="str">
        <f>IF(Table2[[#This Row],[Home Win]]=1, Table2[[#This Row],[Away Team]], Table2[[#This Row],[Home Team]])</f>
        <v>Tennessee Volunteers</v>
      </c>
      <c r="R30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00" s="2" t="b">
        <f>OR(Table2[[#This Row],[Away Bowl Scores]]=0, Table2[[#This Row],[Home Bowl Scores]]=0)</f>
        <v>0</v>
      </c>
      <c r="T300" s="2">
        <f>SUM(Table2[[#This Row],[Home Bowl Scores]:[Away Bowl Scores]])</f>
        <v>51</v>
      </c>
    </row>
    <row r="301" spans="2:20" x14ac:dyDescent="0.3">
      <c r="B301">
        <v>2009</v>
      </c>
      <c r="C301">
        <v>23072</v>
      </c>
      <c r="D301" t="s">
        <v>432</v>
      </c>
      <c r="E301" t="s">
        <v>1128</v>
      </c>
      <c r="F301" t="s">
        <v>432</v>
      </c>
      <c r="G301" t="s">
        <v>4849</v>
      </c>
      <c r="H301">
        <v>14731</v>
      </c>
      <c r="I301">
        <v>21</v>
      </c>
      <c r="J301">
        <v>30</v>
      </c>
      <c r="K301">
        <v>9</v>
      </c>
      <c r="L301">
        <v>4</v>
      </c>
      <c r="M301">
        <v>7</v>
      </c>
      <c r="N301">
        <v>6</v>
      </c>
      <c r="O301">
        <f>IF(Table2[[#This Row],[Home Bowl Scores]]&gt;Table2[[#This Row],[Away Bowl Scores]], 1, 0)</f>
        <v>0</v>
      </c>
      <c r="P301" t="str">
        <f>IF(Table2[[#This Row],[Home Win]]=1, Table2[[#This Row],[Home Team]], Table2[[#This Row],[Away Team]])</f>
        <v>UCLA Bruins</v>
      </c>
      <c r="Q301" t="str">
        <f>IF(Table2[[#This Row],[Home Win]]=1, Table2[[#This Row],[Away Team]], Table2[[#This Row],[Home Team]])</f>
        <v>Temple Owls</v>
      </c>
      <c r="R30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301" s="2" t="b">
        <f>OR(Table2[[#This Row],[Away Bowl Scores]]=0, Table2[[#This Row],[Home Bowl Scores]]=0)</f>
        <v>0</v>
      </c>
      <c r="T301" s="2">
        <f>SUM(Table2[[#This Row],[Home Bowl Scores]:[Away Bowl Scores]])</f>
        <v>51</v>
      </c>
    </row>
    <row r="302" spans="2:20" x14ac:dyDescent="0.3">
      <c r="B302">
        <v>2008</v>
      </c>
      <c r="C302">
        <v>74383</v>
      </c>
      <c r="D302" t="s">
        <v>648</v>
      </c>
      <c r="E302" t="s">
        <v>2526</v>
      </c>
      <c r="F302" t="s">
        <v>648</v>
      </c>
      <c r="G302" t="s">
        <v>4824</v>
      </c>
      <c r="H302">
        <v>11706</v>
      </c>
      <c r="I302">
        <v>41</v>
      </c>
      <c r="J302">
        <v>10</v>
      </c>
      <c r="K302">
        <v>11</v>
      </c>
      <c r="L302">
        <v>2</v>
      </c>
      <c r="M302">
        <v>12</v>
      </c>
      <c r="N302">
        <v>1</v>
      </c>
      <c r="O302">
        <f>IF(Table2[[#This Row],[Home Bowl Scores]]&gt;Table2[[#This Row],[Away Bowl Scores]], 1, 0)</f>
        <v>1</v>
      </c>
      <c r="P302" t="str">
        <f>IF(Table2[[#This Row],[Home Win]]=1, Table2[[#This Row],[Home Team]], Table2[[#This Row],[Away Team]])</f>
        <v>Georgia Bulldogs</v>
      </c>
      <c r="Q302" t="str">
        <f>IF(Table2[[#This Row],[Home Win]]=1, Table2[[#This Row],[Away Team]], Table2[[#This Row],[Home Team]])</f>
        <v>Hawaii Warriors</v>
      </c>
      <c r="R30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02" s="2" t="b">
        <f>OR(Table2[[#This Row],[Away Bowl Scores]]=0, Table2[[#This Row],[Home Bowl Scores]]=0)</f>
        <v>0</v>
      </c>
      <c r="T302" s="2">
        <f>SUM(Table2[[#This Row],[Home Bowl Scores]:[Away Bowl Scores]])</f>
        <v>51</v>
      </c>
    </row>
    <row r="303" spans="2:20" x14ac:dyDescent="0.3">
      <c r="B303">
        <v>2007</v>
      </c>
      <c r="C303">
        <v>26717</v>
      </c>
      <c r="D303" t="s">
        <v>1063</v>
      </c>
      <c r="E303" t="s">
        <v>844</v>
      </c>
      <c r="F303" t="s">
        <v>1063</v>
      </c>
      <c r="G303" t="s">
        <v>4851</v>
      </c>
      <c r="H303">
        <v>10223</v>
      </c>
      <c r="I303">
        <v>27</v>
      </c>
      <c r="J303">
        <v>24</v>
      </c>
      <c r="K303">
        <v>8</v>
      </c>
      <c r="L303">
        <v>5</v>
      </c>
      <c r="M303">
        <v>8</v>
      </c>
      <c r="N303">
        <v>4</v>
      </c>
      <c r="O303">
        <f>IF(Table2[[#This Row],[Home Bowl Scores]]&gt;Table2[[#This Row],[Away Bowl Scores]], 1, 0)</f>
        <v>1</v>
      </c>
      <c r="P303" t="str">
        <f>IF(Table2[[#This Row],[Home Win]]=1, Table2[[#This Row],[Home Team]], Table2[[#This Row],[Away Team]])</f>
        <v>Cincinnati Bearcats</v>
      </c>
      <c r="Q303" t="str">
        <f>IF(Table2[[#This Row],[Home Win]]=1, Table2[[#This Row],[Away Team]], Table2[[#This Row],[Home Team]])</f>
        <v>Western Michigan Broncos</v>
      </c>
      <c r="R30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03" s="2" t="b">
        <f>OR(Table2[[#This Row],[Away Bowl Scores]]=0, Table2[[#This Row],[Home Bowl Scores]]=0)</f>
        <v>0</v>
      </c>
      <c r="T303" s="2">
        <f>SUM(Table2[[#This Row],[Home Bowl Scores]:[Away Bowl Scores]])</f>
        <v>51</v>
      </c>
    </row>
    <row r="304" spans="2:20" x14ac:dyDescent="0.3">
      <c r="B304">
        <v>2005</v>
      </c>
      <c r="C304">
        <v>37286</v>
      </c>
      <c r="D304" t="s">
        <v>2133</v>
      </c>
      <c r="E304" t="s">
        <v>650</v>
      </c>
      <c r="F304" t="s">
        <v>2133</v>
      </c>
      <c r="G304" t="s">
        <v>4858</v>
      </c>
      <c r="H304">
        <v>8732</v>
      </c>
      <c r="I304">
        <v>24</v>
      </c>
      <c r="J304">
        <v>27</v>
      </c>
      <c r="K304">
        <v>7</v>
      </c>
      <c r="L304">
        <v>5</v>
      </c>
      <c r="M304">
        <v>11</v>
      </c>
      <c r="N304">
        <v>1</v>
      </c>
      <c r="O304">
        <f>IF(Table2[[#This Row],[Home Bowl Scores]]&gt;Table2[[#This Row],[Away Bowl Scores]], 1, 0)</f>
        <v>0</v>
      </c>
      <c r="P304" t="str">
        <f>IF(Table2[[#This Row],[Home Win]]=1, Table2[[#This Row],[Home Team]], Table2[[#This Row],[Away Team]])</f>
        <v>TCU Horned Frogs</v>
      </c>
      <c r="Q304" t="str">
        <f>IF(Table2[[#This Row],[Home Win]]=1, Table2[[#This Row],[Away Team]], Table2[[#This Row],[Home Team]])</f>
        <v>Iowa State Cyclones</v>
      </c>
      <c r="R30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0.91666666666666663</v>
      </c>
      <c r="S304" s="2" t="b">
        <f>OR(Table2[[#This Row],[Away Bowl Scores]]=0, Table2[[#This Row],[Home Bowl Scores]]=0)</f>
        <v>0</v>
      </c>
      <c r="T304" s="2">
        <f>SUM(Table2[[#This Row],[Home Bowl Scores]:[Away Bowl Scores]])</f>
        <v>51</v>
      </c>
    </row>
    <row r="305" spans="2:20" x14ac:dyDescent="0.3">
      <c r="B305">
        <v>2002</v>
      </c>
      <c r="C305">
        <v>93781</v>
      </c>
      <c r="D305" t="s">
        <v>529</v>
      </c>
      <c r="E305" t="s">
        <v>689</v>
      </c>
      <c r="F305" t="s">
        <v>529</v>
      </c>
      <c r="G305" t="s">
        <v>4823</v>
      </c>
      <c r="H305">
        <v>2909</v>
      </c>
      <c r="I305">
        <v>37</v>
      </c>
      <c r="J305">
        <v>14</v>
      </c>
      <c r="K305">
        <v>12</v>
      </c>
      <c r="L305">
        <v>0</v>
      </c>
      <c r="M305">
        <v>11</v>
      </c>
      <c r="N305">
        <v>2</v>
      </c>
      <c r="O305">
        <f>IF(Table2[[#This Row],[Home Bowl Scores]]&gt;Table2[[#This Row],[Away Bowl Scores]], 1, 0)</f>
        <v>1</v>
      </c>
      <c r="P305" t="str">
        <f>IF(Table2[[#This Row],[Home Win]]=1, Table2[[#This Row],[Home Team]], Table2[[#This Row],[Away Team]])</f>
        <v>Miami (FL) Hurricanes</v>
      </c>
      <c r="Q305" t="str">
        <f>IF(Table2[[#This Row],[Home Win]]=1, Table2[[#This Row],[Away Team]], Table2[[#This Row],[Home Team]])</f>
        <v>Nebraska Cornhuskers</v>
      </c>
      <c r="R30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305" s="2" t="b">
        <f>OR(Table2[[#This Row],[Away Bowl Scores]]=0, Table2[[#This Row],[Home Bowl Scores]]=0)</f>
        <v>0</v>
      </c>
      <c r="T305" s="2">
        <f>SUM(Table2[[#This Row],[Home Bowl Scores]:[Away Bowl Scores]])</f>
        <v>51</v>
      </c>
    </row>
    <row r="306" spans="2:20" x14ac:dyDescent="0.3">
      <c r="B306">
        <v>2002</v>
      </c>
      <c r="C306">
        <v>40533</v>
      </c>
      <c r="D306" t="s">
        <v>1749</v>
      </c>
      <c r="E306" t="s">
        <v>501</v>
      </c>
      <c r="F306" t="s">
        <v>1749</v>
      </c>
      <c r="G306" t="s">
        <v>4844</v>
      </c>
      <c r="H306">
        <v>4388</v>
      </c>
      <c r="I306">
        <v>13</v>
      </c>
      <c r="J306">
        <v>38</v>
      </c>
      <c r="K306">
        <v>8</v>
      </c>
      <c r="L306">
        <v>5</v>
      </c>
      <c r="M306">
        <v>9</v>
      </c>
      <c r="N306">
        <v>4</v>
      </c>
      <c r="O306">
        <f>IF(Table2[[#This Row],[Home Bowl Scores]]&gt;Table2[[#This Row],[Away Bowl Scores]], 1, 0)</f>
        <v>0</v>
      </c>
      <c r="P306" t="str">
        <f>IF(Table2[[#This Row],[Home Win]]=1, Table2[[#This Row],[Home Team]], Table2[[#This Row],[Away Team]])</f>
        <v>Pittsburgh Panthers</v>
      </c>
      <c r="Q306" t="str">
        <f>IF(Table2[[#This Row],[Home Win]]=1, Table2[[#This Row],[Away Team]], Table2[[#This Row],[Home Team]])</f>
        <v>Oregon State Beavers</v>
      </c>
      <c r="R30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06" s="2" t="b">
        <f>OR(Table2[[#This Row],[Away Bowl Scores]]=0, Table2[[#This Row],[Home Bowl Scores]]=0)</f>
        <v>0</v>
      </c>
      <c r="T306" s="2">
        <f>SUM(Table2[[#This Row],[Home Bowl Scores]:[Away Bowl Scores]])</f>
        <v>51</v>
      </c>
    </row>
    <row r="307" spans="2:20" x14ac:dyDescent="0.3">
      <c r="B307">
        <v>2002</v>
      </c>
      <c r="C307">
        <v>10142</v>
      </c>
      <c r="D307" t="s">
        <v>1448</v>
      </c>
      <c r="E307" t="s">
        <v>746</v>
      </c>
      <c r="F307" t="s">
        <v>1448</v>
      </c>
      <c r="G307" t="s">
        <v>4860</v>
      </c>
      <c r="H307">
        <v>4399</v>
      </c>
      <c r="I307">
        <v>30</v>
      </c>
      <c r="J307">
        <v>21</v>
      </c>
      <c r="K307">
        <v>9</v>
      </c>
      <c r="L307">
        <v>5</v>
      </c>
      <c r="M307">
        <v>7</v>
      </c>
      <c r="N307">
        <v>6</v>
      </c>
      <c r="O307">
        <f>IF(Table2[[#This Row],[Home Bowl Scores]]&gt;Table2[[#This Row],[Away Bowl Scores]], 1, 0)</f>
        <v>1</v>
      </c>
      <c r="P307" t="str">
        <f>IF(Table2[[#This Row],[Home Win]]=1, Table2[[#This Row],[Home Team]], Table2[[#This Row],[Away Team]])</f>
        <v>Fresno State Bulldogs</v>
      </c>
      <c r="Q307" t="str">
        <f>IF(Table2[[#This Row],[Home Win]]=1, Table2[[#This Row],[Away Team]], Table2[[#This Row],[Home Team]])</f>
        <v>Georgia Tech Yellow Jackets</v>
      </c>
      <c r="R30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0.6428571428571429</v>
      </c>
      <c r="S307" s="2" t="b">
        <f>OR(Table2[[#This Row],[Away Bowl Scores]]=0, Table2[[#This Row],[Home Bowl Scores]]=0)</f>
        <v>0</v>
      </c>
      <c r="T307" s="2">
        <f>SUM(Table2[[#This Row],[Home Bowl Scores]:[Away Bowl Scores]])</f>
        <v>51</v>
      </c>
    </row>
    <row r="308" spans="2:20" x14ac:dyDescent="0.3">
      <c r="B308">
        <v>2000</v>
      </c>
      <c r="C308">
        <v>24187</v>
      </c>
      <c r="D308" t="s">
        <v>648</v>
      </c>
      <c r="E308" t="s">
        <v>2411</v>
      </c>
      <c r="F308" t="s">
        <v>648</v>
      </c>
      <c r="G308" t="s">
        <v>4866</v>
      </c>
      <c r="H308">
        <v>1381</v>
      </c>
      <c r="I308">
        <v>37</v>
      </c>
      <c r="J308">
        <v>14</v>
      </c>
      <c r="K308">
        <v>8</v>
      </c>
      <c r="L308">
        <v>4</v>
      </c>
      <c r="M308">
        <v>6</v>
      </c>
      <c r="N308">
        <v>6</v>
      </c>
      <c r="O308">
        <f>IF(Table2[[#This Row],[Home Bowl Scores]]&gt;Table2[[#This Row],[Away Bowl Scores]], 1, 0)</f>
        <v>1</v>
      </c>
      <c r="P308" t="str">
        <f>IF(Table2[[#This Row],[Home Win]]=1, Table2[[#This Row],[Home Team]], Table2[[#This Row],[Away Team]])</f>
        <v>Georgia Bulldogs</v>
      </c>
      <c r="Q308" t="str">
        <f>IF(Table2[[#This Row],[Home Win]]=1, Table2[[#This Row],[Away Team]], Table2[[#This Row],[Home Team]])</f>
        <v>Virginia Cavaliers</v>
      </c>
      <c r="R30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308" s="2" t="b">
        <f>OR(Table2[[#This Row],[Away Bowl Scores]]=0, Table2[[#This Row],[Home Bowl Scores]]=0)</f>
        <v>0</v>
      </c>
      <c r="T308" s="2">
        <f>SUM(Table2[[#This Row],[Home Bowl Scores]:[Away Bowl Scores]])</f>
        <v>51</v>
      </c>
    </row>
    <row r="309" spans="2:20" x14ac:dyDescent="0.3">
      <c r="B309">
        <v>2016</v>
      </c>
      <c r="C309">
        <v>0</v>
      </c>
      <c r="D309" t="s">
        <v>554</v>
      </c>
      <c r="E309" t="s">
        <v>551</v>
      </c>
      <c r="F309" t="s">
        <v>554</v>
      </c>
      <c r="G309" t="s">
        <v>4807</v>
      </c>
      <c r="H309">
        <v>27105</v>
      </c>
      <c r="I309">
        <v>26</v>
      </c>
      <c r="J309">
        <v>24</v>
      </c>
      <c r="K309">
        <v>9</v>
      </c>
      <c r="L309">
        <v>4</v>
      </c>
      <c r="M309">
        <v>6</v>
      </c>
      <c r="N309">
        <v>7</v>
      </c>
      <c r="O309">
        <f>IF(Table2[[#This Row],[Home Bowl Scores]]&gt;Table2[[#This Row],[Away Bowl Scores]], 1, 0)</f>
        <v>1</v>
      </c>
      <c r="P309" t="str">
        <f>IF(Table2[[#This Row],[Home Win]]=1, Table2[[#This Row],[Home Team]], Table2[[#This Row],[Away Team]])</f>
        <v>Utah Utes</v>
      </c>
      <c r="Q309" t="str">
        <f>IF(Table2[[#This Row],[Home Win]]=1, Table2[[#This Row],[Away Team]], Table2[[#This Row],[Home Team]])</f>
        <v>Indiana Hoosiers</v>
      </c>
      <c r="R30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09" s="2" t="b">
        <f>OR(Table2[[#This Row],[Away Bowl Scores]]=0, Table2[[#This Row],[Home Bowl Scores]]=0)</f>
        <v>0</v>
      </c>
      <c r="T309" s="2">
        <f>SUM(Table2[[#This Row],[Home Bowl Scores]:[Away Bowl Scores]])</f>
        <v>50</v>
      </c>
    </row>
    <row r="310" spans="2:20" x14ac:dyDescent="0.3">
      <c r="B310">
        <v>2015</v>
      </c>
      <c r="C310">
        <v>48624</v>
      </c>
      <c r="D310" t="s">
        <v>455</v>
      </c>
      <c r="E310" t="s">
        <v>1625</v>
      </c>
      <c r="F310" t="s">
        <v>455</v>
      </c>
      <c r="G310" t="s">
        <v>4818</v>
      </c>
      <c r="H310">
        <v>23966</v>
      </c>
      <c r="I310">
        <v>17</v>
      </c>
      <c r="J310">
        <v>33</v>
      </c>
      <c r="K310">
        <v>8</v>
      </c>
      <c r="L310">
        <v>5</v>
      </c>
      <c r="M310">
        <v>11</v>
      </c>
      <c r="N310">
        <v>3</v>
      </c>
      <c r="O310">
        <f>IF(Table2[[#This Row],[Home Bowl Scores]]&gt;Table2[[#This Row],[Away Bowl Scores]], 1, 0)</f>
        <v>0</v>
      </c>
      <c r="P310" t="str">
        <f>IF(Table2[[#This Row],[Home Win]]=1, Table2[[#This Row],[Home Team]], Table2[[#This Row],[Away Team]])</f>
        <v>Missouri Tigers</v>
      </c>
      <c r="Q310" t="str">
        <f>IF(Table2[[#This Row],[Home Win]]=1, Table2[[#This Row],[Away Team]], Table2[[#This Row],[Home Team]])</f>
        <v>Minnesota Golden Gophers</v>
      </c>
      <c r="R31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310" s="2" t="b">
        <f>OR(Table2[[#This Row],[Away Bowl Scores]]=0, Table2[[#This Row],[Home Bowl Scores]]=0)</f>
        <v>0</v>
      </c>
      <c r="T310" s="2">
        <f>SUM(Table2[[#This Row],[Home Bowl Scores]:[Away Bowl Scores]])</f>
        <v>50</v>
      </c>
    </row>
    <row r="311" spans="2:20" x14ac:dyDescent="0.3">
      <c r="B311">
        <v>2014</v>
      </c>
      <c r="C311">
        <v>38380</v>
      </c>
      <c r="D311" t="s">
        <v>409</v>
      </c>
      <c r="E311" t="s">
        <v>1905</v>
      </c>
      <c r="F311" t="s">
        <v>409</v>
      </c>
      <c r="G311" t="s">
        <v>4801</v>
      </c>
      <c r="H311">
        <v>20825</v>
      </c>
      <c r="I311">
        <v>36</v>
      </c>
      <c r="J311">
        <v>14</v>
      </c>
      <c r="K311">
        <v>9</v>
      </c>
      <c r="L311">
        <v>4</v>
      </c>
      <c r="M311">
        <v>7</v>
      </c>
      <c r="N311">
        <v>6</v>
      </c>
      <c r="O311">
        <f>IF(Table2[[#This Row],[Home Bowl Scores]]&gt;Table2[[#This Row],[Away Bowl Scores]], 1, 0)</f>
        <v>1</v>
      </c>
      <c r="P311" t="str">
        <f>IF(Table2[[#This Row],[Home Win]]=1, Table2[[#This Row],[Home Team]], Table2[[#This Row],[Away Team]])</f>
        <v>North Texas Mean Green</v>
      </c>
      <c r="Q311" t="str">
        <f>IF(Table2[[#This Row],[Home Win]]=1, Table2[[#This Row],[Away Team]], Table2[[#This Row],[Home Team]])</f>
        <v>UNLV Rebels</v>
      </c>
      <c r="R31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11" s="2" t="b">
        <f>OR(Table2[[#This Row],[Away Bowl Scores]]=0, Table2[[#This Row],[Home Bowl Scores]]=0)</f>
        <v>0</v>
      </c>
      <c r="T311" s="2">
        <f>SUM(Table2[[#This Row],[Home Bowl Scores]:[Away Bowl Scores]])</f>
        <v>50</v>
      </c>
    </row>
    <row r="312" spans="2:20" x14ac:dyDescent="0.3">
      <c r="B312">
        <v>2014</v>
      </c>
      <c r="C312">
        <v>34277</v>
      </c>
      <c r="D312" t="s">
        <v>611</v>
      </c>
      <c r="E312" t="s">
        <v>1063</v>
      </c>
      <c r="F312" t="s">
        <v>611</v>
      </c>
      <c r="G312" t="s">
        <v>4802</v>
      </c>
      <c r="H312">
        <v>23951</v>
      </c>
      <c r="I312">
        <v>33</v>
      </c>
      <c r="J312">
        <v>17</v>
      </c>
      <c r="K312">
        <v>7</v>
      </c>
      <c r="L312">
        <v>6</v>
      </c>
      <c r="M312">
        <v>9</v>
      </c>
      <c r="N312">
        <v>4</v>
      </c>
      <c r="O312">
        <f>IF(Table2[[#This Row],[Home Bowl Scores]]&gt;Table2[[#This Row],[Away Bowl Scores]], 1, 0)</f>
        <v>1</v>
      </c>
      <c r="P312" t="str">
        <f>IF(Table2[[#This Row],[Home Win]]=1, Table2[[#This Row],[Home Team]], Table2[[#This Row],[Away Team]])</f>
        <v>Virginia Tech Hokies</v>
      </c>
      <c r="Q312" t="str">
        <f>IF(Table2[[#This Row],[Home Win]]=1, Table2[[#This Row],[Away Team]], Table2[[#This Row],[Home Team]])</f>
        <v>Cincinnati Bearcats</v>
      </c>
      <c r="R31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312" s="2" t="b">
        <f>OR(Table2[[#This Row],[Away Bowl Scores]]=0, Table2[[#This Row],[Home Bowl Scores]]=0)</f>
        <v>0</v>
      </c>
      <c r="T312" s="2">
        <f>SUM(Table2[[#This Row],[Home Bowl Scores]:[Away Bowl Scores]])</f>
        <v>50</v>
      </c>
    </row>
    <row r="313" spans="2:20" x14ac:dyDescent="0.3">
      <c r="B313">
        <v>2010</v>
      </c>
      <c r="C313">
        <v>54021</v>
      </c>
      <c r="D313" t="s">
        <v>529</v>
      </c>
      <c r="E313" t="s">
        <v>1273</v>
      </c>
      <c r="F313" t="s">
        <v>529</v>
      </c>
      <c r="G313" t="s">
        <v>4813</v>
      </c>
      <c r="H313">
        <v>16238</v>
      </c>
      <c r="I313">
        <v>17</v>
      </c>
      <c r="J313">
        <v>33</v>
      </c>
      <c r="K313">
        <v>7</v>
      </c>
      <c r="L313">
        <v>6</v>
      </c>
      <c r="M313">
        <v>8</v>
      </c>
      <c r="N313">
        <v>5</v>
      </c>
      <c r="O313">
        <f>IF(Table2[[#This Row],[Home Bowl Scores]]&gt;Table2[[#This Row],[Away Bowl Scores]], 1, 0)</f>
        <v>0</v>
      </c>
      <c r="P313" t="str">
        <f>IF(Table2[[#This Row],[Home Win]]=1, Table2[[#This Row],[Home Team]], Table2[[#This Row],[Away Team]])</f>
        <v>Notre Dame Fighting Irish</v>
      </c>
      <c r="Q313" t="str">
        <f>IF(Table2[[#This Row],[Home Win]]=1, Table2[[#This Row],[Away Team]], Table2[[#This Row],[Home Team]])</f>
        <v>Miami (FL) Hurricanes</v>
      </c>
      <c r="R31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13" s="2" t="b">
        <f>OR(Table2[[#This Row],[Away Bowl Scores]]=0, Table2[[#This Row],[Home Bowl Scores]]=0)</f>
        <v>0</v>
      </c>
      <c r="T313" s="2">
        <f>SUM(Table2[[#This Row],[Home Bowl Scores]:[Away Bowl Scores]])</f>
        <v>50</v>
      </c>
    </row>
    <row r="314" spans="2:20" x14ac:dyDescent="0.3">
      <c r="B314">
        <v>2007</v>
      </c>
      <c r="C314">
        <v>93852</v>
      </c>
      <c r="D314" t="s">
        <v>728</v>
      </c>
      <c r="E314" t="s">
        <v>863</v>
      </c>
      <c r="F314" t="s">
        <v>728</v>
      </c>
      <c r="G314" t="s">
        <v>4823</v>
      </c>
      <c r="H314">
        <v>10219</v>
      </c>
      <c r="I314">
        <v>18</v>
      </c>
      <c r="J314">
        <v>32</v>
      </c>
      <c r="K314">
        <v>11</v>
      </c>
      <c r="L314">
        <v>2</v>
      </c>
      <c r="M314">
        <v>11</v>
      </c>
      <c r="N314">
        <v>2</v>
      </c>
      <c r="O314">
        <f>IF(Table2[[#This Row],[Home Bowl Scores]]&gt;Table2[[#This Row],[Away Bowl Scores]], 1, 0)</f>
        <v>0</v>
      </c>
      <c r="P314" t="str">
        <f>IF(Table2[[#This Row],[Home Win]]=1, Table2[[#This Row],[Home Team]], Table2[[#This Row],[Away Team]])</f>
        <v>USC Trojans</v>
      </c>
      <c r="Q314" t="str">
        <f>IF(Table2[[#This Row],[Home Win]]=1, Table2[[#This Row],[Away Team]], Table2[[#This Row],[Home Team]])</f>
        <v>Michigan Wolverines</v>
      </c>
      <c r="R31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14" s="2" t="b">
        <f>OR(Table2[[#This Row],[Away Bowl Scores]]=0, Table2[[#This Row],[Home Bowl Scores]]=0)</f>
        <v>0</v>
      </c>
      <c r="T314" s="2">
        <f>SUM(Table2[[#This Row],[Home Bowl Scores]:[Away Bowl Scores]])</f>
        <v>50</v>
      </c>
    </row>
    <row r="315" spans="2:20" x14ac:dyDescent="0.3">
      <c r="B315">
        <v>2006</v>
      </c>
      <c r="C315">
        <v>65875</v>
      </c>
      <c r="D315" t="s">
        <v>828</v>
      </c>
      <c r="E315" t="s">
        <v>1542</v>
      </c>
      <c r="F315" t="s">
        <v>828</v>
      </c>
      <c r="G315" t="s">
        <v>4811</v>
      </c>
      <c r="H315">
        <v>10212</v>
      </c>
      <c r="I315">
        <v>24</v>
      </c>
      <c r="J315">
        <v>26</v>
      </c>
      <c r="K315">
        <v>6</v>
      </c>
      <c r="L315">
        <v>7</v>
      </c>
      <c r="M315">
        <v>10</v>
      </c>
      <c r="N315">
        <v>3</v>
      </c>
      <c r="O315">
        <f>IF(Table2[[#This Row],[Home Bowl Scores]]&gt;Table2[[#This Row],[Away Bowl Scores]], 1, 0)</f>
        <v>0</v>
      </c>
      <c r="P315" t="str">
        <f>IF(Table2[[#This Row],[Home Win]]=1, Table2[[#This Row],[Home Team]], Table2[[#This Row],[Away Team]])</f>
        <v>Texas Longhorns</v>
      </c>
      <c r="Q315" t="str">
        <f>IF(Table2[[#This Row],[Home Win]]=1, Table2[[#This Row],[Away Team]], Table2[[#This Row],[Home Team]])</f>
        <v>Iowa Hawkeyes</v>
      </c>
      <c r="R31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15" s="2" t="b">
        <f>OR(Table2[[#This Row],[Away Bowl Scores]]=0, Table2[[#This Row],[Home Bowl Scores]]=0)</f>
        <v>0</v>
      </c>
      <c r="T315" s="2">
        <f>SUM(Table2[[#This Row],[Home Bowl Scores]:[Away Bowl Scores]])</f>
        <v>50</v>
      </c>
    </row>
    <row r="316" spans="2:20" x14ac:dyDescent="0.3">
      <c r="B316">
        <v>2005</v>
      </c>
      <c r="C316">
        <v>18338</v>
      </c>
      <c r="D316" t="s">
        <v>3662</v>
      </c>
      <c r="E316" t="s">
        <v>138</v>
      </c>
      <c r="F316" t="s">
        <v>3662</v>
      </c>
      <c r="G316" t="s">
        <v>4789</v>
      </c>
      <c r="H316">
        <v>8713</v>
      </c>
      <c r="I316">
        <v>19</v>
      </c>
      <c r="J316">
        <v>31</v>
      </c>
      <c r="K316">
        <v>6</v>
      </c>
      <c r="L316">
        <v>6</v>
      </c>
      <c r="M316">
        <v>7</v>
      </c>
      <c r="N316">
        <v>5</v>
      </c>
      <c r="O316">
        <f>IF(Table2[[#This Row],[Home Bowl Scores]]&gt;Table2[[#This Row],[Away Bowl Scores]], 1, 0)</f>
        <v>0</v>
      </c>
      <c r="P316" t="str">
        <f>IF(Table2[[#This Row],[Home Win]]=1, Table2[[#This Row],[Home Team]], Table2[[#This Row],[Away Team]])</f>
        <v>Southern Miss Golden Eagles</v>
      </c>
      <c r="Q316" t="str">
        <f>IF(Table2[[#This Row],[Home Win]]=1, Table2[[#This Row],[Away Team]], Table2[[#This Row],[Home Team]])</f>
        <v>Arkansas State Indians</v>
      </c>
      <c r="R31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316" s="2" t="b">
        <f>OR(Table2[[#This Row],[Away Bowl Scores]]=0, Table2[[#This Row],[Home Bowl Scores]]=0)</f>
        <v>0</v>
      </c>
      <c r="T316" s="2">
        <f>SUM(Table2[[#This Row],[Home Bowl Scores]:[Away Bowl Scores]])</f>
        <v>50</v>
      </c>
    </row>
    <row r="317" spans="2:20" x14ac:dyDescent="0.3">
      <c r="B317">
        <v>2004</v>
      </c>
      <c r="C317">
        <v>51288</v>
      </c>
      <c r="D317" t="s">
        <v>2165</v>
      </c>
      <c r="E317" t="s">
        <v>1349</v>
      </c>
      <c r="F317" t="s">
        <v>2165</v>
      </c>
      <c r="G317" t="s">
        <v>4813</v>
      </c>
      <c r="H317">
        <v>7312</v>
      </c>
      <c r="I317">
        <v>23</v>
      </c>
      <c r="J317">
        <v>27</v>
      </c>
      <c r="K317">
        <v>7</v>
      </c>
      <c r="L317">
        <v>5</v>
      </c>
      <c r="M317">
        <v>9</v>
      </c>
      <c r="N317">
        <v>3</v>
      </c>
      <c r="O317">
        <f>IF(Table2[[#This Row],[Home Bowl Scores]]&gt;Table2[[#This Row],[Away Bowl Scores]], 1, 0)</f>
        <v>0</v>
      </c>
      <c r="P317" t="str">
        <f>IF(Table2[[#This Row],[Home Win]]=1, Table2[[#This Row],[Home Team]], Table2[[#This Row],[Away Team]])</f>
        <v>Arizona State Sun Devils</v>
      </c>
      <c r="Q317" t="str">
        <f>IF(Table2[[#This Row],[Home Win]]=1, Table2[[#This Row],[Away Team]], Table2[[#This Row],[Home Team]])</f>
        <v>Purdue Boilermakers</v>
      </c>
      <c r="R31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317" s="2" t="b">
        <f>OR(Table2[[#This Row],[Away Bowl Scores]]=0, Table2[[#This Row],[Home Bowl Scores]]=0)</f>
        <v>0</v>
      </c>
      <c r="T317" s="2">
        <f>SUM(Table2[[#This Row],[Home Bowl Scores]:[Away Bowl Scores]])</f>
        <v>50</v>
      </c>
    </row>
    <row r="318" spans="2:20" x14ac:dyDescent="0.3">
      <c r="B318">
        <v>2002</v>
      </c>
      <c r="C318">
        <v>46096</v>
      </c>
      <c r="D318" t="s">
        <v>2210</v>
      </c>
      <c r="E318" t="s">
        <v>689</v>
      </c>
      <c r="F318" t="s">
        <v>2210</v>
      </c>
      <c r="G318" t="s">
        <v>4800</v>
      </c>
      <c r="H318">
        <v>4390</v>
      </c>
      <c r="I318">
        <v>27</v>
      </c>
      <c r="J318">
        <v>23</v>
      </c>
      <c r="K318">
        <v>7</v>
      </c>
      <c r="L318">
        <v>6</v>
      </c>
      <c r="M318">
        <v>7</v>
      </c>
      <c r="N318">
        <v>7</v>
      </c>
      <c r="O318">
        <f>IF(Table2[[#This Row],[Home Bowl Scores]]&gt;Table2[[#This Row],[Away Bowl Scores]], 1, 0)</f>
        <v>1</v>
      </c>
      <c r="P318" t="str">
        <f>IF(Table2[[#This Row],[Home Win]]=1, Table2[[#This Row],[Home Team]], Table2[[#This Row],[Away Team]])</f>
        <v>Mississippi Rebels</v>
      </c>
      <c r="Q318" t="str">
        <f>IF(Table2[[#This Row],[Home Win]]=1, Table2[[#This Row],[Away Team]], Table2[[#This Row],[Home Team]])</f>
        <v>Nebraska Cornhuskers</v>
      </c>
      <c r="R31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318" s="2" t="b">
        <f>OR(Table2[[#This Row],[Away Bowl Scores]]=0, Table2[[#This Row],[Home Bowl Scores]]=0)</f>
        <v>0</v>
      </c>
      <c r="T318" s="2">
        <f>SUM(Table2[[#This Row],[Home Bowl Scores]:[Away Bowl Scores]])</f>
        <v>50</v>
      </c>
    </row>
    <row r="319" spans="2:20" x14ac:dyDescent="0.3">
      <c r="B319">
        <v>2002</v>
      </c>
      <c r="C319">
        <v>30446</v>
      </c>
      <c r="D319" t="s">
        <v>477</v>
      </c>
      <c r="E319" t="s">
        <v>2133</v>
      </c>
      <c r="F319" t="s">
        <v>477</v>
      </c>
      <c r="G319" t="s">
        <v>4850</v>
      </c>
      <c r="H319">
        <v>4396</v>
      </c>
      <c r="I319">
        <v>34</v>
      </c>
      <c r="J319">
        <v>16</v>
      </c>
      <c r="K319">
        <v>12</v>
      </c>
      <c r="L319">
        <v>1</v>
      </c>
      <c r="M319">
        <v>7</v>
      </c>
      <c r="N319">
        <v>7</v>
      </c>
      <c r="O319">
        <f>IF(Table2[[#This Row],[Home Bowl Scores]]&gt;Table2[[#This Row],[Away Bowl Scores]], 1, 0)</f>
        <v>1</v>
      </c>
      <c r="P319" t="str">
        <f>IF(Table2[[#This Row],[Home Win]]=1, Table2[[#This Row],[Home Team]], Table2[[#This Row],[Away Team]])</f>
        <v>Boise State Broncos</v>
      </c>
      <c r="Q319" t="str">
        <f>IF(Table2[[#This Row],[Home Win]]=1, Table2[[#This Row],[Away Team]], Table2[[#This Row],[Home Team]])</f>
        <v>Iowa State Cyclones</v>
      </c>
      <c r="R31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319" s="2" t="b">
        <f>OR(Table2[[#This Row],[Away Bowl Scores]]=0, Table2[[#This Row],[Home Bowl Scores]]=0)</f>
        <v>0</v>
      </c>
      <c r="T319" s="2">
        <f>SUM(Table2[[#This Row],[Home Bowl Scores]:[Away Bowl Scores]])</f>
        <v>50</v>
      </c>
    </row>
    <row r="320" spans="2:20" x14ac:dyDescent="0.3">
      <c r="B320">
        <v>2001</v>
      </c>
      <c r="C320">
        <v>75428</v>
      </c>
      <c r="D320" t="s">
        <v>1749</v>
      </c>
      <c r="E320" t="s">
        <v>1273</v>
      </c>
      <c r="F320" t="s">
        <v>1749</v>
      </c>
      <c r="G320" t="s">
        <v>4820</v>
      </c>
      <c r="H320">
        <v>1401</v>
      </c>
      <c r="I320">
        <v>41</v>
      </c>
      <c r="J320">
        <v>9</v>
      </c>
      <c r="K320">
        <v>11</v>
      </c>
      <c r="L320">
        <v>1</v>
      </c>
      <c r="M320">
        <v>9</v>
      </c>
      <c r="N320">
        <v>3</v>
      </c>
      <c r="O320">
        <f>IF(Table2[[#This Row],[Home Bowl Scores]]&gt;Table2[[#This Row],[Away Bowl Scores]], 1, 0)</f>
        <v>1</v>
      </c>
      <c r="P320" t="str">
        <f>IF(Table2[[#This Row],[Home Win]]=1, Table2[[#This Row],[Home Team]], Table2[[#This Row],[Away Team]])</f>
        <v>Oregon State Beavers</v>
      </c>
      <c r="Q320" t="str">
        <f>IF(Table2[[#This Row],[Home Win]]=1, Table2[[#This Row],[Away Team]], Table2[[#This Row],[Home Team]])</f>
        <v>Notre Dame Fighting Irish</v>
      </c>
      <c r="R32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0.91666666666666663</v>
      </c>
      <c r="S320" s="2" t="b">
        <f>OR(Table2[[#This Row],[Away Bowl Scores]]=0, Table2[[#This Row],[Home Bowl Scores]]=0)</f>
        <v>0</v>
      </c>
      <c r="T320" s="2">
        <f>SUM(Table2[[#This Row],[Home Bowl Scores]:[Away Bowl Scores]])</f>
        <v>50</v>
      </c>
    </row>
    <row r="321" spans="2:20" x14ac:dyDescent="0.3">
      <c r="B321">
        <v>2016</v>
      </c>
      <c r="C321">
        <v>35061</v>
      </c>
      <c r="D321" t="s">
        <v>141</v>
      </c>
      <c r="E321" t="s">
        <v>138</v>
      </c>
      <c r="F321" t="s">
        <v>141</v>
      </c>
      <c r="G321" t="s">
        <v>4789</v>
      </c>
      <c r="H321">
        <v>27070</v>
      </c>
      <c r="I321">
        <v>21</v>
      </c>
      <c r="J321">
        <v>28</v>
      </c>
      <c r="K321">
        <v>6</v>
      </c>
      <c r="L321">
        <v>7</v>
      </c>
      <c r="M321">
        <v>7</v>
      </c>
      <c r="N321">
        <v>6</v>
      </c>
      <c r="O321">
        <f>IF(Table2[[#This Row],[Home Bowl Scores]]&gt;Table2[[#This Row],[Away Bowl Scores]], 1, 0)</f>
        <v>0</v>
      </c>
      <c r="P321" t="str">
        <f>IF(Table2[[#This Row],[Home Win]]=1, Table2[[#This Row],[Home Team]], Table2[[#This Row],[Away Team]])</f>
        <v>Southern Miss Golden Eagles</v>
      </c>
      <c r="Q321" t="str">
        <f>IF(Table2[[#This Row],[Home Win]]=1, Table2[[#This Row],[Away Team]], Table2[[#This Row],[Home Team]])</f>
        <v>Louisiana-Lafayette Ragin' Cajuns</v>
      </c>
      <c r="R32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321" s="2" t="b">
        <f>OR(Table2[[#This Row],[Away Bowl Scores]]=0, Table2[[#This Row],[Home Bowl Scores]]=0)</f>
        <v>0</v>
      </c>
      <c r="T321" s="2">
        <f>SUM(Table2[[#This Row],[Home Bowl Scores]:[Away Bowl Scores]])</f>
        <v>49</v>
      </c>
    </row>
    <row r="322" spans="2:20" x14ac:dyDescent="0.3">
      <c r="B322">
        <v>2015</v>
      </c>
      <c r="C322">
        <v>25908</v>
      </c>
      <c r="D322" t="s">
        <v>118</v>
      </c>
      <c r="E322" t="s">
        <v>432</v>
      </c>
      <c r="F322" t="s">
        <v>118</v>
      </c>
      <c r="G322" t="s">
        <v>4791</v>
      </c>
      <c r="H322">
        <v>25505</v>
      </c>
      <c r="I322">
        <v>32</v>
      </c>
      <c r="J322">
        <v>17</v>
      </c>
      <c r="K322">
        <v>10</v>
      </c>
      <c r="L322">
        <v>2</v>
      </c>
      <c r="M322">
        <v>10</v>
      </c>
      <c r="N322">
        <v>4</v>
      </c>
      <c r="O322">
        <f>IF(Table2[[#This Row],[Home Bowl Scores]]&gt;Table2[[#This Row],[Away Bowl Scores]], 1, 0)</f>
        <v>1</v>
      </c>
      <c r="P322" t="str">
        <f>IF(Table2[[#This Row],[Home Win]]=1, Table2[[#This Row],[Home Team]], Table2[[#This Row],[Away Team]])</f>
        <v>Toledo Rockets</v>
      </c>
      <c r="Q322" t="str">
        <f>IF(Table2[[#This Row],[Home Win]]=1, Table2[[#This Row],[Away Team]], Table2[[#This Row],[Home Team]])</f>
        <v>Temple Owls</v>
      </c>
      <c r="R32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322" s="2" t="b">
        <f>OR(Table2[[#This Row],[Away Bowl Scores]]=0, Table2[[#This Row],[Home Bowl Scores]]=0)</f>
        <v>0</v>
      </c>
      <c r="T322" s="2">
        <f>SUM(Table2[[#This Row],[Home Bowl Scores]:[Away Bowl Scores]])</f>
        <v>49</v>
      </c>
    </row>
    <row r="323" spans="2:20" x14ac:dyDescent="0.3">
      <c r="B323">
        <v>2015</v>
      </c>
      <c r="C323">
        <v>22793</v>
      </c>
      <c r="D323" t="s">
        <v>1063</v>
      </c>
      <c r="E323" t="s">
        <v>64</v>
      </c>
      <c r="F323" t="s">
        <v>1063</v>
      </c>
      <c r="G323" t="s">
        <v>4797</v>
      </c>
      <c r="H323">
        <v>25510</v>
      </c>
      <c r="I323">
        <v>7</v>
      </c>
      <c r="J323">
        <v>42</v>
      </c>
      <c r="K323">
        <v>7</v>
      </c>
      <c r="L323">
        <v>6</v>
      </c>
      <c r="M323">
        <v>11</v>
      </c>
      <c r="N323">
        <v>3</v>
      </c>
      <c r="O323">
        <f>IF(Table2[[#This Row],[Home Bowl Scores]]&gt;Table2[[#This Row],[Away Bowl Scores]], 1, 0)</f>
        <v>0</v>
      </c>
      <c r="P323" t="str">
        <f>IF(Table2[[#This Row],[Home Win]]=1, Table2[[#This Row],[Home Team]], Table2[[#This Row],[Away Team]])</f>
        <v>San Diego State Aztecs</v>
      </c>
      <c r="Q323" t="str">
        <f>IF(Table2[[#This Row],[Home Win]]=1, Table2[[#This Row],[Away Team]], Table2[[#This Row],[Home Team]])</f>
        <v>Cincinnati Bearcats</v>
      </c>
      <c r="R32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323" s="2" t="b">
        <f>OR(Table2[[#This Row],[Away Bowl Scores]]=0, Table2[[#This Row],[Home Bowl Scores]]=0)</f>
        <v>0</v>
      </c>
      <c r="T323" s="2">
        <f>SUM(Table2[[#This Row],[Home Bowl Scores]:[Away Bowl Scores]])</f>
        <v>49</v>
      </c>
    </row>
    <row r="324" spans="2:20" x14ac:dyDescent="0.3">
      <c r="B324">
        <v>2012</v>
      </c>
      <c r="C324">
        <v>68027</v>
      </c>
      <c r="D324" t="s">
        <v>808</v>
      </c>
      <c r="E324" t="s">
        <v>767</v>
      </c>
      <c r="F324" t="s">
        <v>808</v>
      </c>
      <c r="G324" t="s">
        <v>4835</v>
      </c>
      <c r="H324">
        <v>19261</v>
      </c>
      <c r="I324">
        <v>25</v>
      </c>
      <c r="J324">
        <v>24</v>
      </c>
      <c r="K324">
        <v>11</v>
      </c>
      <c r="L324">
        <v>2</v>
      </c>
      <c r="M324">
        <v>10</v>
      </c>
      <c r="N324">
        <v>3</v>
      </c>
      <c r="O324">
        <f>IF(Table2[[#This Row],[Home Bowl Scores]]&gt;Table2[[#This Row],[Away Bowl Scores]], 1, 0)</f>
        <v>1</v>
      </c>
      <c r="P324" t="str">
        <f>IF(Table2[[#This Row],[Home Win]]=1, Table2[[#This Row],[Home Team]], Table2[[#This Row],[Away Team]])</f>
        <v>Clemson Tigers</v>
      </c>
      <c r="Q324" t="str">
        <f>IF(Table2[[#This Row],[Home Win]]=1, Table2[[#This Row],[Away Team]], Table2[[#This Row],[Home Team]])</f>
        <v>LSU Tigers</v>
      </c>
      <c r="R32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24" s="2" t="b">
        <f>OR(Table2[[#This Row],[Away Bowl Scores]]=0, Table2[[#This Row],[Home Bowl Scores]]=0)</f>
        <v>0</v>
      </c>
      <c r="T324" s="2">
        <f>SUM(Table2[[#This Row],[Home Bowl Scores]:[Away Bowl Scores]])</f>
        <v>49</v>
      </c>
    </row>
    <row r="325" spans="2:20" x14ac:dyDescent="0.3">
      <c r="B325">
        <v>2012</v>
      </c>
      <c r="C325">
        <v>17835</v>
      </c>
      <c r="D325" t="s">
        <v>1035</v>
      </c>
      <c r="E325" t="s">
        <v>949</v>
      </c>
      <c r="F325" t="s">
        <v>1035</v>
      </c>
      <c r="G325" t="s">
        <v>4802</v>
      </c>
      <c r="H325">
        <v>19247</v>
      </c>
      <c r="I325">
        <v>20</v>
      </c>
      <c r="J325">
        <v>29</v>
      </c>
      <c r="K325">
        <v>8</v>
      </c>
      <c r="L325">
        <v>5</v>
      </c>
      <c r="M325">
        <v>11</v>
      </c>
      <c r="N325">
        <v>2</v>
      </c>
      <c r="O325">
        <f>IF(Table2[[#This Row],[Home Bowl Scores]]&gt;Table2[[#This Row],[Away Bowl Scores]], 1, 0)</f>
        <v>0</v>
      </c>
      <c r="P325" t="str">
        <f>IF(Table2[[#This Row],[Home Win]]=1, Table2[[#This Row],[Home Team]], Table2[[#This Row],[Away Team]])</f>
        <v>San Jose State Spartans</v>
      </c>
      <c r="Q325" t="str">
        <f>IF(Table2[[#This Row],[Home Win]]=1, Table2[[#This Row],[Away Team]], Table2[[#This Row],[Home Team]])</f>
        <v>Bowling Green Falcons</v>
      </c>
      <c r="R32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25" s="2" t="b">
        <f>OR(Table2[[#This Row],[Away Bowl Scores]]=0, Table2[[#This Row],[Home Bowl Scores]]=0)</f>
        <v>0</v>
      </c>
      <c r="T325" s="2">
        <f>SUM(Table2[[#This Row],[Home Bowl Scores]:[Away Bowl Scores]])</f>
        <v>49</v>
      </c>
    </row>
    <row r="326" spans="2:20" x14ac:dyDescent="0.3">
      <c r="B326">
        <v>2010</v>
      </c>
      <c r="C326">
        <v>48049</v>
      </c>
      <c r="D326" t="s">
        <v>64</v>
      </c>
      <c r="E326" t="s">
        <v>283</v>
      </c>
      <c r="F326" t="s">
        <v>64</v>
      </c>
      <c r="G326" t="s">
        <v>4792</v>
      </c>
      <c r="H326">
        <v>16224</v>
      </c>
      <c r="I326">
        <v>35</v>
      </c>
      <c r="J326">
        <v>14</v>
      </c>
      <c r="K326">
        <v>9</v>
      </c>
      <c r="L326">
        <v>4</v>
      </c>
      <c r="M326">
        <v>9</v>
      </c>
      <c r="N326">
        <v>4</v>
      </c>
      <c r="O326">
        <f>IF(Table2[[#This Row],[Home Bowl Scores]]&gt;Table2[[#This Row],[Away Bowl Scores]], 1, 0)</f>
        <v>1</v>
      </c>
      <c r="P326" t="str">
        <f>IF(Table2[[#This Row],[Home Win]]=1, Table2[[#This Row],[Home Team]], Table2[[#This Row],[Away Team]])</f>
        <v>San Diego State Aztecs</v>
      </c>
      <c r="Q326" t="str">
        <f>IF(Table2[[#This Row],[Home Win]]=1, Table2[[#This Row],[Away Team]], Table2[[#This Row],[Home Team]])</f>
        <v>Navy Midshipmen</v>
      </c>
      <c r="R32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26" s="2" t="b">
        <f>OR(Table2[[#This Row],[Away Bowl Scores]]=0, Table2[[#This Row],[Home Bowl Scores]]=0)</f>
        <v>0</v>
      </c>
      <c r="T326" s="2">
        <f>SUM(Table2[[#This Row],[Home Bowl Scores]:[Away Bowl Scores]])</f>
        <v>49</v>
      </c>
    </row>
    <row r="327" spans="2:20" x14ac:dyDescent="0.3">
      <c r="B327">
        <v>2006</v>
      </c>
      <c r="C327">
        <v>77773</v>
      </c>
      <c r="D327" t="s">
        <v>730</v>
      </c>
      <c r="E327" t="s">
        <v>865</v>
      </c>
      <c r="F327" t="s">
        <v>730</v>
      </c>
      <c r="G327" t="s">
        <v>4816</v>
      </c>
      <c r="H327">
        <v>8739</v>
      </c>
      <c r="I327">
        <v>23</v>
      </c>
      <c r="J327">
        <v>26</v>
      </c>
      <c r="K327">
        <v>8</v>
      </c>
      <c r="L327">
        <v>5</v>
      </c>
      <c r="M327">
        <v>11</v>
      </c>
      <c r="N327">
        <v>1</v>
      </c>
      <c r="O327">
        <f>IF(Table2[[#This Row],[Home Bowl Scores]]&gt;Table2[[#This Row],[Away Bowl Scores]], 1, 0)</f>
        <v>0</v>
      </c>
      <c r="P327" t="str">
        <f>IF(Table2[[#This Row],[Home Win]]=1, Table2[[#This Row],[Home Team]], Table2[[#This Row],[Away Team]])</f>
        <v>Penn State Nittany Lions</v>
      </c>
      <c r="Q327" t="str">
        <f>IF(Table2[[#This Row],[Home Win]]=1, Table2[[#This Row],[Away Team]], Table2[[#This Row],[Home Team]])</f>
        <v>Florida State Seminoles</v>
      </c>
      <c r="R32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0.91666666666666663</v>
      </c>
      <c r="S327" s="2" t="b">
        <f>OR(Table2[[#This Row],[Away Bowl Scores]]=0, Table2[[#This Row],[Home Bowl Scores]]=0)</f>
        <v>0</v>
      </c>
      <c r="T327" s="2">
        <f>SUM(Table2[[#This Row],[Home Bowl Scores]:[Away Bowl Scores]])</f>
        <v>49</v>
      </c>
    </row>
    <row r="328" spans="2:20" x14ac:dyDescent="0.3">
      <c r="B328">
        <v>2006</v>
      </c>
      <c r="C328">
        <v>52303</v>
      </c>
      <c r="D328" t="s">
        <v>365</v>
      </c>
      <c r="E328" t="s">
        <v>283</v>
      </c>
      <c r="F328" t="s">
        <v>365</v>
      </c>
      <c r="G328" t="s">
        <v>4846</v>
      </c>
      <c r="H328">
        <v>10211</v>
      </c>
      <c r="I328">
        <v>25</v>
      </c>
      <c r="J328">
        <v>24</v>
      </c>
      <c r="K328">
        <v>10</v>
      </c>
      <c r="L328">
        <v>3</v>
      </c>
      <c r="M328">
        <v>9</v>
      </c>
      <c r="N328">
        <v>4</v>
      </c>
      <c r="O328">
        <f>IF(Table2[[#This Row],[Home Bowl Scores]]&gt;Table2[[#This Row],[Away Bowl Scores]], 1, 0)</f>
        <v>1</v>
      </c>
      <c r="P328" t="str">
        <f>IF(Table2[[#This Row],[Home Win]]=1, Table2[[#This Row],[Home Team]], Table2[[#This Row],[Away Team]])</f>
        <v>Boston College Eagles</v>
      </c>
      <c r="Q328" t="str">
        <f>IF(Table2[[#This Row],[Home Win]]=1, Table2[[#This Row],[Away Team]], Table2[[#This Row],[Home Team]])</f>
        <v>Navy Midshipmen</v>
      </c>
      <c r="R32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28" s="2" t="b">
        <f>OR(Table2[[#This Row],[Away Bowl Scores]]=0, Table2[[#This Row],[Home Bowl Scores]]=0)</f>
        <v>0</v>
      </c>
      <c r="T328" s="2">
        <f>SUM(Table2[[#This Row],[Home Bowl Scores]:[Away Bowl Scores]])</f>
        <v>49</v>
      </c>
    </row>
    <row r="329" spans="2:20" x14ac:dyDescent="0.3">
      <c r="B329">
        <v>2004</v>
      </c>
      <c r="C329">
        <v>52552</v>
      </c>
      <c r="D329" t="s">
        <v>1076</v>
      </c>
      <c r="E329" t="s">
        <v>118</v>
      </c>
      <c r="F329" t="s">
        <v>1076</v>
      </c>
      <c r="G329" t="s">
        <v>4854</v>
      </c>
      <c r="H329">
        <v>7302</v>
      </c>
      <c r="I329">
        <v>39</v>
      </c>
      <c r="J329">
        <v>10</v>
      </c>
      <c r="K329">
        <v>8</v>
      </c>
      <c r="L329">
        <v>4</v>
      </c>
      <c r="M329">
        <v>9</v>
      </c>
      <c r="N329">
        <v>4</v>
      </c>
      <c r="O329">
        <f>IF(Table2[[#This Row],[Home Bowl Scores]]&gt;Table2[[#This Row],[Away Bowl Scores]], 1, 0)</f>
        <v>1</v>
      </c>
      <c r="P329" t="str">
        <f>IF(Table2[[#This Row],[Home Win]]=1, Table2[[#This Row],[Home Team]], Table2[[#This Row],[Away Team]])</f>
        <v>Connecticut Huskies</v>
      </c>
      <c r="Q329" t="str">
        <f>IF(Table2[[#This Row],[Home Win]]=1, Table2[[#This Row],[Away Team]], Table2[[#This Row],[Home Team]])</f>
        <v>Toledo Rockets</v>
      </c>
      <c r="R32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329" s="2" t="b">
        <f>OR(Table2[[#This Row],[Away Bowl Scores]]=0, Table2[[#This Row],[Home Bowl Scores]]=0)</f>
        <v>0</v>
      </c>
      <c r="T329" s="2">
        <f>SUM(Table2[[#This Row],[Home Bowl Scores]:[Away Bowl Scores]])</f>
        <v>49</v>
      </c>
    </row>
    <row r="330" spans="2:20" x14ac:dyDescent="0.3">
      <c r="B330">
        <v>2000</v>
      </c>
      <c r="C330">
        <v>40300</v>
      </c>
      <c r="D330" t="s">
        <v>4162</v>
      </c>
      <c r="E330" t="s">
        <v>4501</v>
      </c>
      <c r="F330" t="s">
        <v>4162</v>
      </c>
      <c r="G330" t="s">
        <v>4865</v>
      </c>
      <c r="H330">
        <v>1379</v>
      </c>
      <c r="I330">
        <v>28</v>
      </c>
      <c r="J330">
        <v>21</v>
      </c>
      <c r="K330">
        <v>8</v>
      </c>
      <c r="L330">
        <v>4</v>
      </c>
      <c r="M330">
        <v>10</v>
      </c>
      <c r="N330">
        <v>2</v>
      </c>
      <c r="O330">
        <f>IF(Table2[[#This Row],[Home Bowl Scores]]&gt;Table2[[#This Row],[Away Bowl Scores]], 1, 0)</f>
        <v>1</v>
      </c>
      <c r="P330" t="str">
        <f>IF(Table2[[#This Row],[Home Win]]=1, Table2[[#This Row],[Home Team]], Table2[[#This Row],[Away Team]])</f>
        <v>Southern Mississippi Golden Eagles</v>
      </c>
      <c r="Q330" t="str">
        <f>IF(Table2[[#This Row],[Home Win]]=1, Table2[[#This Row],[Away Team]], Table2[[#This Row],[Home Team]])</f>
        <v>Texas Christian Horned Frogs</v>
      </c>
      <c r="R33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330" s="2" t="b">
        <f>OR(Table2[[#This Row],[Away Bowl Scores]]=0, Table2[[#This Row],[Home Bowl Scores]]=0)</f>
        <v>0</v>
      </c>
      <c r="T330" s="2">
        <f>SUM(Table2[[#This Row],[Home Bowl Scores]:[Away Bowl Scores]])</f>
        <v>49</v>
      </c>
    </row>
    <row r="331" spans="2:20" x14ac:dyDescent="0.3">
      <c r="B331">
        <v>2016</v>
      </c>
      <c r="C331">
        <v>63113</v>
      </c>
      <c r="D331" t="s">
        <v>826</v>
      </c>
      <c r="E331" t="s">
        <v>728</v>
      </c>
      <c r="F331" t="s">
        <v>826</v>
      </c>
      <c r="G331" t="s">
        <v>4818</v>
      </c>
      <c r="H331">
        <v>25526</v>
      </c>
      <c r="I331">
        <v>7</v>
      </c>
      <c r="J331">
        <v>41</v>
      </c>
      <c r="K331">
        <v>10</v>
      </c>
      <c r="L331">
        <v>4</v>
      </c>
      <c r="M331">
        <v>10</v>
      </c>
      <c r="N331">
        <v>3</v>
      </c>
      <c r="O331">
        <f>IF(Table2[[#This Row],[Home Bowl Scores]]&gt;Table2[[#This Row],[Away Bowl Scores]], 1, 0)</f>
        <v>0</v>
      </c>
      <c r="P331" t="str">
        <f>IF(Table2[[#This Row],[Home Win]]=1, Table2[[#This Row],[Home Team]], Table2[[#This Row],[Away Team]])</f>
        <v>Michigan Wolverines</v>
      </c>
      <c r="Q331" t="str">
        <f>IF(Table2[[#This Row],[Home Win]]=1, Table2[[#This Row],[Away Team]], Table2[[#This Row],[Home Team]])</f>
        <v>Florida Gators</v>
      </c>
      <c r="R33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31" s="2" t="b">
        <f>OR(Table2[[#This Row],[Away Bowl Scores]]=0, Table2[[#This Row],[Home Bowl Scores]]=0)</f>
        <v>0</v>
      </c>
      <c r="T331" s="2">
        <f>SUM(Table2[[#This Row],[Home Bowl Scores]:[Away Bowl Scores]])</f>
        <v>48</v>
      </c>
    </row>
    <row r="332" spans="2:20" x14ac:dyDescent="0.3">
      <c r="B332">
        <v>2016</v>
      </c>
      <c r="C332">
        <v>42166</v>
      </c>
      <c r="D332" t="s">
        <v>670</v>
      </c>
      <c r="E332" t="s">
        <v>668</v>
      </c>
      <c r="F332" t="s">
        <v>670</v>
      </c>
      <c r="G332" t="s">
        <v>4813</v>
      </c>
      <c r="H332">
        <v>27091</v>
      </c>
      <c r="I332">
        <v>23</v>
      </c>
      <c r="J332">
        <v>25</v>
      </c>
      <c r="K332">
        <v>8</v>
      </c>
      <c r="L332">
        <v>5</v>
      </c>
      <c r="M332">
        <v>10</v>
      </c>
      <c r="N332">
        <v>3</v>
      </c>
      <c r="O332">
        <f>IF(Table2[[#This Row],[Home Bowl Scores]]&gt;Table2[[#This Row],[Away Bowl Scores]], 1, 0)</f>
        <v>0</v>
      </c>
      <c r="P332" t="str">
        <f>IF(Table2[[#This Row],[Home Win]]=1, Table2[[#This Row],[Home Team]], Table2[[#This Row],[Away Team]])</f>
        <v>Stanford Cardinal</v>
      </c>
      <c r="Q332" t="str">
        <f>IF(Table2[[#This Row],[Home Win]]=1, Table2[[#This Row],[Away Team]], Table2[[#This Row],[Home Team]])</f>
        <v>North Carolina Tar Heels</v>
      </c>
      <c r="R33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32" s="2" t="b">
        <f>OR(Table2[[#This Row],[Away Bowl Scores]]=0, Table2[[#This Row],[Home Bowl Scores]]=0)</f>
        <v>0</v>
      </c>
      <c r="T332" s="2">
        <f>SUM(Table2[[#This Row],[Home Bowl Scores]:[Away Bowl Scores]])</f>
        <v>48</v>
      </c>
    </row>
    <row r="333" spans="2:20" x14ac:dyDescent="0.3">
      <c r="B333">
        <v>2015</v>
      </c>
      <c r="C333">
        <v>50478</v>
      </c>
      <c r="D333" t="s">
        <v>769</v>
      </c>
      <c r="E333" t="s">
        <v>570</v>
      </c>
      <c r="F333" t="s">
        <v>769</v>
      </c>
      <c r="G333" t="s">
        <v>4814</v>
      </c>
      <c r="H333">
        <v>25520</v>
      </c>
      <c r="I333">
        <v>27</v>
      </c>
      <c r="J333">
        <v>21</v>
      </c>
      <c r="K333">
        <v>8</v>
      </c>
      <c r="L333">
        <v>5</v>
      </c>
      <c r="M333">
        <v>8</v>
      </c>
      <c r="N333">
        <v>5</v>
      </c>
      <c r="O333">
        <f>IF(Table2[[#This Row],[Home Bowl Scores]]&gt;Table2[[#This Row],[Away Bowl Scores]], 1, 0)</f>
        <v>1</v>
      </c>
      <c r="P333" t="str">
        <f>IF(Table2[[#This Row],[Home Win]]=1, Table2[[#This Row],[Home Team]], Table2[[#This Row],[Away Team]])</f>
        <v>Louisville Cardinals</v>
      </c>
      <c r="Q333" t="str">
        <f>IF(Table2[[#This Row],[Home Win]]=1, Table2[[#This Row],[Away Team]], Table2[[#This Row],[Home Team]])</f>
        <v>Texas A&amp;M Aggies</v>
      </c>
      <c r="R33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33" s="2" t="b">
        <f>OR(Table2[[#This Row],[Away Bowl Scores]]=0, Table2[[#This Row],[Home Bowl Scores]]=0)</f>
        <v>0</v>
      </c>
      <c r="T333" s="2">
        <f>SUM(Table2[[#This Row],[Home Bowl Scores]:[Away Bowl Scores]])</f>
        <v>48</v>
      </c>
    </row>
    <row r="334" spans="2:20" x14ac:dyDescent="0.3">
      <c r="B334">
        <v>2015</v>
      </c>
      <c r="C334">
        <v>30083</v>
      </c>
      <c r="D334" t="s">
        <v>826</v>
      </c>
      <c r="E334" t="s">
        <v>1678</v>
      </c>
      <c r="F334" t="s">
        <v>826</v>
      </c>
      <c r="G334" t="s">
        <v>4809</v>
      </c>
      <c r="H334">
        <v>23971</v>
      </c>
      <c r="I334">
        <v>28</v>
      </c>
      <c r="J334">
        <v>20</v>
      </c>
      <c r="K334">
        <v>7</v>
      </c>
      <c r="L334">
        <v>5</v>
      </c>
      <c r="M334">
        <v>8</v>
      </c>
      <c r="N334">
        <v>5</v>
      </c>
      <c r="O334">
        <f>IF(Table2[[#This Row],[Home Bowl Scores]]&gt;Table2[[#This Row],[Away Bowl Scores]], 1, 0)</f>
        <v>1</v>
      </c>
      <c r="P334" t="str">
        <f>IF(Table2[[#This Row],[Home Win]]=1, Table2[[#This Row],[Home Team]], Table2[[#This Row],[Away Team]])</f>
        <v>Florida Gators</v>
      </c>
      <c r="Q334" t="str">
        <f>IF(Table2[[#This Row],[Home Win]]=1, Table2[[#This Row],[Away Team]], Table2[[#This Row],[Home Team]])</f>
        <v>East Carolina Pirates</v>
      </c>
      <c r="R33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334" s="2" t="b">
        <f>OR(Table2[[#This Row],[Away Bowl Scores]]=0, Table2[[#This Row],[Home Bowl Scores]]=0)</f>
        <v>0</v>
      </c>
      <c r="T334" s="2">
        <f>SUM(Table2[[#This Row],[Home Bowl Scores]:[Away Bowl Scores]])</f>
        <v>48</v>
      </c>
    </row>
    <row r="335" spans="2:20" x14ac:dyDescent="0.3">
      <c r="B335">
        <v>2012</v>
      </c>
      <c r="C335">
        <v>53687</v>
      </c>
      <c r="D335" t="s">
        <v>165</v>
      </c>
      <c r="E335" t="s">
        <v>2133</v>
      </c>
      <c r="F335" t="s">
        <v>165</v>
      </c>
      <c r="G335" t="s">
        <v>4812</v>
      </c>
      <c r="H335">
        <v>19260</v>
      </c>
      <c r="I335">
        <v>31</v>
      </c>
      <c r="J335">
        <v>17</v>
      </c>
      <c r="K335">
        <v>11</v>
      </c>
      <c r="L335">
        <v>3</v>
      </c>
      <c r="M335">
        <v>6</v>
      </c>
      <c r="N335">
        <v>7</v>
      </c>
      <c r="O335">
        <f>IF(Table2[[#This Row],[Home Bowl Scores]]&gt;Table2[[#This Row],[Away Bowl Scores]], 1, 0)</f>
        <v>1</v>
      </c>
      <c r="P335" t="str">
        <f>IF(Table2[[#This Row],[Home Win]]=1, Table2[[#This Row],[Home Team]], Table2[[#This Row],[Away Team]])</f>
        <v>Tulsa Golden Hurricane</v>
      </c>
      <c r="Q335" t="str">
        <f>IF(Table2[[#This Row],[Home Win]]=1, Table2[[#This Row],[Away Team]], Table2[[#This Row],[Home Team]])</f>
        <v>Iowa State Cyclones</v>
      </c>
      <c r="R33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335" s="2" t="b">
        <f>OR(Table2[[#This Row],[Away Bowl Scores]]=0, Table2[[#This Row],[Home Bowl Scores]]=0)</f>
        <v>0</v>
      </c>
      <c r="T335" s="2">
        <f>SUM(Table2[[#This Row],[Home Bowl Scores]:[Away Bowl Scores]])</f>
        <v>48</v>
      </c>
    </row>
    <row r="336" spans="2:20" x14ac:dyDescent="0.3">
      <c r="B336">
        <v>2009</v>
      </c>
      <c r="C336">
        <v>71872</v>
      </c>
      <c r="D336" t="s">
        <v>787</v>
      </c>
      <c r="E336" t="s">
        <v>554</v>
      </c>
      <c r="F336" t="s">
        <v>787</v>
      </c>
      <c r="G336" t="s">
        <v>4824</v>
      </c>
      <c r="H336">
        <v>13255</v>
      </c>
      <c r="I336">
        <v>17</v>
      </c>
      <c r="J336">
        <v>31</v>
      </c>
      <c r="K336">
        <v>12</v>
      </c>
      <c r="L336">
        <v>2</v>
      </c>
      <c r="M336">
        <v>13</v>
      </c>
      <c r="N336">
        <v>0</v>
      </c>
      <c r="O336">
        <f>IF(Table2[[#This Row],[Home Bowl Scores]]&gt;Table2[[#This Row],[Away Bowl Scores]], 1, 0)</f>
        <v>0</v>
      </c>
      <c r="P336" t="str">
        <f>IF(Table2[[#This Row],[Home Win]]=1, Table2[[#This Row],[Home Team]], Table2[[#This Row],[Away Team]])</f>
        <v>Utah Utes</v>
      </c>
      <c r="Q336" t="str">
        <f>IF(Table2[[#This Row],[Home Win]]=1, Table2[[#This Row],[Away Team]], Table2[[#This Row],[Home Team]])</f>
        <v>Alabama Crimson Tide</v>
      </c>
      <c r="R33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336" s="2" t="b">
        <f>OR(Table2[[#This Row],[Away Bowl Scores]]=0, Table2[[#This Row],[Home Bowl Scores]]=0)</f>
        <v>0</v>
      </c>
      <c r="T336" s="2">
        <f>SUM(Table2[[#This Row],[Home Bowl Scores]:[Away Bowl Scores]])</f>
        <v>48</v>
      </c>
    </row>
    <row r="337" spans="2:20" x14ac:dyDescent="0.3">
      <c r="B337">
        <v>2009</v>
      </c>
      <c r="C337">
        <v>69441</v>
      </c>
      <c r="D337" t="s">
        <v>1625</v>
      </c>
      <c r="E337" t="s">
        <v>283</v>
      </c>
      <c r="F337" t="s">
        <v>1625</v>
      </c>
      <c r="G337" t="s">
        <v>4808</v>
      </c>
      <c r="H337">
        <v>14737</v>
      </c>
      <c r="I337">
        <v>13</v>
      </c>
      <c r="J337">
        <v>35</v>
      </c>
      <c r="K337">
        <v>8</v>
      </c>
      <c r="L337">
        <v>5</v>
      </c>
      <c r="M337">
        <v>10</v>
      </c>
      <c r="N337">
        <v>4</v>
      </c>
      <c r="O337">
        <f>IF(Table2[[#This Row],[Home Bowl Scores]]&gt;Table2[[#This Row],[Away Bowl Scores]], 1, 0)</f>
        <v>0</v>
      </c>
      <c r="P337" t="str">
        <f>IF(Table2[[#This Row],[Home Win]]=1, Table2[[#This Row],[Home Team]], Table2[[#This Row],[Away Team]])</f>
        <v>Navy Midshipmen</v>
      </c>
      <c r="Q337" t="str">
        <f>IF(Table2[[#This Row],[Home Win]]=1, Table2[[#This Row],[Away Team]], Table2[[#This Row],[Home Team]])</f>
        <v>Missouri Tigers</v>
      </c>
      <c r="R33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337" s="2" t="b">
        <f>OR(Table2[[#This Row],[Away Bowl Scores]]=0, Table2[[#This Row],[Home Bowl Scores]]=0)</f>
        <v>0</v>
      </c>
      <c r="T337" s="2">
        <f>SUM(Table2[[#This Row],[Home Bowl Scores]:[Away Bowl Scores]])</f>
        <v>48</v>
      </c>
    </row>
    <row r="338" spans="2:20" x14ac:dyDescent="0.3">
      <c r="B338">
        <v>2006</v>
      </c>
      <c r="C338">
        <v>68024</v>
      </c>
      <c r="D338" t="s">
        <v>747</v>
      </c>
      <c r="E338" t="s">
        <v>808</v>
      </c>
      <c r="F338" t="s">
        <v>747</v>
      </c>
      <c r="G338" t="s">
        <v>4814</v>
      </c>
      <c r="H338">
        <v>10206</v>
      </c>
      <c r="I338">
        <v>28</v>
      </c>
      <c r="J338">
        <v>20</v>
      </c>
      <c r="K338">
        <v>8</v>
      </c>
      <c r="L338">
        <v>5</v>
      </c>
      <c r="M338">
        <v>8</v>
      </c>
      <c r="N338">
        <v>5</v>
      </c>
      <c r="O338">
        <f>IF(Table2[[#This Row],[Home Bowl Scores]]&gt;Table2[[#This Row],[Away Bowl Scores]], 1, 0)</f>
        <v>1</v>
      </c>
      <c r="P338" t="str">
        <f>IF(Table2[[#This Row],[Home Win]]=1, Table2[[#This Row],[Home Team]], Table2[[#This Row],[Away Team]])</f>
        <v>Kentucky Wildcats</v>
      </c>
      <c r="Q338" t="str">
        <f>IF(Table2[[#This Row],[Home Win]]=1, Table2[[#This Row],[Away Team]], Table2[[#This Row],[Home Team]])</f>
        <v>Clemson Tigers</v>
      </c>
      <c r="R33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38" s="2" t="b">
        <f>OR(Table2[[#This Row],[Away Bowl Scores]]=0, Table2[[#This Row],[Home Bowl Scores]]=0)</f>
        <v>0</v>
      </c>
      <c r="T338" s="2">
        <f>SUM(Table2[[#This Row],[Home Bowl Scores]:[Away Bowl Scores]])</f>
        <v>48</v>
      </c>
    </row>
    <row r="339" spans="2:20" x14ac:dyDescent="0.3">
      <c r="B339">
        <v>2005</v>
      </c>
      <c r="C339">
        <v>70112</v>
      </c>
      <c r="D339" t="s">
        <v>527</v>
      </c>
      <c r="E339" t="s">
        <v>730</v>
      </c>
      <c r="F339" t="s">
        <v>527</v>
      </c>
      <c r="G339" t="s">
        <v>4836</v>
      </c>
      <c r="H339">
        <v>7317</v>
      </c>
      <c r="I339">
        <v>18</v>
      </c>
      <c r="J339">
        <v>30</v>
      </c>
      <c r="K339">
        <v>8</v>
      </c>
      <c r="L339">
        <v>4</v>
      </c>
      <c r="M339">
        <v>9</v>
      </c>
      <c r="N339">
        <v>3</v>
      </c>
      <c r="O339">
        <f>IF(Table2[[#This Row],[Home Bowl Scores]]&gt;Table2[[#This Row],[Away Bowl Scores]], 1, 0)</f>
        <v>0</v>
      </c>
      <c r="P339" t="str">
        <f>IF(Table2[[#This Row],[Home Win]]=1, Table2[[#This Row],[Home Team]], Table2[[#This Row],[Away Team]])</f>
        <v>Florida State Seminoles</v>
      </c>
      <c r="Q339" t="str">
        <f>IF(Table2[[#This Row],[Home Win]]=1, Table2[[#This Row],[Away Team]], Table2[[#This Row],[Home Team]])</f>
        <v>West Virginia Mountaineers</v>
      </c>
      <c r="R33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339" s="2" t="b">
        <f>OR(Table2[[#This Row],[Away Bowl Scores]]=0, Table2[[#This Row],[Home Bowl Scores]]=0)</f>
        <v>0</v>
      </c>
      <c r="T339" s="2">
        <f>SUM(Table2[[#This Row],[Home Bowl Scores]:[Away Bowl Scores]])</f>
        <v>48</v>
      </c>
    </row>
    <row r="340" spans="2:20" x14ac:dyDescent="0.3">
      <c r="B340">
        <v>2005</v>
      </c>
      <c r="C340">
        <v>30493</v>
      </c>
      <c r="D340" t="s">
        <v>365</v>
      </c>
      <c r="E340" t="s">
        <v>477</v>
      </c>
      <c r="F340" t="s">
        <v>365</v>
      </c>
      <c r="G340" t="s">
        <v>4855</v>
      </c>
      <c r="H340">
        <v>8722</v>
      </c>
      <c r="I340">
        <v>27</v>
      </c>
      <c r="J340">
        <v>21</v>
      </c>
      <c r="K340">
        <v>9</v>
      </c>
      <c r="L340">
        <v>3</v>
      </c>
      <c r="M340">
        <v>9</v>
      </c>
      <c r="N340">
        <v>4</v>
      </c>
      <c r="O340">
        <f>IF(Table2[[#This Row],[Home Bowl Scores]]&gt;Table2[[#This Row],[Away Bowl Scores]], 1, 0)</f>
        <v>1</v>
      </c>
      <c r="P340" t="str">
        <f>IF(Table2[[#This Row],[Home Win]]=1, Table2[[#This Row],[Home Team]], Table2[[#This Row],[Away Team]])</f>
        <v>Boston College Eagles</v>
      </c>
      <c r="Q340" t="str">
        <f>IF(Table2[[#This Row],[Home Win]]=1, Table2[[#This Row],[Away Team]], Table2[[#This Row],[Home Team]])</f>
        <v>Boise State Broncos</v>
      </c>
      <c r="R34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340" s="2" t="b">
        <f>OR(Table2[[#This Row],[Away Bowl Scores]]=0, Table2[[#This Row],[Home Bowl Scores]]=0)</f>
        <v>0</v>
      </c>
      <c r="T340" s="2">
        <f>SUM(Table2[[#This Row],[Home Bowl Scores]:[Away Bowl Scores]])</f>
        <v>48</v>
      </c>
    </row>
    <row r="341" spans="2:20" x14ac:dyDescent="0.3">
      <c r="B341">
        <v>2005</v>
      </c>
      <c r="C341">
        <v>25742</v>
      </c>
      <c r="D341" t="s">
        <v>554</v>
      </c>
      <c r="E341" t="s">
        <v>746</v>
      </c>
      <c r="F341" t="s">
        <v>554</v>
      </c>
      <c r="G341" t="s">
        <v>4848</v>
      </c>
      <c r="H341">
        <v>8724</v>
      </c>
      <c r="I341">
        <v>38</v>
      </c>
      <c r="J341">
        <v>10</v>
      </c>
      <c r="K341">
        <v>7</v>
      </c>
      <c r="L341">
        <v>5</v>
      </c>
      <c r="M341">
        <v>7</v>
      </c>
      <c r="N341">
        <v>5</v>
      </c>
      <c r="O341">
        <f>IF(Table2[[#This Row],[Home Bowl Scores]]&gt;Table2[[#This Row],[Away Bowl Scores]], 1, 0)</f>
        <v>1</v>
      </c>
      <c r="P341" t="str">
        <f>IF(Table2[[#This Row],[Home Win]]=1, Table2[[#This Row],[Home Team]], Table2[[#This Row],[Away Team]])</f>
        <v>Utah Utes</v>
      </c>
      <c r="Q341" t="str">
        <f>IF(Table2[[#This Row],[Home Win]]=1, Table2[[#This Row],[Away Team]], Table2[[#This Row],[Home Team]])</f>
        <v>Georgia Tech Yellow Jackets</v>
      </c>
      <c r="R34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341" s="2" t="b">
        <f>OR(Table2[[#This Row],[Away Bowl Scores]]=0, Table2[[#This Row],[Home Bowl Scores]]=0)</f>
        <v>0</v>
      </c>
      <c r="T341" s="2">
        <f>SUM(Table2[[#This Row],[Home Bowl Scores]:[Away Bowl Scores]])</f>
        <v>48</v>
      </c>
    </row>
    <row r="342" spans="2:20" x14ac:dyDescent="0.3">
      <c r="B342">
        <v>2004</v>
      </c>
      <c r="C342">
        <v>78892</v>
      </c>
      <c r="D342" t="s">
        <v>527</v>
      </c>
      <c r="E342" t="s">
        <v>363</v>
      </c>
      <c r="F342" t="s">
        <v>527</v>
      </c>
      <c r="G342" t="s">
        <v>4836</v>
      </c>
      <c r="H342">
        <v>5904</v>
      </c>
      <c r="I342">
        <v>7</v>
      </c>
      <c r="J342">
        <v>41</v>
      </c>
      <c r="K342">
        <v>8</v>
      </c>
      <c r="L342">
        <v>5</v>
      </c>
      <c r="M342">
        <v>10</v>
      </c>
      <c r="N342">
        <v>3</v>
      </c>
      <c r="O342">
        <f>IF(Table2[[#This Row],[Home Bowl Scores]]&gt;Table2[[#This Row],[Away Bowl Scores]], 1, 0)</f>
        <v>0</v>
      </c>
      <c r="P342" t="str">
        <f>IF(Table2[[#This Row],[Home Win]]=1, Table2[[#This Row],[Home Team]], Table2[[#This Row],[Away Team]])</f>
        <v>Maryland Terrapins</v>
      </c>
      <c r="Q342" t="str">
        <f>IF(Table2[[#This Row],[Home Win]]=1, Table2[[#This Row],[Away Team]], Table2[[#This Row],[Home Team]])</f>
        <v>West Virginia Mountaineers</v>
      </c>
      <c r="R34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42" s="2" t="b">
        <f>OR(Table2[[#This Row],[Away Bowl Scores]]=0, Table2[[#This Row],[Home Bowl Scores]]=0)</f>
        <v>0</v>
      </c>
      <c r="T342" s="2">
        <f>SUM(Table2[[#This Row],[Home Bowl Scores]:[Away Bowl Scores]])</f>
        <v>48</v>
      </c>
    </row>
    <row r="343" spans="2:20" x14ac:dyDescent="0.3">
      <c r="B343">
        <v>2003</v>
      </c>
      <c r="C343">
        <v>86848</v>
      </c>
      <c r="D343" t="s">
        <v>457</v>
      </c>
      <c r="E343" t="s">
        <v>886</v>
      </c>
      <c r="F343" t="s">
        <v>457</v>
      </c>
      <c r="G343" t="s">
        <v>4823</v>
      </c>
      <c r="H343">
        <v>4406</v>
      </c>
      <c r="I343">
        <v>14</v>
      </c>
      <c r="J343">
        <v>34</v>
      </c>
      <c r="K343">
        <v>10</v>
      </c>
      <c r="L343">
        <v>3</v>
      </c>
      <c r="M343">
        <v>12</v>
      </c>
      <c r="N343">
        <v>2</v>
      </c>
      <c r="O343">
        <f>IF(Table2[[#This Row],[Home Bowl Scores]]&gt;Table2[[#This Row],[Away Bowl Scores]], 1, 0)</f>
        <v>0</v>
      </c>
      <c r="P343" t="str">
        <f>IF(Table2[[#This Row],[Home Win]]=1, Table2[[#This Row],[Home Team]], Table2[[#This Row],[Away Team]])</f>
        <v>Oklahoma Sooners</v>
      </c>
      <c r="Q343" t="str">
        <f>IF(Table2[[#This Row],[Home Win]]=1, Table2[[#This Row],[Away Team]], Table2[[#This Row],[Home Team]])</f>
        <v>Washington State Cougars</v>
      </c>
      <c r="R34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343" s="2" t="b">
        <f>OR(Table2[[#This Row],[Away Bowl Scores]]=0, Table2[[#This Row],[Home Bowl Scores]]=0)</f>
        <v>0</v>
      </c>
      <c r="T343" s="2">
        <f>SUM(Table2[[#This Row],[Home Bowl Scores]:[Away Bowl Scores]])</f>
        <v>48</v>
      </c>
    </row>
    <row r="344" spans="2:20" x14ac:dyDescent="0.3">
      <c r="B344">
        <v>2003</v>
      </c>
      <c r="C344">
        <v>61102</v>
      </c>
      <c r="D344" t="s">
        <v>457</v>
      </c>
      <c r="E344" t="s">
        <v>1542</v>
      </c>
      <c r="F344" t="s">
        <v>457</v>
      </c>
      <c r="G344" t="s">
        <v>4803</v>
      </c>
      <c r="H344">
        <v>5896</v>
      </c>
      <c r="I344">
        <v>28</v>
      </c>
      <c r="J344">
        <v>20</v>
      </c>
      <c r="K344">
        <v>10</v>
      </c>
      <c r="L344">
        <v>3</v>
      </c>
      <c r="M344">
        <v>10</v>
      </c>
      <c r="N344">
        <v>3</v>
      </c>
      <c r="O344">
        <f>IF(Table2[[#This Row],[Home Bowl Scores]]&gt;Table2[[#This Row],[Away Bowl Scores]], 1, 0)</f>
        <v>1</v>
      </c>
      <c r="P344" t="str">
        <f>IF(Table2[[#This Row],[Home Win]]=1, Table2[[#This Row],[Home Team]], Table2[[#This Row],[Away Team]])</f>
        <v>Washington State Cougars</v>
      </c>
      <c r="Q344" t="str">
        <f>IF(Table2[[#This Row],[Home Win]]=1, Table2[[#This Row],[Away Team]], Table2[[#This Row],[Home Team]])</f>
        <v>Texas Longhorns</v>
      </c>
      <c r="R34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44" s="2" t="b">
        <f>OR(Table2[[#This Row],[Away Bowl Scores]]=0, Table2[[#This Row],[Home Bowl Scores]]=0)</f>
        <v>0</v>
      </c>
      <c r="T344" s="2">
        <f>SUM(Table2[[#This Row],[Home Bowl Scores]:[Away Bowl Scores]])</f>
        <v>48</v>
      </c>
    </row>
    <row r="345" spans="2:20" x14ac:dyDescent="0.3">
      <c r="B345">
        <v>2002</v>
      </c>
      <c r="C345">
        <v>12360</v>
      </c>
      <c r="D345" t="s">
        <v>189</v>
      </c>
      <c r="E345" t="s">
        <v>4259</v>
      </c>
      <c r="F345" t="s">
        <v>189</v>
      </c>
      <c r="G345" t="s">
        <v>4856</v>
      </c>
      <c r="H345">
        <v>4383</v>
      </c>
      <c r="I345">
        <v>34</v>
      </c>
      <c r="J345">
        <v>14</v>
      </c>
      <c r="K345">
        <v>12</v>
      </c>
      <c r="L345">
        <v>3</v>
      </c>
      <c r="M345">
        <v>13</v>
      </c>
      <c r="N345">
        <v>2</v>
      </c>
      <c r="O345">
        <f>IF(Table2[[#This Row],[Home Bowl Scores]]&gt;Table2[[#This Row],[Away Bowl Scores]], 1, 0)</f>
        <v>1</v>
      </c>
      <c r="P345" t="str">
        <f>IF(Table2[[#This Row],[Home Win]]=1, Table2[[#This Row],[Home Team]], Table2[[#This Row],[Away Team]])</f>
        <v>Western Kentucky Hilltoppers</v>
      </c>
      <c r="Q345" t="str">
        <f>IF(Table2[[#This Row],[Home Win]]=1, Table2[[#This Row],[Away Team]], Table2[[#This Row],[Home Team]])</f>
        <v>McNeese State Cowboys</v>
      </c>
      <c r="R34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</v>
      </c>
      <c r="S345" s="2" t="b">
        <f>OR(Table2[[#This Row],[Away Bowl Scores]]=0, Table2[[#This Row],[Home Bowl Scores]]=0)</f>
        <v>0</v>
      </c>
      <c r="T345" s="2">
        <f>SUM(Table2[[#This Row],[Home Bowl Scores]:[Away Bowl Scores]])</f>
        <v>48</v>
      </c>
    </row>
    <row r="346" spans="2:20" x14ac:dyDescent="0.3">
      <c r="B346">
        <v>2000</v>
      </c>
      <c r="C346">
        <v>24897</v>
      </c>
      <c r="D346" t="s">
        <v>365</v>
      </c>
      <c r="E346" t="s">
        <v>1349</v>
      </c>
      <c r="F346" t="s">
        <v>365</v>
      </c>
      <c r="G346" t="s">
        <v>4867</v>
      </c>
      <c r="H346">
        <v>1382</v>
      </c>
      <c r="I346">
        <v>31</v>
      </c>
      <c r="J346">
        <v>17</v>
      </c>
      <c r="K346">
        <v>7</v>
      </c>
      <c r="L346">
        <v>5</v>
      </c>
      <c r="M346">
        <v>6</v>
      </c>
      <c r="N346">
        <v>6</v>
      </c>
      <c r="O346">
        <f>IF(Table2[[#This Row],[Home Bowl Scores]]&gt;Table2[[#This Row],[Away Bowl Scores]], 1, 0)</f>
        <v>1</v>
      </c>
      <c r="P346" t="str">
        <f>IF(Table2[[#This Row],[Home Win]]=1, Table2[[#This Row],[Home Team]], Table2[[#This Row],[Away Team]])</f>
        <v>Boston College Eagles</v>
      </c>
      <c r="Q346" t="str">
        <f>IF(Table2[[#This Row],[Home Win]]=1, Table2[[#This Row],[Away Team]], Table2[[#This Row],[Home Team]])</f>
        <v>Arizona State Sun Devils</v>
      </c>
      <c r="R34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346" s="2" t="b">
        <f>OR(Table2[[#This Row],[Away Bowl Scores]]=0, Table2[[#This Row],[Home Bowl Scores]]=0)</f>
        <v>0</v>
      </c>
      <c r="T346" s="2">
        <f>SUM(Table2[[#This Row],[Home Bowl Scores]:[Away Bowl Scores]])</f>
        <v>48</v>
      </c>
    </row>
    <row r="347" spans="2:20" x14ac:dyDescent="0.3">
      <c r="B347">
        <v>2013</v>
      </c>
      <c r="C347">
        <v>34136</v>
      </c>
      <c r="D347" t="s">
        <v>786</v>
      </c>
      <c r="E347" t="s">
        <v>210</v>
      </c>
      <c r="F347" t="s">
        <v>786</v>
      </c>
      <c r="G347" t="s">
        <v>4832</v>
      </c>
      <c r="H347">
        <v>20837</v>
      </c>
      <c r="I347">
        <v>31</v>
      </c>
      <c r="J347">
        <v>16</v>
      </c>
      <c r="K347">
        <v>9</v>
      </c>
      <c r="L347">
        <v>4</v>
      </c>
      <c r="M347">
        <v>8</v>
      </c>
      <c r="N347">
        <v>5</v>
      </c>
      <c r="O347">
        <f>IF(Table2[[#This Row],[Home Bowl Scores]]&gt;Table2[[#This Row],[Away Bowl Scores]], 1, 0)</f>
        <v>1</v>
      </c>
      <c r="P347" t="str">
        <f>IF(Table2[[#This Row],[Home Win]]=1, Table2[[#This Row],[Home Team]], Table2[[#This Row],[Away Team]])</f>
        <v>Washington Huskies</v>
      </c>
      <c r="Q347" t="str">
        <f>IF(Table2[[#This Row],[Home Win]]=1, Table2[[#This Row],[Away Team]], Table2[[#This Row],[Home Team]])</f>
        <v>BYU Cougars</v>
      </c>
      <c r="R34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47" s="2" t="b">
        <f>OR(Table2[[#This Row],[Away Bowl Scores]]=0, Table2[[#This Row],[Home Bowl Scores]]=0)</f>
        <v>0</v>
      </c>
      <c r="T347" s="2">
        <f>SUM(Table2[[#This Row],[Home Bowl Scores]:[Away Bowl Scores]])</f>
        <v>47</v>
      </c>
    </row>
    <row r="348" spans="2:20" x14ac:dyDescent="0.3">
      <c r="B348">
        <v>2012</v>
      </c>
      <c r="C348">
        <v>40754</v>
      </c>
      <c r="D348" t="s">
        <v>715</v>
      </c>
      <c r="E348" t="s">
        <v>1451</v>
      </c>
      <c r="F348" t="s">
        <v>715</v>
      </c>
      <c r="G348" t="s">
        <v>4795</v>
      </c>
      <c r="H348">
        <v>19253</v>
      </c>
      <c r="I348">
        <v>14</v>
      </c>
      <c r="J348">
        <v>33</v>
      </c>
      <c r="K348">
        <v>6</v>
      </c>
      <c r="L348">
        <v>7</v>
      </c>
      <c r="M348">
        <v>7</v>
      </c>
      <c r="N348">
        <v>6</v>
      </c>
      <c r="O348">
        <f>IF(Table2[[#This Row],[Home Bowl Scores]]&gt;Table2[[#This Row],[Away Bowl Scores]], 1, 0)</f>
        <v>0</v>
      </c>
      <c r="P348" t="str">
        <f>IF(Table2[[#This Row],[Home Win]]=1, Table2[[#This Row],[Home Team]], Table2[[#This Row],[Away Team]])</f>
        <v>Rice Owls</v>
      </c>
      <c r="Q348" t="str">
        <f>IF(Table2[[#This Row],[Home Win]]=1, Table2[[#This Row],[Away Team]], Table2[[#This Row],[Home Team]])</f>
        <v>Air Force Falcons</v>
      </c>
      <c r="R34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348" s="2" t="b">
        <f>OR(Table2[[#This Row],[Away Bowl Scores]]=0, Table2[[#This Row],[Home Bowl Scores]]=0)</f>
        <v>0</v>
      </c>
      <c r="T348" s="2">
        <f>SUM(Table2[[#This Row],[Home Bowl Scores]:[Away Bowl Scores]])</f>
        <v>47</v>
      </c>
    </row>
    <row r="349" spans="2:20" x14ac:dyDescent="0.3">
      <c r="B349">
        <v>2009</v>
      </c>
      <c r="C349">
        <v>67282</v>
      </c>
      <c r="D349" t="s">
        <v>808</v>
      </c>
      <c r="E349" t="s">
        <v>689</v>
      </c>
      <c r="F349" t="s">
        <v>808</v>
      </c>
      <c r="G349" t="s">
        <v>4836</v>
      </c>
      <c r="H349">
        <v>13249</v>
      </c>
      <c r="I349">
        <v>21</v>
      </c>
      <c r="J349">
        <v>26</v>
      </c>
      <c r="K349">
        <v>7</v>
      </c>
      <c r="L349">
        <v>6</v>
      </c>
      <c r="M349">
        <v>9</v>
      </c>
      <c r="N349">
        <v>4</v>
      </c>
      <c r="O349">
        <f>IF(Table2[[#This Row],[Home Bowl Scores]]&gt;Table2[[#This Row],[Away Bowl Scores]], 1, 0)</f>
        <v>0</v>
      </c>
      <c r="P349" t="str">
        <f>IF(Table2[[#This Row],[Home Win]]=1, Table2[[#This Row],[Home Team]], Table2[[#This Row],[Away Team]])</f>
        <v>Nebraska Cornhuskers</v>
      </c>
      <c r="Q349" t="str">
        <f>IF(Table2[[#This Row],[Home Win]]=1, Table2[[#This Row],[Away Team]], Table2[[#This Row],[Home Team]])</f>
        <v>Clemson Tigers</v>
      </c>
      <c r="R34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49" s="2" t="b">
        <f>OR(Table2[[#This Row],[Away Bowl Scores]]=0, Table2[[#This Row],[Home Bowl Scores]]=0)</f>
        <v>0</v>
      </c>
      <c r="T349" s="2">
        <f>SUM(Table2[[#This Row],[Home Bowl Scores]:[Away Bowl Scores]])</f>
        <v>47</v>
      </c>
    </row>
    <row r="350" spans="2:20" x14ac:dyDescent="0.3">
      <c r="B350">
        <v>2006</v>
      </c>
      <c r="C350">
        <v>52210</v>
      </c>
      <c r="D350" t="s">
        <v>572</v>
      </c>
      <c r="E350" t="s">
        <v>1473</v>
      </c>
      <c r="F350" t="s">
        <v>572</v>
      </c>
      <c r="G350" t="s">
        <v>4808</v>
      </c>
      <c r="H350">
        <v>10205</v>
      </c>
      <c r="I350">
        <v>10</v>
      </c>
      <c r="J350">
        <v>37</v>
      </c>
      <c r="K350">
        <v>7</v>
      </c>
      <c r="L350">
        <v>6</v>
      </c>
      <c r="M350">
        <v>11</v>
      </c>
      <c r="N350">
        <v>2</v>
      </c>
      <c r="O350">
        <f>IF(Table2[[#This Row],[Home Bowl Scores]]&gt;Table2[[#This Row],[Away Bowl Scores]], 1, 0)</f>
        <v>0</v>
      </c>
      <c r="P350" t="str">
        <f>IF(Table2[[#This Row],[Home Win]]=1, Table2[[#This Row],[Home Team]], Table2[[#This Row],[Away Team]])</f>
        <v>Rutgers Scarlet Knights</v>
      </c>
      <c r="Q350" t="str">
        <f>IF(Table2[[#This Row],[Home Win]]=1, Table2[[#This Row],[Away Team]], Table2[[#This Row],[Home Team]])</f>
        <v>Kansas State Wildcats</v>
      </c>
      <c r="R35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50" s="2" t="b">
        <f>OR(Table2[[#This Row],[Away Bowl Scores]]=0, Table2[[#This Row],[Home Bowl Scores]]=0)</f>
        <v>0</v>
      </c>
      <c r="T350" s="2">
        <f>SUM(Table2[[#This Row],[Home Bowl Scores]:[Away Bowl Scores]])</f>
        <v>47</v>
      </c>
    </row>
    <row r="351" spans="2:20" x14ac:dyDescent="0.3">
      <c r="B351">
        <v>2002</v>
      </c>
      <c r="C351">
        <v>72202</v>
      </c>
      <c r="D351" t="s">
        <v>611</v>
      </c>
      <c r="E351" t="s">
        <v>730</v>
      </c>
      <c r="F351" t="s">
        <v>611</v>
      </c>
      <c r="G351" t="s">
        <v>4836</v>
      </c>
      <c r="H351">
        <v>2904</v>
      </c>
      <c r="I351">
        <v>17</v>
      </c>
      <c r="J351">
        <v>30</v>
      </c>
      <c r="K351">
        <v>8</v>
      </c>
      <c r="L351">
        <v>4</v>
      </c>
      <c r="M351">
        <v>8</v>
      </c>
      <c r="N351">
        <v>4</v>
      </c>
      <c r="O351">
        <f>IF(Table2[[#This Row],[Home Bowl Scores]]&gt;Table2[[#This Row],[Away Bowl Scores]], 1, 0)</f>
        <v>0</v>
      </c>
      <c r="P351" t="str">
        <f>IF(Table2[[#This Row],[Home Win]]=1, Table2[[#This Row],[Home Team]], Table2[[#This Row],[Away Team]])</f>
        <v>Florida State Seminoles</v>
      </c>
      <c r="Q351" t="str">
        <f>IF(Table2[[#This Row],[Home Win]]=1, Table2[[#This Row],[Away Team]], Table2[[#This Row],[Home Team]])</f>
        <v>Virginia Tech Hokies</v>
      </c>
      <c r="R35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351" s="2" t="b">
        <f>OR(Table2[[#This Row],[Away Bowl Scores]]=0, Table2[[#This Row],[Home Bowl Scores]]=0)</f>
        <v>0</v>
      </c>
      <c r="T351" s="2">
        <f>SUM(Table2[[#This Row],[Home Bowl Scores]:[Away Bowl Scores]])</f>
        <v>47</v>
      </c>
    </row>
    <row r="352" spans="2:20" x14ac:dyDescent="0.3">
      <c r="B352">
        <v>2016</v>
      </c>
      <c r="C352">
        <v>59815</v>
      </c>
      <c r="D352" t="s">
        <v>629</v>
      </c>
      <c r="E352" t="s">
        <v>626</v>
      </c>
      <c r="F352" t="s">
        <v>629</v>
      </c>
      <c r="G352" t="s">
        <v>4811</v>
      </c>
      <c r="H352">
        <v>27089</v>
      </c>
      <c r="I352">
        <v>8</v>
      </c>
      <c r="J352">
        <v>38</v>
      </c>
      <c r="K352">
        <v>10</v>
      </c>
      <c r="L352">
        <v>4</v>
      </c>
      <c r="M352">
        <v>10</v>
      </c>
      <c r="N352">
        <v>3</v>
      </c>
      <c r="O352">
        <f>IF(Table2[[#This Row],[Home Bowl Scores]]&gt;Table2[[#This Row],[Away Bowl Scores]], 1, 0)</f>
        <v>0</v>
      </c>
      <c r="P352" t="str">
        <f>IF(Table2[[#This Row],[Home Win]]=1, Table2[[#This Row],[Home Team]], Table2[[#This Row],[Away Team]])</f>
        <v>Oklahoma State Cowboys</v>
      </c>
      <c r="Q352" t="str">
        <f>IF(Table2[[#This Row],[Home Win]]=1, Table2[[#This Row],[Away Team]], Table2[[#This Row],[Home Team]])</f>
        <v>Colorado Buffaloes</v>
      </c>
      <c r="R35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52" s="2" t="b">
        <f>OR(Table2[[#This Row],[Away Bowl Scores]]=0, Table2[[#This Row],[Home Bowl Scores]]=0)</f>
        <v>0</v>
      </c>
      <c r="T352" s="2">
        <f>SUM(Table2[[#This Row],[Home Bowl Scores]:[Away Bowl Scores]])</f>
        <v>46</v>
      </c>
    </row>
    <row r="353" spans="2:20" x14ac:dyDescent="0.3">
      <c r="B353">
        <v>2014</v>
      </c>
      <c r="C353">
        <v>40071</v>
      </c>
      <c r="D353" t="s">
        <v>808</v>
      </c>
      <c r="E353" t="s">
        <v>886</v>
      </c>
      <c r="F353" t="s">
        <v>808</v>
      </c>
      <c r="G353" t="s">
        <v>4806</v>
      </c>
      <c r="H353">
        <v>23955</v>
      </c>
      <c r="I353">
        <v>40</v>
      </c>
      <c r="J353">
        <v>6</v>
      </c>
      <c r="K353">
        <v>10</v>
      </c>
      <c r="L353">
        <v>3</v>
      </c>
      <c r="M353">
        <v>8</v>
      </c>
      <c r="N353">
        <v>5</v>
      </c>
      <c r="O353">
        <f>IF(Table2[[#This Row],[Home Bowl Scores]]&gt;Table2[[#This Row],[Away Bowl Scores]], 1, 0)</f>
        <v>1</v>
      </c>
      <c r="P353" t="str">
        <f>IF(Table2[[#This Row],[Home Win]]=1, Table2[[#This Row],[Home Team]], Table2[[#This Row],[Away Team]])</f>
        <v>Clemson Tigers</v>
      </c>
      <c r="Q353" t="str">
        <f>IF(Table2[[#This Row],[Home Win]]=1, Table2[[#This Row],[Away Team]], Table2[[#This Row],[Home Team]])</f>
        <v>Oklahoma Sooners</v>
      </c>
      <c r="R35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53" s="2" t="b">
        <f>OR(Table2[[#This Row],[Away Bowl Scores]]=0, Table2[[#This Row],[Home Bowl Scores]]=0)</f>
        <v>0</v>
      </c>
      <c r="T353" s="2">
        <f>SUM(Table2[[#This Row],[Home Bowl Scores]:[Away Bowl Scores]])</f>
        <v>46</v>
      </c>
    </row>
    <row r="354" spans="2:20" x14ac:dyDescent="0.3">
      <c r="B354">
        <v>2010</v>
      </c>
      <c r="C354">
        <v>57593</v>
      </c>
      <c r="D354" t="s">
        <v>901</v>
      </c>
      <c r="E354" t="s">
        <v>626</v>
      </c>
      <c r="F354" t="s">
        <v>901</v>
      </c>
      <c r="G354" t="s">
        <v>4811</v>
      </c>
      <c r="H354">
        <v>16232</v>
      </c>
      <c r="I354">
        <v>10</v>
      </c>
      <c r="J354">
        <v>36</v>
      </c>
      <c r="K354">
        <v>7</v>
      </c>
      <c r="L354">
        <v>6</v>
      </c>
      <c r="M354">
        <v>11</v>
      </c>
      <c r="N354">
        <v>2</v>
      </c>
      <c r="O354">
        <f>IF(Table2[[#This Row],[Home Bowl Scores]]&gt;Table2[[#This Row],[Away Bowl Scores]], 1, 0)</f>
        <v>0</v>
      </c>
      <c r="P354" t="str">
        <f>IF(Table2[[#This Row],[Home Win]]=1, Table2[[#This Row],[Home Team]], Table2[[#This Row],[Away Team]])</f>
        <v>Oklahoma State Cowboys</v>
      </c>
      <c r="Q354" t="str">
        <f>IF(Table2[[#This Row],[Home Win]]=1, Table2[[#This Row],[Away Team]], Table2[[#This Row],[Home Team]])</f>
        <v>Arizona Wildcats</v>
      </c>
      <c r="R35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54" s="2" t="b">
        <f>OR(Table2[[#This Row],[Away Bowl Scores]]=0, Table2[[#This Row],[Home Bowl Scores]]=0)</f>
        <v>0</v>
      </c>
      <c r="T354" s="2">
        <f>SUM(Table2[[#This Row],[Home Bowl Scores]:[Away Bowl Scores]])</f>
        <v>46</v>
      </c>
    </row>
    <row r="355" spans="2:20" x14ac:dyDescent="0.3">
      <c r="B355">
        <v>2006</v>
      </c>
      <c r="C355">
        <v>44615</v>
      </c>
      <c r="D355" t="s">
        <v>1331</v>
      </c>
      <c r="E355" t="s">
        <v>1982</v>
      </c>
      <c r="F355" t="s">
        <v>1331</v>
      </c>
      <c r="G355" t="s">
        <v>4786</v>
      </c>
      <c r="H355">
        <v>10195</v>
      </c>
      <c r="I355">
        <v>8</v>
      </c>
      <c r="J355">
        <v>38</v>
      </c>
      <c r="K355">
        <v>7</v>
      </c>
      <c r="L355">
        <v>6</v>
      </c>
      <c r="M355">
        <v>11</v>
      </c>
      <c r="N355">
        <v>2</v>
      </c>
      <c r="O355">
        <f>IF(Table2[[#This Row],[Home Bowl Scores]]&gt;Table2[[#This Row],[Away Bowl Scores]], 1, 0)</f>
        <v>0</v>
      </c>
      <c r="P355" t="str">
        <f>IF(Table2[[#This Row],[Home Win]]=1, Table2[[#This Row],[Home Team]], Table2[[#This Row],[Away Team]])</f>
        <v>Brigham Young Cougars</v>
      </c>
      <c r="Q355" t="str">
        <f>IF(Table2[[#This Row],[Home Win]]=1, Table2[[#This Row],[Away Team]], Table2[[#This Row],[Home Team]])</f>
        <v>Oregon Ducks</v>
      </c>
      <c r="R35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55" s="2" t="b">
        <f>OR(Table2[[#This Row],[Away Bowl Scores]]=0, Table2[[#This Row],[Home Bowl Scores]]=0)</f>
        <v>0</v>
      </c>
      <c r="T355" s="2">
        <f>SUM(Table2[[#This Row],[Home Bowl Scores]:[Away Bowl Scores]])</f>
        <v>46</v>
      </c>
    </row>
    <row r="356" spans="2:20" x14ac:dyDescent="0.3">
      <c r="B356">
        <v>2004</v>
      </c>
      <c r="C356">
        <v>27902</v>
      </c>
      <c r="D356" t="s">
        <v>1063</v>
      </c>
      <c r="E356" t="s">
        <v>1078</v>
      </c>
      <c r="F356" t="s">
        <v>1063</v>
      </c>
      <c r="G356" t="s">
        <v>4857</v>
      </c>
      <c r="H356">
        <v>7298</v>
      </c>
      <c r="I356">
        <v>32</v>
      </c>
      <c r="J356">
        <v>14</v>
      </c>
      <c r="K356">
        <v>7</v>
      </c>
      <c r="L356">
        <v>5</v>
      </c>
      <c r="M356">
        <v>6</v>
      </c>
      <c r="N356">
        <v>6</v>
      </c>
      <c r="O356">
        <f>IF(Table2[[#This Row],[Home Bowl Scores]]&gt;Table2[[#This Row],[Away Bowl Scores]], 1, 0)</f>
        <v>1</v>
      </c>
      <c r="P356" t="str">
        <f>IF(Table2[[#This Row],[Home Win]]=1, Table2[[#This Row],[Home Team]], Table2[[#This Row],[Away Team]])</f>
        <v>Cincinnati Bearcats</v>
      </c>
      <c r="Q356" t="str">
        <f>IF(Table2[[#This Row],[Home Win]]=1, Table2[[#This Row],[Away Team]], Table2[[#This Row],[Home Team]])</f>
        <v>Marshall Thundering Herd</v>
      </c>
      <c r="R35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356" s="2" t="b">
        <f>OR(Table2[[#This Row],[Away Bowl Scores]]=0, Table2[[#This Row],[Home Bowl Scores]]=0)</f>
        <v>0</v>
      </c>
      <c r="T356" s="2">
        <f>SUM(Table2[[#This Row],[Home Bowl Scores]:[Away Bowl Scores]])</f>
        <v>46</v>
      </c>
    </row>
    <row r="357" spans="2:20" x14ac:dyDescent="0.3">
      <c r="B357">
        <v>2016</v>
      </c>
      <c r="C357">
        <v>48625</v>
      </c>
      <c r="D357" t="s">
        <v>529</v>
      </c>
      <c r="E357" t="s">
        <v>527</v>
      </c>
      <c r="F357" t="s">
        <v>529</v>
      </c>
      <c r="G357" t="s">
        <v>4806</v>
      </c>
      <c r="H357">
        <v>27086</v>
      </c>
      <c r="I357">
        <v>31</v>
      </c>
      <c r="J357">
        <v>14</v>
      </c>
      <c r="K357">
        <v>9</v>
      </c>
      <c r="L357">
        <v>4</v>
      </c>
      <c r="M357">
        <v>10</v>
      </c>
      <c r="N357">
        <v>3</v>
      </c>
      <c r="O357">
        <f>IF(Table2[[#This Row],[Home Bowl Scores]]&gt;Table2[[#This Row],[Away Bowl Scores]], 1, 0)</f>
        <v>1</v>
      </c>
      <c r="P357" t="str">
        <f>IF(Table2[[#This Row],[Home Win]]=1, Table2[[#This Row],[Home Team]], Table2[[#This Row],[Away Team]])</f>
        <v>Miami (FL) Hurricanes</v>
      </c>
      <c r="Q357" t="str">
        <f>IF(Table2[[#This Row],[Home Win]]=1, Table2[[#This Row],[Away Team]], Table2[[#This Row],[Home Team]])</f>
        <v>West Virginia Mountaineers</v>
      </c>
      <c r="R35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57" s="2" t="b">
        <f>OR(Table2[[#This Row],[Away Bowl Scores]]=0, Table2[[#This Row],[Home Bowl Scores]]=0)</f>
        <v>0</v>
      </c>
      <c r="T357" s="2">
        <f>SUM(Table2[[#This Row],[Home Bowl Scores]:[Away Bowl Scores]])</f>
        <v>45</v>
      </c>
    </row>
    <row r="358" spans="2:20" x14ac:dyDescent="0.3">
      <c r="B358">
        <v>2016</v>
      </c>
      <c r="C358">
        <v>28114</v>
      </c>
      <c r="D358" t="s">
        <v>212</v>
      </c>
      <c r="E358" t="s">
        <v>210</v>
      </c>
      <c r="F358" t="s">
        <v>212</v>
      </c>
      <c r="G358" t="s">
        <v>4792</v>
      </c>
      <c r="H358">
        <v>27072</v>
      </c>
      <c r="I358">
        <v>21</v>
      </c>
      <c r="J358">
        <v>24</v>
      </c>
      <c r="K358">
        <v>8</v>
      </c>
      <c r="L358">
        <v>6</v>
      </c>
      <c r="M358">
        <v>9</v>
      </c>
      <c r="N358">
        <v>4</v>
      </c>
      <c r="O358">
        <f>IF(Table2[[#This Row],[Home Bowl Scores]]&gt;Table2[[#This Row],[Away Bowl Scores]], 1, 0)</f>
        <v>0</v>
      </c>
      <c r="P358" t="str">
        <f>IF(Table2[[#This Row],[Home Win]]=1, Table2[[#This Row],[Home Team]], Table2[[#This Row],[Away Team]])</f>
        <v>BYU Cougars</v>
      </c>
      <c r="Q358" t="str">
        <f>IF(Table2[[#This Row],[Home Win]]=1, Table2[[#This Row],[Away Team]], Table2[[#This Row],[Home Team]])</f>
        <v>Wyoming Cowboys</v>
      </c>
      <c r="R35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58" s="2" t="b">
        <f>OR(Table2[[#This Row],[Away Bowl Scores]]=0, Table2[[#This Row],[Home Bowl Scores]]=0)</f>
        <v>0</v>
      </c>
      <c r="T358" s="2">
        <f>SUM(Table2[[#This Row],[Home Bowl Scores]:[Away Bowl Scores]])</f>
        <v>45</v>
      </c>
    </row>
    <row r="359" spans="2:20" x14ac:dyDescent="0.3">
      <c r="B359">
        <v>2014</v>
      </c>
      <c r="C359">
        <v>65706</v>
      </c>
      <c r="D359" t="s">
        <v>650</v>
      </c>
      <c r="E359" t="s">
        <v>1292</v>
      </c>
      <c r="F359" t="s">
        <v>650</v>
      </c>
      <c r="G359" t="s">
        <v>4829</v>
      </c>
      <c r="H359">
        <v>23963</v>
      </c>
      <c r="I359">
        <v>42</v>
      </c>
      <c r="J359">
        <v>3</v>
      </c>
      <c r="K359">
        <v>12</v>
      </c>
      <c r="L359">
        <v>1</v>
      </c>
      <c r="M359">
        <v>9</v>
      </c>
      <c r="N359">
        <v>4</v>
      </c>
      <c r="O359">
        <f>IF(Table2[[#This Row],[Home Bowl Scores]]&gt;Table2[[#This Row],[Away Bowl Scores]], 1, 0)</f>
        <v>1</v>
      </c>
      <c r="P359" t="str">
        <f>IF(Table2[[#This Row],[Home Win]]=1, Table2[[#This Row],[Home Team]], Table2[[#This Row],[Away Team]])</f>
        <v>TCU Horned Frogs</v>
      </c>
      <c r="Q359" t="str">
        <f>IF(Table2[[#This Row],[Home Win]]=1, Table2[[#This Row],[Away Team]], Table2[[#This Row],[Home Team]])</f>
        <v>Ole Miss Rebels</v>
      </c>
      <c r="R35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359" s="2" t="b">
        <f>OR(Table2[[#This Row],[Away Bowl Scores]]=0, Table2[[#This Row],[Home Bowl Scores]]=0)</f>
        <v>0</v>
      </c>
      <c r="T359" s="2">
        <f>SUM(Table2[[#This Row],[Home Bowl Scores]:[Away Bowl Scores]])</f>
        <v>45</v>
      </c>
    </row>
    <row r="360" spans="2:20" x14ac:dyDescent="0.3">
      <c r="B360">
        <v>2014</v>
      </c>
      <c r="C360">
        <v>38242</v>
      </c>
      <c r="D360" t="s">
        <v>593</v>
      </c>
      <c r="E360" t="s">
        <v>529</v>
      </c>
      <c r="F360" t="s">
        <v>593</v>
      </c>
      <c r="G360" t="s">
        <v>4800</v>
      </c>
      <c r="H360">
        <v>23960</v>
      </c>
      <c r="I360">
        <v>24</v>
      </c>
      <c r="J360">
        <v>21</v>
      </c>
      <c r="K360">
        <v>7</v>
      </c>
      <c r="L360">
        <v>6</v>
      </c>
      <c r="M360">
        <v>6</v>
      </c>
      <c r="N360">
        <v>7</v>
      </c>
      <c r="O360">
        <f>IF(Table2[[#This Row],[Home Bowl Scores]]&gt;Table2[[#This Row],[Away Bowl Scores]], 1, 0)</f>
        <v>1</v>
      </c>
      <c r="P360" t="str">
        <f>IF(Table2[[#This Row],[Home Win]]=1, Table2[[#This Row],[Home Team]], Table2[[#This Row],[Away Team]])</f>
        <v>South Carolina Gamecocks</v>
      </c>
      <c r="Q360" t="str">
        <f>IF(Table2[[#This Row],[Home Win]]=1, Table2[[#This Row],[Away Team]], Table2[[#This Row],[Home Team]])</f>
        <v>Miami (FL) Hurricanes</v>
      </c>
      <c r="R36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360" s="2" t="b">
        <f>OR(Table2[[#This Row],[Away Bowl Scores]]=0, Table2[[#This Row],[Home Bowl Scores]]=0)</f>
        <v>0</v>
      </c>
      <c r="T360" s="2">
        <f>SUM(Table2[[#This Row],[Home Bowl Scores]:[Away Bowl Scores]])</f>
        <v>45</v>
      </c>
    </row>
    <row r="361" spans="2:20" x14ac:dyDescent="0.3">
      <c r="B361">
        <v>2013</v>
      </c>
      <c r="C361">
        <v>54728</v>
      </c>
      <c r="D361" t="s">
        <v>1730</v>
      </c>
      <c r="E361" t="s">
        <v>1728</v>
      </c>
      <c r="F361" t="s">
        <v>1730</v>
      </c>
      <c r="G361" t="s">
        <v>4789</v>
      </c>
      <c r="H361">
        <v>20809</v>
      </c>
      <c r="I361">
        <v>24</v>
      </c>
      <c r="J361">
        <v>21</v>
      </c>
      <c r="K361">
        <v>9</v>
      </c>
      <c r="L361">
        <v>4</v>
      </c>
      <c r="M361">
        <v>7</v>
      </c>
      <c r="N361">
        <v>6</v>
      </c>
      <c r="O361">
        <f>IF(Table2[[#This Row],[Home Bowl Scores]]&gt;Table2[[#This Row],[Away Bowl Scores]], 1, 0)</f>
        <v>1</v>
      </c>
      <c r="P361" t="str">
        <f>IF(Table2[[#This Row],[Home Win]]=1, Table2[[#This Row],[Home Team]], Table2[[#This Row],[Away Team]])</f>
        <v>Louisiana Ragin' Cajuns</v>
      </c>
      <c r="Q361" t="str">
        <f>IF(Table2[[#This Row],[Home Win]]=1, Table2[[#This Row],[Away Team]], Table2[[#This Row],[Home Team]])</f>
        <v>Tulane Green Wave</v>
      </c>
      <c r="R36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61" s="2" t="b">
        <f>OR(Table2[[#This Row],[Away Bowl Scores]]=0, Table2[[#This Row],[Home Bowl Scores]]=0)</f>
        <v>0</v>
      </c>
      <c r="T361" s="2">
        <f>SUM(Table2[[#This Row],[Home Bowl Scores]:[Away Bowl Scores]])</f>
        <v>45</v>
      </c>
    </row>
    <row r="362" spans="2:20" x14ac:dyDescent="0.3">
      <c r="B362">
        <v>2013</v>
      </c>
      <c r="C362">
        <v>53284</v>
      </c>
      <c r="D362" t="s">
        <v>572</v>
      </c>
      <c r="E362" t="s">
        <v>728</v>
      </c>
      <c r="F362" t="s">
        <v>572</v>
      </c>
      <c r="G362" t="s">
        <v>4833</v>
      </c>
      <c r="H362">
        <v>20815</v>
      </c>
      <c r="I362">
        <v>31</v>
      </c>
      <c r="J362">
        <v>14</v>
      </c>
      <c r="K362">
        <v>8</v>
      </c>
      <c r="L362">
        <v>5</v>
      </c>
      <c r="M362">
        <v>7</v>
      </c>
      <c r="N362">
        <v>6</v>
      </c>
      <c r="O362">
        <f>IF(Table2[[#This Row],[Home Bowl Scores]]&gt;Table2[[#This Row],[Away Bowl Scores]], 1, 0)</f>
        <v>1</v>
      </c>
      <c r="P362" t="str">
        <f>IF(Table2[[#This Row],[Home Win]]=1, Table2[[#This Row],[Home Team]], Table2[[#This Row],[Away Team]])</f>
        <v>Kansas State Wildcats</v>
      </c>
      <c r="Q362" t="str">
        <f>IF(Table2[[#This Row],[Home Win]]=1, Table2[[#This Row],[Away Team]], Table2[[#This Row],[Home Team]])</f>
        <v>Michigan Wolverines</v>
      </c>
      <c r="R36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62" s="2" t="b">
        <f>OR(Table2[[#This Row],[Away Bowl Scores]]=0, Table2[[#This Row],[Home Bowl Scores]]=0)</f>
        <v>0</v>
      </c>
      <c r="T362" s="2">
        <f>SUM(Table2[[#This Row],[Home Bowl Scores]:[Away Bowl Scores]])</f>
        <v>45</v>
      </c>
    </row>
    <row r="363" spans="2:20" x14ac:dyDescent="0.3">
      <c r="B363">
        <v>2013</v>
      </c>
      <c r="C363">
        <v>51098</v>
      </c>
      <c r="D363" t="s">
        <v>769</v>
      </c>
      <c r="E363" t="s">
        <v>529</v>
      </c>
      <c r="F363" t="s">
        <v>769</v>
      </c>
      <c r="G363" t="s">
        <v>4806</v>
      </c>
      <c r="H363">
        <v>20814</v>
      </c>
      <c r="I363">
        <v>36</v>
      </c>
      <c r="J363">
        <v>9</v>
      </c>
      <c r="K363">
        <v>12</v>
      </c>
      <c r="L363">
        <v>1</v>
      </c>
      <c r="M363">
        <v>9</v>
      </c>
      <c r="N363">
        <v>4</v>
      </c>
      <c r="O363">
        <f>IF(Table2[[#This Row],[Home Bowl Scores]]&gt;Table2[[#This Row],[Away Bowl Scores]], 1, 0)</f>
        <v>1</v>
      </c>
      <c r="P363" t="str">
        <f>IF(Table2[[#This Row],[Home Win]]=1, Table2[[#This Row],[Home Team]], Table2[[#This Row],[Away Team]])</f>
        <v>Louisville Cardinals</v>
      </c>
      <c r="Q363" t="str">
        <f>IF(Table2[[#This Row],[Home Win]]=1, Table2[[#This Row],[Away Team]], Table2[[#This Row],[Home Team]])</f>
        <v>Miami (FL) Hurricanes</v>
      </c>
      <c r="R36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363" s="2" t="b">
        <f>OR(Table2[[#This Row],[Away Bowl Scores]]=0, Table2[[#This Row],[Home Bowl Scores]]=0)</f>
        <v>0</v>
      </c>
      <c r="T363" s="2">
        <f>SUM(Table2[[#This Row],[Home Bowl Scores]:[Away Bowl Scores]])</f>
        <v>45</v>
      </c>
    </row>
    <row r="364" spans="2:20" x14ac:dyDescent="0.3">
      <c r="B364">
        <v>2013</v>
      </c>
      <c r="C364">
        <v>47122</v>
      </c>
      <c r="D364" t="s">
        <v>1273</v>
      </c>
      <c r="E364" t="s">
        <v>1473</v>
      </c>
      <c r="F364" t="s">
        <v>1273</v>
      </c>
      <c r="G364" t="s">
        <v>4805</v>
      </c>
      <c r="H364">
        <v>20840</v>
      </c>
      <c r="I364">
        <v>29</v>
      </c>
      <c r="J364">
        <v>16</v>
      </c>
      <c r="K364">
        <v>9</v>
      </c>
      <c r="L364">
        <v>4</v>
      </c>
      <c r="M364">
        <v>6</v>
      </c>
      <c r="N364">
        <v>7</v>
      </c>
      <c r="O364">
        <f>IF(Table2[[#This Row],[Home Bowl Scores]]&gt;Table2[[#This Row],[Away Bowl Scores]], 1, 0)</f>
        <v>1</v>
      </c>
      <c r="P364" t="str">
        <f>IF(Table2[[#This Row],[Home Win]]=1, Table2[[#This Row],[Home Team]], Table2[[#This Row],[Away Team]])</f>
        <v>Notre Dame Fighting Irish</v>
      </c>
      <c r="Q364" t="str">
        <f>IF(Table2[[#This Row],[Home Win]]=1, Table2[[#This Row],[Away Team]], Table2[[#This Row],[Home Team]])</f>
        <v>Rutgers Scarlet Knights</v>
      </c>
      <c r="R36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64" s="2" t="b">
        <f>OR(Table2[[#This Row],[Away Bowl Scores]]=0, Table2[[#This Row],[Home Bowl Scores]]=0)</f>
        <v>0</v>
      </c>
      <c r="T364" s="2">
        <f>SUM(Table2[[#This Row],[Home Bowl Scores]:[Away Bowl Scores]])</f>
        <v>45</v>
      </c>
    </row>
    <row r="365" spans="2:20" x14ac:dyDescent="0.3">
      <c r="B365">
        <v>2012</v>
      </c>
      <c r="C365">
        <v>80956</v>
      </c>
      <c r="D365" t="s">
        <v>610</v>
      </c>
      <c r="E365" t="s">
        <v>572</v>
      </c>
      <c r="F365" t="s">
        <v>610</v>
      </c>
      <c r="G365" t="s">
        <v>4822</v>
      </c>
      <c r="H365">
        <v>17764</v>
      </c>
      <c r="I365">
        <v>29</v>
      </c>
      <c r="J365">
        <v>16</v>
      </c>
      <c r="K365">
        <v>11</v>
      </c>
      <c r="L365">
        <v>2</v>
      </c>
      <c r="M365">
        <v>10</v>
      </c>
      <c r="N365">
        <v>3</v>
      </c>
      <c r="O365">
        <f>IF(Table2[[#This Row],[Home Bowl Scores]]&gt;Table2[[#This Row],[Away Bowl Scores]], 1, 0)</f>
        <v>1</v>
      </c>
      <c r="P365" t="str">
        <f>IF(Table2[[#This Row],[Home Win]]=1, Table2[[#This Row],[Home Team]], Table2[[#This Row],[Away Team]])</f>
        <v>Arkansas Razorbacks</v>
      </c>
      <c r="Q365" t="str">
        <f>IF(Table2[[#This Row],[Home Win]]=1, Table2[[#This Row],[Away Team]], Table2[[#This Row],[Home Team]])</f>
        <v>Kansas State Wildcats</v>
      </c>
      <c r="R36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65" s="2" t="b">
        <f>OR(Table2[[#This Row],[Away Bowl Scores]]=0, Table2[[#This Row],[Home Bowl Scores]]=0)</f>
        <v>0</v>
      </c>
      <c r="T365" s="2">
        <f>SUM(Table2[[#This Row],[Home Bowl Scores]:[Away Bowl Scores]])</f>
        <v>45</v>
      </c>
    </row>
    <row r="366" spans="2:20" x14ac:dyDescent="0.3">
      <c r="B366">
        <v>2012</v>
      </c>
      <c r="C366">
        <v>23310</v>
      </c>
      <c r="D366" t="s">
        <v>162</v>
      </c>
      <c r="E366" t="s">
        <v>189</v>
      </c>
      <c r="F366" t="s">
        <v>162</v>
      </c>
      <c r="G366" t="s">
        <v>4831</v>
      </c>
      <c r="H366">
        <v>19246</v>
      </c>
      <c r="I366">
        <v>24</v>
      </c>
      <c r="J366">
        <v>21</v>
      </c>
      <c r="K366">
        <v>7</v>
      </c>
      <c r="L366">
        <v>6</v>
      </c>
      <c r="M366">
        <v>7</v>
      </c>
      <c r="N366">
        <v>6</v>
      </c>
      <c r="O366">
        <f>IF(Table2[[#This Row],[Home Bowl Scores]]&gt;Table2[[#This Row],[Away Bowl Scores]], 1, 0)</f>
        <v>1</v>
      </c>
      <c r="P366" t="str">
        <f>IF(Table2[[#This Row],[Home Win]]=1, Table2[[#This Row],[Home Team]], Table2[[#This Row],[Away Team]])</f>
        <v>Central Michigan Chippewas</v>
      </c>
      <c r="Q366" t="str">
        <f>IF(Table2[[#This Row],[Home Win]]=1, Table2[[#This Row],[Away Team]], Table2[[#This Row],[Home Team]])</f>
        <v>Western Kentucky Hilltoppers</v>
      </c>
      <c r="R36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366" s="2" t="b">
        <f>OR(Table2[[#This Row],[Away Bowl Scores]]=0, Table2[[#This Row],[Home Bowl Scores]]=0)</f>
        <v>0</v>
      </c>
      <c r="T366" s="2">
        <f>SUM(Table2[[#This Row],[Home Bowl Scores]:[Away Bowl Scores]])</f>
        <v>45</v>
      </c>
    </row>
    <row r="367" spans="2:20" x14ac:dyDescent="0.3">
      <c r="B367">
        <v>2011</v>
      </c>
      <c r="C367">
        <v>54247</v>
      </c>
      <c r="D367" t="s">
        <v>886</v>
      </c>
      <c r="E367" t="s">
        <v>828</v>
      </c>
      <c r="F367" t="s">
        <v>886</v>
      </c>
      <c r="G367" t="s">
        <v>4844</v>
      </c>
      <c r="H367">
        <v>17750</v>
      </c>
      <c r="I367">
        <v>31</v>
      </c>
      <c r="J367">
        <v>14</v>
      </c>
      <c r="K367">
        <v>10</v>
      </c>
      <c r="L367">
        <v>3</v>
      </c>
      <c r="M367">
        <v>7</v>
      </c>
      <c r="N367">
        <v>6</v>
      </c>
      <c r="O367">
        <f>IF(Table2[[#This Row],[Home Bowl Scores]]&gt;Table2[[#This Row],[Away Bowl Scores]], 1, 0)</f>
        <v>1</v>
      </c>
      <c r="P367" t="str">
        <f>IF(Table2[[#This Row],[Home Win]]=1, Table2[[#This Row],[Home Team]], Table2[[#This Row],[Away Team]])</f>
        <v>Oklahoma Sooners</v>
      </c>
      <c r="Q367" t="str">
        <f>IF(Table2[[#This Row],[Home Win]]=1, Table2[[#This Row],[Away Team]], Table2[[#This Row],[Home Team]])</f>
        <v>Iowa Hawkeyes</v>
      </c>
      <c r="R36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67" s="2" t="b">
        <f>OR(Table2[[#This Row],[Away Bowl Scores]]=0, Table2[[#This Row],[Home Bowl Scores]]=0)</f>
        <v>0</v>
      </c>
      <c r="T367" s="2">
        <f>SUM(Table2[[#This Row],[Home Bowl Scores]:[Away Bowl Scores]])</f>
        <v>45</v>
      </c>
    </row>
    <row r="368" spans="2:20" x14ac:dyDescent="0.3">
      <c r="B368">
        <v>2011</v>
      </c>
      <c r="C368">
        <v>30258</v>
      </c>
      <c r="D368" t="s">
        <v>165</v>
      </c>
      <c r="E368" t="s">
        <v>1982</v>
      </c>
      <c r="F368" t="s">
        <v>165</v>
      </c>
      <c r="G368" t="s">
        <v>4795</v>
      </c>
      <c r="H368">
        <v>17747</v>
      </c>
      <c r="I368">
        <v>21</v>
      </c>
      <c r="J368">
        <v>24</v>
      </c>
      <c r="K368">
        <v>8</v>
      </c>
      <c r="L368">
        <v>5</v>
      </c>
      <c r="M368">
        <v>10</v>
      </c>
      <c r="N368">
        <v>3</v>
      </c>
      <c r="O368">
        <f>IF(Table2[[#This Row],[Home Bowl Scores]]&gt;Table2[[#This Row],[Away Bowl Scores]], 1, 0)</f>
        <v>0</v>
      </c>
      <c r="P368" t="str">
        <f>IF(Table2[[#This Row],[Home Win]]=1, Table2[[#This Row],[Home Team]], Table2[[#This Row],[Away Team]])</f>
        <v>Brigham Young Cougars</v>
      </c>
      <c r="Q368" t="str">
        <f>IF(Table2[[#This Row],[Home Win]]=1, Table2[[#This Row],[Away Team]], Table2[[#This Row],[Home Team]])</f>
        <v>Tulsa Golden Hurricane</v>
      </c>
      <c r="R36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68" s="2" t="b">
        <f>OR(Table2[[#This Row],[Away Bowl Scores]]=0, Table2[[#This Row],[Home Bowl Scores]]=0)</f>
        <v>0</v>
      </c>
      <c r="T368" s="2">
        <f>SUM(Table2[[#This Row],[Home Bowl Scores]:[Away Bowl Scores]])</f>
        <v>45</v>
      </c>
    </row>
    <row r="369" spans="2:20" x14ac:dyDescent="0.3">
      <c r="B369">
        <v>2009</v>
      </c>
      <c r="C369">
        <v>72047</v>
      </c>
      <c r="D369" t="s">
        <v>1542</v>
      </c>
      <c r="E369" t="s">
        <v>806</v>
      </c>
      <c r="F369" t="s">
        <v>1542</v>
      </c>
      <c r="G369" t="s">
        <v>4820</v>
      </c>
      <c r="H369">
        <v>13257</v>
      </c>
      <c r="I369">
        <v>24</v>
      </c>
      <c r="J369">
        <v>21</v>
      </c>
      <c r="K369">
        <v>12</v>
      </c>
      <c r="L369">
        <v>1</v>
      </c>
      <c r="M369">
        <v>10</v>
      </c>
      <c r="N369">
        <v>3</v>
      </c>
      <c r="O369">
        <f>IF(Table2[[#This Row],[Home Bowl Scores]]&gt;Table2[[#This Row],[Away Bowl Scores]], 1, 0)</f>
        <v>1</v>
      </c>
      <c r="P369" t="str">
        <f>IF(Table2[[#This Row],[Home Win]]=1, Table2[[#This Row],[Home Team]], Table2[[#This Row],[Away Team]])</f>
        <v>Texas Longhorns</v>
      </c>
      <c r="Q369" t="str">
        <f>IF(Table2[[#This Row],[Home Win]]=1, Table2[[#This Row],[Away Team]], Table2[[#This Row],[Home Team]])</f>
        <v>Ohio State Buckeyes</v>
      </c>
      <c r="R36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369" s="2" t="b">
        <f>OR(Table2[[#This Row],[Away Bowl Scores]]=0, Table2[[#This Row],[Home Bowl Scores]]=0)</f>
        <v>0</v>
      </c>
      <c r="T369" s="2">
        <f>SUM(Table2[[#This Row],[Home Bowl Scores]:[Away Bowl Scores]])</f>
        <v>45</v>
      </c>
    </row>
    <row r="370" spans="2:20" x14ac:dyDescent="0.3">
      <c r="B370">
        <v>2008</v>
      </c>
      <c r="C370">
        <v>74111</v>
      </c>
      <c r="D370" t="s">
        <v>611</v>
      </c>
      <c r="E370" t="s">
        <v>3087</v>
      </c>
      <c r="F370" t="s">
        <v>611</v>
      </c>
      <c r="G370" t="s">
        <v>4816</v>
      </c>
      <c r="H370">
        <v>11708</v>
      </c>
      <c r="I370">
        <v>21</v>
      </c>
      <c r="J370">
        <v>24</v>
      </c>
      <c r="K370">
        <v>11</v>
      </c>
      <c r="L370">
        <v>3</v>
      </c>
      <c r="M370">
        <v>12</v>
      </c>
      <c r="N370">
        <v>1</v>
      </c>
      <c r="O370">
        <f>IF(Table2[[#This Row],[Home Bowl Scores]]&gt;Table2[[#This Row],[Away Bowl Scores]], 1, 0)</f>
        <v>0</v>
      </c>
      <c r="P370" t="str">
        <f>IF(Table2[[#This Row],[Home Win]]=1, Table2[[#This Row],[Home Team]], Table2[[#This Row],[Away Team]])</f>
        <v>Kansas Jayhawks</v>
      </c>
      <c r="Q370" t="str">
        <f>IF(Table2[[#This Row],[Home Win]]=1, Table2[[#This Row],[Away Team]], Table2[[#This Row],[Home Team]])</f>
        <v>Virginia Tech Hokies</v>
      </c>
      <c r="R37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370" s="2" t="b">
        <f>OR(Table2[[#This Row],[Away Bowl Scores]]=0, Table2[[#This Row],[Home Bowl Scores]]=0)</f>
        <v>0</v>
      </c>
      <c r="T370" s="2">
        <f>SUM(Table2[[#This Row],[Home Bowl Scores]:[Away Bowl Scores]])</f>
        <v>45</v>
      </c>
    </row>
    <row r="371" spans="2:20" x14ac:dyDescent="0.3">
      <c r="B371">
        <v>2008</v>
      </c>
      <c r="C371">
        <v>73114</v>
      </c>
      <c r="D371" t="s">
        <v>610</v>
      </c>
      <c r="E371" t="s">
        <v>1625</v>
      </c>
      <c r="F371" t="s">
        <v>610</v>
      </c>
      <c r="G371" t="s">
        <v>4822</v>
      </c>
      <c r="H371">
        <v>11702</v>
      </c>
      <c r="I371">
        <v>7</v>
      </c>
      <c r="J371">
        <v>38</v>
      </c>
      <c r="K371">
        <v>8</v>
      </c>
      <c r="L371">
        <v>5</v>
      </c>
      <c r="M371">
        <v>12</v>
      </c>
      <c r="N371">
        <v>2</v>
      </c>
      <c r="O371">
        <f>IF(Table2[[#This Row],[Home Bowl Scores]]&gt;Table2[[#This Row],[Away Bowl Scores]], 1, 0)</f>
        <v>0</v>
      </c>
      <c r="P371" t="str">
        <f>IF(Table2[[#This Row],[Home Win]]=1, Table2[[#This Row],[Home Team]], Table2[[#This Row],[Away Team]])</f>
        <v>Missouri Tigers</v>
      </c>
      <c r="Q371" t="str">
        <f>IF(Table2[[#This Row],[Home Win]]=1, Table2[[#This Row],[Away Team]], Table2[[#This Row],[Home Team]])</f>
        <v>Arkansas Razorbacks</v>
      </c>
      <c r="R37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371" s="2" t="b">
        <f>OR(Table2[[#This Row],[Away Bowl Scores]]=0, Table2[[#This Row],[Home Bowl Scores]]=0)</f>
        <v>0</v>
      </c>
      <c r="T371" s="2">
        <f>SUM(Table2[[#This Row],[Home Bowl Scores]:[Away Bowl Scores]])</f>
        <v>45</v>
      </c>
    </row>
    <row r="372" spans="2:20" x14ac:dyDescent="0.3">
      <c r="B372">
        <v>2008</v>
      </c>
      <c r="C372">
        <v>41399</v>
      </c>
      <c r="D372" t="s">
        <v>162</v>
      </c>
      <c r="E372" t="s">
        <v>2978</v>
      </c>
      <c r="F372" t="s">
        <v>162</v>
      </c>
      <c r="G372" t="s">
        <v>4854</v>
      </c>
      <c r="H372">
        <v>13233</v>
      </c>
      <c r="I372">
        <v>21</v>
      </c>
      <c r="J372">
        <v>24</v>
      </c>
      <c r="K372">
        <v>8</v>
      </c>
      <c r="L372">
        <v>5</v>
      </c>
      <c r="M372">
        <v>7</v>
      </c>
      <c r="N372">
        <v>6</v>
      </c>
      <c r="O372">
        <f>IF(Table2[[#This Row],[Home Bowl Scores]]&gt;Table2[[#This Row],[Away Bowl Scores]], 1, 0)</f>
        <v>0</v>
      </c>
      <c r="P372" t="str">
        <f>IF(Table2[[#This Row],[Home Win]]=1, Table2[[#This Row],[Home Team]], Table2[[#This Row],[Away Team]])</f>
        <v>Florida Atlantic Owls</v>
      </c>
      <c r="Q372" t="str">
        <f>IF(Table2[[#This Row],[Home Win]]=1, Table2[[#This Row],[Away Team]], Table2[[#This Row],[Home Team]])</f>
        <v>Central Michigan Chippewas</v>
      </c>
      <c r="R37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372" s="2" t="b">
        <f>OR(Table2[[#This Row],[Away Bowl Scores]]=0, Table2[[#This Row],[Home Bowl Scores]]=0)</f>
        <v>0</v>
      </c>
      <c r="T372" s="2">
        <f>SUM(Table2[[#This Row],[Home Bowl Scores]:[Away Bowl Scores]])</f>
        <v>45</v>
      </c>
    </row>
    <row r="373" spans="2:20" x14ac:dyDescent="0.3">
      <c r="B373">
        <v>2007</v>
      </c>
      <c r="C373">
        <v>46554</v>
      </c>
      <c r="D373" t="s">
        <v>1242</v>
      </c>
      <c r="E373" t="s">
        <v>365</v>
      </c>
      <c r="F373" t="s">
        <v>1242</v>
      </c>
      <c r="G373" t="s">
        <v>4843</v>
      </c>
      <c r="H373">
        <v>11688</v>
      </c>
      <c r="I373">
        <v>21</v>
      </c>
      <c r="J373">
        <v>24</v>
      </c>
      <c r="K373">
        <v>7</v>
      </c>
      <c r="L373">
        <v>6</v>
      </c>
      <c r="M373">
        <v>11</v>
      </c>
      <c r="N373">
        <v>3</v>
      </c>
      <c r="O373">
        <f>IF(Table2[[#This Row],[Home Bowl Scores]]&gt;Table2[[#This Row],[Away Bowl Scores]], 1, 0)</f>
        <v>0</v>
      </c>
      <c r="P373" t="str">
        <f>IF(Table2[[#This Row],[Home Win]]=1, Table2[[#This Row],[Home Team]], Table2[[#This Row],[Away Team]])</f>
        <v>Boston College Eagles</v>
      </c>
      <c r="Q373" t="str">
        <f>IF(Table2[[#This Row],[Home Win]]=1, Table2[[#This Row],[Away Team]], Table2[[#This Row],[Home Team]])</f>
        <v>Michigan State Spartans</v>
      </c>
      <c r="R37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373" s="2" t="b">
        <f>OR(Table2[[#This Row],[Away Bowl Scores]]=0, Table2[[#This Row],[Home Bowl Scores]]=0)</f>
        <v>0</v>
      </c>
      <c r="T373" s="2">
        <f>SUM(Table2[[#This Row],[Home Bowl Scores]:[Away Bowl Scores]])</f>
        <v>45</v>
      </c>
    </row>
    <row r="374" spans="2:20" x14ac:dyDescent="0.3">
      <c r="B374">
        <v>2006</v>
      </c>
      <c r="C374">
        <v>54113</v>
      </c>
      <c r="D374" t="s">
        <v>162</v>
      </c>
      <c r="E374" t="s">
        <v>317</v>
      </c>
      <c r="F374" t="s">
        <v>162</v>
      </c>
      <c r="G374" t="s">
        <v>4854</v>
      </c>
      <c r="H374">
        <v>10201</v>
      </c>
      <c r="I374">
        <v>31</v>
      </c>
      <c r="J374">
        <v>14</v>
      </c>
      <c r="K374">
        <v>10</v>
      </c>
      <c r="L374">
        <v>4</v>
      </c>
      <c r="M374">
        <v>7</v>
      </c>
      <c r="N374">
        <v>6</v>
      </c>
      <c r="O374">
        <f>IF(Table2[[#This Row],[Home Bowl Scores]]&gt;Table2[[#This Row],[Away Bowl Scores]], 1, 0)</f>
        <v>1</v>
      </c>
      <c r="P374" t="str">
        <f>IF(Table2[[#This Row],[Home Win]]=1, Table2[[#This Row],[Home Team]], Table2[[#This Row],[Away Team]])</f>
        <v>Central Michigan Chippewas</v>
      </c>
      <c r="Q374" t="str">
        <f>IF(Table2[[#This Row],[Home Win]]=1, Table2[[#This Row],[Away Team]], Table2[[#This Row],[Home Team]])</f>
        <v>Middle Tennessee Blue Raiders</v>
      </c>
      <c r="R37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374" s="2" t="b">
        <f>OR(Table2[[#This Row],[Away Bowl Scores]]=0, Table2[[#This Row],[Home Bowl Scores]]=0)</f>
        <v>0</v>
      </c>
      <c r="T374" s="2">
        <f>SUM(Table2[[#This Row],[Home Bowl Scores]:[Away Bowl Scores]])</f>
        <v>45</v>
      </c>
    </row>
    <row r="375" spans="2:20" x14ac:dyDescent="0.3">
      <c r="B375">
        <v>2005</v>
      </c>
      <c r="C375">
        <v>75704</v>
      </c>
      <c r="D375" t="s">
        <v>570</v>
      </c>
      <c r="E375" t="s">
        <v>692</v>
      </c>
      <c r="F375" t="s">
        <v>570</v>
      </c>
      <c r="G375" t="s">
        <v>4822</v>
      </c>
      <c r="H375">
        <v>7315</v>
      </c>
      <c r="I375">
        <v>7</v>
      </c>
      <c r="J375">
        <v>38</v>
      </c>
      <c r="K375">
        <v>7</v>
      </c>
      <c r="L375">
        <v>5</v>
      </c>
      <c r="M375">
        <v>10</v>
      </c>
      <c r="N375">
        <v>3</v>
      </c>
      <c r="O375">
        <f>IF(Table2[[#This Row],[Home Bowl Scores]]&gt;Table2[[#This Row],[Away Bowl Scores]], 1, 0)</f>
        <v>0</v>
      </c>
      <c r="P375" t="str">
        <f>IF(Table2[[#This Row],[Home Win]]=1, Table2[[#This Row],[Home Team]], Table2[[#This Row],[Away Team]])</f>
        <v>Tennessee Volunteers</v>
      </c>
      <c r="Q375" t="str">
        <f>IF(Table2[[#This Row],[Home Win]]=1, Table2[[#This Row],[Away Team]], Table2[[#This Row],[Home Team]])</f>
        <v>Texas A&amp;M Aggies</v>
      </c>
      <c r="R37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75" s="2" t="b">
        <f>OR(Table2[[#This Row],[Away Bowl Scores]]=0, Table2[[#This Row],[Home Bowl Scores]]=0)</f>
        <v>0</v>
      </c>
      <c r="T375" s="2">
        <f>SUM(Table2[[#This Row],[Home Bowl Scores]:[Away Bowl Scores]])</f>
        <v>45</v>
      </c>
    </row>
    <row r="376" spans="2:20" x14ac:dyDescent="0.3">
      <c r="B376">
        <v>2005</v>
      </c>
      <c r="C376">
        <v>62414</v>
      </c>
      <c r="D376" t="s">
        <v>846</v>
      </c>
      <c r="E376" t="s">
        <v>648</v>
      </c>
      <c r="F376" t="s">
        <v>846</v>
      </c>
      <c r="G376" t="s">
        <v>4821</v>
      </c>
      <c r="H376">
        <v>7316</v>
      </c>
      <c r="I376">
        <v>21</v>
      </c>
      <c r="J376">
        <v>24</v>
      </c>
      <c r="K376">
        <v>9</v>
      </c>
      <c r="L376">
        <v>3</v>
      </c>
      <c r="M376">
        <v>10</v>
      </c>
      <c r="N376">
        <v>2</v>
      </c>
      <c r="O376">
        <f>IF(Table2[[#This Row],[Home Bowl Scores]]&gt;Table2[[#This Row],[Away Bowl Scores]], 1, 0)</f>
        <v>0</v>
      </c>
      <c r="P376" t="str">
        <f>IF(Table2[[#This Row],[Home Win]]=1, Table2[[#This Row],[Home Team]], Table2[[#This Row],[Away Team]])</f>
        <v>Georgia Bulldogs</v>
      </c>
      <c r="Q376" t="str">
        <f>IF(Table2[[#This Row],[Home Win]]=1, Table2[[#This Row],[Away Team]], Table2[[#This Row],[Home Team]])</f>
        <v>Wisconsin Badgers</v>
      </c>
      <c r="R37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376" s="2" t="b">
        <f>OR(Table2[[#This Row],[Away Bowl Scores]]=0, Table2[[#This Row],[Home Bowl Scores]]=0)</f>
        <v>0</v>
      </c>
      <c r="T376" s="2">
        <f>SUM(Table2[[#This Row],[Home Bowl Scores]:[Away Bowl Scores]])</f>
        <v>45</v>
      </c>
    </row>
    <row r="377" spans="2:20" x14ac:dyDescent="0.3">
      <c r="B377">
        <v>2004</v>
      </c>
      <c r="C377">
        <v>29062</v>
      </c>
      <c r="D377" t="s">
        <v>1128</v>
      </c>
      <c r="E377" t="s">
        <v>212</v>
      </c>
      <c r="F377" t="s">
        <v>1128</v>
      </c>
      <c r="G377" t="s">
        <v>4786</v>
      </c>
      <c r="H377">
        <v>7299</v>
      </c>
      <c r="I377">
        <v>21</v>
      </c>
      <c r="J377">
        <v>24</v>
      </c>
      <c r="K377">
        <v>6</v>
      </c>
      <c r="L377">
        <v>6</v>
      </c>
      <c r="M377">
        <v>7</v>
      </c>
      <c r="N377">
        <v>5</v>
      </c>
      <c r="O377">
        <f>IF(Table2[[#This Row],[Home Bowl Scores]]&gt;Table2[[#This Row],[Away Bowl Scores]], 1, 0)</f>
        <v>0</v>
      </c>
      <c r="P377" t="str">
        <f>IF(Table2[[#This Row],[Home Win]]=1, Table2[[#This Row],[Home Team]], Table2[[#This Row],[Away Team]])</f>
        <v>Wyoming Cowboys</v>
      </c>
      <c r="Q377" t="str">
        <f>IF(Table2[[#This Row],[Home Win]]=1, Table2[[#This Row],[Away Team]], Table2[[#This Row],[Home Team]])</f>
        <v>UCLA Bruins</v>
      </c>
      <c r="R37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377" s="2" t="b">
        <f>OR(Table2[[#This Row],[Away Bowl Scores]]=0, Table2[[#This Row],[Home Bowl Scores]]=0)</f>
        <v>0</v>
      </c>
      <c r="T377" s="2">
        <f>SUM(Table2[[#This Row],[Home Bowl Scores]:[Away Bowl Scores]])</f>
        <v>45</v>
      </c>
    </row>
    <row r="378" spans="2:20" x14ac:dyDescent="0.3">
      <c r="B378">
        <v>2000</v>
      </c>
      <c r="C378">
        <v>29113</v>
      </c>
      <c r="D378" t="s">
        <v>610</v>
      </c>
      <c r="E378" t="s">
        <v>1905</v>
      </c>
      <c r="F378" t="s">
        <v>610</v>
      </c>
      <c r="G378" t="s">
        <v>4786</v>
      </c>
      <c r="H378">
        <v>1380</v>
      </c>
      <c r="I378">
        <v>14</v>
      </c>
      <c r="J378">
        <v>31</v>
      </c>
      <c r="K378">
        <v>6</v>
      </c>
      <c r="L378">
        <v>6</v>
      </c>
      <c r="M378">
        <v>8</v>
      </c>
      <c r="N378">
        <v>5</v>
      </c>
      <c r="O378">
        <f>IF(Table2[[#This Row],[Home Bowl Scores]]&gt;Table2[[#This Row],[Away Bowl Scores]], 1, 0)</f>
        <v>0</v>
      </c>
      <c r="P378" t="str">
        <f>IF(Table2[[#This Row],[Home Win]]=1, Table2[[#This Row],[Home Team]], Table2[[#This Row],[Away Team]])</f>
        <v>UNLV Rebels</v>
      </c>
      <c r="Q378" t="str">
        <f>IF(Table2[[#This Row],[Home Win]]=1, Table2[[#This Row],[Away Team]], Table2[[#This Row],[Home Team]])</f>
        <v>Arkansas Razorbacks</v>
      </c>
      <c r="R37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78" s="2" t="b">
        <f>OR(Table2[[#This Row],[Away Bowl Scores]]=0, Table2[[#This Row],[Home Bowl Scores]]=0)</f>
        <v>0</v>
      </c>
      <c r="T378" s="2">
        <f>SUM(Table2[[#This Row],[Home Bowl Scores]:[Away Bowl Scores]])</f>
        <v>45</v>
      </c>
    </row>
    <row r="379" spans="2:20" x14ac:dyDescent="0.3">
      <c r="B379">
        <v>2016</v>
      </c>
      <c r="C379">
        <v>29286</v>
      </c>
      <c r="D379" t="s">
        <v>64</v>
      </c>
      <c r="E379" t="s">
        <v>62</v>
      </c>
      <c r="F379" t="s">
        <v>64</v>
      </c>
      <c r="G379" t="s">
        <v>4786</v>
      </c>
      <c r="H379">
        <v>27068</v>
      </c>
      <c r="I379">
        <v>34</v>
      </c>
      <c r="J379">
        <v>10</v>
      </c>
      <c r="K379">
        <v>11</v>
      </c>
      <c r="L379">
        <v>3</v>
      </c>
      <c r="M379">
        <v>9</v>
      </c>
      <c r="N379">
        <v>4</v>
      </c>
      <c r="O379">
        <f>IF(Table2[[#This Row],[Home Bowl Scores]]&gt;Table2[[#This Row],[Away Bowl Scores]], 1, 0)</f>
        <v>1</v>
      </c>
      <c r="P379" t="str">
        <f>IF(Table2[[#This Row],[Home Win]]=1, Table2[[#This Row],[Home Team]], Table2[[#This Row],[Away Team]])</f>
        <v>San Diego State Aztecs</v>
      </c>
      <c r="Q379" t="str">
        <f>IF(Table2[[#This Row],[Home Win]]=1, Table2[[#This Row],[Away Team]], Table2[[#This Row],[Home Team]])</f>
        <v>Houston Cougars</v>
      </c>
      <c r="R37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379" s="2" t="b">
        <f>OR(Table2[[#This Row],[Away Bowl Scores]]=0, Table2[[#This Row],[Home Bowl Scores]]=0)</f>
        <v>0</v>
      </c>
      <c r="T379" s="2">
        <f>SUM(Table2[[#This Row],[Home Bowl Scores]:[Away Bowl Scores]])</f>
        <v>44</v>
      </c>
    </row>
    <row r="380" spans="2:20" x14ac:dyDescent="0.3">
      <c r="B380">
        <v>2016</v>
      </c>
      <c r="C380">
        <v>27213</v>
      </c>
      <c r="D380" t="s">
        <v>89</v>
      </c>
      <c r="E380" t="s">
        <v>87</v>
      </c>
      <c r="F380" t="s">
        <v>89</v>
      </c>
      <c r="G380" t="s">
        <v>4787</v>
      </c>
      <c r="H380">
        <v>27069</v>
      </c>
      <c r="I380">
        <v>13</v>
      </c>
      <c r="J380">
        <v>31</v>
      </c>
      <c r="K380">
        <v>6</v>
      </c>
      <c r="L380">
        <v>7</v>
      </c>
      <c r="M380">
        <v>8</v>
      </c>
      <c r="N380">
        <v>5</v>
      </c>
      <c r="O380">
        <f>IF(Table2[[#This Row],[Home Bowl Scores]]&gt;Table2[[#This Row],[Away Bowl Scores]], 1, 0)</f>
        <v>0</v>
      </c>
      <c r="P380" t="str">
        <f>IF(Table2[[#This Row],[Home Win]]=1, Table2[[#This Row],[Home Team]], Table2[[#This Row],[Away Team]])</f>
        <v>Arkansas State Red Wolves</v>
      </c>
      <c r="Q380" t="str">
        <f>IF(Table2[[#This Row],[Home Win]]=1, Table2[[#This Row],[Away Team]], Table2[[#This Row],[Home Team]])</f>
        <v>UCF Knights</v>
      </c>
      <c r="R38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80" s="2" t="b">
        <f>OR(Table2[[#This Row],[Away Bowl Scores]]=0, Table2[[#This Row],[Home Bowl Scores]]=0)</f>
        <v>0</v>
      </c>
      <c r="T380" s="2">
        <f>SUM(Table2[[#This Row],[Home Bowl Scores]:[Away Bowl Scores]])</f>
        <v>44</v>
      </c>
    </row>
    <row r="381" spans="2:20" x14ac:dyDescent="0.3">
      <c r="B381">
        <v>2016</v>
      </c>
      <c r="C381">
        <v>13422</v>
      </c>
      <c r="D381" t="s">
        <v>264</v>
      </c>
      <c r="E381" t="s">
        <v>262</v>
      </c>
      <c r="F381" t="s">
        <v>264</v>
      </c>
      <c r="G381" t="s">
        <v>4794</v>
      </c>
      <c r="H381">
        <v>27080</v>
      </c>
      <c r="I381">
        <v>24</v>
      </c>
      <c r="J381">
        <v>20</v>
      </c>
      <c r="K381">
        <v>10</v>
      </c>
      <c r="L381">
        <v>3</v>
      </c>
      <c r="M381">
        <v>7</v>
      </c>
      <c r="N381">
        <v>6</v>
      </c>
      <c r="O381">
        <f>IF(Table2[[#This Row],[Home Bowl Scores]]&gt;Table2[[#This Row],[Away Bowl Scores]], 1, 0)</f>
        <v>1</v>
      </c>
      <c r="P381" t="str">
        <f>IF(Table2[[#This Row],[Home Win]]=1, Table2[[#This Row],[Home Team]], Table2[[#This Row],[Away Team]])</f>
        <v>Old Dominion Monarchs</v>
      </c>
      <c r="Q381" t="str">
        <f>IF(Table2[[#This Row],[Home Win]]=1, Table2[[#This Row],[Away Team]], Table2[[#This Row],[Home Team]])</f>
        <v>Eastern Michigan Eagles</v>
      </c>
      <c r="R38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81" s="2" t="b">
        <f>OR(Table2[[#This Row],[Away Bowl Scores]]=0, Table2[[#This Row],[Home Bowl Scores]]=0)</f>
        <v>0</v>
      </c>
      <c r="T381" s="2">
        <f>SUM(Table2[[#This Row],[Home Bowl Scores]:[Away Bowl Scores]])</f>
        <v>44</v>
      </c>
    </row>
    <row r="382" spans="2:20" x14ac:dyDescent="0.3">
      <c r="B382">
        <v>2015</v>
      </c>
      <c r="C382">
        <v>48329</v>
      </c>
      <c r="D382" t="s">
        <v>846</v>
      </c>
      <c r="E382" t="s">
        <v>863</v>
      </c>
      <c r="F382" t="s">
        <v>846</v>
      </c>
      <c r="G382" t="s">
        <v>4803</v>
      </c>
      <c r="H382">
        <v>25521</v>
      </c>
      <c r="I382">
        <v>23</v>
      </c>
      <c r="J382">
        <v>21</v>
      </c>
      <c r="K382">
        <v>10</v>
      </c>
      <c r="L382">
        <v>3</v>
      </c>
      <c r="M382">
        <v>8</v>
      </c>
      <c r="N382">
        <v>6</v>
      </c>
      <c r="O382">
        <f>IF(Table2[[#This Row],[Home Bowl Scores]]&gt;Table2[[#This Row],[Away Bowl Scores]], 1, 0)</f>
        <v>1</v>
      </c>
      <c r="P382" t="str">
        <f>IF(Table2[[#This Row],[Home Win]]=1, Table2[[#This Row],[Home Team]], Table2[[#This Row],[Away Team]])</f>
        <v>Wisconsin Badgers</v>
      </c>
      <c r="Q382" t="str">
        <f>IF(Table2[[#This Row],[Home Win]]=1, Table2[[#This Row],[Away Team]], Table2[[#This Row],[Home Team]])</f>
        <v>USC Trojans</v>
      </c>
      <c r="R38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382" s="2" t="b">
        <f>OR(Table2[[#This Row],[Away Bowl Scores]]=0, Table2[[#This Row],[Home Bowl Scores]]=0)</f>
        <v>0</v>
      </c>
      <c r="T382" s="2">
        <f>SUM(Table2[[#This Row],[Home Bowl Scores]:[Away Bowl Scores]])</f>
        <v>44</v>
      </c>
    </row>
    <row r="383" spans="2:20" x14ac:dyDescent="0.3">
      <c r="B383">
        <v>2015</v>
      </c>
      <c r="C383">
        <v>18876</v>
      </c>
      <c r="D383" t="s">
        <v>991</v>
      </c>
      <c r="E383" t="s">
        <v>988</v>
      </c>
      <c r="F383" t="s">
        <v>991</v>
      </c>
      <c r="G383" t="s">
        <v>4793</v>
      </c>
      <c r="H383">
        <v>25504</v>
      </c>
      <c r="I383">
        <v>21</v>
      </c>
      <c r="J383">
        <v>23</v>
      </c>
      <c r="K383">
        <v>6</v>
      </c>
      <c r="L383">
        <v>7</v>
      </c>
      <c r="M383">
        <v>8</v>
      </c>
      <c r="N383">
        <v>5</v>
      </c>
      <c r="O383">
        <f>IF(Table2[[#This Row],[Home Bowl Scores]]&gt;Table2[[#This Row],[Away Bowl Scores]], 1, 0)</f>
        <v>0</v>
      </c>
      <c r="P383" t="str">
        <f>IF(Table2[[#This Row],[Home Win]]=1, Table2[[#This Row],[Home Team]], Table2[[#This Row],[Away Team]])</f>
        <v>Akron Zips</v>
      </c>
      <c r="Q383" t="str">
        <f>IF(Table2[[#This Row],[Home Win]]=1, Table2[[#This Row],[Away Team]], Table2[[#This Row],[Home Team]])</f>
        <v>Utah State Aggies</v>
      </c>
      <c r="R38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83" s="2" t="b">
        <f>OR(Table2[[#This Row],[Away Bowl Scores]]=0, Table2[[#This Row],[Home Bowl Scores]]=0)</f>
        <v>0</v>
      </c>
      <c r="T383" s="2">
        <f>SUM(Table2[[#This Row],[Home Bowl Scores]:[Away Bowl Scores]])</f>
        <v>44</v>
      </c>
    </row>
    <row r="384" spans="2:20" x14ac:dyDescent="0.3">
      <c r="B384">
        <v>2014</v>
      </c>
      <c r="C384">
        <v>95173</v>
      </c>
      <c r="D384" t="s">
        <v>1242</v>
      </c>
      <c r="E384" t="s">
        <v>668</v>
      </c>
      <c r="F384" t="s">
        <v>1242</v>
      </c>
      <c r="G384" t="s">
        <v>4823</v>
      </c>
      <c r="H384">
        <v>20828</v>
      </c>
      <c r="I384">
        <v>24</v>
      </c>
      <c r="J384">
        <v>20</v>
      </c>
      <c r="K384">
        <v>13</v>
      </c>
      <c r="L384">
        <v>1</v>
      </c>
      <c r="M384">
        <v>11</v>
      </c>
      <c r="N384">
        <v>3</v>
      </c>
      <c r="O384">
        <f>IF(Table2[[#This Row],[Home Bowl Scores]]&gt;Table2[[#This Row],[Away Bowl Scores]], 1, 0)</f>
        <v>1</v>
      </c>
      <c r="P384" t="str">
        <f>IF(Table2[[#This Row],[Home Win]]=1, Table2[[#This Row],[Home Team]], Table2[[#This Row],[Away Team]])</f>
        <v>Michigan State Spartans</v>
      </c>
      <c r="Q384" t="str">
        <f>IF(Table2[[#This Row],[Home Win]]=1, Table2[[#This Row],[Away Team]], Table2[[#This Row],[Home Team]])</f>
        <v>Stanford Cardinal</v>
      </c>
      <c r="R38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384" s="2" t="b">
        <f>OR(Table2[[#This Row],[Away Bowl Scores]]=0, Table2[[#This Row],[Home Bowl Scores]]=0)</f>
        <v>0</v>
      </c>
      <c r="T384" s="2">
        <f>SUM(Table2[[#This Row],[Home Bowl Scores]:[Away Bowl Scores]])</f>
        <v>44</v>
      </c>
    </row>
    <row r="385" spans="2:20" x14ac:dyDescent="0.3">
      <c r="B385">
        <v>2012</v>
      </c>
      <c r="C385">
        <v>46817</v>
      </c>
      <c r="D385" t="s">
        <v>865</v>
      </c>
      <c r="E385" t="s">
        <v>62</v>
      </c>
      <c r="F385" t="s">
        <v>865</v>
      </c>
      <c r="G385" t="s">
        <v>4845</v>
      </c>
      <c r="H385">
        <v>17756</v>
      </c>
      <c r="I385">
        <v>14</v>
      </c>
      <c r="J385">
        <v>30</v>
      </c>
      <c r="K385">
        <v>9</v>
      </c>
      <c r="L385">
        <v>4</v>
      </c>
      <c r="M385">
        <v>13</v>
      </c>
      <c r="N385">
        <v>1</v>
      </c>
      <c r="O385">
        <f>IF(Table2[[#This Row],[Home Bowl Scores]]&gt;Table2[[#This Row],[Away Bowl Scores]], 1, 0)</f>
        <v>0</v>
      </c>
      <c r="P385" t="str">
        <f>IF(Table2[[#This Row],[Home Win]]=1, Table2[[#This Row],[Home Team]], Table2[[#This Row],[Away Team]])</f>
        <v>Houston Cougars</v>
      </c>
      <c r="Q385" t="str">
        <f>IF(Table2[[#This Row],[Home Win]]=1, Table2[[#This Row],[Away Team]], Table2[[#This Row],[Home Team]])</f>
        <v>Penn State Nittany Lions</v>
      </c>
      <c r="R38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385" s="2" t="b">
        <f>OR(Table2[[#This Row],[Away Bowl Scores]]=0, Table2[[#This Row],[Home Bowl Scores]]=0)</f>
        <v>0</v>
      </c>
      <c r="T385" s="2">
        <f>SUM(Table2[[#This Row],[Home Bowl Scores]:[Away Bowl Scores]])</f>
        <v>44</v>
      </c>
    </row>
    <row r="386" spans="2:20" x14ac:dyDescent="0.3">
      <c r="B386">
        <v>2009</v>
      </c>
      <c r="C386">
        <v>56125</v>
      </c>
      <c r="D386" t="s">
        <v>1678</v>
      </c>
      <c r="E386" t="s">
        <v>747</v>
      </c>
      <c r="F386" t="s">
        <v>1678</v>
      </c>
      <c r="G386" t="s">
        <v>4812</v>
      </c>
      <c r="H386">
        <v>13254</v>
      </c>
      <c r="I386">
        <v>19</v>
      </c>
      <c r="J386">
        <v>25</v>
      </c>
      <c r="K386">
        <v>9</v>
      </c>
      <c r="L386">
        <v>5</v>
      </c>
      <c r="M386">
        <v>7</v>
      </c>
      <c r="N386">
        <v>6</v>
      </c>
      <c r="O386">
        <f>IF(Table2[[#This Row],[Home Bowl Scores]]&gt;Table2[[#This Row],[Away Bowl Scores]], 1, 0)</f>
        <v>0</v>
      </c>
      <c r="P386" t="str">
        <f>IF(Table2[[#This Row],[Home Win]]=1, Table2[[#This Row],[Home Team]], Table2[[#This Row],[Away Team]])</f>
        <v>Kentucky Wildcats</v>
      </c>
      <c r="Q386" t="str">
        <f>IF(Table2[[#This Row],[Home Win]]=1, Table2[[#This Row],[Away Team]], Table2[[#This Row],[Home Team]])</f>
        <v>East Carolina Pirates</v>
      </c>
      <c r="R38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386" s="2" t="b">
        <f>OR(Table2[[#This Row],[Away Bowl Scores]]=0, Table2[[#This Row],[Home Bowl Scores]]=0)</f>
        <v>0</v>
      </c>
      <c r="T386" s="2">
        <f>SUM(Table2[[#This Row],[Home Bowl Scores]:[Away Bowl Scores]])</f>
        <v>44</v>
      </c>
    </row>
    <row r="387" spans="2:20" x14ac:dyDescent="0.3">
      <c r="B387">
        <v>2006</v>
      </c>
      <c r="C387">
        <v>29709</v>
      </c>
      <c r="D387" t="s">
        <v>650</v>
      </c>
      <c r="E387" t="s">
        <v>1021</v>
      </c>
      <c r="F387" t="s">
        <v>650</v>
      </c>
      <c r="G387" t="s">
        <v>4792</v>
      </c>
      <c r="H387">
        <v>10194</v>
      </c>
      <c r="I387">
        <v>37</v>
      </c>
      <c r="J387">
        <v>7</v>
      </c>
      <c r="K387">
        <v>11</v>
      </c>
      <c r="L387">
        <v>2</v>
      </c>
      <c r="M387">
        <v>7</v>
      </c>
      <c r="N387">
        <v>6</v>
      </c>
      <c r="O387">
        <f>IF(Table2[[#This Row],[Home Bowl Scores]]&gt;Table2[[#This Row],[Away Bowl Scores]], 1, 0)</f>
        <v>1</v>
      </c>
      <c r="P387" t="str">
        <f>IF(Table2[[#This Row],[Home Win]]=1, Table2[[#This Row],[Home Team]], Table2[[#This Row],[Away Team]])</f>
        <v>TCU Horned Frogs</v>
      </c>
      <c r="Q387" t="str">
        <f>IF(Table2[[#This Row],[Home Win]]=1, Table2[[#This Row],[Away Team]], Table2[[#This Row],[Home Team]])</f>
        <v>Northern Illinois Huskies</v>
      </c>
      <c r="R38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87" s="2" t="b">
        <f>OR(Table2[[#This Row],[Away Bowl Scores]]=0, Table2[[#This Row],[Home Bowl Scores]]=0)</f>
        <v>0</v>
      </c>
      <c r="T387" s="2">
        <f>SUM(Table2[[#This Row],[Home Bowl Scores]:[Away Bowl Scores]])</f>
        <v>44</v>
      </c>
    </row>
    <row r="388" spans="2:20" x14ac:dyDescent="0.3">
      <c r="B388">
        <v>2003</v>
      </c>
      <c r="C388">
        <v>25184</v>
      </c>
      <c r="D388" t="s">
        <v>3820</v>
      </c>
      <c r="E388" t="s">
        <v>186</v>
      </c>
      <c r="F388" t="s">
        <v>3820</v>
      </c>
      <c r="G388" t="s">
        <v>4789</v>
      </c>
      <c r="H388">
        <v>5884</v>
      </c>
      <c r="I388">
        <v>17</v>
      </c>
      <c r="J388">
        <v>27</v>
      </c>
      <c r="K388">
        <v>9</v>
      </c>
      <c r="L388">
        <v>4</v>
      </c>
      <c r="M388">
        <v>9</v>
      </c>
      <c r="N388">
        <v>4</v>
      </c>
      <c r="O388">
        <f>IF(Table2[[#This Row],[Home Bowl Scores]]&gt;Table2[[#This Row],[Away Bowl Scores]], 1, 0)</f>
        <v>0</v>
      </c>
      <c r="P388" t="str">
        <f>IF(Table2[[#This Row],[Home Win]]=1, Table2[[#This Row],[Home Team]], Table2[[#This Row],[Away Team]])</f>
        <v>Memphis Tigers</v>
      </c>
      <c r="Q388" t="str">
        <f>IF(Table2[[#This Row],[Home Win]]=1, Table2[[#This Row],[Away Team]], Table2[[#This Row],[Home Team]])</f>
        <v>North Texas Eagles</v>
      </c>
      <c r="R38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88" s="2" t="b">
        <f>OR(Table2[[#This Row],[Away Bowl Scores]]=0, Table2[[#This Row],[Home Bowl Scores]]=0)</f>
        <v>0</v>
      </c>
      <c r="T388" s="2">
        <f>SUM(Table2[[#This Row],[Home Bowl Scores]:[Away Bowl Scores]])</f>
        <v>44</v>
      </c>
    </row>
    <row r="389" spans="2:20" x14ac:dyDescent="0.3">
      <c r="B389">
        <v>2016</v>
      </c>
      <c r="C389">
        <v>33328</v>
      </c>
      <c r="D389" t="s">
        <v>479</v>
      </c>
      <c r="E389" t="s">
        <v>477</v>
      </c>
      <c r="F389" t="s">
        <v>479</v>
      </c>
      <c r="G389" t="s">
        <v>4804</v>
      </c>
      <c r="H389">
        <v>27137</v>
      </c>
      <c r="I389">
        <v>31</v>
      </c>
      <c r="J389">
        <v>12</v>
      </c>
      <c r="K389">
        <v>7</v>
      </c>
      <c r="L389">
        <v>6</v>
      </c>
      <c r="M389">
        <v>10</v>
      </c>
      <c r="N389">
        <v>3</v>
      </c>
      <c r="O389">
        <f>IF(Table2[[#This Row],[Home Bowl Scores]]&gt;Table2[[#This Row],[Away Bowl Scores]], 1, 0)</f>
        <v>1</v>
      </c>
      <c r="P389" t="str">
        <f>IF(Table2[[#This Row],[Home Win]]=1, Table2[[#This Row],[Home Team]], Table2[[#This Row],[Away Team]])</f>
        <v>Baylor Bears</v>
      </c>
      <c r="Q389" t="str">
        <f>IF(Table2[[#This Row],[Home Win]]=1, Table2[[#This Row],[Away Team]], Table2[[#This Row],[Home Team]])</f>
        <v>Boise State Broncos</v>
      </c>
      <c r="R38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389" s="2" t="b">
        <f>OR(Table2[[#This Row],[Away Bowl Scores]]=0, Table2[[#This Row],[Home Bowl Scores]]=0)</f>
        <v>0</v>
      </c>
      <c r="T389" s="2">
        <f>SUM(Table2[[#This Row],[Home Bowl Scores]:[Away Bowl Scores]])</f>
        <v>43</v>
      </c>
    </row>
    <row r="390" spans="2:20" x14ac:dyDescent="0.3">
      <c r="B390">
        <v>2016</v>
      </c>
      <c r="C390">
        <v>29688</v>
      </c>
      <c r="D390" t="s">
        <v>41</v>
      </c>
      <c r="E390" t="s">
        <v>39</v>
      </c>
      <c r="F390" t="s">
        <v>41</v>
      </c>
      <c r="G390" t="s">
        <v>4785</v>
      </c>
      <c r="H390">
        <v>27067</v>
      </c>
      <c r="I390">
        <v>23</v>
      </c>
      <c r="J390">
        <v>20</v>
      </c>
      <c r="K390">
        <v>9</v>
      </c>
      <c r="L390">
        <v>4</v>
      </c>
      <c r="M390">
        <v>6</v>
      </c>
      <c r="N390">
        <v>7</v>
      </c>
      <c r="O390">
        <f>IF(Table2[[#This Row],[Home Bowl Scores]]&gt;Table2[[#This Row],[Away Bowl Scores]], 1, 0)</f>
        <v>1</v>
      </c>
      <c r="P390" t="str">
        <f>IF(Table2[[#This Row],[Home Win]]=1, Table2[[#This Row],[Home Team]], Table2[[#This Row],[Away Team]])</f>
        <v>New Mexico Lobos</v>
      </c>
      <c r="Q390" t="str">
        <f>IF(Table2[[#This Row],[Home Win]]=1, Table2[[#This Row],[Away Team]], Table2[[#This Row],[Home Team]])</f>
        <v>UTSA Roadrunners</v>
      </c>
      <c r="R39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90" s="2" t="b">
        <f>OR(Table2[[#This Row],[Away Bowl Scores]]=0, Table2[[#This Row],[Home Bowl Scores]]=0)</f>
        <v>0</v>
      </c>
      <c r="T390" s="2">
        <f>SUM(Table2[[#This Row],[Home Bowl Scores]:[Away Bowl Scores]])</f>
        <v>43</v>
      </c>
    </row>
    <row r="391" spans="2:20" x14ac:dyDescent="0.3">
      <c r="B391">
        <v>2015</v>
      </c>
      <c r="C391">
        <v>18536</v>
      </c>
      <c r="D391" t="s">
        <v>951</v>
      </c>
      <c r="E391" t="s">
        <v>949</v>
      </c>
      <c r="F391" t="s">
        <v>951</v>
      </c>
      <c r="G391" t="s">
        <v>4787</v>
      </c>
      <c r="H391">
        <v>25501</v>
      </c>
      <c r="I391">
        <v>16</v>
      </c>
      <c r="J391">
        <v>27</v>
      </c>
      <c r="K391">
        <v>6</v>
      </c>
      <c r="L391">
        <v>7</v>
      </c>
      <c r="M391">
        <v>6</v>
      </c>
      <c r="N391">
        <v>7</v>
      </c>
      <c r="O391">
        <f>IF(Table2[[#This Row],[Home Bowl Scores]]&gt;Table2[[#This Row],[Away Bowl Scores]], 1, 0)</f>
        <v>0</v>
      </c>
      <c r="P391" t="str">
        <f>IF(Table2[[#This Row],[Home Win]]=1, Table2[[#This Row],[Home Team]], Table2[[#This Row],[Away Team]])</f>
        <v>San Jose State Spartans</v>
      </c>
      <c r="Q391" t="str">
        <f>IF(Table2[[#This Row],[Home Win]]=1, Table2[[#This Row],[Away Team]], Table2[[#This Row],[Home Team]])</f>
        <v>Georgia State Panthers</v>
      </c>
      <c r="R39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0.46153846153846156</v>
      </c>
      <c r="S391" s="2" t="b">
        <f>OR(Table2[[#This Row],[Away Bowl Scores]]=0, Table2[[#This Row],[Home Bowl Scores]]=0)</f>
        <v>0</v>
      </c>
      <c r="T391" s="2">
        <f>SUM(Table2[[#This Row],[Home Bowl Scores]:[Away Bowl Scores]])</f>
        <v>43</v>
      </c>
    </row>
    <row r="392" spans="2:20" x14ac:dyDescent="0.3">
      <c r="B392">
        <v>2014</v>
      </c>
      <c r="C392">
        <v>60712</v>
      </c>
      <c r="D392" t="s">
        <v>648</v>
      </c>
      <c r="E392" t="s">
        <v>689</v>
      </c>
      <c r="F392" t="s">
        <v>648</v>
      </c>
      <c r="G392" t="s">
        <v>4836</v>
      </c>
      <c r="H392">
        <v>20824</v>
      </c>
      <c r="I392">
        <v>19</v>
      </c>
      <c r="J392">
        <v>24</v>
      </c>
      <c r="K392">
        <v>8</v>
      </c>
      <c r="L392">
        <v>5</v>
      </c>
      <c r="M392">
        <v>9</v>
      </c>
      <c r="N392">
        <v>4</v>
      </c>
      <c r="O392">
        <f>IF(Table2[[#This Row],[Home Bowl Scores]]&gt;Table2[[#This Row],[Away Bowl Scores]], 1, 0)</f>
        <v>0</v>
      </c>
      <c r="P392" t="str">
        <f>IF(Table2[[#This Row],[Home Win]]=1, Table2[[#This Row],[Home Team]], Table2[[#This Row],[Away Team]])</f>
        <v>Nebraska Cornhuskers</v>
      </c>
      <c r="Q392" t="str">
        <f>IF(Table2[[#This Row],[Home Win]]=1, Table2[[#This Row],[Away Team]], Table2[[#This Row],[Home Team]])</f>
        <v>Georgia Bulldogs</v>
      </c>
      <c r="R39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92" s="2" t="b">
        <f>OR(Table2[[#This Row],[Away Bowl Scores]]=0, Table2[[#This Row],[Home Bowl Scores]]=0)</f>
        <v>0</v>
      </c>
      <c r="T392" s="2">
        <f>SUM(Table2[[#This Row],[Home Bowl Scores]:[Away Bowl Scores]])</f>
        <v>43</v>
      </c>
    </row>
    <row r="393" spans="2:20" x14ac:dyDescent="0.3">
      <c r="B393">
        <v>2014</v>
      </c>
      <c r="C393">
        <v>36119</v>
      </c>
      <c r="D393" t="s">
        <v>1966</v>
      </c>
      <c r="E393" t="s">
        <v>87</v>
      </c>
      <c r="F393" t="s">
        <v>1966</v>
      </c>
      <c r="G393" t="s">
        <v>4826</v>
      </c>
      <c r="H393">
        <v>20833</v>
      </c>
      <c r="I393">
        <v>20</v>
      </c>
      <c r="J393">
        <v>23</v>
      </c>
      <c r="K393">
        <v>10</v>
      </c>
      <c r="L393">
        <v>3</v>
      </c>
      <c r="M393">
        <v>8</v>
      </c>
      <c r="N393">
        <v>5</v>
      </c>
      <c r="O393">
        <f>IF(Table2[[#This Row],[Home Bowl Scores]]&gt;Table2[[#This Row],[Away Bowl Scores]], 1, 0)</f>
        <v>0</v>
      </c>
      <c r="P393" t="str">
        <f>IF(Table2[[#This Row],[Home Win]]=1, Table2[[#This Row],[Home Team]], Table2[[#This Row],[Away Team]])</f>
        <v>Arkansas State Red Wolves</v>
      </c>
      <c r="Q393" t="str">
        <f>IF(Table2[[#This Row],[Home Win]]=1, Table2[[#This Row],[Away Team]], Table2[[#This Row],[Home Team]])</f>
        <v>Ball State Cardinals</v>
      </c>
      <c r="R39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393" s="2" t="b">
        <f>OR(Table2[[#This Row],[Away Bowl Scores]]=0, Table2[[#This Row],[Home Bowl Scores]]=0)</f>
        <v>0</v>
      </c>
      <c r="T393" s="2">
        <f>SUM(Table2[[#This Row],[Home Bowl Scores]:[Away Bowl Scores]])</f>
        <v>43</v>
      </c>
    </row>
    <row r="394" spans="2:20" x14ac:dyDescent="0.3">
      <c r="B394">
        <v>2012</v>
      </c>
      <c r="C394">
        <v>64512</v>
      </c>
      <c r="D394" t="s">
        <v>611</v>
      </c>
      <c r="E394" t="s">
        <v>728</v>
      </c>
      <c r="F394" t="s">
        <v>611</v>
      </c>
      <c r="G394" t="s">
        <v>4824</v>
      </c>
      <c r="H394">
        <v>17762</v>
      </c>
      <c r="I394">
        <v>20</v>
      </c>
      <c r="J394">
        <v>23</v>
      </c>
      <c r="K394">
        <v>11</v>
      </c>
      <c r="L394">
        <v>3</v>
      </c>
      <c r="M394">
        <v>11</v>
      </c>
      <c r="N394">
        <v>2</v>
      </c>
      <c r="O394">
        <f>IF(Table2[[#This Row],[Home Bowl Scores]]&gt;Table2[[#This Row],[Away Bowl Scores]], 1, 0)</f>
        <v>0</v>
      </c>
      <c r="P394" t="str">
        <f>IF(Table2[[#This Row],[Home Win]]=1, Table2[[#This Row],[Home Team]], Table2[[#This Row],[Away Team]])</f>
        <v>Michigan Wolverines</v>
      </c>
      <c r="Q394" t="str">
        <f>IF(Table2[[#This Row],[Home Win]]=1, Table2[[#This Row],[Away Team]], Table2[[#This Row],[Home Team]])</f>
        <v>Virginia Tech Hokies</v>
      </c>
      <c r="R39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94" s="2" t="b">
        <f>OR(Table2[[#This Row],[Away Bowl Scores]]=0, Table2[[#This Row],[Home Bowl Scores]]=0)</f>
        <v>0</v>
      </c>
      <c r="T394" s="2">
        <f>SUM(Table2[[#This Row],[Home Bowl Scores]:[Away Bowl Scores]])</f>
        <v>43</v>
      </c>
    </row>
    <row r="395" spans="2:20" x14ac:dyDescent="0.3">
      <c r="B395">
        <v>2012</v>
      </c>
      <c r="C395">
        <v>61351</v>
      </c>
      <c r="D395" t="s">
        <v>593</v>
      </c>
      <c r="E395" t="s">
        <v>689</v>
      </c>
      <c r="F395" t="s">
        <v>593</v>
      </c>
      <c r="G395" t="s">
        <v>4837</v>
      </c>
      <c r="H395">
        <v>17759</v>
      </c>
      <c r="I395">
        <v>30</v>
      </c>
      <c r="J395">
        <v>13</v>
      </c>
      <c r="K395">
        <v>11</v>
      </c>
      <c r="L395">
        <v>2</v>
      </c>
      <c r="M395">
        <v>9</v>
      </c>
      <c r="N395">
        <v>4</v>
      </c>
      <c r="O395">
        <f>IF(Table2[[#This Row],[Home Bowl Scores]]&gt;Table2[[#This Row],[Away Bowl Scores]], 1, 0)</f>
        <v>1</v>
      </c>
      <c r="P395" t="str">
        <f>IF(Table2[[#This Row],[Home Win]]=1, Table2[[#This Row],[Home Team]], Table2[[#This Row],[Away Team]])</f>
        <v>South Carolina Gamecocks</v>
      </c>
      <c r="Q395" t="str">
        <f>IF(Table2[[#This Row],[Home Win]]=1, Table2[[#This Row],[Away Team]], Table2[[#This Row],[Home Team]])</f>
        <v>Nebraska Cornhuskers</v>
      </c>
      <c r="R39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95" s="2" t="b">
        <f>OR(Table2[[#This Row],[Away Bowl Scores]]=0, Table2[[#This Row],[Home Bowl Scores]]=0)</f>
        <v>0</v>
      </c>
      <c r="T395" s="2">
        <f>SUM(Table2[[#This Row],[Home Bowl Scores]:[Away Bowl Scores]])</f>
        <v>43</v>
      </c>
    </row>
    <row r="396" spans="2:20" x14ac:dyDescent="0.3">
      <c r="B396">
        <v>2010</v>
      </c>
      <c r="C396">
        <v>93963</v>
      </c>
      <c r="D396" t="s">
        <v>1331</v>
      </c>
      <c r="E396" t="s">
        <v>806</v>
      </c>
      <c r="F396" t="s">
        <v>1331</v>
      </c>
      <c r="G396" t="s">
        <v>4823</v>
      </c>
      <c r="H396">
        <v>14743</v>
      </c>
      <c r="I396">
        <v>17</v>
      </c>
      <c r="J396">
        <v>26</v>
      </c>
      <c r="K396">
        <v>10</v>
      </c>
      <c r="L396">
        <v>3</v>
      </c>
      <c r="M396">
        <v>11</v>
      </c>
      <c r="N396">
        <v>2</v>
      </c>
      <c r="O396">
        <f>IF(Table2[[#This Row],[Home Bowl Scores]]&gt;Table2[[#This Row],[Away Bowl Scores]], 1, 0)</f>
        <v>0</v>
      </c>
      <c r="P396" t="str">
        <f>IF(Table2[[#This Row],[Home Win]]=1, Table2[[#This Row],[Home Team]], Table2[[#This Row],[Away Team]])</f>
        <v>Ohio State Buckeyes</v>
      </c>
      <c r="Q396" t="str">
        <f>IF(Table2[[#This Row],[Home Win]]=1, Table2[[#This Row],[Away Team]], Table2[[#This Row],[Home Team]])</f>
        <v>Oregon Ducks</v>
      </c>
      <c r="R39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96" s="2" t="b">
        <f>OR(Table2[[#This Row],[Away Bowl Scores]]=0, Table2[[#This Row],[Home Bowl Scores]]=0)</f>
        <v>0</v>
      </c>
      <c r="T396" s="2">
        <f>SUM(Table2[[#This Row],[Home Bowl Scores]:[Away Bowl Scores]])</f>
        <v>43</v>
      </c>
    </row>
    <row r="397" spans="2:20" x14ac:dyDescent="0.3">
      <c r="B397">
        <v>2010</v>
      </c>
      <c r="C397">
        <v>72217</v>
      </c>
      <c r="D397" t="s">
        <v>730</v>
      </c>
      <c r="E397" t="s">
        <v>593</v>
      </c>
      <c r="F397" t="s">
        <v>730</v>
      </c>
      <c r="G397" t="s">
        <v>4835</v>
      </c>
      <c r="H397">
        <v>16240</v>
      </c>
      <c r="I397">
        <v>26</v>
      </c>
      <c r="J397">
        <v>17</v>
      </c>
      <c r="K397">
        <v>10</v>
      </c>
      <c r="L397">
        <v>4</v>
      </c>
      <c r="M397">
        <v>9</v>
      </c>
      <c r="N397">
        <v>5</v>
      </c>
      <c r="O397">
        <f>IF(Table2[[#This Row],[Home Bowl Scores]]&gt;Table2[[#This Row],[Away Bowl Scores]], 1, 0)</f>
        <v>1</v>
      </c>
      <c r="P397" t="str">
        <f>IF(Table2[[#This Row],[Home Win]]=1, Table2[[#This Row],[Home Team]], Table2[[#This Row],[Away Team]])</f>
        <v>Florida State Seminoles</v>
      </c>
      <c r="Q397" t="str">
        <f>IF(Table2[[#This Row],[Home Win]]=1, Table2[[#This Row],[Away Team]], Table2[[#This Row],[Home Team]])</f>
        <v>South Carolina Gamecocks</v>
      </c>
      <c r="R39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397" s="2" t="b">
        <f>OR(Table2[[#This Row],[Away Bowl Scores]]=0, Table2[[#This Row],[Home Bowl Scores]]=0)</f>
        <v>0</v>
      </c>
      <c r="T397" s="2">
        <f>SUM(Table2[[#This Row],[Home Bowl Scores]:[Away Bowl Scores]])</f>
        <v>43</v>
      </c>
    </row>
    <row r="398" spans="2:20" x14ac:dyDescent="0.3">
      <c r="B398">
        <v>2007</v>
      </c>
      <c r="C398">
        <v>74413</v>
      </c>
      <c r="D398" t="s">
        <v>882</v>
      </c>
      <c r="E398" t="s">
        <v>808</v>
      </c>
      <c r="F398" t="s">
        <v>882</v>
      </c>
      <c r="G398" t="s">
        <v>4835</v>
      </c>
      <c r="H398">
        <v>11700</v>
      </c>
      <c r="I398">
        <v>23</v>
      </c>
      <c r="J398">
        <v>20</v>
      </c>
      <c r="K398">
        <v>9</v>
      </c>
      <c r="L398">
        <v>4</v>
      </c>
      <c r="M398">
        <v>9</v>
      </c>
      <c r="N398">
        <v>4</v>
      </c>
      <c r="O398">
        <f>IF(Table2[[#This Row],[Home Bowl Scores]]&gt;Table2[[#This Row],[Away Bowl Scores]], 1, 0)</f>
        <v>1</v>
      </c>
      <c r="P398" t="str">
        <f>IF(Table2[[#This Row],[Home Win]]=1, Table2[[#This Row],[Home Team]], Table2[[#This Row],[Away Team]])</f>
        <v>Auburn Tigers</v>
      </c>
      <c r="Q398" t="str">
        <f>IF(Table2[[#This Row],[Home Win]]=1, Table2[[#This Row],[Away Team]], Table2[[#This Row],[Home Team]])</f>
        <v>Clemson Tigers</v>
      </c>
      <c r="R39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398" s="2" t="b">
        <f>OR(Table2[[#This Row],[Away Bowl Scores]]=0, Table2[[#This Row],[Home Bowl Scores]]=0)</f>
        <v>0</v>
      </c>
      <c r="T398" s="2">
        <f>SUM(Table2[[#This Row],[Home Bowl Scores]:[Away Bowl Scores]])</f>
        <v>43</v>
      </c>
    </row>
    <row r="399" spans="2:20" x14ac:dyDescent="0.3">
      <c r="B399">
        <v>2005</v>
      </c>
      <c r="C399">
        <v>65620</v>
      </c>
      <c r="D399" t="s">
        <v>767</v>
      </c>
      <c r="E399" t="s">
        <v>529</v>
      </c>
      <c r="F399" t="s">
        <v>767</v>
      </c>
      <c r="G399" t="s">
        <v>4819</v>
      </c>
      <c r="H399">
        <v>8729</v>
      </c>
      <c r="I399">
        <v>40</v>
      </c>
      <c r="J399">
        <v>3</v>
      </c>
      <c r="K399">
        <v>11</v>
      </c>
      <c r="L399">
        <v>2</v>
      </c>
      <c r="M399">
        <v>9</v>
      </c>
      <c r="N399">
        <v>3</v>
      </c>
      <c r="O399">
        <f>IF(Table2[[#This Row],[Home Bowl Scores]]&gt;Table2[[#This Row],[Away Bowl Scores]], 1, 0)</f>
        <v>1</v>
      </c>
      <c r="P399" t="str">
        <f>IF(Table2[[#This Row],[Home Win]]=1, Table2[[#This Row],[Home Team]], Table2[[#This Row],[Away Team]])</f>
        <v>LSU Tigers</v>
      </c>
      <c r="Q399" t="str">
        <f>IF(Table2[[#This Row],[Home Win]]=1, Table2[[#This Row],[Away Team]], Table2[[#This Row],[Home Team]])</f>
        <v>Miami (FL) Hurricanes</v>
      </c>
      <c r="R39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399" s="2" t="b">
        <f>OR(Table2[[#This Row],[Away Bowl Scores]]=0, Table2[[#This Row],[Home Bowl Scores]]=0)</f>
        <v>0</v>
      </c>
      <c r="T399" s="2">
        <f>SUM(Table2[[#This Row],[Home Bowl Scores]:[Away Bowl Scores]])</f>
        <v>43</v>
      </c>
    </row>
    <row r="400" spans="2:20" x14ac:dyDescent="0.3">
      <c r="B400">
        <v>2002</v>
      </c>
      <c r="C400">
        <v>39183</v>
      </c>
      <c r="D400" t="s">
        <v>455</v>
      </c>
      <c r="E400" t="s">
        <v>610</v>
      </c>
      <c r="F400" t="s">
        <v>455</v>
      </c>
      <c r="G400" t="s">
        <v>4814</v>
      </c>
      <c r="H400">
        <v>4394</v>
      </c>
      <c r="I400">
        <v>29</v>
      </c>
      <c r="J400">
        <v>14</v>
      </c>
      <c r="K400">
        <v>8</v>
      </c>
      <c r="L400">
        <v>5</v>
      </c>
      <c r="M400">
        <v>9</v>
      </c>
      <c r="N400">
        <v>5</v>
      </c>
      <c r="O400">
        <f>IF(Table2[[#This Row],[Home Bowl Scores]]&gt;Table2[[#This Row],[Away Bowl Scores]], 1, 0)</f>
        <v>1</v>
      </c>
      <c r="P400" t="str">
        <f>IF(Table2[[#This Row],[Home Win]]=1, Table2[[#This Row],[Home Team]], Table2[[#This Row],[Away Team]])</f>
        <v>Minnesota Golden Gophers</v>
      </c>
      <c r="Q400" t="str">
        <f>IF(Table2[[#This Row],[Home Win]]=1, Table2[[#This Row],[Away Team]], Table2[[#This Row],[Home Team]])</f>
        <v>Arkansas Razorbacks</v>
      </c>
      <c r="R40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00" s="2" t="b">
        <f>OR(Table2[[#This Row],[Away Bowl Scores]]=0, Table2[[#This Row],[Home Bowl Scores]]=0)</f>
        <v>0</v>
      </c>
      <c r="T400" s="2">
        <f>SUM(Table2[[#This Row],[Home Bowl Scores]:[Away Bowl Scores]])</f>
        <v>43</v>
      </c>
    </row>
    <row r="401" spans="2:20" x14ac:dyDescent="0.3">
      <c r="B401">
        <v>2002</v>
      </c>
      <c r="C401">
        <v>19024</v>
      </c>
      <c r="D401" t="s">
        <v>1063</v>
      </c>
      <c r="E401" t="s">
        <v>3820</v>
      </c>
      <c r="F401" t="s">
        <v>1063</v>
      </c>
      <c r="G401" t="s">
        <v>4789</v>
      </c>
      <c r="H401">
        <v>4381</v>
      </c>
      <c r="I401">
        <v>19</v>
      </c>
      <c r="J401">
        <v>24</v>
      </c>
      <c r="K401">
        <v>7</v>
      </c>
      <c r="L401">
        <v>7</v>
      </c>
      <c r="M401">
        <v>8</v>
      </c>
      <c r="N401">
        <v>5</v>
      </c>
      <c r="O401">
        <f>IF(Table2[[#This Row],[Home Bowl Scores]]&gt;Table2[[#This Row],[Away Bowl Scores]], 1, 0)</f>
        <v>0</v>
      </c>
      <c r="P401" t="str">
        <f>IF(Table2[[#This Row],[Home Win]]=1, Table2[[#This Row],[Home Team]], Table2[[#This Row],[Away Team]])</f>
        <v>North Texas Eagles</v>
      </c>
      <c r="Q401" t="str">
        <f>IF(Table2[[#This Row],[Home Win]]=1, Table2[[#This Row],[Away Team]], Table2[[#This Row],[Home Team]])</f>
        <v>Cincinnati Bearcats</v>
      </c>
      <c r="R40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01" s="2" t="b">
        <f>OR(Table2[[#This Row],[Away Bowl Scores]]=0, Table2[[#This Row],[Home Bowl Scores]]=0)</f>
        <v>0</v>
      </c>
      <c r="T401" s="2">
        <f>SUM(Table2[[#This Row],[Home Bowl Scores]:[Away Bowl Scores]])</f>
        <v>43</v>
      </c>
    </row>
    <row r="402" spans="2:20" x14ac:dyDescent="0.3">
      <c r="B402">
        <v>2013</v>
      </c>
      <c r="C402">
        <v>52125</v>
      </c>
      <c r="D402" t="s">
        <v>746</v>
      </c>
      <c r="E402" t="s">
        <v>1292</v>
      </c>
      <c r="F402" t="s">
        <v>746</v>
      </c>
      <c r="G402" t="s">
        <v>4814</v>
      </c>
      <c r="H402">
        <v>20817</v>
      </c>
      <c r="I402">
        <v>17</v>
      </c>
      <c r="J402">
        <v>25</v>
      </c>
      <c r="K402">
        <v>7</v>
      </c>
      <c r="L402">
        <v>6</v>
      </c>
      <c r="M402">
        <v>8</v>
      </c>
      <c r="N402">
        <v>5</v>
      </c>
      <c r="O402">
        <f>IF(Table2[[#This Row],[Home Bowl Scores]]&gt;Table2[[#This Row],[Away Bowl Scores]], 1, 0)</f>
        <v>0</v>
      </c>
      <c r="P402" t="str">
        <f>IF(Table2[[#This Row],[Home Win]]=1, Table2[[#This Row],[Home Team]], Table2[[#This Row],[Away Team]])</f>
        <v>Ole Miss Rebels</v>
      </c>
      <c r="Q402" t="str">
        <f>IF(Table2[[#This Row],[Home Win]]=1, Table2[[#This Row],[Away Team]], Table2[[#This Row],[Home Team]])</f>
        <v>Georgia Tech Yellow Jackets</v>
      </c>
      <c r="R40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02" s="2" t="b">
        <f>OR(Table2[[#This Row],[Away Bowl Scores]]=0, Table2[[#This Row],[Home Bowl Scores]]=0)</f>
        <v>0</v>
      </c>
      <c r="T402" s="2">
        <f>SUM(Table2[[#This Row],[Home Bowl Scores]:[Away Bowl Scores]])</f>
        <v>42</v>
      </c>
    </row>
    <row r="403" spans="2:20" x14ac:dyDescent="0.3">
      <c r="B403">
        <v>2005</v>
      </c>
      <c r="C403">
        <v>73519</v>
      </c>
      <c r="D403" t="s">
        <v>554</v>
      </c>
      <c r="E403" t="s">
        <v>501</v>
      </c>
      <c r="F403" t="s">
        <v>554</v>
      </c>
      <c r="G403" t="s">
        <v>4820</v>
      </c>
      <c r="H403">
        <v>7320</v>
      </c>
      <c r="I403">
        <v>35</v>
      </c>
      <c r="J403">
        <v>7</v>
      </c>
      <c r="K403">
        <v>12</v>
      </c>
      <c r="L403">
        <v>0</v>
      </c>
      <c r="M403">
        <v>8</v>
      </c>
      <c r="N403">
        <v>4</v>
      </c>
      <c r="O403">
        <f>IF(Table2[[#This Row],[Home Bowl Scores]]&gt;Table2[[#This Row],[Away Bowl Scores]], 1, 0)</f>
        <v>1</v>
      </c>
      <c r="P403" t="str">
        <f>IF(Table2[[#This Row],[Home Win]]=1, Table2[[#This Row],[Home Team]], Table2[[#This Row],[Away Team]])</f>
        <v>Utah Utes</v>
      </c>
      <c r="Q403" t="str">
        <f>IF(Table2[[#This Row],[Home Win]]=1, Table2[[#This Row],[Away Team]], Table2[[#This Row],[Home Team]])</f>
        <v>Pittsburgh Panthers</v>
      </c>
      <c r="R40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403" s="2" t="b">
        <f>OR(Table2[[#This Row],[Away Bowl Scores]]=0, Table2[[#This Row],[Home Bowl Scores]]=0)</f>
        <v>0</v>
      </c>
      <c r="T403" s="2">
        <f>SUM(Table2[[#This Row],[Home Bowl Scores]:[Away Bowl Scores]])</f>
        <v>42</v>
      </c>
    </row>
    <row r="404" spans="2:20" x14ac:dyDescent="0.3">
      <c r="B404">
        <v>2004</v>
      </c>
      <c r="C404">
        <v>93849</v>
      </c>
      <c r="D404" t="s">
        <v>863</v>
      </c>
      <c r="E404" t="s">
        <v>728</v>
      </c>
      <c r="F404" t="s">
        <v>863</v>
      </c>
      <c r="G404" t="s">
        <v>4823</v>
      </c>
      <c r="H404">
        <v>5906</v>
      </c>
      <c r="I404">
        <v>28</v>
      </c>
      <c r="J404">
        <v>14</v>
      </c>
      <c r="K404">
        <v>12</v>
      </c>
      <c r="L404">
        <v>1</v>
      </c>
      <c r="M404">
        <v>10</v>
      </c>
      <c r="N404">
        <v>3</v>
      </c>
      <c r="O404">
        <f>IF(Table2[[#This Row],[Home Bowl Scores]]&gt;Table2[[#This Row],[Away Bowl Scores]], 1, 0)</f>
        <v>1</v>
      </c>
      <c r="P404" t="str">
        <f>IF(Table2[[#This Row],[Home Win]]=1, Table2[[#This Row],[Home Team]], Table2[[#This Row],[Away Team]])</f>
        <v>USC Trojans</v>
      </c>
      <c r="Q404" t="str">
        <f>IF(Table2[[#This Row],[Home Win]]=1, Table2[[#This Row],[Away Team]], Table2[[#This Row],[Home Team]])</f>
        <v>Michigan Wolverines</v>
      </c>
      <c r="R40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404" s="2" t="b">
        <f>OR(Table2[[#This Row],[Away Bowl Scores]]=0, Table2[[#This Row],[Home Bowl Scores]]=0)</f>
        <v>0</v>
      </c>
      <c r="T404" s="2">
        <f>SUM(Table2[[#This Row],[Home Bowl Scores]:[Away Bowl Scores]])</f>
        <v>42</v>
      </c>
    </row>
    <row r="405" spans="2:20" x14ac:dyDescent="0.3">
      <c r="B405">
        <v>2003</v>
      </c>
      <c r="C405">
        <v>55109</v>
      </c>
      <c r="D405" t="s">
        <v>882</v>
      </c>
      <c r="E405" t="s">
        <v>846</v>
      </c>
      <c r="F405" t="s">
        <v>882</v>
      </c>
      <c r="G405" t="s">
        <v>4814</v>
      </c>
      <c r="H405">
        <v>5898</v>
      </c>
      <c r="I405">
        <v>28</v>
      </c>
      <c r="J405">
        <v>14</v>
      </c>
      <c r="K405">
        <v>8</v>
      </c>
      <c r="L405">
        <v>5</v>
      </c>
      <c r="M405">
        <v>7</v>
      </c>
      <c r="N405">
        <v>6</v>
      </c>
      <c r="O405">
        <f>IF(Table2[[#This Row],[Home Bowl Scores]]&gt;Table2[[#This Row],[Away Bowl Scores]], 1, 0)</f>
        <v>1</v>
      </c>
      <c r="P405" t="str">
        <f>IF(Table2[[#This Row],[Home Win]]=1, Table2[[#This Row],[Home Team]], Table2[[#This Row],[Away Team]])</f>
        <v>Auburn Tigers</v>
      </c>
      <c r="Q405" t="str">
        <f>IF(Table2[[#This Row],[Home Win]]=1, Table2[[#This Row],[Away Team]], Table2[[#This Row],[Home Team]])</f>
        <v>Wisconsin Badgers</v>
      </c>
      <c r="R40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05" s="2" t="b">
        <f>OR(Table2[[#This Row],[Away Bowl Scores]]=0, Table2[[#This Row],[Home Bowl Scores]]=0)</f>
        <v>0</v>
      </c>
      <c r="T405" s="2">
        <f>SUM(Table2[[#This Row],[Home Bowl Scores]:[Away Bowl Scores]])</f>
        <v>42</v>
      </c>
    </row>
    <row r="406" spans="2:20" x14ac:dyDescent="0.3">
      <c r="B406">
        <v>2000</v>
      </c>
      <c r="C406">
        <v>73614</v>
      </c>
      <c r="D406" t="s">
        <v>767</v>
      </c>
      <c r="E406" t="s">
        <v>746</v>
      </c>
      <c r="F406" t="s">
        <v>767</v>
      </c>
      <c r="G406" t="s">
        <v>4819</v>
      </c>
      <c r="H406">
        <v>1391</v>
      </c>
      <c r="I406">
        <v>28</v>
      </c>
      <c r="J406">
        <v>14</v>
      </c>
      <c r="K406">
        <v>8</v>
      </c>
      <c r="L406">
        <v>4</v>
      </c>
      <c r="M406">
        <v>9</v>
      </c>
      <c r="N406">
        <v>3</v>
      </c>
      <c r="O406">
        <f>IF(Table2[[#This Row],[Home Bowl Scores]]&gt;Table2[[#This Row],[Away Bowl Scores]], 1, 0)</f>
        <v>1</v>
      </c>
      <c r="P406" t="str">
        <f>IF(Table2[[#This Row],[Home Win]]=1, Table2[[#This Row],[Home Team]], Table2[[#This Row],[Away Team]])</f>
        <v>LSU Tigers</v>
      </c>
      <c r="Q406" t="str">
        <f>IF(Table2[[#This Row],[Home Win]]=1, Table2[[#This Row],[Away Team]], Table2[[#This Row],[Home Team]])</f>
        <v>Georgia Tech Yellow Jackets</v>
      </c>
      <c r="R40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406" s="2" t="b">
        <f>OR(Table2[[#This Row],[Away Bowl Scores]]=0, Table2[[#This Row],[Home Bowl Scores]]=0)</f>
        <v>0</v>
      </c>
      <c r="T406" s="2">
        <f>SUM(Table2[[#This Row],[Home Bowl Scores]:[Away Bowl Scores]])</f>
        <v>42</v>
      </c>
    </row>
    <row r="407" spans="2:20" x14ac:dyDescent="0.3">
      <c r="B407">
        <v>2016</v>
      </c>
      <c r="C407">
        <v>58212</v>
      </c>
      <c r="D407" t="s">
        <v>648</v>
      </c>
      <c r="E407" t="s">
        <v>865</v>
      </c>
      <c r="F407" t="s">
        <v>648</v>
      </c>
      <c r="G407" t="s">
        <v>4817</v>
      </c>
      <c r="H407">
        <v>25529</v>
      </c>
      <c r="I407">
        <v>24</v>
      </c>
      <c r="J407">
        <v>17</v>
      </c>
      <c r="K407">
        <v>10</v>
      </c>
      <c r="L407">
        <v>3</v>
      </c>
      <c r="M407">
        <v>7</v>
      </c>
      <c r="N407">
        <v>6</v>
      </c>
      <c r="O407">
        <f>IF(Table2[[#This Row],[Home Bowl Scores]]&gt;Table2[[#This Row],[Away Bowl Scores]], 1, 0)</f>
        <v>1</v>
      </c>
      <c r="P407" t="str">
        <f>IF(Table2[[#This Row],[Home Win]]=1, Table2[[#This Row],[Home Team]], Table2[[#This Row],[Away Team]])</f>
        <v>Georgia Bulldogs</v>
      </c>
      <c r="Q407" t="str">
        <f>IF(Table2[[#This Row],[Home Win]]=1, Table2[[#This Row],[Away Team]], Table2[[#This Row],[Home Team]])</f>
        <v>Penn State Nittany Lions</v>
      </c>
      <c r="R40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407" s="2" t="b">
        <f>OR(Table2[[#This Row],[Away Bowl Scores]]=0, Table2[[#This Row],[Home Bowl Scores]]=0)</f>
        <v>0</v>
      </c>
      <c r="T407" s="2">
        <f>SUM(Table2[[#This Row],[Home Bowl Scores]:[Away Bowl Scores]])</f>
        <v>41</v>
      </c>
    </row>
    <row r="408" spans="2:20" x14ac:dyDescent="0.3">
      <c r="B408">
        <v>2015</v>
      </c>
      <c r="C408">
        <v>59430</v>
      </c>
      <c r="D408" t="s">
        <v>186</v>
      </c>
      <c r="E408" t="s">
        <v>882</v>
      </c>
      <c r="F408" t="s">
        <v>186</v>
      </c>
      <c r="G408" t="s">
        <v>4809</v>
      </c>
      <c r="H408">
        <v>25532</v>
      </c>
      <c r="I408">
        <v>10</v>
      </c>
      <c r="J408">
        <v>31</v>
      </c>
      <c r="K408">
        <v>9</v>
      </c>
      <c r="L408">
        <v>4</v>
      </c>
      <c r="M408">
        <v>7</v>
      </c>
      <c r="N408">
        <v>6</v>
      </c>
      <c r="O408">
        <f>IF(Table2[[#This Row],[Home Bowl Scores]]&gt;Table2[[#This Row],[Away Bowl Scores]], 1, 0)</f>
        <v>0</v>
      </c>
      <c r="P408" t="str">
        <f>IF(Table2[[#This Row],[Home Win]]=1, Table2[[#This Row],[Home Team]], Table2[[#This Row],[Away Team]])</f>
        <v>Auburn Tigers</v>
      </c>
      <c r="Q408" t="str">
        <f>IF(Table2[[#This Row],[Home Win]]=1, Table2[[#This Row],[Away Team]], Table2[[#This Row],[Home Team]])</f>
        <v>Memphis Tigers</v>
      </c>
      <c r="R40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408" s="2" t="b">
        <f>OR(Table2[[#This Row],[Away Bowl Scores]]=0, Table2[[#This Row],[Home Bowl Scores]]=0)</f>
        <v>0</v>
      </c>
      <c r="T408" s="2">
        <f>SUM(Table2[[#This Row],[Home Bowl Scores]:[Away Bowl Scores]])</f>
        <v>41</v>
      </c>
    </row>
    <row r="409" spans="2:20" x14ac:dyDescent="0.3">
      <c r="B409">
        <v>2013</v>
      </c>
      <c r="C409">
        <v>72073</v>
      </c>
      <c r="D409" t="s">
        <v>730</v>
      </c>
      <c r="E409" t="s">
        <v>1021</v>
      </c>
      <c r="F409" t="s">
        <v>730</v>
      </c>
      <c r="G409" t="s">
        <v>4816</v>
      </c>
      <c r="H409">
        <v>19267</v>
      </c>
      <c r="I409">
        <v>31</v>
      </c>
      <c r="J409">
        <v>10</v>
      </c>
      <c r="K409">
        <v>12</v>
      </c>
      <c r="L409">
        <v>2</v>
      </c>
      <c r="M409">
        <v>12</v>
      </c>
      <c r="N409">
        <v>2</v>
      </c>
      <c r="O409">
        <f>IF(Table2[[#This Row],[Home Bowl Scores]]&gt;Table2[[#This Row],[Away Bowl Scores]], 1, 0)</f>
        <v>1</v>
      </c>
      <c r="P409" t="str">
        <f>IF(Table2[[#This Row],[Home Win]]=1, Table2[[#This Row],[Home Team]], Table2[[#This Row],[Away Team]])</f>
        <v>Florida State Seminoles</v>
      </c>
      <c r="Q409" t="str">
        <f>IF(Table2[[#This Row],[Home Win]]=1, Table2[[#This Row],[Away Team]], Table2[[#This Row],[Home Team]])</f>
        <v>Northern Illinois Huskies</v>
      </c>
      <c r="R40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409" s="2" t="b">
        <f>OR(Table2[[#This Row],[Away Bowl Scores]]=0, Table2[[#This Row],[Home Bowl Scores]]=0)</f>
        <v>0</v>
      </c>
      <c r="T409" s="2">
        <f>SUM(Table2[[#This Row],[Home Bowl Scores]:[Away Bowl Scores]])</f>
        <v>41</v>
      </c>
    </row>
    <row r="410" spans="2:20" x14ac:dyDescent="0.3">
      <c r="B410">
        <v>2012</v>
      </c>
      <c r="C410">
        <v>61312</v>
      </c>
      <c r="D410" t="s">
        <v>826</v>
      </c>
      <c r="E410" t="s">
        <v>806</v>
      </c>
      <c r="F410" t="s">
        <v>826</v>
      </c>
      <c r="G410" t="s">
        <v>4836</v>
      </c>
      <c r="H410">
        <v>17757</v>
      </c>
      <c r="I410">
        <v>24</v>
      </c>
      <c r="J410">
        <v>17</v>
      </c>
      <c r="K410">
        <v>7</v>
      </c>
      <c r="L410">
        <v>6</v>
      </c>
      <c r="M410">
        <v>6</v>
      </c>
      <c r="N410">
        <v>7</v>
      </c>
      <c r="O410">
        <f>IF(Table2[[#This Row],[Home Bowl Scores]]&gt;Table2[[#This Row],[Away Bowl Scores]], 1, 0)</f>
        <v>1</v>
      </c>
      <c r="P410" t="str">
        <f>IF(Table2[[#This Row],[Home Win]]=1, Table2[[#This Row],[Home Team]], Table2[[#This Row],[Away Team]])</f>
        <v>Florida Gators</v>
      </c>
      <c r="Q410" t="str">
        <f>IF(Table2[[#This Row],[Home Win]]=1, Table2[[#This Row],[Away Team]], Table2[[#This Row],[Home Team]])</f>
        <v>Ohio State Buckeyes</v>
      </c>
      <c r="R41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410" s="2" t="b">
        <f>OR(Table2[[#This Row],[Away Bowl Scores]]=0, Table2[[#This Row],[Home Bowl Scores]]=0)</f>
        <v>0</v>
      </c>
      <c r="T410" s="2">
        <f>SUM(Table2[[#This Row],[Home Bowl Scores]:[Away Bowl Scores]])</f>
        <v>41</v>
      </c>
    </row>
    <row r="411" spans="2:20" x14ac:dyDescent="0.3">
      <c r="B411">
        <v>2011</v>
      </c>
      <c r="C411">
        <v>78603</v>
      </c>
      <c r="D411" t="s">
        <v>882</v>
      </c>
      <c r="E411" t="s">
        <v>1331</v>
      </c>
      <c r="F411" t="s">
        <v>882</v>
      </c>
      <c r="G411" t="s">
        <v>4839</v>
      </c>
      <c r="H411">
        <v>16254</v>
      </c>
      <c r="I411">
        <v>22</v>
      </c>
      <c r="J411">
        <v>19</v>
      </c>
      <c r="K411">
        <v>14</v>
      </c>
      <c r="L411">
        <v>0</v>
      </c>
      <c r="M411">
        <v>12</v>
      </c>
      <c r="N411">
        <v>1</v>
      </c>
      <c r="O411">
        <f>IF(Table2[[#This Row],[Home Bowl Scores]]&gt;Table2[[#This Row],[Away Bowl Scores]], 1, 0)</f>
        <v>1</v>
      </c>
      <c r="P411" t="str">
        <f>IF(Table2[[#This Row],[Home Win]]=1, Table2[[#This Row],[Home Team]], Table2[[#This Row],[Away Team]])</f>
        <v>Auburn Tigers</v>
      </c>
      <c r="Q411" t="str">
        <f>IF(Table2[[#This Row],[Home Win]]=1, Table2[[#This Row],[Away Team]], Table2[[#This Row],[Home Team]])</f>
        <v>Oregon Ducks</v>
      </c>
      <c r="R41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411" s="2" t="b">
        <f>OR(Table2[[#This Row],[Away Bowl Scores]]=0, Table2[[#This Row],[Home Bowl Scores]]=0)</f>
        <v>0</v>
      </c>
      <c r="T411" s="2">
        <f>SUM(Table2[[#This Row],[Home Bowl Scores]:[Away Bowl Scores]])</f>
        <v>41</v>
      </c>
    </row>
    <row r="412" spans="2:20" x14ac:dyDescent="0.3">
      <c r="B412">
        <v>2011</v>
      </c>
      <c r="C412">
        <v>32630</v>
      </c>
      <c r="D412" t="s">
        <v>138</v>
      </c>
      <c r="E412" t="s">
        <v>1170</v>
      </c>
      <c r="F412" t="s">
        <v>138</v>
      </c>
      <c r="G412" t="s">
        <v>4797</v>
      </c>
      <c r="H412">
        <v>17739</v>
      </c>
      <c r="I412">
        <v>24</v>
      </c>
      <c r="J412">
        <v>17</v>
      </c>
      <c r="K412">
        <v>12</v>
      </c>
      <c r="L412">
        <v>2</v>
      </c>
      <c r="M412">
        <v>7</v>
      </c>
      <c r="N412">
        <v>6</v>
      </c>
      <c r="O412">
        <f>IF(Table2[[#This Row],[Home Bowl Scores]]&gt;Table2[[#This Row],[Away Bowl Scores]], 1, 0)</f>
        <v>1</v>
      </c>
      <c r="P412" t="str">
        <f>IF(Table2[[#This Row],[Home Win]]=1, Table2[[#This Row],[Home Team]], Table2[[#This Row],[Away Team]])</f>
        <v>Southern Miss Golden Eagles</v>
      </c>
      <c r="Q412" t="str">
        <f>IF(Table2[[#This Row],[Home Win]]=1, Table2[[#This Row],[Away Team]], Table2[[#This Row],[Home Team]])</f>
        <v>Nevada Wolf Pack</v>
      </c>
      <c r="R41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412" s="2" t="b">
        <f>OR(Table2[[#This Row],[Away Bowl Scores]]=0, Table2[[#This Row],[Home Bowl Scores]]=0)</f>
        <v>0</v>
      </c>
      <c r="T412" s="2">
        <f>SUM(Table2[[#This Row],[Home Bowl Scores]:[Away Bowl Scores]])</f>
        <v>41</v>
      </c>
    </row>
    <row r="413" spans="2:20" x14ac:dyDescent="0.3">
      <c r="B413">
        <v>2009</v>
      </c>
      <c r="C413">
        <v>55117</v>
      </c>
      <c r="D413" t="s">
        <v>828</v>
      </c>
      <c r="E413" t="s">
        <v>593</v>
      </c>
      <c r="F413" t="s">
        <v>828</v>
      </c>
      <c r="G413" t="s">
        <v>4821</v>
      </c>
      <c r="H413">
        <v>13248</v>
      </c>
      <c r="I413">
        <v>31</v>
      </c>
      <c r="J413">
        <v>10</v>
      </c>
      <c r="K413">
        <v>9</v>
      </c>
      <c r="L413">
        <v>4</v>
      </c>
      <c r="M413">
        <v>7</v>
      </c>
      <c r="N413">
        <v>6</v>
      </c>
      <c r="O413">
        <f>IF(Table2[[#This Row],[Home Bowl Scores]]&gt;Table2[[#This Row],[Away Bowl Scores]], 1, 0)</f>
        <v>1</v>
      </c>
      <c r="P413" t="str">
        <f>IF(Table2[[#This Row],[Home Win]]=1, Table2[[#This Row],[Home Team]], Table2[[#This Row],[Away Team]])</f>
        <v>Iowa Hawkeyes</v>
      </c>
      <c r="Q413" t="str">
        <f>IF(Table2[[#This Row],[Home Win]]=1, Table2[[#This Row],[Away Team]], Table2[[#This Row],[Home Team]])</f>
        <v>South Carolina Gamecocks</v>
      </c>
      <c r="R41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13" s="2" t="b">
        <f>OR(Table2[[#This Row],[Away Bowl Scores]]=0, Table2[[#This Row],[Home Bowl Scores]]=0)</f>
        <v>0</v>
      </c>
      <c r="T413" s="2">
        <f>SUM(Table2[[#This Row],[Home Bowl Scores]:[Away Bowl Scores]])</f>
        <v>41</v>
      </c>
    </row>
    <row r="414" spans="2:20" x14ac:dyDescent="0.3">
      <c r="B414">
        <v>2008</v>
      </c>
      <c r="C414">
        <v>71426</v>
      </c>
      <c r="D414" t="s">
        <v>746</v>
      </c>
      <c r="E414" t="s">
        <v>767</v>
      </c>
      <c r="F414" t="s">
        <v>746</v>
      </c>
      <c r="G414" t="s">
        <v>4835</v>
      </c>
      <c r="H414">
        <v>13247</v>
      </c>
      <c r="I414">
        <v>3</v>
      </c>
      <c r="J414">
        <v>38</v>
      </c>
      <c r="K414">
        <v>9</v>
      </c>
      <c r="L414">
        <v>4</v>
      </c>
      <c r="M414">
        <v>8</v>
      </c>
      <c r="N414">
        <v>5</v>
      </c>
      <c r="O414">
        <f>IF(Table2[[#This Row],[Home Bowl Scores]]&gt;Table2[[#This Row],[Away Bowl Scores]], 1, 0)</f>
        <v>0</v>
      </c>
      <c r="P414" t="str">
        <f>IF(Table2[[#This Row],[Home Win]]=1, Table2[[#This Row],[Home Team]], Table2[[#This Row],[Away Team]])</f>
        <v>LSU Tigers</v>
      </c>
      <c r="Q414" t="str">
        <f>IF(Table2[[#This Row],[Home Win]]=1, Table2[[#This Row],[Away Team]], Table2[[#This Row],[Home Team]])</f>
        <v>Georgia Tech Yellow Jackets</v>
      </c>
      <c r="R41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14" s="2" t="b">
        <f>OR(Table2[[#This Row],[Away Bowl Scores]]=0, Table2[[#This Row],[Home Bowl Scores]]=0)</f>
        <v>0</v>
      </c>
      <c r="T414" s="2">
        <f>SUM(Table2[[#This Row],[Home Bowl Scores]:[Away Bowl Scores]])</f>
        <v>41</v>
      </c>
    </row>
    <row r="415" spans="2:20" x14ac:dyDescent="0.3">
      <c r="B415">
        <v>2008</v>
      </c>
      <c r="C415">
        <v>42268</v>
      </c>
      <c r="D415" t="s">
        <v>1153</v>
      </c>
      <c r="E415" t="s">
        <v>529</v>
      </c>
      <c r="F415" t="s">
        <v>1153</v>
      </c>
      <c r="G415" t="s">
        <v>4848</v>
      </c>
      <c r="H415">
        <v>13236</v>
      </c>
      <c r="I415">
        <v>24</v>
      </c>
      <c r="J415">
        <v>17</v>
      </c>
      <c r="K415">
        <v>9</v>
      </c>
      <c r="L415">
        <v>4</v>
      </c>
      <c r="M415">
        <v>7</v>
      </c>
      <c r="N415">
        <v>6</v>
      </c>
      <c r="O415">
        <f>IF(Table2[[#This Row],[Home Bowl Scores]]&gt;Table2[[#This Row],[Away Bowl Scores]], 1, 0)</f>
        <v>1</v>
      </c>
      <c r="P415" t="str">
        <f>IF(Table2[[#This Row],[Home Win]]=1, Table2[[#This Row],[Home Team]], Table2[[#This Row],[Away Team]])</f>
        <v>California Golden Bears</v>
      </c>
      <c r="Q415" t="str">
        <f>IF(Table2[[#This Row],[Home Win]]=1, Table2[[#This Row],[Away Team]], Table2[[#This Row],[Home Team]])</f>
        <v>Miami (FL) Hurricanes</v>
      </c>
      <c r="R41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15" s="2" t="b">
        <f>OR(Table2[[#This Row],[Away Bowl Scores]]=0, Table2[[#This Row],[Home Bowl Scores]]=0)</f>
        <v>0</v>
      </c>
      <c r="T415" s="2">
        <f>SUM(Table2[[#This Row],[Home Bowl Scores]:[Away Bowl Scores]])</f>
        <v>41</v>
      </c>
    </row>
    <row r="416" spans="2:20" x14ac:dyDescent="0.3">
      <c r="B416">
        <v>2007</v>
      </c>
      <c r="C416">
        <v>66166</v>
      </c>
      <c r="D416" t="s">
        <v>570</v>
      </c>
      <c r="E416" t="s">
        <v>865</v>
      </c>
      <c r="F416" t="s">
        <v>570</v>
      </c>
      <c r="G416" t="s">
        <v>4811</v>
      </c>
      <c r="H416">
        <v>11693</v>
      </c>
      <c r="I416">
        <v>17</v>
      </c>
      <c r="J416">
        <v>24</v>
      </c>
      <c r="K416">
        <v>7</v>
      </c>
      <c r="L416">
        <v>6</v>
      </c>
      <c r="M416">
        <v>9</v>
      </c>
      <c r="N416">
        <v>4</v>
      </c>
      <c r="O416">
        <f>IF(Table2[[#This Row],[Home Bowl Scores]]&gt;Table2[[#This Row],[Away Bowl Scores]], 1, 0)</f>
        <v>0</v>
      </c>
      <c r="P416" t="str">
        <f>IF(Table2[[#This Row],[Home Win]]=1, Table2[[#This Row],[Home Team]], Table2[[#This Row],[Away Team]])</f>
        <v>Penn State Nittany Lions</v>
      </c>
      <c r="Q416" t="str">
        <f>IF(Table2[[#This Row],[Home Win]]=1, Table2[[#This Row],[Away Team]], Table2[[#This Row],[Home Team]])</f>
        <v>Texas A&amp;M Aggies</v>
      </c>
      <c r="R41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16" s="2" t="b">
        <f>OR(Table2[[#This Row],[Away Bowl Scores]]=0, Table2[[#This Row],[Home Bowl Scores]]=0)</f>
        <v>0</v>
      </c>
      <c r="T416" s="2">
        <f>SUM(Table2[[#This Row],[Home Bowl Scores]:[Away Bowl Scores]])</f>
        <v>41</v>
      </c>
    </row>
    <row r="417" spans="2:20" x14ac:dyDescent="0.3">
      <c r="B417">
        <v>2006</v>
      </c>
      <c r="C417">
        <v>28652</v>
      </c>
      <c r="D417" t="s">
        <v>1170</v>
      </c>
      <c r="E417" t="s">
        <v>529</v>
      </c>
      <c r="F417" t="s">
        <v>1170</v>
      </c>
      <c r="G417" t="s">
        <v>4855</v>
      </c>
      <c r="H417">
        <v>10214</v>
      </c>
      <c r="I417">
        <v>20</v>
      </c>
      <c r="J417">
        <v>21</v>
      </c>
      <c r="K417">
        <v>8</v>
      </c>
      <c r="L417">
        <v>5</v>
      </c>
      <c r="M417">
        <v>7</v>
      </c>
      <c r="N417">
        <v>6</v>
      </c>
      <c r="O417">
        <f>IF(Table2[[#This Row],[Home Bowl Scores]]&gt;Table2[[#This Row],[Away Bowl Scores]], 1, 0)</f>
        <v>0</v>
      </c>
      <c r="P417" t="str">
        <f>IF(Table2[[#This Row],[Home Win]]=1, Table2[[#This Row],[Home Team]], Table2[[#This Row],[Away Team]])</f>
        <v>Miami (FL) Hurricanes</v>
      </c>
      <c r="Q417" t="str">
        <f>IF(Table2[[#This Row],[Home Win]]=1, Table2[[#This Row],[Away Team]], Table2[[#This Row],[Home Team]])</f>
        <v>Nevada Wolf Pack</v>
      </c>
      <c r="R41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417" s="2" t="b">
        <f>OR(Table2[[#This Row],[Away Bowl Scores]]=0, Table2[[#This Row],[Home Bowl Scores]]=0)</f>
        <v>0</v>
      </c>
      <c r="T417" s="2">
        <f>SUM(Table2[[#This Row],[Home Bowl Scores]:[Away Bowl Scores]])</f>
        <v>41</v>
      </c>
    </row>
    <row r="418" spans="2:20" x14ac:dyDescent="0.3">
      <c r="B418">
        <v>2004</v>
      </c>
      <c r="C418">
        <v>75125</v>
      </c>
      <c r="D418" t="s">
        <v>808</v>
      </c>
      <c r="E418" t="s">
        <v>692</v>
      </c>
      <c r="F418" t="s">
        <v>808</v>
      </c>
      <c r="G418" t="s">
        <v>4819</v>
      </c>
      <c r="H418">
        <v>5909</v>
      </c>
      <c r="I418">
        <v>27</v>
      </c>
      <c r="J418">
        <v>14</v>
      </c>
      <c r="K418">
        <v>9</v>
      </c>
      <c r="L418">
        <v>4</v>
      </c>
      <c r="M418">
        <v>10</v>
      </c>
      <c r="N418">
        <v>3</v>
      </c>
      <c r="O418">
        <f>IF(Table2[[#This Row],[Home Bowl Scores]]&gt;Table2[[#This Row],[Away Bowl Scores]], 1, 0)</f>
        <v>1</v>
      </c>
      <c r="P418" t="str">
        <f>IF(Table2[[#This Row],[Home Win]]=1, Table2[[#This Row],[Home Team]], Table2[[#This Row],[Away Team]])</f>
        <v>Clemson Tigers</v>
      </c>
      <c r="Q418" t="str">
        <f>IF(Table2[[#This Row],[Home Win]]=1, Table2[[#This Row],[Away Team]], Table2[[#This Row],[Home Team]])</f>
        <v>Tennessee Volunteers</v>
      </c>
      <c r="R41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18" s="2" t="b">
        <f>OR(Table2[[#This Row],[Away Bowl Scores]]=0, Table2[[#This Row],[Home Bowl Scores]]=0)</f>
        <v>0</v>
      </c>
      <c r="T418" s="2">
        <f>SUM(Table2[[#This Row],[Home Bowl Scores]:[Away Bowl Scores]])</f>
        <v>41</v>
      </c>
    </row>
    <row r="419" spans="2:20" x14ac:dyDescent="0.3">
      <c r="B419">
        <v>2004</v>
      </c>
      <c r="C419">
        <v>27253</v>
      </c>
      <c r="D419" t="s">
        <v>3820</v>
      </c>
      <c r="E419" t="s">
        <v>138</v>
      </c>
      <c r="F419" t="s">
        <v>3820</v>
      </c>
      <c r="G419" t="s">
        <v>4789</v>
      </c>
      <c r="H419">
        <v>7294</v>
      </c>
      <c r="I419">
        <v>10</v>
      </c>
      <c r="J419">
        <v>31</v>
      </c>
      <c r="K419">
        <v>7</v>
      </c>
      <c r="L419">
        <v>5</v>
      </c>
      <c r="M419">
        <v>7</v>
      </c>
      <c r="N419">
        <v>5</v>
      </c>
      <c r="O419">
        <f>IF(Table2[[#This Row],[Home Bowl Scores]]&gt;Table2[[#This Row],[Away Bowl Scores]], 1, 0)</f>
        <v>0</v>
      </c>
      <c r="P419" t="str">
        <f>IF(Table2[[#This Row],[Home Win]]=1, Table2[[#This Row],[Home Team]], Table2[[#This Row],[Away Team]])</f>
        <v>Southern Miss Golden Eagles</v>
      </c>
      <c r="Q419" t="str">
        <f>IF(Table2[[#This Row],[Home Win]]=1, Table2[[#This Row],[Away Team]], Table2[[#This Row],[Home Team]])</f>
        <v>North Texas Eagles</v>
      </c>
      <c r="R41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419" s="2" t="b">
        <f>OR(Table2[[#This Row],[Away Bowl Scores]]=0, Table2[[#This Row],[Home Bowl Scores]]=0)</f>
        <v>0</v>
      </c>
      <c r="T419" s="2">
        <f>SUM(Table2[[#This Row],[Home Bowl Scores]:[Away Bowl Scores]])</f>
        <v>41</v>
      </c>
    </row>
    <row r="420" spans="2:20" x14ac:dyDescent="0.3">
      <c r="B420">
        <v>2003</v>
      </c>
      <c r="C420">
        <v>49625</v>
      </c>
      <c r="D420" t="s">
        <v>610</v>
      </c>
      <c r="E420" t="s">
        <v>1625</v>
      </c>
      <c r="F420" t="s">
        <v>610</v>
      </c>
      <c r="G420" t="s">
        <v>4800</v>
      </c>
      <c r="H420">
        <v>5901</v>
      </c>
      <c r="I420">
        <v>27</v>
      </c>
      <c r="J420">
        <v>14</v>
      </c>
      <c r="K420">
        <v>9</v>
      </c>
      <c r="L420">
        <v>4</v>
      </c>
      <c r="M420">
        <v>8</v>
      </c>
      <c r="N420">
        <v>5</v>
      </c>
      <c r="O420">
        <f>IF(Table2[[#This Row],[Home Bowl Scores]]&gt;Table2[[#This Row],[Away Bowl Scores]], 1, 0)</f>
        <v>1</v>
      </c>
      <c r="P420" t="str">
        <f>IF(Table2[[#This Row],[Home Win]]=1, Table2[[#This Row],[Home Team]], Table2[[#This Row],[Away Team]])</f>
        <v>Arkansas Razorbacks</v>
      </c>
      <c r="Q420" t="str">
        <f>IF(Table2[[#This Row],[Home Win]]=1, Table2[[#This Row],[Away Team]], Table2[[#This Row],[Home Team]])</f>
        <v>Missouri Tigers</v>
      </c>
      <c r="R42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20" s="2" t="b">
        <f>OR(Table2[[#This Row],[Away Bowl Scores]]=0, Table2[[#This Row],[Home Bowl Scores]]=0)</f>
        <v>0</v>
      </c>
      <c r="T420" s="2">
        <f>SUM(Table2[[#This Row],[Home Bowl Scores]:[Away Bowl Scores]])</f>
        <v>41</v>
      </c>
    </row>
    <row r="421" spans="2:20" x14ac:dyDescent="0.3">
      <c r="B421">
        <v>2000</v>
      </c>
      <c r="C421">
        <v>49093</v>
      </c>
      <c r="D421" t="s">
        <v>846</v>
      </c>
      <c r="E421" t="s">
        <v>1128</v>
      </c>
      <c r="F421" t="s">
        <v>846</v>
      </c>
      <c r="G421" t="s">
        <v>4813</v>
      </c>
      <c r="H421">
        <v>1390</v>
      </c>
      <c r="I421">
        <v>21</v>
      </c>
      <c r="J421">
        <v>20</v>
      </c>
      <c r="K421">
        <v>9</v>
      </c>
      <c r="L421">
        <v>4</v>
      </c>
      <c r="M421">
        <v>6</v>
      </c>
      <c r="N421">
        <v>6</v>
      </c>
      <c r="O421">
        <f>IF(Table2[[#This Row],[Home Bowl Scores]]&gt;Table2[[#This Row],[Away Bowl Scores]], 1, 0)</f>
        <v>1</v>
      </c>
      <c r="P421" t="str">
        <f>IF(Table2[[#This Row],[Home Win]]=1, Table2[[#This Row],[Home Team]], Table2[[#This Row],[Away Team]])</f>
        <v>Wisconsin Badgers</v>
      </c>
      <c r="Q421" t="str">
        <f>IF(Table2[[#This Row],[Home Win]]=1, Table2[[#This Row],[Away Team]], Table2[[#This Row],[Home Team]])</f>
        <v>UCLA Bruins</v>
      </c>
      <c r="R42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21" s="2" t="b">
        <f>OR(Table2[[#This Row],[Away Bowl Scores]]=0, Table2[[#This Row],[Home Bowl Scores]]=0)</f>
        <v>0</v>
      </c>
      <c r="T421" s="2">
        <f>SUM(Table2[[#This Row],[Home Bowl Scores]:[Away Bowl Scores]])</f>
        <v>41</v>
      </c>
    </row>
    <row r="422" spans="2:20" x14ac:dyDescent="0.3">
      <c r="B422">
        <v>2011</v>
      </c>
      <c r="C422">
        <v>94118</v>
      </c>
      <c r="D422" t="s">
        <v>650</v>
      </c>
      <c r="E422" t="s">
        <v>846</v>
      </c>
      <c r="F422" t="s">
        <v>650</v>
      </c>
      <c r="G422" t="s">
        <v>4823</v>
      </c>
      <c r="H422">
        <v>16245</v>
      </c>
      <c r="I422">
        <v>21</v>
      </c>
      <c r="J422">
        <v>19</v>
      </c>
      <c r="K422">
        <v>13</v>
      </c>
      <c r="L422">
        <v>0</v>
      </c>
      <c r="M422">
        <v>11</v>
      </c>
      <c r="N422">
        <v>2</v>
      </c>
      <c r="O422">
        <f>IF(Table2[[#This Row],[Home Bowl Scores]]&gt;Table2[[#This Row],[Away Bowl Scores]], 1, 0)</f>
        <v>1</v>
      </c>
      <c r="P422" t="str">
        <f>IF(Table2[[#This Row],[Home Win]]=1, Table2[[#This Row],[Home Team]], Table2[[#This Row],[Away Team]])</f>
        <v>TCU Horned Frogs</v>
      </c>
      <c r="Q422" t="str">
        <f>IF(Table2[[#This Row],[Home Win]]=1, Table2[[#This Row],[Away Team]], Table2[[#This Row],[Home Team]])</f>
        <v>Wisconsin Badgers</v>
      </c>
      <c r="R42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422" s="2" t="b">
        <f>OR(Table2[[#This Row],[Away Bowl Scores]]=0, Table2[[#This Row],[Home Bowl Scores]]=0)</f>
        <v>0</v>
      </c>
      <c r="T422" s="2">
        <f>SUM(Table2[[#This Row],[Home Bowl Scores]:[Away Bowl Scores]])</f>
        <v>40</v>
      </c>
    </row>
    <row r="423" spans="2:20" x14ac:dyDescent="0.3">
      <c r="B423">
        <v>2011</v>
      </c>
      <c r="C423">
        <v>55208</v>
      </c>
      <c r="D423" t="s">
        <v>433</v>
      </c>
      <c r="E423" t="s">
        <v>343</v>
      </c>
      <c r="F423" t="s">
        <v>433</v>
      </c>
      <c r="G423" t="s">
        <v>4814</v>
      </c>
      <c r="H423">
        <v>17749</v>
      </c>
      <c r="I423">
        <v>17</v>
      </c>
      <c r="J423">
        <v>23</v>
      </c>
      <c r="K423">
        <v>6</v>
      </c>
      <c r="L423">
        <v>7</v>
      </c>
      <c r="M423">
        <v>7</v>
      </c>
      <c r="N423">
        <v>6</v>
      </c>
      <c r="O423">
        <f>IF(Table2[[#This Row],[Home Bowl Scores]]&gt;Table2[[#This Row],[Away Bowl Scores]], 1, 0)</f>
        <v>0</v>
      </c>
      <c r="P423" t="str">
        <f>IF(Table2[[#This Row],[Home Win]]=1, Table2[[#This Row],[Home Team]], Table2[[#This Row],[Away Team]])</f>
        <v>Mississippi State Bulldogs</v>
      </c>
      <c r="Q423" t="str">
        <f>IF(Table2[[#This Row],[Home Win]]=1, Table2[[#This Row],[Away Team]], Table2[[#This Row],[Home Team]])</f>
        <v>Wake Forest Demon Deacons</v>
      </c>
      <c r="R42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423" s="2" t="b">
        <f>OR(Table2[[#This Row],[Away Bowl Scores]]=0, Table2[[#This Row],[Home Bowl Scores]]=0)</f>
        <v>0</v>
      </c>
      <c r="T423" s="2">
        <f>SUM(Table2[[#This Row],[Home Bowl Scores]:[Away Bowl Scores]])</f>
        <v>40</v>
      </c>
    </row>
    <row r="424" spans="2:20" x14ac:dyDescent="0.3">
      <c r="B424">
        <v>2011</v>
      </c>
      <c r="C424">
        <v>38328</v>
      </c>
      <c r="D424" t="s">
        <v>1473</v>
      </c>
      <c r="E424" t="s">
        <v>2133</v>
      </c>
      <c r="F424" t="s">
        <v>1473</v>
      </c>
      <c r="G424" t="s">
        <v>4805</v>
      </c>
      <c r="H424">
        <v>17748</v>
      </c>
      <c r="I424">
        <v>27</v>
      </c>
      <c r="J424">
        <v>13</v>
      </c>
      <c r="K424">
        <v>9</v>
      </c>
      <c r="L424">
        <v>4</v>
      </c>
      <c r="M424">
        <v>6</v>
      </c>
      <c r="N424">
        <v>7</v>
      </c>
      <c r="O424">
        <f>IF(Table2[[#This Row],[Home Bowl Scores]]&gt;Table2[[#This Row],[Away Bowl Scores]], 1, 0)</f>
        <v>1</v>
      </c>
      <c r="P424" t="str">
        <f>IF(Table2[[#This Row],[Home Win]]=1, Table2[[#This Row],[Home Team]], Table2[[#This Row],[Away Team]])</f>
        <v>Rutgers Scarlet Knights</v>
      </c>
      <c r="Q424" t="str">
        <f>IF(Table2[[#This Row],[Home Win]]=1, Table2[[#This Row],[Away Team]], Table2[[#This Row],[Home Team]])</f>
        <v>Iowa State Cyclones</v>
      </c>
      <c r="R42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24" s="2" t="b">
        <f>OR(Table2[[#This Row],[Away Bowl Scores]]=0, Table2[[#This Row],[Home Bowl Scores]]=0)</f>
        <v>0</v>
      </c>
      <c r="T424" s="2">
        <f>SUM(Table2[[#This Row],[Home Bowl Scores]:[Away Bowl Scores]])</f>
        <v>40</v>
      </c>
    </row>
    <row r="425" spans="2:20" x14ac:dyDescent="0.3">
      <c r="B425">
        <v>2004</v>
      </c>
      <c r="C425">
        <v>65265</v>
      </c>
      <c r="D425" t="s">
        <v>806</v>
      </c>
      <c r="E425" t="s">
        <v>626</v>
      </c>
      <c r="F425" t="s">
        <v>806</v>
      </c>
      <c r="G425" t="s">
        <v>4811</v>
      </c>
      <c r="H425">
        <v>7306</v>
      </c>
      <c r="I425">
        <v>33</v>
      </c>
      <c r="J425">
        <v>7</v>
      </c>
      <c r="K425">
        <v>8</v>
      </c>
      <c r="L425">
        <v>4</v>
      </c>
      <c r="M425">
        <v>7</v>
      </c>
      <c r="N425">
        <v>5</v>
      </c>
      <c r="O425">
        <f>IF(Table2[[#This Row],[Home Bowl Scores]]&gt;Table2[[#This Row],[Away Bowl Scores]], 1, 0)</f>
        <v>1</v>
      </c>
      <c r="P425" t="str">
        <f>IF(Table2[[#This Row],[Home Win]]=1, Table2[[#This Row],[Home Team]], Table2[[#This Row],[Away Team]])</f>
        <v>Ohio State Buckeyes</v>
      </c>
      <c r="Q425" t="str">
        <f>IF(Table2[[#This Row],[Home Win]]=1, Table2[[#This Row],[Away Team]], Table2[[#This Row],[Home Team]])</f>
        <v>Oklahoma State Cowboys</v>
      </c>
      <c r="R42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425" s="2" t="b">
        <f>OR(Table2[[#This Row],[Away Bowl Scores]]=0, Table2[[#This Row],[Home Bowl Scores]]=0)</f>
        <v>0</v>
      </c>
      <c r="T425" s="2">
        <f>SUM(Table2[[#This Row],[Home Bowl Scores]:[Away Bowl Scores]])</f>
        <v>40</v>
      </c>
    </row>
    <row r="426" spans="2:20" x14ac:dyDescent="0.3">
      <c r="B426">
        <v>2003</v>
      </c>
      <c r="C426">
        <v>14281</v>
      </c>
      <c r="D426" t="s">
        <v>4056</v>
      </c>
      <c r="E426" t="s">
        <v>4055</v>
      </c>
      <c r="F426" t="s">
        <v>4056</v>
      </c>
      <c r="G426" t="s">
        <v>4856</v>
      </c>
      <c r="H426">
        <v>5886</v>
      </c>
      <c r="I426">
        <v>0</v>
      </c>
      <c r="J426">
        <v>40</v>
      </c>
      <c r="K426">
        <v>15</v>
      </c>
      <c r="L426">
        <v>1</v>
      </c>
      <c r="M426">
        <v>15</v>
      </c>
      <c r="N426">
        <v>1</v>
      </c>
      <c r="O426">
        <f>IF(Table2[[#This Row],[Home Bowl Scores]]&gt;Table2[[#This Row],[Away Bowl Scores]], 1, 0)</f>
        <v>0</v>
      </c>
      <c r="P426" t="str">
        <f>IF(Table2[[#This Row],[Home Win]]=1, Table2[[#This Row],[Home Team]], Table2[[#This Row],[Away Team]])</f>
        <v>Delaware Blue Hens</v>
      </c>
      <c r="Q426" t="str">
        <f>IF(Table2[[#This Row],[Home Win]]=1, Table2[[#This Row],[Away Team]], Table2[[#This Row],[Home Team]])</f>
        <v>Colgate Raiders</v>
      </c>
      <c r="R42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0.9375</v>
      </c>
      <c r="S426" s="2" t="b">
        <f>OR(Table2[[#This Row],[Away Bowl Scores]]=0, Table2[[#This Row],[Home Bowl Scores]]=0)</f>
        <v>1</v>
      </c>
      <c r="T426" s="2">
        <f>SUM(Table2[[#This Row],[Home Bowl Scores]:[Away Bowl Scores]])</f>
        <v>40</v>
      </c>
    </row>
    <row r="427" spans="2:20" x14ac:dyDescent="0.3">
      <c r="B427">
        <v>2002</v>
      </c>
      <c r="C427">
        <v>30324</v>
      </c>
      <c r="D427" t="s">
        <v>41</v>
      </c>
      <c r="E427" t="s">
        <v>1128</v>
      </c>
      <c r="F427" t="s">
        <v>41</v>
      </c>
      <c r="G427" t="s">
        <v>4786</v>
      </c>
      <c r="H427">
        <v>4385</v>
      </c>
      <c r="I427">
        <v>13</v>
      </c>
      <c r="J427">
        <v>27</v>
      </c>
      <c r="K427">
        <v>7</v>
      </c>
      <c r="L427">
        <v>7</v>
      </c>
      <c r="M427">
        <v>8</v>
      </c>
      <c r="N427">
        <v>5</v>
      </c>
      <c r="O427">
        <f>IF(Table2[[#This Row],[Home Bowl Scores]]&gt;Table2[[#This Row],[Away Bowl Scores]], 1, 0)</f>
        <v>0</v>
      </c>
      <c r="P427" t="str">
        <f>IF(Table2[[#This Row],[Home Win]]=1, Table2[[#This Row],[Home Team]], Table2[[#This Row],[Away Team]])</f>
        <v>UCLA Bruins</v>
      </c>
      <c r="Q427" t="str">
        <f>IF(Table2[[#This Row],[Home Win]]=1, Table2[[#This Row],[Away Team]], Table2[[#This Row],[Home Team]])</f>
        <v>New Mexico Lobos</v>
      </c>
      <c r="R42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27" s="2" t="b">
        <f>OR(Table2[[#This Row],[Away Bowl Scores]]=0, Table2[[#This Row],[Home Bowl Scores]]=0)</f>
        <v>0</v>
      </c>
      <c r="T427" s="2">
        <f>SUM(Table2[[#This Row],[Home Bowl Scores]:[Away Bowl Scores]])</f>
        <v>40</v>
      </c>
    </row>
    <row r="428" spans="2:20" x14ac:dyDescent="0.3">
      <c r="B428">
        <v>2003</v>
      </c>
      <c r="C428">
        <v>74269</v>
      </c>
      <c r="D428" t="s">
        <v>730</v>
      </c>
      <c r="E428" t="s">
        <v>648</v>
      </c>
      <c r="F428" t="s">
        <v>730</v>
      </c>
      <c r="G428" t="s">
        <v>4824</v>
      </c>
      <c r="H428">
        <v>4407</v>
      </c>
      <c r="I428">
        <v>13</v>
      </c>
      <c r="J428">
        <v>26</v>
      </c>
      <c r="K428">
        <v>9</v>
      </c>
      <c r="L428">
        <v>5</v>
      </c>
      <c r="M428">
        <v>13</v>
      </c>
      <c r="N428">
        <v>1</v>
      </c>
      <c r="O428">
        <f>IF(Table2[[#This Row],[Home Bowl Scores]]&gt;Table2[[#This Row],[Away Bowl Scores]], 1, 0)</f>
        <v>0</v>
      </c>
      <c r="P428" t="str">
        <f>IF(Table2[[#This Row],[Home Win]]=1, Table2[[#This Row],[Home Team]], Table2[[#This Row],[Away Team]])</f>
        <v>Georgia Bulldogs</v>
      </c>
      <c r="Q428" t="str">
        <f>IF(Table2[[#This Row],[Home Win]]=1, Table2[[#This Row],[Away Team]], Table2[[#This Row],[Home Team]])</f>
        <v>Florida State Seminoles</v>
      </c>
      <c r="R42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428" s="2" t="b">
        <f>OR(Table2[[#This Row],[Away Bowl Scores]]=0, Table2[[#This Row],[Home Bowl Scores]]=0)</f>
        <v>0</v>
      </c>
      <c r="T428" s="2">
        <f>SUM(Table2[[#This Row],[Home Bowl Scores]:[Away Bowl Scores]])</f>
        <v>39</v>
      </c>
    </row>
    <row r="429" spans="2:20" x14ac:dyDescent="0.3">
      <c r="B429">
        <v>2003</v>
      </c>
      <c r="C429">
        <v>51236</v>
      </c>
      <c r="D429" t="s">
        <v>2411</v>
      </c>
      <c r="E429" t="s">
        <v>501</v>
      </c>
      <c r="F429" t="s">
        <v>2411</v>
      </c>
      <c r="G429" t="s">
        <v>4859</v>
      </c>
      <c r="H429">
        <v>5893</v>
      </c>
      <c r="I429">
        <v>23</v>
      </c>
      <c r="J429">
        <v>16</v>
      </c>
      <c r="K429">
        <v>8</v>
      </c>
      <c r="L429">
        <v>5</v>
      </c>
      <c r="M429">
        <v>8</v>
      </c>
      <c r="N429">
        <v>5</v>
      </c>
      <c r="O429">
        <f>IF(Table2[[#This Row],[Home Bowl Scores]]&gt;Table2[[#This Row],[Away Bowl Scores]], 1, 0)</f>
        <v>1</v>
      </c>
      <c r="P429" t="str">
        <f>IF(Table2[[#This Row],[Home Win]]=1, Table2[[#This Row],[Home Team]], Table2[[#This Row],[Away Team]])</f>
        <v>Virginia Cavaliers</v>
      </c>
      <c r="Q429" t="str">
        <f>IF(Table2[[#This Row],[Home Win]]=1, Table2[[#This Row],[Away Team]], Table2[[#This Row],[Home Team]])</f>
        <v>Pittsburgh Panthers</v>
      </c>
      <c r="R42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29" s="2" t="b">
        <f>OR(Table2[[#This Row],[Away Bowl Scores]]=0, Table2[[#This Row],[Home Bowl Scores]]=0)</f>
        <v>0</v>
      </c>
      <c r="T429" s="2">
        <f>SUM(Table2[[#This Row],[Home Bowl Scores]:[Away Bowl Scores]])</f>
        <v>39</v>
      </c>
    </row>
    <row r="430" spans="2:20" x14ac:dyDescent="0.3">
      <c r="B430">
        <v>2001</v>
      </c>
      <c r="C430">
        <v>44164</v>
      </c>
      <c r="D430" t="s">
        <v>118</v>
      </c>
      <c r="E430" t="s">
        <v>1063</v>
      </c>
      <c r="F430" t="s">
        <v>118</v>
      </c>
      <c r="G430" t="s">
        <v>4854</v>
      </c>
      <c r="H430">
        <v>2894</v>
      </c>
      <c r="I430">
        <v>23</v>
      </c>
      <c r="J430">
        <v>16</v>
      </c>
      <c r="K430">
        <v>10</v>
      </c>
      <c r="L430">
        <v>2</v>
      </c>
      <c r="M430">
        <v>7</v>
      </c>
      <c r="N430">
        <v>5</v>
      </c>
      <c r="O430">
        <f>IF(Table2[[#This Row],[Home Bowl Scores]]&gt;Table2[[#This Row],[Away Bowl Scores]], 1, 0)</f>
        <v>1</v>
      </c>
      <c r="P430" t="str">
        <f>IF(Table2[[#This Row],[Home Win]]=1, Table2[[#This Row],[Home Team]], Table2[[#This Row],[Away Team]])</f>
        <v>Toledo Rockets</v>
      </c>
      <c r="Q430" t="str">
        <f>IF(Table2[[#This Row],[Home Win]]=1, Table2[[#This Row],[Away Team]], Table2[[#This Row],[Home Team]])</f>
        <v>Cincinnati Bearcats</v>
      </c>
      <c r="R43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430" s="2" t="b">
        <f>OR(Table2[[#This Row],[Away Bowl Scores]]=0, Table2[[#This Row],[Home Bowl Scores]]=0)</f>
        <v>0</v>
      </c>
      <c r="T430" s="2">
        <f>SUM(Table2[[#This Row],[Home Bowl Scores]:[Away Bowl Scores]])</f>
        <v>39</v>
      </c>
    </row>
    <row r="431" spans="2:20" x14ac:dyDescent="0.3">
      <c r="B431">
        <v>2000</v>
      </c>
      <c r="C431">
        <v>58302</v>
      </c>
      <c r="D431" t="s">
        <v>238</v>
      </c>
      <c r="E431" t="s">
        <v>769</v>
      </c>
      <c r="F431" t="s">
        <v>238</v>
      </c>
      <c r="G431" t="s">
        <v>4812</v>
      </c>
      <c r="H431">
        <v>1389</v>
      </c>
      <c r="I431">
        <v>22</v>
      </c>
      <c r="J431">
        <v>17</v>
      </c>
      <c r="K431">
        <v>10</v>
      </c>
      <c r="L431">
        <v>2</v>
      </c>
      <c r="M431">
        <v>9</v>
      </c>
      <c r="N431">
        <v>3</v>
      </c>
      <c r="O431">
        <f>IF(Table2[[#This Row],[Home Bowl Scores]]&gt;Table2[[#This Row],[Away Bowl Scores]], 1, 0)</f>
        <v>1</v>
      </c>
      <c r="P431" t="str">
        <f>IF(Table2[[#This Row],[Home Win]]=1, Table2[[#This Row],[Home Team]], Table2[[#This Row],[Away Team]])</f>
        <v>Colorado State Rams</v>
      </c>
      <c r="Q431" t="str">
        <f>IF(Table2[[#This Row],[Home Win]]=1, Table2[[#This Row],[Away Team]], Table2[[#This Row],[Home Team]])</f>
        <v>Louisville Cardinals</v>
      </c>
      <c r="R43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431" s="2" t="b">
        <f>OR(Table2[[#This Row],[Away Bowl Scores]]=0, Table2[[#This Row],[Home Bowl Scores]]=0)</f>
        <v>0</v>
      </c>
      <c r="T431" s="2">
        <f>SUM(Table2[[#This Row],[Home Bowl Scores]:[Away Bowl Scores]])</f>
        <v>39</v>
      </c>
    </row>
    <row r="432" spans="2:20" x14ac:dyDescent="0.3">
      <c r="B432">
        <v>2000</v>
      </c>
      <c r="C432">
        <v>52911</v>
      </c>
      <c r="D432" t="s">
        <v>1063</v>
      </c>
      <c r="E432" t="s">
        <v>1078</v>
      </c>
      <c r="F432" t="s">
        <v>1063</v>
      </c>
      <c r="G432" t="s">
        <v>4854</v>
      </c>
      <c r="H432">
        <v>1383</v>
      </c>
      <c r="I432">
        <v>14</v>
      </c>
      <c r="J432">
        <v>25</v>
      </c>
      <c r="K432">
        <v>7</v>
      </c>
      <c r="L432">
        <v>5</v>
      </c>
      <c r="M432">
        <v>8</v>
      </c>
      <c r="N432">
        <v>5</v>
      </c>
      <c r="O432">
        <f>IF(Table2[[#This Row],[Home Bowl Scores]]&gt;Table2[[#This Row],[Away Bowl Scores]], 1, 0)</f>
        <v>0</v>
      </c>
      <c r="P432" t="str">
        <f>IF(Table2[[#This Row],[Home Win]]=1, Table2[[#This Row],[Home Team]], Table2[[#This Row],[Away Team]])</f>
        <v>Marshall Thundering Herd</v>
      </c>
      <c r="Q432" t="str">
        <f>IF(Table2[[#This Row],[Home Win]]=1, Table2[[#This Row],[Away Team]], Table2[[#This Row],[Home Team]])</f>
        <v>Cincinnati Bearcats</v>
      </c>
      <c r="R43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32" s="2" t="b">
        <f>OR(Table2[[#This Row],[Away Bowl Scores]]=0, Table2[[#This Row],[Home Bowl Scores]]=0)</f>
        <v>0</v>
      </c>
      <c r="T432" s="2">
        <f>SUM(Table2[[#This Row],[Home Bowl Scores]:[Away Bowl Scores]])</f>
        <v>39</v>
      </c>
    </row>
    <row r="433" spans="2:20" x14ac:dyDescent="0.3">
      <c r="B433">
        <v>2016</v>
      </c>
      <c r="C433">
        <v>46063</v>
      </c>
      <c r="D433" t="s">
        <v>769</v>
      </c>
      <c r="E433" t="s">
        <v>767</v>
      </c>
      <c r="F433" t="s">
        <v>769</v>
      </c>
      <c r="G433" t="s">
        <v>4818</v>
      </c>
      <c r="H433">
        <v>27095</v>
      </c>
      <c r="I433">
        <v>9</v>
      </c>
      <c r="J433">
        <v>29</v>
      </c>
      <c r="K433">
        <v>9</v>
      </c>
      <c r="L433">
        <v>4</v>
      </c>
      <c r="M433">
        <v>8</v>
      </c>
      <c r="N433">
        <v>4</v>
      </c>
      <c r="O433">
        <f>IF(Table2[[#This Row],[Home Bowl Scores]]&gt;Table2[[#This Row],[Away Bowl Scores]], 1, 0)</f>
        <v>0</v>
      </c>
      <c r="P433" t="str">
        <f>IF(Table2[[#This Row],[Home Win]]=1, Table2[[#This Row],[Home Team]], Table2[[#This Row],[Away Team]])</f>
        <v>LSU Tigers</v>
      </c>
      <c r="Q433" t="str">
        <f>IF(Table2[[#This Row],[Home Win]]=1, Table2[[#This Row],[Away Team]], Table2[[#This Row],[Home Team]])</f>
        <v>Louisville Cardinals</v>
      </c>
      <c r="R43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433" s="2" t="b">
        <f>OR(Table2[[#This Row],[Away Bowl Scores]]=0, Table2[[#This Row],[Home Bowl Scores]]=0)</f>
        <v>0</v>
      </c>
      <c r="T433" s="2">
        <f>SUM(Table2[[#This Row],[Home Bowl Scores]:[Away Bowl Scores]])</f>
        <v>38</v>
      </c>
    </row>
    <row r="434" spans="2:20" x14ac:dyDescent="0.3">
      <c r="B434">
        <v>2015</v>
      </c>
      <c r="C434">
        <v>82812</v>
      </c>
      <c r="D434" t="s">
        <v>787</v>
      </c>
      <c r="E434" t="s">
        <v>1242</v>
      </c>
      <c r="F434" t="s">
        <v>787</v>
      </c>
      <c r="G434" t="s">
        <v>4822</v>
      </c>
      <c r="H434">
        <v>25524</v>
      </c>
      <c r="I434">
        <v>38</v>
      </c>
      <c r="J434">
        <v>0</v>
      </c>
      <c r="K434">
        <v>13</v>
      </c>
      <c r="L434">
        <v>1</v>
      </c>
      <c r="M434">
        <v>12</v>
      </c>
      <c r="N434">
        <v>2</v>
      </c>
      <c r="O434">
        <f>IF(Table2[[#This Row],[Home Bowl Scores]]&gt;Table2[[#This Row],[Away Bowl Scores]], 1, 0)</f>
        <v>1</v>
      </c>
      <c r="P434" t="str">
        <f>IF(Table2[[#This Row],[Home Win]]=1, Table2[[#This Row],[Home Team]], Table2[[#This Row],[Away Team]])</f>
        <v>Alabama Crimson Tide</v>
      </c>
      <c r="Q434" t="str">
        <f>IF(Table2[[#This Row],[Home Win]]=1, Table2[[#This Row],[Away Team]], Table2[[#This Row],[Home Team]])</f>
        <v>Michigan State Spartans</v>
      </c>
      <c r="R43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434" s="2" t="b">
        <f>OR(Table2[[#This Row],[Away Bowl Scores]]=0, Table2[[#This Row],[Home Bowl Scores]]=0)</f>
        <v>1</v>
      </c>
      <c r="T434" s="2">
        <f>SUM(Table2[[#This Row],[Home Bowl Scores]:[Away Bowl Scores]])</f>
        <v>38</v>
      </c>
    </row>
    <row r="435" spans="2:20" x14ac:dyDescent="0.3">
      <c r="B435">
        <v>2014</v>
      </c>
      <c r="C435">
        <v>71115</v>
      </c>
      <c r="D435" t="s">
        <v>1542</v>
      </c>
      <c r="E435" t="s">
        <v>610</v>
      </c>
      <c r="F435" t="s">
        <v>1542</v>
      </c>
      <c r="G435" t="s">
        <v>4828</v>
      </c>
      <c r="H435">
        <v>23956</v>
      </c>
      <c r="I435">
        <v>7</v>
      </c>
      <c r="J435">
        <v>31</v>
      </c>
      <c r="K435">
        <v>6</v>
      </c>
      <c r="L435">
        <v>7</v>
      </c>
      <c r="M435">
        <v>7</v>
      </c>
      <c r="N435">
        <v>6</v>
      </c>
      <c r="O435">
        <f>IF(Table2[[#This Row],[Home Bowl Scores]]&gt;Table2[[#This Row],[Away Bowl Scores]], 1, 0)</f>
        <v>0</v>
      </c>
      <c r="P435" t="str">
        <f>IF(Table2[[#This Row],[Home Win]]=1, Table2[[#This Row],[Home Team]], Table2[[#This Row],[Away Team]])</f>
        <v>Arkansas Razorbacks</v>
      </c>
      <c r="Q435" t="str">
        <f>IF(Table2[[#This Row],[Home Win]]=1, Table2[[#This Row],[Away Team]], Table2[[#This Row],[Home Team]])</f>
        <v>Texas Longhorns</v>
      </c>
      <c r="R43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435" s="2" t="b">
        <f>OR(Table2[[#This Row],[Away Bowl Scores]]=0, Table2[[#This Row],[Home Bowl Scores]]=0)</f>
        <v>0</v>
      </c>
      <c r="T435" s="2">
        <f>SUM(Table2[[#This Row],[Home Bowl Scores]:[Away Bowl Scores]])</f>
        <v>38</v>
      </c>
    </row>
    <row r="436" spans="2:20" x14ac:dyDescent="0.3">
      <c r="B436">
        <v>2013</v>
      </c>
      <c r="C436">
        <v>32327</v>
      </c>
      <c r="D436" t="s">
        <v>455</v>
      </c>
      <c r="E436" t="s">
        <v>1777</v>
      </c>
      <c r="F436" t="s">
        <v>455</v>
      </c>
      <c r="G436" t="s">
        <v>4808</v>
      </c>
      <c r="H436">
        <v>20813</v>
      </c>
      <c r="I436">
        <v>17</v>
      </c>
      <c r="J436">
        <v>21</v>
      </c>
      <c r="K436">
        <v>8</v>
      </c>
      <c r="L436">
        <v>5</v>
      </c>
      <c r="M436">
        <v>7</v>
      </c>
      <c r="N436">
        <v>6</v>
      </c>
      <c r="O436">
        <f>IF(Table2[[#This Row],[Home Bowl Scores]]&gt;Table2[[#This Row],[Away Bowl Scores]], 1, 0)</f>
        <v>0</v>
      </c>
      <c r="P436" t="str">
        <f>IF(Table2[[#This Row],[Home Win]]=1, Table2[[#This Row],[Home Team]], Table2[[#This Row],[Away Team]])</f>
        <v>Syracuse Orange</v>
      </c>
      <c r="Q436" t="str">
        <f>IF(Table2[[#This Row],[Home Win]]=1, Table2[[#This Row],[Away Team]], Table2[[#This Row],[Home Team]])</f>
        <v>Minnesota Golden Gophers</v>
      </c>
      <c r="R43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436" s="2" t="b">
        <f>OR(Table2[[#This Row],[Away Bowl Scores]]=0, Table2[[#This Row],[Home Bowl Scores]]=0)</f>
        <v>0</v>
      </c>
      <c r="T436" s="2">
        <f>SUM(Table2[[#This Row],[Home Bowl Scores]:[Away Bowl Scores]])</f>
        <v>38</v>
      </c>
    </row>
    <row r="437" spans="2:20" x14ac:dyDescent="0.3">
      <c r="B437">
        <v>2010</v>
      </c>
      <c r="C437">
        <v>66131</v>
      </c>
      <c r="D437" t="s">
        <v>746</v>
      </c>
      <c r="E437" t="s">
        <v>828</v>
      </c>
      <c r="F437" t="s">
        <v>746</v>
      </c>
      <c r="G437" t="s">
        <v>4816</v>
      </c>
      <c r="H437">
        <v>14751</v>
      </c>
      <c r="I437">
        <v>14</v>
      </c>
      <c r="J437">
        <v>24</v>
      </c>
      <c r="K437">
        <v>11</v>
      </c>
      <c r="L437">
        <v>3</v>
      </c>
      <c r="M437">
        <v>11</v>
      </c>
      <c r="N437">
        <v>2</v>
      </c>
      <c r="O437">
        <f>IF(Table2[[#This Row],[Home Bowl Scores]]&gt;Table2[[#This Row],[Away Bowl Scores]], 1, 0)</f>
        <v>0</v>
      </c>
      <c r="P437" t="str">
        <f>IF(Table2[[#This Row],[Home Win]]=1, Table2[[#This Row],[Home Team]], Table2[[#This Row],[Away Team]])</f>
        <v>Iowa Hawkeyes</v>
      </c>
      <c r="Q437" t="str">
        <f>IF(Table2[[#This Row],[Home Win]]=1, Table2[[#This Row],[Away Team]], Table2[[#This Row],[Home Team]])</f>
        <v>Georgia Tech Yellow Jackets</v>
      </c>
      <c r="R43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437" s="2" t="b">
        <f>OR(Table2[[#This Row],[Away Bowl Scores]]=0, Table2[[#This Row],[Home Bowl Scores]]=0)</f>
        <v>0</v>
      </c>
      <c r="T437" s="2">
        <f>SUM(Table2[[#This Row],[Home Bowl Scores]:[Away Bowl Scores]])</f>
        <v>38</v>
      </c>
    </row>
    <row r="438" spans="2:20" x14ac:dyDescent="0.3">
      <c r="B438">
        <v>2009</v>
      </c>
      <c r="C438">
        <v>78468</v>
      </c>
      <c r="D438" t="s">
        <v>886</v>
      </c>
      <c r="E438" t="s">
        <v>826</v>
      </c>
      <c r="F438" t="s">
        <v>886</v>
      </c>
      <c r="G438" t="s">
        <v>4839</v>
      </c>
      <c r="H438">
        <v>13259</v>
      </c>
      <c r="I438">
        <v>14</v>
      </c>
      <c r="J438">
        <v>24</v>
      </c>
      <c r="K438">
        <v>12</v>
      </c>
      <c r="L438">
        <v>2</v>
      </c>
      <c r="M438">
        <v>13</v>
      </c>
      <c r="N438">
        <v>1</v>
      </c>
      <c r="O438">
        <f>IF(Table2[[#This Row],[Home Bowl Scores]]&gt;Table2[[#This Row],[Away Bowl Scores]], 1, 0)</f>
        <v>0</v>
      </c>
      <c r="P438" t="str">
        <f>IF(Table2[[#This Row],[Home Win]]=1, Table2[[#This Row],[Home Team]], Table2[[#This Row],[Away Team]])</f>
        <v>Florida Gators</v>
      </c>
      <c r="Q438" t="str">
        <f>IF(Table2[[#This Row],[Home Win]]=1, Table2[[#This Row],[Away Team]], Table2[[#This Row],[Home Team]])</f>
        <v>Oklahoma Sooners</v>
      </c>
      <c r="R43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438" s="2" t="b">
        <f>OR(Table2[[#This Row],[Away Bowl Scores]]=0, Table2[[#This Row],[Home Bowl Scores]]=0)</f>
        <v>0</v>
      </c>
      <c r="T438" s="2">
        <f>SUM(Table2[[#This Row],[Home Bowl Scores]:[Away Bowl Scores]])</f>
        <v>38</v>
      </c>
    </row>
    <row r="439" spans="2:20" x14ac:dyDescent="0.3">
      <c r="B439">
        <v>2009</v>
      </c>
      <c r="C439">
        <v>30311</v>
      </c>
      <c r="D439" t="s">
        <v>1078</v>
      </c>
      <c r="E439" t="s">
        <v>301</v>
      </c>
      <c r="F439" t="s">
        <v>1078</v>
      </c>
      <c r="G439" t="s">
        <v>4831</v>
      </c>
      <c r="H439">
        <v>14726</v>
      </c>
      <c r="I439">
        <v>21</v>
      </c>
      <c r="J439">
        <v>17</v>
      </c>
      <c r="K439">
        <v>7</v>
      </c>
      <c r="L439">
        <v>6</v>
      </c>
      <c r="M439">
        <v>9</v>
      </c>
      <c r="N439">
        <v>5</v>
      </c>
      <c r="O439">
        <f>IF(Table2[[#This Row],[Home Bowl Scores]]&gt;Table2[[#This Row],[Away Bowl Scores]], 1, 0)</f>
        <v>1</v>
      </c>
      <c r="P439" t="str">
        <f>IF(Table2[[#This Row],[Home Win]]=1, Table2[[#This Row],[Home Team]], Table2[[#This Row],[Away Team]])</f>
        <v>Marshall Thundering Herd</v>
      </c>
      <c r="Q439" t="str">
        <f>IF(Table2[[#This Row],[Home Win]]=1, Table2[[#This Row],[Away Team]], Table2[[#This Row],[Home Team]])</f>
        <v>Ohio Bobcats</v>
      </c>
      <c r="R43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439" s="2" t="b">
        <f>OR(Table2[[#This Row],[Away Bowl Scores]]=0, Table2[[#This Row],[Home Bowl Scores]]=0)</f>
        <v>0</v>
      </c>
      <c r="T439" s="2">
        <f>SUM(Table2[[#This Row],[Home Bowl Scores]:[Away Bowl Scores]])</f>
        <v>38</v>
      </c>
    </row>
    <row r="440" spans="2:20" x14ac:dyDescent="0.3">
      <c r="B440">
        <v>2008</v>
      </c>
      <c r="C440">
        <v>60121</v>
      </c>
      <c r="D440" t="s">
        <v>846</v>
      </c>
      <c r="E440" t="s">
        <v>692</v>
      </c>
      <c r="F440" t="s">
        <v>846</v>
      </c>
      <c r="G440" t="s">
        <v>4821</v>
      </c>
      <c r="H440">
        <v>11701</v>
      </c>
      <c r="I440">
        <v>17</v>
      </c>
      <c r="J440">
        <v>21</v>
      </c>
      <c r="K440">
        <v>9</v>
      </c>
      <c r="L440">
        <v>4</v>
      </c>
      <c r="M440">
        <v>10</v>
      </c>
      <c r="N440">
        <v>4</v>
      </c>
      <c r="O440">
        <f>IF(Table2[[#This Row],[Home Bowl Scores]]&gt;Table2[[#This Row],[Away Bowl Scores]], 1, 0)</f>
        <v>0</v>
      </c>
      <c r="P440" t="str">
        <f>IF(Table2[[#This Row],[Home Win]]=1, Table2[[#This Row],[Home Team]], Table2[[#This Row],[Away Team]])</f>
        <v>Tennessee Volunteers</v>
      </c>
      <c r="Q440" t="str">
        <f>IF(Table2[[#This Row],[Home Win]]=1, Table2[[#This Row],[Away Team]], Table2[[#This Row],[Home Team]])</f>
        <v>Wisconsin Badgers</v>
      </c>
      <c r="R44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440" s="2" t="b">
        <f>OR(Table2[[#This Row],[Away Bowl Scores]]=0, Table2[[#This Row],[Home Bowl Scores]]=0)</f>
        <v>0</v>
      </c>
      <c r="T440" s="2">
        <f>SUM(Table2[[#This Row],[Home Bowl Scores]:[Away Bowl Scores]])</f>
        <v>38</v>
      </c>
    </row>
    <row r="441" spans="2:20" x14ac:dyDescent="0.3">
      <c r="B441">
        <v>2006</v>
      </c>
      <c r="C441">
        <v>32412</v>
      </c>
      <c r="D441" t="s">
        <v>554</v>
      </c>
      <c r="E441" t="s">
        <v>165</v>
      </c>
      <c r="F441" t="s">
        <v>554</v>
      </c>
      <c r="G441" t="s">
        <v>4795</v>
      </c>
      <c r="H441">
        <v>10199</v>
      </c>
      <c r="I441">
        <v>25</v>
      </c>
      <c r="J441">
        <v>13</v>
      </c>
      <c r="K441">
        <v>8</v>
      </c>
      <c r="L441">
        <v>5</v>
      </c>
      <c r="M441">
        <v>8</v>
      </c>
      <c r="N441">
        <v>5</v>
      </c>
      <c r="O441">
        <f>IF(Table2[[#This Row],[Home Bowl Scores]]&gt;Table2[[#This Row],[Away Bowl Scores]], 1, 0)</f>
        <v>1</v>
      </c>
      <c r="P441" t="str">
        <f>IF(Table2[[#This Row],[Home Win]]=1, Table2[[#This Row],[Home Team]], Table2[[#This Row],[Away Team]])</f>
        <v>Utah Utes</v>
      </c>
      <c r="Q441" t="str">
        <f>IF(Table2[[#This Row],[Home Win]]=1, Table2[[#This Row],[Away Team]], Table2[[#This Row],[Home Team]])</f>
        <v>Tulsa Golden Hurricane</v>
      </c>
      <c r="R44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41" s="2" t="b">
        <f>OR(Table2[[#This Row],[Away Bowl Scores]]=0, Table2[[#This Row],[Home Bowl Scores]]=0)</f>
        <v>0</v>
      </c>
      <c r="T441" s="2">
        <f>SUM(Table2[[#This Row],[Home Bowl Scores]:[Away Bowl Scores]])</f>
        <v>38</v>
      </c>
    </row>
    <row r="442" spans="2:20" x14ac:dyDescent="0.3">
      <c r="B442">
        <v>2001</v>
      </c>
      <c r="C442">
        <v>58968</v>
      </c>
      <c r="D442" t="s">
        <v>1982</v>
      </c>
      <c r="E442" t="s">
        <v>769</v>
      </c>
      <c r="F442" t="s">
        <v>1982</v>
      </c>
      <c r="G442" t="s">
        <v>4812</v>
      </c>
      <c r="H442">
        <v>2900</v>
      </c>
      <c r="I442">
        <v>10</v>
      </c>
      <c r="J442">
        <v>28</v>
      </c>
      <c r="K442">
        <v>12</v>
      </c>
      <c r="L442">
        <v>2</v>
      </c>
      <c r="M442">
        <v>11</v>
      </c>
      <c r="N442">
        <v>2</v>
      </c>
      <c r="O442">
        <f>IF(Table2[[#This Row],[Home Bowl Scores]]&gt;Table2[[#This Row],[Away Bowl Scores]], 1, 0)</f>
        <v>0</v>
      </c>
      <c r="P442" t="str">
        <f>IF(Table2[[#This Row],[Home Win]]=1, Table2[[#This Row],[Home Team]], Table2[[#This Row],[Away Team]])</f>
        <v>Louisville Cardinals</v>
      </c>
      <c r="Q442" t="str">
        <f>IF(Table2[[#This Row],[Home Win]]=1, Table2[[#This Row],[Away Team]], Table2[[#This Row],[Home Team]])</f>
        <v>Brigham Young Cougars</v>
      </c>
      <c r="R44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442" s="2" t="b">
        <f>OR(Table2[[#This Row],[Away Bowl Scores]]=0, Table2[[#This Row],[Home Bowl Scores]]=0)</f>
        <v>0</v>
      </c>
      <c r="T442" s="2">
        <f>SUM(Table2[[#This Row],[Home Bowl Scores]:[Away Bowl Scores]])</f>
        <v>38</v>
      </c>
    </row>
    <row r="443" spans="2:20" x14ac:dyDescent="0.3">
      <c r="B443">
        <v>2001</v>
      </c>
      <c r="C443">
        <v>30144</v>
      </c>
      <c r="D443" t="s">
        <v>668</v>
      </c>
      <c r="E443" t="s">
        <v>746</v>
      </c>
      <c r="F443" t="s">
        <v>668</v>
      </c>
      <c r="G443" t="s">
        <v>4863</v>
      </c>
      <c r="H443">
        <v>2889</v>
      </c>
      <c r="I443">
        <v>14</v>
      </c>
      <c r="J443">
        <v>24</v>
      </c>
      <c r="K443">
        <v>9</v>
      </c>
      <c r="L443">
        <v>3</v>
      </c>
      <c r="M443">
        <v>8</v>
      </c>
      <c r="N443">
        <v>5</v>
      </c>
      <c r="O443">
        <f>IF(Table2[[#This Row],[Home Bowl Scores]]&gt;Table2[[#This Row],[Away Bowl Scores]], 1, 0)</f>
        <v>0</v>
      </c>
      <c r="P443" t="str">
        <f>IF(Table2[[#This Row],[Home Win]]=1, Table2[[#This Row],[Home Team]], Table2[[#This Row],[Away Team]])</f>
        <v>Georgia Tech Yellow Jackets</v>
      </c>
      <c r="Q443" t="str">
        <f>IF(Table2[[#This Row],[Home Win]]=1, Table2[[#This Row],[Away Team]], Table2[[#This Row],[Home Team]])</f>
        <v>Stanford Cardinal</v>
      </c>
      <c r="R44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43" s="2" t="b">
        <f>OR(Table2[[#This Row],[Away Bowl Scores]]=0, Table2[[#This Row],[Home Bowl Scores]]=0)</f>
        <v>0</v>
      </c>
      <c r="T443" s="2">
        <f>SUM(Table2[[#This Row],[Home Bowl Scores]:[Away Bowl Scores]])</f>
        <v>38</v>
      </c>
    </row>
    <row r="444" spans="2:20" x14ac:dyDescent="0.3">
      <c r="B444">
        <v>2013</v>
      </c>
      <c r="C444">
        <v>65918</v>
      </c>
      <c r="D444" t="s">
        <v>1542</v>
      </c>
      <c r="E444" t="s">
        <v>1331</v>
      </c>
      <c r="F444" t="s">
        <v>1542</v>
      </c>
      <c r="G444" t="s">
        <v>4811</v>
      </c>
      <c r="H444">
        <v>20818</v>
      </c>
      <c r="I444">
        <v>7</v>
      </c>
      <c r="J444">
        <v>30</v>
      </c>
      <c r="K444">
        <v>8</v>
      </c>
      <c r="L444">
        <v>5</v>
      </c>
      <c r="M444">
        <v>11</v>
      </c>
      <c r="N444">
        <v>2</v>
      </c>
      <c r="O444">
        <f>IF(Table2[[#This Row],[Home Bowl Scores]]&gt;Table2[[#This Row],[Away Bowl Scores]], 1, 0)</f>
        <v>0</v>
      </c>
      <c r="P444" t="str">
        <f>IF(Table2[[#This Row],[Home Win]]=1, Table2[[#This Row],[Home Team]], Table2[[#This Row],[Away Team]])</f>
        <v>Oregon Ducks</v>
      </c>
      <c r="Q444" t="str">
        <f>IF(Table2[[#This Row],[Home Win]]=1, Table2[[#This Row],[Away Team]], Table2[[#This Row],[Home Team]])</f>
        <v>Texas Longhorns</v>
      </c>
      <c r="R44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444" s="2" t="b">
        <f>OR(Table2[[#This Row],[Away Bowl Scores]]=0, Table2[[#This Row],[Home Bowl Scores]]=0)</f>
        <v>0</v>
      </c>
      <c r="T444" s="2">
        <f>SUM(Table2[[#This Row],[Home Bowl Scores]:[Away Bowl Scores]])</f>
        <v>37</v>
      </c>
    </row>
    <row r="445" spans="2:20" x14ac:dyDescent="0.3">
      <c r="B445">
        <v>2011</v>
      </c>
      <c r="C445">
        <v>41207</v>
      </c>
      <c r="D445" t="s">
        <v>747</v>
      </c>
      <c r="E445" t="s">
        <v>501</v>
      </c>
      <c r="F445" t="s">
        <v>747</v>
      </c>
      <c r="G445" t="s">
        <v>4838</v>
      </c>
      <c r="H445">
        <v>16252</v>
      </c>
      <c r="I445">
        <v>10</v>
      </c>
      <c r="J445">
        <v>27</v>
      </c>
      <c r="K445">
        <v>6</v>
      </c>
      <c r="L445">
        <v>7</v>
      </c>
      <c r="M445">
        <v>8</v>
      </c>
      <c r="N445">
        <v>5</v>
      </c>
      <c r="O445">
        <f>IF(Table2[[#This Row],[Home Bowl Scores]]&gt;Table2[[#This Row],[Away Bowl Scores]], 1, 0)</f>
        <v>0</v>
      </c>
      <c r="P445" t="str">
        <f>IF(Table2[[#This Row],[Home Win]]=1, Table2[[#This Row],[Home Team]], Table2[[#This Row],[Away Team]])</f>
        <v>Pittsburgh Panthers</v>
      </c>
      <c r="Q445" t="str">
        <f>IF(Table2[[#This Row],[Home Win]]=1, Table2[[#This Row],[Away Team]], Table2[[#This Row],[Home Team]])</f>
        <v>Kentucky Wildcats</v>
      </c>
      <c r="R44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45" s="2" t="b">
        <f>OR(Table2[[#This Row],[Away Bowl Scores]]=0, Table2[[#This Row],[Home Bowl Scores]]=0)</f>
        <v>0</v>
      </c>
      <c r="T445" s="2">
        <f>SUM(Table2[[#This Row],[Home Bowl Scores]:[Away Bowl Scores]])</f>
        <v>37</v>
      </c>
    </row>
    <row r="446" spans="2:20" x14ac:dyDescent="0.3">
      <c r="B446">
        <v>2010</v>
      </c>
      <c r="C446">
        <v>62742</v>
      </c>
      <c r="D446" t="s">
        <v>1678</v>
      </c>
      <c r="E446" t="s">
        <v>610</v>
      </c>
      <c r="F446" t="s">
        <v>1678</v>
      </c>
      <c r="G446" t="s">
        <v>4812</v>
      </c>
      <c r="H446">
        <v>14748</v>
      </c>
      <c r="I446">
        <v>17</v>
      </c>
      <c r="J446">
        <v>20</v>
      </c>
      <c r="K446">
        <v>9</v>
      </c>
      <c r="L446">
        <v>5</v>
      </c>
      <c r="M446">
        <v>8</v>
      </c>
      <c r="N446">
        <v>5</v>
      </c>
      <c r="O446">
        <f>IF(Table2[[#This Row],[Home Bowl Scores]]&gt;Table2[[#This Row],[Away Bowl Scores]], 1, 0)</f>
        <v>0</v>
      </c>
      <c r="P446" t="str">
        <f>IF(Table2[[#This Row],[Home Win]]=1, Table2[[#This Row],[Home Team]], Table2[[#This Row],[Away Team]])</f>
        <v>Arkansas Razorbacks</v>
      </c>
      <c r="Q446" t="str">
        <f>IF(Table2[[#This Row],[Home Win]]=1, Table2[[#This Row],[Away Team]], Table2[[#This Row],[Home Team]])</f>
        <v>East Carolina Pirates</v>
      </c>
      <c r="R44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46" s="2" t="b">
        <f>OR(Table2[[#This Row],[Away Bowl Scores]]=0, Table2[[#This Row],[Home Bowl Scores]]=0)</f>
        <v>0</v>
      </c>
      <c r="T446" s="2">
        <f>SUM(Table2[[#This Row],[Home Bowl Scores]:[Away Bowl Scores]])</f>
        <v>37</v>
      </c>
    </row>
    <row r="447" spans="2:20" x14ac:dyDescent="0.3">
      <c r="B447">
        <v>2009</v>
      </c>
      <c r="C447">
        <v>40121</v>
      </c>
      <c r="D447" t="s">
        <v>863</v>
      </c>
      <c r="E447" t="s">
        <v>365</v>
      </c>
      <c r="F447" t="s">
        <v>863</v>
      </c>
      <c r="G447" t="s">
        <v>4848</v>
      </c>
      <c r="H447">
        <v>14728</v>
      </c>
      <c r="I447">
        <v>24</v>
      </c>
      <c r="J447">
        <v>13</v>
      </c>
      <c r="K447">
        <v>9</v>
      </c>
      <c r="L447">
        <v>4</v>
      </c>
      <c r="M447">
        <v>8</v>
      </c>
      <c r="N447">
        <v>5</v>
      </c>
      <c r="O447">
        <f>IF(Table2[[#This Row],[Home Bowl Scores]]&gt;Table2[[#This Row],[Away Bowl Scores]], 1, 0)</f>
        <v>1</v>
      </c>
      <c r="P447" t="str">
        <f>IF(Table2[[#This Row],[Home Win]]=1, Table2[[#This Row],[Home Team]], Table2[[#This Row],[Away Team]])</f>
        <v>USC Trojans</v>
      </c>
      <c r="Q447" t="str">
        <f>IF(Table2[[#This Row],[Home Win]]=1, Table2[[#This Row],[Away Team]], Table2[[#This Row],[Home Team]])</f>
        <v>Boston College Eagles</v>
      </c>
      <c r="R44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47" s="2" t="b">
        <f>OR(Table2[[#This Row],[Away Bowl Scores]]=0, Table2[[#This Row],[Home Bowl Scores]]=0)</f>
        <v>0</v>
      </c>
      <c r="T447" s="2">
        <f>SUM(Table2[[#This Row],[Home Bowl Scores]:[Away Bowl Scores]])</f>
        <v>37</v>
      </c>
    </row>
    <row r="448" spans="2:20" x14ac:dyDescent="0.3">
      <c r="B448">
        <v>2007</v>
      </c>
      <c r="C448">
        <v>74470</v>
      </c>
      <c r="D448" t="s">
        <v>433</v>
      </c>
      <c r="E448" t="s">
        <v>769</v>
      </c>
      <c r="F448" t="s">
        <v>433</v>
      </c>
      <c r="G448" t="s">
        <v>4816</v>
      </c>
      <c r="H448">
        <v>10221</v>
      </c>
      <c r="I448">
        <v>13</v>
      </c>
      <c r="J448">
        <v>24</v>
      </c>
      <c r="K448">
        <v>11</v>
      </c>
      <c r="L448">
        <v>3</v>
      </c>
      <c r="M448">
        <v>12</v>
      </c>
      <c r="N448">
        <v>1</v>
      </c>
      <c r="O448">
        <f>IF(Table2[[#This Row],[Home Bowl Scores]]&gt;Table2[[#This Row],[Away Bowl Scores]], 1, 0)</f>
        <v>0</v>
      </c>
      <c r="P448" t="str">
        <f>IF(Table2[[#This Row],[Home Win]]=1, Table2[[#This Row],[Home Team]], Table2[[#This Row],[Away Team]])</f>
        <v>Louisville Cardinals</v>
      </c>
      <c r="Q448" t="str">
        <f>IF(Table2[[#This Row],[Home Win]]=1, Table2[[#This Row],[Away Team]], Table2[[#This Row],[Home Team]])</f>
        <v>Wake Forest Demon Deacons</v>
      </c>
      <c r="R44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448" s="2" t="b">
        <f>OR(Table2[[#This Row],[Away Bowl Scores]]=0, Table2[[#This Row],[Home Bowl Scores]]=0)</f>
        <v>0</v>
      </c>
      <c r="T448" s="2">
        <f>SUM(Table2[[#This Row],[Home Bowl Scores]:[Away Bowl Scores]])</f>
        <v>37</v>
      </c>
    </row>
    <row r="449" spans="2:20" x14ac:dyDescent="0.3">
      <c r="B449">
        <v>2005</v>
      </c>
      <c r="C449">
        <v>20236</v>
      </c>
      <c r="D449" t="s">
        <v>115</v>
      </c>
      <c r="E449" t="s">
        <v>3651</v>
      </c>
      <c r="F449" t="s">
        <v>115</v>
      </c>
      <c r="G449" t="s">
        <v>4856</v>
      </c>
      <c r="H449">
        <v>8712</v>
      </c>
      <c r="I449">
        <v>21</v>
      </c>
      <c r="J449">
        <v>16</v>
      </c>
      <c r="K449">
        <v>12</v>
      </c>
      <c r="L449">
        <v>3</v>
      </c>
      <c r="M449">
        <v>11</v>
      </c>
      <c r="N449">
        <v>4</v>
      </c>
      <c r="O449">
        <f>IF(Table2[[#This Row],[Home Bowl Scores]]&gt;Table2[[#This Row],[Away Bowl Scores]], 1, 0)</f>
        <v>1</v>
      </c>
      <c r="P449" t="str">
        <f>IF(Table2[[#This Row],[Home Win]]=1, Table2[[#This Row],[Home Team]], Table2[[#This Row],[Away Team]])</f>
        <v>Appalachian State Mountaineers</v>
      </c>
      <c r="Q449" t="str">
        <f>IF(Table2[[#This Row],[Home Win]]=1, Table2[[#This Row],[Away Team]], Table2[[#This Row],[Home Team]])</f>
        <v>Northern Iowa Panthers</v>
      </c>
      <c r="R44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</v>
      </c>
      <c r="S449" s="2" t="b">
        <f>OR(Table2[[#This Row],[Away Bowl Scores]]=0, Table2[[#This Row],[Home Bowl Scores]]=0)</f>
        <v>0</v>
      </c>
      <c r="T449" s="2">
        <f>SUM(Table2[[#This Row],[Home Bowl Scores]:[Away Bowl Scores]])</f>
        <v>37</v>
      </c>
    </row>
    <row r="450" spans="2:20" x14ac:dyDescent="0.3">
      <c r="B450">
        <v>2004</v>
      </c>
      <c r="C450">
        <v>69322</v>
      </c>
      <c r="D450" t="s">
        <v>826</v>
      </c>
      <c r="E450" t="s">
        <v>529</v>
      </c>
      <c r="F450" t="s">
        <v>826</v>
      </c>
      <c r="G450" t="s">
        <v>4819</v>
      </c>
      <c r="H450">
        <v>7314</v>
      </c>
      <c r="I450">
        <v>10</v>
      </c>
      <c r="J450">
        <v>27</v>
      </c>
      <c r="K450">
        <v>7</v>
      </c>
      <c r="L450">
        <v>5</v>
      </c>
      <c r="M450">
        <v>9</v>
      </c>
      <c r="N450">
        <v>3</v>
      </c>
      <c r="O450">
        <f>IF(Table2[[#This Row],[Home Bowl Scores]]&gt;Table2[[#This Row],[Away Bowl Scores]], 1, 0)</f>
        <v>0</v>
      </c>
      <c r="P450" t="str">
        <f>IF(Table2[[#This Row],[Home Win]]=1, Table2[[#This Row],[Home Team]], Table2[[#This Row],[Away Team]])</f>
        <v>Miami (FL) Hurricanes</v>
      </c>
      <c r="Q450" t="str">
        <f>IF(Table2[[#This Row],[Home Win]]=1, Table2[[#This Row],[Away Team]], Table2[[#This Row],[Home Team]])</f>
        <v>Florida Gators</v>
      </c>
      <c r="R45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0.75</v>
      </c>
      <c r="S450" s="2" t="b">
        <f>OR(Table2[[#This Row],[Away Bowl Scores]]=0, Table2[[#This Row],[Home Bowl Scores]]=0)</f>
        <v>0</v>
      </c>
      <c r="T450" s="2">
        <f>SUM(Table2[[#This Row],[Home Bowl Scores]:[Away Bowl Scores]])</f>
        <v>37</v>
      </c>
    </row>
    <row r="451" spans="2:20" x14ac:dyDescent="0.3">
      <c r="B451">
        <v>2001</v>
      </c>
      <c r="C451">
        <v>53480</v>
      </c>
      <c r="D451" t="s">
        <v>570</v>
      </c>
      <c r="E451" t="s">
        <v>4501</v>
      </c>
      <c r="F451" t="s">
        <v>570</v>
      </c>
      <c r="G451" t="s">
        <v>4858</v>
      </c>
      <c r="H451">
        <v>2891</v>
      </c>
      <c r="I451">
        <v>28</v>
      </c>
      <c r="J451">
        <v>9</v>
      </c>
      <c r="K451">
        <v>8</v>
      </c>
      <c r="L451">
        <v>4</v>
      </c>
      <c r="M451">
        <v>6</v>
      </c>
      <c r="N451">
        <v>6</v>
      </c>
      <c r="O451">
        <f>IF(Table2[[#This Row],[Home Bowl Scores]]&gt;Table2[[#This Row],[Away Bowl Scores]], 1, 0)</f>
        <v>1</v>
      </c>
      <c r="P451" t="str">
        <f>IF(Table2[[#This Row],[Home Win]]=1, Table2[[#This Row],[Home Team]], Table2[[#This Row],[Away Team]])</f>
        <v>Texas A&amp;M Aggies</v>
      </c>
      <c r="Q451" t="str">
        <f>IF(Table2[[#This Row],[Home Win]]=1, Table2[[#This Row],[Away Team]], Table2[[#This Row],[Home Team]])</f>
        <v>Texas Christian Horned Frogs</v>
      </c>
      <c r="R45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451" s="2" t="b">
        <f>OR(Table2[[#This Row],[Away Bowl Scores]]=0, Table2[[#This Row],[Home Bowl Scores]]=0)</f>
        <v>0</v>
      </c>
      <c r="T451" s="2">
        <f>SUM(Table2[[#This Row],[Home Bowl Scores]:[Away Bowl Scores]])</f>
        <v>37</v>
      </c>
    </row>
    <row r="452" spans="2:20" x14ac:dyDescent="0.3">
      <c r="B452">
        <v>2014</v>
      </c>
      <c r="C452">
        <v>25365</v>
      </c>
      <c r="D452" t="s">
        <v>1451</v>
      </c>
      <c r="E452" t="s">
        <v>1448</v>
      </c>
      <c r="F452" t="s">
        <v>1451</v>
      </c>
      <c r="G452" t="s">
        <v>4797</v>
      </c>
      <c r="H452">
        <v>23945</v>
      </c>
      <c r="I452">
        <v>30</v>
      </c>
      <c r="J452">
        <v>6</v>
      </c>
      <c r="K452">
        <v>8</v>
      </c>
      <c r="L452">
        <v>5</v>
      </c>
      <c r="M452">
        <v>6</v>
      </c>
      <c r="N452">
        <v>8</v>
      </c>
      <c r="O452">
        <f>IF(Table2[[#This Row],[Home Bowl Scores]]&gt;Table2[[#This Row],[Away Bowl Scores]], 1, 0)</f>
        <v>1</v>
      </c>
      <c r="P452" t="str">
        <f>IF(Table2[[#This Row],[Home Win]]=1, Table2[[#This Row],[Home Team]], Table2[[#This Row],[Away Team]])</f>
        <v>Rice Owls</v>
      </c>
      <c r="Q452" t="str">
        <f>IF(Table2[[#This Row],[Home Win]]=1, Table2[[#This Row],[Away Team]], Table2[[#This Row],[Home Team]])</f>
        <v>Fresno State Bulldogs</v>
      </c>
      <c r="R45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52" s="2" t="b">
        <f>OR(Table2[[#This Row],[Away Bowl Scores]]=0, Table2[[#This Row],[Home Bowl Scores]]=0)</f>
        <v>0</v>
      </c>
      <c r="T452" s="2">
        <f>SUM(Table2[[#This Row],[Home Bowl Scores]:[Away Bowl Scores]])</f>
        <v>36</v>
      </c>
    </row>
    <row r="453" spans="2:20" x14ac:dyDescent="0.3">
      <c r="B453">
        <v>2010</v>
      </c>
      <c r="C453">
        <v>63025</v>
      </c>
      <c r="D453" t="s">
        <v>767</v>
      </c>
      <c r="E453" t="s">
        <v>865</v>
      </c>
      <c r="F453" t="s">
        <v>767</v>
      </c>
      <c r="G453" t="s">
        <v>4837</v>
      </c>
      <c r="H453">
        <v>14742</v>
      </c>
      <c r="I453">
        <v>17</v>
      </c>
      <c r="J453">
        <v>19</v>
      </c>
      <c r="K453">
        <v>9</v>
      </c>
      <c r="L453">
        <v>4</v>
      </c>
      <c r="M453">
        <v>11</v>
      </c>
      <c r="N453">
        <v>2</v>
      </c>
      <c r="O453">
        <f>IF(Table2[[#This Row],[Home Bowl Scores]]&gt;Table2[[#This Row],[Away Bowl Scores]], 1, 0)</f>
        <v>0</v>
      </c>
      <c r="P453" t="str">
        <f>IF(Table2[[#This Row],[Home Win]]=1, Table2[[#This Row],[Home Team]], Table2[[#This Row],[Away Team]])</f>
        <v>Penn State Nittany Lions</v>
      </c>
      <c r="Q453" t="str">
        <f>IF(Table2[[#This Row],[Home Win]]=1, Table2[[#This Row],[Away Team]], Table2[[#This Row],[Home Team]])</f>
        <v>LSU Tigers</v>
      </c>
      <c r="R45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453" s="2" t="b">
        <f>OR(Table2[[#This Row],[Away Bowl Scores]]=0, Table2[[#This Row],[Home Bowl Scores]]=0)</f>
        <v>0</v>
      </c>
      <c r="T453" s="2">
        <f>SUM(Table2[[#This Row],[Home Bowl Scores]:[Away Bowl Scores]])</f>
        <v>36</v>
      </c>
    </row>
    <row r="454" spans="2:20" x14ac:dyDescent="0.3">
      <c r="B454">
        <v>2009</v>
      </c>
      <c r="C454">
        <v>59681</v>
      </c>
      <c r="D454" t="s">
        <v>1242</v>
      </c>
      <c r="E454" t="s">
        <v>648</v>
      </c>
      <c r="F454" t="s">
        <v>1242</v>
      </c>
      <c r="G454" t="s">
        <v>4837</v>
      </c>
      <c r="H454">
        <v>13250</v>
      </c>
      <c r="I454">
        <v>12</v>
      </c>
      <c r="J454">
        <v>24</v>
      </c>
      <c r="K454">
        <v>9</v>
      </c>
      <c r="L454">
        <v>4</v>
      </c>
      <c r="M454">
        <v>10</v>
      </c>
      <c r="N454">
        <v>3</v>
      </c>
      <c r="O454">
        <f>IF(Table2[[#This Row],[Home Bowl Scores]]&gt;Table2[[#This Row],[Away Bowl Scores]], 1, 0)</f>
        <v>0</v>
      </c>
      <c r="P454" t="str">
        <f>IF(Table2[[#This Row],[Home Win]]=1, Table2[[#This Row],[Home Team]], Table2[[#This Row],[Away Team]])</f>
        <v>Georgia Bulldogs</v>
      </c>
      <c r="Q454" t="str">
        <f>IF(Table2[[#This Row],[Home Win]]=1, Table2[[#This Row],[Away Team]], Table2[[#This Row],[Home Team]])</f>
        <v>Michigan State Spartans</v>
      </c>
      <c r="R45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454" s="2" t="b">
        <f>OR(Table2[[#This Row],[Away Bowl Scores]]=0, Table2[[#This Row],[Home Bowl Scores]]=0)</f>
        <v>0</v>
      </c>
      <c r="T454" s="2">
        <f>SUM(Table2[[#This Row],[Home Bowl Scores]:[Away Bowl Scores]])</f>
        <v>36</v>
      </c>
    </row>
    <row r="455" spans="2:20" x14ac:dyDescent="0.3">
      <c r="B455">
        <v>2009</v>
      </c>
      <c r="C455">
        <v>50389</v>
      </c>
      <c r="D455" t="s">
        <v>670</v>
      </c>
      <c r="E455" t="s">
        <v>501</v>
      </c>
      <c r="F455" t="s">
        <v>670</v>
      </c>
      <c r="G455" t="s">
        <v>4846</v>
      </c>
      <c r="H455">
        <v>14727</v>
      </c>
      <c r="I455">
        <v>17</v>
      </c>
      <c r="J455">
        <v>19</v>
      </c>
      <c r="K455">
        <v>8</v>
      </c>
      <c r="L455">
        <v>5</v>
      </c>
      <c r="M455">
        <v>10</v>
      </c>
      <c r="N455">
        <v>3</v>
      </c>
      <c r="O455">
        <f>IF(Table2[[#This Row],[Home Bowl Scores]]&gt;Table2[[#This Row],[Away Bowl Scores]], 1, 0)</f>
        <v>0</v>
      </c>
      <c r="P455" t="str">
        <f>IF(Table2[[#This Row],[Home Win]]=1, Table2[[#This Row],[Home Team]], Table2[[#This Row],[Away Team]])</f>
        <v>Pittsburgh Panthers</v>
      </c>
      <c r="Q455" t="str">
        <f>IF(Table2[[#This Row],[Home Win]]=1, Table2[[#This Row],[Away Team]], Table2[[#This Row],[Home Team]])</f>
        <v>North Carolina Tar Heels</v>
      </c>
      <c r="R45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455" s="2" t="b">
        <f>OR(Table2[[#This Row],[Away Bowl Scores]]=0, Table2[[#This Row],[Home Bowl Scores]]=0)</f>
        <v>0</v>
      </c>
      <c r="T455" s="2">
        <f>SUM(Table2[[#This Row],[Home Bowl Scores]:[Away Bowl Scores]])</f>
        <v>36</v>
      </c>
    </row>
    <row r="456" spans="2:20" x14ac:dyDescent="0.3">
      <c r="B456">
        <v>2004</v>
      </c>
      <c r="C456">
        <v>66089</v>
      </c>
      <c r="D456" t="s">
        <v>455</v>
      </c>
      <c r="E456" t="s">
        <v>787</v>
      </c>
      <c r="F456" t="s">
        <v>455</v>
      </c>
      <c r="G456" t="s">
        <v>4814</v>
      </c>
      <c r="H456">
        <v>7311</v>
      </c>
      <c r="I456">
        <v>20</v>
      </c>
      <c r="J456">
        <v>16</v>
      </c>
      <c r="K456">
        <v>7</v>
      </c>
      <c r="L456">
        <v>5</v>
      </c>
      <c r="M456">
        <v>6</v>
      </c>
      <c r="N456">
        <v>6</v>
      </c>
      <c r="O456">
        <f>IF(Table2[[#This Row],[Home Bowl Scores]]&gt;Table2[[#This Row],[Away Bowl Scores]], 1, 0)</f>
        <v>1</v>
      </c>
      <c r="P456" t="str">
        <f>IF(Table2[[#This Row],[Home Win]]=1, Table2[[#This Row],[Home Team]], Table2[[#This Row],[Away Team]])</f>
        <v>Minnesota Golden Gophers</v>
      </c>
      <c r="Q456" t="str">
        <f>IF(Table2[[#This Row],[Home Win]]=1, Table2[[#This Row],[Away Team]], Table2[[#This Row],[Home Team]])</f>
        <v>Alabama Crimson Tide</v>
      </c>
      <c r="R45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456" s="2" t="b">
        <f>OR(Table2[[#This Row],[Away Bowl Scores]]=0, Table2[[#This Row],[Home Bowl Scores]]=0)</f>
        <v>0</v>
      </c>
      <c r="T456" s="2">
        <f>SUM(Table2[[#This Row],[Home Bowl Scores]:[Away Bowl Scores]])</f>
        <v>36</v>
      </c>
    </row>
    <row r="457" spans="2:20" x14ac:dyDescent="0.3">
      <c r="B457">
        <v>2001</v>
      </c>
      <c r="C457">
        <v>46125</v>
      </c>
      <c r="D457" t="s">
        <v>648</v>
      </c>
      <c r="E457" t="s">
        <v>365</v>
      </c>
      <c r="F457" t="s">
        <v>648</v>
      </c>
      <c r="G457" t="s">
        <v>4814</v>
      </c>
      <c r="H457">
        <v>2892</v>
      </c>
      <c r="I457">
        <v>16</v>
      </c>
      <c r="J457">
        <v>20</v>
      </c>
      <c r="K457">
        <v>8</v>
      </c>
      <c r="L457">
        <v>4</v>
      </c>
      <c r="M457">
        <v>8</v>
      </c>
      <c r="N457">
        <v>4</v>
      </c>
      <c r="O457">
        <f>IF(Table2[[#This Row],[Home Bowl Scores]]&gt;Table2[[#This Row],[Away Bowl Scores]], 1, 0)</f>
        <v>0</v>
      </c>
      <c r="P457" t="str">
        <f>IF(Table2[[#This Row],[Home Win]]=1, Table2[[#This Row],[Home Team]], Table2[[#This Row],[Away Team]])</f>
        <v>Boston College Eagles</v>
      </c>
      <c r="Q457" t="str">
        <f>IF(Table2[[#This Row],[Home Win]]=1, Table2[[#This Row],[Away Team]], Table2[[#This Row],[Home Team]])</f>
        <v>Georgia Bulldogs</v>
      </c>
      <c r="R45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457" s="2" t="b">
        <f>OR(Table2[[#This Row],[Away Bowl Scores]]=0, Table2[[#This Row],[Home Bowl Scores]]=0)</f>
        <v>0</v>
      </c>
      <c r="T457" s="2">
        <f>SUM(Table2[[#This Row],[Home Bowl Scores]:[Away Bowl Scores]])</f>
        <v>36</v>
      </c>
    </row>
    <row r="458" spans="2:20" x14ac:dyDescent="0.3">
      <c r="B458">
        <v>2015</v>
      </c>
      <c r="C458">
        <v>34217</v>
      </c>
      <c r="D458" t="s">
        <v>455</v>
      </c>
      <c r="E458" t="s">
        <v>162</v>
      </c>
      <c r="F458" t="s">
        <v>455</v>
      </c>
      <c r="G458" t="s">
        <v>4799</v>
      </c>
      <c r="H458">
        <v>25535</v>
      </c>
      <c r="I458">
        <v>21</v>
      </c>
      <c r="J458">
        <v>14</v>
      </c>
      <c r="K458">
        <v>6</v>
      </c>
      <c r="L458">
        <v>7</v>
      </c>
      <c r="M458">
        <v>7</v>
      </c>
      <c r="N458">
        <v>6</v>
      </c>
      <c r="O458">
        <f>IF(Table2[[#This Row],[Home Bowl Scores]]&gt;Table2[[#This Row],[Away Bowl Scores]], 1, 0)</f>
        <v>1</v>
      </c>
      <c r="P458" t="str">
        <f>IF(Table2[[#This Row],[Home Win]]=1, Table2[[#This Row],[Home Team]], Table2[[#This Row],[Away Team]])</f>
        <v>Minnesota Golden Gophers</v>
      </c>
      <c r="Q458" t="str">
        <f>IF(Table2[[#This Row],[Home Win]]=1, Table2[[#This Row],[Away Team]], Table2[[#This Row],[Home Team]])</f>
        <v>Central Michigan Chippewas</v>
      </c>
      <c r="R45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0.46153846153846156</v>
      </c>
      <c r="S458" s="2" t="b">
        <f>OR(Table2[[#This Row],[Away Bowl Scores]]=0, Table2[[#This Row],[Home Bowl Scores]]=0)</f>
        <v>0</v>
      </c>
      <c r="T458" s="2">
        <f>SUM(Table2[[#This Row],[Home Bowl Scores]:[Away Bowl Scores]])</f>
        <v>35</v>
      </c>
    </row>
    <row r="459" spans="2:20" x14ac:dyDescent="0.3">
      <c r="B459">
        <v>2014</v>
      </c>
      <c r="C459">
        <v>51296</v>
      </c>
      <c r="D459" t="s">
        <v>767</v>
      </c>
      <c r="E459" t="s">
        <v>828</v>
      </c>
      <c r="F459" t="s">
        <v>767</v>
      </c>
      <c r="G459" t="s">
        <v>4821</v>
      </c>
      <c r="H459">
        <v>20827</v>
      </c>
      <c r="I459">
        <v>21</v>
      </c>
      <c r="J459">
        <v>14</v>
      </c>
      <c r="K459">
        <v>10</v>
      </c>
      <c r="L459">
        <v>3</v>
      </c>
      <c r="M459">
        <v>8</v>
      </c>
      <c r="N459">
        <v>5</v>
      </c>
      <c r="O459">
        <f>IF(Table2[[#This Row],[Home Bowl Scores]]&gt;Table2[[#This Row],[Away Bowl Scores]], 1, 0)</f>
        <v>1</v>
      </c>
      <c r="P459" t="str">
        <f>IF(Table2[[#This Row],[Home Win]]=1, Table2[[#This Row],[Home Team]], Table2[[#This Row],[Away Team]])</f>
        <v>LSU Tigers</v>
      </c>
      <c r="Q459" t="str">
        <f>IF(Table2[[#This Row],[Home Win]]=1, Table2[[#This Row],[Away Team]], Table2[[#This Row],[Home Team]])</f>
        <v>Iowa Hawkeyes</v>
      </c>
      <c r="R45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459" s="2" t="b">
        <f>OR(Table2[[#This Row],[Away Bowl Scores]]=0, Table2[[#This Row],[Home Bowl Scores]]=0)</f>
        <v>0</v>
      </c>
      <c r="T459" s="2">
        <f>SUM(Table2[[#This Row],[Home Bowl Scores]:[Away Bowl Scores]])</f>
        <v>35</v>
      </c>
    </row>
    <row r="460" spans="2:20" x14ac:dyDescent="0.3">
      <c r="B460">
        <v>2013</v>
      </c>
      <c r="C460">
        <v>23408</v>
      </c>
      <c r="D460" t="s">
        <v>1021</v>
      </c>
      <c r="E460" t="s">
        <v>991</v>
      </c>
      <c r="F460" t="s">
        <v>1021</v>
      </c>
      <c r="G460" t="s">
        <v>4792</v>
      </c>
      <c r="H460">
        <v>20811</v>
      </c>
      <c r="I460">
        <v>14</v>
      </c>
      <c r="J460">
        <v>21</v>
      </c>
      <c r="K460">
        <v>12</v>
      </c>
      <c r="L460">
        <v>2</v>
      </c>
      <c r="M460">
        <v>9</v>
      </c>
      <c r="N460">
        <v>5</v>
      </c>
      <c r="O460">
        <f>IF(Table2[[#This Row],[Home Bowl Scores]]&gt;Table2[[#This Row],[Away Bowl Scores]], 1, 0)</f>
        <v>0</v>
      </c>
      <c r="P460" t="str">
        <f>IF(Table2[[#This Row],[Home Win]]=1, Table2[[#This Row],[Home Team]], Table2[[#This Row],[Away Team]])</f>
        <v>Utah State Aggies</v>
      </c>
      <c r="Q460" t="str">
        <f>IF(Table2[[#This Row],[Home Win]]=1, Table2[[#This Row],[Away Team]], Table2[[#This Row],[Home Team]])</f>
        <v>Northern Illinois Huskies</v>
      </c>
      <c r="R46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0.6428571428571429</v>
      </c>
      <c r="S460" s="2" t="b">
        <f>OR(Table2[[#This Row],[Away Bowl Scores]]=0, Table2[[#This Row],[Home Bowl Scores]]=0)</f>
        <v>0</v>
      </c>
      <c r="T460" s="2">
        <f>SUM(Table2[[#This Row],[Home Bowl Scores]:[Away Bowl Scores]])</f>
        <v>35</v>
      </c>
    </row>
    <row r="461" spans="2:20" x14ac:dyDescent="0.3">
      <c r="B461">
        <v>2007</v>
      </c>
      <c r="C461">
        <v>38751</v>
      </c>
      <c r="D461" t="s">
        <v>138</v>
      </c>
      <c r="E461" t="s">
        <v>301</v>
      </c>
      <c r="F461" t="s">
        <v>138</v>
      </c>
      <c r="G461" t="s">
        <v>4853</v>
      </c>
      <c r="H461">
        <v>10224</v>
      </c>
      <c r="I461">
        <v>28</v>
      </c>
      <c r="J461">
        <v>7</v>
      </c>
      <c r="K461">
        <v>9</v>
      </c>
      <c r="L461">
        <v>5</v>
      </c>
      <c r="M461">
        <v>9</v>
      </c>
      <c r="N461">
        <v>5</v>
      </c>
      <c r="O461">
        <f>IF(Table2[[#This Row],[Home Bowl Scores]]&gt;Table2[[#This Row],[Away Bowl Scores]], 1, 0)</f>
        <v>1</v>
      </c>
      <c r="P461" t="str">
        <f>IF(Table2[[#This Row],[Home Win]]=1, Table2[[#This Row],[Home Team]], Table2[[#This Row],[Away Team]])</f>
        <v>Southern Miss Golden Eagles</v>
      </c>
      <c r="Q461" t="str">
        <f>IF(Table2[[#This Row],[Home Win]]=1, Table2[[#This Row],[Away Team]], Table2[[#This Row],[Home Team]])</f>
        <v>Ohio Bobcats</v>
      </c>
      <c r="R46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0.6428571428571429</v>
      </c>
      <c r="S461" s="2" t="b">
        <f>OR(Table2[[#This Row],[Away Bowl Scores]]=0, Table2[[#This Row],[Home Bowl Scores]]=0)</f>
        <v>0</v>
      </c>
      <c r="T461" s="2">
        <f>SUM(Table2[[#This Row],[Home Bowl Scores]:[Away Bowl Scores]])</f>
        <v>35</v>
      </c>
    </row>
    <row r="462" spans="2:20" x14ac:dyDescent="0.3">
      <c r="B462">
        <v>2007</v>
      </c>
      <c r="C462">
        <v>32517</v>
      </c>
      <c r="D462" t="s">
        <v>1749</v>
      </c>
      <c r="E462" t="s">
        <v>363</v>
      </c>
      <c r="F462" t="s">
        <v>1749</v>
      </c>
      <c r="G462" t="s">
        <v>4848</v>
      </c>
      <c r="H462">
        <v>11690</v>
      </c>
      <c r="I462">
        <v>21</v>
      </c>
      <c r="J462">
        <v>14</v>
      </c>
      <c r="K462">
        <v>9</v>
      </c>
      <c r="L462">
        <v>4</v>
      </c>
      <c r="M462">
        <v>6</v>
      </c>
      <c r="N462">
        <v>6</v>
      </c>
      <c r="O462">
        <f>IF(Table2[[#This Row],[Home Bowl Scores]]&gt;Table2[[#This Row],[Away Bowl Scores]], 1, 0)</f>
        <v>1</v>
      </c>
      <c r="P462" t="str">
        <f>IF(Table2[[#This Row],[Home Win]]=1, Table2[[#This Row],[Home Team]], Table2[[#This Row],[Away Team]])</f>
        <v>Oregon State Beavers</v>
      </c>
      <c r="Q462" t="str">
        <f>IF(Table2[[#This Row],[Home Win]]=1, Table2[[#This Row],[Away Team]], Table2[[#This Row],[Home Team]])</f>
        <v>Maryland Terrapins</v>
      </c>
      <c r="R46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62" s="2" t="b">
        <f>OR(Table2[[#This Row],[Away Bowl Scores]]=0, Table2[[#This Row],[Home Bowl Scores]]=0)</f>
        <v>0</v>
      </c>
      <c r="T462" s="2">
        <f>SUM(Table2[[#This Row],[Home Bowl Scores]:[Away Bowl Scores]])</f>
        <v>35</v>
      </c>
    </row>
    <row r="463" spans="2:20" x14ac:dyDescent="0.3">
      <c r="B463">
        <v>2004</v>
      </c>
      <c r="C463">
        <v>79342</v>
      </c>
      <c r="D463" t="s">
        <v>767</v>
      </c>
      <c r="E463" t="s">
        <v>886</v>
      </c>
      <c r="F463" t="s">
        <v>767</v>
      </c>
      <c r="G463" t="s">
        <v>4824</v>
      </c>
      <c r="H463">
        <v>5912</v>
      </c>
      <c r="I463">
        <v>21</v>
      </c>
      <c r="J463">
        <v>14</v>
      </c>
      <c r="K463">
        <v>13</v>
      </c>
      <c r="L463">
        <v>1</v>
      </c>
      <c r="M463">
        <v>12</v>
      </c>
      <c r="N463">
        <v>2</v>
      </c>
      <c r="O463">
        <f>IF(Table2[[#This Row],[Home Bowl Scores]]&gt;Table2[[#This Row],[Away Bowl Scores]], 1, 0)</f>
        <v>1</v>
      </c>
      <c r="P463" t="str">
        <f>IF(Table2[[#This Row],[Home Win]]=1, Table2[[#This Row],[Home Team]], Table2[[#This Row],[Away Team]])</f>
        <v>LSU Tigers</v>
      </c>
      <c r="Q463" t="str">
        <f>IF(Table2[[#This Row],[Home Win]]=1, Table2[[#This Row],[Away Team]], Table2[[#This Row],[Home Team]])</f>
        <v>Oklahoma Sooners</v>
      </c>
      <c r="R46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463" s="2" t="b">
        <f>OR(Table2[[#This Row],[Away Bowl Scores]]=0, Table2[[#This Row],[Home Bowl Scores]]=0)</f>
        <v>0</v>
      </c>
      <c r="T463" s="2">
        <f>SUM(Table2[[#This Row],[Home Bowl Scores]:[Away Bowl Scores]])</f>
        <v>35</v>
      </c>
    </row>
    <row r="464" spans="2:20" x14ac:dyDescent="0.3">
      <c r="B464">
        <v>2001</v>
      </c>
      <c r="C464">
        <v>65232</v>
      </c>
      <c r="D464" t="s">
        <v>1181</v>
      </c>
      <c r="E464" t="s">
        <v>828</v>
      </c>
      <c r="F464" t="s">
        <v>1181</v>
      </c>
      <c r="G464" t="s">
        <v>4811</v>
      </c>
      <c r="H464">
        <v>2895</v>
      </c>
      <c r="I464">
        <v>16</v>
      </c>
      <c r="J464">
        <v>19</v>
      </c>
      <c r="K464">
        <v>7</v>
      </c>
      <c r="L464">
        <v>5</v>
      </c>
      <c r="M464">
        <v>7</v>
      </c>
      <c r="N464">
        <v>5</v>
      </c>
      <c r="O464">
        <f>IF(Table2[[#This Row],[Home Bowl Scores]]&gt;Table2[[#This Row],[Away Bowl Scores]], 1, 0)</f>
        <v>0</v>
      </c>
      <c r="P464" t="str">
        <f>IF(Table2[[#This Row],[Home Win]]=1, Table2[[#This Row],[Home Team]], Table2[[#This Row],[Away Team]])</f>
        <v>Iowa Hawkeyes</v>
      </c>
      <c r="Q464" t="str">
        <f>IF(Table2[[#This Row],[Home Win]]=1, Table2[[#This Row],[Away Team]], Table2[[#This Row],[Home Team]])</f>
        <v>Texas Tech Red Raiders</v>
      </c>
      <c r="R46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464" s="2" t="b">
        <f>OR(Table2[[#This Row],[Away Bowl Scores]]=0, Table2[[#This Row],[Home Bowl Scores]]=0)</f>
        <v>0</v>
      </c>
      <c r="T464" s="2">
        <f>SUM(Table2[[#This Row],[Home Bowl Scores]:[Away Bowl Scores]])</f>
        <v>35</v>
      </c>
    </row>
    <row r="465" spans="2:20" x14ac:dyDescent="0.3">
      <c r="B465">
        <v>2015</v>
      </c>
      <c r="C465">
        <v>41180</v>
      </c>
      <c r="D465" t="s">
        <v>457</v>
      </c>
      <c r="E465" t="s">
        <v>529</v>
      </c>
      <c r="F465" t="s">
        <v>457</v>
      </c>
      <c r="G465" t="s">
        <v>4813</v>
      </c>
      <c r="H465">
        <v>25512</v>
      </c>
      <c r="I465">
        <v>20</v>
      </c>
      <c r="J465">
        <v>14</v>
      </c>
      <c r="K465">
        <v>9</v>
      </c>
      <c r="L465">
        <v>4</v>
      </c>
      <c r="M465">
        <v>8</v>
      </c>
      <c r="N465">
        <v>5</v>
      </c>
      <c r="O465">
        <f>IF(Table2[[#This Row],[Home Bowl Scores]]&gt;Table2[[#This Row],[Away Bowl Scores]], 1, 0)</f>
        <v>1</v>
      </c>
      <c r="P465" t="str">
        <f>IF(Table2[[#This Row],[Home Win]]=1, Table2[[#This Row],[Home Team]], Table2[[#This Row],[Away Team]])</f>
        <v>Washington State Cougars</v>
      </c>
      <c r="Q465" t="str">
        <f>IF(Table2[[#This Row],[Home Win]]=1, Table2[[#This Row],[Away Team]], Table2[[#This Row],[Home Team]])</f>
        <v>Miami (FL) Hurricanes</v>
      </c>
      <c r="R46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65" s="2" t="b">
        <f>OR(Table2[[#This Row],[Away Bowl Scores]]=0, Table2[[#This Row],[Home Bowl Scores]]=0)</f>
        <v>0</v>
      </c>
      <c r="T465" s="2">
        <f>SUM(Table2[[#This Row],[Home Bowl Scores]:[Away Bowl Scores]])</f>
        <v>34</v>
      </c>
    </row>
    <row r="466" spans="2:20" x14ac:dyDescent="0.3">
      <c r="B466">
        <v>2013</v>
      </c>
      <c r="C466">
        <v>93359</v>
      </c>
      <c r="D466" t="s">
        <v>668</v>
      </c>
      <c r="E466" t="s">
        <v>846</v>
      </c>
      <c r="F466" t="s">
        <v>668</v>
      </c>
      <c r="G466" t="s">
        <v>4823</v>
      </c>
      <c r="H466">
        <v>19266</v>
      </c>
      <c r="I466">
        <v>20</v>
      </c>
      <c r="J466">
        <v>14</v>
      </c>
      <c r="K466">
        <v>12</v>
      </c>
      <c r="L466">
        <v>2</v>
      </c>
      <c r="M466">
        <v>8</v>
      </c>
      <c r="N466">
        <v>6</v>
      </c>
      <c r="O466">
        <f>IF(Table2[[#This Row],[Home Bowl Scores]]&gt;Table2[[#This Row],[Away Bowl Scores]], 1, 0)</f>
        <v>1</v>
      </c>
      <c r="P466" t="str">
        <f>IF(Table2[[#This Row],[Home Win]]=1, Table2[[#This Row],[Home Team]], Table2[[#This Row],[Away Team]])</f>
        <v>Stanford Cardinal</v>
      </c>
      <c r="Q466" t="str">
        <f>IF(Table2[[#This Row],[Home Win]]=1, Table2[[#This Row],[Away Team]], Table2[[#This Row],[Home Team]])</f>
        <v>Wisconsin Badgers</v>
      </c>
      <c r="R46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0.8571428571428571</v>
      </c>
      <c r="S466" s="2" t="b">
        <f>OR(Table2[[#This Row],[Away Bowl Scores]]=0, Table2[[#This Row],[Home Bowl Scores]]=0)</f>
        <v>0</v>
      </c>
      <c r="T466" s="2">
        <f>SUM(Table2[[#This Row],[Home Bowl Scores]:[Away Bowl Scores]])</f>
        <v>34</v>
      </c>
    </row>
    <row r="467" spans="2:20" x14ac:dyDescent="0.3">
      <c r="B467">
        <v>2012</v>
      </c>
      <c r="C467">
        <v>29726</v>
      </c>
      <c r="D467" t="s">
        <v>501</v>
      </c>
      <c r="E467" t="s">
        <v>2016</v>
      </c>
      <c r="F467" t="s">
        <v>501</v>
      </c>
      <c r="G467" t="s">
        <v>4838</v>
      </c>
      <c r="H467">
        <v>17765</v>
      </c>
      <c r="I467">
        <v>6</v>
      </c>
      <c r="J467">
        <v>28</v>
      </c>
      <c r="K467">
        <v>6</v>
      </c>
      <c r="L467">
        <v>7</v>
      </c>
      <c r="M467">
        <v>8</v>
      </c>
      <c r="N467">
        <v>5</v>
      </c>
      <c r="O467">
        <f>IF(Table2[[#This Row],[Home Bowl Scores]]&gt;Table2[[#This Row],[Away Bowl Scores]], 1, 0)</f>
        <v>0</v>
      </c>
      <c r="P467" t="str">
        <f>IF(Table2[[#This Row],[Home Win]]=1, Table2[[#This Row],[Home Team]], Table2[[#This Row],[Away Team]])</f>
        <v>Southern Methodist Mustangs</v>
      </c>
      <c r="Q467" t="str">
        <f>IF(Table2[[#This Row],[Home Win]]=1, Table2[[#This Row],[Away Team]], Table2[[#This Row],[Home Team]])</f>
        <v>Pittsburgh Panthers</v>
      </c>
      <c r="R46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67" s="2" t="b">
        <f>OR(Table2[[#This Row],[Away Bowl Scores]]=0, Table2[[#This Row],[Home Bowl Scores]]=0)</f>
        <v>0</v>
      </c>
      <c r="T467" s="2">
        <f>SUM(Table2[[#This Row],[Home Bowl Scores]:[Away Bowl Scores]])</f>
        <v>34</v>
      </c>
    </row>
    <row r="468" spans="2:20" x14ac:dyDescent="0.3">
      <c r="B468">
        <v>2011</v>
      </c>
      <c r="C468">
        <v>29878</v>
      </c>
      <c r="D468" t="s">
        <v>1128</v>
      </c>
      <c r="E468" t="s">
        <v>1462</v>
      </c>
      <c r="F468" t="s">
        <v>1128</v>
      </c>
      <c r="G468" t="s">
        <v>4832</v>
      </c>
      <c r="H468">
        <v>17753</v>
      </c>
      <c r="I468">
        <v>14</v>
      </c>
      <c r="J468">
        <v>20</v>
      </c>
      <c r="K468">
        <v>6</v>
      </c>
      <c r="L468">
        <v>8</v>
      </c>
      <c r="M468">
        <v>7</v>
      </c>
      <c r="N468">
        <v>6</v>
      </c>
      <c r="O468">
        <f>IF(Table2[[#This Row],[Home Bowl Scores]]&gt;Table2[[#This Row],[Away Bowl Scores]], 1, 0)</f>
        <v>0</v>
      </c>
      <c r="P468" t="str">
        <f>IF(Table2[[#This Row],[Home Win]]=1, Table2[[#This Row],[Home Team]], Table2[[#This Row],[Away Team]])</f>
        <v>Illinois Fighting Illini</v>
      </c>
      <c r="Q468" t="str">
        <f>IF(Table2[[#This Row],[Home Win]]=1, Table2[[#This Row],[Away Team]], Table2[[#This Row],[Home Team]])</f>
        <v>UCLA Bruins</v>
      </c>
      <c r="R46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468" s="2" t="b">
        <f>OR(Table2[[#This Row],[Away Bowl Scores]]=0, Table2[[#This Row],[Home Bowl Scores]]=0)</f>
        <v>0</v>
      </c>
      <c r="T468" s="2">
        <f>SUM(Table2[[#This Row],[Home Bowl Scores]:[Away Bowl Scores]])</f>
        <v>34</v>
      </c>
    </row>
    <row r="469" spans="2:20" x14ac:dyDescent="0.3">
      <c r="B469">
        <v>2009</v>
      </c>
      <c r="C469">
        <v>57280</v>
      </c>
      <c r="D469" t="s">
        <v>808</v>
      </c>
      <c r="E469" t="s">
        <v>747</v>
      </c>
      <c r="F469" t="s">
        <v>808</v>
      </c>
      <c r="G469" t="s">
        <v>4814</v>
      </c>
      <c r="H469">
        <v>14729</v>
      </c>
      <c r="I469">
        <v>21</v>
      </c>
      <c r="J469">
        <v>13</v>
      </c>
      <c r="K469">
        <v>9</v>
      </c>
      <c r="L469">
        <v>5</v>
      </c>
      <c r="M469">
        <v>7</v>
      </c>
      <c r="N469">
        <v>6</v>
      </c>
      <c r="O469">
        <f>IF(Table2[[#This Row],[Home Bowl Scores]]&gt;Table2[[#This Row],[Away Bowl Scores]], 1, 0)</f>
        <v>1</v>
      </c>
      <c r="P469" t="str">
        <f>IF(Table2[[#This Row],[Home Win]]=1, Table2[[#This Row],[Home Team]], Table2[[#This Row],[Away Team]])</f>
        <v>Clemson Tigers</v>
      </c>
      <c r="Q469" t="str">
        <f>IF(Table2[[#This Row],[Home Win]]=1, Table2[[#This Row],[Away Team]], Table2[[#This Row],[Home Team]])</f>
        <v>Kentucky Wildcats</v>
      </c>
      <c r="R46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0.6428571428571429</v>
      </c>
      <c r="S469" s="2" t="b">
        <f>OR(Table2[[#This Row],[Away Bowl Scores]]=0, Table2[[#This Row],[Home Bowl Scores]]=0)</f>
        <v>0</v>
      </c>
      <c r="T469" s="2">
        <f>SUM(Table2[[#This Row],[Home Bowl Scores]:[Away Bowl Scores]])</f>
        <v>34</v>
      </c>
    </row>
    <row r="470" spans="2:20" x14ac:dyDescent="0.3">
      <c r="B470">
        <v>2009</v>
      </c>
      <c r="C470">
        <v>56747</v>
      </c>
      <c r="D470" t="s">
        <v>846</v>
      </c>
      <c r="E470" t="s">
        <v>529</v>
      </c>
      <c r="F470" t="s">
        <v>846</v>
      </c>
      <c r="G470" t="s">
        <v>4843</v>
      </c>
      <c r="H470">
        <v>14732</v>
      </c>
      <c r="I470">
        <v>20</v>
      </c>
      <c r="J470">
        <v>14</v>
      </c>
      <c r="K470">
        <v>10</v>
      </c>
      <c r="L470">
        <v>3</v>
      </c>
      <c r="M470">
        <v>9</v>
      </c>
      <c r="N470">
        <v>4</v>
      </c>
      <c r="O470">
        <f>IF(Table2[[#This Row],[Home Bowl Scores]]&gt;Table2[[#This Row],[Away Bowl Scores]], 1, 0)</f>
        <v>1</v>
      </c>
      <c r="P470" t="str">
        <f>IF(Table2[[#This Row],[Home Win]]=1, Table2[[#This Row],[Home Team]], Table2[[#This Row],[Away Team]])</f>
        <v>Wisconsin Badgers</v>
      </c>
      <c r="Q470" t="str">
        <f>IF(Table2[[#This Row],[Home Win]]=1, Table2[[#This Row],[Away Team]], Table2[[#This Row],[Home Team]])</f>
        <v>Miami (FL) Hurricanes</v>
      </c>
      <c r="R47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470" s="2" t="b">
        <f>OR(Table2[[#This Row],[Away Bowl Scores]]=0, Table2[[#This Row],[Home Bowl Scores]]=0)</f>
        <v>0</v>
      </c>
      <c r="T470" s="2">
        <f>SUM(Table2[[#This Row],[Home Bowl Scores]:[Away Bowl Scores]])</f>
        <v>34</v>
      </c>
    </row>
    <row r="471" spans="2:20" x14ac:dyDescent="0.3">
      <c r="B471">
        <v>2007</v>
      </c>
      <c r="C471">
        <v>53126</v>
      </c>
      <c r="D471" t="s">
        <v>433</v>
      </c>
      <c r="E471" t="s">
        <v>1076</v>
      </c>
      <c r="F471" t="s">
        <v>433</v>
      </c>
      <c r="G471" t="s">
        <v>4846</v>
      </c>
      <c r="H471">
        <v>11691</v>
      </c>
      <c r="I471">
        <v>24</v>
      </c>
      <c r="J471">
        <v>10</v>
      </c>
      <c r="K471">
        <v>9</v>
      </c>
      <c r="L471">
        <v>4</v>
      </c>
      <c r="M471">
        <v>9</v>
      </c>
      <c r="N471">
        <v>4</v>
      </c>
      <c r="O471">
        <f>IF(Table2[[#This Row],[Home Bowl Scores]]&gt;Table2[[#This Row],[Away Bowl Scores]], 1, 0)</f>
        <v>1</v>
      </c>
      <c r="P471" t="str">
        <f>IF(Table2[[#This Row],[Home Win]]=1, Table2[[#This Row],[Home Team]], Table2[[#This Row],[Away Team]])</f>
        <v>Wake Forest Demon Deacons</v>
      </c>
      <c r="Q471" t="str">
        <f>IF(Table2[[#This Row],[Home Win]]=1, Table2[[#This Row],[Away Team]], Table2[[#This Row],[Home Team]])</f>
        <v>Connecticut Huskies</v>
      </c>
      <c r="R47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71" s="2" t="b">
        <f>OR(Table2[[#This Row],[Away Bowl Scores]]=0, Table2[[#This Row],[Home Bowl Scores]]=0)</f>
        <v>0</v>
      </c>
      <c r="T471" s="2">
        <f>SUM(Table2[[#This Row],[Home Bowl Scores]:[Away Bowl Scores]])</f>
        <v>34</v>
      </c>
    </row>
    <row r="472" spans="2:20" x14ac:dyDescent="0.3">
      <c r="B472">
        <v>2006</v>
      </c>
      <c r="C472">
        <v>57221</v>
      </c>
      <c r="D472" t="s">
        <v>882</v>
      </c>
      <c r="E472" t="s">
        <v>846</v>
      </c>
      <c r="F472" t="s">
        <v>882</v>
      </c>
      <c r="G472" t="s">
        <v>4837</v>
      </c>
      <c r="H472">
        <v>8736</v>
      </c>
      <c r="I472">
        <v>10</v>
      </c>
      <c r="J472">
        <v>24</v>
      </c>
      <c r="K472">
        <v>9</v>
      </c>
      <c r="L472">
        <v>3</v>
      </c>
      <c r="M472">
        <v>10</v>
      </c>
      <c r="N472">
        <v>3</v>
      </c>
      <c r="O472">
        <f>IF(Table2[[#This Row],[Home Bowl Scores]]&gt;Table2[[#This Row],[Away Bowl Scores]], 1, 0)</f>
        <v>0</v>
      </c>
      <c r="P472" t="str">
        <f>IF(Table2[[#This Row],[Home Win]]=1, Table2[[#This Row],[Home Team]], Table2[[#This Row],[Away Team]])</f>
        <v>Wisconsin Badgers</v>
      </c>
      <c r="Q472" t="str">
        <f>IF(Table2[[#This Row],[Home Win]]=1, Table2[[#This Row],[Away Team]], Table2[[#This Row],[Home Team]])</f>
        <v>Auburn Tigers</v>
      </c>
      <c r="R47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472" s="2" t="b">
        <f>OR(Table2[[#This Row],[Away Bowl Scores]]=0, Table2[[#This Row],[Home Bowl Scores]]=0)</f>
        <v>0</v>
      </c>
      <c r="T472" s="2">
        <f>SUM(Table2[[#This Row],[Home Bowl Scores]:[Away Bowl Scores]])</f>
        <v>34</v>
      </c>
    </row>
    <row r="473" spans="2:20" x14ac:dyDescent="0.3">
      <c r="B473">
        <v>2003</v>
      </c>
      <c r="C473">
        <v>73491</v>
      </c>
      <c r="D473" t="s">
        <v>1273</v>
      </c>
      <c r="E473" t="s">
        <v>380</v>
      </c>
      <c r="F473" t="s">
        <v>1273</v>
      </c>
      <c r="G473" t="s">
        <v>4836</v>
      </c>
      <c r="H473">
        <v>4404</v>
      </c>
      <c r="I473">
        <v>6</v>
      </c>
      <c r="J473">
        <v>28</v>
      </c>
      <c r="K473">
        <v>10</v>
      </c>
      <c r="L473">
        <v>3</v>
      </c>
      <c r="M473">
        <v>11</v>
      </c>
      <c r="N473">
        <v>3</v>
      </c>
      <c r="O473">
        <f>IF(Table2[[#This Row],[Home Bowl Scores]]&gt;Table2[[#This Row],[Away Bowl Scores]], 1, 0)</f>
        <v>0</v>
      </c>
      <c r="P473" t="str">
        <f>IF(Table2[[#This Row],[Home Win]]=1, Table2[[#This Row],[Home Team]], Table2[[#This Row],[Away Team]])</f>
        <v>North Carolina State Wolfpack</v>
      </c>
      <c r="Q473" t="str">
        <f>IF(Table2[[#This Row],[Home Win]]=1, Table2[[#This Row],[Away Team]], Table2[[#This Row],[Home Team]])</f>
        <v>Notre Dame Fighting Irish</v>
      </c>
      <c r="R47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473" s="2" t="b">
        <f>OR(Table2[[#This Row],[Away Bowl Scores]]=0, Table2[[#This Row],[Home Bowl Scores]]=0)</f>
        <v>0</v>
      </c>
      <c r="T473" s="2">
        <f>SUM(Table2[[#This Row],[Home Bowl Scores]:[Away Bowl Scores]])</f>
        <v>34</v>
      </c>
    </row>
    <row r="474" spans="2:20" x14ac:dyDescent="0.3">
      <c r="B474">
        <v>2016</v>
      </c>
      <c r="C474">
        <v>15717</v>
      </c>
      <c r="D474" t="s">
        <v>343</v>
      </c>
      <c r="E474" t="s">
        <v>341</v>
      </c>
      <c r="F474" t="s">
        <v>343</v>
      </c>
      <c r="G474" t="s">
        <v>4798</v>
      </c>
      <c r="H474">
        <v>27079</v>
      </c>
      <c r="I474">
        <v>17</v>
      </c>
      <c r="J474">
        <v>16</v>
      </c>
      <c r="K474">
        <v>6</v>
      </c>
      <c r="L474">
        <v>7</v>
      </c>
      <c r="M474">
        <v>6</v>
      </c>
      <c r="N474">
        <v>7</v>
      </c>
      <c r="O474">
        <f>IF(Table2[[#This Row],[Home Bowl Scores]]&gt;Table2[[#This Row],[Away Bowl Scores]], 1, 0)</f>
        <v>1</v>
      </c>
      <c r="P474" t="str">
        <f>IF(Table2[[#This Row],[Home Win]]=1, Table2[[#This Row],[Home Team]], Table2[[#This Row],[Away Team]])</f>
        <v>Mississippi State Bulldogs</v>
      </c>
      <c r="Q474" t="str">
        <f>IF(Table2[[#This Row],[Home Win]]=1, Table2[[#This Row],[Away Team]], Table2[[#This Row],[Home Team]])</f>
        <v>Miami (OH) RedHawks</v>
      </c>
      <c r="R47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0.46153846153846156</v>
      </c>
      <c r="S474" s="2" t="b">
        <f>OR(Table2[[#This Row],[Away Bowl Scores]]=0, Table2[[#This Row],[Home Bowl Scores]]=0)</f>
        <v>0</v>
      </c>
      <c r="T474" s="2">
        <f>SUM(Table2[[#This Row],[Home Bowl Scores]:[Away Bowl Scores]])</f>
        <v>33</v>
      </c>
    </row>
    <row r="475" spans="2:20" x14ac:dyDescent="0.3">
      <c r="B475">
        <v>2014</v>
      </c>
      <c r="C475">
        <v>33077</v>
      </c>
      <c r="D475" t="s">
        <v>64</v>
      </c>
      <c r="E475" t="s">
        <v>283</v>
      </c>
      <c r="F475" t="s">
        <v>64</v>
      </c>
      <c r="G475" t="s">
        <v>4792</v>
      </c>
      <c r="H475">
        <v>23943</v>
      </c>
      <c r="I475">
        <v>16</v>
      </c>
      <c r="J475">
        <v>17</v>
      </c>
      <c r="K475">
        <v>7</v>
      </c>
      <c r="L475">
        <v>6</v>
      </c>
      <c r="M475">
        <v>8</v>
      </c>
      <c r="N475">
        <v>5</v>
      </c>
      <c r="O475">
        <f>IF(Table2[[#This Row],[Home Bowl Scores]]&gt;Table2[[#This Row],[Away Bowl Scores]], 1, 0)</f>
        <v>0</v>
      </c>
      <c r="P475" t="str">
        <f>IF(Table2[[#This Row],[Home Win]]=1, Table2[[#This Row],[Home Team]], Table2[[#This Row],[Away Team]])</f>
        <v>Navy Midshipmen</v>
      </c>
      <c r="Q475" t="str">
        <f>IF(Table2[[#This Row],[Home Win]]=1, Table2[[#This Row],[Away Team]], Table2[[#This Row],[Home Team]])</f>
        <v>San Diego State Aztecs</v>
      </c>
      <c r="R47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75" s="2" t="b">
        <f>OR(Table2[[#This Row],[Away Bowl Scores]]=0, Table2[[#This Row],[Home Bowl Scores]]=0)</f>
        <v>0</v>
      </c>
      <c r="T475" s="2">
        <f>SUM(Table2[[#This Row],[Home Bowl Scores]:[Away Bowl Scores]])</f>
        <v>33</v>
      </c>
    </row>
    <row r="476" spans="2:20" x14ac:dyDescent="0.3">
      <c r="B476">
        <v>2012</v>
      </c>
      <c r="C476">
        <v>44617</v>
      </c>
      <c r="D476" t="s">
        <v>1242</v>
      </c>
      <c r="E476" t="s">
        <v>650</v>
      </c>
      <c r="F476" t="s">
        <v>1242</v>
      </c>
      <c r="G476" t="s">
        <v>4833</v>
      </c>
      <c r="H476">
        <v>19257</v>
      </c>
      <c r="I476">
        <v>17</v>
      </c>
      <c r="J476">
        <v>16</v>
      </c>
      <c r="K476">
        <v>7</v>
      </c>
      <c r="L476">
        <v>6</v>
      </c>
      <c r="M476">
        <v>7</v>
      </c>
      <c r="N476">
        <v>6</v>
      </c>
      <c r="O476">
        <f>IF(Table2[[#This Row],[Home Bowl Scores]]&gt;Table2[[#This Row],[Away Bowl Scores]], 1, 0)</f>
        <v>1</v>
      </c>
      <c r="P476" t="str">
        <f>IF(Table2[[#This Row],[Home Win]]=1, Table2[[#This Row],[Home Team]], Table2[[#This Row],[Away Team]])</f>
        <v>Michigan State Spartans</v>
      </c>
      <c r="Q476" t="str">
        <f>IF(Table2[[#This Row],[Home Win]]=1, Table2[[#This Row],[Away Team]], Table2[[#This Row],[Home Team]])</f>
        <v>TCU Horned Frogs</v>
      </c>
      <c r="R47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476" s="2" t="b">
        <f>OR(Table2[[#This Row],[Away Bowl Scores]]=0, Table2[[#This Row],[Home Bowl Scores]]=0)</f>
        <v>0</v>
      </c>
      <c r="T476" s="2">
        <f>SUM(Table2[[#This Row],[Home Bowl Scores]:[Away Bowl Scores]])</f>
        <v>33</v>
      </c>
    </row>
    <row r="477" spans="2:20" x14ac:dyDescent="0.3">
      <c r="B477">
        <v>2011</v>
      </c>
      <c r="C477">
        <v>41063</v>
      </c>
      <c r="D477" t="s">
        <v>365</v>
      </c>
      <c r="E477" t="s">
        <v>1170</v>
      </c>
      <c r="F477" t="s">
        <v>365</v>
      </c>
      <c r="G477" t="s">
        <v>4832</v>
      </c>
      <c r="H477">
        <v>16253</v>
      </c>
      <c r="I477">
        <v>13</v>
      </c>
      <c r="J477">
        <v>20</v>
      </c>
      <c r="K477">
        <v>7</v>
      </c>
      <c r="L477">
        <v>6</v>
      </c>
      <c r="M477">
        <v>13</v>
      </c>
      <c r="N477">
        <v>1</v>
      </c>
      <c r="O477">
        <f>IF(Table2[[#This Row],[Home Bowl Scores]]&gt;Table2[[#This Row],[Away Bowl Scores]], 1, 0)</f>
        <v>0</v>
      </c>
      <c r="P477" t="str">
        <f>IF(Table2[[#This Row],[Home Win]]=1, Table2[[#This Row],[Home Team]], Table2[[#This Row],[Away Team]])</f>
        <v>Nevada Wolf Pack</v>
      </c>
      <c r="Q477" t="str">
        <f>IF(Table2[[#This Row],[Home Win]]=1, Table2[[#This Row],[Away Team]], Table2[[#This Row],[Home Team]])</f>
        <v>Boston College Eagles</v>
      </c>
      <c r="R47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477" s="2" t="b">
        <f>OR(Table2[[#This Row],[Away Bowl Scores]]=0, Table2[[#This Row],[Home Bowl Scores]]=0)</f>
        <v>0</v>
      </c>
      <c r="T477" s="2">
        <f>SUM(Table2[[#This Row],[Home Bowl Scores]:[Away Bowl Scores]])</f>
        <v>33</v>
      </c>
    </row>
    <row r="478" spans="2:20" x14ac:dyDescent="0.3">
      <c r="B478">
        <v>2009</v>
      </c>
      <c r="C478">
        <v>64607</v>
      </c>
      <c r="D478" t="s">
        <v>689</v>
      </c>
      <c r="E478" t="s">
        <v>901</v>
      </c>
      <c r="F478" t="s">
        <v>689</v>
      </c>
      <c r="G478" t="s">
        <v>4803</v>
      </c>
      <c r="H478">
        <v>14734</v>
      </c>
      <c r="I478">
        <v>33</v>
      </c>
      <c r="J478">
        <v>0</v>
      </c>
      <c r="K478">
        <v>10</v>
      </c>
      <c r="L478">
        <v>4</v>
      </c>
      <c r="M478">
        <v>8</v>
      </c>
      <c r="N478">
        <v>5</v>
      </c>
      <c r="O478">
        <f>IF(Table2[[#This Row],[Home Bowl Scores]]&gt;Table2[[#This Row],[Away Bowl Scores]], 1, 0)</f>
        <v>1</v>
      </c>
      <c r="P478" t="str">
        <f>IF(Table2[[#This Row],[Home Win]]=1, Table2[[#This Row],[Home Team]], Table2[[#This Row],[Away Team]])</f>
        <v>Nebraska Cornhuskers</v>
      </c>
      <c r="Q478" t="str">
        <f>IF(Table2[[#This Row],[Home Win]]=1, Table2[[#This Row],[Away Team]], Table2[[#This Row],[Home Team]])</f>
        <v>Arizona Wildcats</v>
      </c>
      <c r="R47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478" s="2" t="b">
        <f>OR(Table2[[#This Row],[Away Bowl Scores]]=0, Table2[[#This Row],[Home Bowl Scores]]=0)</f>
        <v>1</v>
      </c>
      <c r="T478" s="2">
        <f>SUM(Table2[[#This Row],[Home Bowl Scores]:[Away Bowl Scores]])</f>
        <v>33</v>
      </c>
    </row>
    <row r="479" spans="2:20" x14ac:dyDescent="0.3">
      <c r="B479">
        <v>2008</v>
      </c>
      <c r="C479">
        <v>34628</v>
      </c>
      <c r="D479" t="s">
        <v>650</v>
      </c>
      <c r="E479" t="s">
        <v>477</v>
      </c>
      <c r="F479" t="s">
        <v>650</v>
      </c>
      <c r="G479" t="s">
        <v>4792</v>
      </c>
      <c r="H479">
        <v>13231</v>
      </c>
      <c r="I479">
        <v>17</v>
      </c>
      <c r="J479">
        <v>16</v>
      </c>
      <c r="K479">
        <v>11</v>
      </c>
      <c r="L479">
        <v>2</v>
      </c>
      <c r="M479">
        <v>12</v>
      </c>
      <c r="N479">
        <v>1</v>
      </c>
      <c r="O479">
        <f>IF(Table2[[#This Row],[Home Bowl Scores]]&gt;Table2[[#This Row],[Away Bowl Scores]], 1, 0)</f>
        <v>1</v>
      </c>
      <c r="P479" t="str">
        <f>IF(Table2[[#This Row],[Home Win]]=1, Table2[[#This Row],[Home Team]], Table2[[#This Row],[Away Team]])</f>
        <v>TCU Horned Frogs</v>
      </c>
      <c r="Q479" t="str">
        <f>IF(Table2[[#This Row],[Home Win]]=1, Table2[[#This Row],[Away Team]], Table2[[#This Row],[Home Team]])</f>
        <v>Boise State Broncos</v>
      </c>
      <c r="R47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479" s="2" t="b">
        <f>OR(Table2[[#This Row],[Away Bowl Scores]]=0, Table2[[#This Row],[Home Bowl Scores]]=0)</f>
        <v>0</v>
      </c>
      <c r="T479" s="2">
        <f>SUM(Table2[[#This Row],[Home Bowl Scores]:[Away Bowl Scores]])</f>
        <v>33</v>
      </c>
    </row>
    <row r="480" spans="2:20" x14ac:dyDescent="0.3">
      <c r="B480">
        <v>2007</v>
      </c>
      <c r="C480">
        <v>62097</v>
      </c>
      <c r="D480" t="s">
        <v>62</v>
      </c>
      <c r="E480" t="s">
        <v>650</v>
      </c>
      <c r="F480" t="s">
        <v>62</v>
      </c>
      <c r="G480" t="s">
        <v>4808</v>
      </c>
      <c r="H480">
        <v>11689</v>
      </c>
      <c r="I480">
        <v>13</v>
      </c>
      <c r="J480">
        <v>20</v>
      </c>
      <c r="K480">
        <v>8</v>
      </c>
      <c r="L480">
        <v>5</v>
      </c>
      <c r="M480">
        <v>8</v>
      </c>
      <c r="N480">
        <v>5</v>
      </c>
      <c r="O480">
        <f>IF(Table2[[#This Row],[Home Bowl Scores]]&gt;Table2[[#This Row],[Away Bowl Scores]], 1, 0)</f>
        <v>0</v>
      </c>
      <c r="P480" t="str">
        <f>IF(Table2[[#This Row],[Home Win]]=1, Table2[[#This Row],[Home Team]], Table2[[#This Row],[Away Team]])</f>
        <v>TCU Horned Frogs</v>
      </c>
      <c r="Q480" t="str">
        <f>IF(Table2[[#This Row],[Home Win]]=1, Table2[[#This Row],[Away Team]], Table2[[#This Row],[Home Team]])</f>
        <v>Houston Cougars</v>
      </c>
      <c r="R48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80" s="2" t="b">
        <f>OR(Table2[[#This Row],[Away Bowl Scores]]=0, Table2[[#This Row],[Home Bowl Scores]]=0)</f>
        <v>0</v>
      </c>
      <c r="T480" s="2">
        <f>SUM(Table2[[#This Row],[Home Bowl Scores]:[Away Bowl Scores]])</f>
        <v>33</v>
      </c>
    </row>
    <row r="481" spans="2:20" x14ac:dyDescent="0.3">
      <c r="B481">
        <v>2007</v>
      </c>
      <c r="C481">
        <v>40712</v>
      </c>
      <c r="D481" t="s">
        <v>1982</v>
      </c>
      <c r="E481" t="s">
        <v>1128</v>
      </c>
      <c r="F481" t="s">
        <v>1982</v>
      </c>
      <c r="G481" t="s">
        <v>4786</v>
      </c>
      <c r="H481">
        <v>11684</v>
      </c>
      <c r="I481">
        <v>17</v>
      </c>
      <c r="J481">
        <v>16</v>
      </c>
      <c r="K481">
        <v>11</v>
      </c>
      <c r="L481">
        <v>2</v>
      </c>
      <c r="M481">
        <v>6</v>
      </c>
      <c r="N481">
        <v>7</v>
      </c>
      <c r="O481">
        <f>IF(Table2[[#This Row],[Home Bowl Scores]]&gt;Table2[[#This Row],[Away Bowl Scores]], 1, 0)</f>
        <v>1</v>
      </c>
      <c r="P481" t="str">
        <f>IF(Table2[[#This Row],[Home Win]]=1, Table2[[#This Row],[Home Team]], Table2[[#This Row],[Away Team]])</f>
        <v>Brigham Young Cougars</v>
      </c>
      <c r="Q481" t="str">
        <f>IF(Table2[[#This Row],[Home Win]]=1, Table2[[#This Row],[Away Team]], Table2[[#This Row],[Home Team]])</f>
        <v>UCLA Bruins</v>
      </c>
      <c r="R48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481" s="2" t="b">
        <f>OR(Table2[[#This Row],[Away Bowl Scores]]=0, Table2[[#This Row],[Home Bowl Scores]]=0)</f>
        <v>0</v>
      </c>
      <c r="T481" s="2">
        <f>SUM(Table2[[#This Row],[Home Bowl Scores]:[Away Bowl Scores]])</f>
        <v>33</v>
      </c>
    </row>
    <row r="482" spans="2:20" x14ac:dyDescent="0.3">
      <c r="B482">
        <v>2002</v>
      </c>
      <c r="C482">
        <v>68330</v>
      </c>
      <c r="D482" t="s">
        <v>692</v>
      </c>
      <c r="E482" t="s">
        <v>363</v>
      </c>
      <c r="F482" t="s">
        <v>692</v>
      </c>
      <c r="G482" t="s">
        <v>4819</v>
      </c>
      <c r="H482">
        <v>4400</v>
      </c>
      <c r="I482">
        <v>3</v>
      </c>
      <c r="J482">
        <v>30</v>
      </c>
      <c r="K482">
        <v>8</v>
      </c>
      <c r="L482">
        <v>5</v>
      </c>
      <c r="M482">
        <v>11</v>
      </c>
      <c r="N482">
        <v>3</v>
      </c>
      <c r="O482">
        <f>IF(Table2[[#This Row],[Home Bowl Scores]]&gt;Table2[[#This Row],[Away Bowl Scores]], 1, 0)</f>
        <v>0</v>
      </c>
      <c r="P482" t="str">
        <f>IF(Table2[[#This Row],[Home Win]]=1, Table2[[#This Row],[Home Team]], Table2[[#This Row],[Away Team]])</f>
        <v>Maryland Terrapins</v>
      </c>
      <c r="Q482" t="str">
        <f>IF(Table2[[#This Row],[Home Win]]=1, Table2[[#This Row],[Away Team]], Table2[[#This Row],[Home Team]])</f>
        <v>Tennessee Volunteers</v>
      </c>
      <c r="R48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482" s="2" t="b">
        <f>OR(Table2[[#This Row],[Away Bowl Scores]]=0, Table2[[#This Row],[Home Bowl Scores]]=0)</f>
        <v>0</v>
      </c>
      <c r="T482" s="2">
        <f>SUM(Table2[[#This Row],[Home Bowl Scores]:[Away Bowl Scores]])</f>
        <v>33</v>
      </c>
    </row>
    <row r="483" spans="2:20" x14ac:dyDescent="0.3">
      <c r="B483">
        <v>2002</v>
      </c>
      <c r="C483">
        <v>25966</v>
      </c>
      <c r="D483" t="s">
        <v>611</v>
      </c>
      <c r="E483" t="s">
        <v>715</v>
      </c>
      <c r="F483" t="s">
        <v>611</v>
      </c>
      <c r="G483" t="s">
        <v>4862</v>
      </c>
      <c r="H483">
        <v>4401</v>
      </c>
      <c r="I483">
        <v>20</v>
      </c>
      <c r="J483">
        <v>13</v>
      </c>
      <c r="K483">
        <v>10</v>
      </c>
      <c r="L483">
        <v>4</v>
      </c>
      <c r="M483">
        <v>8</v>
      </c>
      <c r="N483">
        <v>5</v>
      </c>
      <c r="O483">
        <f>IF(Table2[[#This Row],[Home Bowl Scores]]&gt;Table2[[#This Row],[Away Bowl Scores]], 1, 0)</f>
        <v>1</v>
      </c>
      <c r="P483" t="str">
        <f>IF(Table2[[#This Row],[Home Win]]=1, Table2[[#This Row],[Home Team]], Table2[[#This Row],[Away Team]])</f>
        <v>Virginia Tech Hokies</v>
      </c>
      <c r="Q483" t="str">
        <f>IF(Table2[[#This Row],[Home Win]]=1, Table2[[#This Row],[Away Team]], Table2[[#This Row],[Home Team]])</f>
        <v>Air Force Falcons</v>
      </c>
      <c r="R48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483" s="2" t="b">
        <f>OR(Table2[[#This Row],[Away Bowl Scores]]=0, Table2[[#This Row],[Home Bowl Scores]]=0)</f>
        <v>0</v>
      </c>
      <c r="T483" s="2">
        <f>SUM(Table2[[#This Row],[Home Bowl Scores]:[Away Bowl Scores]])</f>
        <v>33</v>
      </c>
    </row>
    <row r="484" spans="2:20" x14ac:dyDescent="0.3">
      <c r="B484">
        <v>2011</v>
      </c>
      <c r="C484">
        <v>68305</v>
      </c>
      <c r="D484" t="s">
        <v>1273</v>
      </c>
      <c r="E484" t="s">
        <v>730</v>
      </c>
      <c r="F484" t="s">
        <v>1273</v>
      </c>
      <c r="G484" t="s">
        <v>4843</v>
      </c>
      <c r="H484">
        <v>17745</v>
      </c>
      <c r="I484">
        <v>14</v>
      </c>
      <c r="J484">
        <v>18</v>
      </c>
      <c r="K484">
        <v>8</v>
      </c>
      <c r="L484">
        <v>5</v>
      </c>
      <c r="M484">
        <v>9</v>
      </c>
      <c r="N484">
        <v>4</v>
      </c>
      <c r="O484">
        <f>IF(Table2[[#This Row],[Home Bowl Scores]]&gt;Table2[[#This Row],[Away Bowl Scores]], 1, 0)</f>
        <v>0</v>
      </c>
      <c r="P484" t="str">
        <f>IF(Table2[[#This Row],[Home Win]]=1, Table2[[#This Row],[Home Team]], Table2[[#This Row],[Away Team]])</f>
        <v>Florida State Seminoles</v>
      </c>
      <c r="Q484" t="str">
        <f>IF(Table2[[#This Row],[Home Win]]=1, Table2[[#This Row],[Away Team]], Table2[[#This Row],[Home Team]])</f>
        <v>Notre Dame Fighting Irish</v>
      </c>
      <c r="R48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84" s="2" t="b">
        <f>OR(Table2[[#This Row],[Away Bowl Scores]]=0, Table2[[#This Row],[Home Bowl Scores]]=0)</f>
        <v>0</v>
      </c>
      <c r="T484" s="2">
        <f>SUM(Table2[[#This Row],[Home Bowl Scores]:[Away Bowl Scores]])</f>
        <v>32</v>
      </c>
    </row>
    <row r="485" spans="2:20" x14ac:dyDescent="0.3">
      <c r="B485">
        <v>2006</v>
      </c>
      <c r="C485">
        <v>34111</v>
      </c>
      <c r="D485" t="s">
        <v>949</v>
      </c>
      <c r="E485" t="s">
        <v>41</v>
      </c>
      <c r="F485" t="s">
        <v>949</v>
      </c>
      <c r="G485" t="s">
        <v>4785</v>
      </c>
      <c r="H485">
        <v>10198</v>
      </c>
      <c r="I485">
        <v>20</v>
      </c>
      <c r="J485">
        <v>12</v>
      </c>
      <c r="K485">
        <v>9</v>
      </c>
      <c r="L485">
        <v>4</v>
      </c>
      <c r="M485">
        <v>6</v>
      </c>
      <c r="N485">
        <v>7</v>
      </c>
      <c r="O485">
        <f>IF(Table2[[#This Row],[Home Bowl Scores]]&gt;Table2[[#This Row],[Away Bowl Scores]], 1, 0)</f>
        <v>1</v>
      </c>
      <c r="P485" t="str">
        <f>IF(Table2[[#This Row],[Home Win]]=1, Table2[[#This Row],[Home Team]], Table2[[#This Row],[Away Team]])</f>
        <v>San Jose State Spartans</v>
      </c>
      <c r="Q485" t="str">
        <f>IF(Table2[[#This Row],[Home Win]]=1, Table2[[#This Row],[Away Team]], Table2[[#This Row],[Home Team]])</f>
        <v>New Mexico Lobos</v>
      </c>
      <c r="R48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85" s="2" t="b">
        <f>OR(Table2[[#This Row],[Away Bowl Scores]]=0, Table2[[#This Row],[Home Bowl Scores]]=0)</f>
        <v>0</v>
      </c>
      <c r="T485" s="2">
        <f>SUM(Table2[[#This Row],[Home Bowl Scores]:[Away Bowl Scores]])</f>
        <v>32</v>
      </c>
    </row>
    <row r="486" spans="2:20" x14ac:dyDescent="0.3">
      <c r="B486">
        <v>2016</v>
      </c>
      <c r="C486">
        <v>75996</v>
      </c>
      <c r="D486" t="s">
        <v>787</v>
      </c>
      <c r="E486" t="s">
        <v>786</v>
      </c>
      <c r="F486" t="s">
        <v>787</v>
      </c>
      <c r="G486" t="s">
        <v>4819</v>
      </c>
      <c r="H486">
        <v>27096</v>
      </c>
      <c r="I486">
        <v>24</v>
      </c>
      <c r="J486">
        <v>7</v>
      </c>
      <c r="K486">
        <v>14</v>
      </c>
      <c r="L486">
        <v>0</v>
      </c>
      <c r="M486">
        <v>12</v>
      </c>
      <c r="N486">
        <v>2</v>
      </c>
      <c r="O486">
        <f>IF(Table2[[#This Row],[Home Bowl Scores]]&gt;Table2[[#This Row],[Away Bowl Scores]], 1, 0)</f>
        <v>1</v>
      </c>
      <c r="P486" t="str">
        <f>IF(Table2[[#This Row],[Home Win]]=1, Table2[[#This Row],[Home Team]], Table2[[#This Row],[Away Team]])</f>
        <v>Alabama Crimson Tide</v>
      </c>
      <c r="Q486" t="str">
        <f>IF(Table2[[#This Row],[Home Win]]=1, Table2[[#This Row],[Away Team]], Table2[[#This Row],[Home Team]])</f>
        <v>Washington Huskies</v>
      </c>
      <c r="R48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486" s="2" t="b">
        <f>OR(Table2[[#This Row],[Away Bowl Scores]]=0, Table2[[#This Row],[Home Bowl Scores]]=0)</f>
        <v>0</v>
      </c>
      <c r="T486" s="2">
        <f>SUM(Table2[[#This Row],[Home Bowl Scores]:[Away Bowl Scores]])</f>
        <v>31</v>
      </c>
    </row>
    <row r="487" spans="2:20" x14ac:dyDescent="0.3">
      <c r="B487">
        <v>2016</v>
      </c>
      <c r="C487">
        <v>71279</v>
      </c>
      <c r="D487" t="s">
        <v>808</v>
      </c>
      <c r="E487" t="s">
        <v>806</v>
      </c>
      <c r="F487" t="s">
        <v>808</v>
      </c>
      <c r="G487" t="s">
        <v>4820</v>
      </c>
      <c r="H487">
        <v>27097</v>
      </c>
      <c r="I487">
        <v>31</v>
      </c>
      <c r="J487">
        <v>0</v>
      </c>
      <c r="K487">
        <v>13</v>
      </c>
      <c r="L487">
        <v>1</v>
      </c>
      <c r="M487">
        <v>11</v>
      </c>
      <c r="N487">
        <v>2</v>
      </c>
      <c r="O487">
        <f>IF(Table2[[#This Row],[Home Bowl Scores]]&gt;Table2[[#This Row],[Away Bowl Scores]], 1, 0)</f>
        <v>1</v>
      </c>
      <c r="P487" t="str">
        <f>IF(Table2[[#This Row],[Home Win]]=1, Table2[[#This Row],[Home Team]], Table2[[#This Row],[Away Team]])</f>
        <v>Clemson Tigers</v>
      </c>
      <c r="Q487" t="str">
        <f>IF(Table2[[#This Row],[Home Win]]=1, Table2[[#This Row],[Away Team]], Table2[[#This Row],[Home Team]])</f>
        <v>Ohio State Buckeyes</v>
      </c>
      <c r="R48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0.9285714285714286</v>
      </c>
      <c r="S487" s="2" t="b">
        <f>OR(Table2[[#This Row],[Away Bowl Scores]]=0, Table2[[#This Row],[Home Bowl Scores]]=0)</f>
        <v>1</v>
      </c>
      <c r="T487" s="2">
        <f>SUM(Table2[[#This Row],[Home Bowl Scores]:[Away Bowl Scores]])</f>
        <v>31</v>
      </c>
    </row>
    <row r="488" spans="2:20" x14ac:dyDescent="0.3">
      <c r="B488">
        <v>2011</v>
      </c>
      <c r="C488">
        <v>56313</v>
      </c>
      <c r="D488" t="s">
        <v>1542</v>
      </c>
      <c r="E488" t="s">
        <v>1153</v>
      </c>
      <c r="F488" t="s">
        <v>1542</v>
      </c>
      <c r="G488" t="s">
        <v>4803</v>
      </c>
      <c r="H488">
        <v>17744</v>
      </c>
      <c r="I488">
        <v>21</v>
      </c>
      <c r="J488">
        <v>10</v>
      </c>
      <c r="K488">
        <v>8</v>
      </c>
      <c r="L488">
        <v>5</v>
      </c>
      <c r="M488">
        <v>7</v>
      </c>
      <c r="N488">
        <v>6</v>
      </c>
      <c r="O488">
        <f>IF(Table2[[#This Row],[Home Bowl Scores]]&gt;Table2[[#This Row],[Away Bowl Scores]], 1, 0)</f>
        <v>1</v>
      </c>
      <c r="P488" t="str">
        <f>IF(Table2[[#This Row],[Home Win]]=1, Table2[[#This Row],[Home Team]], Table2[[#This Row],[Away Team]])</f>
        <v>Texas Longhorns</v>
      </c>
      <c r="Q488" t="str">
        <f>IF(Table2[[#This Row],[Home Win]]=1, Table2[[#This Row],[Away Team]], Table2[[#This Row],[Home Team]])</f>
        <v>California Golden Bears</v>
      </c>
      <c r="R48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488" s="2" t="b">
        <f>OR(Table2[[#This Row],[Away Bowl Scores]]=0, Table2[[#This Row],[Home Bowl Scores]]=0)</f>
        <v>0</v>
      </c>
      <c r="T488" s="2">
        <f>SUM(Table2[[#This Row],[Home Bowl Scores]:[Away Bowl Scores]])</f>
        <v>31</v>
      </c>
    </row>
    <row r="489" spans="2:20" x14ac:dyDescent="0.3">
      <c r="B489">
        <v>2007</v>
      </c>
      <c r="C489">
        <v>66777</v>
      </c>
      <c r="D489" t="s">
        <v>689</v>
      </c>
      <c r="E489" t="s">
        <v>882</v>
      </c>
      <c r="F489" t="s">
        <v>689</v>
      </c>
      <c r="G489" t="s">
        <v>4822</v>
      </c>
      <c r="H489">
        <v>10216</v>
      </c>
      <c r="I489">
        <v>14</v>
      </c>
      <c r="J489">
        <v>17</v>
      </c>
      <c r="K489">
        <v>9</v>
      </c>
      <c r="L489">
        <v>5</v>
      </c>
      <c r="M489">
        <v>11</v>
      </c>
      <c r="N489">
        <v>2</v>
      </c>
      <c r="O489">
        <f>IF(Table2[[#This Row],[Home Bowl Scores]]&gt;Table2[[#This Row],[Away Bowl Scores]], 1, 0)</f>
        <v>0</v>
      </c>
      <c r="P489" t="str">
        <f>IF(Table2[[#This Row],[Home Win]]=1, Table2[[#This Row],[Home Team]], Table2[[#This Row],[Away Team]])</f>
        <v>Auburn Tigers</v>
      </c>
      <c r="Q489" t="str">
        <f>IF(Table2[[#This Row],[Home Win]]=1, Table2[[#This Row],[Away Team]], Table2[[#This Row],[Home Team]])</f>
        <v>Nebraska Cornhuskers</v>
      </c>
      <c r="R48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489" s="2" t="b">
        <f>OR(Table2[[#This Row],[Away Bowl Scores]]=0, Table2[[#This Row],[Home Bowl Scores]]=0)</f>
        <v>0</v>
      </c>
      <c r="T489" s="2">
        <f>SUM(Table2[[#This Row],[Home Bowl Scores]:[Away Bowl Scores]])</f>
        <v>31</v>
      </c>
    </row>
    <row r="490" spans="2:20" x14ac:dyDescent="0.3">
      <c r="B490">
        <v>2007</v>
      </c>
      <c r="C490">
        <v>60774</v>
      </c>
      <c r="D490" t="s">
        <v>846</v>
      </c>
      <c r="E490" t="s">
        <v>610</v>
      </c>
      <c r="F490" t="s">
        <v>846</v>
      </c>
      <c r="G490" t="s">
        <v>4837</v>
      </c>
      <c r="H490">
        <v>10218</v>
      </c>
      <c r="I490">
        <v>17</v>
      </c>
      <c r="J490">
        <v>14</v>
      </c>
      <c r="K490">
        <v>12</v>
      </c>
      <c r="L490">
        <v>1</v>
      </c>
      <c r="M490">
        <v>10</v>
      </c>
      <c r="N490">
        <v>4</v>
      </c>
      <c r="O490">
        <f>IF(Table2[[#This Row],[Home Bowl Scores]]&gt;Table2[[#This Row],[Away Bowl Scores]], 1, 0)</f>
        <v>1</v>
      </c>
      <c r="P490" t="str">
        <f>IF(Table2[[#This Row],[Home Win]]=1, Table2[[#This Row],[Home Team]], Table2[[#This Row],[Away Team]])</f>
        <v>Wisconsin Badgers</v>
      </c>
      <c r="Q490" t="str">
        <f>IF(Table2[[#This Row],[Home Win]]=1, Table2[[#This Row],[Away Team]], Table2[[#This Row],[Home Team]])</f>
        <v>Arkansas Razorbacks</v>
      </c>
      <c r="R49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490" s="2" t="b">
        <f>OR(Table2[[#This Row],[Away Bowl Scores]]=0, Table2[[#This Row],[Home Bowl Scores]]=0)</f>
        <v>0</v>
      </c>
      <c r="T490" s="2">
        <f>SUM(Table2[[#This Row],[Home Bowl Scores]:[Away Bowl Scores]])</f>
        <v>31</v>
      </c>
    </row>
    <row r="491" spans="2:20" x14ac:dyDescent="0.3">
      <c r="B491">
        <v>2006</v>
      </c>
      <c r="C491">
        <v>40168</v>
      </c>
      <c r="D491" t="s">
        <v>363</v>
      </c>
      <c r="E491" t="s">
        <v>2165</v>
      </c>
      <c r="F491" t="s">
        <v>363</v>
      </c>
      <c r="G491" t="s">
        <v>4843</v>
      </c>
      <c r="H491">
        <v>10209</v>
      </c>
      <c r="I491">
        <v>24</v>
      </c>
      <c r="J491">
        <v>7</v>
      </c>
      <c r="K491">
        <v>9</v>
      </c>
      <c r="L491">
        <v>4</v>
      </c>
      <c r="M491">
        <v>8</v>
      </c>
      <c r="N491">
        <v>6</v>
      </c>
      <c r="O491">
        <f>IF(Table2[[#This Row],[Home Bowl Scores]]&gt;Table2[[#This Row],[Away Bowl Scores]], 1, 0)</f>
        <v>1</v>
      </c>
      <c r="P491" t="str">
        <f>IF(Table2[[#This Row],[Home Win]]=1, Table2[[#This Row],[Home Team]], Table2[[#This Row],[Away Team]])</f>
        <v>Maryland Terrapins</v>
      </c>
      <c r="Q491" t="str">
        <f>IF(Table2[[#This Row],[Home Win]]=1, Table2[[#This Row],[Away Team]], Table2[[#This Row],[Home Team]])</f>
        <v>Purdue Boilermakers</v>
      </c>
      <c r="R49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91" s="2" t="b">
        <f>OR(Table2[[#This Row],[Away Bowl Scores]]=0, Table2[[#This Row],[Home Bowl Scores]]=0)</f>
        <v>0</v>
      </c>
      <c r="T491" s="2">
        <f>SUM(Table2[[#This Row],[Home Bowl Scores]:[Away Bowl Scores]])</f>
        <v>31</v>
      </c>
    </row>
    <row r="492" spans="2:20" x14ac:dyDescent="0.3">
      <c r="B492">
        <v>2006</v>
      </c>
      <c r="C492">
        <v>32023</v>
      </c>
      <c r="D492" t="s">
        <v>1678</v>
      </c>
      <c r="E492" t="s">
        <v>591</v>
      </c>
      <c r="F492" t="s">
        <v>1678</v>
      </c>
      <c r="G492" t="s">
        <v>4852</v>
      </c>
      <c r="H492">
        <v>10197</v>
      </c>
      <c r="I492">
        <v>7</v>
      </c>
      <c r="J492">
        <v>24</v>
      </c>
      <c r="K492">
        <v>7</v>
      </c>
      <c r="L492">
        <v>6</v>
      </c>
      <c r="M492">
        <v>9</v>
      </c>
      <c r="N492">
        <v>4</v>
      </c>
      <c r="O492">
        <f>IF(Table2[[#This Row],[Home Bowl Scores]]&gt;Table2[[#This Row],[Away Bowl Scores]], 1, 0)</f>
        <v>0</v>
      </c>
      <c r="P492" t="str">
        <f>IF(Table2[[#This Row],[Home Win]]=1, Table2[[#This Row],[Home Team]], Table2[[#This Row],[Away Team]])</f>
        <v>South Florida Bulls</v>
      </c>
      <c r="Q492" t="str">
        <f>IF(Table2[[#This Row],[Home Win]]=1, Table2[[#This Row],[Away Team]], Table2[[#This Row],[Home Team]])</f>
        <v>East Carolina Pirates</v>
      </c>
      <c r="R49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92" s="2" t="b">
        <f>OR(Table2[[#This Row],[Away Bowl Scores]]=0, Table2[[#This Row],[Home Bowl Scores]]=0)</f>
        <v>0</v>
      </c>
      <c r="T492" s="2">
        <f>SUM(Table2[[#This Row],[Home Bowl Scores]:[Away Bowl Scores]])</f>
        <v>31</v>
      </c>
    </row>
    <row r="493" spans="2:20" x14ac:dyDescent="0.3">
      <c r="B493">
        <v>2005</v>
      </c>
      <c r="C493">
        <v>65416</v>
      </c>
      <c r="D493" t="s">
        <v>886</v>
      </c>
      <c r="E493" t="s">
        <v>1331</v>
      </c>
      <c r="F493" t="s">
        <v>886</v>
      </c>
      <c r="G493" t="s">
        <v>4803</v>
      </c>
      <c r="H493">
        <v>8725</v>
      </c>
      <c r="I493">
        <v>17</v>
      </c>
      <c r="J493">
        <v>14</v>
      </c>
      <c r="K493">
        <v>8</v>
      </c>
      <c r="L493">
        <v>4</v>
      </c>
      <c r="M493">
        <v>10</v>
      </c>
      <c r="N493">
        <v>2</v>
      </c>
      <c r="O493">
        <f>IF(Table2[[#This Row],[Home Bowl Scores]]&gt;Table2[[#This Row],[Away Bowl Scores]], 1, 0)</f>
        <v>1</v>
      </c>
      <c r="P493" t="str">
        <f>IF(Table2[[#This Row],[Home Win]]=1, Table2[[#This Row],[Home Team]], Table2[[#This Row],[Away Team]])</f>
        <v>Oklahoma Sooners</v>
      </c>
      <c r="Q493" t="str">
        <f>IF(Table2[[#This Row],[Home Win]]=1, Table2[[#This Row],[Away Team]], Table2[[#This Row],[Home Team]])</f>
        <v>Oregon Ducks</v>
      </c>
      <c r="R49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493" s="2" t="b">
        <f>OR(Table2[[#This Row],[Away Bowl Scores]]=0, Table2[[#This Row],[Home Bowl Scores]]=0)</f>
        <v>0</v>
      </c>
      <c r="T493" s="2">
        <f>SUM(Table2[[#This Row],[Home Bowl Scores]:[Away Bowl Scores]])</f>
        <v>31</v>
      </c>
    </row>
    <row r="494" spans="2:20" x14ac:dyDescent="0.3">
      <c r="B494">
        <v>2001</v>
      </c>
      <c r="C494">
        <v>65229</v>
      </c>
      <c r="D494" t="s">
        <v>806</v>
      </c>
      <c r="E494" t="s">
        <v>593</v>
      </c>
      <c r="F494" t="s">
        <v>806</v>
      </c>
      <c r="G494" t="s">
        <v>4821</v>
      </c>
      <c r="H494">
        <v>1396</v>
      </c>
      <c r="I494">
        <v>7</v>
      </c>
      <c r="J494">
        <v>24</v>
      </c>
      <c r="K494">
        <v>8</v>
      </c>
      <c r="L494">
        <v>4</v>
      </c>
      <c r="M494">
        <v>8</v>
      </c>
      <c r="N494">
        <v>4</v>
      </c>
      <c r="O494">
        <f>IF(Table2[[#This Row],[Home Bowl Scores]]&gt;Table2[[#This Row],[Away Bowl Scores]], 1, 0)</f>
        <v>0</v>
      </c>
      <c r="P494" t="str">
        <f>IF(Table2[[#This Row],[Home Win]]=1, Table2[[#This Row],[Home Team]], Table2[[#This Row],[Away Team]])</f>
        <v>South Carolina Gamecocks</v>
      </c>
      <c r="Q494" t="str">
        <f>IF(Table2[[#This Row],[Home Win]]=1, Table2[[#This Row],[Away Team]], Table2[[#This Row],[Home Team]])</f>
        <v>Ohio State Buckeyes</v>
      </c>
      <c r="R49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494" s="2" t="b">
        <f>OR(Table2[[#This Row],[Away Bowl Scores]]=0, Table2[[#This Row],[Home Bowl Scores]]=0)</f>
        <v>0</v>
      </c>
      <c r="T494" s="2">
        <f>SUM(Table2[[#This Row],[Home Bowl Scores]:[Away Bowl Scores]])</f>
        <v>31</v>
      </c>
    </row>
    <row r="495" spans="2:20" x14ac:dyDescent="0.3">
      <c r="B495">
        <v>2013</v>
      </c>
      <c r="C495">
        <v>39246</v>
      </c>
      <c r="D495" t="s">
        <v>283</v>
      </c>
      <c r="E495" t="s">
        <v>317</v>
      </c>
      <c r="F495" t="s">
        <v>283</v>
      </c>
      <c r="G495" t="s">
        <v>4795</v>
      </c>
      <c r="H495">
        <v>20816</v>
      </c>
      <c r="I495">
        <v>24</v>
      </c>
      <c r="J495">
        <v>6</v>
      </c>
      <c r="K495">
        <v>9</v>
      </c>
      <c r="L495">
        <v>4</v>
      </c>
      <c r="M495">
        <v>8</v>
      </c>
      <c r="N495">
        <v>5</v>
      </c>
      <c r="O495">
        <f>IF(Table2[[#This Row],[Home Bowl Scores]]&gt;Table2[[#This Row],[Away Bowl Scores]], 1, 0)</f>
        <v>1</v>
      </c>
      <c r="P495" t="str">
        <f>IF(Table2[[#This Row],[Home Win]]=1, Table2[[#This Row],[Home Team]], Table2[[#This Row],[Away Team]])</f>
        <v>Navy Midshipmen</v>
      </c>
      <c r="Q495" t="str">
        <f>IF(Table2[[#This Row],[Home Win]]=1, Table2[[#This Row],[Away Team]], Table2[[#This Row],[Home Team]])</f>
        <v>Middle Tennessee Blue Raiders</v>
      </c>
      <c r="R49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95" s="2" t="b">
        <f>OR(Table2[[#This Row],[Away Bowl Scores]]=0, Table2[[#This Row],[Home Bowl Scores]]=0)</f>
        <v>0</v>
      </c>
      <c r="T495" s="2">
        <f>SUM(Table2[[#This Row],[Home Bowl Scores]:[Away Bowl Scores]])</f>
        <v>30</v>
      </c>
    </row>
    <row r="496" spans="2:20" x14ac:dyDescent="0.3">
      <c r="B496">
        <v>2013</v>
      </c>
      <c r="C496">
        <v>37913</v>
      </c>
      <c r="D496" t="s">
        <v>87</v>
      </c>
      <c r="E496" t="s">
        <v>2217</v>
      </c>
      <c r="F496" t="s">
        <v>87</v>
      </c>
      <c r="G496" t="s">
        <v>4842</v>
      </c>
      <c r="H496">
        <v>19273</v>
      </c>
      <c r="I496">
        <v>17</v>
      </c>
      <c r="J496">
        <v>13</v>
      </c>
      <c r="K496">
        <v>10</v>
      </c>
      <c r="L496">
        <v>3</v>
      </c>
      <c r="M496">
        <v>11</v>
      </c>
      <c r="N496">
        <v>3</v>
      </c>
      <c r="O496">
        <f>IF(Table2[[#This Row],[Home Bowl Scores]]&gt;Table2[[#This Row],[Away Bowl Scores]], 1, 0)</f>
        <v>1</v>
      </c>
      <c r="P496" t="str">
        <f>IF(Table2[[#This Row],[Home Win]]=1, Table2[[#This Row],[Home Team]], Table2[[#This Row],[Away Team]])</f>
        <v>Arkansas State Red Wolves</v>
      </c>
      <c r="Q496" t="str">
        <f>IF(Table2[[#This Row],[Home Win]]=1, Table2[[#This Row],[Away Team]], Table2[[#This Row],[Home Team]])</f>
        <v>Kent State Golden Flashes</v>
      </c>
      <c r="R49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496" s="2" t="b">
        <f>OR(Table2[[#This Row],[Away Bowl Scores]]=0, Table2[[#This Row],[Home Bowl Scores]]=0)</f>
        <v>0</v>
      </c>
      <c r="T496" s="2">
        <f>SUM(Table2[[#This Row],[Home Bowl Scores]:[Away Bowl Scores]])</f>
        <v>30</v>
      </c>
    </row>
    <row r="497" spans="2:20" x14ac:dyDescent="0.3">
      <c r="B497">
        <v>2011</v>
      </c>
      <c r="C497">
        <v>20072</v>
      </c>
      <c r="D497" t="s">
        <v>1078</v>
      </c>
      <c r="E497" t="s">
        <v>2239</v>
      </c>
      <c r="F497" t="s">
        <v>1078</v>
      </c>
      <c r="G497" t="s">
        <v>4830</v>
      </c>
      <c r="H497">
        <v>17736</v>
      </c>
      <c r="I497">
        <v>20</v>
      </c>
      <c r="J497">
        <v>10</v>
      </c>
      <c r="K497">
        <v>7</v>
      </c>
      <c r="L497">
        <v>6</v>
      </c>
      <c r="M497">
        <v>8</v>
      </c>
      <c r="N497">
        <v>5</v>
      </c>
      <c r="O497">
        <f>IF(Table2[[#This Row],[Home Bowl Scores]]&gt;Table2[[#This Row],[Away Bowl Scores]], 1, 0)</f>
        <v>1</v>
      </c>
      <c r="P497" t="str">
        <f>IF(Table2[[#This Row],[Home Win]]=1, Table2[[#This Row],[Home Team]], Table2[[#This Row],[Away Team]])</f>
        <v>Marshall Thundering Herd</v>
      </c>
      <c r="Q497" t="str">
        <f>IF(Table2[[#This Row],[Home Win]]=1, Table2[[#This Row],[Away Team]], Table2[[#This Row],[Home Team]])</f>
        <v>FIU Golden Panthers</v>
      </c>
      <c r="R49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497" s="2" t="b">
        <f>OR(Table2[[#This Row],[Away Bowl Scores]]=0, Table2[[#This Row],[Home Bowl Scores]]=0)</f>
        <v>0</v>
      </c>
      <c r="T497" s="2">
        <f>SUM(Table2[[#This Row],[Home Bowl Scores]:[Away Bowl Scores]])</f>
        <v>30</v>
      </c>
    </row>
    <row r="498" spans="2:20" x14ac:dyDescent="0.3">
      <c r="B498">
        <v>2010</v>
      </c>
      <c r="C498">
        <v>48962</v>
      </c>
      <c r="D498" t="s">
        <v>380</v>
      </c>
      <c r="E498" t="s">
        <v>527</v>
      </c>
      <c r="F498" t="s">
        <v>380</v>
      </c>
      <c r="G498" t="s">
        <v>4843</v>
      </c>
      <c r="H498">
        <v>16228</v>
      </c>
      <c r="I498">
        <v>23</v>
      </c>
      <c r="J498">
        <v>7</v>
      </c>
      <c r="K498">
        <v>9</v>
      </c>
      <c r="L498">
        <v>4</v>
      </c>
      <c r="M498">
        <v>9</v>
      </c>
      <c r="N498">
        <v>4</v>
      </c>
      <c r="O498">
        <f>IF(Table2[[#This Row],[Home Bowl Scores]]&gt;Table2[[#This Row],[Away Bowl Scores]], 1, 0)</f>
        <v>1</v>
      </c>
      <c r="P498" t="str">
        <f>IF(Table2[[#This Row],[Home Win]]=1, Table2[[#This Row],[Home Team]], Table2[[#This Row],[Away Team]])</f>
        <v>North Carolina State Wolfpack</v>
      </c>
      <c r="Q498" t="str">
        <f>IF(Table2[[#This Row],[Home Win]]=1, Table2[[#This Row],[Away Team]], Table2[[#This Row],[Home Team]])</f>
        <v>West Virginia Mountaineers</v>
      </c>
      <c r="R49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498" s="2" t="b">
        <f>OR(Table2[[#This Row],[Away Bowl Scores]]=0, Table2[[#This Row],[Home Bowl Scores]]=0)</f>
        <v>0</v>
      </c>
      <c r="T498" s="2">
        <f>SUM(Table2[[#This Row],[Home Bowl Scores]:[Away Bowl Scores]])</f>
        <v>30</v>
      </c>
    </row>
    <row r="499" spans="2:20" x14ac:dyDescent="0.3">
      <c r="B499">
        <v>2010</v>
      </c>
      <c r="C499">
        <v>36742</v>
      </c>
      <c r="D499" t="s">
        <v>2016</v>
      </c>
      <c r="E499" t="s">
        <v>2596</v>
      </c>
      <c r="F499" t="s">
        <v>2016</v>
      </c>
      <c r="G499" t="s">
        <v>4795</v>
      </c>
      <c r="H499">
        <v>16233</v>
      </c>
      <c r="I499">
        <v>14</v>
      </c>
      <c r="J499">
        <v>16</v>
      </c>
      <c r="K499">
        <v>7</v>
      </c>
      <c r="L499">
        <v>7</v>
      </c>
      <c r="M499">
        <v>7</v>
      </c>
      <c r="N499">
        <v>6</v>
      </c>
      <c r="O499">
        <f>IF(Table2[[#This Row],[Home Bowl Scores]]&gt;Table2[[#This Row],[Away Bowl Scores]], 1, 0)</f>
        <v>0</v>
      </c>
      <c r="P499" t="str">
        <f>IF(Table2[[#This Row],[Home Win]]=1, Table2[[#This Row],[Home Team]], Table2[[#This Row],[Away Team]])</f>
        <v>Army Black Knights</v>
      </c>
      <c r="Q499" t="str">
        <f>IF(Table2[[#This Row],[Home Win]]=1, Table2[[#This Row],[Away Team]], Table2[[#This Row],[Home Team]])</f>
        <v>Southern Methodist Mustangs</v>
      </c>
      <c r="R49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499" s="2" t="b">
        <f>OR(Table2[[#This Row],[Away Bowl Scores]]=0, Table2[[#This Row],[Home Bowl Scores]]=0)</f>
        <v>0</v>
      </c>
      <c r="T499" s="2">
        <f>SUM(Table2[[#This Row],[Home Bowl Scores]:[Away Bowl Scores]])</f>
        <v>30</v>
      </c>
    </row>
    <row r="500" spans="2:20" x14ac:dyDescent="0.3">
      <c r="B500">
        <v>2010</v>
      </c>
      <c r="C500">
        <v>22185</v>
      </c>
      <c r="D500" t="s">
        <v>1021</v>
      </c>
      <c r="E500" t="s">
        <v>591</v>
      </c>
      <c r="F500" t="s">
        <v>1021</v>
      </c>
      <c r="G500" t="s">
        <v>4851</v>
      </c>
      <c r="H500">
        <v>14745</v>
      </c>
      <c r="I500">
        <v>3</v>
      </c>
      <c r="J500">
        <v>27</v>
      </c>
      <c r="K500">
        <v>7</v>
      </c>
      <c r="L500">
        <v>6</v>
      </c>
      <c r="M500">
        <v>8</v>
      </c>
      <c r="N500">
        <v>5</v>
      </c>
      <c r="O500">
        <f>IF(Table2[[#This Row],[Home Bowl Scores]]&gt;Table2[[#This Row],[Away Bowl Scores]], 1, 0)</f>
        <v>0</v>
      </c>
      <c r="P500" t="str">
        <f>IF(Table2[[#This Row],[Home Win]]=1, Table2[[#This Row],[Home Team]], Table2[[#This Row],[Away Team]])</f>
        <v>South Florida Bulls</v>
      </c>
      <c r="Q500" t="str">
        <f>IF(Table2[[#This Row],[Home Win]]=1, Table2[[#This Row],[Away Team]], Table2[[#This Row],[Home Team]])</f>
        <v>Northern Illinois Huskies</v>
      </c>
      <c r="R50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500" s="2" t="b">
        <f>OR(Table2[[#This Row],[Away Bowl Scores]]=0, Table2[[#This Row],[Home Bowl Scores]]=0)</f>
        <v>0</v>
      </c>
      <c r="T500" s="2">
        <f>SUM(Table2[[#This Row],[Home Bowl Scores]:[Away Bowl Scores]])</f>
        <v>30</v>
      </c>
    </row>
    <row r="501" spans="2:20" x14ac:dyDescent="0.3">
      <c r="B501">
        <v>2008</v>
      </c>
      <c r="C501">
        <v>54250</v>
      </c>
      <c r="D501" t="s">
        <v>383</v>
      </c>
      <c r="E501" t="s">
        <v>365</v>
      </c>
      <c r="F501" t="s">
        <v>383</v>
      </c>
      <c r="G501" t="s">
        <v>4814</v>
      </c>
      <c r="H501">
        <v>13245</v>
      </c>
      <c r="I501">
        <v>16</v>
      </c>
      <c r="J501">
        <v>14</v>
      </c>
      <c r="K501">
        <v>7</v>
      </c>
      <c r="L501">
        <v>6</v>
      </c>
      <c r="M501">
        <v>9</v>
      </c>
      <c r="N501">
        <v>5</v>
      </c>
      <c r="O501">
        <f>IF(Table2[[#This Row],[Home Bowl Scores]]&gt;Table2[[#This Row],[Away Bowl Scores]], 1, 0)</f>
        <v>1</v>
      </c>
      <c r="P501" t="str">
        <f>IF(Table2[[#This Row],[Home Win]]=1, Table2[[#This Row],[Home Team]], Table2[[#This Row],[Away Team]])</f>
        <v>Vanderbilt Commodores</v>
      </c>
      <c r="Q501" t="str">
        <f>IF(Table2[[#This Row],[Home Win]]=1, Table2[[#This Row],[Away Team]], Table2[[#This Row],[Home Team]])</f>
        <v>Boston College Eagles</v>
      </c>
      <c r="R50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501" s="2" t="b">
        <f>OR(Table2[[#This Row],[Away Bowl Scores]]=0, Table2[[#This Row],[Home Bowl Scores]]=0)</f>
        <v>0</v>
      </c>
      <c r="T501" s="2">
        <f>SUM(Table2[[#This Row],[Home Bowl Scores]:[Away Bowl Scores]])</f>
        <v>30</v>
      </c>
    </row>
    <row r="502" spans="2:20" x14ac:dyDescent="0.3">
      <c r="B502">
        <v>2007</v>
      </c>
      <c r="C502">
        <v>65601</v>
      </c>
      <c r="D502" t="s">
        <v>865</v>
      </c>
      <c r="E502" t="s">
        <v>692</v>
      </c>
      <c r="F502" t="s">
        <v>865</v>
      </c>
      <c r="G502" t="s">
        <v>4821</v>
      </c>
      <c r="H502">
        <v>10215</v>
      </c>
      <c r="I502">
        <v>20</v>
      </c>
      <c r="J502">
        <v>10</v>
      </c>
      <c r="K502">
        <v>9</v>
      </c>
      <c r="L502">
        <v>4</v>
      </c>
      <c r="M502">
        <v>9</v>
      </c>
      <c r="N502">
        <v>4</v>
      </c>
      <c r="O502">
        <f>IF(Table2[[#This Row],[Home Bowl Scores]]&gt;Table2[[#This Row],[Away Bowl Scores]], 1, 0)</f>
        <v>1</v>
      </c>
      <c r="P502" t="str">
        <f>IF(Table2[[#This Row],[Home Win]]=1, Table2[[#This Row],[Home Team]], Table2[[#This Row],[Away Team]])</f>
        <v>Penn State Nittany Lions</v>
      </c>
      <c r="Q502" t="str">
        <f>IF(Table2[[#This Row],[Home Win]]=1, Table2[[#This Row],[Away Team]], Table2[[#This Row],[Home Team]])</f>
        <v>Tennessee Volunteers</v>
      </c>
      <c r="R50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502" s="2" t="b">
        <f>OR(Table2[[#This Row],[Away Bowl Scores]]=0, Table2[[#This Row],[Home Bowl Scores]]=0)</f>
        <v>0</v>
      </c>
      <c r="T502" s="2">
        <f>SUM(Table2[[#This Row],[Home Bowl Scores]:[Away Bowl Scores]])</f>
        <v>30</v>
      </c>
    </row>
    <row r="503" spans="2:20" x14ac:dyDescent="0.3">
      <c r="B503">
        <v>2004</v>
      </c>
      <c r="C503">
        <v>76739</v>
      </c>
      <c r="D503" t="s">
        <v>730</v>
      </c>
      <c r="E503" t="s">
        <v>529</v>
      </c>
      <c r="F503" t="s">
        <v>730</v>
      </c>
      <c r="G503" t="s">
        <v>4816</v>
      </c>
      <c r="H503">
        <v>5907</v>
      </c>
      <c r="I503">
        <v>14</v>
      </c>
      <c r="J503">
        <v>16</v>
      </c>
      <c r="K503">
        <v>10</v>
      </c>
      <c r="L503">
        <v>3</v>
      </c>
      <c r="M503">
        <v>11</v>
      </c>
      <c r="N503">
        <v>2</v>
      </c>
      <c r="O503">
        <f>IF(Table2[[#This Row],[Home Bowl Scores]]&gt;Table2[[#This Row],[Away Bowl Scores]], 1, 0)</f>
        <v>0</v>
      </c>
      <c r="P503" t="str">
        <f>IF(Table2[[#This Row],[Home Win]]=1, Table2[[#This Row],[Home Team]], Table2[[#This Row],[Away Team]])</f>
        <v>Miami (FL) Hurricanes</v>
      </c>
      <c r="Q503" t="str">
        <f>IF(Table2[[#This Row],[Home Win]]=1, Table2[[#This Row],[Away Team]], Table2[[#This Row],[Home Team]])</f>
        <v>Florida State Seminoles</v>
      </c>
      <c r="R50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503" s="2" t="b">
        <f>OR(Table2[[#This Row],[Away Bowl Scores]]=0, Table2[[#This Row],[Home Bowl Scores]]=0)</f>
        <v>0</v>
      </c>
      <c r="T503" s="2">
        <f>SUM(Table2[[#This Row],[Home Bowl Scores]:[Away Bowl Scores]])</f>
        <v>30</v>
      </c>
    </row>
    <row r="504" spans="2:20" x14ac:dyDescent="0.3">
      <c r="B504">
        <v>2004</v>
      </c>
      <c r="C504">
        <v>43000</v>
      </c>
      <c r="D504" t="s">
        <v>2133</v>
      </c>
      <c r="E504" t="s">
        <v>341</v>
      </c>
      <c r="F504" t="s">
        <v>2133</v>
      </c>
      <c r="G504" t="s">
        <v>4800</v>
      </c>
      <c r="H504">
        <v>7303</v>
      </c>
      <c r="I504">
        <v>17</v>
      </c>
      <c r="J504">
        <v>13</v>
      </c>
      <c r="K504">
        <v>7</v>
      </c>
      <c r="L504">
        <v>5</v>
      </c>
      <c r="M504">
        <v>8</v>
      </c>
      <c r="N504">
        <v>5</v>
      </c>
      <c r="O504">
        <f>IF(Table2[[#This Row],[Home Bowl Scores]]&gt;Table2[[#This Row],[Away Bowl Scores]], 1, 0)</f>
        <v>1</v>
      </c>
      <c r="P504" t="str">
        <f>IF(Table2[[#This Row],[Home Win]]=1, Table2[[#This Row],[Home Team]], Table2[[#This Row],[Away Team]])</f>
        <v>Iowa State Cyclones</v>
      </c>
      <c r="Q504" t="str">
        <f>IF(Table2[[#This Row],[Home Win]]=1, Table2[[#This Row],[Away Team]], Table2[[#This Row],[Home Team]])</f>
        <v>Miami (OH) RedHawks</v>
      </c>
      <c r="R50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504" s="2" t="b">
        <f>OR(Table2[[#This Row],[Away Bowl Scores]]=0, Table2[[#This Row],[Home Bowl Scores]]=0)</f>
        <v>0</v>
      </c>
      <c r="T504" s="2">
        <f>SUM(Table2[[#This Row],[Home Bowl Scores]:[Away Bowl Scores]])</f>
        <v>30</v>
      </c>
    </row>
    <row r="505" spans="2:20" x14ac:dyDescent="0.3">
      <c r="B505">
        <v>2016</v>
      </c>
      <c r="C505">
        <v>48704</v>
      </c>
      <c r="D505" t="s">
        <v>457</v>
      </c>
      <c r="E505" t="s">
        <v>455</v>
      </c>
      <c r="F505" t="s">
        <v>457</v>
      </c>
      <c r="G505" t="s">
        <v>4803</v>
      </c>
      <c r="H505">
        <v>27084</v>
      </c>
      <c r="I505">
        <v>12</v>
      </c>
      <c r="J505">
        <v>17</v>
      </c>
      <c r="K505">
        <v>8</v>
      </c>
      <c r="L505">
        <v>5</v>
      </c>
      <c r="M505">
        <v>9</v>
      </c>
      <c r="N505">
        <v>4</v>
      </c>
      <c r="O505">
        <f>IF(Table2[[#This Row],[Home Bowl Scores]]&gt;Table2[[#This Row],[Away Bowl Scores]], 1, 0)</f>
        <v>0</v>
      </c>
      <c r="P505" t="str">
        <f>IF(Table2[[#This Row],[Home Win]]=1, Table2[[#This Row],[Home Team]], Table2[[#This Row],[Away Team]])</f>
        <v>Minnesota Golden Gophers</v>
      </c>
      <c r="Q505" t="str">
        <f>IF(Table2[[#This Row],[Home Win]]=1, Table2[[#This Row],[Away Team]], Table2[[#This Row],[Home Team]])</f>
        <v>Washington State Cougars</v>
      </c>
      <c r="R50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505" s="2" t="b">
        <f>OR(Table2[[#This Row],[Away Bowl Scores]]=0, Table2[[#This Row],[Home Bowl Scores]]=0)</f>
        <v>0</v>
      </c>
      <c r="T505" s="2">
        <f>SUM(Table2[[#This Row],[Home Bowl Scores]:[Away Bowl Scores]])</f>
        <v>29</v>
      </c>
    </row>
    <row r="506" spans="2:20" x14ac:dyDescent="0.3">
      <c r="B506">
        <v>2012</v>
      </c>
      <c r="C506">
        <v>35442</v>
      </c>
      <c r="D506" t="s">
        <v>64</v>
      </c>
      <c r="E506" t="s">
        <v>1982</v>
      </c>
      <c r="F506" t="s">
        <v>64</v>
      </c>
      <c r="G506" t="s">
        <v>4792</v>
      </c>
      <c r="H506">
        <v>19241</v>
      </c>
      <c r="I506">
        <v>6</v>
      </c>
      <c r="J506">
        <v>23</v>
      </c>
      <c r="K506">
        <v>9</v>
      </c>
      <c r="L506">
        <v>4</v>
      </c>
      <c r="M506">
        <v>8</v>
      </c>
      <c r="N506">
        <v>5</v>
      </c>
      <c r="O506">
        <f>IF(Table2[[#This Row],[Home Bowl Scores]]&gt;Table2[[#This Row],[Away Bowl Scores]], 1, 0)</f>
        <v>0</v>
      </c>
      <c r="P506" t="str">
        <f>IF(Table2[[#This Row],[Home Win]]=1, Table2[[#This Row],[Home Team]], Table2[[#This Row],[Away Team]])</f>
        <v>Brigham Young Cougars</v>
      </c>
      <c r="Q506" t="str">
        <f>IF(Table2[[#This Row],[Home Win]]=1, Table2[[#This Row],[Away Team]], Table2[[#This Row],[Home Team]])</f>
        <v>San Diego State Aztecs</v>
      </c>
      <c r="R50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506" s="2" t="b">
        <f>OR(Table2[[#This Row],[Away Bowl Scores]]=0, Table2[[#This Row],[Home Bowl Scores]]=0)</f>
        <v>0</v>
      </c>
      <c r="T506" s="2">
        <f>SUM(Table2[[#This Row],[Home Bowl Scores]:[Away Bowl Scores]])</f>
        <v>29</v>
      </c>
    </row>
    <row r="507" spans="2:20" x14ac:dyDescent="0.3">
      <c r="B507">
        <v>2010</v>
      </c>
      <c r="C507">
        <v>41923</v>
      </c>
      <c r="D507" t="s">
        <v>477</v>
      </c>
      <c r="E507" t="s">
        <v>554</v>
      </c>
      <c r="F507" t="s">
        <v>477</v>
      </c>
      <c r="G507" t="s">
        <v>4840</v>
      </c>
      <c r="H507">
        <v>16223</v>
      </c>
      <c r="I507">
        <v>26</v>
      </c>
      <c r="J507">
        <v>3</v>
      </c>
      <c r="K507">
        <v>12</v>
      </c>
      <c r="L507">
        <v>1</v>
      </c>
      <c r="M507">
        <v>10</v>
      </c>
      <c r="N507">
        <v>3</v>
      </c>
      <c r="O507">
        <f>IF(Table2[[#This Row],[Home Bowl Scores]]&gt;Table2[[#This Row],[Away Bowl Scores]], 1, 0)</f>
        <v>1</v>
      </c>
      <c r="P507" t="str">
        <f>IF(Table2[[#This Row],[Home Win]]=1, Table2[[#This Row],[Home Team]], Table2[[#This Row],[Away Team]])</f>
        <v>Boise State Broncos</v>
      </c>
      <c r="Q507" t="str">
        <f>IF(Table2[[#This Row],[Home Win]]=1, Table2[[#This Row],[Away Team]], Table2[[#This Row],[Home Team]])</f>
        <v>Utah Utes</v>
      </c>
      <c r="R50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507" s="2" t="b">
        <f>OR(Table2[[#This Row],[Away Bowl Scores]]=0, Table2[[#This Row],[Home Bowl Scores]]=0)</f>
        <v>0</v>
      </c>
      <c r="T507" s="2">
        <f>SUM(Table2[[#This Row],[Home Bowl Scores]:[Away Bowl Scores]])</f>
        <v>29</v>
      </c>
    </row>
    <row r="508" spans="2:20" x14ac:dyDescent="0.3">
      <c r="B508">
        <v>2005</v>
      </c>
      <c r="C508">
        <v>77349</v>
      </c>
      <c r="D508" t="s">
        <v>882</v>
      </c>
      <c r="E508" t="s">
        <v>611</v>
      </c>
      <c r="F508" t="s">
        <v>882</v>
      </c>
      <c r="G508" t="s">
        <v>4824</v>
      </c>
      <c r="H508">
        <v>7321</v>
      </c>
      <c r="I508">
        <v>16</v>
      </c>
      <c r="J508">
        <v>13</v>
      </c>
      <c r="K508">
        <v>13</v>
      </c>
      <c r="L508">
        <v>0</v>
      </c>
      <c r="M508">
        <v>10</v>
      </c>
      <c r="N508">
        <v>3</v>
      </c>
      <c r="O508">
        <f>IF(Table2[[#This Row],[Home Bowl Scores]]&gt;Table2[[#This Row],[Away Bowl Scores]], 1, 0)</f>
        <v>1</v>
      </c>
      <c r="P508" t="str">
        <f>IF(Table2[[#This Row],[Home Win]]=1, Table2[[#This Row],[Home Team]], Table2[[#This Row],[Away Team]])</f>
        <v>Auburn Tigers</v>
      </c>
      <c r="Q508" t="str">
        <f>IF(Table2[[#This Row],[Home Win]]=1, Table2[[#This Row],[Away Team]], Table2[[#This Row],[Home Team]])</f>
        <v>Virginia Tech Hokies</v>
      </c>
      <c r="R50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508" s="2" t="b">
        <f>OR(Table2[[#This Row],[Away Bowl Scores]]=0, Table2[[#This Row],[Home Bowl Scores]]=0)</f>
        <v>0</v>
      </c>
      <c r="T508" s="2">
        <f>SUM(Table2[[#This Row],[Home Bowl Scores]:[Away Bowl Scores]])</f>
        <v>29</v>
      </c>
    </row>
    <row r="509" spans="2:20" x14ac:dyDescent="0.3">
      <c r="B509">
        <v>2005</v>
      </c>
      <c r="C509">
        <v>31470</v>
      </c>
      <c r="D509" t="s">
        <v>629</v>
      </c>
      <c r="E509" t="s">
        <v>808</v>
      </c>
      <c r="F509" t="s">
        <v>629</v>
      </c>
      <c r="G509" t="s">
        <v>4843</v>
      </c>
      <c r="H509">
        <v>8720</v>
      </c>
      <c r="I509">
        <v>10</v>
      </c>
      <c r="J509">
        <v>19</v>
      </c>
      <c r="K509">
        <v>7</v>
      </c>
      <c r="L509">
        <v>6</v>
      </c>
      <c r="M509">
        <v>8</v>
      </c>
      <c r="N509">
        <v>4</v>
      </c>
      <c r="O509">
        <f>IF(Table2[[#This Row],[Home Bowl Scores]]&gt;Table2[[#This Row],[Away Bowl Scores]], 1, 0)</f>
        <v>0</v>
      </c>
      <c r="P509" t="str">
        <f>IF(Table2[[#This Row],[Home Win]]=1, Table2[[#This Row],[Home Team]], Table2[[#This Row],[Away Team]])</f>
        <v>Clemson Tigers</v>
      </c>
      <c r="Q509" t="str">
        <f>IF(Table2[[#This Row],[Home Win]]=1, Table2[[#This Row],[Away Team]], Table2[[#This Row],[Home Team]])</f>
        <v>Colorado Buffaloes</v>
      </c>
      <c r="R50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509" s="2" t="b">
        <f>OR(Table2[[#This Row],[Away Bowl Scores]]=0, Table2[[#This Row],[Home Bowl Scores]]=0)</f>
        <v>0</v>
      </c>
      <c r="T509" s="2">
        <f>SUM(Table2[[#This Row],[Home Bowl Scores]:[Away Bowl Scores]])</f>
        <v>29</v>
      </c>
    </row>
    <row r="510" spans="2:20" x14ac:dyDescent="0.3">
      <c r="B510">
        <v>2001</v>
      </c>
      <c r="C510">
        <v>40028</v>
      </c>
      <c r="D510" t="s">
        <v>572</v>
      </c>
      <c r="E510" t="s">
        <v>4524</v>
      </c>
      <c r="F510" t="s">
        <v>572</v>
      </c>
      <c r="G510" t="s">
        <v>4844</v>
      </c>
      <c r="H510">
        <v>2896</v>
      </c>
      <c r="I510">
        <v>3</v>
      </c>
      <c r="J510">
        <v>26</v>
      </c>
      <c r="K510">
        <v>6</v>
      </c>
      <c r="L510">
        <v>6</v>
      </c>
      <c r="M510">
        <v>10</v>
      </c>
      <c r="N510">
        <v>3</v>
      </c>
      <c r="O510">
        <f>IF(Table2[[#This Row],[Home Bowl Scores]]&gt;Table2[[#This Row],[Away Bowl Scores]], 1, 0)</f>
        <v>0</v>
      </c>
      <c r="P510" t="str">
        <f>IF(Table2[[#This Row],[Home Win]]=1, Table2[[#This Row],[Home Team]], Table2[[#This Row],[Away Team]])</f>
        <v>Syracuse Orangemen</v>
      </c>
      <c r="Q510" t="str">
        <f>IF(Table2[[#This Row],[Home Win]]=1, Table2[[#This Row],[Away Team]], Table2[[#This Row],[Home Team]])</f>
        <v>Kansas State Wildcats</v>
      </c>
      <c r="R51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510" s="2" t="b">
        <f>OR(Table2[[#This Row],[Away Bowl Scores]]=0, Table2[[#This Row],[Home Bowl Scores]]=0)</f>
        <v>0</v>
      </c>
      <c r="T510" s="2">
        <f>SUM(Table2[[#This Row],[Home Bowl Scores]:[Away Bowl Scores]])</f>
        <v>29</v>
      </c>
    </row>
    <row r="511" spans="2:20" x14ac:dyDescent="0.3">
      <c r="B511">
        <v>2012</v>
      </c>
      <c r="C511">
        <v>47922</v>
      </c>
      <c r="D511" t="s">
        <v>746</v>
      </c>
      <c r="E511" t="s">
        <v>863</v>
      </c>
      <c r="F511" t="s">
        <v>746</v>
      </c>
      <c r="G511" t="s">
        <v>4813</v>
      </c>
      <c r="H511">
        <v>19259</v>
      </c>
      <c r="I511">
        <v>21</v>
      </c>
      <c r="J511">
        <v>7</v>
      </c>
      <c r="K511">
        <v>7</v>
      </c>
      <c r="L511">
        <v>7</v>
      </c>
      <c r="M511">
        <v>7</v>
      </c>
      <c r="N511">
        <v>6</v>
      </c>
      <c r="O511">
        <f>IF(Table2[[#This Row],[Home Bowl Scores]]&gt;Table2[[#This Row],[Away Bowl Scores]], 1, 0)</f>
        <v>1</v>
      </c>
      <c r="P511" t="str">
        <f>IF(Table2[[#This Row],[Home Win]]=1, Table2[[#This Row],[Home Team]], Table2[[#This Row],[Away Team]])</f>
        <v>Georgia Tech Yellow Jackets</v>
      </c>
      <c r="Q511" t="str">
        <f>IF(Table2[[#This Row],[Home Win]]=1, Table2[[#This Row],[Away Team]], Table2[[#This Row],[Home Team]])</f>
        <v>USC Trojans</v>
      </c>
      <c r="R51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</v>
      </c>
      <c r="S511" s="2" t="b">
        <f>OR(Table2[[#This Row],[Away Bowl Scores]]=0, Table2[[#This Row],[Home Bowl Scores]]=0)</f>
        <v>0</v>
      </c>
      <c r="T511" s="2">
        <f>SUM(Table2[[#This Row],[Home Bowl Scores]:[Away Bowl Scores]])</f>
        <v>28</v>
      </c>
    </row>
    <row r="512" spans="2:20" x14ac:dyDescent="0.3">
      <c r="B512">
        <v>2010</v>
      </c>
      <c r="C512">
        <v>77928</v>
      </c>
      <c r="D512" t="s">
        <v>2210</v>
      </c>
      <c r="E512" t="s">
        <v>626</v>
      </c>
      <c r="F512" t="s">
        <v>2210</v>
      </c>
      <c r="G512" t="s">
        <v>4822</v>
      </c>
      <c r="H512">
        <v>14747</v>
      </c>
      <c r="I512">
        <v>21</v>
      </c>
      <c r="J512">
        <v>7</v>
      </c>
      <c r="K512">
        <v>9</v>
      </c>
      <c r="L512">
        <v>4</v>
      </c>
      <c r="M512">
        <v>9</v>
      </c>
      <c r="N512">
        <v>4</v>
      </c>
      <c r="O512">
        <f>IF(Table2[[#This Row],[Home Bowl Scores]]&gt;Table2[[#This Row],[Away Bowl Scores]], 1, 0)</f>
        <v>1</v>
      </c>
      <c r="P512" t="str">
        <f>IF(Table2[[#This Row],[Home Win]]=1, Table2[[#This Row],[Home Team]], Table2[[#This Row],[Away Team]])</f>
        <v>Mississippi Rebels</v>
      </c>
      <c r="Q512" t="str">
        <f>IF(Table2[[#This Row],[Home Win]]=1, Table2[[#This Row],[Away Team]], Table2[[#This Row],[Home Team]])</f>
        <v>Oklahoma State Cowboys</v>
      </c>
      <c r="R51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512" s="2" t="b">
        <f>OR(Table2[[#This Row],[Away Bowl Scores]]=0, Table2[[#This Row],[Home Bowl Scores]]=0)</f>
        <v>0</v>
      </c>
      <c r="T512" s="2">
        <f>SUM(Table2[[#This Row],[Home Bowl Scores]:[Away Bowl Scores]])</f>
        <v>28</v>
      </c>
    </row>
    <row r="513" spans="2:20" x14ac:dyDescent="0.3">
      <c r="B513">
        <v>2014</v>
      </c>
      <c r="C513">
        <v>28725</v>
      </c>
      <c r="D513" t="s">
        <v>1372</v>
      </c>
      <c r="E513" t="s">
        <v>991</v>
      </c>
      <c r="F513" t="s">
        <v>1372</v>
      </c>
      <c r="G513" t="s">
        <v>4785</v>
      </c>
      <c r="H513">
        <v>23937</v>
      </c>
      <c r="I513">
        <v>6</v>
      </c>
      <c r="J513">
        <v>21</v>
      </c>
      <c r="K513">
        <v>7</v>
      </c>
      <c r="L513">
        <v>6</v>
      </c>
      <c r="M513">
        <v>10</v>
      </c>
      <c r="N513">
        <v>4</v>
      </c>
      <c r="O513">
        <f>IF(Table2[[#This Row],[Home Bowl Scores]]&gt;Table2[[#This Row],[Away Bowl Scores]], 1, 0)</f>
        <v>0</v>
      </c>
      <c r="P513" t="str">
        <f>IF(Table2[[#This Row],[Home Win]]=1, Table2[[#This Row],[Home Team]], Table2[[#This Row],[Away Team]])</f>
        <v>Utah State Aggies</v>
      </c>
      <c r="Q513" t="str">
        <f>IF(Table2[[#This Row],[Home Win]]=1, Table2[[#This Row],[Away Team]], Table2[[#This Row],[Home Team]])</f>
        <v>UTEP Miners</v>
      </c>
      <c r="R51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513" s="2" t="b">
        <f>OR(Table2[[#This Row],[Away Bowl Scores]]=0, Table2[[#This Row],[Home Bowl Scores]]=0)</f>
        <v>0</v>
      </c>
      <c r="T513" s="2">
        <f>SUM(Table2[[#This Row],[Home Bowl Scores]:[Away Bowl Scores]])</f>
        <v>27</v>
      </c>
    </row>
    <row r="514" spans="2:20" x14ac:dyDescent="0.3">
      <c r="B514">
        <v>2010</v>
      </c>
      <c r="C514">
        <v>73227</v>
      </c>
      <c r="D514" t="s">
        <v>650</v>
      </c>
      <c r="E514" t="s">
        <v>477</v>
      </c>
      <c r="F514" t="s">
        <v>650</v>
      </c>
      <c r="G514" t="s">
        <v>4820</v>
      </c>
      <c r="H514">
        <v>14750</v>
      </c>
      <c r="I514">
        <v>10</v>
      </c>
      <c r="J514">
        <v>17</v>
      </c>
      <c r="K514">
        <v>12</v>
      </c>
      <c r="L514">
        <v>1</v>
      </c>
      <c r="M514">
        <v>14</v>
      </c>
      <c r="N514">
        <v>0</v>
      </c>
      <c r="O514">
        <f>IF(Table2[[#This Row],[Home Bowl Scores]]&gt;Table2[[#This Row],[Away Bowl Scores]], 1, 0)</f>
        <v>0</v>
      </c>
      <c r="P514" t="str">
        <f>IF(Table2[[#This Row],[Home Win]]=1, Table2[[#This Row],[Home Team]], Table2[[#This Row],[Away Team]])</f>
        <v>Boise State Broncos</v>
      </c>
      <c r="Q514" t="str">
        <f>IF(Table2[[#This Row],[Home Win]]=1, Table2[[#This Row],[Away Team]], Table2[[#This Row],[Home Team]])</f>
        <v>TCU Horned Frogs</v>
      </c>
      <c r="R51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514" s="2" t="b">
        <f>OR(Table2[[#This Row],[Away Bowl Scores]]=0, Table2[[#This Row],[Home Bowl Scores]]=0)</f>
        <v>0</v>
      </c>
      <c r="T514" s="2">
        <f>SUM(Table2[[#This Row],[Home Bowl Scores]:[Away Bowl Scores]])</f>
        <v>27</v>
      </c>
    </row>
    <row r="515" spans="2:20" x14ac:dyDescent="0.3">
      <c r="B515">
        <v>2010</v>
      </c>
      <c r="C515">
        <v>45254</v>
      </c>
      <c r="D515" t="s">
        <v>1076</v>
      </c>
      <c r="E515" t="s">
        <v>593</v>
      </c>
      <c r="F515" t="s">
        <v>1076</v>
      </c>
      <c r="G515" t="s">
        <v>4852</v>
      </c>
      <c r="H515">
        <v>14746</v>
      </c>
      <c r="I515">
        <v>20</v>
      </c>
      <c r="J515">
        <v>7</v>
      </c>
      <c r="K515">
        <v>8</v>
      </c>
      <c r="L515">
        <v>5</v>
      </c>
      <c r="M515">
        <v>7</v>
      </c>
      <c r="N515">
        <v>6</v>
      </c>
      <c r="O515">
        <f>IF(Table2[[#This Row],[Home Bowl Scores]]&gt;Table2[[#This Row],[Away Bowl Scores]], 1, 0)</f>
        <v>1</v>
      </c>
      <c r="P515" t="str">
        <f>IF(Table2[[#This Row],[Home Win]]=1, Table2[[#This Row],[Home Team]], Table2[[#This Row],[Away Team]])</f>
        <v>Connecticut Huskies</v>
      </c>
      <c r="Q515" t="str">
        <f>IF(Table2[[#This Row],[Home Win]]=1, Table2[[#This Row],[Away Team]], Table2[[#This Row],[Home Team]])</f>
        <v>South Carolina Gamecocks</v>
      </c>
      <c r="R51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515" s="2" t="b">
        <f>OR(Table2[[#This Row],[Away Bowl Scores]]=0, Table2[[#This Row],[Home Bowl Scores]]=0)</f>
        <v>0</v>
      </c>
      <c r="T515" s="2">
        <f>SUM(Table2[[#This Row],[Home Bowl Scores]:[Away Bowl Scores]])</f>
        <v>27</v>
      </c>
    </row>
    <row r="516" spans="2:20" x14ac:dyDescent="0.3">
      <c r="B516">
        <v>2009</v>
      </c>
      <c r="C516">
        <v>73602</v>
      </c>
      <c r="D516" t="s">
        <v>611</v>
      </c>
      <c r="E516" t="s">
        <v>1063</v>
      </c>
      <c r="F516" t="s">
        <v>611</v>
      </c>
      <c r="G516" t="s">
        <v>4816</v>
      </c>
      <c r="H516">
        <v>13252</v>
      </c>
      <c r="I516">
        <v>20</v>
      </c>
      <c r="J516">
        <v>7</v>
      </c>
      <c r="K516">
        <v>10</v>
      </c>
      <c r="L516">
        <v>4</v>
      </c>
      <c r="M516">
        <v>11</v>
      </c>
      <c r="N516">
        <v>3</v>
      </c>
      <c r="O516">
        <f>IF(Table2[[#This Row],[Home Bowl Scores]]&gt;Table2[[#This Row],[Away Bowl Scores]], 1, 0)</f>
        <v>1</v>
      </c>
      <c r="P516" t="str">
        <f>IF(Table2[[#This Row],[Home Win]]=1, Table2[[#This Row],[Home Team]], Table2[[#This Row],[Away Team]])</f>
        <v>Virginia Tech Hokies</v>
      </c>
      <c r="Q516" t="str">
        <f>IF(Table2[[#This Row],[Home Win]]=1, Table2[[#This Row],[Away Team]], Table2[[#This Row],[Home Team]])</f>
        <v>Cincinnati Bearcats</v>
      </c>
      <c r="R51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0.7142857142857143</v>
      </c>
      <c r="S516" s="2" t="b">
        <f>OR(Table2[[#This Row],[Away Bowl Scores]]=0, Table2[[#This Row],[Home Bowl Scores]]=0)</f>
        <v>0</v>
      </c>
      <c r="T516" s="2">
        <f>SUM(Table2[[#This Row],[Home Bowl Scores]:[Away Bowl Scores]])</f>
        <v>27</v>
      </c>
    </row>
    <row r="517" spans="2:20" x14ac:dyDescent="0.3">
      <c r="B517">
        <v>2009</v>
      </c>
      <c r="C517">
        <v>45090</v>
      </c>
      <c r="D517" t="s">
        <v>2133</v>
      </c>
      <c r="E517" t="s">
        <v>455</v>
      </c>
      <c r="F517" t="s">
        <v>2133</v>
      </c>
      <c r="G517" t="s">
        <v>4844</v>
      </c>
      <c r="H517">
        <v>14738</v>
      </c>
      <c r="I517">
        <v>14</v>
      </c>
      <c r="J517">
        <v>13</v>
      </c>
      <c r="K517">
        <v>7</v>
      </c>
      <c r="L517">
        <v>6</v>
      </c>
      <c r="M517">
        <v>6</v>
      </c>
      <c r="N517">
        <v>7</v>
      </c>
      <c r="O517">
        <f>IF(Table2[[#This Row],[Home Bowl Scores]]&gt;Table2[[#This Row],[Away Bowl Scores]], 1, 0)</f>
        <v>1</v>
      </c>
      <c r="P517" t="str">
        <f>IF(Table2[[#This Row],[Home Win]]=1, Table2[[#This Row],[Home Team]], Table2[[#This Row],[Away Team]])</f>
        <v>Iowa State Cyclones</v>
      </c>
      <c r="Q517" t="str">
        <f>IF(Table2[[#This Row],[Home Win]]=1, Table2[[#This Row],[Away Team]], Table2[[#This Row],[Home Team]])</f>
        <v>Minnesota Golden Gophers</v>
      </c>
      <c r="R51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517" s="2" t="b">
        <f>OR(Table2[[#This Row],[Away Bowl Scores]]=0, Table2[[#This Row],[Home Bowl Scores]]=0)</f>
        <v>0</v>
      </c>
      <c r="T517" s="2">
        <f>SUM(Table2[[#This Row],[Home Bowl Scores]:[Away Bowl Scores]])</f>
        <v>27</v>
      </c>
    </row>
    <row r="518" spans="2:20" x14ac:dyDescent="0.3">
      <c r="B518">
        <v>2008</v>
      </c>
      <c r="C518">
        <v>41567</v>
      </c>
      <c r="D518" t="s">
        <v>281</v>
      </c>
      <c r="E518" t="s">
        <v>1021</v>
      </c>
      <c r="F518" t="s">
        <v>281</v>
      </c>
      <c r="G518" t="s">
        <v>4800</v>
      </c>
      <c r="H518">
        <v>13237</v>
      </c>
      <c r="I518">
        <v>17</v>
      </c>
      <c r="J518">
        <v>10</v>
      </c>
      <c r="K518">
        <v>8</v>
      </c>
      <c r="L518">
        <v>5</v>
      </c>
      <c r="M518">
        <v>6</v>
      </c>
      <c r="N518">
        <v>7</v>
      </c>
      <c r="O518">
        <f>IF(Table2[[#This Row],[Home Bowl Scores]]&gt;Table2[[#This Row],[Away Bowl Scores]], 1, 0)</f>
        <v>1</v>
      </c>
      <c r="P518" t="str">
        <f>IF(Table2[[#This Row],[Home Win]]=1, Table2[[#This Row],[Home Team]], Table2[[#This Row],[Away Team]])</f>
        <v>Louisiana Tech Bulldogs</v>
      </c>
      <c r="Q518" t="str">
        <f>IF(Table2[[#This Row],[Home Win]]=1, Table2[[#This Row],[Away Team]], Table2[[#This Row],[Home Team]])</f>
        <v>Northern Illinois Huskies</v>
      </c>
      <c r="R51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518" s="2" t="b">
        <f>OR(Table2[[#This Row],[Away Bowl Scores]]=0, Table2[[#This Row],[Home Bowl Scores]]=0)</f>
        <v>0</v>
      </c>
      <c r="T518" s="2">
        <f>SUM(Table2[[#This Row],[Home Bowl Scores]:[Away Bowl Scores]])</f>
        <v>27</v>
      </c>
    </row>
    <row r="519" spans="2:20" x14ac:dyDescent="0.3">
      <c r="B519">
        <v>2001</v>
      </c>
      <c r="C519">
        <v>45627</v>
      </c>
      <c r="D519" t="s">
        <v>2133</v>
      </c>
      <c r="E519" t="s">
        <v>787</v>
      </c>
      <c r="F519" t="s">
        <v>2133</v>
      </c>
      <c r="G519" t="s">
        <v>4800</v>
      </c>
      <c r="H519">
        <v>2890</v>
      </c>
      <c r="I519">
        <v>13</v>
      </c>
      <c r="J519">
        <v>14</v>
      </c>
      <c r="K519">
        <v>7</v>
      </c>
      <c r="L519">
        <v>5</v>
      </c>
      <c r="M519">
        <v>7</v>
      </c>
      <c r="N519">
        <v>5</v>
      </c>
      <c r="O519">
        <f>IF(Table2[[#This Row],[Home Bowl Scores]]&gt;Table2[[#This Row],[Away Bowl Scores]], 1, 0)</f>
        <v>0</v>
      </c>
      <c r="P519" t="str">
        <f>IF(Table2[[#This Row],[Home Win]]=1, Table2[[#This Row],[Home Team]], Table2[[#This Row],[Away Team]])</f>
        <v>Alabama Crimson Tide</v>
      </c>
      <c r="Q519" t="str">
        <f>IF(Table2[[#This Row],[Home Win]]=1, Table2[[#This Row],[Away Team]], Table2[[#This Row],[Home Team]])</f>
        <v>Iowa State Cyclones</v>
      </c>
      <c r="R51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519" s="2" t="b">
        <f>OR(Table2[[#This Row],[Away Bowl Scores]]=0, Table2[[#This Row],[Home Bowl Scores]]=0)</f>
        <v>0</v>
      </c>
      <c r="T519" s="2">
        <f>SUM(Table2[[#This Row],[Home Bowl Scores]:[Away Bowl Scores]])</f>
        <v>27</v>
      </c>
    </row>
    <row r="520" spans="2:20" x14ac:dyDescent="0.3">
      <c r="B520">
        <v>2015</v>
      </c>
      <c r="C520">
        <v>14652</v>
      </c>
      <c r="D520" t="s">
        <v>1078</v>
      </c>
      <c r="E520" t="s">
        <v>1076</v>
      </c>
      <c r="F520" t="s">
        <v>1078</v>
      </c>
      <c r="G520" t="s">
        <v>4798</v>
      </c>
      <c r="H520">
        <v>25538</v>
      </c>
      <c r="I520">
        <v>16</v>
      </c>
      <c r="J520">
        <v>10</v>
      </c>
      <c r="K520">
        <v>10</v>
      </c>
      <c r="L520">
        <v>3</v>
      </c>
      <c r="M520">
        <v>6</v>
      </c>
      <c r="N520">
        <v>7</v>
      </c>
      <c r="O520">
        <f>IF(Table2[[#This Row],[Home Bowl Scores]]&gt;Table2[[#This Row],[Away Bowl Scores]], 1, 0)</f>
        <v>1</v>
      </c>
      <c r="P520" t="str">
        <f>IF(Table2[[#This Row],[Home Win]]=1, Table2[[#This Row],[Home Team]], Table2[[#This Row],[Away Team]])</f>
        <v>Marshall Thundering Herd</v>
      </c>
      <c r="Q520" t="str">
        <f>IF(Table2[[#This Row],[Home Win]]=1, Table2[[#This Row],[Away Team]], Table2[[#This Row],[Home Team]])</f>
        <v>Connecticut Huskies</v>
      </c>
      <c r="R52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520" s="2" t="b">
        <f>OR(Table2[[#This Row],[Away Bowl Scores]]=0, Table2[[#This Row],[Home Bowl Scores]]=0)</f>
        <v>0</v>
      </c>
      <c r="T520" s="2">
        <f>SUM(Table2[[#This Row],[Home Bowl Scores]:[Away Bowl Scores]])</f>
        <v>26</v>
      </c>
    </row>
    <row r="521" spans="2:20" x14ac:dyDescent="0.3">
      <c r="B521">
        <v>2010</v>
      </c>
      <c r="C521">
        <v>57921</v>
      </c>
      <c r="D521" t="s">
        <v>786</v>
      </c>
      <c r="E521" t="s">
        <v>689</v>
      </c>
      <c r="F521" t="s">
        <v>786</v>
      </c>
      <c r="G521" t="s">
        <v>4803</v>
      </c>
      <c r="H521">
        <v>16236</v>
      </c>
      <c r="I521">
        <v>19</v>
      </c>
      <c r="J521">
        <v>7</v>
      </c>
      <c r="K521">
        <v>7</v>
      </c>
      <c r="L521">
        <v>6</v>
      </c>
      <c r="M521">
        <v>10</v>
      </c>
      <c r="N521">
        <v>4</v>
      </c>
      <c r="O521">
        <f>IF(Table2[[#This Row],[Home Bowl Scores]]&gt;Table2[[#This Row],[Away Bowl Scores]], 1, 0)</f>
        <v>1</v>
      </c>
      <c r="P521" t="str">
        <f>IF(Table2[[#This Row],[Home Win]]=1, Table2[[#This Row],[Home Team]], Table2[[#This Row],[Away Team]])</f>
        <v>Washington Huskies</v>
      </c>
      <c r="Q521" t="str">
        <f>IF(Table2[[#This Row],[Home Win]]=1, Table2[[#This Row],[Away Team]], Table2[[#This Row],[Home Team]])</f>
        <v>Nebraska Cornhuskers</v>
      </c>
      <c r="R52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521" s="2" t="b">
        <f>OR(Table2[[#This Row],[Away Bowl Scores]]=0, Table2[[#This Row],[Home Bowl Scores]]=0)</f>
        <v>0</v>
      </c>
      <c r="T521" s="2">
        <f>SUM(Table2[[#This Row],[Home Bowl Scores]:[Away Bowl Scores]])</f>
        <v>26</v>
      </c>
    </row>
    <row r="522" spans="2:20" x14ac:dyDescent="0.3">
      <c r="B522">
        <v>2003</v>
      </c>
      <c r="C522">
        <v>20126</v>
      </c>
      <c r="D522" t="s">
        <v>1448</v>
      </c>
      <c r="E522" t="s">
        <v>1128</v>
      </c>
      <c r="F522" t="s">
        <v>1448</v>
      </c>
      <c r="G522" t="s">
        <v>4860</v>
      </c>
      <c r="H522">
        <v>5897</v>
      </c>
      <c r="I522">
        <v>17</v>
      </c>
      <c r="J522">
        <v>9</v>
      </c>
      <c r="K522">
        <v>9</v>
      </c>
      <c r="L522">
        <v>5</v>
      </c>
      <c r="M522">
        <v>6</v>
      </c>
      <c r="N522">
        <v>7</v>
      </c>
      <c r="O522">
        <f>IF(Table2[[#This Row],[Home Bowl Scores]]&gt;Table2[[#This Row],[Away Bowl Scores]], 1, 0)</f>
        <v>1</v>
      </c>
      <c r="P522" t="str">
        <f>IF(Table2[[#This Row],[Home Win]]=1, Table2[[#This Row],[Home Team]], Table2[[#This Row],[Away Team]])</f>
        <v>Fresno State Bulldogs</v>
      </c>
      <c r="Q522" t="str">
        <f>IF(Table2[[#This Row],[Home Win]]=1, Table2[[#This Row],[Away Team]], Table2[[#This Row],[Home Team]])</f>
        <v>UCLA Bruins</v>
      </c>
      <c r="R52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0.6428571428571429</v>
      </c>
      <c r="S522" s="2" t="b">
        <f>OR(Table2[[#This Row],[Away Bowl Scores]]=0, Table2[[#This Row],[Home Bowl Scores]]=0)</f>
        <v>0</v>
      </c>
      <c r="T522" s="2">
        <f>SUM(Table2[[#This Row],[Home Bowl Scores]:[Away Bowl Scores]])</f>
        <v>26</v>
      </c>
    </row>
    <row r="523" spans="2:20" x14ac:dyDescent="0.3">
      <c r="B523">
        <v>2001</v>
      </c>
      <c r="C523">
        <v>71827</v>
      </c>
      <c r="D523" t="s">
        <v>882</v>
      </c>
      <c r="E523" t="s">
        <v>670</v>
      </c>
      <c r="F523" t="s">
        <v>882</v>
      </c>
      <c r="G523" t="s">
        <v>4819</v>
      </c>
      <c r="H523">
        <v>2901</v>
      </c>
      <c r="I523">
        <v>10</v>
      </c>
      <c r="J523">
        <v>16</v>
      </c>
      <c r="K523">
        <v>7</v>
      </c>
      <c r="L523">
        <v>5</v>
      </c>
      <c r="M523">
        <v>8</v>
      </c>
      <c r="N523">
        <v>5</v>
      </c>
      <c r="O523">
        <f>IF(Table2[[#This Row],[Home Bowl Scores]]&gt;Table2[[#This Row],[Away Bowl Scores]], 1, 0)</f>
        <v>0</v>
      </c>
      <c r="P523" t="str">
        <f>IF(Table2[[#This Row],[Home Win]]=1, Table2[[#This Row],[Home Team]], Table2[[#This Row],[Away Team]])</f>
        <v>North Carolina Tar Heels</v>
      </c>
      <c r="Q523" t="str">
        <f>IF(Table2[[#This Row],[Home Win]]=1, Table2[[#This Row],[Away Team]], Table2[[#This Row],[Home Team]])</f>
        <v>Auburn Tigers</v>
      </c>
      <c r="R52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523" s="2" t="b">
        <f>OR(Table2[[#This Row],[Away Bowl Scores]]=0, Table2[[#This Row],[Home Bowl Scores]]=0)</f>
        <v>0</v>
      </c>
      <c r="T523" s="2">
        <f>SUM(Table2[[#This Row],[Home Bowl Scores]:[Away Bowl Scores]])</f>
        <v>26</v>
      </c>
    </row>
    <row r="524" spans="2:20" x14ac:dyDescent="0.3">
      <c r="B524">
        <v>2012</v>
      </c>
      <c r="C524">
        <v>48127</v>
      </c>
      <c r="D524" t="s">
        <v>611</v>
      </c>
      <c r="E524" t="s">
        <v>1473</v>
      </c>
      <c r="F524" t="s">
        <v>611</v>
      </c>
      <c r="G524" t="s">
        <v>4806</v>
      </c>
      <c r="H524">
        <v>19251</v>
      </c>
      <c r="I524">
        <v>13</v>
      </c>
      <c r="J524">
        <v>10</v>
      </c>
      <c r="K524">
        <v>7</v>
      </c>
      <c r="L524">
        <v>6</v>
      </c>
      <c r="M524">
        <v>9</v>
      </c>
      <c r="N524">
        <v>4</v>
      </c>
      <c r="O524">
        <f>IF(Table2[[#This Row],[Home Bowl Scores]]&gt;Table2[[#This Row],[Away Bowl Scores]], 1, 0)</f>
        <v>1</v>
      </c>
      <c r="P524" t="str">
        <f>IF(Table2[[#This Row],[Home Win]]=1, Table2[[#This Row],[Home Team]], Table2[[#This Row],[Away Team]])</f>
        <v>Virginia Tech Hokies</v>
      </c>
      <c r="Q524" t="str">
        <f>IF(Table2[[#This Row],[Home Win]]=1, Table2[[#This Row],[Away Team]], Table2[[#This Row],[Home Team]])</f>
        <v>Rutgers Scarlet Knights</v>
      </c>
      <c r="R52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0.53846153846153844</v>
      </c>
      <c r="S524" s="2" t="b">
        <f>OR(Table2[[#This Row],[Away Bowl Scores]]=0, Table2[[#This Row],[Home Bowl Scores]]=0)</f>
        <v>0</v>
      </c>
      <c r="T524" s="2">
        <f>SUM(Table2[[#This Row],[Home Bowl Scores]:[Away Bowl Scores]])</f>
        <v>23</v>
      </c>
    </row>
    <row r="525" spans="2:20" x14ac:dyDescent="0.3">
      <c r="B525">
        <v>2007</v>
      </c>
      <c r="C525">
        <v>30223</v>
      </c>
      <c r="D525" t="s">
        <v>41</v>
      </c>
      <c r="E525" t="s">
        <v>1170</v>
      </c>
      <c r="F525" t="s">
        <v>41</v>
      </c>
      <c r="G525" t="s">
        <v>4785</v>
      </c>
      <c r="H525">
        <v>11683</v>
      </c>
      <c r="I525">
        <v>23</v>
      </c>
      <c r="J525">
        <v>0</v>
      </c>
      <c r="K525">
        <v>9</v>
      </c>
      <c r="L525">
        <v>4</v>
      </c>
      <c r="M525">
        <v>6</v>
      </c>
      <c r="N525">
        <v>7</v>
      </c>
      <c r="O525">
        <f>IF(Table2[[#This Row],[Home Bowl Scores]]&gt;Table2[[#This Row],[Away Bowl Scores]], 1, 0)</f>
        <v>1</v>
      </c>
      <c r="P525" t="str">
        <f>IF(Table2[[#This Row],[Home Win]]=1, Table2[[#This Row],[Home Team]], Table2[[#This Row],[Away Team]])</f>
        <v>New Mexico Lobos</v>
      </c>
      <c r="Q525" t="str">
        <f>IF(Table2[[#This Row],[Home Win]]=1, Table2[[#This Row],[Away Team]], Table2[[#This Row],[Home Team]])</f>
        <v>Nevada Wolf Pack</v>
      </c>
      <c r="R52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525" s="2" t="b">
        <f>OR(Table2[[#This Row],[Away Bowl Scores]]=0, Table2[[#This Row],[Home Bowl Scores]]=0)</f>
        <v>1</v>
      </c>
      <c r="T525" s="2">
        <f>SUM(Table2[[#This Row],[Home Bowl Scores]:[Away Bowl Scores]])</f>
        <v>23</v>
      </c>
    </row>
    <row r="526" spans="2:20" x14ac:dyDescent="0.3">
      <c r="B526">
        <v>2006</v>
      </c>
      <c r="C526">
        <v>74222</v>
      </c>
      <c r="D526" t="s">
        <v>787</v>
      </c>
      <c r="E526" t="s">
        <v>1181</v>
      </c>
      <c r="F526" t="s">
        <v>787</v>
      </c>
      <c r="G526" t="s">
        <v>4822</v>
      </c>
      <c r="H526">
        <v>8733</v>
      </c>
      <c r="I526">
        <v>13</v>
      </c>
      <c r="J526">
        <v>10</v>
      </c>
      <c r="K526">
        <v>10</v>
      </c>
      <c r="L526">
        <v>2</v>
      </c>
      <c r="M526">
        <v>9</v>
      </c>
      <c r="N526">
        <v>3</v>
      </c>
      <c r="O526">
        <f>IF(Table2[[#This Row],[Home Bowl Scores]]&gt;Table2[[#This Row],[Away Bowl Scores]], 1, 0)</f>
        <v>1</v>
      </c>
      <c r="P526" t="str">
        <f>IF(Table2[[#This Row],[Home Win]]=1, Table2[[#This Row],[Home Team]], Table2[[#This Row],[Away Team]])</f>
        <v>Alabama Crimson Tide</v>
      </c>
      <c r="Q526" t="str">
        <f>IF(Table2[[#This Row],[Home Win]]=1, Table2[[#This Row],[Away Team]], Table2[[#This Row],[Home Team]])</f>
        <v>Texas Tech Red Raiders</v>
      </c>
      <c r="R52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526" s="2" t="b">
        <f>OR(Table2[[#This Row],[Away Bowl Scores]]=0, Table2[[#This Row],[Home Bowl Scores]]=0)</f>
        <v>0</v>
      </c>
      <c r="T526" s="2">
        <f>SUM(Table2[[#This Row],[Home Bowl Scores]:[Away Bowl Scores]])</f>
        <v>23</v>
      </c>
    </row>
    <row r="527" spans="2:20" x14ac:dyDescent="0.3">
      <c r="B527">
        <v>2003</v>
      </c>
      <c r="C527">
        <v>66334</v>
      </c>
      <c r="D527" t="s">
        <v>882</v>
      </c>
      <c r="E527" t="s">
        <v>865</v>
      </c>
      <c r="F527" t="s">
        <v>882</v>
      </c>
      <c r="G527" t="s">
        <v>4837</v>
      </c>
      <c r="H527">
        <v>4405</v>
      </c>
      <c r="I527">
        <v>13</v>
      </c>
      <c r="J527">
        <v>9</v>
      </c>
      <c r="K527">
        <v>9</v>
      </c>
      <c r="L527">
        <v>4</v>
      </c>
      <c r="M527">
        <v>9</v>
      </c>
      <c r="N527">
        <v>4</v>
      </c>
      <c r="O527">
        <f>IF(Table2[[#This Row],[Home Bowl Scores]]&gt;Table2[[#This Row],[Away Bowl Scores]], 1, 0)</f>
        <v>1</v>
      </c>
      <c r="P527" t="str">
        <f>IF(Table2[[#This Row],[Home Win]]=1, Table2[[#This Row],[Home Team]], Table2[[#This Row],[Away Team]])</f>
        <v>Auburn Tigers</v>
      </c>
      <c r="Q527" t="str">
        <f>IF(Table2[[#This Row],[Home Win]]=1, Table2[[#This Row],[Away Team]], Table2[[#This Row],[Home Team]])</f>
        <v>Penn State Nittany Lions</v>
      </c>
      <c r="R52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527" s="2" t="b">
        <f>OR(Table2[[#This Row],[Away Bowl Scores]]=0, Table2[[#This Row],[Home Bowl Scores]]=0)</f>
        <v>0</v>
      </c>
      <c r="T527" s="2">
        <f>SUM(Table2[[#This Row],[Home Bowl Scores]:[Away Bowl Scores]])</f>
        <v>22</v>
      </c>
    </row>
    <row r="528" spans="2:20" x14ac:dyDescent="0.3">
      <c r="B528">
        <v>2012</v>
      </c>
      <c r="C528">
        <v>78237</v>
      </c>
      <c r="D528" t="s">
        <v>767</v>
      </c>
      <c r="E528" t="s">
        <v>787</v>
      </c>
      <c r="F528" t="s">
        <v>767</v>
      </c>
      <c r="G528" t="s">
        <v>4839</v>
      </c>
      <c r="H528">
        <v>17768</v>
      </c>
      <c r="I528">
        <v>0</v>
      </c>
      <c r="J528">
        <v>21</v>
      </c>
      <c r="K528">
        <v>13</v>
      </c>
      <c r="L528">
        <v>1</v>
      </c>
      <c r="M528">
        <v>12</v>
      </c>
      <c r="N528">
        <v>1</v>
      </c>
      <c r="O528">
        <f>IF(Table2[[#This Row],[Home Bowl Scores]]&gt;Table2[[#This Row],[Away Bowl Scores]], 1, 0)</f>
        <v>0</v>
      </c>
      <c r="P528" t="str">
        <f>IF(Table2[[#This Row],[Home Win]]=1, Table2[[#This Row],[Home Team]], Table2[[#This Row],[Away Team]])</f>
        <v>Alabama Crimson Tide</v>
      </c>
      <c r="Q528" t="str">
        <f>IF(Table2[[#This Row],[Home Win]]=1, Table2[[#This Row],[Away Team]], Table2[[#This Row],[Home Team]])</f>
        <v>LSU Tigers</v>
      </c>
      <c r="R52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0.92307692307692313</v>
      </c>
      <c r="S528" s="2" t="b">
        <f>OR(Table2[[#This Row],[Away Bowl Scores]]=0, Table2[[#This Row],[Home Bowl Scores]]=0)</f>
        <v>1</v>
      </c>
      <c r="T528" s="2">
        <f>SUM(Table2[[#This Row],[Home Bowl Scores]:[Away Bowl Scores]])</f>
        <v>21</v>
      </c>
    </row>
    <row r="529" spans="2:20" x14ac:dyDescent="0.3">
      <c r="B529">
        <v>2010</v>
      </c>
      <c r="C529">
        <v>39362</v>
      </c>
      <c r="D529" t="s">
        <v>746</v>
      </c>
      <c r="E529" t="s">
        <v>715</v>
      </c>
      <c r="F529" t="s">
        <v>746</v>
      </c>
      <c r="G529" t="s">
        <v>4800</v>
      </c>
      <c r="H529">
        <v>16227</v>
      </c>
      <c r="I529">
        <v>7</v>
      </c>
      <c r="J529">
        <v>14</v>
      </c>
      <c r="K529">
        <v>6</v>
      </c>
      <c r="L529">
        <v>7</v>
      </c>
      <c r="M529">
        <v>9</v>
      </c>
      <c r="N529">
        <v>4</v>
      </c>
      <c r="O529">
        <f>IF(Table2[[#This Row],[Home Bowl Scores]]&gt;Table2[[#This Row],[Away Bowl Scores]], 1, 0)</f>
        <v>0</v>
      </c>
      <c r="P529" t="str">
        <f>IF(Table2[[#This Row],[Home Win]]=1, Table2[[#This Row],[Home Team]], Table2[[#This Row],[Away Team]])</f>
        <v>Air Force Falcons</v>
      </c>
      <c r="Q529" t="str">
        <f>IF(Table2[[#This Row],[Home Win]]=1, Table2[[#This Row],[Away Team]], Table2[[#This Row],[Home Team]])</f>
        <v>Georgia Tech Yellow Jackets</v>
      </c>
      <c r="R52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529" s="2" t="b">
        <f>OR(Table2[[#This Row],[Away Bowl Scores]]=0, Table2[[#This Row],[Home Bowl Scores]]=0)</f>
        <v>0</v>
      </c>
      <c r="T529" s="2">
        <f>SUM(Table2[[#This Row],[Home Bowl Scores]:[Away Bowl Scores]])</f>
        <v>21</v>
      </c>
    </row>
    <row r="530" spans="2:20" x14ac:dyDescent="0.3">
      <c r="B530">
        <v>2003</v>
      </c>
      <c r="C530">
        <v>56226</v>
      </c>
      <c r="D530" t="s">
        <v>689</v>
      </c>
      <c r="E530" t="s">
        <v>1242</v>
      </c>
      <c r="F530" t="s">
        <v>689</v>
      </c>
      <c r="G530" t="s">
        <v>4811</v>
      </c>
      <c r="H530">
        <v>5894</v>
      </c>
      <c r="I530">
        <v>17</v>
      </c>
      <c r="J530">
        <v>3</v>
      </c>
      <c r="K530">
        <v>10</v>
      </c>
      <c r="L530">
        <v>3</v>
      </c>
      <c r="M530">
        <v>8</v>
      </c>
      <c r="N530">
        <v>5</v>
      </c>
      <c r="O530">
        <f>IF(Table2[[#This Row],[Home Bowl Scores]]&gt;Table2[[#This Row],[Away Bowl Scores]], 1, 0)</f>
        <v>1</v>
      </c>
      <c r="P530" t="str">
        <f>IF(Table2[[#This Row],[Home Win]]=1, Table2[[#This Row],[Home Team]], Table2[[#This Row],[Away Team]])</f>
        <v>Nebraska Cornhuskers</v>
      </c>
      <c r="Q530" t="str">
        <f>IF(Table2[[#This Row],[Home Win]]=1, Table2[[#This Row],[Away Team]], Table2[[#This Row],[Home Team]])</f>
        <v>Michigan State Spartans</v>
      </c>
      <c r="R53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0.76923076923076927</v>
      </c>
      <c r="S530" s="2" t="b">
        <f>OR(Table2[[#This Row],[Away Bowl Scores]]=0, Table2[[#This Row],[Home Bowl Scores]]=0)</f>
        <v>0</v>
      </c>
      <c r="T530" s="2">
        <f>SUM(Table2[[#This Row],[Home Bowl Scores]:[Away Bowl Scores]])</f>
        <v>20</v>
      </c>
    </row>
    <row r="531" spans="2:20" x14ac:dyDescent="0.3">
      <c r="B531">
        <v>2002</v>
      </c>
      <c r="C531">
        <v>55207</v>
      </c>
      <c r="D531" t="s">
        <v>238</v>
      </c>
      <c r="E531" t="s">
        <v>650</v>
      </c>
      <c r="F531" t="s">
        <v>238</v>
      </c>
      <c r="G531" t="s">
        <v>4812</v>
      </c>
      <c r="H531">
        <v>4398</v>
      </c>
      <c r="I531">
        <v>3</v>
      </c>
      <c r="J531">
        <v>17</v>
      </c>
      <c r="K531">
        <v>10</v>
      </c>
      <c r="L531">
        <v>4</v>
      </c>
      <c r="M531">
        <v>10</v>
      </c>
      <c r="N531">
        <v>2</v>
      </c>
      <c r="O531">
        <f>IF(Table2[[#This Row],[Home Bowl Scores]]&gt;Table2[[#This Row],[Away Bowl Scores]], 1, 0)</f>
        <v>0</v>
      </c>
      <c r="P531" t="str">
        <f>IF(Table2[[#This Row],[Home Win]]=1, Table2[[#This Row],[Home Team]], Table2[[#This Row],[Away Team]])</f>
        <v>TCU Horned Frogs</v>
      </c>
      <c r="Q531" t="str">
        <f>IF(Table2[[#This Row],[Home Win]]=1, Table2[[#This Row],[Away Team]], Table2[[#This Row],[Home Team]])</f>
        <v>Colorado State Rams</v>
      </c>
      <c r="R53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531" s="2" t="b">
        <f>OR(Table2[[#This Row],[Away Bowl Scores]]=0, Table2[[#This Row],[Home Bowl Scores]]=0)</f>
        <v>0</v>
      </c>
      <c r="T531" s="2">
        <f>SUM(Table2[[#This Row],[Home Bowl Scores]:[Away Bowl Scores]])</f>
        <v>20</v>
      </c>
    </row>
    <row r="532" spans="2:20" x14ac:dyDescent="0.3">
      <c r="B532">
        <v>2014</v>
      </c>
      <c r="C532">
        <v>34014</v>
      </c>
      <c r="D532" t="s">
        <v>141</v>
      </c>
      <c r="E532" t="s">
        <v>1170</v>
      </c>
      <c r="F532" t="s">
        <v>141</v>
      </c>
      <c r="G532" t="s">
        <v>4789</v>
      </c>
      <c r="H532">
        <v>23936</v>
      </c>
      <c r="I532">
        <v>16</v>
      </c>
      <c r="J532">
        <v>3</v>
      </c>
      <c r="K532">
        <v>9</v>
      </c>
      <c r="L532">
        <v>4</v>
      </c>
      <c r="M532">
        <v>7</v>
      </c>
      <c r="N532">
        <v>6</v>
      </c>
      <c r="O532">
        <f>IF(Table2[[#This Row],[Home Bowl Scores]]&gt;Table2[[#This Row],[Away Bowl Scores]], 1, 0)</f>
        <v>1</v>
      </c>
      <c r="P532" t="str">
        <f>IF(Table2[[#This Row],[Home Win]]=1, Table2[[#This Row],[Home Team]], Table2[[#This Row],[Away Team]])</f>
        <v>Louisiana-Lafayette Ragin' Cajuns</v>
      </c>
      <c r="Q532" t="str">
        <f>IF(Table2[[#This Row],[Home Win]]=1, Table2[[#This Row],[Away Team]], Table2[[#This Row],[Home Team]])</f>
        <v>Nevada Wolf Pack</v>
      </c>
      <c r="R532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532" s="2" t="b">
        <f>OR(Table2[[#This Row],[Away Bowl Scores]]=0, Table2[[#This Row],[Home Bowl Scores]]=0)</f>
        <v>0</v>
      </c>
      <c r="T532" s="2">
        <f>SUM(Table2[[#This Row],[Home Bowl Scores]:[Away Bowl Scores]])</f>
        <v>19</v>
      </c>
    </row>
    <row r="533" spans="2:20" x14ac:dyDescent="0.3">
      <c r="B533">
        <v>2001</v>
      </c>
      <c r="C533">
        <v>12698</v>
      </c>
      <c r="D533" t="s">
        <v>3827</v>
      </c>
      <c r="E533" t="s">
        <v>4462</v>
      </c>
      <c r="F533" t="s">
        <v>3827</v>
      </c>
      <c r="G533" t="s">
        <v>4856</v>
      </c>
      <c r="H533">
        <v>2887</v>
      </c>
      <c r="I533">
        <v>13</v>
      </c>
      <c r="J533">
        <v>6</v>
      </c>
      <c r="K533">
        <v>15</v>
      </c>
      <c r="L533">
        <v>1</v>
      </c>
      <c r="M533">
        <v>12</v>
      </c>
      <c r="N533">
        <v>3</v>
      </c>
      <c r="O533">
        <f>IF(Table2[[#This Row],[Home Bowl Scores]]&gt;Table2[[#This Row],[Away Bowl Scores]], 1, 0)</f>
        <v>1</v>
      </c>
      <c r="P533" t="str">
        <f>IF(Table2[[#This Row],[Home Win]]=1, Table2[[#This Row],[Home Team]], Table2[[#This Row],[Away Team]])</f>
        <v>Montana Grizzlies</v>
      </c>
      <c r="Q533" t="str">
        <f>IF(Table2[[#This Row],[Home Win]]=1, Table2[[#This Row],[Away Team]], Table2[[#This Row],[Home Team]])</f>
        <v>Furman Paladins</v>
      </c>
      <c r="R533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0.9375</v>
      </c>
      <c r="S533" s="2" t="b">
        <f>OR(Table2[[#This Row],[Away Bowl Scores]]=0, Table2[[#This Row],[Home Bowl Scores]]=0)</f>
        <v>0</v>
      </c>
      <c r="T533" s="2">
        <f>SUM(Table2[[#This Row],[Home Bowl Scores]:[Away Bowl Scores]])</f>
        <v>19</v>
      </c>
    </row>
    <row r="534" spans="2:20" x14ac:dyDescent="0.3">
      <c r="B534">
        <v>2003</v>
      </c>
      <c r="C534">
        <v>55989</v>
      </c>
      <c r="D534" t="s">
        <v>4162</v>
      </c>
      <c r="E534" t="s">
        <v>554</v>
      </c>
      <c r="F534" t="s">
        <v>4162</v>
      </c>
      <c r="G534" t="s">
        <v>4812</v>
      </c>
      <c r="H534">
        <v>5900</v>
      </c>
      <c r="I534">
        <v>0</v>
      </c>
      <c r="J534">
        <v>17</v>
      </c>
      <c r="K534">
        <v>9</v>
      </c>
      <c r="L534">
        <v>4</v>
      </c>
      <c r="M534">
        <v>10</v>
      </c>
      <c r="N534">
        <v>2</v>
      </c>
      <c r="O534">
        <f>IF(Table2[[#This Row],[Home Bowl Scores]]&gt;Table2[[#This Row],[Away Bowl Scores]], 1, 0)</f>
        <v>0</v>
      </c>
      <c r="P534" t="str">
        <f>IF(Table2[[#This Row],[Home Win]]=1, Table2[[#This Row],[Home Team]], Table2[[#This Row],[Away Team]])</f>
        <v>Utah Utes</v>
      </c>
      <c r="Q534" t="str">
        <f>IF(Table2[[#This Row],[Home Win]]=1, Table2[[#This Row],[Away Team]], Table2[[#This Row],[Home Team]])</f>
        <v>Southern Mississippi Golden Eagles</v>
      </c>
      <c r="R534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0.83333333333333337</v>
      </c>
      <c r="S534" s="2" t="b">
        <f>OR(Table2[[#This Row],[Away Bowl Scores]]=0, Table2[[#This Row],[Home Bowl Scores]]=0)</f>
        <v>1</v>
      </c>
      <c r="T534" s="2">
        <f>SUM(Table2[[#This Row],[Home Bowl Scores]:[Away Bowl Scores]])</f>
        <v>17</v>
      </c>
    </row>
    <row r="535" spans="2:20" x14ac:dyDescent="0.3">
      <c r="B535">
        <v>2010</v>
      </c>
      <c r="C535">
        <v>51231</v>
      </c>
      <c r="D535" t="s">
        <v>648</v>
      </c>
      <c r="E535" t="s">
        <v>89</v>
      </c>
      <c r="F535" t="s">
        <v>648</v>
      </c>
      <c r="G535" t="s">
        <v>4812</v>
      </c>
      <c r="H535">
        <v>16239</v>
      </c>
      <c r="I535">
        <v>6</v>
      </c>
      <c r="J535">
        <v>10</v>
      </c>
      <c r="K535">
        <v>6</v>
      </c>
      <c r="L535">
        <v>7</v>
      </c>
      <c r="M535">
        <v>11</v>
      </c>
      <c r="N535">
        <v>3</v>
      </c>
      <c r="O535">
        <f>IF(Table2[[#This Row],[Home Bowl Scores]]&gt;Table2[[#This Row],[Away Bowl Scores]], 1, 0)</f>
        <v>0</v>
      </c>
      <c r="P535" t="str">
        <f>IF(Table2[[#This Row],[Home Win]]=1, Table2[[#This Row],[Home Team]], Table2[[#This Row],[Away Team]])</f>
        <v>UCF Knights</v>
      </c>
      <c r="Q535" t="str">
        <f>IF(Table2[[#This Row],[Home Win]]=1, Table2[[#This Row],[Away Team]], Table2[[#This Row],[Home Team]])</f>
        <v>Georgia Bulldogs</v>
      </c>
      <c r="R535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0.7857142857142857</v>
      </c>
      <c r="S535" s="2" t="b">
        <f>OR(Table2[[#This Row],[Away Bowl Scores]]=0, Table2[[#This Row],[Home Bowl Scores]]=0)</f>
        <v>0</v>
      </c>
      <c r="T535" s="2">
        <f>SUM(Table2[[#This Row],[Home Bowl Scores]:[Away Bowl Scores]])</f>
        <v>16</v>
      </c>
    </row>
    <row r="536" spans="2:20" x14ac:dyDescent="0.3">
      <c r="B536">
        <v>2001</v>
      </c>
      <c r="C536">
        <v>30894</v>
      </c>
      <c r="D536" t="s">
        <v>554</v>
      </c>
      <c r="E536" t="s">
        <v>863</v>
      </c>
      <c r="F536" t="s">
        <v>554</v>
      </c>
      <c r="G536" t="s">
        <v>4786</v>
      </c>
      <c r="H536">
        <v>2888</v>
      </c>
      <c r="I536">
        <v>10</v>
      </c>
      <c r="J536">
        <v>6</v>
      </c>
      <c r="K536">
        <v>8</v>
      </c>
      <c r="L536">
        <v>4</v>
      </c>
      <c r="M536">
        <v>6</v>
      </c>
      <c r="N536">
        <v>6</v>
      </c>
      <c r="O536">
        <f>IF(Table2[[#This Row],[Home Bowl Scores]]&gt;Table2[[#This Row],[Away Bowl Scores]], 1, 0)</f>
        <v>1</v>
      </c>
      <c r="P536" t="str">
        <f>IF(Table2[[#This Row],[Home Win]]=1, Table2[[#This Row],[Home Team]], Table2[[#This Row],[Away Team]])</f>
        <v>Utah Utes</v>
      </c>
      <c r="Q536" t="str">
        <f>IF(Table2[[#This Row],[Home Win]]=1, Table2[[#This Row],[Away Team]], Table2[[#This Row],[Home Team]])</f>
        <v>USC Trojans</v>
      </c>
      <c r="R536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0.66666666666666663</v>
      </c>
      <c r="S536" s="2" t="b">
        <f>OR(Table2[[#This Row],[Away Bowl Scores]]=0, Table2[[#This Row],[Home Bowl Scores]]=0)</f>
        <v>0</v>
      </c>
      <c r="T536" s="2">
        <f>SUM(Table2[[#This Row],[Home Bowl Scores]:[Away Bowl Scores]])</f>
        <v>16</v>
      </c>
    </row>
    <row r="537" spans="2:20" x14ac:dyDescent="0.3">
      <c r="B537">
        <v>2001</v>
      </c>
      <c r="C537">
        <v>76835</v>
      </c>
      <c r="D537" t="s">
        <v>886</v>
      </c>
      <c r="E537" t="s">
        <v>730</v>
      </c>
      <c r="F537" t="s">
        <v>886</v>
      </c>
      <c r="G537" t="s">
        <v>4816</v>
      </c>
      <c r="H537">
        <v>1403</v>
      </c>
      <c r="I537">
        <v>13</v>
      </c>
      <c r="J537">
        <v>2</v>
      </c>
      <c r="K537">
        <v>13</v>
      </c>
      <c r="L537">
        <v>0</v>
      </c>
      <c r="M537">
        <v>11</v>
      </c>
      <c r="N537">
        <v>2</v>
      </c>
      <c r="O537">
        <f>IF(Table2[[#This Row],[Home Bowl Scores]]&gt;Table2[[#This Row],[Away Bowl Scores]], 1, 0)</f>
        <v>1</v>
      </c>
      <c r="P537" t="str">
        <f>IF(Table2[[#This Row],[Home Win]]=1, Table2[[#This Row],[Home Team]], Table2[[#This Row],[Away Team]])</f>
        <v>Oklahoma Sooners</v>
      </c>
      <c r="Q537" t="str">
        <f>IF(Table2[[#This Row],[Home Win]]=1, Table2[[#This Row],[Away Team]], Table2[[#This Row],[Home Team]])</f>
        <v>Florida State Seminoles</v>
      </c>
      <c r="R537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1</v>
      </c>
      <c r="S537" s="2" t="b">
        <f>OR(Table2[[#This Row],[Away Bowl Scores]]=0, Table2[[#This Row],[Home Bowl Scores]]=0)</f>
        <v>0</v>
      </c>
      <c r="T537" s="2">
        <f>SUM(Table2[[#This Row],[Home Bowl Scores]:[Away Bowl Scores]])</f>
        <v>15</v>
      </c>
    </row>
    <row r="538" spans="2:20" x14ac:dyDescent="0.3">
      <c r="B538">
        <v>2005</v>
      </c>
      <c r="C538">
        <v>57937</v>
      </c>
      <c r="D538" t="s">
        <v>380</v>
      </c>
      <c r="E538" t="s">
        <v>591</v>
      </c>
      <c r="F538" t="s">
        <v>380</v>
      </c>
      <c r="G538" t="s">
        <v>4846</v>
      </c>
      <c r="H538">
        <v>8730</v>
      </c>
      <c r="I538">
        <v>14</v>
      </c>
      <c r="J538">
        <v>0</v>
      </c>
      <c r="K538">
        <v>7</v>
      </c>
      <c r="L538">
        <v>5</v>
      </c>
      <c r="M538">
        <v>6</v>
      </c>
      <c r="N538">
        <v>6</v>
      </c>
      <c r="O538">
        <f>IF(Table2[[#This Row],[Home Bowl Scores]]&gt;Table2[[#This Row],[Away Bowl Scores]], 1, 0)</f>
        <v>1</v>
      </c>
      <c r="P538" t="str">
        <f>IF(Table2[[#This Row],[Home Win]]=1, Table2[[#This Row],[Home Team]], Table2[[#This Row],[Away Team]])</f>
        <v>North Carolina State Wolfpack</v>
      </c>
      <c r="Q538" t="str">
        <f>IF(Table2[[#This Row],[Home Win]]=1, Table2[[#This Row],[Away Team]], Table2[[#This Row],[Home Team]])</f>
        <v>South Florida Bulls</v>
      </c>
      <c r="R538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0.58333333333333337</v>
      </c>
      <c r="S538" s="2" t="b">
        <f>OR(Table2[[#This Row],[Away Bowl Scores]]=0, Table2[[#This Row],[Home Bowl Scores]]=0)</f>
        <v>1</v>
      </c>
      <c r="T538" s="2">
        <f>SUM(Table2[[#This Row],[Home Bowl Scores]:[Away Bowl Scores]])</f>
        <v>14</v>
      </c>
    </row>
    <row r="539" spans="2:20" x14ac:dyDescent="0.3">
      <c r="B539">
        <v>2007</v>
      </c>
      <c r="C539">
        <v>63816</v>
      </c>
      <c r="D539" t="s">
        <v>343</v>
      </c>
      <c r="E539" t="s">
        <v>89</v>
      </c>
      <c r="F539" t="s">
        <v>343</v>
      </c>
      <c r="G539" t="s">
        <v>4812</v>
      </c>
      <c r="H539">
        <v>11692</v>
      </c>
      <c r="I539">
        <v>10</v>
      </c>
      <c r="J539">
        <v>3</v>
      </c>
      <c r="K539">
        <v>8</v>
      </c>
      <c r="L539">
        <v>5</v>
      </c>
      <c r="M539">
        <v>10</v>
      </c>
      <c r="N539">
        <v>4</v>
      </c>
      <c r="O539">
        <f>IF(Table2[[#This Row],[Home Bowl Scores]]&gt;Table2[[#This Row],[Away Bowl Scores]], 1, 0)</f>
        <v>1</v>
      </c>
      <c r="P539" t="str">
        <f>IF(Table2[[#This Row],[Home Win]]=1, Table2[[#This Row],[Home Team]], Table2[[#This Row],[Away Team]])</f>
        <v>Mississippi State Bulldogs</v>
      </c>
      <c r="Q539" t="str">
        <f>IF(Table2[[#This Row],[Home Win]]=1, Table2[[#This Row],[Away Team]], Table2[[#This Row],[Home Team]])</f>
        <v>UCF Knights</v>
      </c>
      <c r="R539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0.61538461538461542</v>
      </c>
      <c r="S539" s="2" t="b">
        <f>OR(Table2[[#This Row],[Away Bowl Scores]]=0, Table2[[#This Row],[Home Bowl Scores]]=0)</f>
        <v>0</v>
      </c>
      <c r="T539" s="2">
        <f>SUM(Table2[[#This Row],[Home Bowl Scores]:[Away Bowl Scores]])</f>
        <v>13</v>
      </c>
    </row>
    <row r="540" spans="2:20" x14ac:dyDescent="0.3">
      <c r="B540">
        <v>2002</v>
      </c>
      <c r="C540">
        <v>72955</v>
      </c>
      <c r="D540" t="s">
        <v>886</v>
      </c>
      <c r="E540" t="s">
        <v>610</v>
      </c>
      <c r="F540" t="s">
        <v>886</v>
      </c>
      <c r="G540" t="s">
        <v>4822</v>
      </c>
      <c r="H540">
        <v>2902</v>
      </c>
      <c r="I540">
        <v>10</v>
      </c>
      <c r="J540">
        <v>3</v>
      </c>
      <c r="K540">
        <v>11</v>
      </c>
      <c r="L540">
        <v>2</v>
      </c>
      <c r="M540">
        <v>7</v>
      </c>
      <c r="N540">
        <v>5</v>
      </c>
      <c r="O540">
        <f>IF(Table2[[#This Row],[Home Bowl Scores]]&gt;Table2[[#This Row],[Away Bowl Scores]], 1, 0)</f>
        <v>1</v>
      </c>
      <c r="P540" t="str">
        <f>IF(Table2[[#This Row],[Home Win]]=1, Table2[[#This Row],[Home Team]], Table2[[#This Row],[Away Team]])</f>
        <v>Oklahoma Sooners</v>
      </c>
      <c r="Q540" t="str">
        <f>IF(Table2[[#This Row],[Home Win]]=1, Table2[[#This Row],[Away Team]], Table2[[#This Row],[Home Team]])</f>
        <v>Arkansas Razorbacks</v>
      </c>
      <c r="R540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0.84615384615384615</v>
      </c>
      <c r="S540" s="2" t="b">
        <f>OR(Table2[[#This Row],[Away Bowl Scores]]=0, Table2[[#This Row],[Home Bowl Scores]]=0)</f>
        <v>0</v>
      </c>
      <c r="T540" s="2">
        <f>SUM(Table2[[#This Row],[Home Bowl Scores]:[Away Bowl Scores]])</f>
        <v>13</v>
      </c>
    </row>
    <row r="541" spans="2:20" x14ac:dyDescent="0.3">
      <c r="B541">
        <v>2008</v>
      </c>
      <c r="C541">
        <v>49037</v>
      </c>
      <c r="D541" t="s">
        <v>501</v>
      </c>
      <c r="E541" t="s">
        <v>1749</v>
      </c>
      <c r="F541" t="s">
        <v>501</v>
      </c>
      <c r="G541" t="s">
        <v>4813</v>
      </c>
      <c r="H541">
        <v>13244</v>
      </c>
      <c r="I541">
        <v>0</v>
      </c>
      <c r="J541">
        <v>3</v>
      </c>
      <c r="K541">
        <v>9</v>
      </c>
      <c r="L541">
        <v>4</v>
      </c>
      <c r="M541">
        <v>9</v>
      </c>
      <c r="N541">
        <v>4</v>
      </c>
      <c r="O541">
        <f>IF(Table2[[#This Row],[Home Bowl Scores]]&gt;Table2[[#This Row],[Away Bowl Scores]], 1, 0)</f>
        <v>0</v>
      </c>
      <c r="P541" t="str">
        <f>IF(Table2[[#This Row],[Home Win]]=1, Table2[[#This Row],[Home Team]], Table2[[#This Row],[Away Team]])</f>
        <v>Oregon State Beavers</v>
      </c>
      <c r="Q541" t="str">
        <f>IF(Table2[[#This Row],[Home Win]]=1, Table2[[#This Row],[Away Team]], Table2[[#This Row],[Home Team]])</f>
        <v>Pittsburgh Panthers</v>
      </c>
      <c r="R541" s="3">
        <f>IF(Table2[[#This Row],[Home Win]]=1, Table2[[#This Row],[Home Season Wins]]/SUM(Table2[[#This Row],[Home Season Wins]:[Home Season Losses]]), Table2[[#This Row],[Away Season Wins]]/SUM(Table2[[#This Row],[Away Season Wins]:[Away Season Losses]]))</f>
        <v>0.69230769230769229</v>
      </c>
      <c r="S541" s="2" t="b">
        <f>OR(Table2[[#This Row],[Away Bowl Scores]]=0, Table2[[#This Row],[Home Bowl Scores]]=0)</f>
        <v>1</v>
      </c>
      <c r="T541" s="2">
        <f>SUM(Table2[[#This Row],[Home Bowl Scores]:[Away Bowl Scores]])</f>
        <v>3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41"/>
  <sheetViews>
    <sheetView workbookViewId="0">
      <selection activeCell="H14" sqref="H14"/>
    </sheetView>
  </sheetViews>
  <sheetFormatPr defaultRowHeight="14.4" x14ac:dyDescent="0.3"/>
  <cols>
    <col min="1" max="3" width="32.88671875" customWidth="1"/>
    <col min="5" max="5" width="18.109375" customWidth="1"/>
    <col min="6" max="6" width="18.5546875" customWidth="1"/>
    <col min="7" max="7" width="21.109375" bestFit="1" customWidth="1"/>
    <col min="8" max="8" width="21.5546875" bestFit="1" customWidth="1"/>
    <col min="9" max="9" width="18.6640625" bestFit="1" customWidth="1"/>
    <col min="10" max="10" width="19.109375" bestFit="1" customWidth="1"/>
  </cols>
  <sheetData>
    <row r="1" spans="1:12" x14ac:dyDescent="0.3">
      <c r="A1" t="s">
        <v>4767</v>
      </c>
      <c r="B1" t="s">
        <v>4768</v>
      </c>
      <c r="C1" t="s">
        <v>4784</v>
      </c>
      <c r="D1" t="s">
        <v>4769</v>
      </c>
      <c r="E1" t="s">
        <v>4893</v>
      </c>
      <c r="F1" t="s">
        <v>4894</v>
      </c>
      <c r="G1" t="s">
        <v>4889</v>
      </c>
      <c r="H1" t="s">
        <v>4890</v>
      </c>
      <c r="I1" t="s">
        <v>4891</v>
      </c>
      <c r="J1" t="s">
        <v>4892</v>
      </c>
    </row>
    <row r="2" spans="1:12" x14ac:dyDescent="0.3">
      <c r="A2" t="s">
        <v>1242</v>
      </c>
      <c r="B2" t="s">
        <v>787</v>
      </c>
      <c r="C2" t="s">
        <v>4822</v>
      </c>
      <c r="D2">
        <v>25524</v>
      </c>
      <c r="E2">
        <v>38</v>
      </c>
      <c r="F2">
        <v>0</v>
      </c>
      <c r="G2">
        <f>SUMIFS('Player Stats'!AH:AH, 'Player Stats'!A:A, Table6[[#This Row],[id]], 'Player Stats'!B:B, Table6[[#This Row],[Away Team]])</f>
        <v>0</v>
      </c>
      <c r="H2">
        <f>SUMIFS('Player Stats'!AH:AH, 'Player Stats'!A:A, Table6[[#This Row],[id]], 'Player Stats'!B:B, Table6[[#This Row],[Home Team]])</f>
        <v>8</v>
      </c>
      <c r="I2" s="3">
        <f>Table6[[#This Row],[Away Kicking Points]]/IF(Table6[[#This Row],[Away Bowl Scores]]=0, 1, Table6[[#This Row],[Away Bowl Scores]])</f>
        <v>0</v>
      </c>
      <c r="J2" s="3">
        <f>Table6[[#This Row],[Home Kicking Points]]/IF(Table6[[#This Row],[Home Bowl Scores]]=0, 1, Table6[[#This Row],[Home Bowl Scores]])</f>
        <v>0.21052631578947367</v>
      </c>
    </row>
    <row r="3" spans="1:12" x14ac:dyDescent="0.3">
      <c r="A3" t="s">
        <v>901</v>
      </c>
      <c r="B3" t="s">
        <v>689</v>
      </c>
      <c r="C3" t="s">
        <v>4803</v>
      </c>
      <c r="D3">
        <v>14734</v>
      </c>
      <c r="E3">
        <v>33</v>
      </c>
      <c r="F3">
        <v>0</v>
      </c>
      <c r="G3">
        <f>SUMIFS('Player Stats'!AH:AH, 'Player Stats'!A:A, Table6[[#This Row],[id]], 'Player Stats'!B:B, Table6[[#This Row],[Away Team]])</f>
        <v>0</v>
      </c>
      <c r="H3">
        <f>SUMIFS('Player Stats'!AH:AH, 'Player Stats'!A:A, Table6[[#This Row],[id]], 'Player Stats'!B:B, Table6[[#This Row],[Home Team]])</f>
        <v>15</v>
      </c>
      <c r="I3" s="3">
        <f>Table6[[#This Row],[Away Kicking Points]]/IF(Table6[[#This Row],[Away Bowl Scores]]=0, 1, Table6[[#This Row],[Away Bowl Scores]])</f>
        <v>0</v>
      </c>
      <c r="J3" s="3">
        <f>Table6[[#This Row],[Home Kicking Points]]/IF(Table6[[#This Row],[Home Bowl Scores]]=0, 1, Table6[[#This Row],[Home Bowl Scores]])</f>
        <v>0.45454545454545453</v>
      </c>
    </row>
    <row r="4" spans="1:12" x14ac:dyDescent="0.3">
      <c r="A4" t="s">
        <v>806</v>
      </c>
      <c r="B4" t="s">
        <v>808</v>
      </c>
      <c r="C4" t="s">
        <v>4820</v>
      </c>
      <c r="D4">
        <v>27097</v>
      </c>
      <c r="E4">
        <v>31</v>
      </c>
      <c r="F4">
        <v>0</v>
      </c>
      <c r="G4">
        <f>SUMIFS('Player Stats'!AH:AH, 'Player Stats'!A:A, Table6[[#This Row],[id]], 'Player Stats'!B:B, Table6[[#This Row],[Away Team]])</f>
        <v>0</v>
      </c>
      <c r="H4">
        <f>SUMIFS('Player Stats'!AH:AH, 'Player Stats'!A:A, Table6[[#This Row],[id]], 'Player Stats'!B:B, Table6[[#This Row],[Home Team]])</f>
        <v>7</v>
      </c>
      <c r="I4" s="3">
        <f>Table6[[#This Row],[Away Kicking Points]]/IF(Table6[[#This Row],[Away Bowl Scores]]=0, 1, Table6[[#This Row],[Away Bowl Scores]])</f>
        <v>0</v>
      </c>
      <c r="J4" s="3">
        <f>Table6[[#This Row],[Home Kicking Points]]/IF(Table6[[#This Row],[Home Bowl Scores]]=0, 1, Table6[[#This Row],[Home Bowl Scores]])</f>
        <v>0.22580645161290322</v>
      </c>
      <c r="L4">
        <f>AVERAGE(Table6[[Away Kicking Points]:[Home Kicking Points]])</f>
        <v>6.7074074074074073</v>
      </c>
    </row>
    <row r="5" spans="1:12" x14ac:dyDescent="0.3">
      <c r="A5" t="s">
        <v>1170</v>
      </c>
      <c r="B5" t="s">
        <v>41</v>
      </c>
      <c r="C5" t="s">
        <v>4785</v>
      </c>
      <c r="D5">
        <v>11683</v>
      </c>
      <c r="E5">
        <v>23</v>
      </c>
      <c r="F5">
        <v>0</v>
      </c>
      <c r="G5">
        <f>SUMIFS('Player Stats'!AH:AH, 'Player Stats'!A:A, Table6[[#This Row],[id]], 'Player Stats'!B:B, Table6[[#This Row],[Away Team]])</f>
        <v>0</v>
      </c>
      <c r="H5">
        <f>SUMIFS('Player Stats'!AH:AH, 'Player Stats'!A:A, Table6[[#This Row],[id]], 'Player Stats'!B:B, Table6[[#This Row],[Home Team]])</f>
        <v>11</v>
      </c>
      <c r="I5" s="3">
        <f>Table6[[#This Row],[Away Kicking Points]]/IF(Table6[[#This Row],[Away Bowl Scores]]=0, 1, Table6[[#This Row],[Away Bowl Scores]])</f>
        <v>0</v>
      </c>
      <c r="J5" s="3">
        <f>Table6[[#This Row],[Home Kicking Points]]/IF(Table6[[#This Row],[Home Bowl Scores]]=0, 1, Table6[[#This Row],[Home Bowl Scores]])</f>
        <v>0.47826086956521741</v>
      </c>
      <c r="L5" s="3">
        <f>AVERAGE(Table6[[Away Percentage]:[Home Percentage]])</f>
        <v>0.26743230345098684</v>
      </c>
    </row>
    <row r="6" spans="1:12" x14ac:dyDescent="0.3">
      <c r="A6" t="s">
        <v>591</v>
      </c>
      <c r="B6" t="s">
        <v>380</v>
      </c>
      <c r="C6" t="s">
        <v>4846</v>
      </c>
      <c r="D6">
        <v>8730</v>
      </c>
      <c r="E6">
        <v>14</v>
      </c>
      <c r="F6">
        <v>0</v>
      </c>
      <c r="G6">
        <f>SUMIFS('Player Stats'!AH:AH, 'Player Stats'!A:A, Table6[[#This Row],[id]], 'Player Stats'!B:B, Table6[[#This Row],[Away Team]])</f>
        <v>0</v>
      </c>
      <c r="H6">
        <f>SUMIFS('Player Stats'!AH:AH, 'Player Stats'!A:A, Table6[[#This Row],[id]], 'Player Stats'!B:B, Table6[[#This Row],[Home Team]])</f>
        <v>2</v>
      </c>
      <c r="I6" s="3">
        <f>Table6[[#This Row],[Away Kicking Points]]/IF(Table6[[#This Row],[Away Bowl Scores]]=0, 1, Table6[[#This Row],[Away Bowl Scores]])</f>
        <v>0</v>
      </c>
      <c r="J6" s="3">
        <f>Table6[[#This Row],[Home Kicking Points]]/IF(Table6[[#This Row],[Home Bowl Scores]]=0, 1, Table6[[#This Row],[Home Bowl Scores]])</f>
        <v>0.14285714285714285</v>
      </c>
    </row>
    <row r="7" spans="1:12" x14ac:dyDescent="0.3">
      <c r="A7" t="s">
        <v>1292</v>
      </c>
      <c r="B7" t="s">
        <v>650</v>
      </c>
      <c r="C7" t="s">
        <v>4829</v>
      </c>
      <c r="D7">
        <v>23963</v>
      </c>
      <c r="E7">
        <v>42</v>
      </c>
      <c r="F7">
        <v>3</v>
      </c>
      <c r="G7">
        <f>SUMIFS('Player Stats'!AH:AH, 'Player Stats'!A:A, Table6[[#This Row],[id]], 'Player Stats'!B:B, Table6[[#This Row],[Away Team]])</f>
        <v>3</v>
      </c>
      <c r="H7">
        <f>SUMIFS('Player Stats'!AH:AH, 'Player Stats'!A:A, Table6[[#This Row],[id]], 'Player Stats'!B:B, Table6[[#This Row],[Home Team]])</f>
        <v>6</v>
      </c>
      <c r="I7" s="3">
        <f>Table6[[#This Row],[Away Kicking Points]]/IF(Table6[[#This Row],[Away Bowl Scores]]=0, 1, Table6[[#This Row],[Away Bowl Scores]])</f>
        <v>1</v>
      </c>
      <c r="J7" s="3">
        <f>Table6[[#This Row],[Home Kicking Points]]/IF(Table6[[#This Row],[Home Bowl Scores]]=0, 1, Table6[[#This Row],[Home Bowl Scores]])</f>
        <v>0.14285714285714285</v>
      </c>
    </row>
    <row r="8" spans="1:12" x14ac:dyDescent="0.3">
      <c r="A8" t="s">
        <v>529</v>
      </c>
      <c r="B8" t="s">
        <v>767</v>
      </c>
      <c r="C8" t="s">
        <v>4819</v>
      </c>
      <c r="D8">
        <v>8729</v>
      </c>
      <c r="E8">
        <v>40</v>
      </c>
      <c r="F8">
        <v>3</v>
      </c>
      <c r="G8">
        <f>SUMIFS('Player Stats'!AH:AH, 'Player Stats'!A:A, Table6[[#This Row],[id]], 'Player Stats'!B:B, Table6[[#This Row],[Away Team]])</f>
        <v>3</v>
      </c>
      <c r="H8">
        <f>SUMIFS('Player Stats'!AH:AH, 'Player Stats'!A:A, Table6[[#This Row],[id]], 'Player Stats'!B:B, Table6[[#This Row],[Home Team]])</f>
        <v>16</v>
      </c>
      <c r="I8" s="3">
        <f>Table6[[#This Row],[Away Kicking Points]]/IF(Table6[[#This Row],[Away Bowl Scores]]=0, 1, Table6[[#This Row],[Away Bowl Scores]])</f>
        <v>1</v>
      </c>
      <c r="J8" s="3">
        <f>Table6[[#This Row],[Home Kicking Points]]/IF(Table6[[#This Row],[Home Bowl Scores]]=0, 1, Table6[[#This Row],[Home Bowl Scores]])</f>
        <v>0.4</v>
      </c>
    </row>
    <row r="9" spans="1:12" x14ac:dyDescent="0.3">
      <c r="A9" t="s">
        <v>1448</v>
      </c>
      <c r="B9" t="s">
        <v>1451</v>
      </c>
      <c r="C9" t="s">
        <v>4797</v>
      </c>
      <c r="D9">
        <v>23945</v>
      </c>
      <c r="E9">
        <v>30</v>
      </c>
      <c r="F9">
        <v>6</v>
      </c>
      <c r="G9">
        <f>SUMIFS('Player Stats'!AH:AH, 'Player Stats'!A:A, Table6[[#This Row],[id]], 'Player Stats'!B:B, Table6[[#This Row],[Away Team]])</f>
        <v>6</v>
      </c>
      <c r="H9">
        <f>SUMIFS('Player Stats'!AH:AH, 'Player Stats'!A:A, Table6[[#This Row],[id]], 'Player Stats'!B:B, Table6[[#This Row],[Home Team]])</f>
        <v>6</v>
      </c>
      <c r="I9" s="3">
        <f>Table6[[#This Row],[Away Kicking Points]]/IF(Table6[[#This Row],[Away Bowl Scores]]=0, 1, Table6[[#This Row],[Away Bowl Scores]])</f>
        <v>1</v>
      </c>
      <c r="J9" s="3">
        <f>Table6[[#This Row],[Home Kicking Points]]/IF(Table6[[#This Row],[Home Bowl Scores]]=0, 1, Table6[[#This Row],[Home Bowl Scores]])</f>
        <v>0.2</v>
      </c>
    </row>
    <row r="10" spans="1:12" x14ac:dyDescent="0.3">
      <c r="A10" t="s">
        <v>317</v>
      </c>
      <c r="B10" t="s">
        <v>283</v>
      </c>
      <c r="C10" t="s">
        <v>4795</v>
      </c>
      <c r="D10">
        <v>20816</v>
      </c>
      <c r="E10">
        <v>24</v>
      </c>
      <c r="F10">
        <v>6</v>
      </c>
      <c r="G10">
        <f>SUMIFS('Player Stats'!AH:AH, 'Player Stats'!A:A, Table6[[#This Row],[id]], 'Player Stats'!B:B, Table6[[#This Row],[Away Team]])</f>
        <v>6</v>
      </c>
      <c r="H10">
        <f>SUMIFS('Player Stats'!AH:AH, 'Player Stats'!A:A, Table6[[#This Row],[id]], 'Player Stats'!B:B, Table6[[#This Row],[Home Team]])</f>
        <v>6</v>
      </c>
      <c r="I10" s="3">
        <f>Table6[[#This Row],[Away Kicking Points]]/IF(Table6[[#This Row],[Away Bowl Scores]]=0, 1, Table6[[#This Row],[Away Bowl Scores]])</f>
        <v>1</v>
      </c>
      <c r="J10" s="3">
        <f>Table6[[#This Row],[Home Kicking Points]]/IF(Table6[[#This Row],[Home Bowl Scores]]=0, 1, Table6[[#This Row],[Home Bowl Scores]])</f>
        <v>0.25</v>
      </c>
    </row>
    <row r="11" spans="1:12" x14ac:dyDescent="0.3">
      <c r="A11" t="s">
        <v>554</v>
      </c>
      <c r="B11" t="s">
        <v>477</v>
      </c>
      <c r="C11" t="s">
        <v>4840</v>
      </c>
      <c r="D11">
        <v>16223</v>
      </c>
      <c r="E11">
        <v>26</v>
      </c>
      <c r="F11">
        <v>3</v>
      </c>
      <c r="G11">
        <f>SUMIFS('Player Stats'!AH:AH, 'Player Stats'!A:A, Table6[[#This Row],[id]], 'Player Stats'!B:B, Table6[[#This Row],[Away Team]])</f>
        <v>3</v>
      </c>
      <c r="H11">
        <f>SUMIFS('Player Stats'!AH:AH, 'Player Stats'!A:A, Table6[[#This Row],[id]], 'Player Stats'!B:B, Table6[[#This Row],[Home Team]])</f>
        <v>8</v>
      </c>
      <c r="I11" s="3">
        <f>Table6[[#This Row],[Away Kicking Points]]/IF(Table6[[#This Row],[Away Bowl Scores]]=0, 1, Table6[[#This Row],[Away Bowl Scores]])</f>
        <v>1</v>
      </c>
      <c r="J11" s="3">
        <f>Table6[[#This Row],[Home Kicking Points]]/IF(Table6[[#This Row],[Home Bowl Scores]]=0, 1, Table6[[#This Row],[Home Bowl Scores]])</f>
        <v>0.30769230769230771</v>
      </c>
    </row>
    <row r="12" spans="1:12" x14ac:dyDescent="0.3">
      <c r="A12" t="s">
        <v>865</v>
      </c>
      <c r="B12" t="s">
        <v>882</v>
      </c>
      <c r="C12" t="s">
        <v>4837</v>
      </c>
      <c r="D12">
        <v>4405</v>
      </c>
      <c r="E12">
        <v>13</v>
      </c>
      <c r="F12">
        <v>9</v>
      </c>
      <c r="G12">
        <f>SUMIFS('Player Stats'!AH:AH, 'Player Stats'!A:A, Table6[[#This Row],[id]], 'Player Stats'!B:B, Table6[[#This Row],[Away Team]])</f>
        <v>9</v>
      </c>
      <c r="H12">
        <f>SUMIFS('Player Stats'!AH:AH, 'Player Stats'!A:A, Table6[[#This Row],[id]], 'Player Stats'!B:B, Table6[[#This Row],[Home Team]])</f>
        <v>1</v>
      </c>
      <c r="I12" s="3">
        <f>Table6[[#This Row],[Away Kicking Points]]/IF(Table6[[#This Row],[Away Bowl Scores]]=0, 1, Table6[[#This Row],[Away Bowl Scores]])</f>
        <v>1</v>
      </c>
      <c r="J12" s="3">
        <f>Table6[[#This Row],[Home Kicking Points]]/IF(Table6[[#This Row],[Home Bowl Scores]]=0, 1, Table6[[#This Row],[Home Bowl Scores]])</f>
        <v>7.6923076923076927E-2</v>
      </c>
    </row>
    <row r="13" spans="1:12" x14ac:dyDescent="0.3">
      <c r="A13" t="s">
        <v>1242</v>
      </c>
      <c r="B13" t="s">
        <v>689</v>
      </c>
      <c r="C13" t="s">
        <v>4811</v>
      </c>
      <c r="D13">
        <v>5894</v>
      </c>
      <c r="E13">
        <v>17</v>
      </c>
      <c r="F13">
        <v>3</v>
      </c>
      <c r="G13">
        <f>SUMIFS('Player Stats'!AH:AH, 'Player Stats'!A:A, Table6[[#This Row],[id]], 'Player Stats'!B:B, Table6[[#This Row],[Away Team]])</f>
        <v>3</v>
      </c>
      <c r="H13">
        <f>SUMIFS('Player Stats'!AH:AH, 'Player Stats'!A:A, Table6[[#This Row],[id]], 'Player Stats'!B:B, Table6[[#This Row],[Home Team]])</f>
        <v>5</v>
      </c>
      <c r="I13" s="3">
        <f>Table6[[#This Row],[Away Kicking Points]]/IF(Table6[[#This Row],[Away Bowl Scores]]=0, 1, Table6[[#This Row],[Away Bowl Scores]])</f>
        <v>1</v>
      </c>
      <c r="J13" s="3">
        <f>Table6[[#This Row],[Home Kicking Points]]/IF(Table6[[#This Row],[Home Bowl Scores]]=0, 1, Table6[[#This Row],[Home Bowl Scores]])</f>
        <v>0.29411764705882354</v>
      </c>
    </row>
    <row r="14" spans="1:12" x14ac:dyDescent="0.3">
      <c r="A14" t="s">
        <v>1170</v>
      </c>
      <c r="B14" t="s">
        <v>141</v>
      </c>
      <c r="C14" t="s">
        <v>4789</v>
      </c>
      <c r="D14">
        <v>23936</v>
      </c>
      <c r="E14">
        <v>16</v>
      </c>
      <c r="F14">
        <v>3</v>
      </c>
      <c r="G14">
        <f>SUMIFS('Player Stats'!AH:AH, 'Player Stats'!A:A, Table6[[#This Row],[id]], 'Player Stats'!B:B, Table6[[#This Row],[Away Team]])</f>
        <v>3</v>
      </c>
      <c r="H14">
        <f>SUMIFS('Player Stats'!AH:AH, 'Player Stats'!A:A, Table6[[#This Row],[id]], 'Player Stats'!B:B, Table6[[#This Row],[Home Team]])</f>
        <v>10</v>
      </c>
      <c r="I14" s="3">
        <f>Table6[[#This Row],[Away Kicking Points]]/IF(Table6[[#This Row],[Away Bowl Scores]]=0, 1, Table6[[#This Row],[Away Bowl Scores]])</f>
        <v>1</v>
      </c>
      <c r="J14" s="3">
        <f>Table6[[#This Row],[Home Kicking Points]]/IF(Table6[[#This Row],[Home Bowl Scores]]=0, 1, Table6[[#This Row],[Home Bowl Scores]])</f>
        <v>0.625</v>
      </c>
    </row>
    <row r="15" spans="1:12" x14ac:dyDescent="0.3">
      <c r="A15" t="s">
        <v>89</v>
      </c>
      <c r="B15" t="s">
        <v>343</v>
      </c>
      <c r="C15" t="s">
        <v>4812</v>
      </c>
      <c r="D15">
        <v>11692</v>
      </c>
      <c r="E15">
        <v>10</v>
      </c>
      <c r="F15">
        <v>3</v>
      </c>
      <c r="G15">
        <f>SUMIFS('Player Stats'!AH:AH, 'Player Stats'!A:A, Table6[[#This Row],[id]], 'Player Stats'!B:B, Table6[[#This Row],[Away Team]])</f>
        <v>3</v>
      </c>
      <c r="H15">
        <f>SUMIFS('Player Stats'!AH:AH, 'Player Stats'!A:A, Table6[[#This Row],[id]], 'Player Stats'!B:B, Table6[[#This Row],[Home Team]])</f>
        <v>4</v>
      </c>
      <c r="I15" s="3">
        <f>Table6[[#This Row],[Away Kicking Points]]/IF(Table6[[#This Row],[Away Bowl Scores]]=0, 1, Table6[[#This Row],[Away Bowl Scores]])</f>
        <v>1</v>
      </c>
      <c r="J15" s="3">
        <f>Table6[[#This Row],[Home Kicking Points]]/IF(Table6[[#This Row],[Home Bowl Scores]]=0, 1, Table6[[#This Row],[Home Bowl Scores]])</f>
        <v>0.4</v>
      </c>
    </row>
    <row r="16" spans="1:12" x14ac:dyDescent="0.3">
      <c r="A16" t="s">
        <v>610</v>
      </c>
      <c r="B16" t="s">
        <v>886</v>
      </c>
      <c r="C16" t="s">
        <v>4822</v>
      </c>
      <c r="D16">
        <v>2902</v>
      </c>
      <c r="E16">
        <v>10</v>
      </c>
      <c r="F16">
        <v>3</v>
      </c>
      <c r="G16">
        <f>SUMIFS('Player Stats'!AH:AH, 'Player Stats'!A:A, Table6[[#This Row],[id]], 'Player Stats'!B:B, Table6[[#This Row],[Away Team]])</f>
        <v>3</v>
      </c>
      <c r="H16">
        <f>SUMIFS('Player Stats'!AH:AH, 'Player Stats'!A:A, Table6[[#This Row],[id]], 'Player Stats'!B:B, Table6[[#This Row],[Home Team]])</f>
        <v>4</v>
      </c>
      <c r="I16" s="3">
        <f>Table6[[#This Row],[Away Kicking Points]]/IF(Table6[[#This Row],[Away Bowl Scores]]=0, 1, Table6[[#This Row],[Away Bowl Scores]])</f>
        <v>1</v>
      </c>
      <c r="J16" s="3">
        <f>Table6[[#This Row],[Home Kicking Points]]/IF(Table6[[#This Row],[Home Bowl Scores]]=0, 1, Table6[[#This Row],[Home Bowl Scores]])</f>
        <v>0.4</v>
      </c>
    </row>
    <row r="17" spans="1:10" x14ac:dyDescent="0.3">
      <c r="A17" t="s">
        <v>1749</v>
      </c>
      <c r="B17" t="s">
        <v>501</v>
      </c>
      <c r="C17" t="s">
        <v>4813</v>
      </c>
      <c r="D17">
        <v>13244</v>
      </c>
      <c r="E17">
        <v>0</v>
      </c>
      <c r="F17">
        <v>3</v>
      </c>
      <c r="G17">
        <f>SUMIFS('Player Stats'!AH:AH, 'Player Stats'!A:A, Table6[[#This Row],[id]], 'Player Stats'!B:B, Table6[[#This Row],[Away Team]])</f>
        <v>3</v>
      </c>
      <c r="H17">
        <f>SUMIFS('Player Stats'!AH:AH, 'Player Stats'!A:A, Table6[[#This Row],[id]], 'Player Stats'!B:B, Table6[[#This Row],[Home Team]])</f>
        <v>0</v>
      </c>
      <c r="I17" s="3">
        <f>Table6[[#This Row],[Away Kicking Points]]/IF(Table6[[#This Row],[Away Bowl Scores]]=0, 1, Table6[[#This Row],[Away Bowl Scores]])</f>
        <v>1</v>
      </c>
      <c r="J17" s="3">
        <f>Table6[[#This Row],[Home Kicking Points]]/IF(Table6[[#This Row],[Home Bowl Scores]]=0, 1, Table6[[#This Row],[Home Bowl Scores]])</f>
        <v>0</v>
      </c>
    </row>
    <row r="18" spans="1:10" x14ac:dyDescent="0.3">
      <c r="A18" t="s">
        <v>787</v>
      </c>
      <c r="B18" t="s">
        <v>767</v>
      </c>
      <c r="C18" t="s">
        <v>4839</v>
      </c>
      <c r="D18">
        <v>17768</v>
      </c>
      <c r="E18">
        <v>0</v>
      </c>
      <c r="F18">
        <v>21</v>
      </c>
      <c r="G18">
        <f>SUMIFS('Player Stats'!AH:AH, 'Player Stats'!A:A, Table6[[#This Row],[id]], 'Player Stats'!B:B, Table6[[#This Row],[Away Team]])</f>
        <v>15</v>
      </c>
      <c r="H18">
        <f>SUMIFS('Player Stats'!AH:AH, 'Player Stats'!A:A, Table6[[#This Row],[id]], 'Player Stats'!B:B, Table6[[#This Row],[Home Team]])</f>
        <v>0</v>
      </c>
      <c r="I18" s="3">
        <f>Table6[[#This Row],[Away Kicking Points]]/IF(Table6[[#This Row],[Away Bowl Scores]]=0, 1, Table6[[#This Row],[Away Bowl Scores]])</f>
        <v>0.7142857142857143</v>
      </c>
      <c r="J18" s="3">
        <f>Table6[[#This Row],[Home Kicking Points]]/IF(Table6[[#This Row],[Home Bowl Scores]]=0, 1, Table6[[#This Row],[Home Bowl Scores]])</f>
        <v>0</v>
      </c>
    </row>
    <row r="19" spans="1:10" x14ac:dyDescent="0.3">
      <c r="A19" t="s">
        <v>865</v>
      </c>
      <c r="B19" t="s">
        <v>767</v>
      </c>
      <c r="C19" t="s">
        <v>4837</v>
      </c>
      <c r="D19">
        <v>14742</v>
      </c>
      <c r="E19">
        <v>17</v>
      </c>
      <c r="F19">
        <v>19</v>
      </c>
      <c r="G19">
        <f>SUMIFS('Player Stats'!AH:AH, 'Player Stats'!A:A, Table6[[#This Row],[id]], 'Player Stats'!B:B, Table6[[#This Row],[Away Team]])</f>
        <v>13</v>
      </c>
      <c r="H19">
        <f>SUMIFS('Player Stats'!AH:AH, 'Player Stats'!A:A, Table6[[#This Row],[id]], 'Player Stats'!B:B, Table6[[#This Row],[Home Team]])</f>
        <v>5</v>
      </c>
      <c r="I19" s="3">
        <f>Table6[[#This Row],[Away Kicking Points]]/IF(Table6[[#This Row],[Away Bowl Scores]]=0, 1, Table6[[#This Row],[Away Bowl Scores]])</f>
        <v>0.68421052631578949</v>
      </c>
      <c r="J19" s="3">
        <f>Table6[[#This Row],[Home Kicking Points]]/IF(Table6[[#This Row],[Home Bowl Scores]]=0, 1, Table6[[#This Row],[Home Bowl Scores]])</f>
        <v>0.29411764705882354</v>
      </c>
    </row>
    <row r="20" spans="1:10" x14ac:dyDescent="0.3">
      <c r="A20" t="s">
        <v>501</v>
      </c>
      <c r="B20" t="s">
        <v>670</v>
      </c>
      <c r="C20" t="s">
        <v>4846</v>
      </c>
      <c r="D20">
        <v>14727</v>
      </c>
      <c r="E20">
        <v>17</v>
      </c>
      <c r="F20">
        <v>19</v>
      </c>
      <c r="G20">
        <f>SUMIFS('Player Stats'!AH:AH, 'Player Stats'!A:A, Table6[[#This Row],[id]], 'Player Stats'!B:B, Table6[[#This Row],[Away Team]])</f>
        <v>13</v>
      </c>
      <c r="H20">
        <f>SUMIFS('Player Stats'!AH:AH, 'Player Stats'!A:A, Table6[[#This Row],[id]], 'Player Stats'!B:B, Table6[[#This Row],[Home Team]])</f>
        <v>5</v>
      </c>
      <c r="I20" s="3">
        <f>Table6[[#This Row],[Away Kicking Points]]/IF(Table6[[#This Row],[Away Bowl Scores]]=0, 1, Table6[[#This Row],[Away Bowl Scores]])</f>
        <v>0.68421052631578949</v>
      </c>
      <c r="J20" s="3">
        <f>Table6[[#This Row],[Home Kicking Points]]/IF(Table6[[#This Row],[Home Bowl Scores]]=0, 1, Table6[[#This Row],[Home Bowl Scores]])</f>
        <v>0.29411764705882354</v>
      </c>
    </row>
    <row r="21" spans="1:10" x14ac:dyDescent="0.3">
      <c r="A21" t="s">
        <v>828</v>
      </c>
      <c r="B21" t="s">
        <v>1181</v>
      </c>
      <c r="C21" t="s">
        <v>4811</v>
      </c>
      <c r="D21">
        <v>2895</v>
      </c>
      <c r="E21">
        <v>16</v>
      </c>
      <c r="F21">
        <v>19</v>
      </c>
      <c r="G21">
        <f>SUMIFS('Player Stats'!AH:AH, 'Player Stats'!A:A, Table6[[#This Row],[id]], 'Player Stats'!B:B, Table6[[#This Row],[Away Team]])</f>
        <v>13</v>
      </c>
      <c r="H21">
        <f>SUMIFS('Player Stats'!AH:AH, 'Player Stats'!A:A, Table6[[#This Row],[id]], 'Player Stats'!B:B, Table6[[#This Row],[Home Team]])</f>
        <v>10</v>
      </c>
      <c r="I21" s="3">
        <f>Table6[[#This Row],[Away Kicking Points]]/IF(Table6[[#This Row],[Away Bowl Scores]]=0, 1, Table6[[#This Row],[Away Bowl Scores]])</f>
        <v>0.68421052631578949</v>
      </c>
      <c r="J21" s="3">
        <f>Table6[[#This Row],[Home Kicking Points]]/IF(Table6[[#This Row],[Home Bowl Scores]]=0, 1, Table6[[#This Row],[Home Bowl Scores]])</f>
        <v>0.625</v>
      </c>
    </row>
    <row r="22" spans="1:10" x14ac:dyDescent="0.3">
      <c r="A22" t="s">
        <v>210</v>
      </c>
      <c r="B22" t="s">
        <v>786</v>
      </c>
      <c r="C22" t="s">
        <v>4832</v>
      </c>
      <c r="D22">
        <v>20837</v>
      </c>
      <c r="E22">
        <v>31</v>
      </c>
      <c r="F22">
        <v>16</v>
      </c>
      <c r="G22">
        <f>SUMIFS('Player Stats'!AH:AH, 'Player Stats'!A:A, Table6[[#This Row],[id]], 'Player Stats'!B:B, Table6[[#This Row],[Away Team]])</f>
        <v>10</v>
      </c>
      <c r="H22">
        <f>SUMIFS('Player Stats'!AH:AH, 'Player Stats'!A:A, Table6[[#This Row],[id]], 'Player Stats'!B:B, Table6[[#This Row],[Home Team]])</f>
        <v>7</v>
      </c>
      <c r="I22" s="3">
        <f>Table6[[#This Row],[Away Kicking Points]]/IF(Table6[[#This Row],[Away Bowl Scores]]=0, 1, Table6[[#This Row],[Away Bowl Scores]])</f>
        <v>0.625</v>
      </c>
      <c r="J22" s="3">
        <f>Table6[[#This Row],[Home Kicking Points]]/IF(Table6[[#This Row],[Home Bowl Scores]]=0, 1, Table6[[#This Row],[Home Bowl Scores]])</f>
        <v>0.22580645161290322</v>
      </c>
    </row>
    <row r="23" spans="1:10" x14ac:dyDescent="0.3">
      <c r="A23" t="s">
        <v>1473</v>
      </c>
      <c r="B23" t="s">
        <v>1273</v>
      </c>
      <c r="C23" t="s">
        <v>4805</v>
      </c>
      <c r="D23">
        <v>20840</v>
      </c>
      <c r="E23">
        <v>29</v>
      </c>
      <c r="F23">
        <v>16</v>
      </c>
      <c r="G23">
        <f>SUMIFS('Player Stats'!AH:AH, 'Player Stats'!A:A, Table6[[#This Row],[id]], 'Player Stats'!B:B, Table6[[#This Row],[Away Team]])</f>
        <v>10</v>
      </c>
      <c r="H23">
        <f>SUMIFS('Player Stats'!AH:AH, 'Player Stats'!A:A, Table6[[#This Row],[id]], 'Player Stats'!B:B, Table6[[#This Row],[Home Team]])</f>
        <v>17</v>
      </c>
      <c r="I23" s="3">
        <f>Table6[[#This Row],[Away Kicking Points]]/IF(Table6[[#This Row],[Away Bowl Scores]]=0, 1, Table6[[#This Row],[Away Bowl Scores]])</f>
        <v>0.625</v>
      </c>
      <c r="J23" s="3">
        <f>Table6[[#This Row],[Home Kicking Points]]/IF(Table6[[#This Row],[Home Bowl Scores]]=0, 1, Table6[[#This Row],[Home Bowl Scores]])</f>
        <v>0.58620689655172409</v>
      </c>
    </row>
    <row r="24" spans="1:10" x14ac:dyDescent="0.3">
      <c r="A24" t="s">
        <v>1063</v>
      </c>
      <c r="B24" t="s">
        <v>118</v>
      </c>
      <c r="C24" t="s">
        <v>4854</v>
      </c>
      <c r="D24">
        <v>2894</v>
      </c>
      <c r="E24">
        <v>23</v>
      </c>
      <c r="F24">
        <v>16</v>
      </c>
      <c r="G24">
        <f>SUMIFS('Player Stats'!AH:AH, 'Player Stats'!A:A, Table6[[#This Row],[id]], 'Player Stats'!B:B, Table6[[#This Row],[Away Team]])</f>
        <v>10</v>
      </c>
      <c r="H24">
        <f>SUMIFS('Player Stats'!AH:AH, 'Player Stats'!A:A, Table6[[#This Row],[id]], 'Player Stats'!B:B, Table6[[#This Row],[Home Team]])</f>
        <v>11</v>
      </c>
      <c r="I24" s="3">
        <f>Table6[[#This Row],[Away Kicking Points]]/IF(Table6[[#This Row],[Away Bowl Scores]]=0, 1, Table6[[#This Row],[Away Bowl Scores]])</f>
        <v>0.625</v>
      </c>
      <c r="J24" s="3">
        <f>Table6[[#This Row],[Home Kicking Points]]/IF(Table6[[#This Row],[Home Bowl Scores]]=0, 1, Table6[[#This Row],[Home Bowl Scores]])</f>
        <v>0.47826086956521741</v>
      </c>
    </row>
    <row r="25" spans="1:10" x14ac:dyDescent="0.3">
      <c r="A25" t="s">
        <v>3651</v>
      </c>
      <c r="B25" t="s">
        <v>115</v>
      </c>
      <c r="C25" t="s">
        <v>4856</v>
      </c>
      <c r="D25">
        <v>8712</v>
      </c>
      <c r="E25">
        <v>21</v>
      </c>
      <c r="F25">
        <v>16</v>
      </c>
      <c r="G25">
        <f>SUMIFS('Player Stats'!AH:AH, 'Player Stats'!A:A, Table6[[#This Row],[id]], 'Player Stats'!B:B, Table6[[#This Row],[Away Team]])</f>
        <v>10</v>
      </c>
      <c r="H25">
        <f>SUMIFS('Player Stats'!AH:AH, 'Player Stats'!A:A, Table6[[#This Row],[id]], 'Player Stats'!B:B, Table6[[#This Row],[Home Team]])</f>
        <v>3</v>
      </c>
      <c r="I25" s="3">
        <f>Table6[[#This Row],[Away Kicking Points]]/IF(Table6[[#This Row],[Away Bowl Scores]]=0, 1, Table6[[#This Row],[Away Bowl Scores]])</f>
        <v>0.625</v>
      </c>
      <c r="J25" s="3">
        <f>Table6[[#This Row],[Home Kicking Points]]/IF(Table6[[#This Row],[Home Bowl Scores]]=0, 1, Table6[[#This Row],[Home Bowl Scores]])</f>
        <v>0.14285714285714285</v>
      </c>
    </row>
    <row r="26" spans="1:10" x14ac:dyDescent="0.3">
      <c r="A26" t="s">
        <v>650</v>
      </c>
      <c r="B26" t="s">
        <v>1242</v>
      </c>
      <c r="C26" t="s">
        <v>4833</v>
      </c>
      <c r="D26">
        <v>19257</v>
      </c>
      <c r="E26">
        <v>17</v>
      </c>
      <c r="F26">
        <v>16</v>
      </c>
      <c r="G26">
        <f>SUMIFS('Player Stats'!AH:AH, 'Player Stats'!A:A, Table6[[#This Row],[id]], 'Player Stats'!B:B, Table6[[#This Row],[Away Team]])</f>
        <v>10</v>
      </c>
      <c r="H26">
        <f>SUMIFS('Player Stats'!AH:AH, 'Player Stats'!A:A, Table6[[#This Row],[id]], 'Player Stats'!B:B, Table6[[#This Row],[Home Team]])</f>
        <v>5</v>
      </c>
      <c r="I26" s="3">
        <f>Table6[[#This Row],[Away Kicking Points]]/IF(Table6[[#This Row],[Away Bowl Scores]]=0, 1, Table6[[#This Row],[Away Bowl Scores]])</f>
        <v>0.625</v>
      </c>
      <c r="J26" s="3">
        <f>Table6[[#This Row],[Home Kicking Points]]/IF(Table6[[#This Row],[Home Bowl Scores]]=0, 1, Table6[[#This Row],[Home Bowl Scores]])</f>
        <v>0.29411764705882354</v>
      </c>
    </row>
    <row r="27" spans="1:10" x14ac:dyDescent="0.3">
      <c r="A27" t="s">
        <v>477</v>
      </c>
      <c r="B27" t="s">
        <v>650</v>
      </c>
      <c r="C27" t="s">
        <v>4792</v>
      </c>
      <c r="D27">
        <v>13231</v>
      </c>
      <c r="E27">
        <v>17</v>
      </c>
      <c r="F27">
        <v>16</v>
      </c>
      <c r="G27">
        <f>SUMIFS('Player Stats'!AH:AH, 'Player Stats'!A:A, Table6[[#This Row],[id]], 'Player Stats'!B:B, Table6[[#This Row],[Away Team]])</f>
        <v>10</v>
      </c>
      <c r="H27">
        <f>SUMIFS('Player Stats'!AH:AH, 'Player Stats'!A:A, Table6[[#This Row],[id]], 'Player Stats'!B:B, Table6[[#This Row],[Home Team]])</f>
        <v>5</v>
      </c>
      <c r="I27" s="3">
        <f>Table6[[#This Row],[Away Kicking Points]]/IF(Table6[[#This Row],[Away Bowl Scores]]=0, 1, Table6[[#This Row],[Away Bowl Scores]])</f>
        <v>0.625</v>
      </c>
      <c r="J27" s="3">
        <f>Table6[[#This Row],[Home Kicking Points]]/IF(Table6[[#This Row],[Home Bowl Scores]]=0, 1, Table6[[#This Row],[Home Bowl Scores]])</f>
        <v>0.29411764705882354</v>
      </c>
    </row>
    <row r="28" spans="1:10" x14ac:dyDescent="0.3">
      <c r="A28" t="s">
        <v>1128</v>
      </c>
      <c r="B28" t="s">
        <v>1982</v>
      </c>
      <c r="C28" t="s">
        <v>4786</v>
      </c>
      <c r="D28">
        <v>11684</v>
      </c>
      <c r="E28">
        <v>17</v>
      </c>
      <c r="F28">
        <v>16</v>
      </c>
      <c r="G28">
        <f>SUMIFS('Player Stats'!AH:AH, 'Player Stats'!A:A, Table6[[#This Row],[id]], 'Player Stats'!B:B, Table6[[#This Row],[Away Team]])</f>
        <v>10</v>
      </c>
      <c r="H28">
        <f>SUMIFS('Player Stats'!AH:AH, 'Player Stats'!A:A, Table6[[#This Row],[id]], 'Player Stats'!B:B, Table6[[#This Row],[Home Team]])</f>
        <v>5</v>
      </c>
      <c r="I28" s="3">
        <f>Table6[[#This Row],[Away Kicking Points]]/IF(Table6[[#This Row],[Away Bowl Scores]]=0, 1, Table6[[#This Row],[Away Bowl Scores]])</f>
        <v>0.625</v>
      </c>
      <c r="J28" s="3">
        <f>Table6[[#This Row],[Home Kicking Points]]/IF(Table6[[#This Row],[Home Bowl Scores]]=0, 1, Table6[[#This Row],[Home Bowl Scores]])</f>
        <v>0.29411764705882354</v>
      </c>
    </row>
    <row r="29" spans="1:10" x14ac:dyDescent="0.3">
      <c r="A29" t="s">
        <v>529</v>
      </c>
      <c r="B29" t="s">
        <v>730</v>
      </c>
      <c r="C29" t="s">
        <v>4816</v>
      </c>
      <c r="D29">
        <v>5907</v>
      </c>
      <c r="E29">
        <v>14</v>
      </c>
      <c r="F29">
        <v>16</v>
      </c>
      <c r="G29">
        <f>SUMIFS('Player Stats'!AH:AH, 'Player Stats'!A:A, Table6[[#This Row],[id]], 'Player Stats'!B:B, Table6[[#This Row],[Away Team]])</f>
        <v>10</v>
      </c>
      <c r="H29">
        <f>SUMIFS('Player Stats'!AH:AH, 'Player Stats'!A:A, Table6[[#This Row],[id]], 'Player Stats'!B:B, Table6[[#This Row],[Home Team]])</f>
        <v>2</v>
      </c>
      <c r="I29" s="3">
        <f>Table6[[#This Row],[Away Kicking Points]]/IF(Table6[[#This Row],[Away Bowl Scores]]=0, 1, Table6[[#This Row],[Away Bowl Scores]])</f>
        <v>0.625</v>
      </c>
      <c r="J29" s="3">
        <f>Table6[[#This Row],[Home Kicking Points]]/IF(Table6[[#This Row],[Home Bowl Scores]]=0, 1, Table6[[#This Row],[Home Bowl Scores]])</f>
        <v>0.14285714285714285</v>
      </c>
    </row>
    <row r="30" spans="1:10" x14ac:dyDescent="0.3">
      <c r="A30" t="s">
        <v>432</v>
      </c>
      <c r="B30" t="s">
        <v>433</v>
      </c>
      <c r="C30" t="s">
        <v>4802</v>
      </c>
      <c r="D30">
        <v>27083</v>
      </c>
      <c r="E30">
        <v>34</v>
      </c>
      <c r="F30">
        <v>26</v>
      </c>
      <c r="G30">
        <f>SUMIFS('Player Stats'!AH:AH, 'Player Stats'!A:A, Table6[[#This Row],[id]], 'Player Stats'!B:B, Table6[[#This Row],[Away Team]])</f>
        <v>14</v>
      </c>
      <c r="H30">
        <f>SUMIFS('Player Stats'!AH:AH, 'Player Stats'!A:A, Table6[[#This Row],[id]], 'Player Stats'!B:B, Table6[[#This Row],[Home Team]])</f>
        <v>10</v>
      </c>
      <c r="I30" s="3">
        <f>Table6[[#This Row],[Away Kicking Points]]/IF(Table6[[#This Row],[Away Bowl Scores]]=0, 1, Table6[[#This Row],[Away Bowl Scores]])</f>
        <v>0.53846153846153844</v>
      </c>
      <c r="J30" s="3">
        <f>Table6[[#This Row],[Home Kicking Points]]/IF(Table6[[#This Row],[Home Bowl Scores]]=0, 1, Table6[[#This Row],[Home Bowl Scores]])</f>
        <v>0.29411764705882354</v>
      </c>
    </row>
    <row r="31" spans="1:10" x14ac:dyDescent="0.3">
      <c r="A31" t="s">
        <v>1966</v>
      </c>
      <c r="B31" t="s">
        <v>165</v>
      </c>
      <c r="C31" t="s">
        <v>4853</v>
      </c>
      <c r="D31">
        <v>13258</v>
      </c>
      <c r="E31">
        <v>45</v>
      </c>
      <c r="F31">
        <v>13</v>
      </c>
      <c r="G31">
        <f>SUMIFS('Player Stats'!AH:AH, 'Player Stats'!A:A, Table6[[#This Row],[id]], 'Player Stats'!B:B, Table6[[#This Row],[Away Team]])</f>
        <v>7</v>
      </c>
      <c r="H31">
        <f>SUMIFS('Player Stats'!AH:AH, 'Player Stats'!A:A, Table6[[#This Row],[id]], 'Player Stats'!B:B, Table6[[#This Row],[Home Team]])</f>
        <v>9</v>
      </c>
      <c r="I31" s="3">
        <f>Table6[[#This Row],[Away Kicking Points]]/IF(Table6[[#This Row],[Away Bowl Scores]]=0, 1, Table6[[#This Row],[Away Bowl Scores]])</f>
        <v>0.53846153846153844</v>
      </c>
      <c r="J31" s="3">
        <f>Table6[[#This Row],[Home Kicking Points]]/IF(Table6[[#This Row],[Home Bowl Scores]]=0, 1, Table6[[#This Row],[Home Bowl Scores]])</f>
        <v>0.2</v>
      </c>
    </row>
    <row r="32" spans="1:10" x14ac:dyDescent="0.3">
      <c r="A32" t="s">
        <v>846</v>
      </c>
      <c r="B32" t="s">
        <v>730</v>
      </c>
      <c r="C32" t="s">
        <v>4843</v>
      </c>
      <c r="D32">
        <v>13235</v>
      </c>
      <c r="E32">
        <v>42</v>
      </c>
      <c r="F32">
        <v>13</v>
      </c>
      <c r="G32">
        <f>SUMIFS('Player Stats'!AH:AH, 'Player Stats'!A:A, Table6[[#This Row],[id]], 'Player Stats'!B:B, Table6[[#This Row],[Away Team]])</f>
        <v>7</v>
      </c>
      <c r="H32">
        <f>SUMIFS('Player Stats'!AH:AH, 'Player Stats'!A:A, Table6[[#This Row],[id]], 'Player Stats'!B:B, Table6[[#This Row],[Home Team]])</f>
        <v>6</v>
      </c>
      <c r="I32" s="3">
        <f>Table6[[#This Row],[Away Kicking Points]]/IF(Table6[[#This Row],[Away Bowl Scores]]=0, 1, Table6[[#This Row],[Away Bowl Scores]])</f>
        <v>0.53846153846153844</v>
      </c>
      <c r="J32" s="3">
        <f>Table6[[#This Row],[Home Kicking Points]]/IF(Table6[[#This Row],[Home Bowl Scores]]=0, 1, Table6[[#This Row],[Home Bowl Scores]])</f>
        <v>0.14285714285714285</v>
      </c>
    </row>
    <row r="33" spans="1:10" x14ac:dyDescent="0.3">
      <c r="A33" t="s">
        <v>689</v>
      </c>
      <c r="B33" t="s">
        <v>808</v>
      </c>
      <c r="C33" t="s">
        <v>4836</v>
      </c>
      <c r="D33">
        <v>13249</v>
      </c>
      <c r="E33">
        <v>21</v>
      </c>
      <c r="F33">
        <v>26</v>
      </c>
      <c r="G33">
        <f>SUMIFS('Player Stats'!AH:AH, 'Player Stats'!A:A, Table6[[#This Row],[id]], 'Player Stats'!B:B, Table6[[#This Row],[Away Team]])</f>
        <v>14</v>
      </c>
      <c r="H33">
        <f>SUMIFS('Player Stats'!AH:AH, 'Player Stats'!A:A, Table6[[#This Row],[id]], 'Player Stats'!B:B, Table6[[#This Row],[Home Team]])</f>
        <v>3</v>
      </c>
      <c r="I33" s="3">
        <f>Table6[[#This Row],[Away Kicking Points]]/IF(Table6[[#This Row],[Away Bowl Scores]]=0, 1, Table6[[#This Row],[Away Bowl Scores]])</f>
        <v>0.53846153846153844</v>
      </c>
      <c r="J33" s="3">
        <f>Table6[[#This Row],[Home Kicking Points]]/IF(Table6[[#This Row],[Home Bowl Scores]]=0, 1, Table6[[#This Row],[Home Bowl Scores]])</f>
        <v>0.14285714285714285</v>
      </c>
    </row>
    <row r="34" spans="1:10" x14ac:dyDescent="0.3">
      <c r="A34" t="s">
        <v>806</v>
      </c>
      <c r="B34" t="s">
        <v>1331</v>
      </c>
      <c r="C34" t="s">
        <v>4823</v>
      </c>
      <c r="D34">
        <v>14743</v>
      </c>
      <c r="E34">
        <v>17</v>
      </c>
      <c r="F34">
        <v>26</v>
      </c>
      <c r="G34">
        <f>SUMIFS('Player Stats'!AH:AH, 'Player Stats'!A:A, Table6[[#This Row],[id]], 'Player Stats'!B:B, Table6[[#This Row],[Away Team]])</f>
        <v>14</v>
      </c>
      <c r="H34">
        <f>SUMIFS('Player Stats'!AH:AH, 'Player Stats'!A:A, Table6[[#This Row],[id]], 'Player Stats'!B:B, Table6[[#This Row],[Home Team]])</f>
        <v>5</v>
      </c>
      <c r="I34" s="3">
        <f>Table6[[#This Row],[Away Kicking Points]]/IF(Table6[[#This Row],[Away Bowl Scores]]=0, 1, Table6[[#This Row],[Away Bowl Scores]])</f>
        <v>0.53846153846153844</v>
      </c>
      <c r="J34" s="3">
        <f>Table6[[#This Row],[Home Kicking Points]]/IF(Table6[[#This Row],[Home Bowl Scores]]=0, 1, Table6[[#This Row],[Home Bowl Scores]])</f>
        <v>0.29411764705882354</v>
      </c>
    </row>
    <row r="35" spans="1:10" x14ac:dyDescent="0.3">
      <c r="A35" t="s">
        <v>2133</v>
      </c>
      <c r="B35" t="s">
        <v>1473</v>
      </c>
      <c r="C35" t="s">
        <v>4805</v>
      </c>
      <c r="D35">
        <v>17748</v>
      </c>
      <c r="E35">
        <v>27</v>
      </c>
      <c r="F35">
        <v>13</v>
      </c>
      <c r="G35">
        <f>SUMIFS('Player Stats'!AH:AH, 'Player Stats'!A:A, Table6[[#This Row],[id]], 'Player Stats'!B:B, Table6[[#This Row],[Away Team]])</f>
        <v>7</v>
      </c>
      <c r="H35">
        <f>SUMIFS('Player Stats'!AH:AH, 'Player Stats'!A:A, Table6[[#This Row],[id]], 'Player Stats'!B:B, Table6[[#This Row],[Home Team]])</f>
        <v>9</v>
      </c>
      <c r="I35" s="3">
        <f>Table6[[#This Row],[Away Kicking Points]]/IF(Table6[[#This Row],[Away Bowl Scores]]=0, 1, Table6[[#This Row],[Away Bowl Scores]])</f>
        <v>0.53846153846153844</v>
      </c>
      <c r="J35" s="3">
        <f>Table6[[#This Row],[Home Kicking Points]]/IF(Table6[[#This Row],[Home Bowl Scores]]=0, 1, Table6[[#This Row],[Home Bowl Scores]])</f>
        <v>0.33333333333333331</v>
      </c>
    </row>
    <row r="36" spans="1:10" x14ac:dyDescent="0.3">
      <c r="A36" t="s">
        <v>648</v>
      </c>
      <c r="B36" t="s">
        <v>730</v>
      </c>
      <c r="C36" t="s">
        <v>4824</v>
      </c>
      <c r="D36">
        <v>4407</v>
      </c>
      <c r="E36">
        <v>13</v>
      </c>
      <c r="F36">
        <v>26</v>
      </c>
      <c r="G36">
        <f>SUMIFS('Player Stats'!AH:AH, 'Player Stats'!A:A, Table6[[#This Row],[id]], 'Player Stats'!B:B, Table6[[#This Row],[Away Team]])</f>
        <v>14</v>
      </c>
      <c r="H36">
        <f>SUMIFS('Player Stats'!AH:AH, 'Player Stats'!A:A, Table6[[#This Row],[id]], 'Player Stats'!B:B, Table6[[#This Row],[Home Team]])</f>
        <v>1</v>
      </c>
      <c r="I36" s="3">
        <f>Table6[[#This Row],[Away Kicking Points]]/IF(Table6[[#This Row],[Away Bowl Scores]]=0, 1, Table6[[#This Row],[Away Bowl Scores]])</f>
        <v>0.53846153846153844</v>
      </c>
      <c r="J36" s="3">
        <f>Table6[[#This Row],[Home Kicking Points]]/IF(Table6[[#This Row],[Home Bowl Scores]]=0, 1, Table6[[#This Row],[Home Bowl Scores]])</f>
        <v>7.6923076923076927E-2</v>
      </c>
    </row>
    <row r="37" spans="1:10" x14ac:dyDescent="0.3">
      <c r="A37" t="s">
        <v>747</v>
      </c>
      <c r="B37" t="s">
        <v>808</v>
      </c>
      <c r="C37" t="s">
        <v>4814</v>
      </c>
      <c r="D37">
        <v>14729</v>
      </c>
      <c r="E37">
        <v>21</v>
      </c>
      <c r="F37">
        <v>13</v>
      </c>
      <c r="G37">
        <f>SUMIFS('Player Stats'!AH:AH, 'Player Stats'!A:A, Table6[[#This Row],[id]], 'Player Stats'!B:B, Table6[[#This Row],[Away Team]])</f>
        <v>7</v>
      </c>
      <c r="H37">
        <f>SUMIFS('Player Stats'!AH:AH, 'Player Stats'!A:A, Table6[[#This Row],[id]], 'Player Stats'!B:B, Table6[[#This Row],[Home Team]])</f>
        <v>3</v>
      </c>
      <c r="I37" s="3">
        <f>Table6[[#This Row],[Away Kicking Points]]/IF(Table6[[#This Row],[Away Bowl Scores]]=0, 1, Table6[[#This Row],[Away Bowl Scores]])</f>
        <v>0.53846153846153844</v>
      </c>
      <c r="J37" s="3">
        <f>Table6[[#This Row],[Home Kicking Points]]/IF(Table6[[#This Row],[Home Bowl Scores]]=0, 1, Table6[[#This Row],[Home Bowl Scores]])</f>
        <v>0.14285714285714285</v>
      </c>
    </row>
    <row r="38" spans="1:10" x14ac:dyDescent="0.3">
      <c r="A38" t="s">
        <v>715</v>
      </c>
      <c r="B38" t="s">
        <v>611</v>
      </c>
      <c r="C38" t="s">
        <v>4862</v>
      </c>
      <c r="D38">
        <v>4401</v>
      </c>
      <c r="E38">
        <v>20</v>
      </c>
      <c r="F38">
        <v>13</v>
      </c>
      <c r="G38">
        <f>SUMIFS('Player Stats'!AH:AH, 'Player Stats'!A:A, Table6[[#This Row],[id]], 'Player Stats'!B:B, Table6[[#This Row],[Away Team]])</f>
        <v>7</v>
      </c>
      <c r="H38">
        <f>SUMIFS('Player Stats'!AH:AH, 'Player Stats'!A:A, Table6[[#This Row],[id]], 'Player Stats'!B:B, Table6[[#This Row],[Home Team]])</f>
        <v>8</v>
      </c>
      <c r="I38" s="3">
        <f>Table6[[#This Row],[Away Kicking Points]]/IF(Table6[[#This Row],[Away Bowl Scores]]=0, 1, Table6[[#This Row],[Away Bowl Scores]])</f>
        <v>0.53846153846153844</v>
      </c>
      <c r="J38" s="3">
        <f>Table6[[#This Row],[Home Kicking Points]]/IF(Table6[[#This Row],[Home Bowl Scores]]=0, 1, Table6[[#This Row],[Home Bowl Scores]])</f>
        <v>0.4</v>
      </c>
    </row>
    <row r="39" spans="1:10" x14ac:dyDescent="0.3">
      <c r="A39" t="s">
        <v>2217</v>
      </c>
      <c r="B39" t="s">
        <v>87</v>
      </c>
      <c r="C39" t="s">
        <v>4842</v>
      </c>
      <c r="D39">
        <v>19273</v>
      </c>
      <c r="E39">
        <v>17</v>
      </c>
      <c r="F39">
        <v>13</v>
      </c>
      <c r="G39">
        <f>SUMIFS('Player Stats'!AH:AH, 'Player Stats'!A:A, Table6[[#This Row],[id]], 'Player Stats'!B:B, Table6[[#This Row],[Away Team]])</f>
        <v>7</v>
      </c>
      <c r="H39">
        <f>SUMIFS('Player Stats'!AH:AH, 'Player Stats'!A:A, Table6[[#This Row],[id]], 'Player Stats'!B:B, Table6[[#This Row],[Home Team]])</f>
        <v>5</v>
      </c>
      <c r="I39" s="3">
        <f>Table6[[#This Row],[Away Kicking Points]]/IF(Table6[[#This Row],[Away Bowl Scores]]=0, 1, Table6[[#This Row],[Away Bowl Scores]])</f>
        <v>0.53846153846153844</v>
      </c>
      <c r="J39" s="3">
        <f>Table6[[#This Row],[Home Kicking Points]]/IF(Table6[[#This Row],[Home Bowl Scores]]=0, 1, Table6[[#This Row],[Home Bowl Scores]])</f>
        <v>0.29411764705882354</v>
      </c>
    </row>
    <row r="40" spans="1:10" x14ac:dyDescent="0.3">
      <c r="A40" t="s">
        <v>455</v>
      </c>
      <c r="B40" t="s">
        <v>2133</v>
      </c>
      <c r="C40" t="s">
        <v>4844</v>
      </c>
      <c r="D40">
        <v>14738</v>
      </c>
      <c r="E40">
        <v>14</v>
      </c>
      <c r="F40">
        <v>13</v>
      </c>
      <c r="G40">
        <f>SUMIFS('Player Stats'!AH:AH, 'Player Stats'!A:A, Table6[[#This Row],[id]], 'Player Stats'!B:B, Table6[[#This Row],[Away Team]])</f>
        <v>7</v>
      </c>
      <c r="H40">
        <f>SUMIFS('Player Stats'!AH:AH, 'Player Stats'!A:A, Table6[[#This Row],[id]], 'Player Stats'!B:B, Table6[[#This Row],[Home Team]])</f>
        <v>2</v>
      </c>
      <c r="I40" s="3">
        <f>Table6[[#This Row],[Away Kicking Points]]/IF(Table6[[#This Row],[Away Bowl Scores]]=0, 1, Table6[[#This Row],[Away Bowl Scores]])</f>
        <v>0.53846153846153844</v>
      </c>
      <c r="J40" s="3">
        <f>Table6[[#This Row],[Home Kicking Points]]/IF(Table6[[#This Row],[Home Bowl Scores]]=0, 1, Table6[[#This Row],[Home Bowl Scores]])</f>
        <v>0.14285714285714285</v>
      </c>
    </row>
    <row r="41" spans="1:10" x14ac:dyDescent="0.3">
      <c r="A41" t="s">
        <v>432</v>
      </c>
      <c r="B41" t="s">
        <v>118</v>
      </c>
      <c r="C41" t="s">
        <v>4791</v>
      </c>
      <c r="D41">
        <v>25505</v>
      </c>
      <c r="E41">
        <v>32</v>
      </c>
      <c r="F41">
        <v>17</v>
      </c>
      <c r="G41">
        <f>SUMIFS('Player Stats'!AH:AH, 'Player Stats'!A:A, Table6[[#This Row],[id]], 'Player Stats'!B:B, Table6[[#This Row],[Away Team]])</f>
        <v>9</v>
      </c>
      <c r="H41">
        <f>SUMIFS('Player Stats'!AH:AH, 'Player Stats'!A:A, Table6[[#This Row],[id]], 'Player Stats'!B:B, Table6[[#This Row],[Home Team]])</f>
        <v>6</v>
      </c>
      <c r="I41" s="3">
        <f>Table6[[#This Row],[Away Kicking Points]]/IF(Table6[[#This Row],[Away Bowl Scores]]=0, 1, Table6[[#This Row],[Away Bowl Scores]])</f>
        <v>0.52941176470588236</v>
      </c>
      <c r="J41" s="3">
        <f>Table6[[#This Row],[Home Kicking Points]]/IF(Table6[[#This Row],[Home Bowl Scores]]=0, 1, Table6[[#This Row],[Home Bowl Scores]])</f>
        <v>0.1875</v>
      </c>
    </row>
    <row r="42" spans="1:10" x14ac:dyDescent="0.3">
      <c r="A42" t="s">
        <v>668</v>
      </c>
      <c r="B42" t="s">
        <v>670</v>
      </c>
      <c r="C42" t="s">
        <v>4813</v>
      </c>
      <c r="D42">
        <v>27091</v>
      </c>
      <c r="E42">
        <v>23</v>
      </c>
      <c r="F42">
        <v>25</v>
      </c>
      <c r="G42">
        <f>SUMIFS('Player Stats'!AH:AH, 'Player Stats'!A:A, Table6[[#This Row],[id]], 'Player Stats'!B:B, Table6[[#This Row],[Away Team]])</f>
        <v>13</v>
      </c>
      <c r="H42">
        <f>SUMIFS('Player Stats'!AH:AH, 'Player Stats'!A:A, Table6[[#This Row],[id]], 'Player Stats'!B:B, Table6[[#This Row],[Home Team]])</f>
        <v>5</v>
      </c>
      <c r="I42" s="3">
        <f>Table6[[#This Row],[Away Kicking Points]]/IF(Table6[[#This Row],[Away Bowl Scores]]=0, 1, Table6[[#This Row],[Away Bowl Scores]])</f>
        <v>0.52</v>
      </c>
      <c r="J42" s="3">
        <f>Table6[[#This Row],[Home Kicking Points]]/IF(Table6[[#This Row],[Home Bowl Scores]]=0, 1, Table6[[#This Row],[Home Bowl Scores]])</f>
        <v>0.21739130434782608</v>
      </c>
    </row>
    <row r="43" spans="1:10" x14ac:dyDescent="0.3">
      <c r="A43" t="s">
        <v>477</v>
      </c>
      <c r="B43" t="s">
        <v>479</v>
      </c>
      <c r="C43" t="s">
        <v>4804</v>
      </c>
      <c r="D43">
        <v>27137</v>
      </c>
      <c r="E43">
        <v>31</v>
      </c>
      <c r="F43">
        <v>12</v>
      </c>
      <c r="G43">
        <f>SUMIFS('Player Stats'!AH:AH, 'Player Stats'!A:A, Table6[[#This Row],[id]], 'Player Stats'!B:B, Table6[[#This Row],[Away Team]])</f>
        <v>6</v>
      </c>
      <c r="H43">
        <f>SUMIFS('Player Stats'!AH:AH, 'Player Stats'!A:A, Table6[[#This Row],[id]], 'Player Stats'!B:B, Table6[[#This Row],[Home Team]])</f>
        <v>7</v>
      </c>
      <c r="I43" s="3">
        <f>Table6[[#This Row],[Away Kicking Points]]/IF(Table6[[#This Row],[Away Bowl Scores]]=0, 1, Table6[[#This Row],[Away Bowl Scores]])</f>
        <v>0.5</v>
      </c>
      <c r="J43" s="3">
        <f>Table6[[#This Row],[Home Kicking Points]]/IF(Table6[[#This Row],[Home Bowl Scores]]=0, 1, Table6[[#This Row],[Home Bowl Scores]])</f>
        <v>0.22580645161290322</v>
      </c>
    </row>
    <row r="44" spans="1:10" x14ac:dyDescent="0.3">
      <c r="A44" t="s">
        <v>572</v>
      </c>
      <c r="B44" t="s">
        <v>610</v>
      </c>
      <c r="C44" t="s">
        <v>4812</v>
      </c>
      <c r="D44">
        <v>25530</v>
      </c>
      <c r="E44">
        <v>45</v>
      </c>
      <c r="F44">
        <v>23</v>
      </c>
      <c r="G44">
        <f>SUMIFS('Player Stats'!AH:AH, 'Player Stats'!A:A, Table6[[#This Row],[id]], 'Player Stats'!B:B, Table6[[#This Row],[Away Team]])</f>
        <v>11</v>
      </c>
      <c r="H44">
        <f>SUMIFS('Player Stats'!AH:AH, 'Player Stats'!A:A, Table6[[#This Row],[id]], 'Player Stats'!B:B, Table6[[#This Row],[Home Team]])</f>
        <v>9</v>
      </c>
      <c r="I44" s="3">
        <f>Table6[[#This Row],[Away Kicking Points]]/IF(Table6[[#This Row],[Away Bowl Scores]]=0, 1, Table6[[#This Row],[Away Bowl Scores]])</f>
        <v>0.47826086956521741</v>
      </c>
      <c r="J44" s="3">
        <f>Table6[[#This Row],[Home Kicking Points]]/IF(Table6[[#This Row],[Home Bowl Scores]]=0, 1, Table6[[#This Row],[Home Bowl Scores]])</f>
        <v>0.2</v>
      </c>
    </row>
    <row r="45" spans="1:10" x14ac:dyDescent="0.3">
      <c r="A45" t="s">
        <v>477</v>
      </c>
      <c r="B45" t="s">
        <v>1749</v>
      </c>
      <c r="C45" t="s">
        <v>4797</v>
      </c>
      <c r="D45">
        <v>20810</v>
      </c>
      <c r="E45">
        <v>38</v>
      </c>
      <c r="F45">
        <v>23</v>
      </c>
      <c r="G45">
        <f>SUMIFS('Player Stats'!AH:AH, 'Player Stats'!A:A, Table6[[#This Row],[id]], 'Player Stats'!B:B, Table6[[#This Row],[Away Team]])</f>
        <v>11</v>
      </c>
      <c r="H45">
        <f>SUMIFS('Player Stats'!AH:AH, 'Player Stats'!A:A, Table6[[#This Row],[id]], 'Player Stats'!B:B, Table6[[#This Row],[Home Team]])</f>
        <v>8</v>
      </c>
      <c r="I45" s="3">
        <f>Table6[[#This Row],[Away Kicking Points]]/IF(Table6[[#This Row],[Away Bowl Scores]]=0, 1, Table6[[#This Row],[Away Bowl Scores]])</f>
        <v>0.47826086956521741</v>
      </c>
      <c r="J45" s="3">
        <f>Table6[[#This Row],[Home Kicking Points]]/IF(Table6[[#This Row],[Home Bowl Scores]]=0, 1, Table6[[#This Row],[Home Bowl Scores]])</f>
        <v>0.21052631578947367</v>
      </c>
    </row>
    <row r="46" spans="1:10" x14ac:dyDescent="0.3">
      <c r="A46" t="s">
        <v>1349</v>
      </c>
      <c r="B46" t="s">
        <v>1181</v>
      </c>
      <c r="C46" t="s">
        <v>4803</v>
      </c>
      <c r="D46">
        <v>20819</v>
      </c>
      <c r="E46">
        <v>37</v>
      </c>
      <c r="F46">
        <v>23</v>
      </c>
      <c r="G46">
        <f>SUMIFS('Player Stats'!AH:AH, 'Player Stats'!A:A, Table6[[#This Row],[id]], 'Player Stats'!B:B, Table6[[#This Row],[Away Team]])</f>
        <v>11</v>
      </c>
      <c r="H46">
        <f>SUMIFS('Player Stats'!AH:AH, 'Player Stats'!A:A, Table6[[#This Row],[id]], 'Player Stats'!B:B, Table6[[#This Row],[Home Team]])</f>
        <v>7</v>
      </c>
      <c r="I46" s="3">
        <f>Table6[[#This Row],[Away Kicking Points]]/IF(Table6[[#This Row],[Away Bowl Scores]]=0, 1, Table6[[#This Row],[Away Bowl Scores]])</f>
        <v>0.47826086956521741</v>
      </c>
      <c r="J46" s="3">
        <f>Table6[[#This Row],[Home Kicking Points]]/IF(Table6[[#This Row],[Home Bowl Scores]]=0, 1, Table6[[#This Row],[Home Bowl Scores]])</f>
        <v>0.1891891891891892</v>
      </c>
    </row>
    <row r="47" spans="1:10" x14ac:dyDescent="0.3">
      <c r="A47" t="s">
        <v>4162</v>
      </c>
      <c r="B47" t="s">
        <v>626</v>
      </c>
      <c r="C47" t="s">
        <v>4858</v>
      </c>
      <c r="D47">
        <v>4389</v>
      </c>
      <c r="E47">
        <v>33</v>
      </c>
      <c r="F47">
        <v>23</v>
      </c>
      <c r="G47">
        <f>SUMIFS('Player Stats'!AH:AH, 'Player Stats'!A:A, Table6[[#This Row],[id]], 'Player Stats'!B:B, Table6[[#This Row],[Away Team]])</f>
        <v>11</v>
      </c>
      <c r="H47">
        <f>SUMIFS('Player Stats'!AH:AH, 'Player Stats'!A:A, Table6[[#This Row],[id]], 'Player Stats'!B:B, Table6[[#This Row],[Home Team]])</f>
        <v>15</v>
      </c>
      <c r="I47" s="3">
        <f>Table6[[#This Row],[Away Kicking Points]]/IF(Table6[[#This Row],[Away Bowl Scores]]=0, 1, Table6[[#This Row],[Away Bowl Scores]])</f>
        <v>0.47826086956521741</v>
      </c>
      <c r="J47" s="3">
        <f>Table6[[#This Row],[Home Kicking Points]]/IF(Table6[[#This Row],[Home Bowl Scores]]=0, 1, Table6[[#This Row],[Home Bowl Scores]])</f>
        <v>0.45454545454545453</v>
      </c>
    </row>
    <row r="48" spans="1:10" x14ac:dyDescent="0.3">
      <c r="A48" t="s">
        <v>301</v>
      </c>
      <c r="B48" t="s">
        <v>303</v>
      </c>
      <c r="C48" t="s">
        <v>4796</v>
      </c>
      <c r="D48">
        <v>27075</v>
      </c>
      <c r="E48">
        <v>28</v>
      </c>
      <c r="F48">
        <v>23</v>
      </c>
      <c r="G48">
        <f>SUMIFS('Player Stats'!AH:AH, 'Player Stats'!A:A, Table6[[#This Row],[id]], 'Player Stats'!B:B, Table6[[#This Row],[Away Team]])</f>
        <v>11</v>
      </c>
      <c r="H48">
        <f>SUMIFS('Player Stats'!AH:AH, 'Player Stats'!A:A, Table6[[#This Row],[id]], 'Player Stats'!B:B, Table6[[#This Row],[Home Team]])</f>
        <v>4</v>
      </c>
      <c r="I48" s="3">
        <f>Table6[[#This Row],[Away Kicking Points]]/IF(Table6[[#This Row],[Away Bowl Scores]]=0, 1, Table6[[#This Row],[Away Bowl Scores]])</f>
        <v>0.47826086956521741</v>
      </c>
      <c r="J48" s="3">
        <f>Table6[[#This Row],[Home Kicking Points]]/IF(Table6[[#This Row],[Home Bowl Scores]]=0, 1, Table6[[#This Row],[Home Bowl Scores]])</f>
        <v>0.14285714285714285</v>
      </c>
    </row>
    <row r="49" spans="1:10" x14ac:dyDescent="0.3">
      <c r="A49" t="s">
        <v>689</v>
      </c>
      <c r="B49" t="s">
        <v>2210</v>
      </c>
      <c r="C49" t="s">
        <v>4800</v>
      </c>
      <c r="D49">
        <v>4390</v>
      </c>
      <c r="E49">
        <v>27</v>
      </c>
      <c r="F49">
        <v>23</v>
      </c>
      <c r="G49">
        <f>SUMIFS('Player Stats'!AH:AH, 'Player Stats'!A:A, Table6[[#This Row],[id]], 'Player Stats'!B:B, Table6[[#This Row],[Away Team]])</f>
        <v>11</v>
      </c>
      <c r="H49">
        <f>SUMIFS('Player Stats'!AH:AH, 'Player Stats'!A:A, Table6[[#This Row],[id]], 'Player Stats'!B:B, Table6[[#This Row],[Home Team]])</f>
        <v>9</v>
      </c>
      <c r="I49" s="3">
        <f>Table6[[#This Row],[Away Kicking Points]]/IF(Table6[[#This Row],[Away Bowl Scores]]=0, 1, Table6[[#This Row],[Away Bowl Scores]])</f>
        <v>0.47826086956521741</v>
      </c>
      <c r="J49" s="3">
        <f>Table6[[#This Row],[Home Kicking Points]]/IF(Table6[[#This Row],[Home Bowl Scores]]=0, 1, Table6[[#This Row],[Home Bowl Scores]])</f>
        <v>0.33333333333333331</v>
      </c>
    </row>
    <row r="50" spans="1:10" x14ac:dyDescent="0.3">
      <c r="A50" t="s">
        <v>988</v>
      </c>
      <c r="B50" t="s">
        <v>991</v>
      </c>
      <c r="C50" t="s">
        <v>4793</v>
      </c>
      <c r="D50">
        <v>25504</v>
      </c>
      <c r="E50">
        <v>21</v>
      </c>
      <c r="F50">
        <v>23</v>
      </c>
      <c r="G50">
        <f>SUMIFS('Player Stats'!AH:AH, 'Player Stats'!A:A, Table6[[#This Row],[id]], 'Player Stats'!B:B, Table6[[#This Row],[Away Team]])</f>
        <v>11</v>
      </c>
      <c r="H50">
        <f>SUMIFS('Player Stats'!AH:AH, 'Player Stats'!A:A, Table6[[#This Row],[id]], 'Player Stats'!B:B, Table6[[#This Row],[Home Team]])</f>
        <v>3</v>
      </c>
      <c r="I50" s="3">
        <f>Table6[[#This Row],[Away Kicking Points]]/IF(Table6[[#This Row],[Away Bowl Scores]]=0, 1, Table6[[#This Row],[Away Bowl Scores]])</f>
        <v>0.47826086956521741</v>
      </c>
      <c r="J50" s="3">
        <f>Table6[[#This Row],[Home Kicking Points]]/IF(Table6[[#This Row],[Home Bowl Scores]]=0, 1, Table6[[#This Row],[Home Bowl Scores]])</f>
        <v>0.14285714285714285</v>
      </c>
    </row>
    <row r="51" spans="1:10" x14ac:dyDescent="0.3">
      <c r="A51" t="s">
        <v>87</v>
      </c>
      <c r="B51" t="s">
        <v>1966</v>
      </c>
      <c r="C51" t="s">
        <v>4826</v>
      </c>
      <c r="D51">
        <v>20833</v>
      </c>
      <c r="E51">
        <v>20</v>
      </c>
      <c r="F51">
        <v>23</v>
      </c>
      <c r="G51">
        <f>SUMIFS('Player Stats'!AH:AH, 'Player Stats'!A:A, Table6[[#This Row],[id]], 'Player Stats'!B:B, Table6[[#This Row],[Away Team]])</f>
        <v>11</v>
      </c>
      <c r="H51">
        <f>SUMIFS('Player Stats'!AH:AH, 'Player Stats'!A:A, Table6[[#This Row],[id]], 'Player Stats'!B:B, Table6[[#This Row],[Home Team]])</f>
        <v>8</v>
      </c>
      <c r="I51" s="3">
        <f>Table6[[#This Row],[Away Kicking Points]]/IF(Table6[[#This Row],[Away Bowl Scores]]=0, 1, Table6[[#This Row],[Away Bowl Scores]])</f>
        <v>0.47826086956521741</v>
      </c>
      <c r="J51" s="3">
        <f>Table6[[#This Row],[Home Kicking Points]]/IF(Table6[[#This Row],[Home Bowl Scores]]=0, 1, Table6[[#This Row],[Home Bowl Scores]])</f>
        <v>0.4</v>
      </c>
    </row>
    <row r="52" spans="1:10" x14ac:dyDescent="0.3">
      <c r="A52" t="s">
        <v>728</v>
      </c>
      <c r="B52" t="s">
        <v>611</v>
      </c>
      <c r="C52" t="s">
        <v>4824</v>
      </c>
      <c r="D52">
        <v>17762</v>
      </c>
      <c r="E52">
        <v>20</v>
      </c>
      <c r="F52">
        <v>23</v>
      </c>
      <c r="G52">
        <f>SUMIFS('Player Stats'!AH:AH, 'Player Stats'!A:A, Table6[[#This Row],[id]], 'Player Stats'!B:B, Table6[[#This Row],[Away Team]])</f>
        <v>11</v>
      </c>
      <c r="H52">
        <f>SUMIFS('Player Stats'!AH:AH, 'Player Stats'!A:A, Table6[[#This Row],[id]], 'Player Stats'!B:B, Table6[[#This Row],[Home Team]])</f>
        <v>12</v>
      </c>
      <c r="I52" s="3">
        <f>Table6[[#This Row],[Away Kicking Points]]/IF(Table6[[#This Row],[Away Bowl Scores]]=0, 1, Table6[[#This Row],[Away Bowl Scores]])</f>
        <v>0.47826086956521741</v>
      </c>
      <c r="J52" s="3">
        <f>Table6[[#This Row],[Home Kicking Points]]/IF(Table6[[#This Row],[Home Bowl Scores]]=0, 1, Table6[[#This Row],[Home Bowl Scores]])</f>
        <v>0.6</v>
      </c>
    </row>
    <row r="53" spans="1:10" x14ac:dyDescent="0.3">
      <c r="A53" t="s">
        <v>629</v>
      </c>
      <c r="B53" t="s">
        <v>1372</v>
      </c>
      <c r="C53" t="s">
        <v>4858</v>
      </c>
      <c r="D53">
        <v>7305</v>
      </c>
      <c r="E53">
        <v>28</v>
      </c>
      <c r="F53">
        <v>33</v>
      </c>
      <c r="G53">
        <f>SUMIFS('Player Stats'!AH:AH, 'Player Stats'!A:A, Table6[[#This Row],[id]], 'Player Stats'!B:B, Table6[[#This Row],[Away Team]])</f>
        <v>15</v>
      </c>
      <c r="H53">
        <f>SUMIFS('Player Stats'!AH:AH, 'Player Stats'!A:A, Table6[[#This Row],[id]], 'Player Stats'!B:B, Table6[[#This Row],[Home Team]])</f>
        <v>4</v>
      </c>
      <c r="I53" s="3">
        <f>Table6[[#This Row],[Away Kicking Points]]/IF(Table6[[#This Row],[Away Bowl Scores]]=0, 1, Table6[[#This Row],[Away Bowl Scores]])</f>
        <v>0.45454545454545453</v>
      </c>
      <c r="J53" s="3">
        <f>Table6[[#This Row],[Home Kicking Points]]/IF(Table6[[#This Row],[Home Bowl Scores]]=0, 1, Table6[[#This Row],[Home Bowl Scores]])</f>
        <v>0.14285714285714285</v>
      </c>
    </row>
    <row r="54" spans="1:10" x14ac:dyDescent="0.3">
      <c r="A54" t="s">
        <v>570</v>
      </c>
      <c r="B54" t="s">
        <v>505</v>
      </c>
      <c r="C54" t="s">
        <v>4841</v>
      </c>
      <c r="D54">
        <v>17751</v>
      </c>
      <c r="E54">
        <v>22</v>
      </c>
      <c r="F54">
        <v>33</v>
      </c>
      <c r="G54">
        <f>SUMIFS('Player Stats'!AH:AH, 'Player Stats'!A:A, Table6[[#This Row],[id]], 'Player Stats'!B:B, Table6[[#This Row],[Away Team]])</f>
        <v>15</v>
      </c>
      <c r="H54">
        <f>SUMIFS('Player Stats'!AH:AH, 'Player Stats'!A:A, Table6[[#This Row],[id]], 'Player Stats'!B:B, Table6[[#This Row],[Home Team]])</f>
        <v>2</v>
      </c>
      <c r="I54" s="3">
        <f>Table6[[#This Row],[Away Kicking Points]]/IF(Table6[[#This Row],[Away Bowl Scores]]=0, 1, Table6[[#This Row],[Away Bowl Scores]])</f>
        <v>0.45454545454545453</v>
      </c>
      <c r="J54" s="3">
        <f>Table6[[#This Row],[Home Kicking Points]]/IF(Table6[[#This Row],[Home Bowl Scores]]=0, 1, Table6[[#This Row],[Home Bowl Scores]])</f>
        <v>9.0909090909090912E-2</v>
      </c>
    </row>
    <row r="55" spans="1:10" x14ac:dyDescent="0.3">
      <c r="A55" t="s">
        <v>746</v>
      </c>
      <c r="B55" t="s">
        <v>747</v>
      </c>
      <c r="C55" t="s">
        <v>4817</v>
      </c>
      <c r="D55">
        <v>27094</v>
      </c>
      <c r="E55">
        <v>18</v>
      </c>
      <c r="F55">
        <v>33</v>
      </c>
      <c r="G55">
        <f>SUMIFS('Player Stats'!AH:AH, 'Player Stats'!A:A, Table6[[#This Row],[id]], 'Player Stats'!B:B, Table6[[#This Row],[Away Team]])</f>
        <v>15</v>
      </c>
      <c r="H55">
        <f>SUMIFS('Player Stats'!AH:AH, 'Player Stats'!A:A, Table6[[#This Row],[id]], 'Player Stats'!B:B, Table6[[#This Row],[Home Team]])</f>
        <v>4</v>
      </c>
      <c r="I55" s="3">
        <f>Table6[[#This Row],[Away Kicking Points]]/IF(Table6[[#This Row],[Away Bowl Scores]]=0, 1, Table6[[#This Row],[Away Bowl Scores]])</f>
        <v>0.45454545454545453</v>
      </c>
      <c r="J55" s="3">
        <f>Table6[[#This Row],[Home Kicking Points]]/IF(Table6[[#This Row],[Home Bowl Scores]]=0, 1, Table6[[#This Row],[Home Bowl Scores]])</f>
        <v>0.22222222222222221</v>
      </c>
    </row>
    <row r="56" spans="1:10" x14ac:dyDescent="0.3">
      <c r="A56" t="s">
        <v>1273</v>
      </c>
      <c r="B56" t="s">
        <v>529</v>
      </c>
      <c r="C56" t="s">
        <v>4813</v>
      </c>
      <c r="D56">
        <v>16238</v>
      </c>
      <c r="E56">
        <v>17</v>
      </c>
      <c r="F56">
        <v>33</v>
      </c>
      <c r="G56">
        <f>SUMIFS('Player Stats'!AH:AH, 'Player Stats'!A:A, Table6[[#This Row],[id]], 'Player Stats'!B:B, Table6[[#This Row],[Away Team]])</f>
        <v>15</v>
      </c>
      <c r="H56">
        <f>SUMIFS('Player Stats'!AH:AH, 'Player Stats'!A:A, Table6[[#This Row],[id]], 'Player Stats'!B:B, Table6[[#This Row],[Home Team]])</f>
        <v>5</v>
      </c>
      <c r="I56" s="3">
        <f>Table6[[#This Row],[Away Kicking Points]]/IF(Table6[[#This Row],[Away Bowl Scores]]=0, 1, Table6[[#This Row],[Away Bowl Scores]])</f>
        <v>0.45454545454545453</v>
      </c>
      <c r="J56" s="3">
        <f>Table6[[#This Row],[Home Kicking Points]]/IF(Table6[[#This Row],[Home Bowl Scores]]=0, 1, Table6[[#This Row],[Home Bowl Scores]])</f>
        <v>0.29411764705882354</v>
      </c>
    </row>
    <row r="57" spans="1:10" x14ac:dyDescent="0.3">
      <c r="A57" t="s">
        <v>4259</v>
      </c>
      <c r="B57" t="s">
        <v>189</v>
      </c>
      <c r="C57" t="s">
        <v>4856</v>
      </c>
      <c r="D57">
        <v>4383</v>
      </c>
      <c r="E57">
        <v>34</v>
      </c>
      <c r="F57">
        <v>14</v>
      </c>
      <c r="G57">
        <f>SUMIFS('Player Stats'!AH:AH, 'Player Stats'!A:A, Table6[[#This Row],[id]], 'Player Stats'!B:B, Table6[[#This Row],[Away Team]])</f>
        <v>6</v>
      </c>
      <c r="H57">
        <f>SUMIFS('Player Stats'!AH:AH, 'Player Stats'!A:A, Table6[[#This Row],[id]], 'Player Stats'!B:B, Table6[[#This Row],[Home Team]])</f>
        <v>10</v>
      </c>
      <c r="I57" s="3">
        <f>Table6[[#This Row],[Away Kicking Points]]/IF(Table6[[#This Row],[Away Bowl Scores]]=0, 1, Table6[[#This Row],[Away Bowl Scores]])</f>
        <v>0.42857142857142855</v>
      </c>
      <c r="J57" s="3">
        <f>Table6[[#This Row],[Home Kicking Points]]/IF(Table6[[#This Row],[Home Bowl Scores]]=0, 1, Table6[[#This Row],[Home Bowl Scores]])</f>
        <v>0.29411764705882354</v>
      </c>
    </row>
    <row r="58" spans="1:10" x14ac:dyDescent="0.3">
      <c r="A58" t="s">
        <v>728</v>
      </c>
      <c r="B58" t="s">
        <v>572</v>
      </c>
      <c r="C58" t="s">
        <v>4833</v>
      </c>
      <c r="D58">
        <v>20815</v>
      </c>
      <c r="E58">
        <v>31</v>
      </c>
      <c r="F58">
        <v>14</v>
      </c>
      <c r="G58">
        <f>SUMIFS('Player Stats'!AH:AH, 'Player Stats'!A:A, Table6[[#This Row],[id]], 'Player Stats'!B:B, Table6[[#This Row],[Away Team]])</f>
        <v>6</v>
      </c>
      <c r="H58">
        <f>SUMIFS('Player Stats'!AH:AH, 'Player Stats'!A:A, Table6[[#This Row],[id]], 'Player Stats'!B:B, Table6[[#This Row],[Home Team]])</f>
        <v>7</v>
      </c>
      <c r="I58" s="3">
        <f>Table6[[#This Row],[Away Kicking Points]]/IF(Table6[[#This Row],[Away Bowl Scores]]=0, 1, Table6[[#This Row],[Away Bowl Scores]])</f>
        <v>0.42857142857142855</v>
      </c>
      <c r="J58" s="3">
        <f>Table6[[#This Row],[Home Kicking Points]]/IF(Table6[[#This Row],[Home Bowl Scores]]=0, 1, Table6[[#This Row],[Home Bowl Scores]])</f>
        <v>0.22580645161290322</v>
      </c>
    </row>
    <row r="59" spans="1:10" x14ac:dyDescent="0.3">
      <c r="A59" t="s">
        <v>806</v>
      </c>
      <c r="B59" t="s">
        <v>1542</v>
      </c>
      <c r="C59" t="s">
        <v>4820</v>
      </c>
      <c r="D59">
        <v>13257</v>
      </c>
      <c r="E59">
        <v>24</v>
      </c>
      <c r="F59">
        <v>21</v>
      </c>
      <c r="G59">
        <f>SUMIFS('Player Stats'!AH:AH, 'Player Stats'!A:A, Table6[[#This Row],[id]], 'Player Stats'!B:B, Table6[[#This Row],[Away Team]])</f>
        <v>9</v>
      </c>
      <c r="H59">
        <f>SUMIFS('Player Stats'!AH:AH, 'Player Stats'!A:A, Table6[[#This Row],[id]], 'Player Stats'!B:B, Table6[[#This Row],[Home Team]])</f>
        <v>6</v>
      </c>
      <c r="I59" s="3">
        <f>Table6[[#This Row],[Away Kicking Points]]/IF(Table6[[#This Row],[Away Bowl Scores]]=0, 1, Table6[[#This Row],[Away Bowl Scores]])</f>
        <v>0.42857142857142855</v>
      </c>
      <c r="J59" s="3">
        <f>Table6[[#This Row],[Home Kicking Points]]/IF(Table6[[#This Row],[Home Bowl Scores]]=0, 1, Table6[[#This Row],[Home Bowl Scores]])</f>
        <v>0.25</v>
      </c>
    </row>
    <row r="60" spans="1:10" x14ac:dyDescent="0.3">
      <c r="A60" t="s">
        <v>846</v>
      </c>
      <c r="B60" t="s">
        <v>882</v>
      </c>
      <c r="C60" t="s">
        <v>4814</v>
      </c>
      <c r="D60">
        <v>5898</v>
      </c>
      <c r="E60">
        <v>28</v>
      </c>
      <c r="F60">
        <v>14</v>
      </c>
      <c r="G60">
        <f>SUMIFS('Player Stats'!AH:AH, 'Player Stats'!A:A, Table6[[#This Row],[id]], 'Player Stats'!B:B, Table6[[#This Row],[Away Team]])</f>
        <v>6</v>
      </c>
      <c r="H60">
        <f>SUMIFS('Player Stats'!AH:AH, 'Player Stats'!A:A, Table6[[#This Row],[id]], 'Player Stats'!B:B, Table6[[#This Row],[Home Team]])</f>
        <v>4</v>
      </c>
      <c r="I60" s="3">
        <f>Table6[[#This Row],[Away Kicking Points]]/IF(Table6[[#This Row],[Away Bowl Scores]]=0, 1, Table6[[#This Row],[Away Bowl Scores]])</f>
        <v>0.42857142857142855</v>
      </c>
      <c r="J60" s="3">
        <f>Table6[[#This Row],[Home Kicking Points]]/IF(Table6[[#This Row],[Home Bowl Scores]]=0, 1, Table6[[#This Row],[Home Bowl Scores]])</f>
        <v>0.14285714285714285</v>
      </c>
    </row>
    <row r="61" spans="1:10" x14ac:dyDescent="0.3">
      <c r="A61" t="s">
        <v>715</v>
      </c>
      <c r="B61" t="s">
        <v>746</v>
      </c>
      <c r="C61" t="s">
        <v>4800</v>
      </c>
      <c r="D61">
        <v>16227</v>
      </c>
      <c r="E61">
        <v>7</v>
      </c>
      <c r="F61">
        <v>14</v>
      </c>
      <c r="G61">
        <f>SUMIFS('Player Stats'!AH:AH, 'Player Stats'!A:A, Table6[[#This Row],[id]], 'Player Stats'!B:B, Table6[[#This Row],[Away Team]])</f>
        <v>6</v>
      </c>
      <c r="H61">
        <f>SUMIFS('Player Stats'!AH:AH, 'Player Stats'!A:A, Table6[[#This Row],[id]], 'Player Stats'!B:B, Table6[[#This Row],[Home Team]])</f>
        <v>1</v>
      </c>
      <c r="I61" s="3">
        <f>Table6[[#This Row],[Away Kicking Points]]/IF(Table6[[#This Row],[Away Bowl Scores]]=0, 1, Table6[[#This Row],[Away Bowl Scores]])</f>
        <v>0.42857142857142855</v>
      </c>
      <c r="J61" s="3">
        <f>Table6[[#This Row],[Home Kicking Points]]/IF(Table6[[#This Row],[Home Bowl Scores]]=0, 1, Table6[[#This Row],[Home Bowl Scores]])</f>
        <v>0.14285714285714285</v>
      </c>
    </row>
    <row r="62" spans="1:10" x14ac:dyDescent="0.3">
      <c r="A62" t="s">
        <v>162</v>
      </c>
      <c r="B62" t="s">
        <v>303</v>
      </c>
      <c r="C62" t="s">
        <v>4853</v>
      </c>
      <c r="D62">
        <v>14752</v>
      </c>
      <c r="E62">
        <v>41</v>
      </c>
      <c r="F62">
        <v>44</v>
      </c>
      <c r="G62">
        <f>SUMIFS('Player Stats'!AH:AH, 'Player Stats'!A:A, Table6[[#This Row],[id]], 'Player Stats'!B:B, Table6[[#This Row],[Away Team]])</f>
        <v>18</v>
      </c>
      <c r="H62">
        <f>SUMIFS('Player Stats'!AH:AH, 'Player Stats'!A:A, Table6[[#This Row],[id]], 'Player Stats'!B:B, Table6[[#This Row],[Home Team]])</f>
        <v>11</v>
      </c>
      <c r="I62" s="3">
        <f>Table6[[#This Row],[Away Kicking Points]]/IF(Table6[[#This Row],[Away Bowl Scores]]=0, 1, Table6[[#This Row],[Away Bowl Scores]])</f>
        <v>0.40909090909090912</v>
      </c>
      <c r="J62" s="3">
        <f>Table6[[#This Row],[Home Kicking Points]]/IF(Table6[[#This Row],[Home Bowl Scores]]=0, 1, Table6[[#This Row],[Home Bowl Scores]])</f>
        <v>0.26829268292682928</v>
      </c>
    </row>
    <row r="63" spans="1:10" x14ac:dyDescent="0.3">
      <c r="A63" t="s">
        <v>730</v>
      </c>
      <c r="B63" t="s">
        <v>1331</v>
      </c>
      <c r="C63" t="s">
        <v>4823</v>
      </c>
      <c r="D63">
        <v>23940</v>
      </c>
      <c r="E63">
        <v>59</v>
      </c>
      <c r="F63">
        <v>20</v>
      </c>
      <c r="G63">
        <f>SUMIFS('Player Stats'!AH:AH, 'Player Stats'!A:A, Table6[[#This Row],[id]], 'Player Stats'!B:B, Table6[[#This Row],[Away Team]])</f>
        <v>8</v>
      </c>
      <c r="H63">
        <f>SUMIFS('Player Stats'!AH:AH, 'Player Stats'!A:A, Table6[[#This Row],[id]], 'Player Stats'!B:B, Table6[[#This Row],[Home Team]])</f>
        <v>9</v>
      </c>
      <c r="I63" s="3">
        <f>Table6[[#This Row],[Away Kicking Points]]/IF(Table6[[#This Row],[Away Bowl Scores]]=0, 1, Table6[[#This Row],[Away Bowl Scores]])</f>
        <v>0.4</v>
      </c>
      <c r="J63" s="3">
        <f>Table6[[#This Row],[Home Kicking Points]]/IF(Table6[[#This Row],[Home Bowl Scores]]=0, 1, Table6[[#This Row],[Home Bowl Scores]])</f>
        <v>0.15254237288135594</v>
      </c>
    </row>
    <row r="64" spans="1:10" x14ac:dyDescent="0.3">
      <c r="A64" t="s">
        <v>1678</v>
      </c>
      <c r="B64" t="s">
        <v>363</v>
      </c>
      <c r="C64" t="s">
        <v>4802</v>
      </c>
      <c r="D64">
        <v>16230</v>
      </c>
      <c r="E64">
        <v>51</v>
      </c>
      <c r="F64">
        <v>20</v>
      </c>
      <c r="G64">
        <f>SUMIFS('Player Stats'!AH:AH, 'Player Stats'!A:A, Table6[[#This Row],[id]], 'Player Stats'!B:B, Table6[[#This Row],[Away Team]])</f>
        <v>8</v>
      </c>
      <c r="H64">
        <f>SUMIFS('Player Stats'!AH:AH, 'Player Stats'!A:A, Table6[[#This Row],[id]], 'Player Stats'!B:B, Table6[[#This Row],[Home Team]])</f>
        <v>9</v>
      </c>
      <c r="I64" s="3">
        <f>Table6[[#This Row],[Away Kicking Points]]/IF(Table6[[#This Row],[Away Bowl Scores]]=0, 1, Table6[[#This Row],[Away Bowl Scores]])</f>
        <v>0.4</v>
      </c>
      <c r="J64" s="3">
        <f>Table6[[#This Row],[Home Kicking Points]]/IF(Table6[[#This Row],[Home Bowl Scores]]=0, 1, Table6[[#This Row],[Home Bowl Scores]])</f>
        <v>0.17647058823529413</v>
      </c>
    </row>
    <row r="65" spans="1:10" x14ac:dyDescent="0.3">
      <c r="A65" t="s">
        <v>626</v>
      </c>
      <c r="B65" t="s">
        <v>1292</v>
      </c>
      <c r="C65" t="s">
        <v>4824</v>
      </c>
      <c r="D65">
        <v>25528</v>
      </c>
      <c r="E65">
        <v>48</v>
      </c>
      <c r="F65">
        <v>20</v>
      </c>
      <c r="G65">
        <f>SUMIFS('Player Stats'!AH:AH, 'Player Stats'!A:A, Table6[[#This Row],[id]], 'Player Stats'!B:B, Table6[[#This Row],[Away Team]])</f>
        <v>8</v>
      </c>
      <c r="H65">
        <f>SUMIFS('Player Stats'!AH:AH, 'Player Stats'!A:A, Table6[[#This Row],[id]], 'Player Stats'!B:B, Table6[[#This Row],[Home Team]])</f>
        <v>12</v>
      </c>
      <c r="I65" s="3">
        <f>Table6[[#This Row],[Away Kicking Points]]/IF(Table6[[#This Row],[Away Bowl Scores]]=0, 1, Table6[[#This Row],[Away Bowl Scores]])</f>
        <v>0.4</v>
      </c>
      <c r="J65" s="3">
        <f>Table6[[#This Row],[Home Kicking Points]]/IF(Table6[[#This Row],[Home Bowl Scores]]=0, 1, Table6[[#This Row],[Home Bowl Scores]])</f>
        <v>0.25</v>
      </c>
    </row>
    <row r="66" spans="1:10" x14ac:dyDescent="0.3">
      <c r="A66" t="s">
        <v>1076</v>
      </c>
      <c r="B66" t="s">
        <v>886</v>
      </c>
      <c r="C66" t="s">
        <v>4820</v>
      </c>
      <c r="D66">
        <v>16246</v>
      </c>
      <c r="E66">
        <v>48</v>
      </c>
      <c r="F66">
        <v>20</v>
      </c>
      <c r="G66">
        <f>SUMIFS('Player Stats'!AH:AH, 'Player Stats'!A:A, Table6[[#This Row],[id]], 'Player Stats'!B:B, Table6[[#This Row],[Away Team]])</f>
        <v>8</v>
      </c>
      <c r="H66">
        <f>SUMIFS('Player Stats'!AH:AH, 'Player Stats'!A:A, Table6[[#This Row],[id]], 'Player Stats'!B:B, Table6[[#This Row],[Home Team]])</f>
        <v>12</v>
      </c>
      <c r="I66" s="3">
        <f>Table6[[#This Row],[Away Kicking Points]]/IF(Table6[[#This Row],[Away Bowl Scores]]=0, 1, Table6[[#This Row],[Away Bowl Scores]])</f>
        <v>0.4</v>
      </c>
      <c r="J66" s="3">
        <f>Table6[[#This Row],[Home Kicking Points]]/IF(Table6[[#This Row],[Home Bowl Scores]]=0, 1, Table6[[#This Row],[Home Bowl Scores]])</f>
        <v>0.25</v>
      </c>
    </row>
    <row r="67" spans="1:10" x14ac:dyDescent="0.3">
      <c r="A67" t="s">
        <v>62</v>
      </c>
      <c r="B67" t="s">
        <v>715</v>
      </c>
      <c r="C67" t="s">
        <v>4795</v>
      </c>
      <c r="D67">
        <v>14735</v>
      </c>
      <c r="E67">
        <v>47</v>
      </c>
      <c r="F67">
        <v>20</v>
      </c>
      <c r="G67">
        <f>SUMIFS('Player Stats'!AH:AH, 'Player Stats'!A:A, Table6[[#This Row],[id]], 'Player Stats'!B:B, Table6[[#This Row],[Away Team]])</f>
        <v>8</v>
      </c>
      <c r="H67">
        <f>SUMIFS('Player Stats'!AH:AH, 'Player Stats'!A:A, Table6[[#This Row],[id]], 'Player Stats'!B:B, Table6[[#This Row],[Home Team]])</f>
        <v>11</v>
      </c>
      <c r="I67" s="3">
        <f>Table6[[#This Row],[Away Kicking Points]]/IF(Table6[[#This Row],[Away Bowl Scores]]=0, 1, Table6[[#This Row],[Away Bowl Scores]])</f>
        <v>0.4</v>
      </c>
      <c r="J67" s="3">
        <f>Table6[[#This Row],[Home Kicking Points]]/IF(Table6[[#This Row],[Home Bowl Scores]]=0, 1, Table6[[#This Row],[Home Bowl Scores]])</f>
        <v>0.23404255319148937</v>
      </c>
    </row>
    <row r="68" spans="1:10" x14ac:dyDescent="0.3">
      <c r="A68" t="s">
        <v>162</v>
      </c>
      <c r="B68" t="s">
        <v>165</v>
      </c>
      <c r="C68" t="s">
        <v>4790</v>
      </c>
      <c r="D68">
        <v>27081</v>
      </c>
      <c r="E68">
        <v>55</v>
      </c>
      <c r="F68">
        <v>10</v>
      </c>
      <c r="G68">
        <f>SUMIFS('Player Stats'!AH:AH, 'Player Stats'!A:A, Table6[[#This Row],[id]], 'Player Stats'!B:B, Table6[[#This Row],[Away Team]])</f>
        <v>4</v>
      </c>
      <c r="H68">
        <f>SUMIFS('Player Stats'!AH:AH, 'Player Stats'!A:A, Table6[[#This Row],[id]], 'Player Stats'!B:B, Table6[[#This Row],[Home Team]])</f>
        <v>13</v>
      </c>
      <c r="I68" s="3">
        <f>Table6[[#This Row],[Away Kicking Points]]/IF(Table6[[#This Row],[Away Bowl Scores]]=0, 1, Table6[[#This Row],[Away Bowl Scores]])</f>
        <v>0.4</v>
      </c>
      <c r="J68" s="3">
        <f>Table6[[#This Row],[Home Kicking Points]]/IF(Table6[[#This Row],[Home Bowl Scores]]=0, 1, Table6[[#This Row],[Home Bowl Scores]])</f>
        <v>0.23636363636363636</v>
      </c>
    </row>
    <row r="69" spans="1:10" x14ac:dyDescent="0.3">
      <c r="A69" t="s">
        <v>1331</v>
      </c>
      <c r="B69" t="s">
        <v>455</v>
      </c>
      <c r="C69" t="s">
        <v>4813</v>
      </c>
      <c r="D69">
        <v>5899</v>
      </c>
      <c r="E69">
        <v>31</v>
      </c>
      <c r="F69">
        <v>30</v>
      </c>
      <c r="G69">
        <f>SUMIFS('Player Stats'!AH:AH, 'Player Stats'!A:A, Table6[[#This Row],[id]], 'Player Stats'!B:B, Table6[[#This Row],[Away Team]])</f>
        <v>12</v>
      </c>
      <c r="H69">
        <f>SUMIFS('Player Stats'!AH:AH, 'Player Stats'!A:A, Table6[[#This Row],[id]], 'Player Stats'!B:B, Table6[[#This Row],[Home Team]])</f>
        <v>7</v>
      </c>
      <c r="I69" s="3">
        <f>Table6[[#This Row],[Away Kicking Points]]/IF(Table6[[#This Row],[Away Bowl Scores]]=0, 1, Table6[[#This Row],[Away Bowl Scores]])</f>
        <v>0.4</v>
      </c>
      <c r="J69" s="3">
        <f>Table6[[#This Row],[Home Kicking Points]]/IF(Table6[[#This Row],[Home Bowl Scores]]=0, 1, Table6[[#This Row],[Home Bowl Scores]])</f>
        <v>0.22580645161290322</v>
      </c>
    </row>
    <row r="70" spans="1:10" x14ac:dyDescent="0.3">
      <c r="A70" t="s">
        <v>808</v>
      </c>
      <c r="B70" t="s">
        <v>611</v>
      </c>
      <c r="C70" t="s">
        <v>4836</v>
      </c>
      <c r="D70">
        <v>1398</v>
      </c>
      <c r="E70">
        <v>41</v>
      </c>
      <c r="F70">
        <v>20</v>
      </c>
      <c r="G70">
        <f>SUMIFS('Player Stats'!AH:AH, 'Player Stats'!A:A, Table6[[#This Row],[id]], 'Player Stats'!B:B, Table6[[#This Row],[Away Team]])</f>
        <v>8</v>
      </c>
      <c r="H70">
        <f>SUMIFS('Player Stats'!AH:AH, 'Player Stats'!A:A, Table6[[#This Row],[id]], 'Player Stats'!B:B, Table6[[#This Row],[Home Team]])</f>
        <v>5</v>
      </c>
      <c r="I70" s="3">
        <f>Table6[[#This Row],[Away Kicking Points]]/IF(Table6[[#This Row],[Away Bowl Scores]]=0, 1, Table6[[#This Row],[Away Bowl Scores]])</f>
        <v>0.4</v>
      </c>
      <c r="J70" s="3">
        <f>Table6[[#This Row],[Home Kicking Points]]/IF(Table6[[#This Row],[Home Bowl Scores]]=0, 1, Table6[[#This Row],[Home Bowl Scores]])</f>
        <v>0.12195121951219512</v>
      </c>
    </row>
    <row r="71" spans="1:10" x14ac:dyDescent="0.3">
      <c r="A71" t="s">
        <v>87</v>
      </c>
      <c r="B71" t="s">
        <v>1021</v>
      </c>
      <c r="C71" t="s">
        <v>4842</v>
      </c>
      <c r="D71">
        <v>17767</v>
      </c>
      <c r="E71">
        <v>38</v>
      </c>
      <c r="F71">
        <v>20</v>
      </c>
      <c r="G71">
        <f>SUMIFS('Player Stats'!AH:AH, 'Player Stats'!A:A, Table6[[#This Row],[id]], 'Player Stats'!B:B, Table6[[#This Row],[Away Team]])</f>
        <v>8</v>
      </c>
      <c r="H71">
        <f>SUMIFS('Player Stats'!AH:AH, 'Player Stats'!A:A, Table6[[#This Row],[id]], 'Player Stats'!B:B, Table6[[#This Row],[Home Team]])</f>
        <v>8</v>
      </c>
      <c r="I71" s="3">
        <f>Table6[[#This Row],[Away Kicking Points]]/IF(Table6[[#This Row],[Away Bowl Scores]]=0, 1, Table6[[#This Row],[Away Bowl Scores]])</f>
        <v>0.4</v>
      </c>
      <c r="J71" s="3">
        <f>Table6[[#This Row],[Home Kicking Points]]/IF(Table6[[#This Row],[Home Bowl Scores]]=0, 1, Table6[[#This Row],[Home Bowl Scores]])</f>
        <v>0.21052631578947367</v>
      </c>
    </row>
    <row r="72" spans="1:10" x14ac:dyDescent="0.3">
      <c r="A72" t="s">
        <v>1715</v>
      </c>
      <c r="B72" t="s">
        <v>1076</v>
      </c>
      <c r="C72" t="s">
        <v>4851</v>
      </c>
      <c r="D72">
        <v>13256</v>
      </c>
      <c r="E72">
        <v>38</v>
      </c>
      <c r="F72">
        <v>20</v>
      </c>
      <c r="G72">
        <f>SUMIFS('Player Stats'!AH:AH, 'Player Stats'!A:A, Table6[[#This Row],[id]], 'Player Stats'!B:B, Table6[[#This Row],[Away Team]])</f>
        <v>8</v>
      </c>
      <c r="H72">
        <f>SUMIFS('Player Stats'!AH:AH, 'Player Stats'!A:A, Table6[[#This Row],[id]], 'Player Stats'!B:B, Table6[[#This Row],[Home Team]])</f>
        <v>8</v>
      </c>
      <c r="I72" s="3">
        <f>Table6[[#This Row],[Away Kicking Points]]/IF(Table6[[#This Row],[Away Bowl Scores]]=0, 1, Table6[[#This Row],[Away Bowl Scores]])</f>
        <v>0.4</v>
      </c>
      <c r="J72" s="3">
        <f>Table6[[#This Row],[Home Kicking Points]]/IF(Table6[[#This Row],[Home Bowl Scores]]=0, 1, Table6[[#This Row],[Home Bowl Scores]])</f>
        <v>0.21052631578947367</v>
      </c>
    </row>
    <row r="73" spans="1:10" x14ac:dyDescent="0.3">
      <c r="A73" t="s">
        <v>501</v>
      </c>
      <c r="B73" t="s">
        <v>1035</v>
      </c>
      <c r="C73" t="s">
        <v>4831</v>
      </c>
      <c r="D73">
        <v>20836</v>
      </c>
      <c r="E73">
        <v>27</v>
      </c>
      <c r="F73">
        <v>30</v>
      </c>
      <c r="G73">
        <f>SUMIFS('Player Stats'!AH:AH, 'Player Stats'!A:A, Table6[[#This Row],[id]], 'Player Stats'!B:B, Table6[[#This Row],[Away Team]])</f>
        <v>12</v>
      </c>
      <c r="H73">
        <f>SUMIFS('Player Stats'!AH:AH, 'Player Stats'!A:A, Table6[[#This Row],[id]], 'Player Stats'!B:B, Table6[[#This Row],[Home Team]])</f>
        <v>9</v>
      </c>
      <c r="I73" s="3">
        <f>Table6[[#This Row],[Away Kicking Points]]/IF(Table6[[#This Row],[Away Bowl Scores]]=0, 1, Table6[[#This Row],[Away Bowl Scores]])</f>
        <v>0.4</v>
      </c>
      <c r="J73" s="3">
        <f>Table6[[#This Row],[Home Kicking Points]]/IF(Table6[[#This Row],[Home Bowl Scores]]=0, 1, Table6[[#This Row],[Home Bowl Scores]])</f>
        <v>0.33333333333333331</v>
      </c>
    </row>
    <row r="74" spans="1:10" x14ac:dyDescent="0.3">
      <c r="A74" t="s">
        <v>301</v>
      </c>
      <c r="B74" t="s">
        <v>1678</v>
      </c>
      <c r="C74" t="s">
        <v>4830</v>
      </c>
      <c r="D74">
        <v>20839</v>
      </c>
      <c r="E74">
        <v>37</v>
      </c>
      <c r="F74">
        <v>20</v>
      </c>
      <c r="G74">
        <f>SUMIFS('Player Stats'!AH:AH, 'Player Stats'!A:A, Table6[[#This Row],[id]], 'Player Stats'!B:B, Table6[[#This Row],[Away Team]])</f>
        <v>8</v>
      </c>
      <c r="H74">
        <f>SUMIFS('Player Stats'!AH:AH, 'Player Stats'!A:A, Table6[[#This Row],[id]], 'Player Stats'!B:B, Table6[[#This Row],[Home Team]])</f>
        <v>7</v>
      </c>
      <c r="I74" s="3">
        <f>Table6[[#This Row],[Away Kicking Points]]/IF(Table6[[#This Row],[Away Bowl Scores]]=0, 1, Table6[[#This Row],[Away Bowl Scores]])</f>
        <v>0.4</v>
      </c>
      <c r="J74" s="3">
        <f>Table6[[#This Row],[Home Kicking Points]]/IF(Table6[[#This Row],[Home Bowl Scores]]=0, 1, Table6[[#This Row],[Home Bowl Scores]])</f>
        <v>0.1891891891891892</v>
      </c>
    </row>
    <row r="75" spans="1:10" x14ac:dyDescent="0.3">
      <c r="A75" t="s">
        <v>670</v>
      </c>
      <c r="B75" t="s">
        <v>692</v>
      </c>
      <c r="C75" t="s">
        <v>4814</v>
      </c>
      <c r="D75">
        <v>16235</v>
      </c>
      <c r="E75">
        <v>27</v>
      </c>
      <c r="F75">
        <v>30</v>
      </c>
      <c r="G75">
        <f>SUMIFS('Player Stats'!AH:AH, 'Player Stats'!A:A, Table6[[#This Row],[id]], 'Player Stats'!B:B, Table6[[#This Row],[Away Team]])</f>
        <v>12</v>
      </c>
      <c r="H75">
        <f>SUMIFS('Player Stats'!AH:AH, 'Player Stats'!A:A, Table6[[#This Row],[id]], 'Player Stats'!B:B, Table6[[#This Row],[Home Team]])</f>
        <v>3</v>
      </c>
      <c r="I75" s="3">
        <f>Table6[[#This Row],[Away Kicking Points]]/IF(Table6[[#This Row],[Away Bowl Scores]]=0, 1, Table6[[#This Row],[Away Bowl Scores]])</f>
        <v>0.4</v>
      </c>
      <c r="J75" s="3">
        <f>Table6[[#This Row],[Home Kicking Points]]/IF(Table6[[#This Row],[Home Bowl Scores]]=0, 1, Table6[[#This Row],[Home Bowl Scores]])</f>
        <v>0.1111111111111111</v>
      </c>
    </row>
    <row r="76" spans="1:10" x14ac:dyDescent="0.3">
      <c r="A76" t="s">
        <v>826</v>
      </c>
      <c r="B76" t="s">
        <v>529</v>
      </c>
      <c r="C76" t="s">
        <v>4824</v>
      </c>
      <c r="D76">
        <v>1402</v>
      </c>
      <c r="E76">
        <v>37</v>
      </c>
      <c r="F76">
        <v>20</v>
      </c>
      <c r="G76">
        <f>SUMIFS('Player Stats'!AH:AH, 'Player Stats'!A:A, Table6[[#This Row],[id]], 'Player Stats'!B:B, Table6[[#This Row],[Away Team]])</f>
        <v>8</v>
      </c>
      <c r="H76">
        <f>SUMIFS('Player Stats'!AH:AH, 'Player Stats'!A:A, Table6[[#This Row],[id]], 'Player Stats'!B:B, Table6[[#This Row],[Home Team]])</f>
        <v>13</v>
      </c>
      <c r="I76" s="3">
        <f>Table6[[#This Row],[Away Kicking Points]]/IF(Table6[[#This Row],[Away Bowl Scores]]=0, 1, Table6[[#This Row],[Away Bowl Scores]])</f>
        <v>0.4</v>
      </c>
      <c r="J76" s="3">
        <f>Table6[[#This Row],[Home Kicking Points]]/IF(Table6[[#This Row],[Home Bowl Scores]]=0, 1, Table6[[#This Row],[Home Bowl Scores]])</f>
        <v>0.35135135135135137</v>
      </c>
    </row>
    <row r="77" spans="1:10" x14ac:dyDescent="0.3">
      <c r="A77" t="s">
        <v>1170</v>
      </c>
      <c r="B77" t="s">
        <v>2016</v>
      </c>
      <c r="C77" t="s">
        <v>4797</v>
      </c>
      <c r="D77">
        <v>14725</v>
      </c>
      <c r="E77">
        <v>45</v>
      </c>
      <c r="F77">
        <v>10</v>
      </c>
      <c r="G77">
        <f>SUMIFS('Player Stats'!AH:AH, 'Player Stats'!A:A, Table6[[#This Row],[id]], 'Player Stats'!B:B, Table6[[#This Row],[Away Team]])</f>
        <v>4</v>
      </c>
      <c r="H77">
        <f>SUMIFS('Player Stats'!AH:AH, 'Player Stats'!A:A, Table6[[#This Row],[id]], 'Player Stats'!B:B, Table6[[#This Row],[Home Team]])</f>
        <v>9</v>
      </c>
      <c r="I77" s="3">
        <f>Table6[[#This Row],[Away Kicking Points]]/IF(Table6[[#This Row],[Away Bowl Scores]]=0, 1, Table6[[#This Row],[Away Bowl Scores]])</f>
        <v>0.4</v>
      </c>
      <c r="J77" s="3">
        <f>Table6[[#This Row],[Home Kicking Points]]/IF(Table6[[#This Row],[Home Bowl Scores]]=0, 1, Table6[[#This Row],[Home Bowl Scores]])</f>
        <v>0.2</v>
      </c>
    </row>
    <row r="78" spans="1:10" x14ac:dyDescent="0.3">
      <c r="A78" t="s">
        <v>570</v>
      </c>
      <c r="B78" t="s">
        <v>1153</v>
      </c>
      <c r="C78" t="s">
        <v>4803</v>
      </c>
      <c r="D78">
        <v>10204</v>
      </c>
      <c r="E78">
        <v>45</v>
      </c>
      <c r="F78">
        <v>10</v>
      </c>
      <c r="G78">
        <f>SUMIFS('Player Stats'!AH:AH, 'Player Stats'!A:A, Table6[[#This Row],[id]], 'Player Stats'!B:B, Table6[[#This Row],[Away Team]])</f>
        <v>4</v>
      </c>
      <c r="H78">
        <f>SUMIFS('Player Stats'!AH:AH, 'Player Stats'!A:A, Table6[[#This Row],[id]], 'Player Stats'!B:B, Table6[[#This Row],[Home Team]])</f>
        <v>9</v>
      </c>
      <c r="I78" s="3">
        <f>Table6[[#This Row],[Away Kicking Points]]/IF(Table6[[#This Row],[Away Bowl Scores]]=0, 1, Table6[[#This Row],[Away Bowl Scores]])</f>
        <v>0.4</v>
      </c>
      <c r="J78" s="3">
        <f>Table6[[#This Row],[Home Kicking Points]]/IF(Table6[[#This Row],[Home Bowl Scores]]=0, 1, Table6[[#This Row],[Home Bowl Scores]])</f>
        <v>0.2</v>
      </c>
    </row>
    <row r="79" spans="1:10" x14ac:dyDescent="0.3">
      <c r="A79" t="s">
        <v>343</v>
      </c>
      <c r="B79" t="s">
        <v>505</v>
      </c>
      <c r="C79" t="s">
        <v>4836</v>
      </c>
      <c r="D79">
        <v>19262</v>
      </c>
      <c r="E79">
        <v>34</v>
      </c>
      <c r="F79">
        <v>20</v>
      </c>
      <c r="G79">
        <f>SUMIFS('Player Stats'!AH:AH, 'Player Stats'!A:A, Table6[[#This Row],[id]], 'Player Stats'!B:B, Table6[[#This Row],[Away Team]])</f>
        <v>8</v>
      </c>
      <c r="H79">
        <f>SUMIFS('Player Stats'!AH:AH, 'Player Stats'!A:A, Table6[[#This Row],[id]], 'Player Stats'!B:B, Table6[[#This Row],[Home Team]])</f>
        <v>10</v>
      </c>
      <c r="I79" s="3">
        <f>Table6[[#This Row],[Away Kicking Points]]/IF(Table6[[#This Row],[Away Bowl Scores]]=0, 1, Table6[[#This Row],[Away Bowl Scores]])</f>
        <v>0.4</v>
      </c>
      <c r="J79" s="3">
        <f>Table6[[#This Row],[Home Kicking Points]]/IF(Table6[[#This Row],[Home Bowl Scores]]=0, 1, Table6[[#This Row],[Home Bowl Scores]])</f>
        <v>0.29411764705882354</v>
      </c>
    </row>
    <row r="80" spans="1:10" x14ac:dyDescent="0.3">
      <c r="A80" t="s">
        <v>787</v>
      </c>
      <c r="B80" t="s">
        <v>629</v>
      </c>
      <c r="C80" t="s">
        <v>4800</v>
      </c>
      <c r="D80">
        <v>11694</v>
      </c>
      <c r="E80">
        <v>24</v>
      </c>
      <c r="F80">
        <v>30</v>
      </c>
      <c r="G80">
        <f>SUMIFS('Player Stats'!AH:AH, 'Player Stats'!A:A, Table6[[#This Row],[id]], 'Player Stats'!B:B, Table6[[#This Row],[Away Team]])</f>
        <v>12</v>
      </c>
      <c r="H80">
        <f>SUMIFS('Player Stats'!AH:AH, 'Player Stats'!A:A, Table6[[#This Row],[id]], 'Player Stats'!B:B, Table6[[#This Row],[Home Team]])</f>
        <v>6</v>
      </c>
      <c r="I80" s="3">
        <f>Table6[[#This Row],[Away Kicking Points]]/IF(Table6[[#This Row],[Away Bowl Scores]]=0, 1, Table6[[#This Row],[Away Bowl Scores]])</f>
        <v>0.4</v>
      </c>
      <c r="J80" s="3">
        <f>Table6[[#This Row],[Home Kicking Points]]/IF(Table6[[#This Row],[Home Bowl Scores]]=0, 1, Table6[[#This Row],[Home Bowl Scores]])</f>
        <v>0.25</v>
      </c>
    </row>
    <row r="81" spans="1:10" x14ac:dyDescent="0.3">
      <c r="A81" t="s">
        <v>1448</v>
      </c>
      <c r="B81" t="s">
        <v>2016</v>
      </c>
      <c r="C81" t="s">
        <v>4797</v>
      </c>
      <c r="D81">
        <v>19245</v>
      </c>
      <c r="E81">
        <v>43</v>
      </c>
      <c r="F81">
        <v>10</v>
      </c>
      <c r="G81">
        <f>SUMIFS('Player Stats'!AH:AH, 'Player Stats'!A:A, Table6[[#This Row],[id]], 'Player Stats'!B:B, Table6[[#This Row],[Away Team]])</f>
        <v>4</v>
      </c>
      <c r="H81">
        <f>SUMIFS('Player Stats'!AH:AH, 'Player Stats'!A:A, Table6[[#This Row],[id]], 'Player Stats'!B:B, Table6[[#This Row],[Home Team]])</f>
        <v>11</v>
      </c>
      <c r="I81" s="3">
        <f>Table6[[#This Row],[Away Kicking Points]]/IF(Table6[[#This Row],[Away Bowl Scores]]=0, 1, Table6[[#This Row],[Away Bowl Scores]])</f>
        <v>0.4</v>
      </c>
      <c r="J81" s="3">
        <f>Table6[[#This Row],[Home Kicking Points]]/IF(Table6[[#This Row],[Home Bowl Scores]]=0, 1, Table6[[#This Row],[Home Bowl Scores]])</f>
        <v>0.2558139534883721</v>
      </c>
    </row>
    <row r="82" spans="1:10" x14ac:dyDescent="0.3">
      <c r="A82" t="s">
        <v>1625</v>
      </c>
      <c r="B82" t="s">
        <v>505</v>
      </c>
      <c r="C82" t="s">
        <v>4811</v>
      </c>
      <c r="D82">
        <v>13239</v>
      </c>
      <c r="E82">
        <v>23</v>
      </c>
      <c r="F82">
        <v>30</v>
      </c>
      <c r="G82">
        <f>SUMIFS('Player Stats'!AH:AH, 'Player Stats'!A:A, Table6[[#This Row],[id]], 'Player Stats'!B:B, Table6[[#This Row],[Away Team]])</f>
        <v>12</v>
      </c>
      <c r="H82">
        <f>SUMIFS('Player Stats'!AH:AH, 'Player Stats'!A:A, Table6[[#This Row],[id]], 'Player Stats'!B:B, Table6[[#This Row],[Home Team]])</f>
        <v>5</v>
      </c>
      <c r="I82" s="3">
        <f>Table6[[#This Row],[Away Kicking Points]]/IF(Table6[[#This Row],[Away Bowl Scores]]=0, 1, Table6[[#This Row],[Away Bowl Scores]])</f>
        <v>0.4</v>
      </c>
      <c r="J82" s="3">
        <f>Table6[[#This Row],[Home Kicking Points]]/IF(Table6[[#This Row],[Home Bowl Scores]]=0, 1, Table6[[#This Row],[Home Bowl Scores]])</f>
        <v>0.21739130434782608</v>
      </c>
    </row>
    <row r="83" spans="1:10" x14ac:dyDescent="0.3">
      <c r="A83" t="s">
        <v>2526</v>
      </c>
      <c r="B83" t="s">
        <v>648</v>
      </c>
      <c r="C83" t="s">
        <v>4824</v>
      </c>
      <c r="D83">
        <v>11706</v>
      </c>
      <c r="E83">
        <v>41</v>
      </c>
      <c r="F83">
        <v>10</v>
      </c>
      <c r="G83">
        <f>SUMIFS('Player Stats'!AH:AH, 'Player Stats'!A:A, Table6[[#This Row],[id]], 'Player Stats'!B:B, Table6[[#This Row],[Away Team]])</f>
        <v>4</v>
      </c>
      <c r="H83">
        <f>SUMIFS('Player Stats'!AH:AH, 'Player Stats'!A:A, Table6[[#This Row],[id]], 'Player Stats'!B:B, Table6[[#This Row],[Home Team]])</f>
        <v>11</v>
      </c>
      <c r="I83" s="3">
        <f>Table6[[#This Row],[Away Kicking Points]]/IF(Table6[[#This Row],[Away Bowl Scores]]=0, 1, Table6[[#This Row],[Away Bowl Scores]])</f>
        <v>0.4</v>
      </c>
      <c r="J83" s="3">
        <f>Table6[[#This Row],[Home Kicking Points]]/IF(Table6[[#This Row],[Home Bowl Scores]]=0, 1, Table6[[#This Row],[Home Bowl Scores]])</f>
        <v>0.26829268292682928</v>
      </c>
    </row>
    <row r="84" spans="1:10" x14ac:dyDescent="0.3">
      <c r="A84" t="s">
        <v>118</v>
      </c>
      <c r="B84" t="s">
        <v>1076</v>
      </c>
      <c r="C84" t="s">
        <v>4854</v>
      </c>
      <c r="D84">
        <v>7302</v>
      </c>
      <c r="E84">
        <v>39</v>
      </c>
      <c r="F84">
        <v>10</v>
      </c>
      <c r="G84">
        <f>SUMIFS('Player Stats'!AH:AH, 'Player Stats'!A:A, Table6[[#This Row],[id]], 'Player Stats'!B:B, Table6[[#This Row],[Away Team]])</f>
        <v>4</v>
      </c>
      <c r="H84">
        <f>SUMIFS('Player Stats'!AH:AH, 'Player Stats'!A:A, Table6[[#This Row],[id]], 'Player Stats'!B:B, Table6[[#This Row],[Home Team]])</f>
        <v>15</v>
      </c>
      <c r="I84" s="3">
        <f>Table6[[#This Row],[Away Kicking Points]]/IF(Table6[[#This Row],[Away Bowl Scores]]=0, 1, Table6[[#This Row],[Away Bowl Scores]])</f>
        <v>0.4</v>
      </c>
      <c r="J84" s="3">
        <f>Table6[[#This Row],[Home Kicking Points]]/IF(Table6[[#This Row],[Home Bowl Scores]]=0, 1, Table6[[#This Row],[Home Bowl Scores]])</f>
        <v>0.38461538461538464</v>
      </c>
    </row>
    <row r="85" spans="1:10" x14ac:dyDescent="0.3">
      <c r="A85" t="s">
        <v>1678</v>
      </c>
      <c r="B85" t="s">
        <v>826</v>
      </c>
      <c r="C85" t="s">
        <v>4809</v>
      </c>
      <c r="D85">
        <v>23971</v>
      </c>
      <c r="E85">
        <v>28</v>
      </c>
      <c r="F85">
        <v>20</v>
      </c>
      <c r="G85">
        <f>SUMIFS('Player Stats'!AH:AH, 'Player Stats'!A:A, Table6[[#This Row],[id]], 'Player Stats'!B:B, Table6[[#This Row],[Away Team]])</f>
        <v>8</v>
      </c>
      <c r="H85">
        <f>SUMIFS('Player Stats'!AH:AH, 'Player Stats'!A:A, Table6[[#This Row],[id]], 'Player Stats'!B:B, Table6[[#This Row],[Home Team]])</f>
        <v>4</v>
      </c>
      <c r="I85" s="3">
        <f>Table6[[#This Row],[Away Kicking Points]]/IF(Table6[[#This Row],[Away Bowl Scores]]=0, 1, Table6[[#This Row],[Away Bowl Scores]])</f>
        <v>0.4</v>
      </c>
      <c r="J85" s="3">
        <f>Table6[[#This Row],[Home Kicking Points]]/IF(Table6[[#This Row],[Home Bowl Scores]]=0, 1, Table6[[#This Row],[Home Bowl Scores]])</f>
        <v>0.14285714285714285</v>
      </c>
    </row>
    <row r="86" spans="1:10" x14ac:dyDescent="0.3">
      <c r="A86" t="s">
        <v>730</v>
      </c>
      <c r="B86" t="s">
        <v>527</v>
      </c>
      <c r="C86" t="s">
        <v>4836</v>
      </c>
      <c r="D86">
        <v>7317</v>
      </c>
      <c r="E86">
        <v>18</v>
      </c>
      <c r="F86">
        <v>30</v>
      </c>
      <c r="G86">
        <f>SUMIFS('Player Stats'!AH:AH, 'Player Stats'!A:A, Table6[[#This Row],[id]], 'Player Stats'!B:B, Table6[[#This Row],[Away Team]])</f>
        <v>12</v>
      </c>
      <c r="H86">
        <f>SUMIFS('Player Stats'!AH:AH, 'Player Stats'!A:A, Table6[[#This Row],[id]], 'Player Stats'!B:B, Table6[[#This Row],[Home Team]])</f>
        <v>6</v>
      </c>
      <c r="I86" s="3">
        <f>Table6[[#This Row],[Away Kicking Points]]/IF(Table6[[#This Row],[Away Bowl Scores]]=0, 1, Table6[[#This Row],[Away Bowl Scores]])</f>
        <v>0.4</v>
      </c>
      <c r="J86" s="3">
        <f>Table6[[#This Row],[Home Kicking Points]]/IF(Table6[[#This Row],[Home Bowl Scores]]=0, 1, Table6[[#This Row],[Home Bowl Scores]])</f>
        <v>0.33333333333333331</v>
      </c>
    </row>
    <row r="87" spans="1:10" x14ac:dyDescent="0.3">
      <c r="A87" t="s">
        <v>746</v>
      </c>
      <c r="B87" t="s">
        <v>554</v>
      </c>
      <c r="C87" t="s">
        <v>4848</v>
      </c>
      <c r="D87">
        <v>8724</v>
      </c>
      <c r="E87">
        <v>38</v>
      </c>
      <c r="F87">
        <v>10</v>
      </c>
      <c r="G87">
        <f>SUMIFS('Player Stats'!AH:AH, 'Player Stats'!A:A, Table6[[#This Row],[id]], 'Player Stats'!B:B, Table6[[#This Row],[Away Team]])</f>
        <v>4</v>
      </c>
      <c r="H87">
        <f>SUMIFS('Player Stats'!AH:AH, 'Player Stats'!A:A, Table6[[#This Row],[id]], 'Player Stats'!B:B, Table6[[#This Row],[Home Team]])</f>
        <v>6</v>
      </c>
      <c r="I87" s="3">
        <f>Table6[[#This Row],[Away Kicking Points]]/IF(Table6[[#This Row],[Away Bowl Scores]]=0, 1, Table6[[#This Row],[Away Bowl Scores]])</f>
        <v>0.4</v>
      </c>
      <c r="J87" s="3">
        <f>Table6[[#This Row],[Home Kicking Points]]/IF(Table6[[#This Row],[Home Bowl Scores]]=0, 1, Table6[[#This Row],[Home Bowl Scores]])</f>
        <v>0.15789473684210525</v>
      </c>
    </row>
    <row r="88" spans="1:10" x14ac:dyDescent="0.3">
      <c r="A88" t="s">
        <v>1542</v>
      </c>
      <c r="B88" t="s">
        <v>457</v>
      </c>
      <c r="C88" t="s">
        <v>4803</v>
      </c>
      <c r="D88">
        <v>5896</v>
      </c>
      <c r="E88">
        <v>28</v>
      </c>
      <c r="F88">
        <v>20</v>
      </c>
      <c r="G88">
        <f>SUMIFS('Player Stats'!AH:AH, 'Player Stats'!A:A, Table6[[#This Row],[id]], 'Player Stats'!B:B, Table6[[#This Row],[Away Team]])</f>
        <v>8</v>
      </c>
      <c r="H88">
        <f>SUMIFS('Player Stats'!AH:AH, 'Player Stats'!A:A, Table6[[#This Row],[id]], 'Player Stats'!B:B, Table6[[#This Row],[Home Team]])</f>
        <v>2</v>
      </c>
      <c r="I88" s="3">
        <f>Table6[[#This Row],[Away Kicking Points]]/IF(Table6[[#This Row],[Away Bowl Scores]]=0, 1, Table6[[#This Row],[Away Bowl Scores]])</f>
        <v>0.4</v>
      </c>
      <c r="J88" s="3">
        <f>Table6[[#This Row],[Home Kicking Points]]/IF(Table6[[#This Row],[Home Bowl Scores]]=0, 1, Table6[[#This Row],[Home Bowl Scores]])</f>
        <v>7.1428571428571425E-2</v>
      </c>
    </row>
    <row r="89" spans="1:10" x14ac:dyDescent="0.3">
      <c r="A89" t="s">
        <v>730</v>
      </c>
      <c r="B89" t="s">
        <v>611</v>
      </c>
      <c r="C89" t="s">
        <v>4836</v>
      </c>
      <c r="D89">
        <v>2904</v>
      </c>
      <c r="E89">
        <v>17</v>
      </c>
      <c r="F89">
        <v>30</v>
      </c>
      <c r="G89">
        <f>SUMIFS('Player Stats'!AH:AH, 'Player Stats'!A:A, Table6[[#This Row],[id]], 'Player Stats'!B:B, Table6[[#This Row],[Away Team]])</f>
        <v>12</v>
      </c>
      <c r="H89">
        <f>SUMIFS('Player Stats'!AH:AH, 'Player Stats'!A:A, Table6[[#This Row],[id]], 'Player Stats'!B:B, Table6[[#This Row],[Home Team]])</f>
        <v>5</v>
      </c>
      <c r="I89" s="3">
        <f>Table6[[#This Row],[Away Kicking Points]]/IF(Table6[[#This Row],[Away Bowl Scores]]=0, 1, Table6[[#This Row],[Away Bowl Scores]])</f>
        <v>0.4</v>
      </c>
      <c r="J89" s="3">
        <f>Table6[[#This Row],[Home Kicking Points]]/IF(Table6[[#This Row],[Home Bowl Scores]]=0, 1, Table6[[#This Row],[Home Bowl Scores]])</f>
        <v>0.29411764705882354</v>
      </c>
    </row>
    <row r="90" spans="1:10" x14ac:dyDescent="0.3">
      <c r="A90" t="s">
        <v>62</v>
      </c>
      <c r="B90" t="s">
        <v>64</v>
      </c>
      <c r="C90" t="s">
        <v>4786</v>
      </c>
      <c r="D90">
        <v>27068</v>
      </c>
      <c r="E90">
        <v>34</v>
      </c>
      <c r="F90">
        <v>10</v>
      </c>
      <c r="G90">
        <f>SUMIFS('Player Stats'!AH:AH, 'Player Stats'!A:A, Table6[[#This Row],[id]], 'Player Stats'!B:B, Table6[[#This Row],[Away Team]])</f>
        <v>4</v>
      </c>
      <c r="H90">
        <f>SUMIFS('Player Stats'!AH:AH, 'Player Stats'!A:A, Table6[[#This Row],[id]], 'Player Stats'!B:B, Table6[[#This Row],[Home Team]])</f>
        <v>10</v>
      </c>
      <c r="I90" s="3">
        <f>Table6[[#This Row],[Away Kicking Points]]/IF(Table6[[#This Row],[Away Bowl Scores]]=0, 1, Table6[[#This Row],[Away Bowl Scores]])</f>
        <v>0.4</v>
      </c>
      <c r="J90" s="3">
        <f>Table6[[#This Row],[Home Kicking Points]]/IF(Table6[[#This Row],[Home Bowl Scores]]=0, 1, Table6[[#This Row],[Home Bowl Scores]])</f>
        <v>0.29411764705882354</v>
      </c>
    </row>
    <row r="91" spans="1:10" x14ac:dyDescent="0.3">
      <c r="A91" t="s">
        <v>262</v>
      </c>
      <c r="B91" t="s">
        <v>264</v>
      </c>
      <c r="C91" t="s">
        <v>4794</v>
      </c>
      <c r="D91">
        <v>27080</v>
      </c>
      <c r="E91">
        <v>24</v>
      </c>
      <c r="F91">
        <v>20</v>
      </c>
      <c r="G91">
        <f>SUMIFS('Player Stats'!AH:AH, 'Player Stats'!A:A, Table6[[#This Row],[id]], 'Player Stats'!B:B, Table6[[#This Row],[Away Team]])</f>
        <v>8</v>
      </c>
      <c r="H91">
        <f>SUMIFS('Player Stats'!AH:AH, 'Player Stats'!A:A, Table6[[#This Row],[id]], 'Player Stats'!B:B, Table6[[#This Row],[Home Team]])</f>
        <v>6</v>
      </c>
      <c r="I91" s="3">
        <f>Table6[[#This Row],[Away Kicking Points]]/IF(Table6[[#This Row],[Away Bowl Scores]]=0, 1, Table6[[#This Row],[Away Bowl Scores]])</f>
        <v>0.4</v>
      </c>
      <c r="J91" s="3">
        <f>Table6[[#This Row],[Home Kicking Points]]/IF(Table6[[#This Row],[Home Bowl Scores]]=0, 1, Table6[[#This Row],[Home Bowl Scores]])</f>
        <v>0.25</v>
      </c>
    </row>
    <row r="92" spans="1:10" x14ac:dyDescent="0.3">
      <c r="A92" t="s">
        <v>668</v>
      </c>
      <c r="B92" t="s">
        <v>1242</v>
      </c>
      <c r="C92" t="s">
        <v>4823</v>
      </c>
      <c r="D92">
        <v>20828</v>
      </c>
      <c r="E92">
        <v>24</v>
      </c>
      <c r="F92">
        <v>20</v>
      </c>
      <c r="G92">
        <f>SUMIFS('Player Stats'!AH:AH, 'Player Stats'!A:A, Table6[[#This Row],[id]], 'Player Stats'!B:B, Table6[[#This Row],[Away Team]])</f>
        <v>8</v>
      </c>
      <c r="H92">
        <f>SUMIFS('Player Stats'!AH:AH, 'Player Stats'!A:A, Table6[[#This Row],[id]], 'Player Stats'!B:B, Table6[[#This Row],[Home Team]])</f>
        <v>6</v>
      </c>
      <c r="I92" s="3">
        <f>Table6[[#This Row],[Away Kicking Points]]/IF(Table6[[#This Row],[Away Bowl Scores]]=0, 1, Table6[[#This Row],[Away Bowl Scores]])</f>
        <v>0.4</v>
      </c>
      <c r="J92" s="3">
        <f>Table6[[#This Row],[Home Kicking Points]]/IF(Table6[[#This Row],[Home Bowl Scores]]=0, 1, Table6[[#This Row],[Home Bowl Scores]])</f>
        <v>0.25</v>
      </c>
    </row>
    <row r="93" spans="1:10" x14ac:dyDescent="0.3">
      <c r="A93" t="s">
        <v>62</v>
      </c>
      <c r="B93" t="s">
        <v>865</v>
      </c>
      <c r="C93" t="s">
        <v>4845</v>
      </c>
      <c r="D93">
        <v>17756</v>
      </c>
      <c r="E93">
        <v>14</v>
      </c>
      <c r="F93">
        <v>30</v>
      </c>
      <c r="G93">
        <f>SUMIFS('Player Stats'!AH:AH, 'Player Stats'!A:A, Table6[[#This Row],[id]], 'Player Stats'!B:B, Table6[[#This Row],[Away Team]])</f>
        <v>12</v>
      </c>
      <c r="H93">
        <f>SUMIFS('Player Stats'!AH:AH, 'Player Stats'!A:A, Table6[[#This Row],[id]], 'Player Stats'!B:B, Table6[[#This Row],[Home Team]])</f>
        <v>2</v>
      </c>
      <c r="I93" s="3">
        <f>Table6[[#This Row],[Away Kicking Points]]/IF(Table6[[#This Row],[Away Bowl Scores]]=0, 1, Table6[[#This Row],[Away Bowl Scores]])</f>
        <v>0.4</v>
      </c>
      <c r="J93" s="3">
        <f>Table6[[#This Row],[Home Kicking Points]]/IF(Table6[[#This Row],[Home Bowl Scores]]=0, 1, Table6[[#This Row],[Home Bowl Scores]])</f>
        <v>0.14285714285714285</v>
      </c>
    </row>
    <row r="94" spans="1:10" x14ac:dyDescent="0.3">
      <c r="A94" t="s">
        <v>39</v>
      </c>
      <c r="B94" t="s">
        <v>41</v>
      </c>
      <c r="C94" t="s">
        <v>4785</v>
      </c>
      <c r="D94">
        <v>27067</v>
      </c>
      <c r="E94">
        <v>23</v>
      </c>
      <c r="F94">
        <v>20</v>
      </c>
      <c r="G94">
        <f>SUMIFS('Player Stats'!AH:AH, 'Player Stats'!A:A, Table6[[#This Row],[id]], 'Player Stats'!B:B, Table6[[#This Row],[Away Team]])</f>
        <v>8</v>
      </c>
      <c r="H94">
        <f>SUMIFS('Player Stats'!AH:AH, 'Player Stats'!A:A, Table6[[#This Row],[id]], 'Player Stats'!B:B, Table6[[#This Row],[Home Team]])</f>
        <v>5</v>
      </c>
      <c r="I94" s="3">
        <f>Table6[[#This Row],[Away Kicking Points]]/IF(Table6[[#This Row],[Away Bowl Scores]]=0, 1, Table6[[#This Row],[Away Bowl Scores]])</f>
        <v>0.4</v>
      </c>
      <c r="J94" s="3">
        <f>Table6[[#This Row],[Home Kicking Points]]/IF(Table6[[#This Row],[Home Bowl Scores]]=0, 1, Table6[[#This Row],[Home Bowl Scores]])</f>
        <v>0.21739130434782608</v>
      </c>
    </row>
    <row r="95" spans="1:10" x14ac:dyDescent="0.3">
      <c r="A95" t="s">
        <v>808</v>
      </c>
      <c r="B95" t="s">
        <v>882</v>
      </c>
      <c r="C95" t="s">
        <v>4835</v>
      </c>
      <c r="D95">
        <v>11700</v>
      </c>
      <c r="E95">
        <v>23</v>
      </c>
      <c r="F95">
        <v>20</v>
      </c>
      <c r="G95">
        <f>SUMIFS('Player Stats'!AH:AH, 'Player Stats'!A:A, Table6[[#This Row],[id]], 'Player Stats'!B:B, Table6[[#This Row],[Away Team]])</f>
        <v>8</v>
      </c>
      <c r="H95">
        <f>SUMIFS('Player Stats'!AH:AH, 'Player Stats'!A:A, Table6[[#This Row],[id]], 'Player Stats'!B:B, Table6[[#This Row],[Home Team]])</f>
        <v>5</v>
      </c>
      <c r="I95" s="3">
        <f>Table6[[#This Row],[Away Kicking Points]]/IF(Table6[[#This Row],[Away Bowl Scores]]=0, 1, Table6[[#This Row],[Away Bowl Scores]])</f>
        <v>0.4</v>
      </c>
      <c r="J95" s="3">
        <f>Table6[[#This Row],[Home Kicking Points]]/IF(Table6[[#This Row],[Home Bowl Scores]]=0, 1, Table6[[#This Row],[Home Bowl Scores]])</f>
        <v>0.21739130434782608</v>
      </c>
    </row>
    <row r="96" spans="1:10" x14ac:dyDescent="0.3">
      <c r="A96" t="s">
        <v>1021</v>
      </c>
      <c r="B96" t="s">
        <v>730</v>
      </c>
      <c r="C96" t="s">
        <v>4816</v>
      </c>
      <c r="D96">
        <v>19267</v>
      </c>
      <c r="E96">
        <v>31</v>
      </c>
      <c r="F96">
        <v>10</v>
      </c>
      <c r="G96">
        <f>SUMIFS('Player Stats'!AH:AH, 'Player Stats'!A:A, Table6[[#This Row],[id]], 'Player Stats'!B:B, Table6[[#This Row],[Away Team]])</f>
        <v>4</v>
      </c>
      <c r="H96">
        <f>SUMIFS('Player Stats'!AH:AH, 'Player Stats'!A:A, Table6[[#This Row],[id]], 'Player Stats'!B:B, Table6[[#This Row],[Home Team]])</f>
        <v>7</v>
      </c>
      <c r="I96" s="3">
        <f>Table6[[#This Row],[Away Kicking Points]]/IF(Table6[[#This Row],[Away Bowl Scores]]=0, 1, Table6[[#This Row],[Away Bowl Scores]])</f>
        <v>0.4</v>
      </c>
      <c r="J96" s="3">
        <f>Table6[[#This Row],[Home Kicking Points]]/IF(Table6[[#This Row],[Home Bowl Scores]]=0, 1, Table6[[#This Row],[Home Bowl Scores]])</f>
        <v>0.22580645161290322</v>
      </c>
    </row>
    <row r="97" spans="1:10" x14ac:dyDescent="0.3">
      <c r="A97" t="s">
        <v>593</v>
      </c>
      <c r="B97" t="s">
        <v>828</v>
      </c>
      <c r="C97" t="s">
        <v>4821</v>
      </c>
      <c r="D97">
        <v>13248</v>
      </c>
      <c r="E97">
        <v>31</v>
      </c>
      <c r="F97">
        <v>10</v>
      </c>
      <c r="G97">
        <f>SUMIFS('Player Stats'!AH:AH, 'Player Stats'!A:A, Table6[[#This Row],[id]], 'Player Stats'!B:B, Table6[[#This Row],[Away Team]])</f>
        <v>4</v>
      </c>
      <c r="H97">
        <f>SUMIFS('Player Stats'!AH:AH, 'Player Stats'!A:A, Table6[[#This Row],[id]], 'Player Stats'!B:B, Table6[[#This Row],[Home Team]])</f>
        <v>7</v>
      </c>
      <c r="I97" s="3">
        <f>Table6[[#This Row],[Away Kicking Points]]/IF(Table6[[#This Row],[Away Bowl Scores]]=0, 1, Table6[[#This Row],[Away Bowl Scores]])</f>
        <v>0.4</v>
      </c>
      <c r="J97" s="3">
        <f>Table6[[#This Row],[Home Kicking Points]]/IF(Table6[[#This Row],[Home Bowl Scores]]=0, 1, Table6[[#This Row],[Home Bowl Scores]])</f>
        <v>0.22580645161290322</v>
      </c>
    </row>
    <row r="98" spans="1:10" x14ac:dyDescent="0.3">
      <c r="A98" t="s">
        <v>1128</v>
      </c>
      <c r="B98" t="s">
        <v>846</v>
      </c>
      <c r="C98" t="s">
        <v>4813</v>
      </c>
      <c r="D98">
        <v>1390</v>
      </c>
      <c r="E98">
        <v>21</v>
      </c>
      <c r="F98">
        <v>20</v>
      </c>
      <c r="G98">
        <f>SUMIFS('Player Stats'!AH:AH, 'Player Stats'!A:A, Table6[[#This Row],[id]], 'Player Stats'!B:B, Table6[[#This Row],[Away Team]])</f>
        <v>8</v>
      </c>
      <c r="H98">
        <f>SUMIFS('Player Stats'!AH:AH, 'Player Stats'!A:A, Table6[[#This Row],[id]], 'Player Stats'!B:B, Table6[[#This Row],[Home Team]])</f>
        <v>3</v>
      </c>
      <c r="I98" s="3">
        <f>Table6[[#This Row],[Away Kicking Points]]/IF(Table6[[#This Row],[Away Bowl Scores]]=0, 1, Table6[[#This Row],[Away Bowl Scores]])</f>
        <v>0.4</v>
      </c>
      <c r="J98" s="3">
        <f>Table6[[#This Row],[Home Kicking Points]]/IF(Table6[[#This Row],[Home Bowl Scores]]=0, 1, Table6[[#This Row],[Home Bowl Scores]])</f>
        <v>0.14285714285714285</v>
      </c>
    </row>
    <row r="99" spans="1:10" x14ac:dyDescent="0.3">
      <c r="A99" t="s">
        <v>1331</v>
      </c>
      <c r="B99" t="s">
        <v>1542</v>
      </c>
      <c r="C99" t="s">
        <v>4811</v>
      </c>
      <c r="D99">
        <v>20818</v>
      </c>
      <c r="E99">
        <v>7</v>
      </c>
      <c r="F99">
        <v>30</v>
      </c>
      <c r="G99">
        <f>SUMIFS('Player Stats'!AH:AH, 'Player Stats'!A:A, Table6[[#This Row],[id]], 'Player Stats'!B:B, Table6[[#This Row],[Away Team]])</f>
        <v>12</v>
      </c>
      <c r="H99">
        <f>SUMIFS('Player Stats'!AH:AH, 'Player Stats'!A:A, Table6[[#This Row],[id]], 'Player Stats'!B:B, Table6[[#This Row],[Home Team]])</f>
        <v>1</v>
      </c>
      <c r="I99" s="3">
        <f>Table6[[#This Row],[Away Kicking Points]]/IF(Table6[[#This Row],[Away Bowl Scores]]=0, 1, Table6[[#This Row],[Away Bowl Scores]])</f>
        <v>0.4</v>
      </c>
      <c r="J99" s="3">
        <f>Table6[[#This Row],[Home Kicking Points]]/IF(Table6[[#This Row],[Home Bowl Scores]]=0, 1, Table6[[#This Row],[Home Bowl Scores]])</f>
        <v>0.14285714285714285</v>
      </c>
    </row>
    <row r="100" spans="1:10" x14ac:dyDescent="0.3">
      <c r="A100" t="s">
        <v>610</v>
      </c>
      <c r="B100" t="s">
        <v>1678</v>
      </c>
      <c r="C100" t="s">
        <v>4812</v>
      </c>
      <c r="D100">
        <v>14748</v>
      </c>
      <c r="E100">
        <v>17</v>
      </c>
      <c r="F100">
        <v>20</v>
      </c>
      <c r="G100">
        <f>SUMIFS('Player Stats'!AH:AH, 'Player Stats'!A:A, Table6[[#This Row],[id]], 'Player Stats'!B:B, Table6[[#This Row],[Away Team]])</f>
        <v>8</v>
      </c>
      <c r="H100">
        <f>SUMIFS('Player Stats'!AH:AH, 'Player Stats'!A:A, Table6[[#This Row],[id]], 'Player Stats'!B:B, Table6[[#This Row],[Home Team]])</f>
        <v>5</v>
      </c>
      <c r="I100" s="3">
        <f>Table6[[#This Row],[Away Kicking Points]]/IF(Table6[[#This Row],[Away Bowl Scores]]=0, 1, Table6[[#This Row],[Away Bowl Scores]])</f>
        <v>0.4</v>
      </c>
      <c r="J100" s="3">
        <f>Table6[[#This Row],[Home Kicking Points]]/IF(Table6[[#This Row],[Home Bowl Scores]]=0, 1, Table6[[#This Row],[Home Bowl Scores]])</f>
        <v>0.29411764705882354</v>
      </c>
    </row>
    <row r="101" spans="1:10" x14ac:dyDescent="0.3">
      <c r="A101" t="s">
        <v>365</v>
      </c>
      <c r="B101" t="s">
        <v>648</v>
      </c>
      <c r="C101" t="s">
        <v>4814</v>
      </c>
      <c r="D101">
        <v>2892</v>
      </c>
      <c r="E101">
        <v>16</v>
      </c>
      <c r="F101">
        <v>20</v>
      </c>
      <c r="G101">
        <f>SUMIFS('Player Stats'!AH:AH, 'Player Stats'!A:A, Table6[[#This Row],[id]], 'Player Stats'!B:B, Table6[[#This Row],[Away Team]])</f>
        <v>8</v>
      </c>
      <c r="H101">
        <f>SUMIFS('Player Stats'!AH:AH, 'Player Stats'!A:A, Table6[[#This Row],[id]], 'Player Stats'!B:B, Table6[[#This Row],[Home Team]])</f>
        <v>4</v>
      </c>
      <c r="I101" s="3">
        <f>Table6[[#This Row],[Away Kicking Points]]/IF(Table6[[#This Row],[Away Bowl Scores]]=0, 1, Table6[[#This Row],[Away Bowl Scores]])</f>
        <v>0.4</v>
      </c>
      <c r="J101" s="3">
        <f>Table6[[#This Row],[Home Kicking Points]]/IF(Table6[[#This Row],[Home Bowl Scores]]=0, 1, Table6[[#This Row],[Home Bowl Scores]])</f>
        <v>0.25</v>
      </c>
    </row>
    <row r="102" spans="1:10" x14ac:dyDescent="0.3">
      <c r="A102" t="s">
        <v>1462</v>
      </c>
      <c r="B102" t="s">
        <v>1128</v>
      </c>
      <c r="C102" t="s">
        <v>4832</v>
      </c>
      <c r="D102">
        <v>17753</v>
      </c>
      <c r="E102">
        <v>14</v>
      </c>
      <c r="F102">
        <v>20</v>
      </c>
      <c r="G102">
        <f>SUMIFS('Player Stats'!AH:AH, 'Player Stats'!A:A, Table6[[#This Row],[id]], 'Player Stats'!B:B, Table6[[#This Row],[Away Team]])</f>
        <v>8</v>
      </c>
      <c r="H102">
        <f>SUMIFS('Player Stats'!AH:AH, 'Player Stats'!A:A, Table6[[#This Row],[id]], 'Player Stats'!B:B, Table6[[#This Row],[Home Team]])</f>
        <v>2</v>
      </c>
      <c r="I102" s="3">
        <f>Table6[[#This Row],[Away Kicking Points]]/IF(Table6[[#This Row],[Away Bowl Scores]]=0, 1, Table6[[#This Row],[Away Bowl Scores]])</f>
        <v>0.4</v>
      </c>
      <c r="J102" s="3">
        <f>Table6[[#This Row],[Home Kicking Points]]/IF(Table6[[#This Row],[Home Bowl Scores]]=0, 1, Table6[[#This Row],[Home Bowl Scores]])</f>
        <v>0.14285714285714285</v>
      </c>
    </row>
    <row r="103" spans="1:10" x14ac:dyDescent="0.3">
      <c r="A103" t="s">
        <v>1076</v>
      </c>
      <c r="B103" t="s">
        <v>433</v>
      </c>
      <c r="C103" t="s">
        <v>4846</v>
      </c>
      <c r="D103">
        <v>11691</v>
      </c>
      <c r="E103">
        <v>24</v>
      </c>
      <c r="F103">
        <v>10</v>
      </c>
      <c r="G103">
        <f>SUMIFS('Player Stats'!AH:AH, 'Player Stats'!A:A, Table6[[#This Row],[id]], 'Player Stats'!B:B, Table6[[#This Row],[Away Team]])</f>
        <v>4</v>
      </c>
      <c r="H103">
        <f>SUMIFS('Player Stats'!AH:AH, 'Player Stats'!A:A, Table6[[#This Row],[id]], 'Player Stats'!B:B, Table6[[#This Row],[Home Team]])</f>
        <v>6</v>
      </c>
      <c r="I103" s="3">
        <f>Table6[[#This Row],[Away Kicking Points]]/IF(Table6[[#This Row],[Away Bowl Scores]]=0, 1, Table6[[#This Row],[Away Bowl Scores]])</f>
        <v>0.4</v>
      </c>
      <c r="J103" s="3">
        <f>Table6[[#This Row],[Home Kicking Points]]/IF(Table6[[#This Row],[Home Bowl Scores]]=0, 1, Table6[[#This Row],[Home Bowl Scores]])</f>
        <v>0.25</v>
      </c>
    </row>
    <row r="104" spans="1:10" x14ac:dyDescent="0.3">
      <c r="A104" t="s">
        <v>1170</v>
      </c>
      <c r="B104" t="s">
        <v>365</v>
      </c>
      <c r="C104" t="s">
        <v>4832</v>
      </c>
      <c r="D104">
        <v>16253</v>
      </c>
      <c r="E104">
        <v>13</v>
      </c>
      <c r="F104">
        <v>20</v>
      </c>
      <c r="G104">
        <f>SUMIFS('Player Stats'!AH:AH, 'Player Stats'!A:A, Table6[[#This Row],[id]], 'Player Stats'!B:B, Table6[[#This Row],[Away Team]])</f>
        <v>8</v>
      </c>
      <c r="H104">
        <f>SUMIFS('Player Stats'!AH:AH, 'Player Stats'!A:A, Table6[[#This Row],[id]], 'Player Stats'!B:B, Table6[[#This Row],[Home Team]])</f>
        <v>7</v>
      </c>
      <c r="I104" s="3">
        <f>Table6[[#This Row],[Away Kicking Points]]/IF(Table6[[#This Row],[Away Bowl Scores]]=0, 1, Table6[[#This Row],[Away Bowl Scores]])</f>
        <v>0.4</v>
      </c>
      <c r="J104" s="3">
        <f>Table6[[#This Row],[Home Kicking Points]]/IF(Table6[[#This Row],[Home Bowl Scores]]=0, 1, Table6[[#This Row],[Home Bowl Scores]])</f>
        <v>0.53846153846153844</v>
      </c>
    </row>
    <row r="105" spans="1:10" x14ac:dyDescent="0.3">
      <c r="A105" t="s">
        <v>650</v>
      </c>
      <c r="B105" t="s">
        <v>62</v>
      </c>
      <c r="C105" t="s">
        <v>4808</v>
      </c>
      <c r="D105">
        <v>11689</v>
      </c>
      <c r="E105">
        <v>13</v>
      </c>
      <c r="F105">
        <v>20</v>
      </c>
      <c r="G105">
        <f>SUMIFS('Player Stats'!AH:AH, 'Player Stats'!A:A, Table6[[#This Row],[id]], 'Player Stats'!B:B, Table6[[#This Row],[Away Team]])</f>
        <v>8</v>
      </c>
      <c r="H105">
        <f>SUMIFS('Player Stats'!AH:AH, 'Player Stats'!A:A, Table6[[#This Row],[id]], 'Player Stats'!B:B, Table6[[#This Row],[Home Team]])</f>
        <v>7</v>
      </c>
      <c r="I105" s="3">
        <f>Table6[[#This Row],[Away Kicking Points]]/IF(Table6[[#This Row],[Away Bowl Scores]]=0, 1, Table6[[#This Row],[Away Bowl Scores]])</f>
        <v>0.4</v>
      </c>
      <c r="J105" s="3">
        <f>Table6[[#This Row],[Home Kicking Points]]/IF(Table6[[#This Row],[Home Bowl Scores]]=0, 1, Table6[[#This Row],[Home Bowl Scores]])</f>
        <v>0.53846153846153844</v>
      </c>
    </row>
    <row r="106" spans="1:10" x14ac:dyDescent="0.3">
      <c r="A106" t="s">
        <v>363</v>
      </c>
      <c r="B106" t="s">
        <v>692</v>
      </c>
      <c r="C106" t="s">
        <v>4819</v>
      </c>
      <c r="D106">
        <v>4400</v>
      </c>
      <c r="E106">
        <v>3</v>
      </c>
      <c r="F106">
        <v>30</v>
      </c>
      <c r="G106">
        <f>SUMIFS('Player Stats'!AH:AH, 'Player Stats'!A:A, Table6[[#This Row],[id]], 'Player Stats'!B:B, Table6[[#This Row],[Away Team]])</f>
        <v>12</v>
      </c>
      <c r="H106">
        <f>SUMIFS('Player Stats'!AH:AH, 'Player Stats'!A:A, Table6[[#This Row],[id]], 'Player Stats'!B:B, Table6[[#This Row],[Home Team]])</f>
        <v>3</v>
      </c>
      <c r="I106" s="3">
        <f>Table6[[#This Row],[Away Kicking Points]]/IF(Table6[[#This Row],[Away Bowl Scores]]=0, 1, Table6[[#This Row],[Away Bowl Scores]])</f>
        <v>0.4</v>
      </c>
      <c r="J106" s="3">
        <f>Table6[[#This Row],[Home Kicking Points]]/IF(Table6[[#This Row],[Home Bowl Scores]]=0, 1, Table6[[#This Row],[Home Bowl Scores]])</f>
        <v>1</v>
      </c>
    </row>
    <row r="107" spans="1:10" x14ac:dyDescent="0.3">
      <c r="A107" t="s">
        <v>1153</v>
      </c>
      <c r="B107" t="s">
        <v>1542</v>
      </c>
      <c r="C107" t="s">
        <v>4803</v>
      </c>
      <c r="D107">
        <v>17744</v>
      </c>
      <c r="E107">
        <v>21</v>
      </c>
      <c r="F107">
        <v>10</v>
      </c>
      <c r="G107">
        <f>SUMIFS('Player Stats'!AH:AH, 'Player Stats'!A:A, Table6[[#This Row],[id]], 'Player Stats'!B:B, Table6[[#This Row],[Away Team]])</f>
        <v>4</v>
      </c>
      <c r="H107">
        <f>SUMIFS('Player Stats'!AH:AH, 'Player Stats'!A:A, Table6[[#This Row],[id]], 'Player Stats'!B:B, Table6[[#This Row],[Home Team]])</f>
        <v>3</v>
      </c>
      <c r="I107" s="3">
        <f>Table6[[#This Row],[Away Kicking Points]]/IF(Table6[[#This Row],[Away Bowl Scores]]=0, 1, Table6[[#This Row],[Away Bowl Scores]])</f>
        <v>0.4</v>
      </c>
      <c r="J107" s="3">
        <f>Table6[[#This Row],[Home Kicking Points]]/IF(Table6[[#This Row],[Home Bowl Scores]]=0, 1, Table6[[#This Row],[Home Bowl Scores]])</f>
        <v>0.14285714285714285</v>
      </c>
    </row>
    <row r="108" spans="1:10" x14ac:dyDescent="0.3">
      <c r="A108" t="s">
        <v>2239</v>
      </c>
      <c r="B108" t="s">
        <v>1078</v>
      </c>
      <c r="C108" t="s">
        <v>4830</v>
      </c>
      <c r="D108">
        <v>17736</v>
      </c>
      <c r="E108">
        <v>20</v>
      </c>
      <c r="F108">
        <v>10</v>
      </c>
      <c r="G108">
        <f>SUMIFS('Player Stats'!AH:AH, 'Player Stats'!A:A, Table6[[#This Row],[id]], 'Player Stats'!B:B, Table6[[#This Row],[Away Team]])</f>
        <v>4</v>
      </c>
      <c r="H108">
        <f>SUMIFS('Player Stats'!AH:AH, 'Player Stats'!A:A, Table6[[#This Row],[id]], 'Player Stats'!B:B, Table6[[#This Row],[Home Team]])</f>
        <v>8</v>
      </c>
      <c r="I108" s="3">
        <f>Table6[[#This Row],[Away Kicking Points]]/IF(Table6[[#This Row],[Away Bowl Scores]]=0, 1, Table6[[#This Row],[Away Bowl Scores]])</f>
        <v>0.4</v>
      </c>
      <c r="J108" s="3">
        <f>Table6[[#This Row],[Home Kicking Points]]/IF(Table6[[#This Row],[Home Bowl Scores]]=0, 1, Table6[[#This Row],[Home Bowl Scores]])</f>
        <v>0.4</v>
      </c>
    </row>
    <row r="109" spans="1:10" x14ac:dyDescent="0.3">
      <c r="A109" t="s">
        <v>692</v>
      </c>
      <c r="B109" t="s">
        <v>865</v>
      </c>
      <c r="C109" t="s">
        <v>4821</v>
      </c>
      <c r="D109">
        <v>10215</v>
      </c>
      <c r="E109">
        <v>20</v>
      </c>
      <c r="F109">
        <v>10</v>
      </c>
      <c r="G109">
        <f>SUMIFS('Player Stats'!AH:AH, 'Player Stats'!A:A, Table6[[#This Row],[id]], 'Player Stats'!B:B, Table6[[#This Row],[Away Team]])</f>
        <v>4</v>
      </c>
      <c r="H109">
        <f>SUMIFS('Player Stats'!AH:AH, 'Player Stats'!A:A, Table6[[#This Row],[id]], 'Player Stats'!B:B, Table6[[#This Row],[Home Team]])</f>
        <v>8</v>
      </c>
      <c r="I109" s="3">
        <f>Table6[[#This Row],[Away Kicking Points]]/IF(Table6[[#This Row],[Away Bowl Scores]]=0, 1, Table6[[#This Row],[Away Bowl Scores]])</f>
        <v>0.4</v>
      </c>
      <c r="J109" s="3">
        <f>Table6[[#This Row],[Home Kicking Points]]/IF(Table6[[#This Row],[Home Bowl Scores]]=0, 1, Table6[[#This Row],[Home Bowl Scores]])</f>
        <v>0.4</v>
      </c>
    </row>
    <row r="110" spans="1:10" x14ac:dyDescent="0.3">
      <c r="A110" t="s">
        <v>1021</v>
      </c>
      <c r="B110" t="s">
        <v>281</v>
      </c>
      <c r="C110" t="s">
        <v>4800</v>
      </c>
      <c r="D110">
        <v>13237</v>
      </c>
      <c r="E110">
        <v>17</v>
      </c>
      <c r="F110">
        <v>10</v>
      </c>
      <c r="G110">
        <f>SUMIFS('Player Stats'!AH:AH, 'Player Stats'!A:A, Table6[[#This Row],[id]], 'Player Stats'!B:B, Table6[[#This Row],[Away Team]])</f>
        <v>4</v>
      </c>
      <c r="H110">
        <f>SUMIFS('Player Stats'!AH:AH, 'Player Stats'!A:A, Table6[[#This Row],[id]], 'Player Stats'!B:B, Table6[[#This Row],[Home Team]])</f>
        <v>5</v>
      </c>
      <c r="I110" s="3">
        <f>Table6[[#This Row],[Away Kicking Points]]/IF(Table6[[#This Row],[Away Bowl Scores]]=0, 1, Table6[[#This Row],[Away Bowl Scores]])</f>
        <v>0.4</v>
      </c>
      <c r="J110" s="3">
        <f>Table6[[#This Row],[Home Kicking Points]]/IF(Table6[[#This Row],[Home Bowl Scores]]=0, 1, Table6[[#This Row],[Home Bowl Scores]])</f>
        <v>0.29411764705882354</v>
      </c>
    </row>
    <row r="111" spans="1:10" x14ac:dyDescent="0.3">
      <c r="A111" t="s">
        <v>1076</v>
      </c>
      <c r="B111" t="s">
        <v>1078</v>
      </c>
      <c r="C111" t="s">
        <v>4798</v>
      </c>
      <c r="D111">
        <v>25538</v>
      </c>
      <c r="E111">
        <v>16</v>
      </c>
      <c r="F111">
        <v>10</v>
      </c>
      <c r="G111">
        <f>SUMIFS('Player Stats'!AH:AH, 'Player Stats'!A:A, Table6[[#This Row],[id]], 'Player Stats'!B:B, Table6[[#This Row],[Away Team]])</f>
        <v>4</v>
      </c>
      <c r="H111">
        <f>SUMIFS('Player Stats'!AH:AH, 'Player Stats'!A:A, Table6[[#This Row],[id]], 'Player Stats'!B:B, Table6[[#This Row],[Home Team]])</f>
        <v>10</v>
      </c>
      <c r="I111" s="3">
        <f>Table6[[#This Row],[Away Kicking Points]]/IF(Table6[[#This Row],[Away Bowl Scores]]=0, 1, Table6[[#This Row],[Away Bowl Scores]])</f>
        <v>0.4</v>
      </c>
      <c r="J111" s="3">
        <f>Table6[[#This Row],[Home Kicking Points]]/IF(Table6[[#This Row],[Home Bowl Scores]]=0, 1, Table6[[#This Row],[Home Bowl Scores]])</f>
        <v>0.625</v>
      </c>
    </row>
    <row r="112" spans="1:10" x14ac:dyDescent="0.3">
      <c r="A112" t="s">
        <v>1473</v>
      </c>
      <c r="B112" t="s">
        <v>611</v>
      </c>
      <c r="C112" t="s">
        <v>4806</v>
      </c>
      <c r="D112">
        <v>19251</v>
      </c>
      <c r="E112">
        <v>13</v>
      </c>
      <c r="F112">
        <v>10</v>
      </c>
      <c r="G112">
        <f>SUMIFS('Player Stats'!AH:AH, 'Player Stats'!A:A, Table6[[#This Row],[id]], 'Player Stats'!B:B, Table6[[#This Row],[Away Team]])</f>
        <v>4</v>
      </c>
      <c r="H112">
        <f>SUMIFS('Player Stats'!AH:AH, 'Player Stats'!A:A, Table6[[#This Row],[id]], 'Player Stats'!B:B, Table6[[#This Row],[Home Team]])</f>
        <v>7</v>
      </c>
      <c r="I112" s="3">
        <f>Table6[[#This Row],[Away Kicking Points]]/IF(Table6[[#This Row],[Away Bowl Scores]]=0, 1, Table6[[#This Row],[Away Bowl Scores]])</f>
        <v>0.4</v>
      </c>
      <c r="J112" s="3">
        <f>Table6[[#This Row],[Home Kicking Points]]/IF(Table6[[#This Row],[Home Bowl Scores]]=0, 1, Table6[[#This Row],[Home Bowl Scores]])</f>
        <v>0.53846153846153844</v>
      </c>
    </row>
    <row r="113" spans="1:10" x14ac:dyDescent="0.3">
      <c r="A113" t="s">
        <v>1181</v>
      </c>
      <c r="B113" t="s">
        <v>787</v>
      </c>
      <c r="C113" t="s">
        <v>4822</v>
      </c>
      <c r="D113">
        <v>8733</v>
      </c>
      <c r="E113">
        <v>13</v>
      </c>
      <c r="F113">
        <v>10</v>
      </c>
      <c r="G113">
        <f>SUMIFS('Player Stats'!AH:AH, 'Player Stats'!A:A, Table6[[#This Row],[id]], 'Player Stats'!B:B, Table6[[#This Row],[Away Team]])</f>
        <v>4</v>
      </c>
      <c r="H113">
        <f>SUMIFS('Player Stats'!AH:AH, 'Player Stats'!A:A, Table6[[#This Row],[id]], 'Player Stats'!B:B, Table6[[#This Row],[Home Team]])</f>
        <v>7</v>
      </c>
      <c r="I113" s="3">
        <f>Table6[[#This Row],[Away Kicking Points]]/IF(Table6[[#This Row],[Away Bowl Scores]]=0, 1, Table6[[#This Row],[Away Bowl Scores]])</f>
        <v>0.4</v>
      </c>
      <c r="J113" s="3">
        <f>Table6[[#This Row],[Home Kicking Points]]/IF(Table6[[#This Row],[Home Bowl Scores]]=0, 1, Table6[[#This Row],[Home Bowl Scores]])</f>
        <v>0.53846153846153844</v>
      </c>
    </row>
    <row r="114" spans="1:10" x14ac:dyDescent="0.3">
      <c r="A114" t="s">
        <v>89</v>
      </c>
      <c r="B114" t="s">
        <v>648</v>
      </c>
      <c r="C114" t="s">
        <v>4812</v>
      </c>
      <c r="D114">
        <v>16239</v>
      </c>
      <c r="E114">
        <v>6</v>
      </c>
      <c r="F114">
        <v>10</v>
      </c>
      <c r="G114">
        <f>SUMIFS('Player Stats'!AH:AH, 'Player Stats'!A:A, Table6[[#This Row],[id]], 'Player Stats'!B:B, Table6[[#This Row],[Away Team]])</f>
        <v>4</v>
      </c>
      <c r="H114">
        <f>SUMIFS('Player Stats'!AH:AH, 'Player Stats'!A:A, Table6[[#This Row],[id]], 'Player Stats'!B:B, Table6[[#This Row],[Home Team]])</f>
        <v>6</v>
      </c>
      <c r="I114" s="3">
        <f>Table6[[#This Row],[Away Kicking Points]]/IF(Table6[[#This Row],[Away Bowl Scores]]=0, 1, Table6[[#This Row],[Away Bowl Scores]])</f>
        <v>0.4</v>
      </c>
      <c r="J114" s="3">
        <f>Table6[[#This Row],[Home Kicking Points]]/IF(Table6[[#This Row],[Home Bowl Scores]]=0, 1, Table6[[#This Row],[Home Bowl Scores]])</f>
        <v>1</v>
      </c>
    </row>
    <row r="115" spans="1:10" x14ac:dyDescent="0.3">
      <c r="A115" t="s">
        <v>87</v>
      </c>
      <c r="B115" t="s">
        <v>281</v>
      </c>
      <c r="C115" t="s">
        <v>4789</v>
      </c>
      <c r="D115">
        <v>25503</v>
      </c>
      <c r="E115">
        <v>47</v>
      </c>
      <c r="F115">
        <v>28</v>
      </c>
      <c r="G115">
        <f>SUMIFS('Player Stats'!AH:AH, 'Player Stats'!A:A, Table6[[#This Row],[id]], 'Player Stats'!B:B, Table6[[#This Row],[Away Team]])</f>
        <v>11</v>
      </c>
      <c r="H115">
        <f>SUMIFS('Player Stats'!AH:AH, 'Player Stats'!A:A, Table6[[#This Row],[id]], 'Player Stats'!B:B, Table6[[#This Row],[Home Team]])</f>
        <v>17</v>
      </c>
      <c r="I115" s="3">
        <f>Table6[[#This Row],[Away Kicking Points]]/IF(Table6[[#This Row],[Away Bowl Scores]]=0, 1, Table6[[#This Row],[Away Bowl Scores]])</f>
        <v>0.39285714285714285</v>
      </c>
      <c r="J115" s="3">
        <f>Table6[[#This Row],[Home Kicking Points]]/IF(Table6[[#This Row],[Home Bowl Scores]]=0, 1, Table6[[#This Row],[Home Bowl Scores]])</f>
        <v>0.36170212765957449</v>
      </c>
    </row>
    <row r="116" spans="1:10" x14ac:dyDescent="0.3">
      <c r="A116" t="s">
        <v>846</v>
      </c>
      <c r="B116" t="s">
        <v>650</v>
      </c>
      <c r="C116" t="s">
        <v>4823</v>
      </c>
      <c r="D116">
        <v>16245</v>
      </c>
      <c r="E116">
        <v>21</v>
      </c>
      <c r="F116">
        <v>19</v>
      </c>
      <c r="G116">
        <f>SUMIFS('Player Stats'!AH:AH, 'Player Stats'!A:A, Table6[[#This Row],[id]], 'Player Stats'!B:B, Table6[[#This Row],[Away Team]])</f>
        <v>7</v>
      </c>
      <c r="H116">
        <f>SUMIFS('Player Stats'!AH:AH, 'Player Stats'!A:A, Table6[[#This Row],[id]], 'Player Stats'!B:B, Table6[[#This Row],[Home Team]])</f>
        <v>3</v>
      </c>
      <c r="I116" s="3">
        <f>Table6[[#This Row],[Away Kicking Points]]/IF(Table6[[#This Row],[Away Bowl Scores]]=0, 1, Table6[[#This Row],[Away Bowl Scores]])</f>
        <v>0.36842105263157893</v>
      </c>
      <c r="J116" s="3">
        <f>Table6[[#This Row],[Home Kicking Points]]/IF(Table6[[#This Row],[Home Bowl Scores]]=0, 1, Table6[[#This Row],[Home Bowl Scores]])</f>
        <v>0.14285714285714285</v>
      </c>
    </row>
    <row r="117" spans="1:10" x14ac:dyDescent="0.3">
      <c r="A117" t="s">
        <v>808</v>
      </c>
      <c r="B117" t="s">
        <v>629</v>
      </c>
      <c r="C117" t="s">
        <v>4843</v>
      </c>
      <c r="D117">
        <v>8720</v>
      </c>
      <c r="E117">
        <v>10</v>
      </c>
      <c r="F117">
        <v>19</v>
      </c>
      <c r="G117">
        <f>SUMIFS('Player Stats'!AH:AH, 'Player Stats'!A:A, Table6[[#This Row],[id]], 'Player Stats'!B:B, Table6[[#This Row],[Away Team]])</f>
        <v>7</v>
      </c>
      <c r="H117">
        <f>SUMIFS('Player Stats'!AH:AH, 'Player Stats'!A:A, Table6[[#This Row],[id]], 'Player Stats'!B:B, Table6[[#This Row],[Home Team]])</f>
        <v>4</v>
      </c>
      <c r="I117" s="3">
        <f>Table6[[#This Row],[Away Kicking Points]]/IF(Table6[[#This Row],[Away Bowl Scores]]=0, 1, Table6[[#This Row],[Away Bowl Scores]])</f>
        <v>0.36842105263157893</v>
      </c>
      <c r="J117" s="3">
        <f>Table6[[#This Row],[Home Kicking Points]]/IF(Table6[[#This Row],[Home Bowl Scores]]=0, 1, Table6[[#This Row],[Home Bowl Scores]])</f>
        <v>0.4</v>
      </c>
    </row>
    <row r="118" spans="1:10" x14ac:dyDescent="0.3">
      <c r="A118" t="s">
        <v>1170</v>
      </c>
      <c r="B118" t="s">
        <v>238</v>
      </c>
      <c r="C118" t="s">
        <v>4815</v>
      </c>
      <c r="D118">
        <v>25517</v>
      </c>
      <c r="E118">
        <v>23</v>
      </c>
      <c r="F118">
        <v>28</v>
      </c>
      <c r="G118">
        <f>SUMIFS('Player Stats'!AH:AH, 'Player Stats'!A:A, Table6[[#This Row],[id]], 'Player Stats'!B:B, Table6[[#This Row],[Away Team]])</f>
        <v>10</v>
      </c>
      <c r="H118">
        <f>SUMIFS('Player Stats'!AH:AH, 'Player Stats'!A:A, Table6[[#This Row],[id]], 'Player Stats'!B:B, Table6[[#This Row],[Home Team]])</f>
        <v>11</v>
      </c>
      <c r="I118" s="3">
        <f>Table6[[#This Row],[Away Kicking Points]]/IF(Table6[[#This Row],[Away Bowl Scores]]=0, 1, Table6[[#This Row],[Away Bowl Scores]])</f>
        <v>0.35714285714285715</v>
      </c>
      <c r="J118" s="3">
        <f>Table6[[#This Row],[Home Kicking Points]]/IF(Table6[[#This Row],[Home Bowl Scores]]=0, 1, Table6[[#This Row],[Home Bowl Scores]])</f>
        <v>0.47826086956521741</v>
      </c>
    </row>
    <row r="119" spans="1:10" x14ac:dyDescent="0.3">
      <c r="A119" t="s">
        <v>648</v>
      </c>
      <c r="B119" t="s">
        <v>611</v>
      </c>
      <c r="C119" t="s">
        <v>4835</v>
      </c>
      <c r="D119">
        <v>10213</v>
      </c>
      <c r="E119">
        <v>24</v>
      </c>
      <c r="F119">
        <v>31</v>
      </c>
      <c r="G119">
        <f>SUMIFS('Player Stats'!AH:AH, 'Player Stats'!A:A, Table6[[#This Row],[id]], 'Player Stats'!B:B, Table6[[#This Row],[Away Team]])</f>
        <v>11</v>
      </c>
      <c r="H119">
        <f>SUMIFS('Player Stats'!AH:AH, 'Player Stats'!A:A, Table6[[#This Row],[id]], 'Player Stats'!B:B, Table6[[#This Row],[Home Team]])</f>
        <v>6</v>
      </c>
      <c r="I119" s="3">
        <f>Table6[[#This Row],[Away Kicking Points]]/IF(Table6[[#This Row],[Away Bowl Scores]]=0, 1, Table6[[#This Row],[Away Bowl Scores]])</f>
        <v>0.35483870967741937</v>
      </c>
      <c r="J119" s="3">
        <f>Table6[[#This Row],[Home Kicking Points]]/IF(Table6[[#This Row],[Home Bowl Scores]]=0, 1, Table6[[#This Row],[Home Bowl Scores]])</f>
        <v>0.25</v>
      </c>
    </row>
    <row r="120" spans="1:10" x14ac:dyDescent="0.3">
      <c r="A120" t="s">
        <v>728</v>
      </c>
      <c r="B120" t="s">
        <v>1542</v>
      </c>
      <c r="C120" t="s">
        <v>4823</v>
      </c>
      <c r="D120">
        <v>7319</v>
      </c>
      <c r="E120">
        <v>38</v>
      </c>
      <c r="F120">
        <v>37</v>
      </c>
      <c r="G120">
        <f>SUMIFS('Player Stats'!AH:AH, 'Player Stats'!A:A, Table6[[#This Row],[id]], 'Player Stats'!B:B, Table6[[#This Row],[Away Team]])</f>
        <v>13</v>
      </c>
      <c r="H120">
        <f>SUMIFS('Player Stats'!AH:AH, 'Player Stats'!A:A, Table6[[#This Row],[id]], 'Player Stats'!B:B, Table6[[#This Row],[Home Team]])</f>
        <v>8</v>
      </c>
      <c r="I120" s="3">
        <f>Table6[[#This Row],[Away Kicking Points]]/IF(Table6[[#This Row],[Away Bowl Scores]]=0, 1, Table6[[#This Row],[Away Bowl Scores]])</f>
        <v>0.35135135135135137</v>
      </c>
      <c r="J120" s="3">
        <f>Table6[[#This Row],[Home Kicking Points]]/IF(Table6[[#This Row],[Home Bowl Scores]]=0, 1, Table6[[#This Row],[Home Bowl Scores]])</f>
        <v>0.21052631578947367</v>
      </c>
    </row>
    <row r="121" spans="1:10" x14ac:dyDescent="0.3">
      <c r="A121" t="s">
        <v>554</v>
      </c>
      <c r="B121" t="s">
        <v>1153</v>
      </c>
      <c r="C121" t="s">
        <v>4792</v>
      </c>
      <c r="D121">
        <v>14724</v>
      </c>
      <c r="E121">
        <v>27</v>
      </c>
      <c r="F121">
        <v>37</v>
      </c>
      <c r="G121">
        <f>SUMIFS('Player Stats'!AH:AH, 'Player Stats'!A:A, Table6[[#This Row],[id]], 'Player Stats'!B:B, Table6[[#This Row],[Away Team]])</f>
        <v>13</v>
      </c>
      <c r="H121">
        <f>SUMIFS('Player Stats'!AH:AH, 'Player Stats'!A:A, Table6[[#This Row],[id]], 'Player Stats'!B:B, Table6[[#This Row],[Home Team]])</f>
        <v>3</v>
      </c>
      <c r="I121" s="3">
        <f>Table6[[#This Row],[Away Kicking Points]]/IF(Table6[[#This Row],[Away Bowl Scores]]=0, 1, Table6[[#This Row],[Away Bowl Scores]])</f>
        <v>0.35135135135135137</v>
      </c>
      <c r="J121" s="3">
        <f>Table6[[#This Row],[Home Kicking Points]]/IF(Table6[[#This Row],[Home Bowl Scores]]=0, 1, Table6[[#This Row],[Home Bowl Scores]])</f>
        <v>0.1111111111111111</v>
      </c>
    </row>
    <row r="122" spans="1:10" x14ac:dyDescent="0.3">
      <c r="A122" t="s">
        <v>826</v>
      </c>
      <c r="B122" t="s">
        <v>865</v>
      </c>
      <c r="C122" t="s">
        <v>4821</v>
      </c>
      <c r="D122">
        <v>16243</v>
      </c>
      <c r="E122">
        <v>24</v>
      </c>
      <c r="F122">
        <v>37</v>
      </c>
      <c r="G122">
        <f>SUMIFS('Player Stats'!AH:AH, 'Player Stats'!A:A, Table6[[#This Row],[id]], 'Player Stats'!B:B, Table6[[#This Row],[Away Team]])</f>
        <v>13</v>
      </c>
      <c r="H122">
        <f>SUMIFS('Player Stats'!AH:AH, 'Player Stats'!A:A, Table6[[#This Row],[id]], 'Player Stats'!B:B, Table6[[#This Row],[Home Team]])</f>
        <v>6</v>
      </c>
      <c r="I122" s="3">
        <f>Table6[[#This Row],[Away Kicking Points]]/IF(Table6[[#This Row],[Away Bowl Scores]]=0, 1, Table6[[#This Row],[Away Bowl Scores]])</f>
        <v>0.35135135135135137</v>
      </c>
      <c r="J122" s="3">
        <f>Table6[[#This Row],[Home Kicking Points]]/IF(Table6[[#This Row],[Home Bowl Scores]]=0, 1, Table6[[#This Row],[Home Bowl Scores]])</f>
        <v>0.25</v>
      </c>
    </row>
    <row r="123" spans="1:10" x14ac:dyDescent="0.3">
      <c r="A123" t="s">
        <v>828</v>
      </c>
      <c r="B123" t="s">
        <v>826</v>
      </c>
      <c r="C123" t="s">
        <v>4821</v>
      </c>
      <c r="D123">
        <v>5903</v>
      </c>
      <c r="E123">
        <v>17</v>
      </c>
      <c r="F123">
        <v>37</v>
      </c>
      <c r="G123">
        <f>SUMIFS('Player Stats'!AH:AH, 'Player Stats'!A:A, Table6[[#This Row],[id]], 'Player Stats'!B:B, Table6[[#This Row],[Away Team]])</f>
        <v>13</v>
      </c>
      <c r="H123">
        <f>SUMIFS('Player Stats'!AH:AH, 'Player Stats'!A:A, Table6[[#This Row],[id]], 'Player Stats'!B:B, Table6[[#This Row],[Home Team]])</f>
        <v>5</v>
      </c>
      <c r="I123" s="3">
        <f>Table6[[#This Row],[Away Kicking Points]]/IF(Table6[[#This Row],[Away Bowl Scores]]=0, 1, Table6[[#This Row],[Away Bowl Scores]])</f>
        <v>0.35135135135135137</v>
      </c>
      <c r="J123" s="3">
        <f>Table6[[#This Row],[Home Kicking Points]]/IF(Table6[[#This Row],[Home Bowl Scores]]=0, 1, Table6[[#This Row],[Home Bowl Scores]])</f>
        <v>0.29411764705882354</v>
      </c>
    </row>
    <row r="124" spans="1:10" x14ac:dyDescent="0.3">
      <c r="A124" t="s">
        <v>648</v>
      </c>
      <c r="B124" t="s">
        <v>769</v>
      </c>
      <c r="C124" t="s">
        <v>4810</v>
      </c>
      <c r="D124">
        <v>23961</v>
      </c>
      <c r="E124">
        <v>14</v>
      </c>
      <c r="F124">
        <v>37</v>
      </c>
      <c r="G124">
        <f>SUMIFS('Player Stats'!AH:AH, 'Player Stats'!A:A, Table6[[#This Row],[id]], 'Player Stats'!B:B, Table6[[#This Row],[Away Team]])</f>
        <v>13</v>
      </c>
      <c r="H124">
        <f>SUMIFS('Player Stats'!AH:AH, 'Player Stats'!A:A, Table6[[#This Row],[id]], 'Player Stats'!B:B, Table6[[#This Row],[Home Team]])</f>
        <v>2</v>
      </c>
      <c r="I124" s="3">
        <f>Table6[[#This Row],[Away Kicking Points]]/IF(Table6[[#This Row],[Away Bowl Scores]]=0, 1, Table6[[#This Row],[Away Bowl Scores]])</f>
        <v>0.35135135135135137</v>
      </c>
      <c r="J124" s="3">
        <f>Table6[[#This Row],[Home Kicking Points]]/IF(Table6[[#This Row],[Home Bowl Scores]]=0, 1, Table6[[#This Row],[Home Bowl Scores]])</f>
        <v>0.14285714285714285</v>
      </c>
    </row>
    <row r="125" spans="1:10" x14ac:dyDescent="0.3">
      <c r="A125" t="s">
        <v>611</v>
      </c>
      <c r="B125" t="s">
        <v>692</v>
      </c>
      <c r="C125" t="s">
        <v>4835</v>
      </c>
      <c r="D125">
        <v>14739</v>
      </c>
      <c r="E125">
        <v>14</v>
      </c>
      <c r="F125">
        <v>37</v>
      </c>
      <c r="G125">
        <f>SUMIFS('Player Stats'!AH:AH, 'Player Stats'!A:A, Table6[[#This Row],[id]], 'Player Stats'!B:B, Table6[[#This Row],[Away Team]])</f>
        <v>13</v>
      </c>
      <c r="H125">
        <f>SUMIFS('Player Stats'!AH:AH, 'Player Stats'!A:A, Table6[[#This Row],[id]], 'Player Stats'!B:B, Table6[[#This Row],[Home Team]])</f>
        <v>2</v>
      </c>
      <c r="I125" s="3">
        <f>Table6[[#This Row],[Away Kicking Points]]/IF(Table6[[#This Row],[Away Bowl Scores]]=0, 1, Table6[[#This Row],[Away Bowl Scores]])</f>
        <v>0.35135135135135137</v>
      </c>
      <c r="J125" s="3">
        <f>Table6[[#This Row],[Home Kicking Points]]/IF(Table6[[#This Row],[Home Bowl Scores]]=0, 1, Table6[[#This Row],[Home Bowl Scores]])</f>
        <v>0.14285714285714285</v>
      </c>
    </row>
    <row r="126" spans="1:10" x14ac:dyDescent="0.3">
      <c r="A126" t="s">
        <v>1473</v>
      </c>
      <c r="B126" t="s">
        <v>572</v>
      </c>
      <c r="C126" t="s">
        <v>4808</v>
      </c>
      <c r="D126">
        <v>10205</v>
      </c>
      <c r="E126">
        <v>10</v>
      </c>
      <c r="F126">
        <v>37</v>
      </c>
      <c r="G126">
        <f>SUMIFS('Player Stats'!AH:AH, 'Player Stats'!A:A, Table6[[#This Row],[id]], 'Player Stats'!B:B, Table6[[#This Row],[Away Team]])</f>
        <v>13</v>
      </c>
      <c r="H126">
        <f>SUMIFS('Player Stats'!AH:AH, 'Player Stats'!A:A, Table6[[#This Row],[id]], 'Player Stats'!B:B, Table6[[#This Row],[Home Team]])</f>
        <v>4</v>
      </c>
      <c r="I126" s="3">
        <f>Table6[[#This Row],[Away Kicking Points]]/IF(Table6[[#This Row],[Away Bowl Scores]]=0, 1, Table6[[#This Row],[Away Bowl Scores]])</f>
        <v>0.35135135135135137</v>
      </c>
      <c r="J126" s="3">
        <f>Table6[[#This Row],[Home Kicking Points]]/IF(Table6[[#This Row],[Home Bowl Scores]]=0, 1, Table6[[#This Row],[Home Bowl Scores]])</f>
        <v>0.4</v>
      </c>
    </row>
    <row r="127" spans="1:10" x14ac:dyDescent="0.3">
      <c r="A127" t="s">
        <v>591</v>
      </c>
      <c r="B127" t="s">
        <v>1331</v>
      </c>
      <c r="C127" t="s">
        <v>4813</v>
      </c>
      <c r="D127">
        <v>11697</v>
      </c>
      <c r="E127">
        <v>56</v>
      </c>
      <c r="F127">
        <v>21</v>
      </c>
      <c r="G127">
        <f>SUMIFS('Player Stats'!AH:AH, 'Player Stats'!A:A, Table6[[#This Row],[id]], 'Player Stats'!B:B, Table6[[#This Row],[Away Team]])</f>
        <v>7</v>
      </c>
      <c r="H127">
        <f>SUMIFS('Player Stats'!AH:AH, 'Player Stats'!A:A, Table6[[#This Row],[id]], 'Player Stats'!B:B, Table6[[#This Row],[Home Team]])</f>
        <v>12</v>
      </c>
      <c r="I127" s="3">
        <f>Table6[[#This Row],[Away Kicking Points]]/IF(Table6[[#This Row],[Away Bowl Scores]]=0, 1, Table6[[#This Row],[Away Bowl Scores]])</f>
        <v>0.33333333333333331</v>
      </c>
      <c r="J127" s="3">
        <f>Table6[[#This Row],[Home Kicking Points]]/IF(Table6[[#This Row],[Home Bowl Scores]]=0, 1, Table6[[#This Row],[Home Bowl Scores]])</f>
        <v>0.21428571428571427</v>
      </c>
    </row>
    <row r="128" spans="1:10" x14ac:dyDescent="0.3">
      <c r="A128" t="s">
        <v>1349</v>
      </c>
      <c r="B128" t="s">
        <v>1108</v>
      </c>
      <c r="C128" t="s">
        <v>4813</v>
      </c>
      <c r="D128">
        <v>23952</v>
      </c>
      <c r="E128">
        <v>31</v>
      </c>
      <c r="F128">
        <v>36</v>
      </c>
      <c r="G128">
        <f>SUMIFS('Player Stats'!AH:AH, 'Player Stats'!A:A, Table6[[#This Row],[id]], 'Player Stats'!B:B, Table6[[#This Row],[Away Team]])</f>
        <v>12</v>
      </c>
      <c r="H128">
        <f>SUMIFS('Player Stats'!AH:AH, 'Player Stats'!A:A, Table6[[#This Row],[id]], 'Player Stats'!B:B, Table6[[#This Row],[Home Team]])</f>
        <v>7</v>
      </c>
      <c r="I128" s="3">
        <f>Table6[[#This Row],[Away Kicking Points]]/IF(Table6[[#This Row],[Away Bowl Scores]]=0, 1, Table6[[#This Row],[Away Bowl Scores]])</f>
        <v>0.33333333333333331</v>
      </c>
      <c r="J128" s="3">
        <f>Table6[[#This Row],[Home Kicking Points]]/IF(Table6[[#This Row],[Home Bowl Scores]]=0, 1, Table6[[#This Row],[Home Bowl Scores]])</f>
        <v>0.22580645161290322</v>
      </c>
    </row>
    <row r="129" spans="1:10" x14ac:dyDescent="0.3">
      <c r="A129" t="s">
        <v>2165</v>
      </c>
      <c r="B129" t="s">
        <v>457</v>
      </c>
      <c r="C129" t="s">
        <v>4813</v>
      </c>
      <c r="D129">
        <v>2898</v>
      </c>
      <c r="E129">
        <v>33</v>
      </c>
      <c r="F129">
        <v>27</v>
      </c>
      <c r="G129">
        <f>SUMIFS('Player Stats'!AH:AH, 'Player Stats'!A:A, Table6[[#This Row],[id]], 'Player Stats'!B:B, Table6[[#This Row],[Away Team]])</f>
        <v>9</v>
      </c>
      <c r="H129">
        <f>SUMIFS('Player Stats'!AH:AH, 'Player Stats'!A:A, Table6[[#This Row],[id]], 'Player Stats'!B:B, Table6[[#This Row],[Home Team]])</f>
        <v>15</v>
      </c>
      <c r="I129" s="3">
        <f>Table6[[#This Row],[Away Kicking Points]]/IF(Table6[[#This Row],[Away Bowl Scores]]=0, 1, Table6[[#This Row],[Away Bowl Scores]])</f>
        <v>0.33333333333333331</v>
      </c>
      <c r="J129" s="3">
        <f>Table6[[#This Row],[Home Kicking Points]]/IF(Table6[[#This Row],[Home Bowl Scores]]=0, 1, Table6[[#This Row],[Home Bowl Scores]])</f>
        <v>0.45454545454545453</v>
      </c>
    </row>
    <row r="130" spans="1:10" x14ac:dyDescent="0.3">
      <c r="A130" t="s">
        <v>1542</v>
      </c>
      <c r="B130" t="s">
        <v>787</v>
      </c>
      <c r="C130" t="s">
        <v>4839</v>
      </c>
      <c r="D130">
        <v>14753</v>
      </c>
      <c r="E130">
        <v>37</v>
      </c>
      <c r="F130">
        <v>21</v>
      </c>
      <c r="G130">
        <f>SUMIFS('Player Stats'!AH:AH, 'Player Stats'!A:A, Table6[[#This Row],[id]], 'Player Stats'!B:B, Table6[[#This Row],[Away Team]])</f>
        <v>7</v>
      </c>
      <c r="H130">
        <f>SUMIFS('Player Stats'!AH:AH, 'Player Stats'!A:A, Table6[[#This Row],[id]], 'Player Stats'!B:B, Table6[[#This Row],[Home Team]])</f>
        <v>7</v>
      </c>
      <c r="I130" s="3">
        <f>Table6[[#This Row],[Away Kicking Points]]/IF(Table6[[#This Row],[Away Bowl Scores]]=0, 1, Table6[[#This Row],[Away Bowl Scores]])</f>
        <v>0.33333333333333331</v>
      </c>
      <c r="J130" s="3">
        <f>Table6[[#This Row],[Home Kicking Points]]/IF(Table6[[#This Row],[Home Bowl Scores]]=0, 1, Table6[[#This Row],[Home Bowl Scores]])</f>
        <v>0.1891891891891892</v>
      </c>
    </row>
    <row r="131" spans="1:10" x14ac:dyDescent="0.3">
      <c r="A131" t="s">
        <v>746</v>
      </c>
      <c r="B131" t="s">
        <v>554</v>
      </c>
      <c r="C131" t="s">
        <v>4813</v>
      </c>
      <c r="D131">
        <v>17752</v>
      </c>
      <c r="E131">
        <v>30</v>
      </c>
      <c r="F131">
        <v>27</v>
      </c>
      <c r="G131">
        <f>SUMIFS('Player Stats'!AH:AH, 'Player Stats'!A:A, Table6[[#This Row],[id]], 'Player Stats'!B:B, Table6[[#This Row],[Away Team]])</f>
        <v>9</v>
      </c>
      <c r="H131">
        <f>SUMIFS('Player Stats'!AH:AH, 'Player Stats'!A:A, Table6[[#This Row],[id]], 'Player Stats'!B:B, Table6[[#This Row],[Home Team]])</f>
        <v>6</v>
      </c>
      <c r="I131" s="3">
        <f>Table6[[#This Row],[Away Kicking Points]]/IF(Table6[[#This Row],[Away Bowl Scores]]=0, 1, Table6[[#This Row],[Away Bowl Scores]])</f>
        <v>0.33333333333333331</v>
      </c>
      <c r="J131" s="3">
        <f>Table6[[#This Row],[Home Kicking Points]]/IF(Table6[[#This Row],[Home Bowl Scores]]=0, 1, Table6[[#This Row],[Home Bowl Scores]])</f>
        <v>0.2</v>
      </c>
    </row>
    <row r="132" spans="1:10" x14ac:dyDescent="0.3">
      <c r="A132" t="s">
        <v>611</v>
      </c>
      <c r="B132" t="s">
        <v>1128</v>
      </c>
      <c r="C132" t="s">
        <v>4813</v>
      </c>
      <c r="D132">
        <v>20821</v>
      </c>
      <c r="E132">
        <v>42</v>
      </c>
      <c r="F132">
        <v>12</v>
      </c>
      <c r="G132">
        <f>SUMIFS('Player Stats'!AH:AH, 'Player Stats'!A:A, Table6[[#This Row],[id]], 'Player Stats'!B:B, Table6[[#This Row],[Away Team]])</f>
        <v>4</v>
      </c>
      <c r="H132">
        <f>SUMIFS('Player Stats'!AH:AH, 'Player Stats'!A:A, Table6[[#This Row],[id]], 'Player Stats'!B:B, Table6[[#This Row],[Home Team]])</f>
        <v>6</v>
      </c>
      <c r="I132" s="3">
        <f>Table6[[#This Row],[Away Kicking Points]]/IF(Table6[[#This Row],[Away Bowl Scores]]=0, 1, Table6[[#This Row],[Away Bowl Scores]])</f>
        <v>0.33333333333333331</v>
      </c>
      <c r="J132" s="3">
        <f>Table6[[#This Row],[Home Kicking Points]]/IF(Table6[[#This Row],[Home Bowl Scores]]=0, 1, Table6[[#This Row],[Home Bowl Scores]])</f>
        <v>0.14285714285714285</v>
      </c>
    </row>
    <row r="133" spans="1:10" x14ac:dyDescent="0.3">
      <c r="A133" t="s">
        <v>1462</v>
      </c>
      <c r="B133" t="s">
        <v>281</v>
      </c>
      <c r="C133" t="s">
        <v>4801</v>
      </c>
      <c r="D133">
        <v>23946</v>
      </c>
      <c r="E133">
        <v>35</v>
      </c>
      <c r="F133">
        <v>18</v>
      </c>
      <c r="G133">
        <f>SUMIFS('Player Stats'!AH:AH, 'Player Stats'!A:A, Table6[[#This Row],[id]], 'Player Stats'!B:B, Table6[[#This Row],[Away Team]])</f>
        <v>6</v>
      </c>
      <c r="H133">
        <f>SUMIFS('Player Stats'!AH:AH, 'Player Stats'!A:A, Table6[[#This Row],[id]], 'Player Stats'!B:B, Table6[[#This Row],[Home Team]])</f>
        <v>5</v>
      </c>
      <c r="I133" s="3">
        <f>Table6[[#This Row],[Away Kicking Points]]/IF(Table6[[#This Row],[Away Bowl Scores]]=0, 1, Table6[[#This Row],[Away Bowl Scores]])</f>
        <v>0.33333333333333331</v>
      </c>
      <c r="J133" s="3">
        <f>Table6[[#This Row],[Home Kicking Points]]/IF(Table6[[#This Row],[Home Bowl Scores]]=0, 1, Table6[[#This Row],[Home Bowl Scores]])</f>
        <v>0.14285714285714285</v>
      </c>
    </row>
    <row r="134" spans="1:10" x14ac:dyDescent="0.3">
      <c r="A134" t="s">
        <v>650</v>
      </c>
      <c r="B134" t="s">
        <v>2133</v>
      </c>
      <c r="C134" t="s">
        <v>4858</v>
      </c>
      <c r="D134">
        <v>8732</v>
      </c>
      <c r="E134">
        <v>24</v>
      </c>
      <c r="F134">
        <v>27</v>
      </c>
      <c r="G134">
        <f>SUMIFS('Player Stats'!AH:AH, 'Player Stats'!A:A, Table6[[#This Row],[id]], 'Player Stats'!B:B, Table6[[#This Row],[Away Team]])</f>
        <v>9</v>
      </c>
      <c r="H134">
        <f>SUMIFS('Player Stats'!AH:AH, 'Player Stats'!A:A, Table6[[#This Row],[id]], 'Player Stats'!B:B, Table6[[#This Row],[Home Team]])</f>
        <v>2</v>
      </c>
      <c r="I134" s="3">
        <f>Table6[[#This Row],[Away Kicking Points]]/IF(Table6[[#This Row],[Away Bowl Scores]]=0, 1, Table6[[#This Row],[Away Bowl Scores]])</f>
        <v>0.33333333333333331</v>
      </c>
      <c r="J134" s="3">
        <f>Table6[[#This Row],[Home Kicking Points]]/IF(Table6[[#This Row],[Home Bowl Scores]]=0, 1, Table6[[#This Row],[Home Bowl Scores]])</f>
        <v>8.3333333333333329E-2</v>
      </c>
    </row>
    <row r="135" spans="1:10" x14ac:dyDescent="0.3">
      <c r="A135" t="s">
        <v>1349</v>
      </c>
      <c r="B135" t="s">
        <v>2165</v>
      </c>
      <c r="C135" t="s">
        <v>4813</v>
      </c>
      <c r="D135">
        <v>7312</v>
      </c>
      <c r="E135">
        <v>23</v>
      </c>
      <c r="F135">
        <v>27</v>
      </c>
      <c r="G135">
        <f>SUMIFS('Player Stats'!AH:AH, 'Player Stats'!A:A, Table6[[#This Row],[id]], 'Player Stats'!B:B, Table6[[#This Row],[Away Team]])</f>
        <v>9</v>
      </c>
      <c r="H135">
        <f>SUMIFS('Player Stats'!AH:AH, 'Player Stats'!A:A, Table6[[#This Row],[id]], 'Player Stats'!B:B, Table6[[#This Row],[Home Team]])</f>
        <v>3</v>
      </c>
      <c r="I135" s="3">
        <f>Table6[[#This Row],[Away Kicking Points]]/IF(Table6[[#This Row],[Away Bowl Scores]]=0, 1, Table6[[#This Row],[Away Bowl Scores]])</f>
        <v>0.33333333333333331</v>
      </c>
      <c r="J135" s="3">
        <f>Table6[[#This Row],[Home Kicking Points]]/IF(Table6[[#This Row],[Home Bowl Scores]]=0, 1, Table6[[#This Row],[Home Bowl Scores]])</f>
        <v>0.13043478260869565</v>
      </c>
    </row>
    <row r="136" spans="1:10" x14ac:dyDescent="0.3">
      <c r="A136" t="s">
        <v>1273</v>
      </c>
      <c r="B136" t="s">
        <v>1749</v>
      </c>
      <c r="C136" t="s">
        <v>4820</v>
      </c>
      <c r="D136">
        <v>1401</v>
      </c>
      <c r="E136">
        <v>41</v>
      </c>
      <c r="F136">
        <v>9</v>
      </c>
      <c r="G136">
        <f>SUMIFS('Player Stats'!AH:AH, 'Player Stats'!A:A, Table6[[#This Row],[id]], 'Player Stats'!B:B, Table6[[#This Row],[Away Team]])</f>
        <v>3</v>
      </c>
      <c r="H136">
        <f>SUMIFS('Player Stats'!AH:AH, 'Player Stats'!A:A, Table6[[#This Row],[id]], 'Player Stats'!B:B, Table6[[#This Row],[Home Team]])</f>
        <v>9</v>
      </c>
      <c r="I136" s="3">
        <f>Table6[[#This Row],[Away Kicking Points]]/IF(Table6[[#This Row],[Away Bowl Scores]]=0, 1, Table6[[#This Row],[Away Bowl Scores]])</f>
        <v>0.33333333333333331</v>
      </c>
      <c r="J136" s="3">
        <f>Table6[[#This Row],[Home Kicking Points]]/IF(Table6[[#This Row],[Home Bowl Scores]]=0, 1, Table6[[#This Row],[Home Bowl Scores]])</f>
        <v>0.21951219512195122</v>
      </c>
    </row>
    <row r="137" spans="1:10" x14ac:dyDescent="0.3">
      <c r="A137" t="s">
        <v>626</v>
      </c>
      <c r="B137" t="s">
        <v>901</v>
      </c>
      <c r="C137" t="s">
        <v>4811</v>
      </c>
      <c r="D137">
        <v>16232</v>
      </c>
      <c r="E137">
        <v>10</v>
      </c>
      <c r="F137">
        <v>36</v>
      </c>
      <c r="G137">
        <f>SUMIFS('Player Stats'!AH:AH, 'Player Stats'!A:A, Table6[[#This Row],[id]], 'Player Stats'!B:B, Table6[[#This Row],[Away Team]])</f>
        <v>12</v>
      </c>
      <c r="H137">
        <f>SUMIFS('Player Stats'!AH:AH, 'Player Stats'!A:A, Table6[[#This Row],[id]], 'Player Stats'!B:B, Table6[[#This Row],[Home Team]])</f>
        <v>4</v>
      </c>
      <c r="I137" s="3">
        <f>Table6[[#This Row],[Away Kicking Points]]/IF(Table6[[#This Row],[Away Bowl Scores]]=0, 1, Table6[[#This Row],[Away Bowl Scores]])</f>
        <v>0.33333333333333331</v>
      </c>
      <c r="J137" s="3">
        <f>Table6[[#This Row],[Home Kicking Points]]/IF(Table6[[#This Row],[Home Bowl Scores]]=0, 1, Table6[[#This Row],[Home Bowl Scores]])</f>
        <v>0.4</v>
      </c>
    </row>
    <row r="138" spans="1:10" x14ac:dyDescent="0.3">
      <c r="A138" t="s">
        <v>529</v>
      </c>
      <c r="B138" t="s">
        <v>593</v>
      </c>
      <c r="C138" t="s">
        <v>4800</v>
      </c>
      <c r="D138">
        <v>23960</v>
      </c>
      <c r="E138">
        <v>24</v>
      </c>
      <c r="F138">
        <v>21</v>
      </c>
      <c r="G138">
        <f>SUMIFS('Player Stats'!AH:AH, 'Player Stats'!A:A, Table6[[#This Row],[id]], 'Player Stats'!B:B, Table6[[#This Row],[Away Team]])</f>
        <v>7</v>
      </c>
      <c r="H138">
        <f>SUMIFS('Player Stats'!AH:AH, 'Player Stats'!A:A, Table6[[#This Row],[id]], 'Player Stats'!B:B, Table6[[#This Row],[Home Team]])</f>
        <v>6</v>
      </c>
      <c r="I138" s="3">
        <f>Table6[[#This Row],[Away Kicking Points]]/IF(Table6[[#This Row],[Away Bowl Scores]]=0, 1, Table6[[#This Row],[Away Bowl Scores]])</f>
        <v>0.33333333333333331</v>
      </c>
      <c r="J138" s="3">
        <f>Table6[[#This Row],[Home Kicking Points]]/IF(Table6[[#This Row],[Home Bowl Scores]]=0, 1, Table6[[#This Row],[Home Bowl Scores]])</f>
        <v>0.25</v>
      </c>
    </row>
    <row r="139" spans="1:10" x14ac:dyDescent="0.3">
      <c r="A139" t="s">
        <v>186</v>
      </c>
      <c r="B139" t="s">
        <v>3820</v>
      </c>
      <c r="C139" t="s">
        <v>4789</v>
      </c>
      <c r="D139">
        <v>5884</v>
      </c>
      <c r="E139">
        <v>17</v>
      </c>
      <c r="F139">
        <v>27</v>
      </c>
      <c r="G139">
        <f>SUMIFS('Player Stats'!AH:AH, 'Player Stats'!A:A, Table6[[#This Row],[id]], 'Player Stats'!B:B, Table6[[#This Row],[Away Team]])</f>
        <v>9</v>
      </c>
      <c r="H139">
        <f>SUMIFS('Player Stats'!AH:AH, 'Player Stats'!A:A, Table6[[#This Row],[id]], 'Player Stats'!B:B, Table6[[#This Row],[Home Team]])</f>
        <v>5</v>
      </c>
      <c r="I139" s="3">
        <f>Table6[[#This Row],[Away Kicking Points]]/IF(Table6[[#This Row],[Away Bowl Scores]]=0, 1, Table6[[#This Row],[Away Bowl Scores]])</f>
        <v>0.33333333333333331</v>
      </c>
      <c r="J139" s="3">
        <f>Table6[[#This Row],[Home Kicking Points]]/IF(Table6[[#This Row],[Home Bowl Scores]]=0, 1, Table6[[#This Row],[Home Bowl Scores]])</f>
        <v>0.29411764705882354</v>
      </c>
    </row>
    <row r="140" spans="1:10" x14ac:dyDescent="0.3">
      <c r="A140" t="s">
        <v>949</v>
      </c>
      <c r="B140" t="s">
        <v>951</v>
      </c>
      <c r="C140" t="s">
        <v>4787</v>
      </c>
      <c r="D140">
        <v>25501</v>
      </c>
      <c r="E140">
        <v>16</v>
      </c>
      <c r="F140">
        <v>27</v>
      </c>
      <c r="G140">
        <f>SUMIFS('Player Stats'!AH:AH, 'Player Stats'!A:A, Table6[[#This Row],[id]], 'Player Stats'!B:B, Table6[[#This Row],[Away Team]])</f>
        <v>9</v>
      </c>
      <c r="H140">
        <f>SUMIFS('Player Stats'!AH:AH, 'Player Stats'!A:A, Table6[[#This Row],[id]], 'Player Stats'!B:B, Table6[[#This Row],[Home Team]])</f>
        <v>2</v>
      </c>
      <c r="I140" s="3">
        <f>Table6[[#This Row],[Away Kicking Points]]/IF(Table6[[#This Row],[Away Bowl Scores]]=0, 1, Table6[[#This Row],[Away Bowl Scores]])</f>
        <v>0.33333333333333331</v>
      </c>
      <c r="J140" s="3">
        <f>Table6[[#This Row],[Home Kicking Points]]/IF(Table6[[#This Row],[Home Bowl Scores]]=0, 1, Table6[[#This Row],[Home Bowl Scores]])</f>
        <v>0.125</v>
      </c>
    </row>
    <row r="141" spans="1:10" x14ac:dyDescent="0.3">
      <c r="A141" t="s">
        <v>1128</v>
      </c>
      <c r="B141" t="s">
        <v>41</v>
      </c>
      <c r="C141" t="s">
        <v>4786</v>
      </c>
      <c r="D141">
        <v>4385</v>
      </c>
      <c r="E141">
        <v>13</v>
      </c>
      <c r="F141">
        <v>27</v>
      </c>
      <c r="G141">
        <f>SUMIFS('Player Stats'!AH:AH, 'Player Stats'!A:A, Table6[[#This Row],[id]], 'Player Stats'!B:B, Table6[[#This Row],[Away Team]])</f>
        <v>9</v>
      </c>
      <c r="H141">
        <f>SUMIFS('Player Stats'!AH:AH, 'Player Stats'!A:A, Table6[[#This Row],[id]], 'Player Stats'!B:B, Table6[[#This Row],[Home Team]])</f>
        <v>1</v>
      </c>
      <c r="I141" s="3">
        <f>Table6[[#This Row],[Away Kicking Points]]/IF(Table6[[#This Row],[Away Bowl Scores]]=0, 1, Table6[[#This Row],[Away Bowl Scores]])</f>
        <v>0.33333333333333331</v>
      </c>
      <c r="J141" s="3">
        <f>Table6[[#This Row],[Home Kicking Points]]/IF(Table6[[#This Row],[Home Bowl Scores]]=0, 1, Table6[[#This Row],[Home Bowl Scores]])</f>
        <v>7.6923076923076927E-2</v>
      </c>
    </row>
    <row r="142" spans="1:10" x14ac:dyDescent="0.3">
      <c r="A142" t="s">
        <v>501</v>
      </c>
      <c r="B142" t="s">
        <v>747</v>
      </c>
      <c r="C142" t="s">
        <v>4838</v>
      </c>
      <c r="D142">
        <v>16252</v>
      </c>
      <c r="E142">
        <v>10</v>
      </c>
      <c r="F142">
        <v>27</v>
      </c>
      <c r="G142">
        <f>SUMIFS('Player Stats'!AH:AH, 'Player Stats'!A:A, Table6[[#This Row],[id]], 'Player Stats'!B:B, Table6[[#This Row],[Away Team]])</f>
        <v>9</v>
      </c>
      <c r="H142">
        <f>SUMIFS('Player Stats'!AH:AH, 'Player Stats'!A:A, Table6[[#This Row],[id]], 'Player Stats'!B:B, Table6[[#This Row],[Home Team]])</f>
        <v>4</v>
      </c>
      <c r="I142" s="3">
        <f>Table6[[#This Row],[Away Kicking Points]]/IF(Table6[[#This Row],[Away Bowl Scores]]=0, 1, Table6[[#This Row],[Away Bowl Scores]])</f>
        <v>0.33333333333333331</v>
      </c>
      <c r="J142" s="3">
        <f>Table6[[#This Row],[Home Kicking Points]]/IF(Table6[[#This Row],[Home Bowl Scores]]=0, 1, Table6[[#This Row],[Home Bowl Scores]])</f>
        <v>0.4</v>
      </c>
    </row>
    <row r="143" spans="1:10" x14ac:dyDescent="0.3">
      <c r="A143" t="s">
        <v>529</v>
      </c>
      <c r="B143" t="s">
        <v>826</v>
      </c>
      <c r="C143" t="s">
        <v>4819</v>
      </c>
      <c r="D143">
        <v>7314</v>
      </c>
      <c r="E143">
        <v>10</v>
      </c>
      <c r="F143">
        <v>27</v>
      </c>
      <c r="G143">
        <f>SUMIFS('Player Stats'!AH:AH, 'Player Stats'!A:A, Table6[[#This Row],[id]], 'Player Stats'!B:B, Table6[[#This Row],[Away Team]])</f>
        <v>9</v>
      </c>
      <c r="H143">
        <f>SUMIFS('Player Stats'!AH:AH, 'Player Stats'!A:A, Table6[[#This Row],[id]], 'Player Stats'!B:B, Table6[[#This Row],[Home Team]])</f>
        <v>4</v>
      </c>
      <c r="I143" s="3">
        <f>Table6[[#This Row],[Away Kicking Points]]/IF(Table6[[#This Row],[Away Bowl Scores]]=0, 1, Table6[[#This Row],[Away Bowl Scores]])</f>
        <v>0.33333333333333331</v>
      </c>
      <c r="J143" s="3">
        <f>Table6[[#This Row],[Home Kicking Points]]/IF(Table6[[#This Row],[Home Bowl Scores]]=0, 1, Table6[[#This Row],[Home Bowl Scores]])</f>
        <v>0.4</v>
      </c>
    </row>
    <row r="144" spans="1:10" x14ac:dyDescent="0.3">
      <c r="A144" t="s">
        <v>991</v>
      </c>
      <c r="B144" t="s">
        <v>1021</v>
      </c>
      <c r="C144" t="s">
        <v>4792</v>
      </c>
      <c r="D144">
        <v>20811</v>
      </c>
      <c r="E144">
        <v>14</v>
      </c>
      <c r="F144">
        <v>21</v>
      </c>
      <c r="G144">
        <f>SUMIFS('Player Stats'!AH:AH, 'Player Stats'!A:A, Table6[[#This Row],[id]], 'Player Stats'!B:B, Table6[[#This Row],[Away Team]])</f>
        <v>7</v>
      </c>
      <c r="H144">
        <f>SUMIFS('Player Stats'!AH:AH, 'Player Stats'!A:A, Table6[[#This Row],[id]], 'Player Stats'!B:B, Table6[[#This Row],[Home Team]])</f>
        <v>2</v>
      </c>
      <c r="I144" s="3">
        <f>Table6[[#This Row],[Away Kicking Points]]/IF(Table6[[#This Row],[Away Bowl Scores]]=0, 1, Table6[[#This Row],[Away Bowl Scores]])</f>
        <v>0.33333333333333331</v>
      </c>
      <c r="J144" s="3">
        <f>Table6[[#This Row],[Home Kicking Points]]/IF(Table6[[#This Row],[Home Bowl Scores]]=0, 1, Table6[[#This Row],[Home Bowl Scores]])</f>
        <v>0.14285714285714285</v>
      </c>
    </row>
    <row r="145" spans="1:10" x14ac:dyDescent="0.3">
      <c r="A145" t="s">
        <v>730</v>
      </c>
      <c r="B145" t="s">
        <v>1273</v>
      </c>
      <c r="C145" t="s">
        <v>4843</v>
      </c>
      <c r="D145">
        <v>17745</v>
      </c>
      <c r="E145">
        <v>14</v>
      </c>
      <c r="F145">
        <v>18</v>
      </c>
      <c r="G145">
        <f>SUMIFS('Player Stats'!AH:AH, 'Player Stats'!A:A, Table6[[#This Row],[id]], 'Player Stats'!B:B, Table6[[#This Row],[Away Team]])</f>
        <v>6</v>
      </c>
      <c r="H145">
        <f>SUMIFS('Player Stats'!AH:AH, 'Player Stats'!A:A, Table6[[#This Row],[id]], 'Player Stats'!B:B, Table6[[#This Row],[Home Team]])</f>
        <v>2</v>
      </c>
      <c r="I145" s="3">
        <f>Table6[[#This Row],[Away Kicking Points]]/IF(Table6[[#This Row],[Away Bowl Scores]]=0, 1, Table6[[#This Row],[Away Bowl Scores]])</f>
        <v>0.33333333333333331</v>
      </c>
      <c r="J145" s="3">
        <f>Table6[[#This Row],[Home Kicking Points]]/IF(Table6[[#This Row],[Home Bowl Scores]]=0, 1, Table6[[#This Row],[Home Bowl Scores]])</f>
        <v>0.14285714285714285</v>
      </c>
    </row>
    <row r="146" spans="1:10" x14ac:dyDescent="0.3">
      <c r="A146" t="s">
        <v>41</v>
      </c>
      <c r="B146" t="s">
        <v>949</v>
      </c>
      <c r="C146" t="s">
        <v>4785</v>
      </c>
      <c r="D146">
        <v>10198</v>
      </c>
      <c r="E146">
        <v>20</v>
      </c>
      <c r="F146">
        <v>12</v>
      </c>
      <c r="G146">
        <f>SUMIFS('Player Stats'!AH:AH, 'Player Stats'!A:A, Table6[[#This Row],[id]], 'Player Stats'!B:B, Table6[[#This Row],[Away Team]])</f>
        <v>4</v>
      </c>
      <c r="H146">
        <f>SUMIFS('Player Stats'!AH:AH, 'Player Stats'!A:A, Table6[[#This Row],[id]], 'Player Stats'!B:B, Table6[[#This Row],[Home Team]])</f>
        <v>2</v>
      </c>
      <c r="I146" s="3">
        <f>Table6[[#This Row],[Away Kicking Points]]/IF(Table6[[#This Row],[Away Bowl Scores]]=0, 1, Table6[[#This Row],[Away Bowl Scores]])</f>
        <v>0.33333333333333331</v>
      </c>
      <c r="J146" s="3">
        <f>Table6[[#This Row],[Home Kicking Points]]/IF(Table6[[#This Row],[Home Bowl Scores]]=0, 1, Table6[[#This Row],[Home Bowl Scores]])</f>
        <v>0.1</v>
      </c>
    </row>
    <row r="147" spans="1:10" x14ac:dyDescent="0.3">
      <c r="A147" t="s">
        <v>591</v>
      </c>
      <c r="B147" t="s">
        <v>1021</v>
      </c>
      <c r="C147" t="s">
        <v>4851</v>
      </c>
      <c r="D147">
        <v>14745</v>
      </c>
      <c r="E147">
        <v>3</v>
      </c>
      <c r="F147">
        <v>27</v>
      </c>
      <c r="G147">
        <f>SUMIFS('Player Stats'!AH:AH, 'Player Stats'!A:A, Table6[[#This Row],[id]], 'Player Stats'!B:B, Table6[[#This Row],[Away Team]])</f>
        <v>9</v>
      </c>
      <c r="H147">
        <f>SUMIFS('Player Stats'!AH:AH, 'Player Stats'!A:A, Table6[[#This Row],[id]], 'Player Stats'!B:B, Table6[[#This Row],[Home Team]])</f>
        <v>3</v>
      </c>
      <c r="I147" s="3">
        <f>Table6[[#This Row],[Away Kicking Points]]/IF(Table6[[#This Row],[Away Bowl Scores]]=0, 1, Table6[[#This Row],[Away Bowl Scores]])</f>
        <v>0.33333333333333331</v>
      </c>
      <c r="J147" s="3">
        <f>Table6[[#This Row],[Home Kicking Points]]/IF(Table6[[#This Row],[Home Bowl Scores]]=0, 1, Table6[[#This Row],[Home Bowl Scores]])</f>
        <v>1</v>
      </c>
    </row>
    <row r="148" spans="1:10" x14ac:dyDescent="0.3">
      <c r="A148" t="s">
        <v>786</v>
      </c>
      <c r="B148" t="s">
        <v>138</v>
      </c>
      <c r="C148" t="s">
        <v>4801</v>
      </c>
      <c r="D148">
        <v>25511</v>
      </c>
      <c r="E148">
        <v>31</v>
      </c>
      <c r="F148">
        <v>44</v>
      </c>
      <c r="G148">
        <f>SUMIFS('Player Stats'!AH:AH, 'Player Stats'!A:A, Table6[[#This Row],[id]], 'Player Stats'!B:B, Table6[[#This Row],[Away Team]])</f>
        <v>14</v>
      </c>
      <c r="H148">
        <f>SUMIFS('Player Stats'!AH:AH, 'Player Stats'!A:A, Table6[[#This Row],[id]], 'Player Stats'!B:B, Table6[[#This Row],[Home Team]])</f>
        <v>7</v>
      </c>
      <c r="I148" s="3">
        <f>Table6[[#This Row],[Away Kicking Points]]/IF(Table6[[#This Row],[Away Bowl Scores]]=0, 1, Table6[[#This Row],[Away Bowl Scores]])</f>
        <v>0.31818181818181818</v>
      </c>
      <c r="J148" s="3">
        <f>Table6[[#This Row],[Home Kicking Points]]/IF(Table6[[#This Row],[Home Bowl Scores]]=0, 1, Table6[[#This Row],[Home Bowl Scores]])</f>
        <v>0.22580645161290322</v>
      </c>
    </row>
    <row r="149" spans="1:10" x14ac:dyDescent="0.3">
      <c r="A149" t="s">
        <v>730</v>
      </c>
      <c r="B149" t="s">
        <v>1128</v>
      </c>
      <c r="C149" t="s">
        <v>4848</v>
      </c>
      <c r="D149">
        <v>10202</v>
      </c>
      <c r="E149">
        <v>27</v>
      </c>
      <c r="F149">
        <v>44</v>
      </c>
      <c r="G149">
        <f>SUMIFS('Player Stats'!AH:AH, 'Player Stats'!A:A, Table6[[#This Row],[id]], 'Player Stats'!B:B, Table6[[#This Row],[Away Team]])</f>
        <v>14</v>
      </c>
      <c r="H149">
        <f>SUMIFS('Player Stats'!AH:AH, 'Player Stats'!A:A, Table6[[#This Row],[id]], 'Player Stats'!B:B, Table6[[#This Row],[Home Team]])</f>
        <v>9</v>
      </c>
      <c r="I149" s="3">
        <f>Table6[[#This Row],[Away Kicking Points]]/IF(Table6[[#This Row],[Away Bowl Scores]]=0, 1, Table6[[#This Row],[Away Bowl Scores]])</f>
        <v>0.31818181818181818</v>
      </c>
      <c r="J149" s="3">
        <f>Table6[[#This Row],[Home Kicking Points]]/IF(Table6[[#This Row],[Home Bowl Scores]]=0, 1, Table6[[#This Row],[Home Bowl Scores]])</f>
        <v>0.33333333333333331</v>
      </c>
    </row>
    <row r="150" spans="1:10" x14ac:dyDescent="0.3">
      <c r="A150" t="s">
        <v>2210</v>
      </c>
      <c r="B150" t="s">
        <v>527</v>
      </c>
      <c r="C150" t="s">
        <v>4814</v>
      </c>
      <c r="D150">
        <v>1386</v>
      </c>
      <c r="E150">
        <v>49</v>
      </c>
      <c r="F150">
        <v>38</v>
      </c>
      <c r="G150">
        <f>SUMIFS('Player Stats'!AH:AH, 'Player Stats'!A:A, Table6[[#This Row],[id]], 'Player Stats'!B:B, Table6[[#This Row],[Away Team]])</f>
        <v>12</v>
      </c>
      <c r="H150">
        <f>SUMIFS('Player Stats'!AH:AH, 'Player Stats'!A:A, Table6[[#This Row],[id]], 'Player Stats'!B:B, Table6[[#This Row],[Home Team]])</f>
        <v>7</v>
      </c>
      <c r="I150" s="3">
        <f>Table6[[#This Row],[Away Kicking Points]]/IF(Table6[[#This Row],[Away Bowl Scores]]=0, 1, Table6[[#This Row],[Away Bowl Scores]])</f>
        <v>0.31578947368421051</v>
      </c>
      <c r="J150" s="3">
        <f>Table6[[#This Row],[Home Kicking Points]]/IF(Table6[[#This Row],[Home Bowl Scores]]=0, 1, Table6[[#This Row],[Home Bowl Scores]])</f>
        <v>0.14285714285714285</v>
      </c>
    </row>
    <row r="151" spans="1:10" x14ac:dyDescent="0.3">
      <c r="A151" t="s">
        <v>186</v>
      </c>
      <c r="B151" t="s">
        <v>988</v>
      </c>
      <c r="C151" t="s">
        <v>4854</v>
      </c>
      <c r="D151">
        <v>8719</v>
      </c>
      <c r="E151">
        <v>31</v>
      </c>
      <c r="F151">
        <v>38</v>
      </c>
      <c r="G151">
        <f>SUMIFS('Player Stats'!AH:AH, 'Player Stats'!A:A, Table6[[#This Row],[id]], 'Player Stats'!B:B, Table6[[#This Row],[Away Team]])</f>
        <v>12</v>
      </c>
      <c r="H151">
        <f>SUMIFS('Player Stats'!AH:AH, 'Player Stats'!A:A, Table6[[#This Row],[id]], 'Player Stats'!B:B, Table6[[#This Row],[Home Team]])</f>
        <v>7</v>
      </c>
      <c r="I151" s="3">
        <f>Table6[[#This Row],[Away Kicking Points]]/IF(Table6[[#This Row],[Away Bowl Scores]]=0, 1, Table6[[#This Row],[Away Bowl Scores]])</f>
        <v>0.31578947368421051</v>
      </c>
      <c r="J151" s="3">
        <f>Table6[[#This Row],[Home Kicking Points]]/IF(Table6[[#This Row],[Home Bowl Scores]]=0, 1, Table6[[#This Row],[Home Bowl Scores]])</f>
        <v>0.22580645161290322</v>
      </c>
    </row>
    <row r="152" spans="1:10" x14ac:dyDescent="0.3">
      <c r="A152" t="s">
        <v>1462</v>
      </c>
      <c r="B152" t="s">
        <v>479</v>
      </c>
      <c r="C152" t="s">
        <v>4808</v>
      </c>
      <c r="D152">
        <v>16231</v>
      </c>
      <c r="E152">
        <v>14</v>
      </c>
      <c r="F152">
        <v>38</v>
      </c>
      <c r="G152">
        <f>SUMIFS('Player Stats'!AH:AH, 'Player Stats'!A:A, Table6[[#This Row],[id]], 'Player Stats'!B:B, Table6[[#This Row],[Away Team]])</f>
        <v>12</v>
      </c>
      <c r="H152">
        <f>SUMIFS('Player Stats'!AH:AH, 'Player Stats'!A:A, Table6[[#This Row],[id]], 'Player Stats'!B:B, Table6[[#This Row],[Home Team]])</f>
        <v>2</v>
      </c>
      <c r="I152" s="3">
        <f>Table6[[#This Row],[Away Kicking Points]]/IF(Table6[[#This Row],[Away Bowl Scores]]=0, 1, Table6[[#This Row],[Away Bowl Scores]])</f>
        <v>0.31578947368421051</v>
      </c>
      <c r="J152" s="3">
        <f>Table6[[#This Row],[Home Kicking Points]]/IF(Table6[[#This Row],[Home Bowl Scores]]=0, 1, Table6[[#This Row],[Home Bowl Scores]])</f>
        <v>0.14285714285714285</v>
      </c>
    </row>
    <row r="153" spans="1:10" x14ac:dyDescent="0.3">
      <c r="A153" t="s">
        <v>728</v>
      </c>
      <c r="B153" t="s">
        <v>730</v>
      </c>
      <c r="C153" t="s">
        <v>4816</v>
      </c>
      <c r="D153">
        <v>27136</v>
      </c>
      <c r="E153">
        <v>33</v>
      </c>
      <c r="F153">
        <v>32</v>
      </c>
      <c r="G153">
        <f>SUMIFS('Player Stats'!AH:AH, 'Player Stats'!A:A, Table6[[#This Row],[id]], 'Player Stats'!B:B, Table6[[#This Row],[Away Team]])</f>
        <v>10</v>
      </c>
      <c r="H153">
        <f>SUMIFS('Player Stats'!AH:AH, 'Player Stats'!A:A, Table6[[#This Row],[id]], 'Player Stats'!B:B, Table6[[#This Row],[Home Team]])</f>
        <v>9</v>
      </c>
      <c r="I153" s="3">
        <f>Table6[[#This Row],[Away Kicking Points]]/IF(Table6[[#This Row],[Away Bowl Scores]]=0, 1, Table6[[#This Row],[Away Bowl Scores]])</f>
        <v>0.3125</v>
      </c>
      <c r="J153" s="3">
        <f>Table6[[#This Row],[Home Kicking Points]]/IF(Table6[[#This Row],[Home Bowl Scores]]=0, 1, Table6[[#This Row],[Home Bowl Scores]])</f>
        <v>0.27272727272727271</v>
      </c>
    </row>
    <row r="154" spans="1:10" x14ac:dyDescent="0.3">
      <c r="A154" t="s">
        <v>1678</v>
      </c>
      <c r="B154" t="s">
        <v>1078</v>
      </c>
      <c r="C154" t="s">
        <v>4853</v>
      </c>
      <c r="D154">
        <v>2885</v>
      </c>
      <c r="E154">
        <v>64</v>
      </c>
      <c r="F154">
        <v>61</v>
      </c>
      <c r="G154">
        <f>SUMIFS('Player Stats'!AH:AH, 'Player Stats'!A:A, Table6[[#This Row],[id]], 'Player Stats'!B:B, Table6[[#This Row],[Away Team]])</f>
        <v>19</v>
      </c>
      <c r="H154">
        <f>SUMIFS('Player Stats'!AH:AH, 'Player Stats'!A:A, Table6[[#This Row],[id]], 'Player Stats'!B:B, Table6[[#This Row],[Home Team]])</f>
        <v>8</v>
      </c>
      <c r="I154" s="3">
        <f>Table6[[#This Row],[Away Kicking Points]]/IF(Table6[[#This Row],[Away Bowl Scores]]=0, 1, Table6[[#This Row],[Away Bowl Scores]])</f>
        <v>0.31147540983606559</v>
      </c>
      <c r="J154" s="3">
        <f>Table6[[#This Row],[Home Kicking Points]]/IF(Table6[[#This Row],[Home Bowl Scores]]=0, 1, Table6[[#This Row],[Home Bowl Scores]])</f>
        <v>0.125</v>
      </c>
    </row>
    <row r="155" spans="1:10" x14ac:dyDescent="0.3">
      <c r="A155" t="s">
        <v>301</v>
      </c>
      <c r="B155" t="s">
        <v>115</v>
      </c>
      <c r="C155" t="s">
        <v>4788</v>
      </c>
      <c r="D155">
        <v>25506</v>
      </c>
      <c r="E155">
        <v>31</v>
      </c>
      <c r="F155">
        <v>29</v>
      </c>
      <c r="G155">
        <f>SUMIFS('Player Stats'!AH:AH, 'Player Stats'!A:A, Table6[[#This Row],[id]], 'Player Stats'!B:B, Table6[[#This Row],[Away Team]])</f>
        <v>9</v>
      </c>
      <c r="H155">
        <f>SUMIFS('Player Stats'!AH:AH, 'Player Stats'!A:A, Table6[[#This Row],[id]], 'Player Stats'!B:B, Table6[[#This Row],[Home Team]])</f>
        <v>7</v>
      </c>
      <c r="I155" s="3">
        <f>Table6[[#This Row],[Away Kicking Points]]/IF(Table6[[#This Row],[Away Bowl Scores]]=0, 1, Table6[[#This Row],[Away Bowl Scores]])</f>
        <v>0.31034482758620691</v>
      </c>
      <c r="J155" s="3">
        <f>Table6[[#This Row],[Home Kicking Points]]/IF(Table6[[#This Row],[Home Bowl Scores]]=0, 1, Table6[[#This Row],[Home Bowl Scores]])</f>
        <v>0.22580645161290322</v>
      </c>
    </row>
    <row r="156" spans="1:10" x14ac:dyDescent="0.3">
      <c r="A156" t="s">
        <v>949</v>
      </c>
      <c r="B156" t="s">
        <v>1035</v>
      </c>
      <c r="C156" t="s">
        <v>4802</v>
      </c>
      <c r="D156">
        <v>19247</v>
      </c>
      <c r="E156">
        <v>20</v>
      </c>
      <c r="F156">
        <v>29</v>
      </c>
      <c r="G156">
        <f>SUMIFS('Player Stats'!AH:AH, 'Player Stats'!A:A, Table6[[#This Row],[id]], 'Player Stats'!B:B, Table6[[#This Row],[Away Team]])</f>
        <v>9</v>
      </c>
      <c r="H156">
        <f>SUMIFS('Player Stats'!AH:AH, 'Player Stats'!A:A, Table6[[#This Row],[id]], 'Player Stats'!B:B, Table6[[#This Row],[Home Team]])</f>
        <v>8</v>
      </c>
      <c r="I156" s="3">
        <f>Table6[[#This Row],[Away Kicking Points]]/IF(Table6[[#This Row],[Away Bowl Scores]]=0, 1, Table6[[#This Row],[Away Bowl Scores]])</f>
        <v>0.31034482758620691</v>
      </c>
      <c r="J156" s="3">
        <f>Table6[[#This Row],[Home Kicking Points]]/IF(Table6[[#This Row],[Home Bowl Scores]]=0, 1, Table6[[#This Row],[Home Bowl Scores]])</f>
        <v>0.4</v>
      </c>
    </row>
    <row r="157" spans="1:10" x14ac:dyDescent="0.3">
      <c r="A157" t="s">
        <v>767</v>
      </c>
      <c r="B157" t="s">
        <v>769</v>
      </c>
      <c r="C157" t="s">
        <v>4818</v>
      </c>
      <c r="D157">
        <v>27095</v>
      </c>
      <c r="E157">
        <v>9</v>
      </c>
      <c r="F157">
        <v>29</v>
      </c>
      <c r="G157">
        <f>SUMIFS('Player Stats'!AH:AH, 'Player Stats'!A:A, Table6[[#This Row],[id]], 'Player Stats'!B:B, Table6[[#This Row],[Away Team]])</f>
        <v>9</v>
      </c>
      <c r="H157">
        <f>SUMIFS('Player Stats'!AH:AH, 'Player Stats'!A:A, Table6[[#This Row],[id]], 'Player Stats'!B:B, Table6[[#This Row],[Home Team]])</f>
        <v>9</v>
      </c>
      <c r="I157" s="3">
        <f>Table6[[#This Row],[Away Kicking Points]]/IF(Table6[[#This Row],[Away Bowl Scores]]=0, 1, Table6[[#This Row],[Away Bowl Scores]])</f>
        <v>0.31034482758620691</v>
      </c>
      <c r="J157" s="3">
        <f>Table6[[#This Row],[Home Kicking Points]]/IF(Table6[[#This Row],[Home Bowl Scores]]=0, 1, Table6[[#This Row],[Home Bowl Scores]])</f>
        <v>1</v>
      </c>
    </row>
    <row r="158" spans="1:10" x14ac:dyDescent="0.3">
      <c r="A158" t="s">
        <v>786</v>
      </c>
      <c r="B158" t="s">
        <v>477</v>
      </c>
      <c r="C158" t="s">
        <v>4840</v>
      </c>
      <c r="D158">
        <v>19244</v>
      </c>
      <c r="E158">
        <v>28</v>
      </c>
      <c r="F158">
        <v>26</v>
      </c>
      <c r="G158">
        <f>SUMIFS('Player Stats'!AH:AH, 'Player Stats'!A:A, Table6[[#This Row],[id]], 'Player Stats'!B:B, Table6[[#This Row],[Away Team]])</f>
        <v>8</v>
      </c>
      <c r="H158">
        <f>SUMIFS('Player Stats'!AH:AH, 'Player Stats'!A:A, Table6[[#This Row],[id]], 'Player Stats'!B:B, Table6[[#This Row],[Home Team]])</f>
        <v>10</v>
      </c>
      <c r="I158" s="3">
        <f>Table6[[#This Row],[Away Kicking Points]]/IF(Table6[[#This Row],[Away Bowl Scores]]=0, 1, Table6[[#This Row],[Away Bowl Scores]])</f>
        <v>0.30769230769230771</v>
      </c>
      <c r="J158" s="3">
        <f>Table6[[#This Row],[Home Kicking Points]]/IF(Table6[[#This Row],[Home Bowl Scores]]=0, 1, Table6[[#This Row],[Home Bowl Scores]])</f>
        <v>0.35714285714285715</v>
      </c>
    </row>
    <row r="159" spans="1:10" x14ac:dyDescent="0.3">
      <c r="A159" t="s">
        <v>1542</v>
      </c>
      <c r="B159" t="s">
        <v>828</v>
      </c>
      <c r="C159" t="s">
        <v>4811</v>
      </c>
      <c r="D159">
        <v>10212</v>
      </c>
      <c r="E159">
        <v>24</v>
      </c>
      <c r="F159">
        <v>26</v>
      </c>
      <c r="G159">
        <f>SUMIFS('Player Stats'!AH:AH, 'Player Stats'!A:A, Table6[[#This Row],[id]], 'Player Stats'!B:B, Table6[[#This Row],[Away Team]])</f>
        <v>8</v>
      </c>
      <c r="H159">
        <f>SUMIFS('Player Stats'!AH:AH, 'Player Stats'!A:A, Table6[[#This Row],[id]], 'Player Stats'!B:B, Table6[[#This Row],[Home Team]])</f>
        <v>6</v>
      </c>
      <c r="I159" s="3">
        <f>Table6[[#This Row],[Away Kicking Points]]/IF(Table6[[#This Row],[Away Bowl Scores]]=0, 1, Table6[[#This Row],[Away Bowl Scores]])</f>
        <v>0.30769230769230771</v>
      </c>
      <c r="J159" s="3">
        <f>Table6[[#This Row],[Home Kicking Points]]/IF(Table6[[#This Row],[Home Bowl Scores]]=0, 1, Table6[[#This Row],[Home Bowl Scores]])</f>
        <v>0.25</v>
      </c>
    </row>
    <row r="160" spans="1:10" x14ac:dyDescent="0.3">
      <c r="A160" t="s">
        <v>786</v>
      </c>
      <c r="B160" t="s">
        <v>1542</v>
      </c>
      <c r="C160" t="s">
        <v>4803</v>
      </c>
      <c r="D160">
        <v>2893</v>
      </c>
      <c r="E160">
        <v>47</v>
      </c>
      <c r="F160">
        <v>43</v>
      </c>
      <c r="G160">
        <f>SUMIFS('Player Stats'!AH:AH, 'Player Stats'!A:A, Table6[[#This Row],[id]], 'Player Stats'!B:B, Table6[[#This Row],[Away Team]])</f>
        <v>13</v>
      </c>
      <c r="H160">
        <f>SUMIFS('Player Stats'!AH:AH, 'Player Stats'!A:A, Table6[[#This Row],[id]], 'Player Stats'!B:B, Table6[[#This Row],[Home Team]])</f>
        <v>11</v>
      </c>
      <c r="I160" s="3">
        <f>Table6[[#This Row],[Away Kicking Points]]/IF(Table6[[#This Row],[Away Bowl Scores]]=0, 1, Table6[[#This Row],[Away Bowl Scores]])</f>
        <v>0.30232558139534882</v>
      </c>
      <c r="J160" s="3">
        <f>Table6[[#This Row],[Home Kicking Points]]/IF(Table6[[#This Row],[Home Bowl Scores]]=0, 1, Table6[[#This Row],[Home Bowl Scores]])</f>
        <v>0.23404255319148937</v>
      </c>
    </row>
    <row r="161" spans="1:10" x14ac:dyDescent="0.3">
      <c r="A161" t="s">
        <v>527</v>
      </c>
      <c r="B161" t="s">
        <v>1349</v>
      </c>
      <c r="C161" t="s">
        <v>4804</v>
      </c>
      <c r="D161">
        <v>25534</v>
      </c>
      <c r="E161">
        <v>42</v>
      </c>
      <c r="F161">
        <v>43</v>
      </c>
      <c r="G161">
        <f>SUMIFS('Player Stats'!AH:AH, 'Player Stats'!A:A, Table6[[#This Row],[id]], 'Player Stats'!B:B, Table6[[#This Row],[Away Team]])</f>
        <v>13</v>
      </c>
      <c r="H161">
        <f>SUMIFS('Player Stats'!AH:AH, 'Player Stats'!A:A, Table6[[#This Row],[id]], 'Player Stats'!B:B, Table6[[#This Row],[Home Team]])</f>
        <v>16</v>
      </c>
      <c r="I161" s="3">
        <f>Table6[[#This Row],[Away Kicking Points]]/IF(Table6[[#This Row],[Away Bowl Scores]]=0, 1, Table6[[#This Row],[Away Bowl Scores]])</f>
        <v>0.30232558139534882</v>
      </c>
      <c r="J161" s="3">
        <f>Table6[[#This Row],[Home Kicking Points]]/IF(Table6[[#This Row],[Home Bowl Scores]]=0, 1, Table6[[#This Row],[Home Bowl Scores]])</f>
        <v>0.38095238095238093</v>
      </c>
    </row>
    <row r="162" spans="1:10" x14ac:dyDescent="0.3">
      <c r="A162" t="s">
        <v>2165</v>
      </c>
      <c r="B162" t="s">
        <v>162</v>
      </c>
      <c r="C162" t="s">
        <v>4854</v>
      </c>
      <c r="D162">
        <v>11686</v>
      </c>
      <c r="E162">
        <v>48</v>
      </c>
      <c r="F162">
        <v>51</v>
      </c>
      <c r="G162">
        <f>SUMIFS('Player Stats'!AH:AH, 'Player Stats'!A:A, Table6[[#This Row],[id]], 'Player Stats'!B:B, Table6[[#This Row],[Away Team]])</f>
        <v>15</v>
      </c>
      <c r="H162">
        <f>SUMIFS('Player Stats'!AH:AH, 'Player Stats'!A:A, Table6[[#This Row],[id]], 'Player Stats'!B:B, Table6[[#This Row],[Home Team]])</f>
        <v>12</v>
      </c>
      <c r="I162" s="3">
        <f>Table6[[#This Row],[Away Kicking Points]]/IF(Table6[[#This Row],[Away Bowl Scores]]=0, 1, Table6[[#This Row],[Away Bowl Scores]])</f>
        <v>0.29411764705882354</v>
      </c>
      <c r="J162" s="3">
        <f>Table6[[#This Row],[Home Kicking Points]]/IF(Table6[[#This Row],[Home Bowl Scores]]=0, 1, Table6[[#This Row],[Home Bowl Scores]])</f>
        <v>0.25</v>
      </c>
    </row>
    <row r="163" spans="1:10" x14ac:dyDescent="0.3">
      <c r="A163" t="s">
        <v>1349</v>
      </c>
      <c r="B163" t="s">
        <v>1542</v>
      </c>
      <c r="C163" t="s">
        <v>4803</v>
      </c>
      <c r="D163">
        <v>11687</v>
      </c>
      <c r="E163">
        <v>52</v>
      </c>
      <c r="F163">
        <v>34</v>
      </c>
      <c r="G163">
        <f>SUMIFS('Player Stats'!AH:AH, 'Player Stats'!A:A, Table6[[#This Row],[id]], 'Player Stats'!B:B, Table6[[#This Row],[Away Team]])</f>
        <v>10</v>
      </c>
      <c r="H163">
        <f>SUMIFS('Player Stats'!AH:AH, 'Player Stats'!A:A, Table6[[#This Row],[id]], 'Player Stats'!B:B, Table6[[#This Row],[Home Team]])</f>
        <v>10</v>
      </c>
      <c r="I163" s="3">
        <f>Table6[[#This Row],[Away Kicking Points]]/IF(Table6[[#This Row],[Away Bowl Scores]]=0, 1, Table6[[#This Row],[Away Bowl Scores]])</f>
        <v>0.29411764705882354</v>
      </c>
      <c r="J163" s="3">
        <f>Table6[[#This Row],[Home Kicking Points]]/IF(Table6[[#This Row],[Home Bowl Scores]]=0, 1, Table6[[#This Row],[Home Bowl Scores]])</f>
        <v>0.19230769230769232</v>
      </c>
    </row>
    <row r="164" spans="1:10" x14ac:dyDescent="0.3">
      <c r="A164" t="s">
        <v>343</v>
      </c>
      <c r="B164" t="s">
        <v>746</v>
      </c>
      <c r="C164" t="s">
        <v>4816</v>
      </c>
      <c r="D164">
        <v>23959</v>
      </c>
      <c r="E164">
        <v>49</v>
      </c>
      <c r="F164">
        <v>34</v>
      </c>
      <c r="G164">
        <f>SUMIFS('Player Stats'!AH:AH, 'Player Stats'!A:A, Table6[[#This Row],[id]], 'Player Stats'!B:B, Table6[[#This Row],[Away Team]])</f>
        <v>10</v>
      </c>
      <c r="H164">
        <f>SUMIFS('Player Stats'!AH:AH, 'Player Stats'!A:A, Table6[[#This Row],[id]], 'Player Stats'!B:B, Table6[[#This Row],[Home Team]])</f>
        <v>7</v>
      </c>
      <c r="I164" s="3">
        <f>Table6[[#This Row],[Away Kicking Points]]/IF(Table6[[#This Row],[Away Bowl Scores]]=0, 1, Table6[[#This Row],[Away Bowl Scores]])</f>
        <v>0.29411764705882354</v>
      </c>
      <c r="J164" s="3">
        <f>Table6[[#This Row],[Home Kicking Points]]/IF(Table6[[#This Row],[Home Bowl Scores]]=0, 1, Table6[[#This Row],[Home Bowl Scores]])</f>
        <v>0.14285714285714285</v>
      </c>
    </row>
    <row r="165" spans="1:10" x14ac:dyDescent="0.3">
      <c r="A165" t="s">
        <v>1678</v>
      </c>
      <c r="B165" t="s">
        <v>141</v>
      </c>
      <c r="C165" t="s">
        <v>4789</v>
      </c>
      <c r="D165">
        <v>19243</v>
      </c>
      <c r="E165">
        <v>43</v>
      </c>
      <c r="F165">
        <v>34</v>
      </c>
      <c r="G165">
        <f>SUMIFS('Player Stats'!AH:AH, 'Player Stats'!A:A, Table6[[#This Row],[id]], 'Player Stats'!B:B, Table6[[#This Row],[Away Team]])</f>
        <v>10</v>
      </c>
      <c r="H165">
        <f>SUMIFS('Player Stats'!AH:AH, 'Player Stats'!A:A, Table6[[#This Row],[id]], 'Player Stats'!B:B, Table6[[#This Row],[Home Team]])</f>
        <v>13</v>
      </c>
      <c r="I165" s="3">
        <f>Table6[[#This Row],[Away Kicking Points]]/IF(Table6[[#This Row],[Away Bowl Scores]]=0, 1, Table6[[#This Row],[Away Bowl Scores]])</f>
        <v>0.29411764705882354</v>
      </c>
      <c r="J165" s="3">
        <f>Table6[[#This Row],[Home Kicking Points]]/IF(Table6[[#This Row],[Home Bowl Scores]]=0, 1, Table6[[#This Row],[Home Bowl Scores]])</f>
        <v>0.30232558139534882</v>
      </c>
    </row>
    <row r="166" spans="1:10" x14ac:dyDescent="0.3">
      <c r="A166" t="s">
        <v>365</v>
      </c>
      <c r="B166" t="s">
        <v>118</v>
      </c>
      <c r="C166" t="s">
        <v>4854</v>
      </c>
      <c r="D166">
        <v>4387</v>
      </c>
      <c r="E166">
        <v>25</v>
      </c>
      <c r="F166">
        <v>51</v>
      </c>
      <c r="G166">
        <f>SUMIFS('Player Stats'!AH:AH, 'Player Stats'!A:A, Table6[[#This Row],[id]], 'Player Stats'!B:B, Table6[[#This Row],[Away Team]])</f>
        <v>15</v>
      </c>
      <c r="H166">
        <f>SUMIFS('Player Stats'!AH:AH, 'Player Stats'!A:A, Table6[[#This Row],[id]], 'Player Stats'!B:B, Table6[[#This Row],[Home Team]])</f>
        <v>5</v>
      </c>
      <c r="I166" s="3">
        <f>Table6[[#This Row],[Away Kicking Points]]/IF(Table6[[#This Row],[Away Bowl Scores]]=0, 1, Table6[[#This Row],[Away Bowl Scores]])</f>
        <v>0.29411764705882354</v>
      </c>
      <c r="J166" s="3">
        <f>Table6[[#This Row],[Home Kicking Points]]/IF(Table6[[#This Row],[Home Bowl Scores]]=0, 1, Table6[[#This Row],[Home Bowl Scores]])</f>
        <v>0.2</v>
      </c>
    </row>
    <row r="167" spans="1:10" x14ac:dyDescent="0.3">
      <c r="A167" t="s">
        <v>2411</v>
      </c>
      <c r="B167" t="s">
        <v>1448</v>
      </c>
      <c r="C167" t="s">
        <v>4855</v>
      </c>
      <c r="D167">
        <v>7301</v>
      </c>
      <c r="E167">
        <v>37</v>
      </c>
      <c r="F167">
        <v>34</v>
      </c>
      <c r="G167">
        <f>SUMIFS('Player Stats'!AH:AH, 'Player Stats'!A:A, Table6[[#This Row],[id]], 'Player Stats'!B:B, Table6[[#This Row],[Away Team]])</f>
        <v>10</v>
      </c>
      <c r="H167">
        <f>SUMIFS('Player Stats'!AH:AH, 'Player Stats'!A:A, Table6[[#This Row],[id]], 'Player Stats'!B:B, Table6[[#This Row],[Home Team]])</f>
        <v>7</v>
      </c>
      <c r="I167" s="3">
        <f>Table6[[#This Row],[Away Kicking Points]]/IF(Table6[[#This Row],[Away Bowl Scores]]=0, 1, Table6[[#This Row],[Away Bowl Scores]])</f>
        <v>0.29411764705882354</v>
      </c>
      <c r="J167" s="3">
        <f>Table6[[#This Row],[Home Kicking Points]]/IF(Table6[[#This Row],[Home Bowl Scores]]=0, 1, Table6[[#This Row],[Home Bowl Scores]])</f>
        <v>0.1891891891891892</v>
      </c>
    </row>
    <row r="168" spans="1:10" x14ac:dyDescent="0.3">
      <c r="A168" t="s">
        <v>2239</v>
      </c>
      <c r="B168" t="s">
        <v>118</v>
      </c>
      <c r="C168" t="s">
        <v>4831</v>
      </c>
      <c r="D168">
        <v>16226</v>
      </c>
      <c r="E168">
        <v>32</v>
      </c>
      <c r="F168">
        <v>34</v>
      </c>
      <c r="G168">
        <f>SUMIFS('Player Stats'!AH:AH, 'Player Stats'!A:A, Table6[[#This Row],[id]], 'Player Stats'!B:B, Table6[[#This Row],[Away Team]])</f>
        <v>10</v>
      </c>
      <c r="H168">
        <f>SUMIFS('Player Stats'!AH:AH, 'Player Stats'!A:A, Table6[[#This Row],[id]], 'Player Stats'!B:B, Table6[[#This Row],[Home Team]])</f>
        <v>6</v>
      </c>
      <c r="I168" s="3">
        <f>Table6[[#This Row],[Away Kicking Points]]/IF(Table6[[#This Row],[Away Bowl Scores]]=0, 1, Table6[[#This Row],[Away Bowl Scores]])</f>
        <v>0.29411764705882354</v>
      </c>
      <c r="J168" s="3">
        <f>Table6[[#This Row],[Home Kicking Points]]/IF(Table6[[#This Row],[Home Bowl Scores]]=0, 1, Table6[[#This Row],[Home Bowl Scores]])</f>
        <v>0.1875</v>
      </c>
    </row>
    <row r="169" spans="1:10" x14ac:dyDescent="0.3">
      <c r="A169" t="s">
        <v>1462</v>
      </c>
      <c r="B169" t="s">
        <v>863</v>
      </c>
      <c r="C169" t="s">
        <v>4823</v>
      </c>
      <c r="D169">
        <v>11705</v>
      </c>
      <c r="E169">
        <v>49</v>
      </c>
      <c r="F169">
        <v>17</v>
      </c>
      <c r="G169">
        <f>SUMIFS('Player Stats'!AH:AH, 'Player Stats'!A:A, Table6[[#This Row],[id]], 'Player Stats'!B:B, Table6[[#This Row],[Away Team]])</f>
        <v>5</v>
      </c>
      <c r="H169">
        <f>SUMIFS('Player Stats'!AH:AH, 'Player Stats'!A:A, Table6[[#This Row],[id]], 'Player Stats'!B:B, Table6[[#This Row],[Home Team]])</f>
        <v>7</v>
      </c>
      <c r="I169" s="3">
        <f>Table6[[#This Row],[Away Kicking Points]]/IF(Table6[[#This Row],[Away Bowl Scores]]=0, 1, Table6[[#This Row],[Away Bowl Scores]])</f>
        <v>0.29411764705882354</v>
      </c>
      <c r="J169" s="3">
        <f>Table6[[#This Row],[Home Kicking Points]]/IF(Table6[[#This Row],[Home Bowl Scores]]=0, 1, Table6[[#This Row],[Home Bowl Scores]])</f>
        <v>0.14285714285714285</v>
      </c>
    </row>
    <row r="170" spans="1:10" x14ac:dyDescent="0.3">
      <c r="A170" t="s">
        <v>626</v>
      </c>
      <c r="B170" t="s">
        <v>787</v>
      </c>
      <c r="C170" t="s">
        <v>4800</v>
      </c>
      <c r="D170">
        <v>10203</v>
      </c>
      <c r="E170">
        <v>31</v>
      </c>
      <c r="F170">
        <v>34</v>
      </c>
      <c r="G170">
        <f>SUMIFS('Player Stats'!AH:AH, 'Player Stats'!A:A, Table6[[#This Row],[id]], 'Player Stats'!B:B, Table6[[#This Row],[Away Team]])</f>
        <v>10</v>
      </c>
      <c r="H170">
        <f>SUMIFS('Player Stats'!AH:AH, 'Player Stats'!A:A, Table6[[#This Row],[id]], 'Player Stats'!B:B, Table6[[#This Row],[Home Team]])</f>
        <v>7</v>
      </c>
      <c r="I170" s="3">
        <f>Table6[[#This Row],[Away Kicking Points]]/IF(Table6[[#This Row],[Away Bowl Scores]]=0, 1, Table6[[#This Row],[Away Bowl Scores]])</f>
        <v>0.29411764705882354</v>
      </c>
      <c r="J170" s="3">
        <f>Table6[[#This Row],[Home Kicking Points]]/IF(Table6[[#This Row],[Home Bowl Scores]]=0, 1, Table6[[#This Row],[Home Bowl Scores]])</f>
        <v>0.22580645161290322</v>
      </c>
    </row>
    <row r="171" spans="1:10" x14ac:dyDescent="0.3">
      <c r="A171" t="s">
        <v>2411</v>
      </c>
      <c r="B171" t="s">
        <v>455</v>
      </c>
      <c r="C171" t="s">
        <v>4814</v>
      </c>
      <c r="D171">
        <v>8726</v>
      </c>
      <c r="E171">
        <v>31</v>
      </c>
      <c r="F171">
        <v>34</v>
      </c>
      <c r="G171">
        <f>SUMIFS('Player Stats'!AH:AH, 'Player Stats'!A:A, Table6[[#This Row],[id]], 'Player Stats'!B:B, Table6[[#This Row],[Away Team]])</f>
        <v>10</v>
      </c>
      <c r="H171">
        <f>SUMIFS('Player Stats'!AH:AH, 'Player Stats'!A:A, Table6[[#This Row],[id]], 'Player Stats'!B:B, Table6[[#This Row],[Home Team]])</f>
        <v>7</v>
      </c>
      <c r="I171" s="3">
        <f>Table6[[#This Row],[Away Kicking Points]]/IF(Table6[[#This Row],[Away Bowl Scores]]=0, 1, Table6[[#This Row],[Away Bowl Scores]])</f>
        <v>0.29411764705882354</v>
      </c>
      <c r="J171" s="3">
        <f>Table6[[#This Row],[Home Kicking Points]]/IF(Table6[[#This Row],[Home Bowl Scores]]=0, 1, Table6[[#This Row],[Home Bowl Scores]])</f>
        <v>0.22580645161290322</v>
      </c>
    </row>
    <row r="172" spans="1:10" x14ac:dyDescent="0.3">
      <c r="A172" t="s">
        <v>62</v>
      </c>
      <c r="B172" t="s">
        <v>715</v>
      </c>
      <c r="C172" t="s">
        <v>4795</v>
      </c>
      <c r="D172">
        <v>13243</v>
      </c>
      <c r="E172">
        <v>28</v>
      </c>
      <c r="F172">
        <v>34</v>
      </c>
      <c r="G172">
        <f>SUMIFS('Player Stats'!AH:AH, 'Player Stats'!A:A, Table6[[#This Row],[id]], 'Player Stats'!B:B, Table6[[#This Row],[Away Team]])</f>
        <v>10</v>
      </c>
      <c r="H172">
        <f>SUMIFS('Player Stats'!AH:AH, 'Player Stats'!A:A, Table6[[#This Row],[id]], 'Player Stats'!B:B, Table6[[#This Row],[Home Team]])</f>
        <v>8</v>
      </c>
      <c r="I172" s="3">
        <f>Table6[[#This Row],[Away Kicking Points]]/IF(Table6[[#This Row],[Away Bowl Scores]]=0, 1, Table6[[#This Row],[Away Bowl Scores]])</f>
        <v>0.29411764705882354</v>
      </c>
      <c r="J172" s="3">
        <f>Table6[[#This Row],[Home Kicking Points]]/IF(Table6[[#This Row],[Home Bowl Scores]]=0, 1, Table6[[#This Row],[Home Bowl Scores]])</f>
        <v>0.2857142857142857</v>
      </c>
    </row>
    <row r="173" spans="1:10" x14ac:dyDescent="0.3">
      <c r="A173" t="s">
        <v>728</v>
      </c>
      <c r="B173" t="s">
        <v>692</v>
      </c>
      <c r="C173" t="s">
        <v>4864</v>
      </c>
      <c r="D173">
        <v>2905</v>
      </c>
      <c r="E173">
        <v>45</v>
      </c>
      <c r="F173">
        <v>17</v>
      </c>
      <c r="G173">
        <f>SUMIFS('Player Stats'!AH:AH, 'Player Stats'!A:A, Table6[[#This Row],[id]], 'Player Stats'!B:B, Table6[[#This Row],[Away Team]])</f>
        <v>5</v>
      </c>
      <c r="H173">
        <f>SUMIFS('Player Stats'!AH:AH, 'Player Stats'!A:A, Table6[[#This Row],[id]], 'Player Stats'!B:B, Table6[[#This Row],[Home Team]])</f>
        <v>9</v>
      </c>
      <c r="I173" s="3">
        <f>Table6[[#This Row],[Away Kicking Points]]/IF(Table6[[#This Row],[Away Bowl Scores]]=0, 1, Table6[[#This Row],[Away Bowl Scores]])</f>
        <v>0.29411764705882354</v>
      </c>
      <c r="J173" s="3">
        <f>Table6[[#This Row],[Home Kicking Points]]/IF(Table6[[#This Row],[Home Bowl Scores]]=0, 1, Table6[[#This Row],[Home Bowl Scores]])</f>
        <v>0.2</v>
      </c>
    </row>
    <row r="174" spans="1:10" x14ac:dyDescent="0.3">
      <c r="A174" t="s">
        <v>380</v>
      </c>
      <c r="B174" t="s">
        <v>89</v>
      </c>
      <c r="C174" t="s">
        <v>4798</v>
      </c>
      <c r="D174">
        <v>23950</v>
      </c>
      <c r="E174">
        <v>27</v>
      </c>
      <c r="F174">
        <v>34</v>
      </c>
      <c r="G174">
        <f>SUMIFS('Player Stats'!AH:AH, 'Player Stats'!A:A, Table6[[#This Row],[id]], 'Player Stats'!B:B, Table6[[#This Row],[Away Team]])</f>
        <v>10</v>
      </c>
      <c r="H174">
        <f>SUMIFS('Player Stats'!AH:AH, 'Player Stats'!A:A, Table6[[#This Row],[id]], 'Player Stats'!B:B, Table6[[#This Row],[Home Team]])</f>
        <v>9</v>
      </c>
      <c r="I174" s="3">
        <f>Table6[[#This Row],[Away Kicking Points]]/IF(Table6[[#This Row],[Away Bowl Scores]]=0, 1, Table6[[#This Row],[Away Bowl Scores]])</f>
        <v>0.29411764705882354</v>
      </c>
      <c r="J174" s="3">
        <f>Table6[[#This Row],[Home Kicking Points]]/IF(Table6[[#This Row],[Home Bowl Scores]]=0, 1, Table6[[#This Row],[Home Bowl Scores]])</f>
        <v>0.33333333333333331</v>
      </c>
    </row>
    <row r="175" spans="1:10" x14ac:dyDescent="0.3">
      <c r="A175" t="s">
        <v>648</v>
      </c>
      <c r="B175" t="s">
        <v>2165</v>
      </c>
      <c r="C175" t="s">
        <v>4837</v>
      </c>
      <c r="D175">
        <v>5905</v>
      </c>
      <c r="E175">
        <v>27</v>
      </c>
      <c r="F175">
        <v>34</v>
      </c>
      <c r="G175">
        <f>SUMIFS('Player Stats'!AH:AH, 'Player Stats'!A:A, Table6[[#This Row],[id]], 'Player Stats'!B:B, Table6[[#This Row],[Away Team]])</f>
        <v>10</v>
      </c>
      <c r="H175">
        <f>SUMIFS('Player Stats'!AH:AH, 'Player Stats'!A:A, Table6[[#This Row],[id]], 'Player Stats'!B:B, Table6[[#This Row],[Home Team]])</f>
        <v>9</v>
      </c>
      <c r="I175" s="3">
        <f>Table6[[#This Row],[Away Kicking Points]]/IF(Table6[[#This Row],[Away Bowl Scores]]=0, 1, Table6[[#This Row],[Away Bowl Scores]])</f>
        <v>0.29411764705882354</v>
      </c>
      <c r="J175" s="3">
        <f>Table6[[#This Row],[Home Kicking Points]]/IF(Table6[[#This Row],[Home Bowl Scores]]=0, 1, Table6[[#This Row],[Home Bowl Scores]])</f>
        <v>0.33333333333333331</v>
      </c>
    </row>
    <row r="176" spans="1:10" x14ac:dyDescent="0.3">
      <c r="A176" t="s">
        <v>1451</v>
      </c>
      <c r="B176" t="s">
        <v>303</v>
      </c>
      <c r="C176" t="s">
        <v>4789</v>
      </c>
      <c r="D176">
        <v>10196</v>
      </c>
      <c r="E176">
        <v>41</v>
      </c>
      <c r="F176">
        <v>17</v>
      </c>
      <c r="G176">
        <f>SUMIFS('Player Stats'!AH:AH, 'Player Stats'!A:A, Table6[[#This Row],[id]], 'Player Stats'!B:B, Table6[[#This Row],[Away Team]])</f>
        <v>5</v>
      </c>
      <c r="H176">
        <f>SUMIFS('Player Stats'!AH:AH, 'Player Stats'!A:A, Table6[[#This Row],[id]], 'Player Stats'!B:B, Table6[[#This Row],[Home Team]])</f>
        <v>11</v>
      </c>
      <c r="I176" s="3">
        <f>Table6[[#This Row],[Away Kicking Points]]/IF(Table6[[#This Row],[Away Bowl Scores]]=0, 1, Table6[[#This Row],[Away Bowl Scores]])</f>
        <v>0.29411764705882354</v>
      </c>
      <c r="J176" s="3">
        <f>Table6[[#This Row],[Home Kicking Points]]/IF(Table6[[#This Row],[Home Bowl Scores]]=0, 1, Table6[[#This Row],[Home Bowl Scores]])</f>
        <v>0.26829268292682928</v>
      </c>
    </row>
    <row r="177" spans="1:10" x14ac:dyDescent="0.3">
      <c r="A177" t="s">
        <v>2165</v>
      </c>
      <c r="B177" t="s">
        <v>786</v>
      </c>
      <c r="C177" t="s">
        <v>4813</v>
      </c>
      <c r="D177">
        <v>4397</v>
      </c>
      <c r="E177">
        <v>24</v>
      </c>
      <c r="F177">
        <v>34</v>
      </c>
      <c r="G177">
        <f>SUMIFS('Player Stats'!AH:AH, 'Player Stats'!A:A, Table6[[#This Row],[id]], 'Player Stats'!B:B, Table6[[#This Row],[Away Team]])</f>
        <v>10</v>
      </c>
      <c r="H177">
        <f>SUMIFS('Player Stats'!AH:AH, 'Player Stats'!A:A, Table6[[#This Row],[id]], 'Player Stats'!B:B, Table6[[#This Row],[Home Team]])</f>
        <v>6</v>
      </c>
      <c r="I177" s="3">
        <f>Table6[[#This Row],[Away Kicking Points]]/IF(Table6[[#This Row],[Away Bowl Scores]]=0, 1, Table6[[#This Row],[Away Bowl Scores]])</f>
        <v>0.29411764705882354</v>
      </c>
      <c r="J177" s="3">
        <f>Table6[[#This Row],[Home Kicking Points]]/IF(Table6[[#This Row],[Home Bowl Scores]]=0, 1, Table6[[#This Row],[Home Bowl Scores]])</f>
        <v>0.25</v>
      </c>
    </row>
    <row r="178" spans="1:10" x14ac:dyDescent="0.3">
      <c r="A178" t="s">
        <v>1063</v>
      </c>
      <c r="B178" t="s">
        <v>670</v>
      </c>
      <c r="C178" t="s">
        <v>4810</v>
      </c>
      <c r="D178">
        <v>20835</v>
      </c>
      <c r="E178">
        <v>39</v>
      </c>
      <c r="F178">
        <v>17</v>
      </c>
      <c r="G178">
        <f>SUMIFS('Player Stats'!AH:AH, 'Player Stats'!A:A, Table6[[#This Row],[id]], 'Player Stats'!B:B, Table6[[#This Row],[Away Team]])</f>
        <v>5</v>
      </c>
      <c r="H178">
        <f>SUMIFS('Player Stats'!AH:AH, 'Player Stats'!A:A, Table6[[#This Row],[id]], 'Player Stats'!B:B, Table6[[#This Row],[Home Team]])</f>
        <v>7</v>
      </c>
      <c r="I178" s="3">
        <f>Table6[[#This Row],[Away Kicking Points]]/IF(Table6[[#This Row],[Away Bowl Scores]]=0, 1, Table6[[#This Row],[Away Bowl Scores]])</f>
        <v>0.29411764705882354</v>
      </c>
      <c r="J178" s="3">
        <f>Table6[[#This Row],[Home Kicking Points]]/IF(Table6[[#This Row],[Home Bowl Scores]]=0, 1, Table6[[#This Row],[Home Bowl Scores]])</f>
        <v>0.17948717948717949</v>
      </c>
    </row>
    <row r="179" spans="1:10" x14ac:dyDescent="0.3">
      <c r="A179" t="s">
        <v>501</v>
      </c>
      <c r="B179" t="s">
        <v>2210</v>
      </c>
      <c r="C179" t="s">
        <v>4838</v>
      </c>
      <c r="D179">
        <v>19271</v>
      </c>
      <c r="E179">
        <v>38</v>
      </c>
      <c r="F179">
        <v>17</v>
      </c>
      <c r="G179">
        <f>SUMIFS('Player Stats'!AH:AH, 'Player Stats'!A:A, Table6[[#This Row],[id]], 'Player Stats'!B:B, Table6[[#This Row],[Away Team]])</f>
        <v>5</v>
      </c>
      <c r="H179">
        <f>SUMIFS('Player Stats'!AH:AH, 'Player Stats'!A:A, Table6[[#This Row],[id]], 'Player Stats'!B:B, Table6[[#This Row],[Home Team]])</f>
        <v>8</v>
      </c>
      <c r="I179" s="3">
        <f>Table6[[#This Row],[Away Kicking Points]]/IF(Table6[[#This Row],[Away Bowl Scores]]=0, 1, Table6[[#This Row],[Away Bowl Scores]])</f>
        <v>0.29411764705882354</v>
      </c>
      <c r="J179" s="3">
        <f>Table6[[#This Row],[Home Kicking Points]]/IF(Table6[[#This Row],[Home Bowl Scores]]=0, 1, Table6[[#This Row],[Home Bowl Scores]])</f>
        <v>0.21052631578947367</v>
      </c>
    </row>
    <row r="180" spans="1:10" x14ac:dyDescent="0.3">
      <c r="A180" t="s">
        <v>1966</v>
      </c>
      <c r="B180" t="s">
        <v>89</v>
      </c>
      <c r="C180" t="s">
        <v>4830</v>
      </c>
      <c r="D180">
        <v>19242</v>
      </c>
      <c r="E180">
        <v>38</v>
      </c>
      <c r="F180">
        <v>17</v>
      </c>
      <c r="G180">
        <f>SUMIFS('Player Stats'!AH:AH, 'Player Stats'!A:A, Table6[[#This Row],[id]], 'Player Stats'!B:B, Table6[[#This Row],[Away Team]])</f>
        <v>5</v>
      </c>
      <c r="H180">
        <f>SUMIFS('Player Stats'!AH:AH, 'Player Stats'!A:A, Table6[[#This Row],[id]], 'Player Stats'!B:B, Table6[[#This Row],[Home Team]])</f>
        <v>6</v>
      </c>
      <c r="I180" s="3">
        <f>Table6[[#This Row],[Away Kicking Points]]/IF(Table6[[#This Row],[Away Bowl Scores]]=0, 1, Table6[[#This Row],[Away Bowl Scores]])</f>
        <v>0.29411764705882354</v>
      </c>
      <c r="J180" s="3">
        <f>Table6[[#This Row],[Home Kicking Points]]/IF(Table6[[#This Row],[Home Bowl Scores]]=0, 1, Table6[[#This Row],[Home Bowl Scores]])</f>
        <v>0.15789473684210525</v>
      </c>
    </row>
    <row r="181" spans="1:10" x14ac:dyDescent="0.3">
      <c r="A181" t="s">
        <v>828</v>
      </c>
      <c r="B181" t="s">
        <v>863</v>
      </c>
      <c r="C181" t="s">
        <v>4816</v>
      </c>
      <c r="D181">
        <v>4408</v>
      </c>
      <c r="E181">
        <v>38</v>
      </c>
      <c r="F181">
        <v>17</v>
      </c>
      <c r="G181">
        <f>SUMIFS('Player Stats'!AH:AH, 'Player Stats'!A:A, Table6[[#This Row],[id]], 'Player Stats'!B:B, Table6[[#This Row],[Away Team]])</f>
        <v>5</v>
      </c>
      <c r="H181">
        <f>SUMIFS('Player Stats'!AH:AH, 'Player Stats'!A:A, Table6[[#This Row],[id]], 'Player Stats'!B:B, Table6[[#This Row],[Home Team]])</f>
        <v>8</v>
      </c>
      <c r="I181" s="3">
        <f>Table6[[#This Row],[Away Kicking Points]]/IF(Table6[[#This Row],[Away Bowl Scores]]=0, 1, Table6[[#This Row],[Away Bowl Scores]])</f>
        <v>0.29411764705882354</v>
      </c>
      <c r="J181" s="3">
        <f>Table6[[#This Row],[Home Kicking Points]]/IF(Table6[[#This Row],[Home Bowl Scores]]=0, 1, Table6[[#This Row],[Home Bowl Scores]])</f>
        <v>0.21052631578947367</v>
      </c>
    </row>
    <row r="182" spans="1:10" x14ac:dyDescent="0.3">
      <c r="A182" t="s">
        <v>1331</v>
      </c>
      <c r="B182" t="s">
        <v>433</v>
      </c>
      <c r="C182" t="s">
        <v>4863</v>
      </c>
      <c r="D182">
        <v>4395</v>
      </c>
      <c r="E182">
        <v>38</v>
      </c>
      <c r="F182">
        <v>17</v>
      </c>
      <c r="G182">
        <f>SUMIFS('Player Stats'!AH:AH, 'Player Stats'!A:A, Table6[[#This Row],[id]], 'Player Stats'!B:B, Table6[[#This Row],[Away Team]])</f>
        <v>5</v>
      </c>
      <c r="H182">
        <f>SUMIFS('Player Stats'!AH:AH, 'Player Stats'!A:A, Table6[[#This Row],[id]], 'Player Stats'!B:B, Table6[[#This Row],[Home Team]])</f>
        <v>8</v>
      </c>
      <c r="I182" s="3">
        <f>Table6[[#This Row],[Away Kicking Points]]/IF(Table6[[#This Row],[Away Bowl Scores]]=0, 1, Table6[[#This Row],[Away Bowl Scores]])</f>
        <v>0.29411764705882354</v>
      </c>
      <c r="J182" s="3">
        <f>Table6[[#This Row],[Home Kicking Points]]/IF(Table6[[#This Row],[Home Bowl Scores]]=0, 1, Table6[[#This Row],[Home Bowl Scores]])</f>
        <v>0.21052631578947367</v>
      </c>
    </row>
    <row r="183" spans="1:10" x14ac:dyDescent="0.3">
      <c r="A183" t="s">
        <v>886</v>
      </c>
      <c r="B183" t="s">
        <v>808</v>
      </c>
      <c r="C183" t="s">
        <v>4816</v>
      </c>
      <c r="D183">
        <v>25523</v>
      </c>
      <c r="E183">
        <v>37</v>
      </c>
      <c r="F183">
        <v>17</v>
      </c>
      <c r="G183">
        <f>SUMIFS('Player Stats'!AH:AH, 'Player Stats'!A:A, Table6[[#This Row],[id]], 'Player Stats'!B:B, Table6[[#This Row],[Away Team]])</f>
        <v>5</v>
      </c>
      <c r="H183">
        <f>SUMIFS('Player Stats'!AH:AH, 'Player Stats'!A:A, Table6[[#This Row],[id]], 'Player Stats'!B:B, Table6[[#This Row],[Home Team]])</f>
        <v>13</v>
      </c>
      <c r="I183" s="3">
        <f>Table6[[#This Row],[Away Kicking Points]]/IF(Table6[[#This Row],[Away Bowl Scores]]=0, 1, Table6[[#This Row],[Away Bowl Scores]])</f>
        <v>0.29411764705882354</v>
      </c>
      <c r="J183" s="3">
        <f>Table6[[#This Row],[Home Kicking Points]]/IF(Table6[[#This Row],[Home Bowl Scores]]=0, 1, Table6[[#This Row],[Home Bowl Scores]])</f>
        <v>0.35135135135135137</v>
      </c>
    </row>
    <row r="184" spans="1:10" x14ac:dyDescent="0.3">
      <c r="A184" t="s">
        <v>501</v>
      </c>
      <c r="B184" t="s">
        <v>380</v>
      </c>
      <c r="C184" t="s">
        <v>4861</v>
      </c>
      <c r="D184">
        <v>2886</v>
      </c>
      <c r="E184">
        <v>19</v>
      </c>
      <c r="F184">
        <v>34</v>
      </c>
      <c r="G184">
        <f>SUMIFS('Player Stats'!AH:AH, 'Player Stats'!A:A, Table6[[#This Row],[id]], 'Player Stats'!B:B, Table6[[#This Row],[Away Team]])</f>
        <v>10</v>
      </c>
      <c r="H184">
        <f>SUMIFS('Player Stats'!AH:AH, 'Player Stats'!A:A, Table6[[#This Row],[id]], 'Player Stats'!B:B, Table6[[#This Row],[Home Team]])</f>
        <v>7</v>
      </c>
      <c r="I184" s="3">
        <f>Table6[[#This Row],[Away Kicking Points]]/IF(Table6[[#This Row],[Away Bowl Scores]]=0, 1, Table6[[#This Row],[Away Bowl Scores]])</f>
        <v>0.29411764705882354</v>
      </c>
      <c r="J184" s="3">
        <f>Table6[[#This Row],[Home Kicking Points]]/IF(Table6[[#This Row],[Home Bowl Scores]]=0, 1, Table6[[#This Row],[Home Bowl Scores]])</f>
        <v>0.36842105263157893</v>
      </c>
    </row>
    <row r="185" spans="1:10" x14ac:dyDescent="0.3">
      <c r="A185" t="s">
        <v>1063</v>
      </c>
      <c r="B185" t="s">
        <v>611</v>
      </c>
      <c r="C185" t="s">
        <v>4802</v>
      </c>
      <c r="D185">
        <v>23951</v>
      </c>
      <c r="E185">
        <v>33</v>
      </c>
      <c r="F185">
        <v>17</v>
      </c>
      <c r="G185">
        <f>SUMIFS('Player Stats'!AH:AH, 'Player Stats'!A:A, Table6[[#This Row],[id]], 'Player Stats'!B:B, Table6[[#This Row],[Away Team]])</f>
        <v>5</v>
      </c>
      <c r="H185">
        <f>SUMIFS('Player Stats'!AH:AH, 'Player Stats'!A:A, Table6[[#This Row],[id]], 'Player Stats'!B:B, Table6[[#This Row],[Home Team]])</f>
        <v>15</v>
      </c>
      <c r="I185" s="3">
        <f>Table6[[#This Row],[Away Kicking Points]]/IF(Table6[[#This Row],[Away Bowl Scores]]=0, 1, Table6[[#This Row],[Away Bowl Scores]])</f>
        <v>0.29411764705882354</v>
      </c>
      <c r="J185" s="3">
        <f>Table6[[#This Row],[Home Kicking Points]]/IF(Table6[[#This Row],[Home Bowl Scores]]=0, 1, Table6[[#This Row],[Home Bowl Scores]])</f>
        <v>0.45454545454545453</v>
      </c>
    </row>
    <row r="186" spans="1:10" x14ac:dyDescent="0.3">
      <c r="A186" t="s">
        <v>2133</v>
      </c>
      <c r="B186" t="s">
        <v>165</v>
      </c>
      <c r="C186" t="s">
        <v>4812</v>
      </c>
      <c r="D186">
        <v>19260</v>
      </c>
      <c r="E186">
        <v>31</v>
      </c>
      <c r="F186">
        <v>17</v>
      </c>
      <c r="G186">
        <f>SUMIFS('Player Stats'!AH:AH, 'Player Stats'!A:A, Table6[[#This Row],[id]], 'Player Stats'!B:B, Table6[[#This Row],[Away Team]])</f>
        <v>5</v>
      </c>
      <c r="H186">
        <f>SUMIFS('Player Stats'!AH:AH, 'Player Stats'!A:A, Table6[[#This Row],[id]], 'Player Stats'!B:B, Table6[[#This Row],[Home Team]])</f>
        <v>7</v>
      </c>
      <c r="I186" s="3">
        <f>Table6[[#This Row],[Away Kicking Points]]/IF(Table6[[#This Row],[Away Bowl Scores]]=0, 1, Table6[[#This Row],[Away Bowl Scores]])</f>
        <v>0.29411764705882354</v>
      </c>
      <c r="J186" s="3">
        <f>Table6[[#This Row],[Home Kicking Points]]/IF(Table6[[#This Row],[Home Bowl Scores]]=0, 1, Table6[[#This Row],[Home Bowl Scores]])</f>
        <v>0.22580645161290322</v>
      </c>
    </row>
    <row r="187" spans="1:10" x14ac:dyDescent="0.3">
      <c r="A187" t="s">
        <v>886</v>
      </c>
      <c r="B187" t="s">
        <v>457</v>
      </c>
      <c r="C187" t="s">
        <v>4823</v>
      </c>
      <c r="D187">
        <v>4406</v>
      </c>
      <c r="E187">
        <v>14</v>
      </c>
      <c r="F187">
        <v>34</v>
      </c>
      <c r="G187">
        <f>SUMIFS('Player Stats'!AH:AH, 'Player Stats'!A:A, Table6[[#This Row],[id]], 'Player Stats'!B:B, Table6[[#This Row],[Away Team]])</f>
        <v>10</v>
      </c>
      <c r="H187">
        <f>SUMIFS('Player Stats'!AH:AH, 'Player Stats'!A:A, Table6[[#This Row],[id]], 'Player Stats'!B:B, Table6[[#This Row],[Home Team]])</f>
        <v>2</v>
      </c>
      <c r="I187" s="3">
        <f>Table6[[#This Row],[Away Kicking Points]]/IF(Table6[[#This Row],[Away Bowl Scores]]=0, 1, Table6[[#This Row],[Away Bowl Scores]])</f>
        <v>0.29411764705882354</v>
      </c>
      <c r="J187" s="3">
        <f>Table6[[#This Row],[Home Kicking Points]]/IF(Table6[[#This Row],[Home Bowl Scores]]=0, 1, Table6[[#This Row],[Home Bowl Scores]])</f>
        <v>0.14285714285714285</v>
      </c>
    </row>
    <row r="188" spans="1:10" x14ac:dyDescent="0.3">
      <c r="A188" t="s">
        <v>1349</v>
      </c>
      <c r="B188" t="s">
        <v>365</v>
      </c>
      <c r="C188" t="s">
        <v>4867</v>
      </c>
      <c r="D188">
        <v>1382</v>
      </c>
      <c r="E188">
        <v>31</v>
      </c>
      <c r="F188">
        <v>17</v>
      </c>
      <c r="G188">
        <f>SUMIFS('Player Stats'!AH:AH, 'Player Stats'!A:A, Table6[[#This Row],[id]], 'Player Stats'!B:B, Table6[[#This Row],[Away Team]])</f>
        <v>5</v>
      </c>
      <c r="H188">
        <f>SUMIFS('Player Stats'!AH:AH, 'Player Stats'!A:A, Table6[[#This Row],[id]], 'Player Stats'!B:B, Table6[[#This Row],[Home Team]])</f>
        <v>7</v>
      </c>
      <c r="I188" s="3">
        <f>Table6[[#This Row],[Away Kicking Points]]/IF(Table6[[#This Row],[Away Bowl Scores]]=0, 1, Table6[[#This Row],[Away Bowl Scores]])</f>
        <v>0.29411764705882354</v>
      </c>
      <c r="J188" s="3">
        <f>Table6[[#This Row],[Home Kicking Points]]/IF(Table6[[#This Row],[Home Bowl Scores]]=0, 1, Table6[[#This Row],[Home Bowl Scores]])</f>
        <v>0.22580645161290322</v>
      </c>
    </row>
    <row r="189" spans="1:10" x14ac:dyDescent="0.3">
      <c r="A189" t="s">
        <v>593</v>
      </c>
      <c r="B189" t="s">
        <v>730</v>
      </c>
      <c r="C189" t="s">
        <v>4835</v>
      </c>
      <c r="D189">
        <v>16240</v>
      </c>
      <c r="E189">
        <v>26</v>
      </c>
      <c r="F189">
        <v>17</v>
      </c>
      <c r="G189">
        <f>SUMIFS('Player Stats'!AH:AH, 'Player Stats'!A:A, Table6[[#This Row],[id]], 'Player Stats'!B:B, Table6[[#This Row],[Away Team]])</f>
        <v>5</v>
      </c>
      <c r="H189">
        <f>SUMIFS('Player Stats'!AH:AH, 'Player Stats'!A:A, Table6[[#This Row],[id]], 'Player Stats'!B:B, Table6[[#This Row],[Home Team]])</f>
        <v>14</v>
      </c>
      <c r="I189" s="3">
        <f>Table6[[#This Row],[Away Kicking Points]]/IF(Table6[[#This Row],[Away Bowl Scores]]=0, 1, Table6[[#This Row],[Away Bowl Scores]])</f>
        <v>0.29411764705882354</v>
      </c>
      <c r="J189" s="3">
        <f>Table6[[#This Row],[Home Kicking Points]]/IF(Table6[[#This Row],[Home Bowl Scores]]=0, 1, Table6[[#This Row],[Home Bowl Scores]])</f>
        <v>0.53846153846153844</v>
      </c>
    </row>
    <row r="190" spans="1:10" x14ac:dyDescent="0.3">
      <c r="A190" t="s">
        <v>865</v>
      </c>
      <c r="B190" t="s">
        <v>648</v>
      </c>
      <c r="C190" t="s">
        <v>4817</v>
      </c>
      <c r="D190">
        <v>25529</v>
      </c>
      <c r="E190">
        <v>24</v>
      </c>
      <c r="F190">
        <v>17</v>
      </c>
      <c r="G190">
        <f>SUMIFS('Player Stats'!AH:AH, 'Player Stats'!A:A, Table6[[#This Row],[id]], 'Player Stats'!B:B, Table6[[#This Row],[Away Team]])</f>
        <v>5</v>
      </c>
      <c r="H190">
        <f>SUMIFS('Player Stats'!AH:AH, 'Player Stats'!A:A, Table6[[#This Row],[id]], 'Player Stats'!B:B, Table6[[#This Row],[Home Team]])</f>
        <v>6</v>
      </c>
      <c r="I190" s="3">
        <f>Table6[[#This Row],[Away Kicking Points]]/IF(Table6[[#This Row],[Away Bowl Scores]]=0, 1, Table6[[#This Row],[Away Bowl Scores]])</f>
        <v>0.29411764705882354</v>
      </c>
      <c r="J190" s="3">
        <f>Table6[[#This Row],[Home Kicking Points]]/IF(Table6[[#This Row],[Home Bowl Scores]]=0, 1, Table6[[#This Row],[Home Bowl Scores]])</f>
        <v>0.25</v>
      </c>
    </row>
    <row r="191" spans="1:10" x14ac:dyDescent="0.3">
      <c r="A191" t="s">
        <v>806</v>
      </c>
      <c r="B191" t="s">
        <v>826</v>
      </c>
      <c r="C191" t="s">
        <v>4836</v>
      </c>
      <c r="D191">
        <v>17757</v>
      </c>
      <c r="E191">
        <v>24</v>
      </c>
      <c r="F191">
        <v>17</v>
      </c>
      <c r="G191">
        <f>SUMIFS('Player Stats'!AH:AH, 'Player Stats'!A:A, Table6[[#This Row],[id]], 'Player Stats'!B:B, Table6[[#This Row],[Away Team]])</f>
        <v>5</v>
      </c>
      <c r="H191">
        <f>SUMIFS('Player Stats'!AH:AH, 'Player Stats'!A:A, Table6[[#This Row],[id]], 'Player Stats'!B:B, Table6[[#This Row],[Home Team]])</f>
        <v>6</v>
      </c>
      <c r="I191" s="3">
        <f>Table6[[#This Row],[Away Kicking Points]]/IF(Table6[[#This Row],[Away Bowl Scores]]=0, 1, Table6[[#This Row],[Away Bowl Scores]])</f>
        <v>0.29411764705882354</v>
      </c>
      <c r="J191" s="3">
        <f>Table6[[#This Row],[Home Kicking Points]]/IF(Table6[[#This Row],[Home Bowl Scores]]=0, 1, Table6[[#This Row],[Home Bowl Scores]])</f>
        <v>0.25</v>
      </c>
    </row>
    <row r="192" spans="1:10" x14ac:dyDescent="0.3">
      <c r="A192" t="s">
        <v>1170</v>
      </c>
      <c r="B192" t="s">
        <v>138</v>
      </c>
      <c r="C192" t="s">
        <v>4797</v>
      </c>
      <c r="D192">
        <v>17739</v>
      </c>
      <c r="E192">
        <v>24</v>
      </c>
      <c r="F192">
        <v>17</v>
      </c>
      <c r="G192">
        <f>SUMIFS('Player Stats'!AH:AH, 'Player Stats'!A:A, Table6[[#This Row],[id]], 'Player Stats'!B:B, Table6[[#This Row],[Away Team]])</f>
        <v>5</v>
      </c>
      <c r="H192">
        <f>SUMIFS('Player Stats'!AH:AH, 'Player Stats'!A:A, Table6[[#This Row],[id]], 'Player Stats'!B:B, Table6[[#This Row],[Home Team]])</f>
        <v>6</v>
      </c>
      <c r="I192" s="3">
        <f>Table6[[#This Row],[Away Kicking Points]]/IF(Table6[[#This Row],[Away Bowl Scores]]=0, 1, Table6[[#This Row],[Away Bowl Scores]])</f>
        <v>0.29411764705882354</v>
      </c>
      <c r="J192" s="3">
        <f>Table6[[#This Row],[Home Kicking Points]]/IF(Table6[[#This Row],[Home Bowl Scores]]=0, 1, Table6[[#This Row],[Home Bowl Scores]])</f>
        <v>0.25</v>
      </c>
    </row>
    <row r="193" spans="1:10" x14ac:dyDescent="0.3">
      <c r="A193" t="s">
        <v>529</v>
      </c>
      <c r="B193" t="s">
        <v>1153</v>
      </c>
      <c r="C193" t="s">
        <v>4848</v>
      </c>
      <c r="D193">
        <v>13236</v>
      </c>
      <c r="E193">
        <v>24</v>
      </c>
      <c r="F193">
        <v>17</v>
      </c>
      <c r="G193">
        <f>SUMIFS('Player Stats'!AH:AH, 'Player Stats'!A:A, Table6[[#This Row],[id]], 'Player Stats'!B:B, Table6[[#This Row],[Away Team]])</f>
        <v>5</v>
      </c>
      <c r="H193">
        <f>SUMIFS('Player Stats'!AH:AH, 'Player Stats'!A:A, Table6[[#This Row],[id]], 'Player Stats'!B:B, Table6[[#This Row],[Home Team]])</f>
        <v>6</v>
      </c>
      <c r="I193" s="3">
        <f>Table6[[#This Row],[Away Kicking Points]]/IF(Table6[[#This Row],[Away Bowl Scores]]=0, 1, Table6[[#This Row],[Away Bowl Scores]])</f>
        <v>0.29411764705882354</v>
      </c>
      <c r="J193" s="3">
        <f>Table6[[#This Row],[Home Kicking Points]]/IF(Table6[[#This Row],[Home Bowl Scores]]=0, 1, Table6[[#This Row],[Home Bowl Scores]])</f>
        <v>0.25</v>
      </c>
    </row>
    <row r="194" spans="1:10" x14ac:dyDescent="0.3">
      <c r="A194" t="s">
        <v>769</v>
      </c>
      <c r="B194" t="s">
        <v>238</v>
      </c>
      <c r="C194" t="s">
        <v>4812</v>
      </c>
      <c r="D194">
        <v>1389</v>
      </c>
      <c r="E194">
        <v>22</v>
      </c>
      <c r="F194">
        <v>17</v>
      </c>
      <c r="G194">
        <f>SUMIFS('Player Stats'!AH:AH, 'Player Stats'!A:A, Table6[[#This Row],[id]], 'Player Stats'!B:B, Table6[[#This Row],[Away Team]])</f>
        <v>5</v>
      </c>
      <c r="H194">
        <f>SUMIFS('Player Stats'!AH:AH, 'Player Stats'!A:A, Table6[[#This Row],[id]], 'Player Stats'!B:B, Table6[[#This Row],[Home Team]])</f>
        <v>10</v>
      </c>
      <c r="I194" s="3">
        <f>Table6[[#This Row],[Away Kicking Points]]/IF(Table6[[#This Row],[Away Bowl Scores]]=0, 1, Table6[[#This Row],[Away Bowl Scores]])</f>
        <v>0.29411764705882354</v>
      </c>
      <c r="J194" s="3">
        <f>Table6[[#This Row],[Home Kicking Points]]/IF(Table6[[#This Row],[Home Bowl Scores]]=0, 1, Table6[[#This Row],[Home Bowl Scores]])</f>
        <v>0.45454545454545453</v>
      </c>
    </row>
    <row r="195" spans="1:10" x14ac:dyDescent="0.3">
      <c r="A195" t="s">
        <v>301</v>
      </c>
      <c r="B195" t="s">
        <v>1078</v>
      </c>
      <c r="C195" t="s">
        <v>4831</v>
      </c>
      <c r="D195">
        <v>14726</v>
      </c>
      <c r="E195">
        <v>21</v>
      </c>
      <c r="F195">
        <v>17</v>
      </c>
      <c r="G195">
        <f>SUMIFS('Player Stats'!AH:AH, 'Player Stats'!A:A, Table6[[#This Row],[id]], 'Player Stats'!B:B, Table6[[#This Row],[Away Team]])</f>
        <v>5</v>
      </c>
      <c r="H195">
        <f>SUMIFS('Player Stats'!AH:AH, 'Player Stats'!A:A, Table6[[#This Row],[id]], 'Player Stats'!B:B, Table6[[#This Row],[Home Team]])</f>
        <v>3</v>
      </c>
      <c r="I195" s="3">
        <f>Table6[[#This Row],[Away Kicking Points]]/IF(Table6[[#This Row],[Away Bowl Scores]]=0, 1, Table6[[#This Row],[Away Bowl Scores]])</f>
        <v>0.29411764705882354</v>
      </c>
      <c r="J195" s="3">
        <f>Table6[[#This Row],[Home Kicking Points]]/IF(Table6[[#This Row],[Home Bowl Scores]]=0, 1, Table6[[#This Row],[Home Bowl Scores]])</f>
        <v>0.14285714285714285</v>
      </c>
    </row>
    <row r="196" spans="1:10" x14ac:dyDescent="0.3">
      <c r="A196" t="s">
        <v>283</v>
      </c>
      <c r="B196" t="s">
        <v>64</v>
      </c>
      <c r="C196" t="s">
        <v>4792</v>
      </c>
      <c r="D196">
        <v>23943</v>
      </c>
      <c r="E196">
        <v>16</v>
      </c>
      <c r="F196">
        <v>17</v>
      </c>
      <c r="G196">
        <f>SUMIFS('Player Stats'!AH:AH, 'Player Stats'!A:A, Table6[[#This Row],[id]], 'Player Stats'!B:B, Table6[[#This Row],[Away Team]])</f>
        <v>5</v>
      </c>
      <c r="H196">
        <f>SUMIFS('Player Stats'!AH:AH, 'Player Stats'!A:A, Table6[[#This Row],[id]], 'Player Stats'!B:B, Table6[[#This Row],[Home Team]])</f>
        <v>10</v>
      </c>
      <c r="I196" s="3">
        <f>Table6[[#This Row],[Away Kicking Points]]/IF(Table6[[#This Row],[Away Bowl Scores]]=0, 1, Table6[[#This Row],[Away Bowl Scores]])</f>
        <v>0.29411764705882354</v>
      </c>
      <c r="J196" s="3">
        <f>Table6[[#This Row],[Home Kicking Points]]/IF(Table6[[#This Row],[Home Bowl Scores]]=0, 1, Table6[[#This Row],[Home Bowl Scores]])</f>
        <v>0.625</v>
      </c>
    </row>
    <row r="197" spans="1:10" x14ac:dyDescent="0.3">
      <c r="A197" t="s">
        <v>882</v>
      </c>
      <c r="B197" t="s">
        <v>689</v>
      </c>
      <c r="C197" t="s">
        <v>4822</v>
      </c>
      <c r="D197">
        <v>10216</v>
      </c>
      <c r="E197">
        <v>14</v>
      </c>
      <c r="F197">
        <v>17</v>
      </c>
      <c r="G197">
        <f>SUMIFS('Player Stats'!AH:AH, 'Player Stats'!A:A, Table6[[#This Row],[id]], 'Player Stats'!B:B, Table6[[#This Row],[Away Team]])</f>
        <v>5</v>
      </c>
      <c r="H197">
        <f>SUMIFS('Player Stats'!AH:AH, 'Player Stats'!A:A, Table6[[#This Row],[id]], 'Player Stats'!B:B, Table6[[#This Row],[Home Team]])</f>
        <v>2</v>
      </c>
      <c r="I197" s="3">
        <f>Table6[[#This Row],[Away Kicking Points]]/IF(Table6[[#This Row],[Away Bowl Scores]]=0, 1, Table6[[#This Row],[Away Bowl Scores]])</f>
        <v>0.29411764705882354</v>
      </c>
      <c r="J197" s="3">
        <f>Table6[[#This Row],[Home Kicking Points]]/IF(Table6[[#This Row],[Home Bowl Scores]]=0, 1, Table6[[#This Row],[Home Bowl Scores]])</f>
        <v>0.14285714285714285</v>
      </c>
    </row>
    <row r="198" spans="1:10" x14ac:dyDescent="0.3">
      <c r="A198" t="s">
        <v>455</v>
      </c>
      <c r="B198" t="s">
        <v>457</v>
      </c>
      <c r="C198" t="s">
        <v>4803</v>
      </c>
      <c r="D198">
        <v>27084</v>
      </c>
      <c r="E198">
        <v>12</v>
      </c>
      <c r="F198">
        <v>17</v>
      </c>
      <c r="G198">
        <f>SUMIFS('Player Stats'!AH:AH, 'Player Stats'!A:A, Table6[[#This Row],[id]], 'Player Stats'!B:B, Table6[[#This Row],[Away Team]])</f>
        <v>5</v>
      </c>
      <c r="H198">
        <f>SUMIFS('Player Stats'!AH:AH, 'Player Stats'!A:A, Table6[[#This Row],[id]], 'Player Stats'!B:B, Table6[[#This Row],[Home Team]])</f>
        <v>6</v>
      </c>
      <c r="I198" s="3">
        <f>Table6[[#This Row],[Away Kicking Points]]/IF(Table6[[#This Row],[Away Bowl Scores]]=0, 1, Table6[[#This Row],[Away Bowl Scores]])</f>
        <v>0.29411764705882354</v>
      </c>
      <c r="J198" s="3">
        <f>Table6[[#This Row],[Home Kicking Points]]/IF(Table6[[#This Row],[Home Bowl Scores]]=0, 1, Table6[[#This Row],[Home Bowl Scores]])</f>
        <v>0.5</v>
      </c>
    </row>
    <row r="199" spans="1:10" x14ac:dyDescent="0.3">
      <c r="A199" t="s">
        <v>477</v>
      </c>
      <c r="B199" t="s">
        <v>650</v>
      </c>
      <c r="C199" t="s">
        <v>4820</v>
      </c>
      <c r="D199">
        <v>14750</v>
      </c>
      <c r="E199">
        <v>10</v>
      </c>
      <c r="F199">
        <v>17</v>
      </c>
      <c r="G199">
        <f>SUMIFS('Player Stats'!AH:AH, 'Player Stats'!A:A, Table6[[#This Row],[id]], 'Player Stats'!B:B, Table6[[#This Row],[Away Team]])</f>
        <v>5</v>
      </c>
      <c r="H199">
        <f>SUMIFS('Player Stats'!AH:AH, 'Player Stats'!A:A, Table6[[#This Row],[id]], 'Player Stats'!B:B, Table6[[#This Row],[Home Team]])</f>
        <v>4</v>
      </c>
      <c r="I199" s="3">
        <f>Table6[[#This Row],[Away Kicking Points]]/IF(Table6[[#This Row],[Away Bowl Scores]]=0, 1, Table6[[#This Row],[Away Bowl Scores]])</f>
        <v>0.29411764705882354</v>
      </c>
      <c r="J199" s="3">
        <f>Table6[[#This Row],[Home Kicking Points]]/IF(Table6[[#This Row],[Home Bowl Scores]]=0, 1, Table6[[#This Row],[Home Bowl Scores]])</f>
        <v>0.4</v>
      </c>
    </row>
    <row r="200" spans="1:10" x14ac:dyDescent="0.3">
      <c r="A200" t="s">
        <v>650</v>
      </c>
      <c r="B200" t="s">
        <v>238</v>
      </c>
      <c r="C200" t="s">
        <v>4812</v>
      </c>
      <c r="D200">
        <v>4398</v>
      </c>
      <c r="E200">
        <v>3</v>
      </c>
      <c r="F200">
        <v>17</v>
      </c>
      <c r="G200">
        <f>SUMIFS('Player Stats'!AH:AH, 'Player Stats'!A:A, Table6[[#This Row],[id]], 'Player Stats'!B:B, Table6[[#This Row],[Away Team]])</f>
        <v>5</v>
      </c>
      <c r="H200">
        <f>SUMIFS('Player Stats'!AH:AH, 'Player Stats'!A:A, Table6[[#This Row],[id]], 'Player Stats'!B:B, Table6[[#This Row],[Home Team]])</f>
        <v>3</v>
      </c>
      <c r="I200" s="3">
        <f>Table6[[#This Row],[Away Kicking Points]]/IF(Table6[[#This Row],[Away Bowl Scores]]=0, 1, Table6[[#This Row],[Away Bowl Scores]])</f>
        <v>0.29411764705882354</v>
      </c>
      <c r="J200" s="3">
        <f>Table6[[#This Row],[Home Kicking Points]]/IF(Table6[[#This Row],[Home Bowl Scores]]=0, 1, Table6[[#This Row],[Home Bowl Scores]])</f>
        <v>1</v>
      </c>
    </row>
    <row r="201" spans="1:10" x14ac:dyDescent="0.3">
      <c r="A201" t="s">
        <v>554</v>
      </c>
      <c r="B201" t="s">
        <v>4162</v>
      </c>
      <c r="C201" t="s">
        <v>4812</v>
      </c>
      <c r="D201">
        <v>5900</v>
      </c>
      <c r="E201">
        <v>0</v>
      </c>
      <c r="F201">
        <v>17</v>
      </c>
      <c r="G201">
        <f>SUMIFS('Player Stats'!AH:AH, 'Player Stats'!A:A, Table6[[#This Row],[id]], 'Player Stats'!B:B, Table6[[#This Row],[Away Team]])</f>
        <v>5</v>
      </c>
      <c r="H201">
        <f>SUMIFS('Player Stats'!AH:AH, 'Player Stats'!A:A, Table6[[#This Row],[id]], 'Player Stats'!B:B, Table6[[#This Row],[Home Team]])</f>
        <v>0</v>
      </c>
      <c r="I201" s="3">
        <f>Table6[[#This Row],[Away Kicking Points]]/IF(Table6[[#This Row],[Away Bowl Scores]]=0, 1, Table6[[#This Row],[Away Bowl Scores]])</f>
        <v>0.29411764705882354</v>
      </c>
      <c r="J201" s="3">
        <f>Table6[[#This Row],[Home Kicking Points]]/IF(Table6[[#This Row],[Home Bowl Scores]]=0, 1, Table6[[#This Row],[Home Bowl Scores]])</f>
        <v>0</v>
      </c>
    </row>
    <row r="202" spans="1:10" x14ac:dyDescent="0.3">
      <c r="A202" t="s">
        <v>767</v>
      </c>
      <c r="B202" t="s">
        <v>828</v>
      </c>
      <c r="C202" t="s">
        <v>4837</v>
      </c>
      <c r="D202">
        <v>7318</v>
      </c>
      <c r="E202">
        <v>30</v>
      </c>
      <c r="F202">
        <v>25</v>
      </c>
      <c r="G202">
        <f>SUMIFS('Player Stats'!AH:AH, 'Player Stats'!A:A, Table6[[#This Row],[id]], 'Player Stats'!B:B, Table6[[#This Row],[Away Team]])</f>
        <v>7</v>
      </c>
      <c r="H202">
        <f>SUMIFS('Player Stats'!AH:AH, 'Player Stats'!A:A, Table6[[#This Row],[id]], 'Player Stats'!B:B, Table6[[#This Row],[Home Team]])</f>
        <v>6</v>
      </c>
      <c r="I202" s="3">
        <f>Table6[[#This Row],[Away Kicking Points]]/IF(Table6[[#This Row],[Away Bowl Scores]]=0, 1, Table6[[#This Row],[Away Bowl Scores]])</f>
        <v>0.28000000000000003</v>
      </c>
      <c r="J202" s="3">
        <f>Table6[[#This Row],[Home Kicking Points]]/IF(Table6[[#This Row],[Home Bowl Scores]]=0, 1, Table6[[#This Row],[Home Bowl Scores]])</f>
        <v>0.2</v>
      </c>
    </row>
    <row r="203" spans="1:10" x14ac:dyDescent="0.3">
      <c r="A203" t="s">
        <v>747</v>
      </c>
      <c r="B203" t="s">
        <v>1678</v>
      </c>
      <c r="C203" t="s">
        <v>4812</v>
      </c>
      <c r="D203">
        <v>13254</v>
      </c>
      <c r="E203">
        <v>19</v>
      </c>
      <c r="F203">
        <v>25</v>
      </c>
      <c r="G203">
        <f>SUMIFS('Player Stats'!AH:AH, 'Player Stats'!A:A, Table6[[#This Row],[id]], 'Player Stats'!B:B, Table6[[#This Row],[Away Team]])</f>
        <v>7</v>
      </c>
      <c r="H203">
        <f>SUMIFS('Player Stats'!AH:AH, 'Player Stats'!A:A, Table6[[#This Row],[id]], 'Player Stats'!B:B, Table6[[#This Row],[Home Team]])</f>
        <v>7</v>
      </c>
      <c r="I203" s="3">
        <f>Table6[[#This Row],[Away Kicking Points]]/IF(Table6[[#This Row],[Away Bowl Scores]]=0, 1, Table6[[#This Row],[Away Bowl Scores]])</f>
        <v>0.28000000000000003</v>
      </c>
      <c r="J203" s="3">
        <f>Table6[[#This Row],[Home Kicking Points]]/IF(Table6[[#This Row],[Home Bowl Scores]]=0, 1, Table6[[#This Row],[Home Bowl Scores]])</f>
        <v>0.36842105263157893</v>
      </c>
    </row>
    <row r="204" spans="1:10" x14ac:dyDescent="0.3">
      <c r="A204" t="s">
        <v>551</v>
      </c>
      <c r="B204" t="s">
        <v>626</v>
      </c>
      <c r="C204" t="s">
        <v>4844</v>
      </c>
      <c r="D204">
        <v>11699</v>
      </c>
      <c r="E204">
        <v>49</v>
      </c>
      <c r="F204">
        <v>33</v>
      </c>
      <c r="G204">
        <f>SUMIFS('Player Stats'!AH:AH, 'Player Stats'!A:A, Table6[[#This Row],[id]], 'Player Stats'!B:B, Table6[[#This Row],[Away Team]])</f>
        <v>9</v>
      </c>
      <c r="H204">
        <f>SUMIFS('Player Stats'!AH:AH, 'Player Stats'!A:A, Table6[[#This Row],[id]], 'Player Stats'!B:B, Table6[[#This Row],[Home Team]])</f>
        <v>7</v>
      </c>
      <c r="I204" s="3">
        <f>Table6[[#This Row],[Away Kicking Points]]/IF(Table6[[#This Row],[Away Bowl Scores]]=0, 1, Table6[[#This Row],[Away Bowl Scores]])</f>
        <v>0.27272727272727271</v>
      </c>
      <c r="J204" s="3">
        <f>Table6[[#This Row],[Home Kicking Points]]/IF(Table6[[#This Row],[Home Bowl Scores]]=0, 1, Table6[[#This Row],[Home Bowl Scores]])</f>
        <v>0.14285714285714285</v>
      </c>
    </row>
    <row r="205" spans="1:10" x14ac:dyDescent="0.3">
      <c r="A205" t="s">
        <v>769</v>
      </c>
      <c r="B205" t="s">
        <v>826</v>
      </c>
      <c r="C205" t="s">
        <v>4824</v>
      </c>
      <c r="D205">
        <v>19268</v>
      </c>
      <c r="E205">
        <v>23</v>
      </c>
      <c r="F205">
        <v>33</v>
      </c>
      <c r="G205">
        <f>SUMIFS('Player Stats'!AH:AH, 'Player Stats'!A:A, Table6[[#This Row],[id]], 'Player Stats'!B:B, Table6[[#This Row],[Away Team]])</f>
        <v>9</v>
      </c>
      <c r="H205">
        <f>SUMIFS('Player Stats'!AH:AH, 'Player Stats'!A:A, Table6[[#This Row],[id]], 'Player Stats'!B:B, Table6[[#This Row],[Home Team]])</f>
        <v>5</v>
      </c>
      <c r="I205" s="3">
        <f>Table6[[#This Row],[Away Kicking Points]]/IF(Table6[[#This Row],[Away Bowl Scores]]=0, 1, Table6[[#This Row],[Away Bowl Scores]])</f>
        <v>0.27272727272727271</v>
      </c>
      <c r="J205" s="3">
        <f>Table6[[#This Row],[Home Kicking Points]]/IF(Table6[[#This Row],[Home Bowl Scores]]=0, 1, Table6[[#This Row],[Home Bowl Scores]])</f>
        <v>0.21739130434782608</v>
      </c>
    </row>
    <row r="206" spans="1:10" x14ac:dyDescent="0.3">
      <c r="A206" t="s">
        <v>1625</v>
      </c>
      <c r="B206" t="s">
        <v>455</v>
      </c>
      <c r="C206" t="s">
        <v>4818</v>
      </c>
      <c r="D206">
        <v>23966</v>
      </c>
      <c r="E206">
        <v>17</v>
      </c>
      <c r="F206">
        <v>33</v>
      </c>
      <c r="G206">
        <f>SUMIFS('Player Stats'!AH:AH, 'Player Stats'!A:A, Table6[[#This Row],[id]], 'Player Stats'!B:B, Table6[[#This Row],[Away Team]])</f>
        <v>9</v>
      </c>
      <c r="H206">
        <f>SUMIFS('Player Stats'!AH:AH, 'Player Stats'!A:A, Table6[[#This Row],[id]], 'Player Stats'!B:B, Table6[[#This Row],[Home Team]])</f>
        <v>5</v>
      </c>
      <c r="I206" s="3">
        <f>Table6[[#This Row],[Away Kicking Points]]/IF(Table6[[#This Row],[Away Bowl Scores]]=0, 1, Table6[[#This Row],[Away Bowl Scores]])</f>
        <v>0.27272727272727271</v>
      </c>
      <c r="J206" s="3">
        <f>Table6[[#This Row],[Home Kicking Points]]/IF(Table6[[#This Row],[Home Bowl Scores]]=0, 1, Table6[[#This Row],[Home Bowl Scores]])</f>
        <v>0.29411764705882354</v>
      </c>
    </row>
    <row r="207" spans="1:10" x14ac:dyDescent="0.3">
      <c r="A207" t="s">
        <v>1451</v>
      </c>
      <c r="B207" t="s">
        <v>715</v>
      </c>
      <c r="C207" t="s">
        <v>4795</v>
      </c>
      <c r="D207">
        <v>19253</v>
      </c>
      <c r="E207">
        <v>14</v>
      </c>
      <c r="F207">
        <v>33</v>
      </c>
      <c r="G207">
        <f>SUMIFS('Player Stats'!AH:AH, 'Player Stats'!A:A, Table6[[#This Row],[id]], 'Player Stats'!B:B, Table6[[#This Row],[Away Team]])</f>
        <v>9</v>
      </c>
      <c r="H207">
        <f>SUMIFS('Player Stats'!AH:AH, 'Player Stats'!A:A, Table6[[#This Row],[id]], 'Player Stats'!B:B, Table6[[#This Row],[Home Team]])</f>
        <v>2</v>
      </c>
      <c r="I207" s="3">
        <f>Table6[[#This Row],[Away Kicking Points]]/IF(Table6[[#This Row],[Away Bowl Scores]]=0, 1, Table6[[#This Row],[Away Bowl Scores]])</f>
        <v>0.27272727272727271</v>
      </c>
      <c r="J207" s="3">
        <f>Table6[[#This Row],[Home Kicking Points]]/IF(Table6[[#This Row],[Home Bowl Scores]]=0, 1, Table6[[#This Row],[Home Bowl Scores]])</f>
        <v>0.14285714285714285</v>
      </c>
    </row>
    <row r="208" spans="1:10" x14ac:dyDescent="0.3">
      <c r="A208" t="s">
        <v>1331</v>
      </c>
      <c r="B208" t="s">
        <v>650</v>
      </c>
      <c r="C208" t="s">
        <v>4811</v>
      </c>
      <c r="D208">
        <v>25531</v>
      </c>
      <c r="E208">
        <v>47</v>
      </c>
      <c r="F208">
        <v>41</v>
      </c>
      <c r="G208">
        <f>SUMIFS('Player Stats'!AH:AH, 'Player Stats'!A:A, Table6[[#This Row],[id]], 'Player Stats'!B:B, Table6[[#This Row],[Away Team]])</f>
        <v>11</v>
      </c>
      <c r="H208">
        <f>SUMIFS('Player Stats'!AH:AH, 'Player Stats'!A:A, Table6[[#This Row],[id]], 'Player Stats'!B:B, Table6[[#This Row],[Home Team]])</f>
        <v>15</v>
      </c>
      <c r="I208" s="3">
        <f>Table6[[#This Row],[Away Kicking Points]]/IF(Table6[[#This Row],[Away Bowl Scores]]=0, 1, Table6[[#This Row],[Away Bowl Scores]])</f>
        <v>0.26829268292682928</v>
      </c>
      <c r="J208" s="3">
        <f>Table6[[#This Row],[Home Kicking Points]]/IF(Table6[[#This Row],[Home Bowl Scores]]=0, 1, Table6[[#This Row],[Home Bowl Scores]])</f>
        <v>0.31914893617021278</v>
      </c>
    </row>
    <row r="209" spans="1:10" x14ac:dyDescent="0.3">
      <c r="A209" t="s">
        <v>551</v>
      </c>
      <c r="B209" t="s">
        <v>1108</v>
      </c>
      <c r="C209" t="s">
        <v>4805</v>
      </c>
      <c r="D209">
        <v>25513</v>
      </c>
      <c r="E209">
        <v>44</v>
      </c>
      <c r="F209">
        <v>41</v>
      </c>
      <c r="G209">
        <f>SUMIFS('Player Stats'!AH:AH, 'Player Stats'!A:A, Table6[[#This Row],[id]], 'Player Stats'!B:B, Table6[[#This Row],[Away Team]])</f>
        <v>11</v>
      </c>
      <c r="H209">
        <f>SUMIFS('Player Stats'!AH:AH, 'Player Stats'!A:A, Table6[[#This Row],[id]], 'Player Stats'!B:B, Table6[[#This Row],[Home Team]])</f>
        <v>14</v>
      </c>
      <c r="I209" s="3">
        <f>Table6[[#This Row],[Away Kicking Points]]/IF(Table6[[#This Row],[Away Bowl Scores]]=0, 1, Table6[[#This Row],[Away Bowl Scores]])</f>
        <v>0.26829268292682928</v>
      </c>
      <c r="J209" s="3">
        <f>Table6[[#This Row],[Home Kicking Points]]/IF(Table6[[#This Row],[Home Bowl Scores]]=0, 1, Table6[[#This Row],[Home Bowl Scores]])</f>
        <v>0.31818181818181818</v>
      </c>
    </row>
    <row r="210" spans="1:10" x14ac:dyDescent="0.3">
      <c r="A210" t="s">
        <v>728</v>
      </c>
      <c r="B210" t="s">
        <v>826</v>
      </c>
      <c r="C210" t="s">
        <v>4837</v>
      </c>
      <c r="D210">
        <v>11703</v>
      </c>
      <c r="E210">
        <v>35</v>
      </c>
      <c r="F210">
        <v>41</v>
      </c>
      <c r="G210">
        <f>SUMIFS('Player Stats'!AH:AH, 'Player Stats'!A:A, Table6[[#This Row],[id]], 'Player Stats'!B:B, Table6[[#This Row],[Away Team]])</f>
        <v>11</v>
      </c>
      <c r="H210">
        <f>SUMIFS('Player Stats'!AH:AH, 'Player Stats'!A:A, Table6[[#This Row],[id]], 'Player Stats'!B:B, Table6[[#This Row],[Home Team]])</f>
        <v>5</v>
      </c>
      <c r="I210" s="3">
        <f>Table6[[#This Row],[Away Kicking Points]]/IF(Table6[[#This Row],[Away Bowl Scores]]=0, 1, Table6[[#This Row],[Away Bowl Scores]])</f>
        <v>0.26829268292682928</v>
      </c>
      <c r="J210" s="3">
        <f>Table6[[#This Row],[Home Kicking Points]]/IF(Table6[[#This Row],[Home Bowl Scores]]=0, 1, Table6[[#This Row],[Home Bowl Scores]])</f>
        <v>0.14285714285714285</v>
      </c>
    </row>
    <row r="211" spans="1:10" x14ac:dyDescent="0.3">
      <c r="A211" t="s">
        <v>383</v>
      </c>
      <c r="B211" t="s">
        <v>62</v>
      </c>
      <c r="C211" t="s">
        <v>4838</v>
      </c>
      <c r="D211">
        <v>20832</v>
      </c>
      <c r="E211">
        <v>24</v>
      </c>
      <c r="F211">
        <v>41</v>
      </c>
      <c r="G211">
        <f>SUMIFS('Player Stats'!AH:AH, 'Player Stats'!A:A, Table6[[#This Row],[id]], 'Player Stats'!B:B, Table6[[#This Row],[Away Team]])</f>
        <v>11</v>
      </c>
      <c r="H211">
        <f>SUMIFS('Player Stats'!AH:AH, 'Player Stats'!A:A, Table6[[#This Row],[id]], 'Player Stats'!B:B, Table6[[#This Row],[Home Team]])</f>
        <v>6</v>
      </c>
      <c r="I211" s="3">
        <f>Table6[[#This Row],[Away Kicking Points]]/IF(Table6[[#This Row],[Away Bowl Scores]]=0, 1, Table6[[#This Row],[Away Bowl Scores]])</f>
        <v>0.26829268292682928</v>
      </c>
      <c r="J211" s="3">
        <f>Table6[[#This Row],[Home Kicking Points]]/IF(Table6[[#This Row],[Home Bowl Scores]]=0, 1, Table6[[#This Row],[Home Bowl Scores]])</f>
        <v>0.25</v>
      </c>
    </row>
    <row r="212" spans="1:10" x14ac:dyDescent="0.3">
      <c r="A212" t="s">
        <v>767</v>
      </c>
      <c r="B212" t="s">
        <v>570</v>
      </c>
      <c r="C212" t="s">
        <v>4822</v>
      </c>
      <c r="D212">
        <v>16251</v>
      </c>
      <c r="E212">
        <v>24</v>
      </c>
      <c r="F212">
        <v>41</v>
      </c>
      <c r="G212">
        <f>SUMIFS('Player Stats'!AH:AH, 'Player Stats'!A:A, Table6[[#This Row],[id]], 'Player Stats'!B:B, Table6[[#This Row],[Away Team]])</f>
        <v>11</v>
      </c>
      <c r="H212">
        <f>SUMIFS('Player Stats'!AH:AH, 'Player Stats'!A:A, Table6[[#This Row],[id]], 'Player Stats'!B:B, Table6[[#This Row],[Home Team]])</f>
        <v>6</v>
      </c>
      <c r="I212" s="3">
        <f>Table6[[#This Row],[Away Kicking Points]]/IF(Table6[[#This Row],[Away Bowl Scores]]=0, 1, Table6[[#This Row],[Away Bowl Scores]])</f>
        <v>0.26829268292682928</v>
      </c>
      <c r="J212" s="3">
        <f>Table6[[#This Row],[Home Kicking Points]]/IF(Table6[[#This Row],[Home Bowl Scores]]=0, 1, Table6[[#This Row],[Home Bowl Scores]])</f>
        <v>0.25</v>
      </c>
    </row>
    <row r="213" spans="1:10" x14ac:dyDescent="0.3">
      <c r="A213" t="s">
        <v>826</v>
      </c>
      <c r="B213" t="s">
        <v>806</v>
      </c>
      <c r="C213" t="s">
        <v>4839</v>
      </c>
      <c r="D213">
        <v>10225</v>
      </c>
      <c r="E213">
        <v>14</v>
      </c>
      <c r="F213">
        <v>41</v>
      </c>
      <c r="G213">
        <f>SUMIFS('Player Stats'!AH:AH, 'Player Stats'!A:A, Table6[[#This Row],[id]], 'Player Stats'!B:B, Table6[[#This Row],[Away Team]])</f>
        <v>11</v>
      </c>
      <c r="H213">
        <f>SUMIFS('Player Stats'!AH:AH, 'Player Stats'!A:A, Table6[[#This Row],[id]], 'Player Stats'!B:B, Table6[[#This Row],[Home Team]])</f>
        <v>2</v>
      </c>
      <c r="I213" s="3">
        <f>Table6[[#This Row],[Away Kicking Points]]/IF(Table6[[#This Row],[Away Bowl Scores]]=0, 1, Table6[[#This Row],[Away Bowl Scores]])</f>
        <v>0.26829268292682928</v>
      </c>
      <c r="J213" s="3">
        <f>Table6[[#This Row],[Home Kicking Points]]/IF(Table6[[#This Row],[Home Bowl Scores]]=0, 1, Table6[[#This Row],[Home Bowl Scores]])</f>
        <v>0.14285714285714285</v>
      </c>
    </row>
    <row r="214" spans="1:10" x14ac:dyDescent="0.3">
      <c r="A214" t="s">
        <v>728</v>
      </c>
      <c r="B214" t="s">
        <v>826</v>
      </c>
      <c r="C214" t="s">
        <v>4818</v>
      </c>
      <c r="D214">
        <v>25526</v>
      </c>
      <c r="E214">
        <v>7</v>
      </c>
      <c r="F214">
        <v>41</v>
      </c>
      <c r="G214">
        <f>SUMIFS('Player Stats'!AH:AH, 'Player Stats'!A:A, Table6[[#This Row],[id]], 'Player Stats'!B:B, Table6[[#This Row],[Away Team]])</f>
        <v>11</v>
      </c>
      <c r="H214">
        <f>SUMIFS('Player Stats'!AH:AH, 'Player Stats'!A:A, Table6[[#This Row],[id]], 'Player Stats'!B:B, Table6[[#This Row],[Home Team]])</f>
        <v>1</v>
      </c>
      <c r="I214" s="3">
        <f>Table6[[#This Row],[Away Kicking Points]]/IF(Table6[[#This Row],[Away Bowl Scores]]=0, 1, Table6[[#This Row],[Away Bowl Scores]])</f>
        <v>0.26829268292682928</v>
      </c>
      <c r="J214" s="3">
        <f>Table6[[#This Row],[Home Kicking Points]]/IF(Table6[[#This Row],[Home Bowl Scores]]=0, 1, Table6[[#This Row],[Home Bowl Scores]])</f>
        <v>0.14285714285714285</v>
      </c>
    </row>
    <row r="215" spans="1:10" x14ac:dyDescent="0.3">
      <c r="A215" t="s">
        <v>363</v>
      </c>
      <c r="B215" t="s">
        <v>527</v>
      </c>
      <c r="C215" t="s">
        <v>4836</v>
      </c>
      <c r="D215">
        <v>5904</v>
      </c>
      <c r="E215">
        <v>7</v>
      </c>
      <c r="F215">
        <v>41</v>
      </c>
      <c r="G215">
        <f>SUMIFS('Player Stats'!AH:AH, 'Player Stats'!A:A, Table6[[#This Row],[id]], 'Player Stats'!B:B, Table6[[#This Row],[Away Team]])</f>
        <v>11</v>
      </c>
      <c r="H215">
        <f>SUMIFS('Player Stats'!AH:AH, 'Player Stats'!A:A, Table6[[#This Row],[id]], 'Player Stats'!B:B, Table6[[#This Row],[Home Team]])</f>
        <v>1</v>
      </c>
      <c r="I215" s="3">
        <f>Table6[[#This Row],[Away Kicking Points]]/IF(Table6[[#This Row],[Away Bowl Scores]]=0, 1, Table6[[#This Row],[Away Bowl Scores]])</f>
        <v>0.26829268292682928</v>
      </c>
      <c r="J215" s="3">
        <f>Table6[[#This Row],[Home Kicking Points]]/IF(Table6[[#This Row],[Home Bowl Scores]]=0, 1, Table6[[#This Row],[Home Bowl Scores]])</f>
        <v>0.14285714285714285</v>
      </c>
    </row>
    <row r="216" spans="1:10" x14ac:dyDescent="0.3">
      <c r="A216" t="s">
        <v>1128</v>
      </c>
      <c r="B216" t="s">
        <v>432</v>
      </c>
      <c r="C216" t="s">
        <v>4849</v>
      </c>
      <c r="D216">
        <v>14731</v>
      </c>
      <c r="E216">
        <v>21</v>
      </c>
      <c r="F216">
        <v>30</v>
      </c>
      <c r="G216">
        <f>SUMIFS('Player Stats'!AH:AH, 'Player Stats'!A:A, Table6[[#This Row],[id]], 'Player Stats'!B:B, Table6[[#This Row],[Away Team]])</f>
        <v>8</v>
      </c>
      <c r="H216">
        <f>SUMIFS('Player Stats'!AH:AH, 'Player Stats'!A:A, Table6[[#This Row],[id]], 'Player Stats'!B:B, Table6[[#This Row],[Home Team]])</f>
        <v>3</v>
      </c>
      <c r="I216" s="3">
        <f>Table6[[#This Row],[Away Kicking Points]]/IF(Table6[[#This Row],[Away Bowl Scores]]=0, 1, Table6[[#This Row],[Away Bowl Scores]])</f>
        <v>0.26666666666666666</v>
      </c>
      <c r="J216" s="3">
        <f>Table6[[#This Row],[Home Kicking Points]]/IF(Table6[[#This Row],[Home Bowl Scores]]=0, 1, Table6[[#This Row],[Home Bowl Scores]])</f>
        <v>0.14285714285714285</v>
      </c>
    </row>
    <row r="217" spans="1:10" x14ac:dyDescent="0.3">
      <c r="A217" t="s">
        <v>572</v>
      </c>
      <c r="B217" t="s">
        <v>1128</v>
      </c>
      <c r="C217" t="s">
        <v>4811</v>
      </c>
      <c r="D217">
        <v>23969</v>
      </c>
      <c r="E217">
        <v>40</v>
      </c>
      <c r="F217">
        <v>35</v>
      </c>
      <c r="G217">
        <f>SUMIFS('Player Stats'!AH:AH, 'Player Stats'!A:A, Table6[[#This Row],[id]], 'Player Stats'!B:B, Table6[[#This Row],[Away Team]])</f>
        <v>9</v>
      </c>
      <c r="H217">
        <f>SUMIFS('Player Stats'!AH:AH, 'Player Stats'!A:A, Table6[[#This Row],[id]], 'Player Stats'!B:B, Table6[[#This Row],[Home Team]])</f>
        <v>10</v>
      </c>
      <c r="I217" s="3">
        <f>Table6[[#This Row],[Away Kicking Points]]/IF(Table6[[#This Row],[Away Bowl Scores]]=0, 1, Table6[[#This Row],[Away Bowl Scores]])</f>
        <v>0.25714285714285712</v>
      </c>
      <c r="J217" s="3">
        <f>Table6[[#This Row],[Home Kicking Points]]/IF(Table6[[#This Row],[Home Bowl Scores]]=0, 1, Table6[[#This Row],[Home Bowl Scores]])</f>
        <v>0.25</v>
      </c>
    </row>
    <row r="218" spans="1:10" x14ac:dyDescent="0.3">
      <c r="A218" t="s">
        <v>210</v>
      </c>
      <c r="B218" t="s">
        <v>186</v>
      </c>
      <c r="C218" t="s">
        <v>4790</v>
      </c>
      <c r="D218">
        <v>23939</v>
      </c>
      <c r="E218">
        <v>55</v>
      </c>
      <c r="F218">
        <v>48</v>
      </c>
      <c r="G218">
        <f>SUMIFS('Player Stats'!AH:AH, 'Player Stats'!A:A, Table6[[#This Row],[id]], 'Player Stats'!B:B, Table6[[#This Row],[Away Team]])</f>
        <v>12</v>
      </c>
      <c r="H218">
        <f>SUMIFS('Player Stats'!AH:AH, 'Player Stats'!A:A, Table6[[#This Row],[id]], 'Player Stats'!B:B, Table6[[#This Row],[Home Team]])</f>
        <v>13</v>
      </c>
      <c r="I218" s="3">
        <f>Table6[[#This Row],[Away Kicking Points]]/IF(Table6[[#This Row],[Away Bowl Scores]]=0, 1, Table6[[#This Row],[Away Bowl Scores]])</f>
        <v>0.25</v>
      </c>
      <c r="J218" s="3">
        <f>Table6[[#This Row],[Home Kicking Points]]/IF(Table6[[#This Row],[Home Bowl Scores]]=0, 1, Table6[[#This Row],[Home Bowl Scores]])</f>
        <v>0.23636363636363636</v>
      </c>
    </row>
    <row r="219" spans="1:10" x14ac:dyDescent="0.3">
      <c r="A219" t="s">
        <v>62</v>
      </c>
      <c r="B219" t="s">
        <v>2526</v>
      </c>
      <c r="C219" t="s">
        <v>4797</v>
      </c>
      <c r="D219">
        <v>5890</v>
      </c>
      <c r="E219">
        <v>54</v>
      </c>
      <c r="F219">
        <v>48</v>
      </c>
      <c r="G219">
        <f>SUMIFS('Player Stats'!AH:AH, 'Player Stats'!A:A, Table6[[#This Row],[id]], 'Player Stats'!B:B, Table6[[#This Row],[Away Team]])</f>
        <v>12</v>
      </c>
      <c r="H219">
        <f>SUMIFS('Player Stats'!AH:AH, 'Player Stats'!A:A, Table6[[#This Row],[id]], 'Player Stats'!B:B, Table6[[#This Row],[Home Team]])</f>
        <v>12</v>
      </c>
      <c r="I219" s="3">
        <f>Table6[[#This Row],[Away Kicking Points]]/IF(Table6[[#This Row],[Away Bowl Scores]]=0, 1, Table6[[#This Row],[Away Bowl Scores]])</f>
        <v>0.25</v>
      </c>
      <c r="J219" s="3">
        <f>Table6[[#This Row],[Home Kicking Points]]/IF(Table6[[#This Row],[Home Bowl Scores]]=0, 1, Table6[[#This Row],[Home Bowl Scores]])</f>
        <v>0.22222222222222221</v>
      </c>
    </row>
    <row r="220" spans="1:10" x14ac:dyDescent="0.3">
      <c r="A220" t="s">
        <v>1108</v>
      </c>
      <c r="B220" t="s">
        <v>570</v>
      </c>
      <c r="C220" t="s">
        <v>4835</v>
      </c>
      <c r="D220">
        <v>20823</v>
      </c>
      <c r="E220">
        <v>52</v>
      </c>
      <c r="F220">
        <v>48</v>
      </c>
      <c r="G220">
        <f>SUMIFS('Player Stats'!AH:AH, 'Player Stats'!A:A, Table6[[#This Row],[id]], 'Player Stats'!B:B, Table6[[#This Row],[Away Team]])</f>
        <v>12</v>
      </c>
      <c r="H220">
        <f>SUMIFS('Player Stats'!AH:AH, 'Player Stats'!A:A, Table6[[#This Row],[id]], 'Player Stats'!B:B, Table6[[#This Row],[Home Team]])</f>
        <v>10</v>
      </c>
      <c r="I220" s="3">
        <f>Table6[[#This Row],[Away Kicking Points]]/IF(Table6[[#This Row],[Away Bowl Scores]]=0, 1, Table6[[#This Row],[Away Bowl Scores]])</f>
        <v>0.25</v>
      </c>
      <c r="J220" s="3">
        <f>Table6[[#This Row],[Home Kicking Points]]/IF(Table6[[#This Row],[Home Bowl Scores]]=0, 1, Table6[[#This Row],[Home Bowl Scores]])</f>
        <v>0.19230769230769232</v>
      </c>
    </row>
    <row r="221" spans="1:10" x14ac:dyDescent="0.3">
      <c r="A221" t="s">
        <v>281</v>
      </c>
      <c r="B221" t="s">
        <v>283</v>
      </c>
      <c r="C221" t="s">
        <v>4795</v>
      </c>
      <c r="D221">
        <v>27074</v>
      </c>
      <c r="E221">
        <v>45</v>
      </c>
      <c r="F221">
        <v>48</v>
      </c>
      <c r="G221">
        <f>SUMIFS('Player Stats'!AH:AH, 'Player Stats'!A:A, Table6[[#This Row],[id]], 'Player Stats'!B:B, Table6[[#This Row],[Away Team]])</f>
        <v>12</v>
      </c>
      <c r="H221">
        <f>SUMIFS('Player Stats'!AH:AH, 'Player Stats'!A:A, Table6[[#This Row],[id]], 'Player Stats'!B:B, Table6[[#This Row],[Home Team]])</f>
        <v>9</v>
      </c>
      <c r="I221" s="3">
        <f>Table6[[#This Row],[Away Kicking Points]]/IF(Table6[[#This Row],[Away Bowl Scores]]=0, 1, Table6[[#This Row],[Away Bowl Scores]])</f>
        <v>0.25</v>
      </c>
      <c r="J221" s="3">
        <f>Table6[[#This Row],[Home Kicking Points]]/IF(Table6[[#This Row],[Home Bowl Scores]]=0, 1, Table6[[#This Row],[Home Bowl Scores]])</f>
        <v>0.2</v>
      </c>
    </row>
    <row r="222" spans="1:10" x14ac:dyDescent="0.3">
      <c r="A222" t="s">
        <v>477</v>
      </c>
      <c r="B222" t="s">
        <v>769</v>
      </c>
      <c r="C222" t="s">
        <v>4812</v>
      </c>
      <c r="D222">
        <v>7313</v>
      </c>
      <c r="E222">
        <v>44</v>
      </c>
      <c r="F222">
        <v>40</v>
      </c>
      <c r="G222">
        <f>SUMIFS('Player Stats'!AH:AH, 'Player Stats'!A:A, Table6[[#This Row],[id]], 'Player Stats'!B:B, Table6[[#This Row],[Away Team]])</f>
        <v>10</v>
      </c>
      <c r="H222">
        <f>SUMIFS('Player Stats'!AH:AH, 'Player Stats'!A:A, Table6[[#This Row],[id]], 'Player Stats'!B:B, Table6[[#This Row],[Home Team]])</f>
        <v>8</v>
      </c>
      <c r="I222" s="3">
        <f>Table6[[#This Row],[Away Kicking Points]]/IF(Table6[[#This Row],[Away Bowl Scores]]=0, 1, Table6[[#This Row],[Away Bowl Scores]])</f>
        <v>0.25</v>
      </c>
      <c r="J222" s="3">
        <f>Table6[[#This Row],[Home Kicking Points]]/IF(Table6[[#This Row],[Home Bowl Scores]]=0, 1, Table6[[#This Row],[Home Bowl Scores]])</f>
        <v>0.18181818181818182</v>
      </c>
    </row>
    <row r="223" spans="1:10" x14ac:dyDescent="0.3">
      <c r="A223" t="s">
        <v>1063</v>
      </c>
      <c r="B223" t="s">
        <v>1108</v>
      </c>
      <c r="C223" t="s">
        <v>4810</v>
      </c>
      <c r="D223">
        <v>19248</v>
      </c>
      <c r="E223">
        <v>34</v>
      </c>
      <c r="F223">
        <v>48</v>
      </c>
      <c r="G223">
        <f>SUMIFS('Player Stats'!AH:AH, 'Player Stats'!A:A, Table6[[#This Row],[id]], 'Player Stats'!B:B, Table6[[#This Row],[Away Team]])</f>
        <v>12</v>
      </c>
      <c r="H223">
        <f>SUMIFS('Player Stats'!AH:AH, 'Player Stats'!A:A, Table6[[#This Row],[id]], 'Player Stats'!B:B, Table6[[#This Row],[Home Team]])</f>
        <v>8</v>
      </c>
      <c r="I223" s="3">
        <f>Table6[[#This Row],[Away Kicking Points]]/IF(Table6[[#This Row],[Away Bowl Scores]]=0, 1, Table6[[#This Row],[Away Bowl Scores]])</f>
        <v>0.25</v>
      </c>
      <c r="J223" s="3">
        <f>Table6[[#This Row],[Home Kicking Points]]/IF(Table6[[#This Row],[Home Bowl Scores]]=0, 1, Table6[[#This Row],[Home Bowl Scores]])</f>
        <v>0.23529411764705882</v>
      </c>
    </row>
    <row r="224" spans="1:10" x14ac:dyDescent="0.3">
      <c r="A224" t="s">
        <v>1349</v>
      </c>
      <c r="B224" t="s">
        <v>477</v>
      </c>
      <c r="C224" t="s">
        <v>4840</v>
      </c>
      <c r="D224">
        <v>17738</v>
      </c>
      <c r="E224">
        <v>56</v>
      </c>
      <c r="F224">
        <v>24</v>
      </c>
      <c r="G224">
        <f>SUMIFS('Player Stats'!AH:AH, 'Player Stats'!A:A, Table6[[#This Row],[id]], 'Player Stats'!B:B, Table6[[#This Row],[Away Team]])</f>
        <v>6</v>
      </c>
      <c r="H224">
        <f>SUMIFS('Player Stats'!AH:AH, 'Player Stats'!A:A, Table6[[#This Row],[id]], 'Player Stats'!B:B, Table6[[#This Row],[Home Team]])</f>
        <v>8</v>
      </c>
      <c r="I224" s="3">
        <f>Table6[[#This Row],[Away Kicking Points]]/IF(Table6[[#This Row],[Away Bowl Scores]]=0, 1, Table6[[#This Row],[Away Bowl Scores]])</f>
        <v>0.25</v>
      </c>
      <c r="J224" s="3">
        <f>Table6[[#This Row],[Home Kicking Points]]/IF(Table6[[#This Row],[Home Bowl Scores]]=0, 1, Table6[[#This Row],[Home Bowl Scores]])</f>
        <v>0.14285714285714285</v>
      </c>
    </row>
    <row r="225" spans="1:10" x14ac:dyDescent="0.3">
      <c r="A225" t="s">
        <v>527</v>
      </c>
      <c r="B225" t="s">
        <v>886</v>
      </c>
      <c r="C225" t="s">
        <v>4820</v>
      </c>
      <c r="D225">
        <v>11707</v>
      </c>
      <c r="E225">
        <v>28</v>
      </c>
      <c r="F225">
        <v>48</v>
      </c>
      <c r="G225">
        <f>SUMIFS('Player Stats'!AH:AH, 'Player Stats'!A:A, Table6[[#This Row],[id]], 'Player Stats'!B:B, Table6[[#This Row],[Away Team]])</f>
        <v>12</v>
      </c>
      <c r="H225">
        <f>SUMIFS('Player Stats'!AH:AH, 'Player Stats'!A:A, Table6[[#This Row],[id]], 'Player Stats'!B:B, Table6[[#This Row],[Home Team]])</f>
        <v>10</v>
      </c>
      <c r="I225" s="3">
        <f>Table6[[#This Row],[Away Kicking Points]]/IF(Table6[[#This Row],[Away Bowl Scores]]=0, 1, Table6[[#This Row],[Away Bowl Scores]])</f>
        <v>0.25</v>
      </c>
      <c r="J225" s="3">
        <f>Table6[[#This Row],[Home Kicking Points]]/IF(Table6[[#This Row],[Home Bowl Scores]]=0, 1, Table6[[#This Row],[Home Bowl Scores]])</f>
        <v>0.35714285714285715</v>
      </c>
    </row>
    <row r="226" spans="1:10" x14ac:dyDescent="0.3">
      <c r="A226" t="s">
        <v>1715</v>
      </c>
      <c r="B226" t="s">
        <v>64</v>
      </c>
      <c r="C226" t="s">
        <v>4793</v>
      </c>
      <c r="D226">
        <v>20808</v>
      </c>
      <c r="E226">
        <v>49</v>
      </c>
      <c r="F226">
        <v>24</v>
      </c>
      <c r="G226">
        <f>SUMIFS('Player Stats'!AH:AH, 'Player Stats'!A:A, Table6[[#This Row],[id]], 'Player Stats'!B:B, Table6[[#This Row],[Away Team]])</f>
        <v>6</v>
      </c>
      <c r="H226">
        <f>SUMIFS('Player Stats'!AH:AH, 'Player Stats'!A:A, Table6[[#This Row],[id]], 'Player Stats'!B:B, Table6[[#This Row],[Home Team]])</f>
        <v>7</v>
      </c>
      <c r="I226" s="3">
        <f>Table6[[#This Row],[Away Kicking Points]]/IF(Table6[[#This Row],[Away Bowl Scores]]=0, 1, Table6[[#This Row],[Away Bowl Scores]])</f>
        <v>0.25</v>
      </c>
      <c r="J226" s="3">
        <f>Table6[[#This Row],[Home Kicking Points]]/IF(Table6[[#This Row],[Home Bowl Scores]]=0, 1, Table6[[#This Row],[Home Bowl Scores]])</f>
        <v>0.14285714285714285</v>
      </c>
    </row>
    <row r="227" spans="1:10" x14ac:dyDescent="0.3">
      <c r="A227" t="s">
        <v>2411</v>
      </c>
      <c r="B227" t="s">
        <v>882</v>
      </c>
      <c r="C227" t="s">
        <v>4835</v>
      </c>
      <c r="D227">
        <v>17755</v>
      </c>
      <c r="E227">
        <v>43</v>
      </c>
      <c r="F227">
        <v>24</v>
      </c>
      <c r="G227">
        <f>SUMIFS('Player Stats'!AH:AH, 'Player Stats'!A:A, Table6[[#This Row],[id]], 'Player Stats'!B:B, Table6[[#This Row],[Away Team]])</f>
        <v>6</v>
      </c>
      <c r="H227">
        <f>SUMIFS('Player Stats'!AH:AH, 'Player Stats'!A:A, Table6[[#This Row],[id]], 'Player Stats'!B:B, Table6[[#This Row],[Home Team]])</f>
        <v>11</v>
      </c>
      <c r="I227" s="3">
        <f>Table6[[#This Row],[Away Kicking Points]]/IF(Table6[[#This Row],[Away Bowl Scores]]=0, 1, Table6[[#This Row],[Away Bowl Scores]])</f>
        <v>0.25</v>
      </c>
      <c r="J227" s="3">
        <f>Table6[[#This Row],[Home Kicking Points]]/IF(Table6[[#This Row],[Home Bowl Scores]]=0, 1, Table6[[#This Row],[Home Bowl Scores]])</f>
        <v>0.2558139534883721</v>
      </c>
    </row>
    <row r="228" spans="1:10" x14ac:dyDescent="0.3">
      <c r="A228" t="s">
        <v>1678</v>
      </c>
      <c r="B228" t="s">
        <v>1181</v>
      </c>
      <c r="C228" t="s">
        <v>4858</v>
      </c>
      <c r="D228">
        <v>1384</v>
      </c>
      <c r="E228">
        <v>27</v>
      </c>
      <c r="F228">
        <v>40</v>
      </c>
      <c r="G228">
        <f>SUMIFS('Player Stats'!AH:AH, 'Player Stats'!A:A, Table6[[#This Row],[id]], 'Player Stats'!B:B, Table6[[#This Row],[Away Team]])</f>
        <v>10</v>
      </c>
      <c r="H228">
        <f>SUMIFS('Player Stats'!AH:AH, 'Player Stats'!A:A, Table6[[#This Row],[id]], 'Player Stats'!B:B, Table6[[#This Row],[Home Team]])</f>
        <v>3</v>
      </c>
      <c r="I228" s="3">
        <f>Table6[[#This Row],[Away Kicking Points]]/IF(Table6[[#This Row],[Away Bowl Scores]]=0, 1, Table6[[#This Row],[Away Bowl Scores]])</f>
        <v>0.25</v>
      </c>
      <c r="J228" s="3">
        <f>Table6[[#This Row],[Home Kicking Points]]/IF(Table6[[#This Row],[Home Bowl Scores]]=0, 1, Table6[[#This Row],[Home Bowl Scores]])</f>
        <v>0.1111111111111111</v>
      </c>
    </row>
    <row r="229" spans="1:10" x14ac:dyDescent="0.3">
      <c r="A229" t="s">
        <v>670</v>
      </c>
      <c r="B229" t="s">
        <v>1625</v>
      </c>
      <c r="C229" t="s">
        <v>4800</v>
      </c>
      <c r="D229">
        <v>17740</v>
      </c>
      <c r="E229">
        <v>41</v>
      </c>
      <c r="F229">
        <v>24</v>
      </c>
      <c r="G229">
        <f>SUMIFS('Player Stats'!AH:AH, 'Player Stats'!A:A, Table6[[#This Row],[id]], 'Player Stats'!B:B, Table6[[#This Row],[Away Team]])</f>
        <v>6</v>
      </c>
      <c r="H229">
        <f>SUMIFS('Player Stats'!AH:AH, 'Player Stats'!A:A, Table6[[#This Row],[id]], 'Player Stats'!B:B, Table6[[#This Row],[Home Team]])</f>
        <v>11</v>
      </c>
      <c r="I229" s="3">
        <f>Table6[[#This Row],[Away Kicking Points]]/IF(Table6[[#This Row],[Away Bowl Scores]]=0, 1, Table6[[#This Row],[Away Bowl Scores]])</f>
        <v>0.25</v>
      </c>
      <c r="J229" s="3">
        <f>Table6[[#This Row],[Home Kicking Points]]/IF(Table6[[#This Row],[Home Bowl Scores]]=0, 1, Table6[[#This Row],[Home Bowl Scores]])</f>
        <v>0.26829268292682928</v>
      </c>
    </row>
    <row r="230" spans="1:10" x14ac:dyDescent="0.3">
      <c r="A230" t="s">
        <v>1349</v>
      </c>
      <c r="B230" t="s">
        <v>2526</v>
      </c>
      <c r="C230" t="s">
        <v>4797</v>
      </c>
      <c r="D230">
        <v>10200</v>
      </c>
      <c r="E230">
        <v>41</v>
      </c>
      <c r="F230">
        <v>24</v>
      </c>
      <c r="G230">
        <f>SUMIFS('Player Stats'!AH:AH, 'Player Stats'!A:A, Table6[[#This Row],[id]], 'Player Stats'!B:B, Table6[[#This Row],[Away Team]])</f>
        <v>6</v>
      </c>
      <c r="H230">
        <f>SUMIFS('Player Stats'!AH:AH, 'Player Stats'!A:A, Table6[[#This Row],[id]], 'Player Stats'!B:B, Table6[[#This Row],[Home Team]])</f>
        <v>11</v>
      </c>
      <c r="I230" s="3">
        <f>Table6[[#This Row],[Away Kicking Points]]/IF(Table6[[#This Row],[Away Bowl Scores]]=0, 1, Table6[[#This Row],[Away Bowl Scores]])</f>
        <v>0.25</v>
      </c>
      <c r="J230" s="3">
        <f>Table6[[#This Row],[Home Kicking Points]]/IF(Table6[[#This Row],[Home Bowl Scores]]=0, 1, Table6[[#This Row],[Home Bowl Scores]])</f>
        <v>0.26829268292682928</v>
      </c>
    </row>
    <row r="231" spans="1:10" x14ac:dyDescent="0.3">
      <c r="A231" t="s">
        <v>689</v>
      </c>
      <c r="B231" t="s">
        <v>692</v>
      </c>
      <c r="C231" t="s">
        <v>4814</v>
      </c>
      <c r="D231">
        <v>27092</v>
      </c>
      <c r="E231">
        <v>38</v>
      </c>
      <c r="F231">
        <v>24</v>
      </c>
      <c r="G231">
        <f>SUMIFS('Player Stats'!AH:AH, 'Player Stats'!A:A, Table6[[#This Row],[id]], 'Player Stats'!B:B, Table6[[#This Row],[Away Team]])</f>
        <v>6</v>
      </c>
      <c r="H231">
        <f>SUMIFS('Player Stats'!AH:AH, 'Player Stats'!A:A, Table6[[#This Row],[id]], 'Player Stats'!B:B, Table6[[#This Row],[Home Team]])</f>
        <v>8</v>
      </c>
      <c r="I231" s="3">
        <f>Table6[[#This Row],[Away Kicking Points]]/IF(Table6[[#This Row],[Away Bowl Scores]]=0, 1, Table6[[#This Row],[Away Bowl Scores]])</f>
        <v>0.25</v>
      </c>
      <c r="J231" s="3">
        <f>Table6[[#This Row],[Home Kicking Points]]/IF(Table6[[#This Row],[Home Bowl Scores]]=0, 1, Table6[[#This Row],[Home Bowl Scores]])</f>
        <v>0.21052631578947367</v>
      </c>
    </row>
    <row r="232" spans="1:10" x14ac:dyDescent="0.3">
      <c r="A232" t="s">
        <v>844</v>
      </c>
      <c r="B232" t="s">
        <v>715</v>
      </c>
      <c r="C232" t="s">
        <v>4793</v>
      </c>
      <c r="D232">
        <v>22399</v>
      </c>
      <c r="E232">
        <v>38</v>
      </c>
      <c r="F232">
        <v>24</v>
      </c>
      <c r="G232">
        <f>SUMIFS('Player Stats'!AH:AH, 'Player Stats'!A:A, Table6[[#This Row],[id]], 'Player Stats'!B:B, Table6[[#This Row],[Away Team]])</f>
        <v>6</v>
      </c>
      <c r="H232">
        <f>SUMIFS('Player Stats'!AH:AH, 'Player Stats'!A:A, Table6[[#This Row],[id]], 'Player Stats'!B:B, Table6[[#This Row],[Home Team]])</f>
        <v>6</v>
      </c>
      <c r="I232" s="3">
        <f>Table6[[#This Row],[Away Kicking Points]]/IF(Table6[[#This Row],[Away Bowl Scores]]=0, 1, Table6[[#This Row],[Away Bowl Scores]])</f>
        <v>0.25</v>
      </c>
      <c r="J232" s="3">
        <f>Table6[[#This Row],[Home Kicking Points]]/IF(Table6[[#This Row],[Home Bowl Scores]]=0, 1, Table6[[#This Row],[Home Bowl Scores]])</f>
        <v>0.15789473684210525</v>
      </c>
    </row>
    <row r="233" spans="1:10" x14ac:dyDescent="0.3">
      <c r="A233" t="s">
        <v>380</v>
      </c>
      <c r="B233" t="s">
        <v>383</v>
      </c>
      <c r="C233" t="s">
        <v>4814</v>
      </c>
      <c r="D233">
        <v>19258</v>
      </c>
      <c r="E233">
        <v>38</v>
      </c>
      <c r="F233">
        <v>24</v>
      </c>
      <c r="G233">
        <f>SUMIFS('Player Stats'!AH:AH, 'Player Stats'!A:A, Table6[[#This Row],[id]], 'Player Stats'!B:B, Table6[[#This Row],[Away Team]])</f>
        <v>6</v>
      </c>
      <c r="H233">
        <f>SUMIFS('Player Stats'!AH:AH, 'Player Stats'!A:A, Table6[[#This Row],[id]], 'Player Stats'!B:B, Table6[[#This Row],[Home Team]])</f>
        <v>8</v>
      </c>
      <c r="I233" s="3">
        <f>Table6[[#This Row],[Away Kicking Points]]/IF(Table6[[#This Row],[Away Bowl Scores]]=0, 1, Table6[[#This Row],[Away Bowl Scores]])</f>
        <v>0.25</v>
      </c>
      <c r="J233" s="3">
        <f>Table6[[#This Row],[Home Kicking Points]]/IF(Table6[[#This Row],[Home Bowl Scores]]=0, 1, Table6[[#This Row],[Home Bowl Scores]])</f>
        <v>0.21052631578947367</v>
      </c>
    </row>
    <row r="234" spans="1:10" x14ac:dyDescent="0.3">
      <c r="A234" t="s">
        <v>865</v>
      </c>
      <c r="B234" t="s">
        <v>863</v>
      </c>
      <c r="C234" t="s">
        <v>4823</v>
      </c>
      <c r="D234">
        <v>13251</v>
      </c>
      <c r="E234">
        <v>38</v>
      </c>
      <c r="F234">
        <v>24</v>
      </c>
      <c r="G234">
        <f>SUMIFS('Player Stats'!AH:AH, 'Player Stats'!A:A, Table6[[#This Row],[id]], 'Player Stats'!B:B, Table6[[#This Row],[Away Team]])</f>
        <v>6</v>
      </c>
      <c r="H234">
        <f>SUMIFS('Player Stats'!AH:AH, 'Player Stats'!A:A, Table6[[#This Row],[id]], 'Player Stats'!B:B, Table6[[#This Row],[Home Team]])</f>
        <v>8</v>
      </c>
      <c r="I234" s="3">
        <f>Table6[[#This Row],[Away Kicking Points]]/IF(Table6[[#This Row],[Away Bowl Scores]]=0, 1, Table6[[#This Row],[Away Bowl Scores]])</f>
        <v>0.25</v>
      </c>
      <c r="J234" s="3">
        <f>Table6[[#This Row],[Home Kicking Points]]/IF(Table6[[#This Row],[Home Bowl Scores]]=0, 1, Table6[[#This Row],[Home Bowl Scores]])</f>
        <v>0.21052631578947367</v>
      </c>
    </row>
    <row r="235" spans="1:10" x14ac:dyDescent="0.3">
      <c r="A235" t="s">
        <v>1473</v>
      </c>
      <c r="B235" t="s">
        <v>670</v>
      </c>
      <c r="C235" t="s">
        <v>4799</v>
      </c>
      <c r="D235">
        <v>23949</v>
      </c>
      <c r="E235">
        <v>21</v>
      </c>
      <c r="F235">
        <v>40</v>
      </c>
      <c r="G235">
        <f>SUMIFS('Player Stats'!AH:AH, 'Player Stats'!A:A, Table6[[#This Row],[id]], 'Player Stats'!B:B, Table6[[#This Row],[Away Team]])</f>
        <v>10</v>
      </c>
      <c r="H235">
        <f>SUMIFS('Player Stats'!AH:AH, 'Player Stats'!A:A, Table6[[#This Row],[id]], 'Player Stats'!B:B, Table6[[#This Row],[Home Team]])</f>
        <v>3</v>
      </c>
      <c r="I235" s="3">
        <f>Table6[[#This Row],[Away Kicking Points]]/IF(Table6[[#This Row],[Away Bowl Scores]]=0, 1, Table6[[#This Row],[Away Bowl Scores]])</f>
        <v>0.25</v>
      </c>
      <c r="J235" s="3">
        <f>Table6[[#This Row],[Home Kicking Points]]/IF(Table6[[#This Row],[Home Bowl Scores]]=0, 1, Table6[[#This Row],[Home Bowl Scores]])</f>
        <v>0.14285714285714285</v>
      </c>
    </row>
    <row r="236" spans="1:10" x14ac:dyDescent="0.3">
      <c r="A236" t="s">
        <v>610</v>
      </c>
      <c r="B236" t="s">
        <v>611</v>
      </c>
      <c r="C236" t="s">
        <v>4810</v>
      </c>
      <c r="D236">
        <v>27104</v>
      </c>
      <c r="E236">
        <v>35</v>
      </c>
      <c r="F236">
        <v>24</v>
      </c>
      <c r="G236">
        <f>SUMIFS('Player Stats'!AH:AH, 'Player Stats'!A:A, Table6[[#This Row],[id]], 'Player Stats'!B:B, Table6[[#This Row],[Away Team]])</f>
        <v>6</v>
      </c>
      <c r="H236">
        <f>SUMIFS('Player Stats'!AH:AH, 'Player Stats'!A:A, Table6[[#This Row],[id]], 'Player Stats'!B:B, Table6[[#This Row],[Home Team]])</f>
        <v>5</v>
      </c>
      <c r="I236" s="3">
        <f>Table6[[#This Row],[Away Kicking Points]]/IF(Table6[[#This Row],[Away Bowl Scores]]=0, 1, Table6[[#This Row],[Away Bowl Scores]])</f>
        <v>0.25</v>
      </c>
      <c r="J236" s="3">
        <f>Table6[[#This Row],[Home Kicking Points]]/IF(Table6[[#This Row],[Home Bowl Scores]]=0, 1, Table6[[#This Row],[Home Bowl Scores]])</f>
        <v>0.14285714285714285</v>
      </c>
    </row>
    <row r="237" spans="1:10" x14ac:dyDescent="0.3">
      <c r="A237" t="s">
        <v>769</v>
      </c>
      <c r="B237" t="s">
        <v>611</v>
      </c>
      <c r="C237" t="s">
        <v>4836</v>
      </c>
      <c r="D237">
        <v>8735</v>
      </c>
      <c r="E237">
        <v>35</v>
      </c>
      <c r="F237">
        <v>24</v>
      </c>
      <c r="G237">
        <f>SUMIFS('Player Stats'!AH:AH, 'Player Stats'!A:A, Table6[[#This Row],[id]], 'Player Stats'!B:B, Table6[[#This Row],[Away Team]])</f>
        <v>6</v>
      </c>
      <c r="H237">
        <f>SUMIFS('Player Stats'!AH:AH, 'Player Stats'!A:A, Table6[[#This Row],[id]], 'Player Stats'!B:B, Table6[[#This Row],[Home Team]])</f>
        <v>9</v>
      </c>
      <c r="I237" s="3">
        <f>Table6[[#This Row],[Away Kicking Points]]/IF(Table6[[#This Row],[Away Bowl Scores]]=0, 1, Table6[[#This Row],[Away Bowl Scores]])</f>
        <v>0.25</v>
      </c>
      <c r="J237" s="3">
        <f>Table6[[#This Row],[Home Kicking Points]]/IF(Table6[[#This Row],[Home Bowl Scores]]=0, 1, Table6[[#This Row],[Home Bowl Scores]])</f>
        <v>0.25714285714285712</v>
      </c>
    </row>
    <row r="238" spans="1:10" x14ac:dyDescent="0.3">
      <c r="A238" t="s">
        <v>846</v>
      </c>
      <c r="B238" t="s">
        <v>593</v>
      </c>
      <c r="C238" t="s">
        <v>4837</v>
      </c>
      <c r="D238">
        <v>20826</v>
      </c>
      <c r="E238">
        <v>34</v>
      </c>
      <c r="F238">
        <v>24</v>
      </c>
      <c r="G238">
        <f>SUMIFS('Player Stats'!AH:AH, 'Player Stats'!A:A, Table6[[#This Row],[id]], 'Player Stats'!B:B, Table6[[#This Row],[Away Team]])</f>
        <v>6</v>
      </c>
      <c r="H238">
        <f>SUMIFS('Player Stats'!AH:AH, 'Player Stats'!A:A, Table6[[#This Row],[id]], 'Player Stats'!B:B, Table6[[#This Row],[Home Team]])</f>
        <v>4</v>
      </c>
      <c r="I238" s="3">
        <f>Table6[[#This Row],[Away Kicking Points]]/IF(Table6[[#This Row],[Away Bowl Scores]]=0, 1, Table6[[#This Row],[Away Bowl Scores]])</f>
        <v>0.25</v>
      </c>
      <c r="J238" s="3">
        <f>Table6[[#This Row],[Home Kicking Points]]/IF(Table6[[#This Row],[Home Bowl Scores]]=0, 1, Table6[[#This Row],[Home Bowl Scores]])</f>
        <v>0.11764705882352941</v>
      </c>
    </row>
    <row r="239" spans="1:10" x14ac:dyDescent="0.3">
      <c r="A239" t="s">
        <v>2165</v>
      </c>
      <c r="B239" t="s">
        <v>786</v>
      </c>
      <c r="C239" t="s">
        <v>4823</v>
      </c>
      <c r="D239">
        <v>1400</v>
      </c>
      <c r="E239">
        <v>34</v>
      </c>
      <c r="F239">
        <v>24</v>
      </c>
      <c r="G239">
        <f>SUMIFS('Player Stats'!AH:AH, 'Player Stats'!A:A, Table6[[#This Row],[id]], 'Player Stats'!B:B, Table6[[#This Row],[Away Team]])</f>
        <v>6</v>
      </c>
      <c r="H239">
        <f>SUMIFS('Player Stats'!AH:AH, 'Player Stats'!A:A, Table6[[#This Row],[id]], 'Player Stats'!B:B, Table6[[#This Row],[Home Team]])</f>
        <v>10</v>
      </c>
      <c r="I239" s="3">
        <f>Table6[[#This Row],[Away Kicking Points]]/IF(Table6[[#This Row],[Away Bowl Scores]]=0, 1, Table6[[#This Row],[Away Bowl Scores]])</f>
        <v>0.25</v>
      </c>
      <c r="J239" s="3">
        <f>Table6[[#This Row],[Home Kicking Points]]/IF(Table6[[#This Row],[Home Bowl Scores]]=0, 1, Table6[[#This Row],[Home Bowl Scores]])</f>
        <v>0.29411764705882354</v>
      </c>
    </row>
    <row r="240" spans="1:10" x14ac:dyDescent="0.3">
      <c r="A240" t="s">
        <v>501</v>
      </c>
      <c r="B240" t="s">
        <v>505</v>
      </c>
      <c r="C240" t="s">
        <v>4805</v>
      </c>
      <c r="D240">
        <v>27085</v>
      </c>
      <c r="E240">
        <v>31</v>
      </c>
      <c r="F240">
        <v>24</v>
      </c>
      <c r="G240">
        <f>SUMIFS('Player Stats'!AH:AH, 'Player Stats'!A:A, Table6[[#This Row],[id]], 'Player Stats'!B:B, Table6[[#This Row],[Away Team]])</f>
        <v>6</v>
      </c>
      <c r="H240">
        <f>SUMIFS('Player Stats'!AH:AH, 'Player Stats'!A:A, Table6[[#This Row],[id]], 'Player Stats'!B:B, Table6[[#This Row],[Home Team]])</f>
        <v>7</v>
      </c>
      <c r="I240" s="3">
        <f>Table6[[#This Row],[Away Kicking Points]]/IF(Table6[[#This Row],[Away Bowl Scores]]=0, 1, Table6[[#This Row],[Away Bowl Scores]])</f>
        <v>0.25</v>
      </c>
      <c r="J240" s="3">
        <f>Table6[[#This Row],[Home Kicking Points]]/IF(Table6[[#This Row],[Home Bowl Scores]]=0, 1, Table6[[#This Row],[Home Bowl Scores]])</f>
        <v>0.22580645161290322</v>
      </c>
    </row>
    <row r="241" spans="1:10" x14ac:dyDescent="0.3">
      <c r="A241" t="s">
        <v>769</v>
      </c>
      <c r="B241" t="s">
        <v>380</v>
      </c>
      <c r="C241" t="s">
        <v>4810</v>
      </c>
      <c r="D241">
        <v>17742</v>
      </c>
      <c r="E241">
        <v>31</v>
      </c>
      <c r="F241">
        <v>24</v>
      </c>
      <c r="G241">
        <f>SUMIFS('Player Stats'!AH:AH, 'Player Stats'!A:A, Table6[[#This Row],[id]], 'Player Stats'!B:B, Table6[[#This Row],[Away Team]])</f>
        <v>6</v>
      </c>
      <c r="H241">
        <f>SUMIFS('Player Stats'!AH:AH, 'Player Stats'!A:A, Table6[[#This Row],[id]], 'Player Stats'!B:B, Table6[[#This Row],[Home Team]])</f>
        <v>7</v>
      </c>
      <c r="I241" s="3">
        <f>Table6[[#This Row],[Away Kicking Points]]/IF(Table6[[#This Row],[Away Bowl Scores]]=0, 1, Table6[[#This Row],[Away Bowl Scores]])</f>
        <v>0.25</v>
      </c>
      <c r="J241" s="3">
        <f>Table6[[#This Row],[Home Kicking Points]]/IF(Table6[[#This Row],[Home Bowl Scores]]=0, 1, Table6[[#This Row],[Home Bowl Scores]])</f>
        <v>0.22580645161290322</v>
      </c>
    </row>
    <row r="242" spans="1:10" x14ac:dyDescent="0.3">
      <c r="A242" t="s">
        <v>828</v>
      </c>
      <c r="B242" t="s">
        <v>826</v>
      </c>
      <c r="C242" t="s">
        <v>4821</v>
      </c>
      <c r="D242">
        <v>8734</v>
      </c>
      <c r="E242">
        <v>31</v>
      </c>
      <c r="F242">
        <v>24</v>
      </c>
      <c r="G242">
        <f>SUMIFS('Player Stats'!AH:AH, 'Player Stats'!A:A, Table6[[#This Row],[id]], 'Player Stats'!B:B, Table6[[#This Row],[Away Team]])</f>
        <v>6</v>
      </c>
      <c r="H242">
        <f>SUMIFS('Player Stats'!AH:AH, 'Player Stats'!A:A, Table6[[#This Row],[id]], 'Player Stats'!B:B, Table6[[#This Row],[Home Team]])</f>
        <v>7</v>
      </c>
      <c r="I242" s="3">
        <f>Table6[[#This Row],[Away Kicking Points]]/IF(Table6[[#This Row],[Away Bowl Scores]]=0, 1, Table6[[#This Row],[Away Bowl Scores]])</f>
        <v>0.25</v>
      </c>
      <c r="J242" s="3">
        <f>Table6[[#This Row],[Home Kicking Points]]/IF(Table6[[#This Row],[Home Bowl Scores]]=0, 1, Table6[[#This Row],[Home Bowl Scores]])</f>
        <v>0.22580645161290322</v>
      </c>
    </row>
    <row r="243" spans="1:10" x14ac:dyDescent="0.3">
      <c r="A243" t="s">
        <v>1448</v>
      </c>
      <c r="B243" t="s">
        <v>165</v>
      </c>
      <c r="C243" t="s">
        <v>4812</v>
      </c>
      <c r="D243">
        <v>8731</v>
      </c>
      <c r="E243">
        <v>31</v>
      </c>
      <c r="F243">
        <v>24</v>
      </c>
      <c r="G243">
        <f>SUMIFS('Player Stats'!AH:AH, 'Player Stats'!A:A, Table6[[#This Row],[id]], 'Player Stats'!B:B, Table6[[#This Row],[Away Team]])</f>
        <v>6</v>
      </c>
      <c r="H243">
        <f>SUMIFS('Player Stats'!AH:AH, 'Player Stats'!A:A, Table6[[#This Row],[id]], 'Player Stats'!B:B, Table6[[#This Row],[Home Team]])</f>
        <v>7</v>
      </c>
      <c r="I243" s="3">
        <f>Table6[[#This Row],[Away Kicking Points]]/IF(Table6[[#This Row],[Away Bowl Scores]]=0, 1, Table6[[#This Row],[Away Bowl Scores]])</f>
        <v>0.25</v>
      </c>
      <c r="J243" s="3">
        <f>Table6[[#This Row],[Home Kicking Points]]/IF(Table6[[#This Row],[Home Bowl Scores]]=0, 1, Table6[[#This Row],[Home Bowl Scores]])</f>
        <v>0.22580645161290322</v>
      </c>
    </row>
    <row r="244" spans="1:10" x14ac:dyDescent="0.3">
      <c r="A244" t="s">
        <v>629</v>
      </c>
      <c r="B244" t="s">
        <v>1331</v>
      </c>
      <c r="C244" t="s">
        <v>4820</v>
      </c>
      <c r="D244">
        <v>2906</v>
      </c>
      <c r="E244">
        <v>38</v>
      </c>
      <c r="F244">
        <v>16</v>
      </c>
      <c r="G244">
        <f>SUMIFS('Player Stats'!AH:AH, 'Player Stats'!A:A, Table6[[#This Row],[id]], 'Player Stats'!B:B, Table6[[#This Row],[Away Team]])</f>
        <v>4</v>
      </c>
      <c r="H244">
        <f>SUMIFS('Player Stats'!AH:AH, 'Player Stats'!A:A, Table6[[#This Row],[id]], 'Player Stats'!B:B, Table6[[#This Row],[Home Team]])</f>
        <v>8</v>
      </c>
      <c r="I244" s="3">
        <f>Table6[[#This Row],[Away Kicking Points]]/IF(Table6[[#This Row],[Away Bowl Scores]]=0, 1, Table6[[#This Row],[Away Bowl Scores]])</f>
        <v>0.25</v>
      </c>
      <c r="J244" s="3">
        <f>Table6[[#This Row],[Home Kicking Points]]/IF(Table6[[#This Row],[Home Bowl Scores]]=0, 1, Table6[[#This Row],[Home Bowl Scores]])</f>
        <v>0.21052631578947367</v>
      </c>
    </row>
    <row r="245" spans="1:10" x14ac:dyDescent="0.3">
      <c r="A245" t="s">
        <v>505</v>
      </c>
      <c r="B245" t="s">
        <v>1035</v>
      </c>
      <c r="C245" t="s">
        <v>4854</v>
      </c>
      <c r="D245">
        <v>5891</v>
      </c>
      <c r="E245">
        <v>28</v>
      </c>
      <c r="F245">
        <v>24</v>
      </c>
      <c r="G245">
        <f>SUMIFS('Player Stats'!AH:AH, 'Player Stats'!A:A, Table6[[#This Row],[id]], 'Player Stats'!B:B, Table6[[#This Row],[Away Team]])</f>
        <v>6</v>
      </c>
      <c r="H245">
        <f>SUMIFS('Player Stats'!AH:AH, 'Player Stats'!A:A, Table6[[#This Row],[id]], 'Player Stats'!B:B, Table6[[#This Row],[Home Team]])</f>
        <v>4</v>
      </c>
      <c r="I245" s="3">
        <f>Table6[[#This Row],[Away Kicking Points]]/IF(Table6[[#This Row],[Away Bowl Scores]]=0, 1, Table6[[#This Row],[Away Bowl Scores]])</f>
        <v>0.25</v>
      </c>
      <c r="J245" s="3">
        <f>Table6[[#This Row],[Home Kicking Points]]/IF(Table6[[#This Row],[Home Bowl Scores]]=0, 1, Table6[[#This Row],[Home Bowl Scores]])</f>
        <v>0.14285714285714285</v>
      </c>
    </row>
    <row r="246" spans="1:10" x14ac:dyDescent="0.3">
      <c r="A246" t="s">
        <v>1625</v>
      </c>
      <c r="B246" t="s">
        <v>828</v>
      </c>
      <c r="C246" t="s">
        <v>4844</v>
      </c>
      <c r="D246">
        <v>16229</v>
      </c>
      <c r="E246">
        <v>27</v>
      </c>
      <c r="F246">
        <v>24</v>
      </c>
      <c r="G246">
        <f>SUMIFS('Player Stats'!AH:AH, 'Player Stats'!A:A, Table6[[#This Row],[id]], 'Player Stats'!B:B, Table6[[#This Row],[Away Team]])</f>
        <v>6</v>
      </c>
      <c r="H246">
        <f>SUMIFS('Player Stats'!AH:AH, 'Player Stats'!A:A, Table6[[#This Row],[id]], 'Player Stats'!B:B, Table6[[#This Row],[Home Team]])</f>
        <v>9</v>
      </c>
      <c r="I246" s="3">
        <f>Table6[[#This Row],[Away Kicking Points]]/IF(Table6[[#This Row],[Away Bowl Scores]]=0, 1, Table6[[#This Row],[Away Bowl Scores]])</f>
        <v>0.25</v>
      </c>
      <c r="J246" s="3">
        <f>Table6[[#This Row],[Home Kicking Points]]/IF(Table6[[#This Row],[Home Bowl Scores]]=0, 1, Table6[[#This Row],[Home Bowl Scores]])</f>
        <v>0.33333333333333331</v>
      </c>
    </row>
    <row r="247" spans="1:10" x14ac:dyDescent="0.3">
      <c r="A247" t="s">
        <v>844</v>
      </c>
      <c r="B247" t="s">
        <v>1063</v>
      </c>
      <c r="C247" t="s">
        <v>4851</v>
      </c>
      <c r="D247">
        <v>10223</v>
      </c>
      <c r="E247">
        <v>27</v>
      </c>
      <c r="F247">
        <v>24</v>
      </c>
      <c r="G247">
        <f>SUMIFS('Player Stats'!AH:AH, 'Player Stats'!A:A, Table6[[#This Row],[id]], 'Player Stats'!B:B, Table6[[#This Row],[Away Team]])</f>
        <v>6</v>
      </c>
      <c r="H247">
        <f>SUMIFS('Player Stats'!AH:AH, 'Player Stats'!A:A, Table6[[#This Row],[id]], 'Player Stats'!B:B, Table6[[#This Row],[Home Team]])</f>
        <v>9</v>
      </c>
      <c r="I247" s="3">
        <f>Table6[[#This Row],[Away Kicking Points]]/IF(Table6[[#This Row],[Away Bowl Scores]]=0, 1, Table6[[#This Row],[Away Bowl Scores]])</f>
        <v>0.25</v>
      </c>
      <c r="J247" s="3">
        <f>Table6[[#This Row],[Home Kicking Points]]/IF(Table6[[#This Row],[Home Bowl Scores]]=0, 1, Table6[[#This Row],[Home Bowl Scores]])</f>
        <v>0.33333333333333331</v>
      </c>
    </row>
    <row r="248" spans="1:10" x14ac:dyDescent="0.3">
      <c r="A248" t="s">
        <v>551</v>
      </c>
      <c r="B248" t="s">
        <v>554</v>
      </c>
      <c r="C248" t="s">
        <v>4807</v>
      </c>
      <c r="D248">
        <v>27105</v>
      </c>
      <c r="E248">
        <v>26</v>
      </c>
      <c r="F248">
        <v>24</v>
      </c>
      <c r="G248">
        <f>SUMIFS('Player Stats'!AH:AH, 'Player Stats'!A:A, Table6[[#This Row],[id]], 'Player Stats'!B:B, Table6[[#This Row],[Away Team]])</f>
        <v>6</v>
      </c>
      <c r="H248">
        <f>SUMIFS('Player Stats'!AH:AH, 'Player Stats'!A:A, Table6[[#This Row],[id]], 'Player Stats'!B:B, Table6[[#This Row],[Home Team]])</f>
        <v>14</v>
      </c>
      <c r="I248" s="3">
        <f>Table6[[#This Row],[Away Kicking Points]]/IF(Table6[[#This Row],[Away Bowl Scores]]=0, 1, Table6[[#This Row],[Away Bowl Scores]])</f>
        <v>0.25</v>
      </c>
      <c r="J248" s="3">
        <f>Table6[[#This Row],[Home Kicking Points]]/IF(Table6[[#This Row],[Home Bowl Scores]]=0, 1, Table6[[#This Row],[Home Bowl Scores]])</f>
        <v>0.53846153846153844</v>
      </c>
    </row>
    <row r="249" spans="1:10" x14ac:dyDescent="0.3">
      <c r="A249" t="s">
        <v>863</v>
      </c>
      <c r="B249" t="s">
        <v>728</v>
      </c>
      <c r="C249" t="s">
        <v>4823</v>
      </c>
      <c r="D249">
        <v>10219</v>
      </c>
      <c r="E249">
        <v>18</v>
      </c>
      <c r="F249">
        <v>32</v>
      </c>
      <c r="G249">
        <f>SUMIFS('Player Stats'!AH:AH, 'Player Stats'!A:A, Table6[[#This Row],[id]], 'Player Stats'!B:B, Table6[[#This Row],[Away Team]])</f>
        <v>8</v>
      </c>
      <c r="H249">
        <f>SUMIFS('Player Stats'!AH:AH, 'Player Stats'!A:A, Table6[[#This Row],[id]], 'Player Stats'!B:B, Table6[[#This Row],[Home Team]])</f>
        <v>4</v>
      </c>
      <c r="I249" s="3">
        <f>Table6[[#This Row],[Away Kicking Points]]/IF(Table6[[#This Row],[Away Bowl Scores]]=0, 1, Table6[[#This Row],[Away Bowl Scores]])</f>
        <v>0.25</v>
      </c>
      <c r="J249" s="3">
        <f>Table6[[#This Row],[Home Kicking Points]]/IF(Table6[[#This Row],[Home Bowl Scores]]=0, 1, Table6[[#This Row],[Home Bowl Scores]])</f>
        <v>0.22222222222222221</v>
      </c>
    </row>
    <row r="250" spans="1:10" x14ac:dyDescent="0.3">
      <c r="A250" t="s">
        <v>2133</v>
      </c>
      <c r="B250" t="s">
        <v>477</v>
      </c>
      <c r="C250" t="s">
        <v>4850</v>
      </c>
      <c r="D250">
        <v>4396</v>
      </c>
      <c r="E250">
        <v>34</v>
      </c>
      <c r="F250">
        <v>16</v>
      </c>
      <c r="G250">
        <f>SUMIFS('Player Stats'!AH:AH, 'Player Stats'!A:A, Table6[[#This Row],[id]], 'Player Stats'!B:B, Table6[[#This Row],[Away Team]])</f>
        <v>4</v>
      </c>
      <c r="H250">
        <f>SUMIFS('Player Stats'!AH:AH, 'Player Stats'!A:A, Table6[[#This Row],[id]], 'Player Stats'!B:B, Table6[[#This Row],[Home Team]])</f>
        <v>4</v>
      </c>
      <c r="I250" s="3">
        <f>Table6[[#This Row],[Away Kicking Points]]/IF(Table6[[#This Row],[Away Bowl Scores]]=0, 1, Table6[[#This Row],[Away Bowl Scores]])</f>
        <v>0.25</v>
      </c>
      <c r="J250" s="3">
        <f>Table6[[#This Row],[Home Kicking Points]]/IF(Table6[[#This Row],[Home Bowl Scores]]=0, 1, Table6[[#This Row],[Home Bowl Scores]])</f>
        <v>0.11764705882352941</v>
      </c>
    </row>
    <row r="251" spans="1:10" x14ac:dyDescent="0.3">
      <c r="A251" t="s">
        <v>767</v>
      </c>
      <c r="B251" t="s">
        <v>808</v>
      </c>
      <c r="C251" t="s">
        <v>4835</v>
      </c>
      <c r="D251">
        <v>19261</v>
      </c>
      <c r="E251">
        <v>25</v>
      </c>
      <c r="F251">
        <v>24</v>
      </c>
      <c r="G251">
        <f>SUMIFS('Player Stats'!AH:AH, 'Player Stats'!A:A, Table6[[#This Row],[id]], 'Player Stats'!B:B, Table6[[#This Row],[Away Team]])</f>
        <v>6</v>
      </c>
      <c r="H251">
        <f>SUMIFS('Player Stats'!AH:AH, 'Player Stats'!A:A, Table6[[#This Row],[id]], 'Player Stats'!B:B, Table6[[#This Row],[Home Team]])</f>
        <v>7</v>
      </c>
      <c r="I251" s="3">
        <f>Table6[[#This Row],[Away Kicking Points]]/IF(Table6[[#This Row],[Away Bowl Scores]]=0, 1, Table6[[#This Row],[Away Bowl Scores]])</f>
        <v>0.25</v>
      </c>
      <c r="J251" s="3">
        <f>Table6[[#This Row],[Home Kicking Points]]/IF(Table6[[#This Row],[Home Bowl Scores]]=0, 1, Table6[[#This Row],[Home Bowl Scores]])</f>
        <v>0.28000000000000003</v>
      </c>
    </row>
    <row r="252" spans="1:10" x14ac:dyDescent="0.3">
      <c r="A252" t="s">
        <v>283</v>
      </c>
      <c r="B252" t="s">
        <v>365</v>
      </c>
      <c r="C252" t="s">
        <v>4846</v>
      </c>
      <c r="D252">
        <v>10211</v>
      </c>
      <c r="E252">
        <v>25</v>
      </c>
      <c r="F252">
        <v>24</v>
      </c>
      <c r="G252">
        <f>SUMIFS('Player Stats'!AH:AH, 'Player Stats'!A:A, Table6[[#This Row],[id]], 'Player Stats'!B:B, Table6[[#This Row],[Away Team]])</f>
        <v>6</v>
      </c>
      <c r="H252">
        <f>SUMIFS('Player Stats'!AH:AH, 'Player Stats'!A:A, Table6[[#This Row],[id]], 'Player Stats'!B:B, Table6[[#This Row],[Home Team]])</f>
        <v>7</v>
      </c>
      <c r="I252" s="3">
        <f>Table6[[#This Row],[Away Kicking Points]]/IF(Table6[[#This Row],[Away Bowl Scores]]=0, 1, Table6[[#This Row],[Away Bowl Scores]])</f>
        <v>0.25</v>
      </c>
      <c r="J252" s="3">
        <f>Table6[[#This Row],[Home Kicking Points]]/IF(Table6[[#This Row],[Home Bowl Scores]]=0, 1, Table6[[#This Row],[Home Bowl Scores]])</f>
        <v>0.28000000000000003</v>
      </c>
    </row>
    <row r="253" spans="1:10" x14ac:dyDescent="0.3">
      <c r="A253" t="s">
        <v>210</v>
      </c>
      <c r="B253" t="s">
        <v>212</v>
      </c>
      <c r="C253" t="s">
        <v>4792</v>
      </c>
      <c r="D253">
        <v>27072</v>
      </c>
      <c r="E253">
        <v>21</v>
      </c>
      <c r="F253">
        <v>24</v>
      </c>
      <c r="G253">
        <f>SUMIFS('Player Stats'!AH:AH, 'Player Stats'!A:A, Table6[[#This Row],[id]], 'Player Stats'!B:B, Table6[[#This Row],[Away Team]])</f>
        <v>6</v>
      </c>
      <c r="H253">
        <f>SUMIFS('Player Stats'!AH:AH, 'Player Stats'!A:A, Table6[[#This Row],[id]], 'Player Stats'!B:B, Table6[[#This Row],[Home Team]])</f>
        <v>3</v>
      </c>
      <c r="I253" s="3">
        <f>Table6[[#This Row],[Away Kicking Points]]/IF(Table6[[#This Row],[Away Bowl Scores]]=0, 1, Table6[[#This Row],[Away Bowl Scores]])</f>
        <v>0.25</v>
      </c>
      <c r="J253" s="3">
        <f>Table6[[#This Row],[Home Kicking Points]]/IF(Table6[[#This Row],[Home Bowl Scores]]=0, 1, Table6[[#This Row],[Home Bowl Scores]])</f>
        <v>0.14285714285714285</v>
      </c>
    </row>
    <row r="254" spans="1:10" x14ac:dyDescent="0.3">
      <c r="A254" t="s">
        <v>1982</v>
      </c>
      <c r="B254" t="s">
        <v>165</v>
      </c>
      <c r="C254" t="s">
        <v>4795</v>
      </c>
      <c r="D254">
        <v>17747</v>
      </c>
      <c r="E254">
        <v>21</v>
      </c>
      <c r="F254">
        <v>24</v>
      </c>
      <c r="G254">
        <f>SUMIFS('Player Stats'!AH:AH, 'Player Stats'!A:A, Table6[[#This Row],[id]], 'Player Stats'!B:B, Table6[[#This Row],[Away Team]])</f>
        <v>6</v>
      </c>
      <c r="H254">
        <f>SUMIFS('Player Stats'!AH:AH, 'Player Stats'!A:A, Table6[[#This Row],[id]], 'Player Stats'!B:B, Table6[[#This Row],[Home Team]])</f>
        <v>3</v>
      </c>
      <c r="I254" s="3">
        <f>Table6[[#This Row],[Away Kicking Points]]/IF(Table6[[#This Row],[Away Bowl Scores]]=0, 1, Table6[[#This Row],[Away Bowl Scores]])</f>
        <v>0.25</v>
      </c>
      <c r="J254" s="3">
        <f>Table6[[#This Row],[Home Kicking Points]]/IF(Table6[[#This Row],[Home Bowl Scores]]=0, 1, Table6[[#This Row],[Home Bowl Scores]])</f>
        <v>0.14285714285714285</v>
      </c>
    </row>
    <row r="255" spans="1:10" x14ac:dyDescent="0.3">
      <c r="A255" t="s">
        <v>3087</v>
      </c>
      <c r="B255" t="s">
        <v>611</v>
      </c>
      <c r="C255" t="s">
        <v>4816</v>
      </c>
      <c r="D255">
        <v>11708</v>
      </c>
      <c r="E255">
        <v>21</v>
      </c>
      <c r="F255">
        <v>24</v>
      </c>
      <c r="G255">
        <f>SUMIFS('Player Stats'!AH:AH, 'Player Stats'!A:A, Table6[[#This Row],[id]], 'Player Stats'!B:B, Table6[[#This Row],[Away Team]])</f>
        <v>6</v>
      </c>
      <c r="H255">
        <f>SUMIFS('Player Stats'!AH:AH, 'Player Stats'!A:A, Table6[[#This Row],[id]], 'Player Stats'!B:B, Table6[[#This Row],[Home Team]])</f>
        <v>3</v>
      </c>
      <c r="I255" s="3">
        <f>Table6[[#This Row],[Away Kicking Points]]/IF(Table6[[#This Row],[Away Bowl Scores]]=0, 1, Table6[[#This Row],[Away Bowl Scores]])</f>
        <v>0.25</v>
      </c>
      <c r="J255" s="3">
        <f>Table6[[#This Row],[Home Kicking Points]]/IF(Table6[[#This Row],[Home Bowl Scores]]=0, 1, Table6[[#This Row],[Home Bowl Scores]])</f>
        <v>0.14285714285714285</v>
      </c>
    </row>
    <row r="256" spans="1:10" x14ac:dyDescent="0.3">
      <c r="A256" t="s">
        <v>2978</v>
      </c>
      <c r="B256" t="s">
        <v>162</v>
      </c>
      <c r="C256" t="s">
        <v>4854</v>
      </c>
      <c r="D256">
        <v>13233</v>
      </c>
      <c r="E256">
        <v>21</v>
      </c>
      <c r="F256">
        <v>24</v>
      </c>
      <c r="G256">
        <f>SUMIFS('Player Stats'!AH:AH, 'Player Stats'!A:A, Table6[[#This Row],[id]], 'Player Stats'!B:B, Table6[[#This Row],[Away Team]])</f>
        <v>6</v>
      </c>
      <c r="H256">
        <f>SUMIFS('Player Stats'!AH:AH, 'Player Stats'!A:A, Table6[[#This Row],[id]], 'Player Stats'!B:B, Table6[[#This Row],[Home Team]])</f>
        <v>7</v>
      </c>
      <c r="I256" s="3">
        <f>Table6[[#This Row],[Away Kicking Points]]/IF(Table6[[#This Row],[Away Bowl Scores]]=0, 1, Table6[[#This Row],[Away Bowl Scores]])</f>
        <v>0.25</v>
      </c>
      <c r="J256" s="3">
        <f>Table6[[#This Row],[Home Kicking Points]]/IF(Table6[[#This Row],[Home Bowl Scores]]=0, 1, Table6[[#This Row],[Home Bowl Scores]])</f>
        <v>0.33333333333333331</v>
      </c>
    </row>
    <row r="257" spans="1:10" x14ac:dyDescent="0.3">
      <c r="A257" t="s">
        <v>365</v>
      </c>
      <c r="B257" t="s">
        <v>1242</v>
      </c>
      <c r="C257" t="s">
        <v>4843</v>
      </c>
      <c r="D257">
        <v>11688</v>
      </c>
      <c r="E257">
        <v>21</v>
      </c>
      <c r="F257">
        <v>24</v>
      </c>
      <c r="G257">
        <f>SUMIFS('Player Stats'!AH:AH, 'Player Stats'!A:A, Table6[[#This Row],[id]], 'Player Stats'!B:B, Table6[[#This Row],[Away Team]])</f>
        <v>6</v>
      </c>
      <c r="H257">
        <f>SUMIFS('Player Stats'!AH:AH, 'Player Stats'!A:A, Table6[[#This Row],[id]], 'Player Stats'!B:B, Table6[[#This Row],[Home Team]])</f>
        <v>7</v>
      </c>
      <c r="I257" s="3">
        <f>Table6[[#This Row],[Away Kicking Points]]/IF(Table6[[#This Row],[Away Bowl Scores]]=0, 1, Table6[[#This Row],[Away Bowl Scores]])</f>
        <v>0.25</v>
      </c>
      <c r="J257" s="3">
        <f>Table6[[#This Row],[Home Kicking Points]]/IF(Table6[[#This Row],[Home Bowl Scores]]=0, 1, Table6[[#This Row],[Home Bowl Scores]])</f>
        <v>0.33333333333333331</v>
      </c>
    </row>
    <row r="258" spans="1:10" x14ac:dyDescent="0.3">
      <c r="A258" t="s">
        <v>648</v>
      </c>
      <c r="B258" t="s">
        <v>846</v>
      </c>
      <c r="C258" t="s">
        <v>4821</v>
      </c>
      <c r="D258">
        <v>7316</v>
      </c>
      <c r="E258">
        <v>21</v>
      </c>
      <c r="F258">
        <v>24</v>
      </c>
      <c r="G258">
        <f>SUMIFS('Player Stats'!AH:AH, 'Player Stats'!A:A, Table6[[#This Row],[id]], 'Player Stats'!B:B, Table6[[#This Row],[Away Team]])</f>
        <v>6</v>
      </c>
      <c r="H258">
        <f>SUMIFS('Player Stats'!AH:AH, 'Player Stats'!A:A, Table6[[#This Row],[id]], 'Player Stats'!B:B, Table6[[#This Row],[Home Team]])</f>
        <v>7</v>
      </c>
      <c r="I258" s="3">
        <f>Table6[[#This Row],[Away Kicking Points]]/IF(Table6[[#This Row],[Away Bowl Scores]]=0, 1, Table6[[#This Row],[Away Bowl Scores]])</f>
        <v>0.25</v>
      </c>
      <c r="J258" s="3">
        <f>Table6[[#This Row],[Home Kicking Points]]/IF(Table6[[#This Row],[Home Bowl Scores]]=0, 1, Table6[[#This Row],[Home Bowl Scores]])</f>
        <v>0.33333333333333331</v>
      </c>
    </row>
    <row r="259" spans="1:10" x14ac:dyDescent="0.3">
      <c r="A259" t="s">
        <v>212</v>
      </c>
      <c r="B259" t="s">
        <v>1128</v>
      </c>
      <c r="C259" t="s">
        <v>4786</v>
      </c>
      <c r="D259">
        <v>7299</v>
      </c>
      <c r="E259">
        <v>21</v>
      </c>
      <c r="F259">
        <v>24</v>
      </c>
      <c r="G259">
        <f>SUMIFS('Player Stats'!AH:AH, 'Player Stats'!A:A, Table6[[#This Row],[id]], 'Player Stats'!B:B, Table6[[#This Row],[Away Team]])</f>
        <v>6</v>
      </c>
      <c r="H259">
        <f>SUMIFS('Player Stats'!AH:AH, 'Player Stats'!A:A, Table6[[#This Row],[id]], 'Player Stats'!B:B, Table6[[#This Row],[Home Team]])</f>
        <v>3</v>
      </c>
      <c r="I259" s="3">
        <f>Table6[[#This Row],[Away Kicking Points]]/IF(Table6[[#This Row],[Away Bowl Scores]]=0, 1, Table6[[#This Row],[Away Bowl Scores]])</f>
        <v>0.25</v>
      </c>
      <c r="J259" s="3">
        <f>Table6[[#This Row],[Home Kicking Points]]/IF(Table6[[#This Row],[Home Bowl Scores]]=0, 1, Table6[[#This Row],[Home Bowl Scores]])</f>
        <v>0.14285714285714285</v>
      </c>
    </row>
    <row r="260" spans="1:10" x14ac:dyDescent="0.3">
      <c r="A260" t="s">
        <v>689</v>
      </c>
      <c r="B260" t="s">
        <v>648</v>
      </c>
      <c r="C260" t="s">
        <v>4836</v>
      </c>
      <c r="D260">
        <v>20824</v>
      </c>
      <c r="E260">
        <v>19</v>
      </c>
      <c r="F260">
        <v>24</v>
      </c>
      <c r="G260">
        <f>SUMIFS('Player Stats'!AH:AH, 'Player Stats'!A:A, Table6[[#This Row],[id]], 'Player Stats'!B:B, Table6[[#This Row],[Away Team]])</f>
        <v>6</v>
      </c>
      <c r="H260">
        <f>SUMIFS('Player Stats'!AH:AH, 'Player Stats'!A:A, Table6[[#This Row],[id]], 'Player Stats'!B:B, Table6[[#This Row],[Home Team]])</f>
        <v>13</v>
      </c>
      <c r="I260" s="3">
        <f>Table6[[#This Row],[Away Kicking Points]]/IF(Table6[[#This Row],[Away Bowl Scores]]=0, 1, Table6[[#This Row],[Away Bowl Scores]])</f>
        <v>0.25</v>
      </c>
      <c r="J260" s="3">
        <f>Table6[[#This Row],[Home Kicking Points]]/IF(Table6[[#This Row],[Home Bowl Scores]]=0, 1, Table6[[#This Row],[Home Bowl Scores]])</f>
        <v>0.68421052631578949</v>
      </c>
    </row>
    <row r="261" spans="1:10" x14ac:dyDescent="0.3">
      <c r="A261" t="s">
        <v>3820</v>
      </c>
      <c r="B261" t="s">
        <v>1063</v>
      </c>
      <c r="C261" t="s">
        <v>4789</v>
      </c>
      <c r="D261">
        <v>4381</v>
      </c>
      <c r="E261">
        <v>19</v>
      </c>
      <c r="F261">
        <v>24</v>
      </c>
      <c r="G261">
        <f>SUMIFS('Player Stats'!AH:AH, 'Player Stats'!A:A, Table6[[#This Row],[id]], 'Player Stats'!B:B, Table6[[#This Row],[Away Team]])</f>
        <v>6</v>
      </c>
      <c r="H261">
        <f>SUMIFS('Player Stats'!AH:AH, 'Player Stats'!A:A, Table6[[#This Row],[id]], 'Player Stats'!B:B, Table6[[#This Row],[Home Team]])</f>
        <v>7</v>
      </c>
      <c r="I261" s="3">
        <f>Table6[[#This Row],[Away Kicking Points]]/IF(Table6[[#This Row],[Away Bowl Scores]]=0, 1, Table6[[#This Row],[Away Bowl Scores]])</f>
        <v>0.25</v>
      </c>
      <c r="J261" s="3">
        <f>Table6[[#This Row],[Home Kicking Points]]/IF(Table6[[#This Row],[Home Bowl Scores]]=0, 1, Table6[[#This Row],[Home Bowl Scores]])</f>
        <v>0.36842105263157893</v>
      </c>
    </row>
    <row r="262" spans="1:10" x14ac:dyDescent="0.3">
      <c r="A262" t="s">
        <v>865</v>
      </c>
      <c r="B262" t="s">
        <v>570</v>
      </c>
      <c r="C262" t="s">
        <v>4811</v>
      </c>
      <c r="D262">
        <v>11693</v>
      </c>
      <c r="E262">
        <v>17</v>
      </c>
      <c r="F262">
        <v>24</v>
      </c>
      <c r="G262">
        <f>SUMIFS('Player Stats'!AH:AH, 'Player Stats'!A:A, Table6[[#This Row],[id]], 'Player Stats'!B:B, Table6[[#This Row],[Away Team]])</f>
        <v>6</v>
      </c>
      <c r="H262">
        <f>SUMIFS('Player Stats'!AH:AH, 'Player Stats'!A:A, Table6[[#This Row],[id]], 'Player Stats'!B:B, Table6[[#This Row],[Home Team]])</f>
        <v>5</v>
      </c>
      <c r="I262" s="3">
        <f>Table6[[#This Row],[Away Kicking Points]]/IF(Table6[[#This Row],[Away Bowl Scores]]=0, 1, Table6[[#This Row],[Away Bowl Scores]])</f>
        <v>0.25</v>
      </c>
      <c r="J262" s="3">
        <f>Table6[[#This Row],[Home Kicking Points]]/IF(Table6[[#This Row],[Home Bowl Scores]]=0, 1, Table6[[#This Row],[Home Bowl Scores]])</f>
        <v>0.29411764705882354</v>
      </c>
    </row>
    <row r="263" spans="1:10" x14ac:dyDescent="0.3">
      <c r="A263" t="s">
        <v>501</v>
      </c>
      <c r="B263" t="s">
        <v>2411</v>
      </c>
      <c r="C263" t="s">
        <v>4859</v>
      </c>
      <c r="D263">
        <v>5893</v>
      </c>
      <c r="E263">
        <v>23</v>
      </c>
      <c r="F263">
        <v>16</v>
      </c>
      <c r="G263">
        <f>SUMIFS('Player Stats'!AH:AH, 'Player Stats'!A:A, Table6[[#This Row],[id]], 'Player Stats'!B:B, Table6[[#This Row],[Away Team]])</f>
        <v>4</v>
      </c>
      <c r="H263">
        <f>SUMIFS('Player Stats'!AH:AH, 'Player Stats'!A:A, Table6[[#This Row],[id]], 'Player Stats'!B:B, Table6[[#This Row],[Home Team]])</f>
        <v>11</v>
      </c>
      <c r="I263" s="3">
        <f>Table6[[#This Row],[Away Kicking Points]]/IF(Table6[[#This Row],[Away Bowl Scores]]=0, 1, Table6[[#This Row],[Away Bowl Scores]])</f>
        <v>0.25</v>
      </c>
      <c r="J263" s="3">
        <f>Table6[[#This Row],[Home Kicking Points]]/IF(Table6[[#This Row],[Home Bowl Scores]]=0, 1, Table6[[#This Row],[Home Bowl Scores]])</f>
        <v>0.47826086956521741</v>
      </c>
    </row>
    <row r="264" spans="1:10" x14ac:dyDescent="0.3">
      <c r="A264" t="s">
        <v>828</v>
      </c>
      <c r="B264" t="s">
        <v>746</v>
      </c>
      <c r="C264" t="s">
        <v>4816</v>
      </c>
      <c r="D264">
        <v>14751</v>
      </c>
      <c r="E264">
        <v>14</v>
      </c>
      <c r="F264">
        <v>24</v>
      </c>
      <c r="G264">
        <f>SUMIFS('Player Stats'!AH:AH, 'Player Stats'!A:A, Table6[[#This Row],[id]], 'Player Stats'!B:B, Table6[[#This Row],[Away Team]])</f>
        <v>6</v>
      </c>
      <c r="H264">
        <f>SUMIFS('Player Stats'!AH:AH, 'Player Stats'!A:A, Table6[[#This Row],[id]], 'Player Stats'!B:B, Table6[[#This Row],[Home Team]])</f>
        <v>2</v>
      </c>
      <c r="I264" s="3">
        <f>Table6[[#This Row],[Away Kicking Points]]/IF(Table6[[#This Row],[Away Bowl Scores]]=0, 1, Table6[[#This Row],[Away Bowl Scores]])</f>
        <v>0.25</v>
      </c>
      <c r="J264" s="3">
        <f>Table6[[#This Row],[Home Kicking Points]]/IF(Table6[[#This Row],[Home Bowl Scores]]=0, 1, Table6[[#This Row],[Home Bowl Scores]])</f>
        <v>0.14285714285714285</v>
      </c>
    </row>
    <row r="265" spans="1:10" x14ac:dyDescent="0.3">
      <c r="A265" t="s">
        <v>826</v>
      </c>
      <c r="B265" t="s">
        <v>886</v>
      </c>
      <c r="C265" t="s">
        <v>4839</v>
      </c>
      <c r="D265">
        <v>13259</v>
      </c>
      <c r="E265">
        <v>14</v>
      </c>
      <c r="F265">
        <v>24</v>
      </c>
      <c r="G265">
        <f>SUMIFS('Player Stats'!AH:AH, 'Player Stats'!A:A, Table6[[#This Row],[id]], 'Player Stats'!B:B, Table6[[#This Row],[Away Team]])</f>
        <v>6</v>
      </c>
      <c r="H265">
        <f>SUMIFS('Player Stats'!AH:AH, 'Player Stats'!A:A, Table6[[#This Row],[id]], 'Player Stats'!B:B, Table6[[#This Row],[Home Team]])</f>
        <v>2</v>
      </c>
      <c r="I265" s="3">
        <f>Table6[[#This Row],[Away Kicking Points]]/IF(Table6[[#This Row],[Away Bowl Scores]]=0, 1, Table6[[#This Row],[Away Bowl Scores]])</f>
        <v>0.25</v>
      </c>
      <c r="J265" s="3">
        <f>Table6[[#This Row],[Home Kicking Points]]/IF(Table6[[#This Row],[Home Bowl Scores]]=0, 1, Table6[[#This Row],[Home Bowl Scores]])</f>
        <v>0.14285714285714285</v>
      </c>
    </row>
    <row r="266" spans="1:10" x14ac:dyDescent="0.3">
      <c r="A266" t="s">
        <v>746</v>
      </c>
      <c r="B266" t="s">
        <v>668</v>
      </c>
      <c r="C266" t="s">
        <v>4863</v>
      </c>
      <c r="D266">
        <v>2889</v>
      </c>
      <c r="E266">
        <v>14</v>
      </c>
      <c r="F266">
        <v>24</v>
      </c>
      <c r="G266">
        <f>SUMIFS('Player Stats'!AH:AH, 'Player Stats'!A:A, Table6[[#This Row],[id]], 'Player Stats'!B:B, Table6[[#This Row],[Away Team]])</f>
        <v>6</v>
      </c>
      <c r="H266">
        <f>SUMIFS('Player Stats'!AH:AH, 'Player Stats'!A:A, Table6[[#This Row],[id]], 'Player Stats'!B:B, Table6[[#This Row],[Home Team]])</f>
        <v>6</v>
      </c>
      <c r="I266" s="3">
        <f>Table6[[#This Row],[Away Kicking Points]]/IF(Table6[[#This Row],[Away Bowl Scores]]=0, 1, Table6[[#This Row],[Away Bowl Scores]])</f>
        <v>0.25</v>
      </c>
      <c r="J266" s="3">
        <f>Table6[[#This Row],[Home Kicking Points]]/IF(Table6[[#This Row],[Home Bowl Scores]]=0, 1, Table6[[#This Row],[Home Bowl Scores]])</f>
        <v>0.42857142857142855</v>
      </c>
    </row>
    <row r="267" spans="1:10" x14ac:dyDescent="0.3">
      <c r="A267" t="s">
        <v>769</v>
      </c>
      <c r="B267" t="s">
        <v>433</v>
      </c>
      <c r="C267" t="s">
        <v>4816</v>
      </c>
      <c r="D267">
        <v>10221</v>
      </c>
      <c r="E267">
        <v>13</v>
      </c>
      <c r="F267">
        <v>24</v>
      </c>
      <c r="G267">
        <f>SUMIFS('Player Stats'!AH:AH, 'Player Stats'!A:A, Table6[[#This Row],[id]], 'Player Stats'!B:B, Table6[[#This Row],[Away Team]])</f>
        <v>6</v>
      </c>
      <c r="H267">
        <f>SUMIFS('Player Stats'!AH:AH, 'Player Stats'!A:A, Table6[[#This Row],[id]], 'Player Stats'!B:B, Table6[[#This Row],[Home Team]])</f>
        <v>7</v>
      </c>
      <c r="I267" s="3">
        <f>Table6[[#This Row],[Away Kicking Points]]/IF(Table6[[#This Row],[Away Bowl Scores]]=0, 1, Table6[[#This Row],[Away Bowl Scores]])</f>
        <v>0.25</v>
      </c>
      <c r="J267" s="3">
        <f>Table6[[#This Row],[Home Kicking Points]]/IF(Table6[[#This Row],[Home Bowl Scores]]=0, 1, Table6[[#This Row],[Home Bowl Scores]])</f>
        <v>0.53846153846153844</v>
      </c>
    </row>
    <row r="268" spans="1:10" x14ac:dyDescent="0.3">
      <c r="A268" t="s">
        <v>648</v>
      </c>
      <c r="B268" t="s">
        <v>1242</v>
      </c>
      <c r="C268" t="s">
        <v>4837</v>
      </c>
      <c r="D268">
        <v>13250</v>
      </c>
      <c r="E268">
        <v>12</v>
      </c>
      <c r="F268">
        <v>24</v>
      </c>
      <c r="G268">
        <f>SUMIFS('Player Stats'!AH:AH, 'Player Stats'!A:A, Table6[[#This Row],[id]], 'Player Stats'!B:B, Table6[[#This Row],[Away Team]])</f>
        <v>6</v>
      </c>
      <c r="H268">
        <f>SUMIFS('Player Stats'!AH:AH, 'Player Stats'!A:A, Table6[[#This Row],[id]], 'Player Stats'!B:B, Table6[[#This Row],[Home Team]])</f>
        <v>6</v>
      </c>
      <c r="I268" s="3">
        <f>Table6[[#This Row],[Away Kicking Points]]/IF(Table6[[#This Row],[Away Bowl Scores]]=0, 1, Table6[[#This Row],[Away Bowl Scores]])</f>
        <v>0.25</v>
      </c>
      <c r="J268" s="3">
        <f>Table6[[#This Row],[Home Kicking Points]]/IF(Table6[[#This Row],[Home Bowl Scores]]=0, 1, Table6[[#This Row],[Home Bowl Scores]])</f>
        <v>0.5</v>
      </c>
    </row>
    <row r="269" spans="1:10" x14ac:dyDescent="0.3">
      <c r="A269" t="s">
        <v>846</v>
      </c>
      <c r="B269" t="s">
        <v>882</v>
      </c>
      <c r="C269" t="s">
        <v>4837</v>
      </c>
      <c r="D269">
        <v>8736</v>
      </c>
      <c r="E269">
        <v>10</v>
      </c>
      <c r="F269">
        <v>24</v>
      </c>
      <c r="G269">
        <f>SUMIFS('Player Stats'!AH:AH, 'Player Stats'!A:A, Table6[[#This Row],[id]], 'Player Stats'!B:B, Table6[[#This Row],[Away Team]])</f>
        <v>6</v>
      </c>
      <c r="H269">
        <f>SUMIFS('Player Stats'!AH:AH, 'Player Stats'!A:A, Table6[[#This Row],[id]], 'Player Stats'!B:B, Table6[[#This Row],[Home Team]])</f>
        <v>4</v>
      </c>
      <c r="I269" s="3">
        <f>Table6[[#This Row],[Away Kicking Points]]/IF(Table6[[#This Row],[Away Bowl Scores]]=0, 1, Table6[[#This Row],[Away Bowl Scores]])</f>
        <v>0.25</v>
      </c>
      <c r="J269" s="3">
        <f>Table6[[#This Row],[Home Kicking Points]]/IF(Table6[[#This Row],[Home Bowl Scores]]=0, 1, Table6[[#This Row],[Home Bowl Scores]])</f>
        <v>0.4</v>
      </c>
    </row>
    <row r="270" spans="1:10" x14ac:dyDescent="0.3">
      <c r="A270" t="s">
        <v>341</v>
      </c>
      <c r="B270" t="s">
        <v>343</v>
      </c>
      <c r="C270" t="s">
        <v>4798</v>
      </c>
      <c r="D270">
        <v>27079</v>
      </c>
      <c r="E270">
        <v>17</v>
      </c>
      <c r="F270">
        <v>16</v>
      </c>
      <c r="G270">
        <f>SUMIFS('Player Stats'!AH:AH, 'Player Stats'!A:A, Table6[[#This Row],[id]], 'Player Stats'!B:B, Table6[[#This Row],[Away Team]])</f>
        <v>4</v>
      </c>
      <c r="H270">
        <f>SUMIFS('Player Stats'!AH:AH, 'Player Stats'!A:A, Table6[[#This Row],[id]], 'Player Stats'!B:B, Table6[[#This Row],[Home Team]])</f>
        <v>5</v>
      </c>
      <c r="I270" s="3">
        <f>Table6[[#This Row],[Away Kicking Points]]/IF(Table6[[#This Row],[Away Bowl Scores]]=0, 1, Table6[[#This Row],[Away Bowl Scores]])</f>
        <v>0.25</v>
      </c>
      <c r="J270" s="3">
        <f>Table6[[#This Row],[Home Kicking Points]]/IF(Table6[[#This Row],[Home Bowl Scores]]=0, 1, Table6[[#This Row],[Home Bowl Scores]])</f>
        <v>0.29411764705882354</v>
      </c>
    </row>
    <row r="271" spans="1:10" x14ac:dyDescent="0.3">
      <c r="A271" t="s">
        <v>591</v>
      </c>
      <c r="B271" t="s">
        <v>1678</v>
      </c>
      <c r="C271" t="s">
        <v>4852</v>
      </c>
      <c r="D271">
        <v>10197</v>
      </c>
      <c r="E271">
        <v>7</v>
      </c>
      <c r="F271">
        <v>24</v>
      </c>
      <c r="G271">
        <f>SUMIFS('Player Stats'!AH:AH, 'Player Stats'!A:A, Table6[[#This Row],[id]], 'Player Stats'!B:B, Table6[[#This Row],[Away Team]])</f>
        <v>6</v>
      </c>
      <c r="H271">
        <f>SUMIFS('Player Stats'!AH:AH, 'Player Stats'!A:A, Table6[[#This Row],[id]], 'Player Stats'!B:B, Table6[[#This Row],[Home Team]])</f>
        <v>1</v>
      </c>
      <c r="I271" s="3">
        <f>Table6[[#This Row],[Away Kicking Points]]/IF(Table6[[#This Row],[Away Bowl Scores]]=0, 1, Table6[[#This Row],[Away Bowl Scores]])</f>
        <v>0.25</v>
      </c>
      <c r="J271" s="3">
        <f>Table6[[#This Row],[Home Kicking Points]]/IF(Table6[[#This Row],[Home Bowl Scores]]=0, 1, Table6[[#This Row],[Home Bowl Scores]])</f>
        <v>0.14285714285714285</v>
      </c>
    </row>
    <row r="272" spans="1:10" x14ac:dyDescent="0.3">
      <c r="A272" t="s">
        <v>593</v>
      </c>
      <c r="B272" t="s">
        <v>806</v>
      </c>
      <c r="C272" t="s">
        <v>4821</v>
      </c>
      <c r="D272">
        <v>1396</v>
      </c>
      <c r="E272">
        <v>7</v>
      </c>
      <c r="F272">
        <v>24</v>
      </c>
      <c r="G272">
        <f>SUMIFS('Player Stats'!AH:AH, 'Player Stats'!A:A, Table6[[#This Row],[id]], 'Player Stats'!B:B, Table6[[#This Row],[Away Team]])</f>
        <v>6</v>
      </c>
      <c r="H272">
        <f>SUMIFS('Player Stats'!AH:AH, 'Player Stats'!A:A, Table6[[#This Row],[id]], 'Player Stats'!B:B, Table6[[#This Row],[Home Team]])</f>
        <v>1</v>
      </c>
      <c r="I272" s="3">
        <f>Table6[[#This Row],[Away Kicking Points]]/IF(Table6[[#This Row],[Away Bowl Scores]]=0, 1, Table6[[#This Row],[Away Bowl Scores]])</f>
        <v>0.25</v>
      </c>
      <c r="J272" s="3">
        <f>Table6[[#This Row],[Home Kicking Points]]/IF(Table6[[#This Row],[Home Bowl Scores]]=0, 1, Table6[[#This Row],[Home Bowl Scores]])</f>
        <v>0.14285714285714285</v>
      </c>
    </row>
    <row r="273" spans="1:10" x14ac:dyDescent="0.3">
      <c r="A273" t="s">
        <v>2596</v>
      </c>
      <c r="B273" t="s">
        <v>2016</v>
      </c>
      <c r="C273" t="s">
        <v>4795</v>
      </c>
      <c r="D273">
        <v>16233</v>
      </c>
      <c r="E273">
        <v>14</v>
      </c>
      <c r="F273">
        <v>16</v>
      </c>
      <c r="G273">
        <f>SUMIFS('Player Stats'!AH:AH, 'Player Stats'!A:A, Table6[[#This Row],[id]], 'Player Stats'!B:B, Table6[[#This Row],[Away Team]])</f>
        <v>4</v>
      </c>
      <c r="H273">
        <f>SUMIFS('Player Stats'!AH:AH, 'Player Stats'!A:A, Table6[[#This Row],[id]], 'Player Stats'!B:B, Table6[[#This Row],[Home Team]])</f>
        <v>2</v>
      </c>
      <c r="I273" s="3">
        <f>Table6[[#This Row],[Away Kicking Points]]/IF(Table6[[#This Row],[Away Bowl Scores]]=0, 1, Table6[[#This Row],[Away Bowl Scores]])</f>
        <v>0.25</v>
      </c>
      <c r="J273" s="3">
        <f>Table6[[#This Row],[Home Kicking Points]]/IF(Table6[[#This Row],[Home Bowl Scores]]=0, 1, Table6[[#This Row],[Home Bowl Scores]])</f>
        <v>0.14285714285714285</v>
      </c>
    </row>
    <row r="274" spans="1:10" x14ac:dyDescent="0.3">
      <c r="A274" t="s">
        <v>670</v>
      </c>
      <c r="B274" t="s">
        <v>882</v>
      </c>
      <c r="C274" t="s">
        <v>4819</v>
      </c>
      <c r="D274">
        <v>2901</v>
      </c>
      <c r="E274">
        <v>10</v>
      </c>
      <c r="F274">
        <v>16</v>
      </c>
      <c r="G274">
        <f>SUMIFS('Player Stats'!AH:AH, 'Player Stats'!A:A, Table6[[#This Row],[id]], 'Player Stats'!B:B, Table6[[#This Row],[Away Team]])</f>
        <v>4</v>
      </c>
      <c r="H274">
        <f>SUMIFS('Player Stats'!AH:AH, 'Player Stats'!A:A, Table6[[#This Row],[id]], 'Player Stats'!B:B, Table6[[#This Row],[Home Team]])</f>
        <v>4</v>
      </c>
      <c r="I274" s="3">
        <f>Table6[[#This Row],[Away Kicking Points]]/IF(Table6[[#This Row],[Away Bowl Scores]]=0, 1, Table6[[#This Row],[Away Bowl Scores]])</f>
        <v>0.25</v>
      </c>
      <c r="J274" s="3">
        <f>Table6[[#This Row],[Home Kicking Points]]/IF(Table6[[#This Row],[Home Bowl Scores]]=0, 1, Table6[[#This Row],[Home Bowl Scores]])</f>
        <v>0.4</v>
      </c>
    </row>
    <row r="275" spans="1:10" x14ac:dyDescent="0.3">
      <c r="A275" t="s">
        <v>689</v>
      </c>
      <c r="B275" t="s">
        <v>863</v>
      </c>
      <c r="C275" t="s">
        <v>4803</v>
      </c>
      <c r="D275">
        <v>23953</v>
      </c>
      <c r="E275">
        <v>45</v>
      </c>
      <c r="F275">
        <v>42</v>
      </c>
      <c r="G275">
        <f>SUMIFS('Player Stats'!AH:AH, 'Player Stats'!A:A, Table6[[#This Row],[id]], 'Player Stats'!B:B, Table6[[#This Row],[Away Team]])</f>
        <v>10</v>
      </c>
      <c r="H275">
        <f>SUMIFS('Player Stats'!AH:AH, 'Player Stats'!A:A, Table6[[#This Row],[id]], 'Player Stats'!B:B, Table6[[#This Row],[Home Team]])</f>
        <v>9</v>
      </c>
      <c r="I275" s="3">
        <f>Table6[[#This Row],[Away Kicking Points]]/IF(Table6[[#This Row],[Away Bowl Scores]]=0, 1, Table6[[#This Row],[Away Bowl Scores]])</f>
        <v>0.23809523809523808</v>
      </c>
      <c r="J275" s="3">
        <f>Table6[[#This Row],[Home Kicking Points]]/IF(Table6[[#This Row],[Home Bowl Scores]]=0, 1, Table6[[#This Row],[Home Bowl Scores]])</f>
        <v>0.2</v>
      </c>
    </row>
    <row r="276" spans="1:10" x14ac:dyDescent="0.3">
      <c r="A276" t="s">
        <v>806</v>
      </c>
      <c r="B276" t="s">
        <v>787</v>
      </c>
      <c r="C276" t="s">
        <v>4824</v>
      </c>
      <c r="D276">
        <v>23941</v>
      </c>
      <c r="E276">
        <v>35</v>
      </c>
      <c r="F276">
        <v>42</v>
      </c>
      <c r="G276">
        <f>SUMIFS('Player Stats'!AH:AH, 'Player Stats'!A:A, Table6[[#This Row],[id]], 'Player Stats'!B:B, Table6[[#This Row],[Away Team]])</f>
        <v>10</v>
      </c>
      <c r="H276">
        <f>SUMIFS('Player Stats'!AH:AH, 'Player Stats'!A:A, Table6[[#This Row],[id]], 'Player Stats'!B:B, Table6[[#This Row],[Home Team]])</f>
        <v>5</v>
      </c>
      <c r="I276" s="3">
        <f>Table6[[#This Row],[Away Kicking Points]]/IF(Table6[[#This Row],[Away Bowl Scores]]=0, 1, Table6[[#This Row],[Away Bowl Scores]])</f>
        <v>0.23809523809523808</v>
      </c>
      <c r="J276" s="3">
        <f>Table6[[#This Row],[Home Kicking Points]]/IF(Table6[[#This Row],[Home Bowl Scores]]=0, 1, Table6[[#This Row],[Home Bowl Scores]])</f>
        <v>0.14285714285714285</v>
      </c>
    </row>
    <row r="277" spans="1:10" x14ac:dyDescent="0.3">
      <c r="A277" t="s">
        <v>1153</v>
      </c>
      <c r="B277" t="s">
        <v>715</v>
      </c>
      <c r="C277" t="s">
        <v>4795</v>
      </c>
      <c r="D277">
        <v>25515</v>
      </c>
      <c r="E277">
        <v>36</v>
      </c>
      <c r="F277">
        <v>55</v>
      </c>
      <c r="G277">
        <f>SUMIFS('Player Stats'!AH:AH, 'Player Stats'!A:A, Table6[[#This Row],[id]], 'Player Stats'!B:B, Table6[[#This Row],[Away Team]])</f>
        <v>13</v>
      </c>
      <c r="H277">
        <f>SUMIFS('Player Stats'!AH:AH, 'Player Stats'!A:A, Table6[[#This Row],[id]], 'Player Stats'!B:B, Table6[[#This Row],[Home Team]])</f>
        <v>4</v>
      </c>
      <c r="I277" s="3">
        <f>Table6[[#This Row],[Away Kicking Points]]/IF(Table6[[#This Row],[Away Bowl Scores]]=0, 1, Table6[[#This Row],[Away Bowl Scores]])</f>
        <v>0.23636363636363636</v>
      </c>
      <c r="J277" s="3">
        <f>Table6[[#This Row],[Home Kicking Points]]/IF(Table6[[#This Row],[Home Bowl Scores]]=0, 1, Table6[[#This Row],[Home Bowl Scores]])</f>
        <v>0.1111111111111111</v>
      </c>
    </row>
    <row r="278" spans="1:10" x14ac:dyDescent="0.3">
      <c r="A278" t="s">
        <v>863</v>
      </c>
      <c r="B278" t="s">
        <v>886</v>
      </c>
      <c r="C278" t="s">
        <v>4816</v>
      </c>
      <c r="D278">
        <v>7322</v>
      </c>
      <c r="E278">
        <v>19</v>
      </c>
      <c r="F278">
        <v>55</v>
      </c>
      <c r="G278">
        <f>SUMIFS('Player Stats'!AH:AH, 'Player Stats'!A:A, Table6[[#This Row],[id]], 'Player Stats'!B:B, Table6[[#This Row],[Away Team]])</f>
        <v>13</v>
      </c>
      <c r="H278">
        <f>SUMIFS('Player Stats'!AH:AH, 'Player Stats'!A:A, Table6[[#This Row],[id]], 'Player Stats'!B:B, Table6[[#This Row],[Home Team]])</f>
        <v>5</v>
      </c>
      <c r="I278" s="3">
        <f>Table6[[#This Row],[Away Kicking Points]]/IF(Table6[[#This Row],[Away Bowl Scores]]=0, 1, Table6[[#This Row],[Away Bowl Scores]])</f>
        <v>0.23636363636363636</v>
      </c>
      <c r="J278" s="3">
        <f>Table6[[#This Row],[Home Kicking Points]]/IF(Table6[[#This Row],[Home Bowl Scores]]=0, 1, Table6[[#This Row],[Home Bowl Scores]])</f>
        <v>0.26315789473684209</v>
      </c>
    </row>
    <row r="279" spans="1:10" x14ac:dyDescent="0.3">
      <c r="A279" t="s">
        <v>1749</v>
      </c>
      <c r="B279" t="s">
        <v>41</v>
      </c>
      <c r="C279" t="s">
        <v>4786</v>
      </c>
      <c r="D279">
        <v>5889</v>
      </c>
      <c r="E279">
        <v>14</v>
      </c>
      <c r="F279">
        <v>55</v>
      </c>
      <c r="G279">
        <f>SUMIFS('Player Stats'!AH:AH, 'Player Stats'!A:A, Table6[[#This Row],[id]], 'Player Stats'!B:B, Table6[[#This Row],[Away Team]])</f>
        <v>13</v>
      </c>
      <c r="H279">
        <f>SUMIFS('Player Stats'!AH:AH, 'Player Stats'!A:A, Table6[[#This Row],[id]], 'Player Stats'!B:B, Table6[[#This Row],[Home Team]])</f>
        <v>2</v>
      </c>
      <c r="I279" s="3">
        <f>Table6[[#This Row],[Away Kicking Points]]/IF(Table6[[#This Row],[Away Bowl Scores]]=0, 1, Table6[[#This Row],[Away Bowl Scores]])</f>
        <v>0.23636363636363636</v>
      </c>
      <c r="J279" s="3">
        <f>Table6[[#This Row],[Home Kicking Points]]/IF(Table6[[#This Row],[Home Bowl Scores]]=0, 1, Table6[[#This Row],[Home Bowl Scores]])</f>
        <v>0.14285714285714285</v>
      </c>
    </row>
    <row r="280" spans="1:10" x14ac:dyDescent="0.3">
      <c r="A280" t="s">
        <v>477</v>
      </c>
      <c r="B280" t="s">
        <v>1021</v>
      </c>
      <c r="C280" t="s">
        <v>4792</v>
      </c>
      <c r="D280">
        <v>25508</v>
      </c>
      <c r="E280">
        <v>7</v>
      </c>
      <c r="F280">
        <v>55</v>
      </c>
      <c r="G280">
        <f>SUMIFS('Player Stats'!AH:AH, 'Player Stats'!A:A, Table6[[#This Row],[id]], 'Player Stats'!B:B, Table6[[#This Row],[Away Team]])</f>
        <v>13</v>
      </c>
      <c r="H280">
        <f>SUMIFS('Player Stats'!AH:AH, 'Player Stats'!A:A, Table6[[#This Row],[id]], 'Player Stats'!B:B, Table6[[#This Row],[Home Team]])</f>
        <v>1</v>
      </c>
      <c r="I280" s="3">
        <f>Table6[[#This Row],[Away Kicking Points]]/IF(Table6[[#This Row],[Away Bowl Scores]]=0, 1, Table6[[#This Row],[Away Bowl Scores]])</f>
        <v>0.23636363636363636</v>
      </c>
      <c r="J280" s="3">
        <f>Table6[[#This Row],[Home Kicking Points]]/IF(Table6[[#This Row],[Home Bowl Scores]]=0, 1, Table6[[#This Row],[Home Bowl Scores]])</f>
        <v>0.14285714285714285</v>
      </c>
    </row>
    <row r="281" spans="1:10" x14ac:dyDescent="0.3">
      <c r="A281" t="s">
        <v>865</v>
      </c>
      <c r="B281" t="s">
        <v>730</v>
      </c>
      <c r="C281" t="s">
        <v>4816</v>
      </c>
      <c r="D281">
        <v>8739</v>
      </c>
      <c r="E281">
        <v>23</v>
      </c>
      <c r="F281">
        <v>26</v>
      </c>
      <c r="G281">
        <f>SUMIFS('Player Stats'!AH:AH, 'Player Stats'!A:A, Table6[[#This Row],[id]], 'Player Stats'!B:B, Table6[[#This Row],[Away Team]])</f>
        <v>6</v>
      </c>
      <c r="H281">
        <f>SUMIFS('Player Stats'!AH:AH, 'Player Stats'!A:A, Table6[[#This Row],[id]], 'Player Stats'!B:B, Table6[[#This Row],[Home Team]])</f>
        <v>5</v>
      </c>
      <c r="I281" s="3">
        <f>Table6[[#This Row],[Away Kicking Points]]/IF(Table6[[#This Row],[Away Bowl Scores]]=0, 1, Table6[[#This Row],[Away Bowl Scores]])</f>
        <v>0.23076923076923078</v>
      </c>
      <c r="J281" s="3">
        <f>Table6[[#This Row],[Home Kicking Points]]/IF(Table6[[#This Row],[Home Bowl Scores]]=0, 1, Table6[[#This Row],[Home Bowl Scores]])</f>
        <v>0.21739130434782608</v>
      </c>
    </row>
    <row r="282" spans="1:10" x14ac:dyDescent="0.3">
      <c r="A282" t="s">
        <v>1331</v>
      </c>
      <c r="B282" t="s">
        <v>572</v>
      </c>
      <c r="C282" t="s">
        <v>4820</v>
      </c>
      <c r="D282">
        <v>19269</v>
      </c>
      <c r="E282">
        <v>17</v>
      </c>
      <c r="F282">
        <v>35</v>
      </c>
      <c r="G282">
        <f>SUMIFS('Player Stats'!AH:AH, 'Player Stats'!A:A, Table6[[#This Row],[id]], 'Player Stats'!B:B, Table6[[#This Row],[Away Team]])</f>
        <v>8</v>
      </c>
      <c r="H282">
        <f>SUMIFS('Player Stats'!AH:AH, 'Player Stats'!A:A, Table6[[#This Row],[id]], 'Player Stats'!B:B, Table6[[#This Row],[Home Team]])</f>
        <v>5</v>
      </c>
      <c r="I282" s="3">
        <f>Table6[[#This Row],[Away Kicking Points]]/IF(Table6[[#This Row],[Away Bowl Scores]]=0, 1, Table6[[#This Row],[Away Bowl Scores]])</f>
        <v>0.22857142857142856</v>
      </c>
      <c r="J282" s="3">
        <f>Table6[[#This Row],[Home Kicking Points]]/IF(Table6[[#This Row],[Home Bowl Scores]]=0, 1, Table6[[#This Row],[Home Bowl Scores]])</f>
        <v>0.29411764705882354</v>
      </c>
    </row>
    <row r="283" spans="1:10" x14ac:dyDescent="0.3">
      <c r="A283" t="s">
        <v>186</v>
      </c>
      <c r="B283" t="s">
        <v>189</v>
      </c>
      <c r="C283" t="s">
        <v>4791</v>
      </c>
      <c r="D283">
        <v>27071</v>
      </c>
      <c r="E283">
        <v>51</v>
      </c>
      <c r="F283">
        <v>31</v>
      </c>
      <c r="G283">
        <f>SUMIFS('Player Stats'!AH:AH, 'Player Stats'!A:A, Table6[[#This Row],[id]], 'Player Stats'!B:B, Table6[[#This Row],[Away Team]])</f>
        <v>7</v>
      </c>
      <c r="H283">
        <f>SUMIFS('Player Stats'!AH:AH, 'Player Stats'!A:A, Table6[[#This Row],[id]], 'Player Stats'!B:B, Table6[[#This Row],[Home Team]])</f>
        <v>9</v>
      </c>
      <c r="I283" s="3">
        <f>Table6[[#This Row],[Away Kicking Points]]/IF(Table6[[#This Row],[Away Bowl Scores]]=0, 1, Table6[[#This Row],[Away Bowl Scores]])</f>
        <v>0.22580645161290322</v>
      </c>
      <c r="J283" s="3">
        <f>Table6[[#This Row],[Home Kicking Points]]/IF(Table6[[#This Row],[Home Bowl Scores]]=0, 1, Table6[[#This Row],[Home Bowl Scores]])</f>
        <v>0.17647058823529413</v>
      </c>
    </row>
    <row r="284" spans="1:10" x14ac:dyDescent="0.3">
      <c r="A284" t="s">
        <v>317</v>
      </c>
      <c r="B284" t="s">
        <v>844</v>
      </c>
      <c r="C284" t="s">
        <v>4827</v>
      </c>
      <c r="D284">
        <v>25540</v>
      </c>
      <c r="E284">
        <v>45</v>
      </c>
      <c r="F284">
        <v>31</v>
      </c>
      <c r="G284">
        <f>SUMIFS('Player Stats'!AH:AH, 'Player Stats'!A:A, Table6[[#This Row],[id]], 'Player Stats'!B:B, Table6[[#This Row],[Away Team]])</f>
        <v>7</v>
      </c>
      <c r="H284">
        <f>SUMIFS('Player Stats'!AH:AH, 'Player Stats'!A:A, Table6[[#This Row],[id]], 'Player Stats'!B:B, Table6[[#This Row],[Home Team]])</f>
        <v>9</v>
      </c>
      <c r="I284" s="3">
        <f>Table6[[#This Row],[Away Kicking Points]]/IF(Table6[[#This Row],[Away Bowl Scores]]=0, 1, Table6[[#This Row],[Away Bowl Scores]])</f>
        <v>0.22580645161290322</v>
      </c>
      <c r="J284" s="3">
        <f>Table6[[#This Row],[Home Kicking Points]]/IF(Table6[[#This Row],[Home Bowl Scores]]=0, 1, Table6[[#This Row],[Home Bowl Scores]])</f>
        <v>0.2</v>
      </c>
    </row>
    <row r="285" spans="1:10" x14ac:dyDescent="0.3">
      <c r="A285" t="s">
        <v>626</v>
      </c>
      <c r="B285" t="s">
        <v>1331</v>
      </c>
      <c r="C285" t="s">
        <v>4803</v>
      </c>
      <c r="D285">
        <v>13241</v>
      </c>
      <c r="E285">
        <v>42</v>
      </c>
      <c r="F285">
        <v>31</v>
      </c>
      <c r="G285">
        <f>SUMIFS('Player Stats'!AH:AH, 'Player Stats'!A:A, Table6[[#This Row],[id]], 'Player Stats'!B:B, Table6[[#This Row],[Away Team]])</f>
        <v>7</v>
      </c>
      <c r="H285">
        <f>SUMIFS('Player Stats'!AH:AH, 'Player Stats'!A:A, Table6[[#This Row],[id]], 'Player Stats'!B:B, Table6[[#This Row],[Home Team]])</f>
        <v>6</v>
      </c>
      <c r="I285" s="3">
        <f>Table6[[#This Row],[Away Kicking Points]]/IF(Table6[[#This Row],[Away Bowl Scores]]=0, 1, Table6[[#This Row],[Away Bowl Scores]])</f>
        <v>0.22580645161290322</v>
      </c>
      <c r="J285" s="3">
        <f>Table6[[#This Row],[Home Kicking Points]]/IF(Table6[[#This Row],[Home Bowl Scores]]=0, 1, Table6[[#This Row],[Home Bowl Scores]])</f>
        <v>0.14285714285714285</v>
      </c>
    </row>
    <row r="286" spans="1:10" x14ac:dyDescent="0.3">
      <c r="A286" t="s">
        <v>626</v>
      </c>
      <c r="B286" t="s">
        <v>1625</v>
      </c>
      <c r="C286" t="s">
        <v>4822</v>
      </c>
      <c r="D286">
        <v>20831</v>
      </c>
      <c r="E286">
        <v>41</v>
      </c>
      <c r="F286">
        <v>31</v>
      </c>
      <c r="G286">
        <f>SUMIFS('Player Stats'!AH:AH, 'Player Stats'!A:A, Table6[[#This Row],[id]], 'Player Stats'!B:B, Table6[[#This Row],[Away Team]])</f>
        <v>7</v>
      </c>
      <c r="H286">
        <f>SUMIFS('Player Stats'!AH:AH, 'Player Stats'!A:A, Table6[[#This Row],[id]], 'Player Stats'!B:B, Table6[[#This Row],[Home Team]])</f>
        <v>11</v>
      </c>
      <c r="I286" s="3">
        <f>Table6[[#This Row],[Away Kicking Points]]/IF(Table6[[#This Row],[Away Bowl Scores]]=0, 1, Table6[[#This Row],[Away Bowl Scores]])</f>
        <v>0.22580645161290322</v>
      </c>
      <c r="J286" s="3">
        <f>Table6[[#This Row],[Home Kicking Points]]/IF(Table6[[#This Row],[Home Bowl Scores]]=0, 1, Table6[[#This Row],[Home Bowl Scores]])</f>
        <v>0.26829268292682928</v>
      </c>
    </row>
    <row r="287" spans="1:10" x14ac:dyDescent="0.3">
      <c r="A287" t="s">
        <v>1242</v>
      </c>
      <c r="B287" t="s">
        <v>1181</v>
      </c>
      <c r="C287" t="s">
        <v>4811</v>
      </c>
      <c r="D287">
        <v>14749</v>
      </c>
      <c r="E287">
        <v>41</v>
      </c>
      <c r="F287">
        <v>31</v>
      </c>
      <c r="G287">
        <f>SUMIFS('Player Stats'!AH:AH, 'Player Stats'!A:A, Table6[[#This Row],[id]], 'Player Stats'!B:B, Table6[[#This Row],[Away Team]])</f>
        <v>7</v>
      </c>
      <c r="H287">
        <f>SUMIFS('Player Stats'!AH:AH, 'Player Stats'!A:A, Table6[[#This Row],[id]], 'Player Stats'!B:B, Table6[[#This Row],[Home Team]])</f>
        <v>11</v>
      </c>
      <c r="I287" s="3">
        <f>Table6[[#This Row],[Away Kicking Points]]/IF(Table6[[#This Row],[Away Bowl Scores]]=0, 1, Table6[[#This Row],[Away Bowl Scores]])</f>
        <v>0.22580645161290322</v>
      </c>
      <c r="J287" s="3">
        <f>Table6[[#This Row],[Home Kicking Points]]/IF(Table6[[#This Row],[Home Bowl Scores]]=0, 1, Table6[[#This Row],[Home Bowl Scores]])</f>
        <v>0.26829268292682928</v>
      </c>
    </row>
    <row r="288" spans="1:10" x14ac:dyDescent="0.3">
      <c r="A288" t="s">
        <v>593</v>
      </c>
      <c r="B288" t="s">
        <v>1625</v>
      </c>
      <c r="C288" t="s">
        <v>4800</v>
      </c>
      <c r="D288">
        <v>8728</v>
      </c>
      <c r="E288">
        <v>38</v>
      </c>
      <c r="F288">
        <v>31</v>
      </c>
      <c r="G288">
        <f>SUMIFS('Player Stats'!AH:AH, 'Player Stats'!A:A, Table6[[#This Row],[id]], 'Player Stats'!B:B, Table6[[#This Row],[Away Team]])</f>
        <v>7</v>
      </c>
      <c r="H288">
        <f>SUMIFS('Player Stats'!AH:AH, 'Player Stats'!A:A, Table6[[#This Row],[id]], 'Player Stats'!B:B, Table6[[#This Row],[Home Team]])</f>
        <v>8</v>
      </c>
      <c r="I288" s="3">
        <f>Table6[[#This Row],[Away Kicking Points]]/IF(Table6[[#This Row],[Away Bowl Scores]]=0, 1, Table6[[#This Row],[Away Bowl Scores]])</f>
        <v>0.22580645161290322</v>
      </c>
      <c r="J288" s="3">
        <f>Table6[[#This Row],[Home Kicking Points]]/IF(Table6[[#This Row],[Home Bowl Scores]]=0, 1, Table6[[#This Row],[Home Bowl Scores]])</f>
        <v>0.21052631578947367</v>
      </c>
    </row>
    <row r="289" spans="1:10" x14ac:dyDescent="0.3">
      <c r="A289" t="s">
        <v>882</v>
      </c>
      <c r="B289" t="s">
        <v>846</v>
      </c>
      <c r="C289" t="s">
        <v>4821</v>
      </c>
      <c r="D289">
        <v>23965</v>
      </c>
      <c r="E289">
        <v>34</v>
      </c>
      <c r="F289">
        <v>31</v>
      </c>
      <c r="G289">
        <f>SUMIFS('Player Stats'!AH:AH, 'Player Stats'!A:A, Table6[[#This Row],[id]], 'Player Stats'!B:B, Table6[[#This Row],[Away Team]])</f>
        <v>7</v>
      </c>
      <c r="H289">
        <f>SUMIFS('Player Stats'!AH:AH, 'Player Stats'!A:A, Table6[[#This Row],[id]], 'Player Stats'!B:B, Table6[[#This Row],[Home Team]])</f>
        <v>10</v>
      </c>
      <c r="I289" s="3">
        <f>Table6[[#This Row],[Away Kicking Points]]/IF(Table6[[#This Row],[Away Bowl Scores]]=0, 1, Table6[[#This Row],[Away Bowl Scores]])</f>
        <v>0.22580645161290322</v>
      </c>
      <c r="J289" s="3">
        <f>Table6[[#This Row],[Home Kicking Points]]/IF(Table6[[#This Row],[Home Bowl Scores]]=0, 1, Table6[[#This Row],[Home Bowl Scores]])</f>
        <v>0.29411764705882354</v>
      </c>
    </row>
    <row r="290" spans="1:10" x14ac:dyDescent="0.3">
      <c r="A290" t="s">
        <v>882</v>
      </c>
      <c r="B290" t="s">
        <v>730</v>
      </c>
      <c r="C290" t="s">
        <v>4839</v>
      </c>
      <c r="D290">
        <v>20834</v>
      </c>
      <c r="E290">
        <v>34</v>
      </c>
      <c r="F290">
        <v>31</v>
      </c>
      <c r="G290">
        <f>SUMIFS('Player Stats'!AH:AH, 'Player Stats'!A:A, Table6[[#This Row],[id]], 'Player Stats'!B:B, Table6[[#This Row],[Away Team]])</f>
        <v>7</v>
      </c>
      <c r="H290">
        <f>SUMIFS('Player Stats'!AH:AH, 'Player Stats'!A:A, Table6[[#This Row],[id]], 'Player Stats'!B:B, Table6[[#This Row],[Home Team]])</f>
        <v>10</v>
      </c>
      <c r="I290" s="3">
        <f>Table6[[#This Row],[Away Kicking Points]]/IF(Table6[[#This Row],[Away Bowl Scores]]=0, 1, Table6[[#This Row],[Away Bowl Scores]])</f>
        <v>0.22580645161290322</v>
      </c>
      <c r="J290" s="3">
        <f>Table6[[#This Row],[Home Kicking Points]]/IF(Table6[[#This Row],[Home Bowl Scores]]=0, 1, Table6[[#This Row],[Home Bowl Scores]])</f>
        <v>0.29411764705882354</v>
      </c>
    </row>
    <row r="291" spans="1:10" x14ac:dyDescent="0.3">
      <c r="A291" t="s">
        <v>455</v>
      </c>
      <c r="B291" t="s">
        <v>1181</v>
      </c>
      <c r="C291" t="s">
        <v>4841</v>
      </c>
      <c r="D291">
        <v>19252</v>
      </c>
      <c r="E291">
        <v>34</v>
      </c>
      <c r="F291">
        <v>31</v>
      </c>
      <c r="G291">
        <f>SUMIFS('Player Stats'!AH:AH, 'Player Stats'!A:A, Table6[[#This Row],[id]], 'Player Stats'!B:B, Table6[[#This Row],[Away Team]])</f>
        <v>7</v>
      </c>
      <c r="H291">
        <f>SUMIFS('Player Stats'!AH:AH, 'Player Stats'!A:A, Table6[[#This Row],[id]], 'Player Stats'!B:B, Table6[[#This Row],[Home Team]])</f>
        <v>10</v>
      </c>
      <c r="I291" s="3">
        <f>Table6[[#This Row],[Away Kicking Points]]/IF(Table6[[#This Row],[Away Bowl Scores]]=0, 1, Table6[[#This Row],[Away Bowl Scores]])</f>
        <v>0.22580645161290322</v>
      </c>
      <c r="J291" s="3">
        <f>Table6[[#This Row],[Home Kicking Points]]/IF(Table6[[#This Row],[Home Bowl Scores]]=0, 1, Table6[[#This Row],[Home Bowl Scores]])</f>
        <v>0.29411764705882354</v>
      </c>
    </row>
    <row r="292" spans="1:10" x14ac:dyDescent="0.3">
      <c r="A292" t="s">
        <v>650</v>
      </c>
      <c r="B292" t="s">
        <v>477</v>
      </c>
      <c r="C292" t="s">
        <v>4857</v>
      </c>
      <c r="D292">
        <v>5888</v>
      </c>
      <c r="E292">
        <v>34</v>
      </c>
      <c r="F292">
        <v>31</v>
      </c>
      <c r="G292">
        <f>SUMIFS('Player Stats'!AH:AH, 'Player Stats'!A:A, Table6[[#This Row],[id]], 'Player Stats'!B:B, Table6[[#This Row],[Away Team]])</f>
        <v>7</v>
      </c>
      <c r="H292">
        <f>SUMIFS('Player Stats'!AH:AH, 'Player Stats'!A:A, Table6[[#This Row],[id]], 'Player Stats'!B:B, Table6[[#This Row],[Home Team]])</f>
        <v>10</v>
      </c>
      <c r="I292" s="3">
        <f>Table6[[#This Row],[Away Kicking Points]]/IF(Table6[[#This Row],[Away Bowl Scores]]=0, 1, Table6[[#This Row],[Away Bowl Scores]])</f>
        <v>0.22580645161290322</v>
      </c>
      <c r="J292" s="3">
        <f>Table6[[#This Row],[Home Kicking Points]]/IF(Table6[[#This Row],[Home Bowl Scores]]=0, 1, Table6[[#This Row],[Home Bowl Scores]])</f>
        <v>0.29411764705882354</v>
      </c>
    </row>
    <row r="293" spans="1:10" x14ac:dyDescent="0.3">
      <c r="A293" t="s">
        <v>527</v>
      </c>
      <c r="B293" t="s">
        <v>670</v>
      </c>
      <c r="C293" t="s">
        <v>4846</v>
      </c>
      <c r="D293">
        <v>13234</v>
      </c>
      <c r="E293">
        <v>30</v>
      </c>
      <c r="F293">
        <v>31</v>
      </c>
      <c r="G293">
        <f>SUMIFS('Player Stats'!AH:AH, 'Player Stats'!A:A, Table6[[#This Row],[id]], 'Player Stats'!B:B, Table6[[#This Row],[Away Team]])</f>
        <v>7</v>
      </c>
      <c r="H293">
        <f>SUMIFS('Player Stats'!AH:AH, 'Player Stats'!A:A, Table6[[#This Row],[id]], 'Player Stats'!B:B, Table6[[#This Row],[Home Team]])</f>
        <v>4</v>
      </c>
      <c r="I293" s="3">
        <f>Table6[[#This Row],[Away Kicking Points]]/IF(Table6[[#This Row],[Away Bowl Scores]]=0, 1, Table6[[#This Row],[Away Bowl Scores]])</f>
        <v>0.22580645161290322</v>
      </c>
      <c r="J293" s="3">
        <f>Table6[[#This Row],[Home Kicking Points]]/IF(Table6[[#This Row],[Home Bowl Scores]]=0, 1, Table6[[#This Row],[Home Bowl Scores]])</f>
        <v>0.13333333333333333</v>
      </c>
    </row>
    <row r="294" spans="1:10" x14ac:dyDescent="0.3">
      <c r="A294" t="s">
        <v>115</v>
      </c>
      <c r="B294" t="s">
        <v>118</v>
      </c>
      <c r="C294" t="s">
        <v>4788</v>
      </c>
      <c r="D294">
        <v>27077</v>
      </c>
      <c r="E294">
        <v>28</v>
      </c>
      <c r="F294">
        <v>31</v>
      </c>
      <c r="G294">
        <f>SUMIFS('Player Stats'!AH:AH, 'Player Stats'!A:A, Table6[[#This Row],[id]], 'Player Stats'!B:B, Table6[[#This Row],[Away Team]])</f>
        <v>7</v>
      </c>
      <c r="H294">
        <f>SUMIFS('Player Stats'!AH:AH, 'Player Stats'!A:A, Table6[[#This Row],[id]], 'Player Stats'!B:B, Table6[[#This Row],[Home Team]])</f>
        <v>4</v>
      </c>
      <c r="I294" s="3">
        <f>Table6[[#This Row],[Away Kicking Points]]/IF(Table6[[#This Row],[Away Bowl Scores]]=0, 1, Table6[[#This Row],[Away Bowl Scores]])</f>
        <v>0.22580645161290322</v>
      </c>
      <c r="J294" s="3">
        <f>Table6[[#This Row],[Home Kicking Points]]/IF(Table6[[#This Row],[Home Bowl Scores]]=0, 1, Table6[[#This Row],[Home Bowl Scores]])</f>
        <v>0.14285714285714285</v>
      </c>
    </row>
    <row r="295" spans="1:10" x14ac:dyDescent="0.3">
      <c r="A295" t="s">
        <v>1273</v>
      </c>
      <c r="B295" t="s">
        <v>767</v>
      </c>
      <c r="C295" t="s">
        <v>4814</v>
      </c>
      <c r="D295">
        <v>23957</v>
      </c>
      <c r="E295">
        <v>28</v>
      </c>
      <c r="F295">
        <v>31</v>
      </c>
      <c r="G295">
        <f>SUMIFS('Player Stats'!AH:AH, 'Player Stats'!A:A, Table6[[#This Row],[id]], 'Player Stats'!B:B, Table6[[#This Row],[Away Team]])</f>
        <v>7</v>
      </c>
      <c r="H295">
        <f>SUMIFS('Player Stats'!AH:AH, 'Player Stats'!A:A, Table6[[#This Row],[id]], 'Player Stats'!B:B, Table6[[#This Row],[Home Team]])</f>
        <v>4</v>
      </c>
      <c r="I295" s="3">
        <f>Table6[[#This Row],[Away Kicking Points]]/IF(Table6[[#This Row],[Away Bowl Scores]]=0, 1, Table6[[#This Row],[Away Bowl Scores]])</f>
        <v>0.22580645161290322</v>
      </c>
      <c r="J295" s="3">
        <f>Table6[[#This Row],[Home Kicking Points]]/IF(Table6[[#This Row],[Home Bowl Scores]]=0, 1, Table6[[#This Row],[Home Bowl Scores]])</f>
        <v>0.14285714285714285</v>
      </c>
    </row>
    <row r="296" spans="1:10" x14ac:dyDescent="0.3">
      <c r="A296" t="s">
        <v>1181</v>
      </c>
      <c r="B296" t="s">
        <v>2411</v>
      </c>
      <c r="C296" t="s">
        <v>4836</v>
      </c>
      <c r="D296">
        <v>11704</v>
      </c>
      <c r="E296">
        <v>28</v>
      </c>
      <c r="F296">
        <v>31</v>
      </c>
      <c r="G296">
        <f>SUMIFS('Player Stats'!AH:AH, 'Player Stats'!A:A, Table6[[#This Row],[id]], 'Player Stats'!B:B, Table6[[#This Row],[Away Team]])</f>
        <v>7</v>
      </c>
      <c r="H296">
        <f>SUMIFS('Player Stats'!AH:AH, 'Player Stats'!A:A, Table6[[#This Row],[id]], 'Player Stats'!B:B, Table6[[#This Row],[Home Team]])</f>
        <v>6</v>
      </c>
      <c r="I296" s="3">
        <f>Table6[[#This Row],[Away Kicking Points]]/IF(Table6[[#This Row],[Away Bowl Scores]]=0, 1, Table6[[#This Row],[Away Bowl Scores]])</f>
        <v>0.22580645161290322</v>
      </c>
      <c r="J296" s="3">
        <f>Table6[[#This Row],[Home Kicking Points]]/IF(Table6[[#This Row],[Home Bowl Scores]]=0, 1, Table6[[#This Row],[Home Bowl Scores]])</f>
        <v>0.21428571428571427</v>
      </c>
    </row>
    <row r="297" spans="1:10" x14ac:dyDescent="0.3">
      <c r="A297" t="s">
        <v>1542</v>
      </c>
      <c r="B297" t="s">
        <v>1749</v>
      </c>
      <c r="C297" t="s">
        <v>4811</v>
      </c>
      <c r="D297">
        <v>19256</v>
      </c>
      <c r="E297">
        <v>27</v>
      </c>
      <c r="F297">
        <v>31</v>
      </c>
      <c r="G297">
        <f>SUMIFS('Player Stats'!AH:AH, 'Player Stats'!A:A, Table6[[#This Row],[id]], 'Player Stats'!B:B, Table6[[#This Row],[Away Team]])</f>
        <v>7</v>
      </c>
      <c r="H297">
        <f>SUMIFS('Player Stats'!AH:AH, 'Player Stats'!A:A, Table6[[#This Row],[id]], 'Player Stats'!B:B, Table6[[#This Row],[Home Team]])</f>
        <v>9</v>
      </c>
      <c r="I297" s="3">
        <f>Table6[[#This Row],[Away Kicking Points]]/IF(Table6[[#This Row],[Away Bowl Scores]]=0, 1, Table6[[#This Row],[Away Bowl Scores]])</f>
        <v>0.22580645161290322</v>
      </c>
      <c r="J297" s="3">
        <f>Table6[[#This Row],[Home Kicking Points]]/IF(Table6[[#This Row],[Home Bowl Scores]]=0, 1, Table6[[#This Row],[Home Bowl Scores]])</f>
        <v>0.33333333333333331</v>
      </c>
    </row>
    <row r="298" spans="1:10" x14ac:dyDescent="0.3">
      <c r="A298" t="s">
        <v>886</v>
      </c>
      <c r="B298" t="s">
        <v>668</v>
      </c>
      <c r="C298" t="s">
        <v>4813</v>
      </c>
      <c r="D298">
        <v>14736</v>
      </c>
      <c r="E298">
        <v>27</v>
      </c>
      <c r="F298">
        <v>31</v>
      </c>
      <c r="G298">
        <f>SUMIFS('Player Stats'!AH:AH, 'Player Stats'!A:A, Table6[[#This Row],[id]], 'Player Stats'!B:B, Table6[[#This Row],[Away Team]])</f>
        <v>7</v>
      </c>
      <c r="H298">
        <f>SUMIFS('Player Stats'!AH:AH, 'Player Stats'!A:A, Table6[[#This Row],[id]], 'Player Stats'!B:B, Table6[[#This Row],[Home Team]])</f>
        <v>9</v>
      </c>
      <c r="I298" s="3">
        <f>Table6[[#This Row],[Away Kicking Points]]/IF(Table6[[#This Row],[Away Bowl Scores]]=0, 1, Table6[[#This Row],[Away Bowl Scores]])</f>
        <v>0.22580645161290322</v>
      </c>
      <c r="J298" s="3">
        <f>Table6[[#This Row],[Home Kicking Points]]/IF(Table6[[#This Row],[Home Bowl Scores]]=0, 1, Table6[[#This Row],[Home Bowl Scores]])</f>
        <v>0.33333333333333331</v>
      </c>
    </row>
    <row r="299" spans="1:10" x14ac:dyDescent="0.3">
      <c r="A299" t="s">
        <v>806</v>
      </c>
      <c r="B299" t="s">
        <v>610</v>
      </c>
      <c r="C299" t="s">
        <v>4824</v>
      </c>
      <c r="D299">
        <v>16248</v>
      </c>
      <c r="E299">
        <v>26</v>
      </c>
      <c r="F299">
        <v>31</v>
      </c>
      <c r="G299">
        <f>SUMIFS('Player Stats'!AH:AH, 'Player Stats'!A:A, Table6[[#This Row],[id]], 'Player Stats'!B:B, Table6[[#This Row],[Away Team]])</f>
        <v>7</v>
      </c>
      <c r="H299">
        <f>SUMIFS('Player Stats'!AH:AH, 'Player Stats'!A:A, Table6[[#This Row],[id]], 'Player Stats'!B:B, Table6[[#This Row],[Home Team]])</f>
        <v>10</v>
      </c>
      <c r="I299" s="3">
        <f>Table6[[#This Row],[Away Kicking Points]]/IF(Table6[[#This Row],[Away Bowl Scores]]=0, 1, Table6[[#This Row],[Away Bowl Scores]])</f>
        <v>0.22580645161290322</v>
      </c>
      <c r="J299" s="3">
        <f>Table6[[#This Row],[Home Kicking Points]]/IF(Table6[[#This Row],[Home Bowl Scores]]=0, 1, Table6[[#This Row],[Home Bowl Scores]])</f>
        <v>0.38461538461538464</v>
      </c>
    </row>
    <row r="300" spans="1:10" x14ac:dyDescent="0.3">
      <c r="A300" t="s">
        <v>591</v>
      </c>
      <c r="B300" t="s">
        <v>808</v>
      </c>
      <c r="C300" t="s">
        <v>4846</v>
      </c>
      <c r="D300">
        <v>16237</v>
      </c>
      <c r="E300">
        <v>26</v>
      </c>
      <c r="F300">
        <v>31</v>
      </c>
      <c r="G300">
        <f>SUMIFS('Player Stats'!AH:AH, 'Player Stats'!A:A, Table6[[#This Row],[id]], 'Player Stats'!B:B, Table6[[#This Row],[Away Team]])</f>
        <v>7</v>
      </c>
      <c r="H300">
        <f>SUMIFS('Player Stats'!AH:AH, 'Player Stats'!A:A, Table6[[#This Row],[id]], 'Player Stats'!B:B, Table6[[#This Row],[Home Team]])</f>
        <v>8</v>
      </c>
      <c r="I300" s="3">
        <f>Table6[[#This Row],[Away Kicking Points]]/IF(Table6[[#This Row],[Away Bowl Scores]]=0, 1, Table6[[#This Row],[Away Bowl Scores]])</f>
        <v>0.22580645161290322</v>
      </c>
      <c r="J300" s="3">
        <f>Table6[[#This Row],[Home Kicking Points]]/IF(Table6[[#This Row],[Home Bowl Scores]]=0, 1, Table6[[#This Row],[Home Bowl Scores]])</f>
        <v>0.30769230769230771</v>
      </c>
    </row>
    <row r="301" spans="1:10" x14ac:dyDescent="0.3">
      <c r="A301" t="s">
        <v>1063</v>
      </c>
      <c r="B301" t="s">
        <v>383</v>
      </c>
      <c r="C301" t="s">
        <v>4812</v>
      </c>
      <c r="D301">
        <v>17754</v>
      </c>
      <c r="E301">
        <v>24</v>
      </c>
      <c r="F301">
        <v>31</v>
      </c>
      <c r="G301">
        <f>SUMIFS('Player Stats'!AH:AH, 'Player Stats'!A:A, Table6[[#This Row],[id]], 'Player Stats'!B:B, Table6[[#This Row],[Away Team]])</f>
        <v>7</v>
      </c>
      <c r="H301">
        <f>SUMIFS('Player Stats'!AH:AH, 'Player Stats'!A:A, Table6[[#This Row],[id]], 'Player Stats'!B:B, Table6[[#This Row],[Home Team]])</f>
        <v>6</v>
      </c>
      <c r="I301" s="3">
        <f>Table6[[#This Row],[Away Kicking Points]]/IF(Table6[[#This Row],[Away Bowl Scores]]=0, 1, Table6[[#This Row],[Away Bowl Scores]])</f>
        <v>0.22580645161290322</v>
      </c>
      <c r="J301" s="3">
        <f>Table6[[#This Row],[Home Kicking Points]]/IF(Table6[[#This Row],[Home Bowl Scores]]=0, 1, Table6[[#This Row],[Home Bowl Scores]])</f>
        <v>0.25</v>
      </c>
    </row>
    <row r="302" spans="1:10" x14ac:dyDescent="0.3">
      <c r="A302" t="s">
        <v>650</v>
      </c>
      <c r="B302" t="s">
        <v>281</v>
      </c>
      <c r="C302" t="s">
        <v>4792</v>
      </c>
      <c r="D302">
        <v>17737</v>
      </c>
      <c r="E302">
        <v>24</v>
      </c>
      <c r="F302">
        <v>31</v>
      </c>
      <c r="G302">
        <f>SUMIFS('Player Stats'!AH:AH, 'Player Stats'!A:A, Table6[[#This Row],[id]], 'Player Stats'!B:B, Table6[[#This Row],[Away Team]])</f>
        <v>7</v>
      </c>
      <c r="H302">
        <f>SUMIFS('Player Stats'!AH:AH, 'Player Stats'!A:A, Table6[[#This Row],[id]], 'Player Stats'!B:B, Table6[[#This Row],[Home Team]])</f>
        <v>6</v>
      </c>
      <c r="I302" s="3">
        <f>Table6[[#This Row],[Away Kicking Points]]/IF(Table6[[#This Row],[Away Bowl Scores]]=0, 1, Table6[[#This Row],[Away Bowl Scores]])</f>
        <v>0.22580645161290322</v>
      </c>
      <c r="J302" s="3">
        <f>Table6[[#This Row],[Home Kicking Points]]/IF(Table6[[#This Row],[Home Bowl Scores]]=0, 1, Table6[[#This Row],[Home Bowl Scores]])</f>
        <v>0.25</v>
      </c>
    </row>
    <row r="303" spans="1:10" x14ac:dyDescent="0.3">
      <c r="A303" t="s">
        <v>806</v>
      </c>
      <c r="B303" t="s">
        <v>529</v>
      </c>
      <c r="C303" t="s">
        <v>4820</v>
      </c>
      <c r="D303">
        <v>4409</v>
      </c>
      <c r="E303">
        <v>24</v>
      </c>
      <c r="F303">
        <v>31</v>
      </c>
      <c r="G303">
        <f>SUMIFS('Player Stats'!AH:AH, 'Player Stats'!A:A, Table6[[#This Row],[id]], 'Player Stats'!B:B, Table6[[#This Row],[Away Team]])</f>
        <v>7</v>
      </c>
      <c r="H303">
        <f>SUMIFS('Player Stats'!AH:AH, 'Player Stats'!A:A, Table6[[#This Row],[id]], 'Player Stats'!B:B, Table6[[#This Row],[Home Team]])</f>
        <v>6</v>
      </c>
      <c r="I303" s="3">
        <f>Table6[[#This Row],[Away Kicking Points]]/IF(Table6[[#This Row],[Away Bowl Scores]]=0, 1, Table6[[#This Row],[Away Bowl Scores]])</f>
        <v>0.22580645161290322</v>
      </c>
      <c r="J303" s="3">
        <f>Table6[[#This Row],[Home Kicking Points]]/IF(Table6[[#This Row],[Home Bowl Scores]]=0, 1, Table6[[#This Row],[Home Bowl Scores]])</f>
        <v>0.25</v>
      </c>
    </row>
    <row r="304" spans="1:10" x14ac:dyDescent="0.3">
      <c r="A304" t="s">
        <v>648</v>
      </c>
      <c r="B304" t="s">
        <v>650</v>
      </c>
      <c r="C304" t="s">
        <v>4812</v>
      </c>
      <c r="D304">
        <v>27090</v>
      </c>
      <c r="E304">
        <v>23</v>
      </c>
      <c r="F304">
        <v>31</v>
      </c>
      <c r="G304">
        <f>SUMIFS('Player Stats'!AH:AH, 'Player Stats'!A:A, Table6[[#This Row],[id]], 'Player Stats'!B:B, Table6[[#This Row],[Away Team]])</f>
        <v>7</v>
      </c>
      <c r="H304">
        <f>SUMIFS('Player Stats'!AH:AH, 'Player Stats'!A:A, Table6[[#This Row],[id]], 'Player Stats'!B:B, Table6[[#This Row],[Home Team]])</f>
        <v>5</v>
      </c>
      <c r="I304" s="3">
        <f>Table6[[#This Row],[Away Kicking Points]]/IF(Table6[[#This Row],[Away Bowl Scores]]=0, 1, Table6[[#This Row],[Away Bowl Scores]])</f>
        <v>0.22580645161290322</v>
      </c>
      <c r="J304" s="3">
        <f>Table6[[#This Row],[Home Kicking Points]]/IF(Table6[[#This Row],[Home Bowl Scores]]=0, 1, Table6[[#This Row],[Home Bowl Scores]])</f>
        <v>0.21739130434782608</v>
      </c>
    </row>
    <row r="305" spans="1:10" x14ac:dyDescent="0.3">
      <c r="A305" t="s">
        <v>3825</v>
      </c>
      <c r="B305" t="s">
        <v>3827</v>
      </c>
      <c r="C305" t="s">
        <v>4856</v>
      </c>
      <c r="D305">
        <v>7295</v>
      </c>
      <c r="E305">
        <v>21</v>
      </c>
      <c r="F305">
        <v>31</v>
      </c>
      <c r="G305">
        <f>SUMIFS('Player Stats'!AH:AH, 'Player Stats'!A:A, Table6[[#This Row],[id]], 'Player Stats'!B:B, Table6[[#This Row],[Away Team]])</f>
        <v>7</v>
      </c>
      <c r="H305">
        <f>SUMIFS('Player Stats'!AH:AH, 'Player Stats'!A:A, Table6[[#This Row],[id]], 'Player Stats'!B:B, Table6[[#This Row],[Home Team]])</f>
        <v>3</v>
      </c>
      <c r="I305" s="3">
        <f>Table6[[#This Row],[Away Kicking Points]]/IF(Table6[[#This Row],[Away Bowl Scores]]=0, 1, Table6[[#This Row],[Away Bowl Scores]])</f>
        <v>0.22580645161290322</v>
      </c>
      <c r="J305" s="3">
        <f>Table6[[#This Row],[Home Kicking Points]]/IF(Table6[[#This Row],[Home Bowl Scores]]=0, 1, Table6[[#This Row],[Home Bowl Scores]])</f>
        <v>0.14285714285714285</v>
      </c>
    </row>
    <row r="306" spans="1:10" x14ac:dyDescent="0.3">
      <c r="A306" t="s">
        <v>1078</v>
      </c>
      <c r="B306" t="s">
        <v>363</v>
      </c>
      <c r="C306" t="s">
        <v>4802</v>
      </c>
      <c r="D306">
        <v>20812</v>
      </c>
      <c r="E306">
        <v>20</v>
      </c>
      <c r="F306">
        <v>31</v>
      </c>
      <c r="G306">
        <f>SUMIFS('Player Stats'!AH:AH, 'Player Stats'!A:A, Table6[[#This Row],[id]], 'Player Stats'!B:B, Table6[[#This Row],[Away Team]])</f>
        <v>7</v>
      </c>
      <c r="H306">
        <f>SUMIFS('Player Stats'!AH:AH, 'Player Stats'!A:A, Table6[[#This Row],[id]], 'Player Stats'!B:B, Table6[[#This Row],[Home Team]])</f>
        <v>8</v>
      </c>
      <c r="I306" s="3">
        <f>Table6[[#This Row],[Away Kicking Points]]/IF(Table6[[#This Row],[Away Bowl Scores]]=0, 1, Table6[[#This Row],[Away Bowl Scores]])</f>
        <v>0.22580645161290322</v>
      </c>
      <c r="J306" s="3">
        <f>Table6[[#This Row],[Home Kicking Points]]/IF(Table6[[#This Row],[Home Bowl Scores]]=0, 1, Table6[[#This Row],[Home Bowl Scores]])</f>
        <v>0.4</v>
      </c>
    </row>
    <row r="307" spans="1:10" x14ac:dyDescent="0.3">
      <c r="A307" t="s">
        <v>138</v>
      </c>
      <c r="B307" t="s">
        <v>3662</v>
      </c>
      <c r="C307" t="s">
        <v>4789</v>
      </c>
      <c r="D307">
        <v>8713</v>
      </c>
      <c r="E307">
        <v>19</v>
      </c>
      <c r="F307">
        <v>31</v>
      </c>
      <c r="G307">
        <f>SUMIFS('Player Stats'!AH:AH, 'Player Stats'!A:A, Table6[[#This Row],[id]], 'Player Stats'!B:B, Table6[[#This Row],[Away Team]])</f>
        <v>7</v>
      </c>
      <c r="H307">
        <f>SUMIFS('Player Stats'!AH:AH, 'Player Stats'!A:A, Table6[[#This Row],[id]], 'Player Stats'!B:B, Table6[[#This Row],[Home Team]])</f>
        <v>5</v>
      </c>
      <c r="I307" s="3">
        <f>Table6[[#This Row],[Away Kicking Points]]/IF(Table6[[#This Row],[Away Bowl Scores]]=0, 1, Table6[[#This Row],[Away Bowl Scores]])</f>
        <v>0.22580645161290322</v>
      </c>
      <c r="J307" s="3">
        <f>Table6[[#This Row],[Home Kicking Points]]/IF(Table6[[#This Row],[Home Bowl Scores]]=0, 1, Table6[[#This Row],[Home Bowl Scores]])</f>
        <v>0.26315789473684209</v>
      </c>
    </row>
    <row r="308" spans="1:10" x14ac:dyDescent="0.3">
      <c r="A308" t="s">
        <v>554</v>
      </c>
      <c r="B308" t="s">
        <v>787</v>
      </c>
      <c r="C308" t="s">
        <v>4824</v>
      </c>
      <c r="D308">
        <v>13255</v>
      </c>
      <c r="E308">
        <v>17</v>
      </c>
      <c r="F308">
        <v>31</v>
      </c>
      <c r="G308">
        <f>SUMIFS('Player Stats'!AH:AH, 'Player Stats'!A:A, Table6[[#This Row],[id]], 'Player Stats'!B:B, Table6[[#This Row],[Away Team]])</f>
        <v>7</v>
      </c>
      <c r="H308">
        <f>SUMIFS('Player Stats'!AH:AH, 'Player Stats'!A:A, Table6[[#This Row],[id]], 'Player Stats'!B:B, Table6[[#This Row],[Home Team]])</f>
        <v>5</v>
      </c>
      <c r="I308" s="3">
        <f>Table6[[#This Row],[Away Kicking Points]]/IF(Table6[[#This Row],[Away Bowl Scores]]=0, 1, Table6[[#This Row],[Away Bowl Scores]])</f>
        <v>0.22580645161290322</v>
      </c>
      <c r="J308" s="3">
        <f>Table6[[#This Row],[Home Kicking Points]]/IF(Table6[[#This Row],[Home Bowl Scores]]=0, 1, Table6[[#This Row],[Home Bowl Scores]])</f>
        <v>0.29411764705882354</v>
      </c>
    </row>
    <row r="309" spans="1:10" x14ac:dyDescent="0.3">
      <c r="A309" t="s">
        <v>1905</v>
      </c>
      <c r="B309" t="s">
        <v>610</v>
      </c>
      <c r="C309" t="s">
        <v>4786</v>
      </c>
      <c r="D309">
        <v>1380</v>
      </c>
      <c r="E309">
        <v>14</v>
      </c>
      <c r="F309">
        <v>31</v>
      </c>
      <c r="G309">
        <f>SUMIFS('Player Stats'!AH:AH, 'Player Stats'!A:A, Table6[[#This Row],[id]], 'Player Stats'!B:B, Table6[[#This Row],[Away Team]])</f>
        <v>7</v>
      </c>
      <c r="H309">
        <f>SUMIFS('Player Stats'!AH:AH, 'Player Stats'!A:A, Table6[[#This Row],[id]], 'Player Stats'!B:B, Table6[[#This Row],[Home Team]])</f>
        <v>2</v>
      </c>
      <c r="I309" s="3">
        <f>Table6[[#This Row],[Away Kicking Points]]/IF(Table6[[#This Row],[Away Bowl Scores]]=0, 1, Table6[[#This Row],[Away Bowl Scores]])</f>
        <v>0.22580645161290322</v>
      </c>
      <c r="J309" s="3">
        <f>Table6[[#This Row],[Home Kicking Points]]/IF(Table6[[#This Row],[Home Bowl Scores]]=0, 1, Table6[[#This Row],[Home Bowl Scores]])</f>
        <v>0.14285714285714285</v>
      </c>
    </row>
    <row r="310" spans="1:10" x14ac:dyDescent="0.3">
      <c r="A310" t="s">
        <v>87</v>
      </c>
      <c r="B310" t="s">
        <v>89</v>
      </c>
      <c r="C310" t="s">
        <v>4787</v>
      </c>
      <c r="D310">
        <v>27069</v>
      </c>
      <c r="E310">
        <v>13</v>
      </c>
      <c r="F310">
        <v>31</v>
      </c>
      <c r="G310">
        <f>SUMIFS('Player Stats'!AH:AH, 'Player Stats'!A:A, Table6[[#This Row],[id]], 'Player Stats'!B:B, Table6[[#This Row],[Away Team]])</f>
        <v>7</v>
      </c>
      <c r="H310">
        <f>SUMIFS('Player Stats'!AH:AH, 'Player Stats'!A:A, Table6[[#This Row],[id]], 'Player Stats'!B:B, Table6[[#This Row],[Home Team]])</f>
        <v>7</v>
      </c>
      <c r="I310" s="3">
        <f>Table6[[#This Row],[Away Kicking Points]]/IF(Table6[[#This Row],[Away Bowl Scores]]=0, 1, Table6[[#This Row],[Away Bowl Scores]])</f>
        <v>0.22580645161290322</v>
      </c>
      <c r="J310" s="3">
        <f>Table6[[#This Row],[Home Kicking Points]]/IF(Table6[[#This Row],[Home Bowl Scores]]=0, 1, Table6[[#This Row],[Home Bowl Scores]])</f>
        <v>0.53846153846153844</v>
      </c>
    </row>
    <row r="311" spans="1:10" x14ac:dyDescent="0.3">
      <c r="A311" t="s">
        <v>882</v>
      </c>
      <c r="B311" t="s">
        <v>186</v>
      </c>
      <c r="C311" t="s">
        <v>4809</v>
      </c>
      <c r="D311">
        <v>25532</v>
      </c>
      <c r="E311">
        <v>10</v>
      </c>
      <c r="F311">
        <v>31</v>
      </c>
      <c r="G311">
        <f>SUMIFS('Player Stats'!AH:AH, 'Player Stats'!A:A, Table6[[#This Row],[id]], 'Player Stats'!B:B, Table6[[#This Row],[Away Team]])</f>
        <v>7</v>
      </c>
      <c r="H311">
        <f>SUMIFS('Player Stats'!AH:AH, 'Player Stats'!A:A, Table6[[#This Row],[id]], 'Player Stats'!B:B, Table6[[#This Row],[Home Team]])</f>
        <v>4</v>
      </c>
      <c r="I311" s="3">
        <f>Table6[[#This Row],[Away Kicking Points]]/IF(Table6[[#This Row],[Away Bowl Scores]]=0, 1, Table6[[#This Row],[Away Bowl Scores]])</f>
        <v>0.22580645161290322</v>
      </c>
      <c r="J311" s="3">
        <f>Table6[[#This Row],[Home Kicking Points]]/IF(Table6[[#This Row],[Home Bowl Scores]]=0, 1, Table6[[#This Row],[Home Bowl Scores]])</f>
        <v>0.4</v>
      </c>
    </row>
    <row r="312" spans="1:10" x14ac:dyDescent="0.3">
      <c r="A312" t="s">
        <v>138</v>
      </c>
      <c r="B312" t="s">
        <v>3820</v>
      </c>
      <c r="C312" t="s">
        <v>4789</v>
      </c>
      <c r="D312">
        <v>7294</v>
      </c>
      <c r="E312">
        <v>10</v>
      </c>
      <c r="F312">
        <v>31</v>
      </c>
      <c r="G312">
        <f>SUMIFS('Player Stats'!AH:AH, 'Player Stats'!A:A, Table6[[#This Row],[id]], 'Player Stats'!B:B, Table6[[#This Row],[Away Team]])</f>
        <v>7</v>
      </c>
      <c r="H312">
        <f>SUMIFS('Player Stats'!AH:AH, 'Player Stats'!A:A, Table6[[#This Row],[id]], 'Player Stats'!B:B, Table6[[#This Row],[Home Team]])</f>
        <v>4</v>
      </c>
      <c r="I312" s="3">
        <f>Table6[[#This Row],[Away Kicking Points]]/IF(Table6[[#This Row],[Away Bowl Scores]]=0, 1, Table6[[#This Row],[Away Bowl Scores]])</f>
        <v>0.22580645161290322</v>
      </c>
      <c r="J312" s="3">
        <f>Table6[[#This Row],[Home Kicking Points]]/IF(Table6[[#This Row],[Home Bowl Scores]]=0, 1, Table6[[#This Row],[Home Bowl Scores]])</f>
        <v>0.4</v>
      </c>
    </row>
    <row r="313" spans="1:10" x14ac:dyDescent="0.3">
      <c r="A313" t="s">
        <v>610</v>
      </c>
      <c r="B313" t="s">
        <v>1542</v>
      </c>
      <c r="C313" t="s">
        <v>4828</v>
      </c>
      <c r="D313">
        <v>23956</v>
      </c>
      <c r="E313">
        <v>7</v>
      </c>
      <c r="F313">
        <v>31</v>
      </c>
      <c r="G313">
        <f>SUMIFS('Player Stats'!AH:AH, 'Player Stats'!A:A, Table6[[#This Row],[id]], 'Player Stats'!B:B, Table6[[#This Row],[Away Team]])</f>
        <v>7</v>
      </c>
      <c r="H313">
        <f>SUMIFS('Player Stats'!AH:AH, 'Player Stats'!A:A, Table6[[#This Row],[id]], 'Player Stats'!B:B, Table6[[#This Row],[Home Team]])</f>
        <v>1</v>
      </c>
      <c r="I313" s="3">
        <f>Table6[[#This Row],[Away Kicking Points]]/IF(Table6[[#This Row],[Away Bowl Scores]]=0, 1, Table6[[#This Row],[Away Bowl Scores]])</f>
        <v>0.22580645161290322</v>
      </c>
      <c r="J313" s="3">
        <f>Table6[[#This Row],[Home Kicking Points]]/IF(Table6[[#This Row],[Home Bowl Scores]]=0, 1, Table6[[#This Row],[Home Bowl Scores]])</f>
        <v>0.14285714285714285</v>
      </c>
    </row>
    <row r="314" spans="1:10" x14ac:dyDescent="0.3">
      <c r="A314" t="s">
        <v>363</v>
      </c>
      <c r="B314" t="s">
        <v>826</v>
      </c>
      <c r="C314" t="s">
        <v>4816</v>
      </c>
      <c r="D314">
        <v>2908</v>
      </c>
      <c r="E314">
        <v>56</v>
      </c>
      <c r="F314">
        <v>23</v>
      </c>
      <c r="G314">
        <f>SUMIFS('Player Stats'!AH:AH, 'Player Stats'!A:A, Table6[[#This Row],[id]], 'Player Stats'!B:B, Table6[[#This Row],[Away Team]])</f>
        <v>5</v>
      </c>
      <c r="H314">
        <f>SUMIFS('Player Stats'!AH:AH, 'Player Stats'!A:A, Table6[[#This Row],[id]], 'Player Stats'!B:B, Table6[[#This Row],[Home Team]])</f>
        <v>8</v>
      </c>
      <c r="I314" s="3">
        <f>Table6[[#This Row],[Away Kicking Points]]/IF(Table6[[#This Row],[Away Bowl Scores]]=0, 1, Table6[[#This Row],[Away Bowl Scores]])</f>
        <v>0.21739130434782608</v>
      </c>
      <c r="J314" s="3">
        <f>Table6[[#This Row],[Home Kicking Points]]/IF(Table6[[#This Row],[Home Bowl Scores]]=0, 1, Table6[[#This Row],[Home Bowl Scores]])</f>
        <v>0.14285714285714285</v>
      </c>
    </row>
    <row r="315" spans="1:10" x14ac:dyDescent="0.3">
      <c r="A315" t="s">
        <v>380</v>
      </c>
      <c r="B315" t="s">
        <v>1473</v>
      </c>
      <c r="C315" t="s">
        <v>4852</v>
      </c>
      <c r="D315">
        <v>13238</v>
      </c>
      <c r="E315">
        <v>29</v>
      </c>
      <c r="F315">
        <v>23</v>
      </c>
      <c r="G315">
        <f>SUMIFS('Player Stats'!AH:AH, 'Player Stats'!A:A, Table6[[#This Row],[id]], 'Player Stats'!B:B, Table6[[#This Row],[Away Team]])</f>
        <v>5</v>
      </c>
      <c r="H315">
        <f>SUMIFS('Player Stats'!AH:AH, 'Player Stats'!A:A, Table6[[#This Row],[id]], 'Player Stats'!B:B, Table6[[#This Row],[Home Team]])</f>
        <v>11</v>
      </c>
      <c r="I315" s="3">
        <f>Table6[[#This Row],[Away Kicking Points]]/IF(Table6[[#This Row],[Away Bowl Scores]]=0, 1, Table6[[#This Row],[Away Bowl Scores]])</f>
        <v>0.21739130434782608</v>
      </c>
      <c r="J315" s="3">
        <f>Table6[[#This Row],[Home Kicking Points]]/IF(Table6[[#This Row],[Home Bowl Scores]]=0, 1, Table6[[#This Row],[Home Bowl Scores]])</f>
        <v>0.37931034482758619</v>
      </c>
    </row>
    <row r="316" spans="1:10" x14ac:dyDescent="0.3">
      <c r="A316" t="s">
        <v>343</v>
      </c>
      <c r="B316" t="s">
        <v>433</v>
      </c>
      <c r="C316" t="s">
        <v>4814</v>
      </c>
      <c r="D316">
        <v>17749</v>
      </c>
      <c r="E316">
        <v>17</v>
      </c>
      <c r="F316">
        <v>23</v>
      </c>
      <c r="G316">
        <f>SUMIFS('Player Stats'!AH:AH, 'Player Stats'!A:A, Table6[[#This Row],[id]], 'Player Stats'!B:B, Table6[[#This Row],[Away Team]])</f>
        <v>5</v>
      </c>
      <c r="H316">
        <f>SUMIFS('Player Stats'!AH:AH, 'Player Stats'!A:A, Table6[[#This Row],[id]], 'Player Stats'!B:B, Table6[[#This Row],[Home Team]])</f>
        <v>5</v>
      </c>
      <c r="I316" s="3">
        <f>Table6[[#This Row],[Away Kicking Points]]/IF(Table6[[#This Row],[Away Bowl Scores]]=0, 1, Table6[[#This Row],[Away Bowl Scores]])</f>
        <v>0.21739130434782608</v>
      </c>
      <c r="J316" s="3">
        <f>Table6[[#This Row],[Home Kicking Points]]/IF(Table6[[#This Row],[Home Bowl Scores]]=0, 1, Table6[[#This Row],[Home Bowl Scores]])</f>
        <v>0.29411764705882354</v>
      </c>
    </row>
    <row r="317" spans="1:10" x14ac:dyDescent="0.3">
      <c r="A317" t="s">
        <v>1982</v>
      </c>
      <c r="B317" t="s">
        <v>64</v>
      </c>
      <c r="C317" t="s">
        <v>4792</v>
      </c>
      <c r="D317">
        <v>19241</v>
      </c>
      <c r="E317">
        <v>6</v>
      </c>
      <c r="F317">
        <v>23</v>
      </c>
      <c r="G317">
        <f>SUMIFS('Player Stats'!AH:AH, 'Player Stats'!A:A, Table6[[#This Row],[id]], 'Player Stats'!B:B, Table6[[#This Row],[Away Team]])</f>
        <v>5</v>
      </c>
      <c r="H317">
        <f>SUMIFS('Player Stats'!AH:AH, 'Player Stats'!A:A, Table6[[#This Row],[id]], 'Player Stats'!B:B, Table6[[#This Row],[Home Team]])</f>
        <v>6</v>
      </c>
      <c r="I317" s="3">
        <f>Table6[[#This Row],[Away Kicking Points]]/IF(Table6[[#This Row],[Away Bowl Scores]]=0, 1, Table6[[#This Row],[Away Bowl Scores]])</f>
        <v>0.21739130434782608</v>
      </c>
      <c r="J317" s="3">
        <f>Table6[[#This Row],[Home Kicking Points]]/IF(Table6[[#This Row],[Home Bowl Scores]]=0, 1, Table6[[#This Row],[Home Bowl Scores]])</f>
        <v>1</v>
      </c>
    </row>
    <row r="318" spans="1:10" x14ac:dyDescent="0.3">
      <c r="A318" t="s">
        <v>1242</v>
      </c>
      <c r="B318" t="s">
        <v>648</v>
      </c>
      <c r="C318" t="s">
        <v>4821</v>
      </c>
      <c r="D318">
        <v>17758</v>
      </c>
      <c r="E318">
        <v>30</v>
      </c>
      <c r="F318">
        <v>33</v>
      </c>
      <c r="G318">
        <f>SUMIFS('Player Stats'!AH:AH, 'Player Stats'!A:A, Table6[[#This Row],[id]], 'Player Stats'!B:B, Table6[[#This Row],[Away Team]])</f>
        <v>7</v>
      </c>
      <c r="H318">
        <f>SUMIFS('Player Stats'!AH:AH, 'Player Stats'!A:A, Table6[[#This Row],[id]], 'Player Stats'!B:B, Table6[[#This Row],[Home Team]])</f>
        <v>8</v>
      </c>
      <c r="I318" s="3">
        <f>Table6[[#This Row],[Away Kicking Points]]/IF(Table6[[#This Row],[Away Bowl Scores]]=0, 1, Table6[[#This Row],[Away Bowl Scores]])</f>
        <v>0.21212121212121213</v>
      </c>
      <c r="J318" s="3">
        <f>Table6[[#This Row],[Home Kicking Points]]/IF(Table6[[#This Row],[Home Bowl Scores]]=0, 1, Table6[[#This Row],[Home Bowl Scores]])</f>
        <v>0.26666666666666666</v>
      </c>
    </row>
    <row r="319" spans="1:10" x14ac:dyDescent="0.3">
      <c r="A319" t="s">
        <v>505</v>
      </c>
      <c r="B319" t="s">
        <v>1128</v>
      </c>
      <c r="C319" t="s">
        <v>4813</v>
      </c>
      <c r="D319">
        <v>8727</v>
      </c>
      <c r="E319">
        <v>50</v>
      </c>
      <c r="F319">
        <v>38</v>
      </c>
      <c r="G319">
        <f>SUMIFS('Player Stats'!AH:AH, 'Player Stats'!A:A, Table6[[#This Row],[id]], 'Player Stats'!B:B, Table6[[#This Row],[Away Team]])</f>
        <v>8</v>
      </c>
      <c r="H319">
        <f>SUMIFS('Player Stats'!AH:AH, 'Player Stats'!A:A, Table6[[#This Row],[id]], 'Player Stats'!B:B, Table6[[#This Row],[Home Team]])</f>
        <v>5</v>
      </c>
      <c r="I319" s="3">
        <f>Table6[[#This Row],[Away Kicking Points]]/IF(Table6[[#This Row],[Away Bowl Scores]]=0, 1, Table6[[#This Row],[Away Bowl Scores]])</f>
        <v>0.21052631578947367</v>
      </c>
      <c r="J319" s="3">
        <f>Table6[[#This Row],[Home Kicking Points]]/IF(Table6[[#This Row],[Home Bowl Scores]]=0, 1, Table6[[#This Row],[Home Bowl Scores]])</f>
        <v>0.1</v>
      </c>
    </row>
    <row r="320" spans="1:10" x14ac:dyDescent="0.3">
      <c r="A320" t="s">
        <v>670</v>
      </c>
      <c r="B320" t="s">
        <v>479</v>
      </c>
      <c r="C320" t="s">
        <v>4806</v>
      </c>
      <c r="D320">
        <v>25516</v>
      </c>
      <c r="E320">
        <v>49</v>
      </c>
      <c r="F320">
        <v>38</v>
      </c>
      <c r="G320">
        <f>SUMIFS('Player Stats'!AH:AH, 'Player Stats'!A:A, Table6[[#This Row],[id]], 'Player Stats'!B:B, Table6[[#This Row],[Away Team]])</f>
        <v>8</v>
      </c>
      <c r="H320">
        <f>SUMIFS('Player Stats'!AH:AH, 'Player Stats'!A:A, Table6[[#This Row],[id]], 'Player Stats'!B:B, Table6[[#This Row],[Home Team]])</f>
        <v>7</v>
      </c>
      <c r="I320" s="3">
        <f>Table6[[#This Row],[Away Kicking Points]]/IF(Table6[[#This Row],[Away Bowl Scores]]=0, 1, Table6[[#This Row],[Away Bowl Scores]])</f>
        <v>0.21052631578947367</v>
      </c>
      <c r="J320" s="3">
        <f>Table6[[#This Row],[Home Kicking Points]]/IF(Table6[[#This Row],[Home Bowl Scores]]=0, 1, Table6[[#This Row],[Home Bowl Scores]])</f>
        <v>0.14285714285714285</v>
      </c>
    </row>
    <row r="321" spans="1:10" x14ac:dyDescent="0.3">
      <c r="A321" t="s">
        <v>846</v>
      </c>
      <c r="B321" t="s">
        <v>1331</v>
      </c>
      <c r="C321" t="s">
        <v>4823</v>
      </c>
      <c r="D321">
        <v>17760</v>
      </c>
      <c r="E321">
        <v>45</v>
      </c>
      <c r="F321">
        <v>38</v>
      </c>
      <c r="G321">
        <f>SUMIFS('Player Stats'!AH:AH, 'Player Stats'!A:A, Table6[[#This Row],[id]], 'Player Stats'!B:B, Table6[[#This Row],[Away Team]])</f>
        <v>8</v>
      </c>
      <c r="H321">
        <f>SUMIFS('Player Stats'!AH:AH, 'Player Stats'!A:A, Table6[[#This Row],[id]], 'Player Stats'!B:B, Table6[[#This Row],[Home Team]])</f>
        <v>9</v>
      </c>
      <c r="I321" s="3">
        <f>Table6[[#This Row],[Away Kicking Points]]/IF(Table6[[#This Row],[Away Bowl Scores]]=0, 1, Table6[[#This Row],[Away Bowl Scores]])</f>
        <v>0.21052631578947367</v>
      </c>
      <c r="J321" s="3">
        <f>Table6[[#This Row],[Home Kicking Points]]/IF(Table6[[#This Row],[Home Bowl Scores]]=0, 1, Table6[[#This Row],[Home Bowl Scores]])</f>
        <v>0.2</v>
      </c>
    </row>
    <row r="322" spans="1:10" x14ac:dyDescent="0.3">
      <c r="A322" t="s">
        <v>668</v>
      </c>
      <c r="B322" t="s">
        <v>626</v>
      </c>
      <c r="C322" t="s">
        <v>4820</v>
      </c>
      <c r="D322">
        <v>17761</v>
      </c>
      <c r="E322">
        <v>41</v>
      </c>
      <c r="F322">
        <v>38</v>
      </c>
      <c r="G322">
        <f>SUMIFS('Player Stats'!AH:AH, 'Player Stats'!A:A, Table6[[#This Row],[id]], 'Player Stats'!B:B, Table6[[#This Row],[Away Team]])</f>
        <v>8</v>
      </c>
      <c r="H322">
        <f>SUMIFS('Player Stats'!AH:AH, 'Player Stats'!A:A, Table6[[#This Row],[id]], 'Player Stats'!B:B, Table6[[#This Row],[Home Team]])</f>
        <v>11</v>
      </c>
      <c r="I322" s="3">
        <f>Table6[[#This Row],[Away Kicking Points]]/IF(Table6[[#This Row],[Away Bowl Scores]]=0, 1, Table6[[#This Row],[Away Bowl Scores]])</f>
        <v>0.21052631578947367</v>
      </c>
      <c r="J322" s="3">
        <f>Table6[[#This Row],[Home Kicking Points]]/IF(Table6[[#This Row],[Home Bowl Scores]]=0, 1, Table6[[#This Row],[Home Bowl Scores]])</f>
        <v>0.26829268292682928</v>
      </c>
    </row>
    <row r="323" spans="1:10" x14ac:dyDescent="0.3">
      <c r="A323" t="s">
        <v>477</v>
      </c>
      <c r="B323" t="s">
        <v>1678</v>
      </c>
      <c r="C323" t="s">
        <v>4797</v>
      </c>
      <c r="D323">
        <v>11685</v>
      </c>
      <c r="E323">
        <v>41</v>
      </c>
      <c r="F323">
        <v>38</v>
      </c>
      <c r="G323">
        <f>SUMIFS('Player Stats'!AH:AH, 'Player Stats'!A:A, Table6[[#This Row],[id]], 'Player Stats'!B:B, Table6[[#This Row],[Away Team]])</f>
        <v>8</v>
      </c>
      <c r="H323">
        <f>SUMIFS('Player Stats'!AH:AH, 'Player Stats'!A:A, Table6[[#This Row],[id]], 'Player Stats'!B:B, Table6[[#This Row],[Home Team]])</f>
        <v>11</v>
      </c>
      <c r="I323" s="3">
        <f>Table6[[#This Row],[Away Kicking Points]]/IF(Table6[[#This Row],[Away Bowl Scores]]=0, 1, Table6[[#This Row],[Away Bowl Scores]])</f>
        <v>0.21052631578947367</v>
      </c>
      <c r="J323" s="3">
        <f>Table6[[#This Row],[Home Kicking Points]]/IF(Table6[[#This Row],[Home Bowl Scores]]=0, 1, Table6[[#This Row],[Home Bowl Scores]])</f>
        <v>0.26829268292682928</v>
      </c>
    </row>
    <row r="324" spans="1:10" x14ac:dyDescent="0.3">
      <c r="A324" t="s">
        <v>863</v>
      </c>
      <c r="B324" t="s">
        <v>1542</v>
      </c>
      <c r="C324" t="s">
        <v>4823</v>
      </c>
      <c r="D324">
        <v>8740</v>
      </c>
      <c r="E324">
        <v>41</v>
      </c>
      <c r="F324">
        <v>38</v>
      </c>
      <c r="G324">
        <f>SUMIFS('Player Stats'!AH:AH, 'Player Stats'!A:A, Table6[[#This Row],[id]], 'Player Stats'!B:B, Table6[[#This Row],[Away Team]])</f>
        <v>8</v>
      </c>
      <c r="H324">
        <f>SUMIFS('Player Stats'!AH:AH, 'Player Stats'!A:A, Table6[[#This Row],[id]], 'Player Stats'!B:B, Table6[[#This Row],[Home Team]])</f>
        <v>9</v>
      </c>
      <c r="I324" s="3">
        <f>Table6[[#This Row],[Away Kicking Points]]/IF(Table6[[#This Row],[Away Bowl Scores]]=0, 1, Table6[[#This Row],[Away Bowl Scores]])</f>
        <v>0.21052631578947367</v>
      </c>
      <c r="J324" s="3">
        <f>Table6[[#This Row],[Home Kicking Points]]/IF(Table6[[#This Row],[Home Bowl Scores]]=0, 1, Table6[[#This Row],[Home Bowl Scores]])</f>
        <v>0.21951219512195122</v>
      </c>
    </row>
    <row r="325" spans="1:10" x14ac:dyDescent="0.3">
      <c r="A325" t="s">
        <v>527</v>
      </c>
      <c r="B325" t="s">
        <v>648</v>
      </c>
      <c r="C325" t="s">
        <v>4824</v>
      </c>
      <c r="D325">
        <v>8738</v>
      </c>
      <c r="E325">
        <v>35</v>
      </c>
      <c r="F325">
        <v>38</v>
      </c>
      <c r="G325">
        <f>SUMIFS('Player Stats'!AH:AH, 'Player Stats'!A:A, Table6[[#This Row],[id]], 'Player Stats'!B:B, Table6[[#This Row],[Away Team]])</f>
        <v>8</v>
      </c>
      <c r="H325">
        <f>SUMIFS('Player Stats'!AH:AH, 'Player Stats'!A:A, Table6[[#This Row],[id]], 'Player Stats'!B:B, Table6[[#This Row],[Home Team]])</f>
        <v>5</v>
      </c>
      <c r="I325" s="3">
        <f>Table6[[#This Row],[Away Kicking Points]]/IF(Table6[[#This Row],[Away Bowl Scores]]=0, 1, Table6[[#This Row],[Away Bowl Scores]])</f>
        <v>0.21052631578947367</v>
      </c>
      <c r="J325" s="3">
        <f>Table6[[#This Row],[Home Kicking Points]]/IF(Table6[[#This Row],[Home Bowl Scores]]=0, 1, Table6[[#This Row],[Home Bowl Scores]])</f>
        <v>0.14285714285714285</v>
      </c>
    </row>
    <row r="326" spans="1:10" x14ac:dyDescent="0.3">
      <c r="A326" t="s">
        <v>477</v>
      </c>
      <c r="B326" t="s">
        <v>901</v>
      </c>
      <c r="C326" t="s">
        <v>4820</v>
      </c>
      <c r="D326">
        <v>23962</v>
      </c>
      <c r="E326">
        <v>30</v>
      </c>
      <c r="F326">
        <v>38</v>
      </c>
      <c r="G326">
        <f>SUMIFS('Player Stats'!AH:AH, 'Player Stats'!A:A, Table6[[#This Row],[id]], 'Player Stats'!B:B, Table6[[#This Row],[Away Team]])</f>
        <v>8</v>
      </c>
      <c r="H326">
        <f>SUMIFS('Player Stats'!AH:AH, 'Player Stats'!A:A, Table6[[#This Row],[id]], 'Player Stats'!B:B, Table6[[#This Row],[Home Team]])</f>
        <v>12</v>
      </c>
      <c r="I326" s="3">
        <f>Table6[[#This Row],[Away Kicking Points]]/IF(Table6[[#This Row],[Away Bowl Scores]]=0, 1, Table6[[#This Row],[Away Bowl Scores]])</f>
        <v>0.21052631578947367</v>
      </c>
      <c r="J326" s="3">
        <f>Table6[[#This Row],[Home Kicking Points]]/IF(Table6[[#This Row],[Home Bowl Scores]]=0, 1, Table6[[#This Row],[Home Bowl Scores]])</f>
        <v>0.4</v>
      </c>
    </row>
    <row r="327" spans="1:10" x14ac:dyDescent="0.3">
      <c r="A327" t="s">
        <v>728</v>
      </c>
      <c r="B327" t="s">
        <v>826</v>
      </c>
      <c r="C327" t="s">
        <v>4821</v>
      </c>
      <c r="D327">
        <v>4402</v>
      </c>
      <c r="E327">
        <v>30</v>
      </c>
      <c r="F327">
        <v>38</v>
      </c>
      <c r="G327">
        <f>SUMIFS('Player Stats'!AH:AH, 'Player Stats'!A:A, Table6[[#This Row],[id]], 'Player Stats'!B:B, Table6[[#This Row],[Away Team]])</f>
        <v>8</v>
      </c>
      <c r="H327">
        <f>SUMIFS('Player Stats'!AH:AH, 'Player Stats'!A:A, Table6[[#This Row],[id]], 'Player Stats'!B:B, Table6[[#This Row],[Home Team]])</f>
        <v>6</v>
      </c>
      <c r="I327" s="3">
        <f>Table6[[#This Row],[Away Kicking Points]]/IF(Table6[[#This Row],[Away Bowl Scores]]=0, 1, Table6[[#This Row],[Away Bowl Scores]])</f>
        <v>0.21052631578947367</v>
      </c>
      <c r="J327" s="3">
        <f>Table6[[#This Row],[Home Kicking Points]]/IF(Table6[[#This Row],[Home Bowl Scores]]=0, 1, Table6[[#This Row],[Home Bowl Scores]])</f>
        <v>0.2</v>
      </c>
    </row>
    <row r="328" spans="1:10" x14ac:dyDescent="0.3">
      <c r="A328" t="s">
        <v>62</v>
      </c>
      <c r="B328" t="s">
        <v>730</v>
      </c>
      <c r="C328" t="s">
        <v>4829</v>
      </c>
      <c r="D328">
        <v>25522</v>
      </c>
      <c r="E328">
        <v>24</v>
      </c>
      <c r="F328">
        <v>38</v>
      </c>
      <c r="G328">
        <f>SUMIFS('Player Stats'!AH:AH, 'Player Stats'!A:A, Table6[[#This Row],[id]], 'Player Stats'!B:B, Table6[[#This Row],[Away Team]])</f>
        <v>8</v>
      </c>
      <c r="H328">
        <f>SUMIFS('Player Stats'!AH:AH, 'Player Stats'!A:A, Table6[[#This Row],[id]], 'Player Stats'!B:B, Table6[[#This Row],[Home Team]])</f>
        <v>6</v>
      </c>
      <c r="I328" s="3">
        <f>Table6[[#This Row],[Away Kicking Points]]/IF(Table6[[#This Row],[Away Bowl Scores]]=0, 1, Table6[[#This Row],[Away Bowl Scores]])</f>
        <v>0.21052631578947367</v>
      </c>
      <c r="J328" s="3">
        <f>Table6[[#This Row],[Home Kicking Points]]/IF(Table6[[#This Row],[Home Bowl Scores]]=0, 1, Table6[[#This Row],[Home Bowl Scores]])</f>
        <v>0.25</v>
      </c>
    </row>
    <row r="329" spans="1:10" x14ac:dyDescent="0.3">
      <c r="A329" t="s">
        <v>767</v>
      </c>
      <c r="B329" t="s">
        <v>806</v>
      </c>
      <c r="C329" t="s">
        <v>4839</v>
      </c>
      <c r="D329">
        <v>11711</v>
      </c>
      <c r="E329">
        <v>24</v>
      </c>
      <c r="F329">
        <v>38</v>
      </c>
      <c r="G329">
        <f>SUMIFS('Player Stats'!AH:AH, 'Player Stats'!A:A, Table6[[#This Row],[id]], 'Player Stats'!B:B, Table6[[#This Row],[Away Team]])</f>
        <v>8</v>
      </c>
      <c r="H329">
        <f>SUMIFS('Player Stats'!AH:AH, 'Player Stats'!A:A, Table6[[#This Row],[id]], 'Player Stats'!B:B, Table6[[#This Row],[Home Team]])</f>
        <v>6</v>
      </c>
      <c r="I329" s="3">
        <f>Table6[[#This Row],[Away Kicking Points]]/IF(Table6[[#This Row],[Away Bowl Scores]]=0, 1, Table6[[#This Row],[Away Bowl Scores]])</f>
        <v>0.21052631578947367</v>
      </c>
      <c r="J329" s="3">
        <f>Table6[[#This Row],[Home Kicking Points]]/IF(Table6[[#This Row],[Home Bowl Scores]]=0, 1, Table6[[#This Row],[Home Bowl Scores]])</f>
        <v>0.25</v>
      </c>
    </row>
    <row r="330" spans="1:10" x14ac:dyDescent="0.3">
      <c r="A330" t="s">
        <v>477</v>
      </c>
      <c r="B330" t="s">
        <v>1372</v>
      </c>
      <c r="C330" t="s">
        <v>4850</v>
      </c>
      <c r="D330">
        <v>1385</v>
      </c>
      <c r="E330">
        <v>23</v>
      </c>
      <c r="F330">
        <v>38</v>
      </c>
      <c r="G330">
        <f>SUMIFS('Player Stats'!AH:AH, 'Player Stats'!A:A, Table6[[#This Row],[id]], 'Player Stats'!B:B, Table6[[#This Row],[Away Team]])</f>
        <v>8</v>
      </c>
      <c r="H330">
        <f>SUMIFS('Player Stats'!AH:AH, 'Player Stats'!A:A, Table6[[#This Row],[id]], 'Player Stats'!B:B, Table6[[#This Row],[Home Team]])</f>
        <v>11</v>
      </c>
      <c r="I330" s="3">
        <f>Table6[[#This Row],[Away Kicking Points]]/IF(Table6[[#This Row],[Away Bowl Scores]]=0, 1, Table6[[#This Row],[Away Bowl Scores]])</f>
        <v>0.21052631578947367</v>
      </c>
      <c r="J330" s="3">
        <f>Table6[[#This Row],[Home Kicking Points]]/IF(Table6[[#This Row],[Home Bowl Scores]]=0, 1, Table6[[#This Row],[Home Bowl Scores]])</f>
        <v>0.47826086956521741</v>
      </c>
    </row>
    <row r="331" spans="1:10" x14ac:dyDescent="0.3">
      <c r="A331" t="s">
        <v>501</v>
      </c>
      <c r="B331" t="s">
        <v>1749</v>
      </c>
      <c r="C331" t="s">
        <v>4844</v>
      </c>
      <c r="D331">
        <v>4388</v>
      </c>
      <c r="E331">
        <v>13</v>
      </c>
      <c r="F331">
        <v>38</v>
      </c>
      <c r="G331">
        <f>SUMIFS('Player Stats'!AH:AH, 'Player Stats'!A:A, Table6[[#This Row],[id]], 'Player Stats'!B:B, Table6[[#This Row],[Away Team]])</f>
        <v>8</v>
      </c>
      <c r="H331">
        <f>SUMIFS('Player Stats'!AH:AH, 'Player Stats'!A:A, Table6[[#This Row],[id]], 'Player Stats'!B:B, Table6[[#This Row],[Home Team]])</f>
        <v>7</v>
      </c>
      <c r="I331" s="3">
        <f>Table6[[#This Row],[Away Kicking Points]]/IF(Table6[[#This Row],[Away Bowl Scores]]=0, 1, Table6[[#This Row],[Away Bowl Scores]])</f>
        <v>0.21052631578947367</v>
      </c>
      <c r="J331" s="3">
        <f>Table6[[#This Row],[Home Kicking Points]]/IF(Table6[[#This Row],[Home Bowl Scores]]=0, 1, Table6[[#This Row],[Home Bowl Scores]])</f>
        <v>0.53846153846153844</v>
      </c>
    </row>
    <row r="332" spans="1:10" x14ac:dyDescent="0.3">
      <c r="A332" t="s">
        <v>626</v>
      </c>
      <c r="B332" t="s">
        <v>629</v>
      </c>
      <c r="C332" t="s">
        <v>4811</v>
      </c>
      <c r="D332">
        <v>27089</v>
      </c>
      <c r="E332">
        <v>8</v>
      </c>
      <c r="F332">
        <v>38</v>
      </c>
      <c r="G332">
        <f>SUMIFS('Player Stats'!AH:AH, 'Player Stats'!A:A, Table6[[#This Row],[id]], 'Player Stats'!B:B, Table6[[#This Row],[Away Team]])</f>
        <v>8</v>
      </c>
      <c r="H332">
        <f>SUMIFS('Player Stats'!AH:AH, 'Player Stats'!A:A, Table6[[#This Row],[id]], 'Player Stats'!B:B, Table6[[#This Row],[Home Team]])</f>
        <v>0</v>
      </c>
      <c r="I332" s="3">
        <f>Table6[[#This Row],[Away Kicking Points]]/IF(Table6[[#This Row],[Away Bowl Scores]]=0, 1, Table6[[#This Row],[Away Bowl Scores]])</f>
        <v>0.21052631578947367</v>
      </c>
      <c r="J332" s="3">
        <f>Table6[[#This Row],[Home Kicking Points]]/IF(Table6[[#This Row],[Home Bowl Scores]]=0, 1, Table6[[#This Row],[Home Bowl Scores]])</f>
        <v>0</v>
      </c>
    </row>
    <row r="333" spans="1:10" x14ac:dyDescent="0.3">
      <c r="A333" t="s">
        <v>1982</v>
      </c>
      <c r="B333" t="s">
        <v>1331</v>
      </c>
      <c r="C333" t="s">
        <v>4786</v>
      </c>
      <c r="D333">
        <v>10195</v>
      </c>
      <c r="E333">
        <v>8</v>
      </c>
      <c r="F333">
        <v>38</v>
      </c>
      <c r="G333">
        <f>SUMIFS('Player Stats'!AH:AH, 'Player Stats'!A:A, Table6[[#This Row],[id]], 'Player Stats'!B:B, Table6[[#This Row],[Away Team]])</f>
        <v>8</v>
      </c>
      <c r="H333">
        <f>SUMIFS('Player Stats'!AH:AH, 'Player Stats'!A:A, Table6[[#This Row],[id]], 'Player Stats'!B:B, Table6[[#This Row],[Home Team]])</f>
        <v>0</v>
      </c>
      <c r="I333" s="3">
        <f>Table6[[#This Row],[Away Kicking Points]]/IF(Table6[[#This Row],[Away Bowl Scores]]=0, 1, Table6[[#This Row],[Away Bowl Scores]])</f>
        <v>0.21052631578947367</v>
      </c>
      <c r="J333" s="3">
        <f>Table6[[#This Row],[Home Kicking Points]]/IF(Table6[[#This Row],[Home Bowl Scores]]=0, 1, Table6[[#This Row],[Home Bowl Scores]])</f>
        <v>0</v>
      </c>
    </row>
    <row r="334" spans="1:10" x14ac:dyDescent="0.3">
      <c r="A334" t="s">
        <v>1625</v>
      </c>
      <c r="B334" t="s">
        <v>610</v>
      </c>
      <c r="C334" t="s">
        <v>4822</v>
      </c>
      <c r="D334">
        <v>11702</v>
      </c>
      <c r="E334">
        <v>7</v>
      </c>
      <c r="F334">
        <v>38</v>
      </c>
      <c r="G334">
        <f>SUMIFS('Player Stats'!AH:AH, 'Player Stats'!A:A, Table6[[#This Row],[id]], 'Player Stats'!B:B, Table6[[#This Row],[Away Team]])</f>
        <v>8</v>
      </c>
      <c r="H334">
        <f>SUMIFS('Player Stats'!AH:AH, 'Player Stats'!A:A, Table6[[#This Row],[id]], 'Player Stats'!B:B, Table6[[#This Row],[Home Team]])</f>
        <v>1</v>
      </c>
      <c r="I334" s="3">
        <f>Table6[[#This Row],[Away Kicking Points]]/IF(Table6[[#This Row],[Away Bowl Scores]]=0, 1, Table6[[#This Row],[Away Bowl Scores]])</f>
        <v>0.21052631578947367</v>
      </c>
      <c r="J334" s="3">
        <f>Table6[[#This Row],[Home Kicking Points]]/IF(Table6[[#This Row],[Home Bowl Scores]]=0, 1, Table6[[#This Row],[Home Bowl Scores]])</f>
        <v>0.14285714285714285</v>
      </c>
    </row>
    <row r="335" spans="1:10" x14ac:dyDescent="0.3">
      <c r="A335" t="s">
        <v>692</v>
      </c>
      <c r="B335" t="s">
        <v>570</v>
      </c>
      <c r="C335" t="s">
        <v>4822</v>
      </c>
      <c r="D335">
        <v>7315</v>
      </c>
      <c r="E335">
        <v>7</v>
      </c>
      <c r="F335">
        <v>38</v>
      </c>
      <c r="G335">
        <f>SUMIFS('Player Stats'!AH:AH, 'Player Stats'!A:A, Table6[[#This Row],[id]], 'Player Stats'!B:B, Table6[[#This Row],[Away Team]])</f>
        <v>8</v>
      </c>
      <c r="H335">
        <f>SUMIFS('Player Stats'!AH:AH, 'Player Stats'!A:A, Table6[[#This Row],[id]], 'Player Stats'!B:B, Table6[[#This Row],[Home Team]])</f>
        <v>1</v>
      </c>
      <c r="I335" s="3">
        <f>Table6[[#This Row],[Away Kicking Points]]/IF(Table6[[#This Row],[Away Bowl Scores]]=0, 1, Table6[[#This Row],[Away Bowl Scores]])</f>
        <v>0.21052631578947367</v>
      </c>
      <c r="J335" s="3">
        <f>Table6[[#This Row],[Home Kicking Points]]/IF(Table6[[#This Row],[Home Bowl Scores]]=0, 1, Table6[[#This Row],[Home Bowl Scores]])</f>
        <v>0.14285714285714285</v>
      </c>
    </row>
    <row r="336" spans="1:10" x14ac:dyDescent="0.3">
      <c r="A336" t="s">
        <v>767</v>
      </c>
      <c r="B336" t="s">
        <v>746</v>
      </c>
      <c r="C336" t="s">
        <v>4835</v>
      </c>
      <c r="D336">
        <v>13247</v>
      </c>
      <c r="E336">
        <v>3</v>
      </c>
      <c r="F336">
        <v>38</v>
      </c>
      <c r="G336">
        <f>SUMIFS('Player Stats'!AH:AH, 'Player Stats'!A:A, Table6[[#This Row],[id]], 'Player Stats'!B:B, Table6[[#This Row],[Away Team]])</f>
        <v>8</v>
      </c>
      <c r="H336">
        <f>SUMIFS('Player Stats'!AH:AH, 'Player Stats'!A:A, Table6[[#This Row],[id]], 'Player Stats'!B:B, Table6[[#This Row],[Home Team]])</f>
        <v>3</v>
      </c>
      <c r="I336" s="3">
        <f>Table6[[#This Row],[Away Kicking Points]]/IF(Table6[[#This Row],[Away Bowl Scores]]=0, 1, Table6[[#This Row],[Away Bowl Scores]])</f>
        <v>0.21052631578947367</v>
      </c>
      <c r="J336" s="3">
        <f>Table6[[#This Row],[Home Kicking Points]]/IF(Table6[[#This Row],[Home Bowl Scores]]=0, 1, Table6[[#This Row],[Home Bowl Scores]])</f>
        <v>1</v>
      </c>
    </row>
    <row r="337" spans="1:10" x14ac:dyDescent="0.3">
      <c r="A337" t="s">
        <v>457</v>
      </c>
      <c r="B337" t="s">
        <v>238</v>
      </c>
      <c r="C337" t="s">
        <v>4785</v>
      </c>
      <c r="D337">
        <v>20806</v>
      </c>
      <c r="E337">
        <v>48</v>
      </c>
      <c r="F337">
        <v>45</v>
      </c>
      <c r="G337">
        <f>SUMIFS('Player Stats'!AH:AH, 'Player Stats'!A:A, Table6[[#This Row],[id]], 'Player Stats'!B:B, Table6[[#This Row],[Away Team]])</f>
        <v>9</v>
      </c>
      <c r="H337">
        <f>SUMIFS('Player Stats'!AH:AH, 'Player Stats'!A:A, Table6[[#This Row],[id]], 'Player Stats'!B:B, Table6[[#This Row],[Home Team]])</f>
        <v>16</v>
      </c>
      <c r="I337" s="3">
        <f>Table6[[#This Row],[Away Kicking Points]]/IF(Table6[[#This Row],[Away Bowl Scores]]=0, 1, Table6[[#This Row],[Away Bowl Scores]])</f>
        <v>0.2</v>
      </c>
      <c r="J337" s="3">
        <f>Table6[[#This Row],[Home Kicking Points]]/IF(Table6[[#This Row],[Home Bowl Scores]]=0, 1, Table6[[#This Row],[Home Bowl Scores]])</f>
        <v>0.33333333333333331</v>
      </c>
    </row>
    <row r="338" spans="1:10" x14ac:dyDescent="0.3">
      <c r="A338" t="s">
        <v>787</v>
      </c>
      <c r="B338" t="s">
        <v>808</v>
      </c>
      <c r="C338" t="s">
        <v>4825</v>
      </c>
      <c r="D338">
        <v>25537</v>
      </c>
      <c r="E338">
        <v>40</v>
      </c>
      <c r="F338">
        <v>45</v>
      </c>
      <c r="G338">
        <f>SUMIFS('Player Stats'!AH:AH, 'Player Stats'!A:A, Table6[[#This Row],[id]], 'Player Stats'!B:B, Table6[[#This Row],[Away Team]])</f>
        <v>9</v>
      </c>
      <c r="H338">
        <f>SUMIFS('Player Stats'!AH:AH, 'Player Stats'!A:A, Table6[[#This Row],[id]], 'Player Stats'!B:B, Table6[[#This Row],[Home Team]])</f>
        <v>10</v>
      </c>
      <c r="I338" s="3">
        <f>Table6[[#This Row],[Away Kicking Points]]/IF(Table6[[#This Row],[Away Bowl Scores]]=0, 1, Table6[[#This Row],[Away Bowl Scores]])</f>
        <v>0.2</v>
      </c>
      <c r="J338" s="3">
        <f>Table6[[#This Row],[Home Kicking Points]]/IF(Table6[[#This Row],[Home Bowl Scores]]=0, 1, Table6[[#This Row],[Home Bowl Scores]])</f>
        <v>0.25</v>
      </c>
    </row>
    <row r="339" spans="1:10" x14ac:dyDescent="0.3">
      <c r="A339" t="s">
        <v>901</v>
      </c>
      <c r="B339" t="s">
        <v>41</v>
      </c>
      <c r="C339" t="s">
        <v>4785</v>
      </c>
      <c r="D339">
        <v>25502</v>
      </c>
      <c r="E339">
        <v>37</v>
      </c>
      <c r="F339">
        <v>45</v>
      </c>
      <c r="G339">
        <f>SUMIFS('Player Stats'!AH:AH, 'Player Stats'!A:A, Table6[[#This Row],[id]], 'Player Stats'!B:B, Table6[[#This Row],[Away Team]])</f>
        <v>9</v>
      </c>
      <c r="H339">
        <f>SUMIFS('Player Stats'!AH:AH, 'Player Stats'!A:A, Table6[[#This Row],[id]], 'Player Stats'!B:B, Table6[[#This Row],[Home Team]])</f>
        <v>7</v>
      </c>
      <c r="I339" s="3">
        <f>Table6[[#This Row],[Away Kicking Points]]/IF(Table6[[#This Row],[Away Bowl Scores]]=0, 1, Table6[[#This Row],[Away Bowl Scores]])</f>
        <v>0.2</v>
      </c>
      <c r="J339" s="3">
        <f>Table6[[#This Row],[Home Kicking Points]]/IF(Table6[[#This Row],[Home Bowl Scores]]=0, 1, Table6[[#This Row],[Home Bowl Scores]])</f>
        <v>0.1891891891891892</v>
      </c>
    </row>
    <row r="340" spans="1:10" x14ac:dyDescent="0.3">
      <c r="A340" t="s">
        <v>570</v>
      </c>
      <c r="B340" t="s">
        <v>527</v>
      </c>
      <c r="C340" t="s">
        <v>4812</v>
      </c>
      <c r="D340">
        <v>23954</v>
      </c>
      <c r="E340">
        <v>37</v>
      </c>
      <c r="F340">
        <v>45</v>
      </c>
      <c r="G340">
        <f>SUMIFS('Player Stats'!AH:AH, 'Player Stats'!A:A, Table6[[#This Row],[id]], 'Player Stats'!B:B, Table6[[#This Row],[Away Team]])</f>
        <v>9</v>
      </c>
      <c r="H340">
        <f>SUMIFS('Player Stats'!AH:AH, 'Player Stats'!A:A, Table6[[#This Row],[id]], 'Player Stats'!B:B, Table6[[#This Row],[Home Team]])</f>
        <v>13</v>
      </c>
      <c r="I340" s="3">
        <f>Table6[[#This Row],[Away Kicking Points]]/IF(Table6[[#This Row],[Away Bowl Scores]]=0, 1, Table6[[#This Row],[Away Bowl Scores]])</f>
        <v>0.2</v>
      </c>
      <c r="J340" s="3">
        <f>Table6[[#This Row],[Home Kicking Points]]/IF(Table6[[#This Row],[Home Bowl Scores]]=0, 1, Table6[[#This Row],[Home Bowl Scores]])</f>
        <v>0.35135135135135137</v>
      </c>
    </row>
    <row r="341" spans="1:10" x14ac:dyDescent="0.3">
      <c r="A341" t="s">
        <v>238</v>
      </c>
      <c r="B341" t="s">
        <v>283</v>
      </c>
      <c r="C341" t="s">
        <v>4792</v>
      </c>
      <c r="D341">
        <v>8716</v>
      </c>
      <c r="E341">
        <v>51</v>
      </c>
      <c r="F341">
        <v>30</v>
      </c>
      <c r="G341">
        <f>SUMIFS('Player Stats'!AH:AH, 'Player Stats'!A:A, Table6[[#This Row],[id]], 'Player Stats'!B:B, Table6[[#This Row],[Away Team]])</f>
        <v>6</v>
      </c>
      <c r="H341">
        <f>SUMIFS('Player Stats'!AH:AH, 'Player Stats'!A:A, Table6[[#This Row],[id]], 'Player Stats'!B:B, Table6[[#This Row],[Home Team]])</f>
        <v>9</v>
      </c>
      <c r="I341" s="3">
        <f>Table6[[#This Row],[Away Kicking Points]]/IF(Table6[[#This Row],[Away Bowl Scores]]=0, 1, Table6[[#This Row],[Away Bowl Scores]])</f>
        <v>0.2</v>
      </c>
      <c r="J341" s="3">
        <f>Table6[[#This Row],[Home Kicking Points]]/IF(Table6[[#This Row],[Home Bowl Scores]]=0, 1, Table6[[#This Row],[Home Bowl Scores]])</f>
        <v>0.17647058823529413</v>
      </c>
    </row>
    <row r="342" spans="1:10" x14ac:dyDescent="0.3">
      <c r="A342" t="s">
        <v>189</v>
      </c>
      <c r="B342" t="s">
        <v>591</v>
      </c>
      <c r="C342" t="s">
        <v>4790</v>
      </c>
      <c r="D342">
        <v>25507</v>
      </c>
      <c r="E342">
        <v>35</v>
      </c>
      <c r="F342">
        <v>45</v>
      </c>
      <c r="G342">
        <f>SUMIFS('Player Stats'!AH:AH, 'Player Stats'!A:A, Table6[[#This Row],[id]], 'Player Stats'!B:B, Table6[[#This Row],[Away Team]])</f>
        <v>9</v>
      </c>
      <c r="H342">
        <f>SUMIFS('Player Stats'!AH:AH, 'Player Stats'!A:A, Table6[[#This Row],[id]], 'Player Stats'!B:B, Table6[[#This Row],[Home Team]])</f>
        <v>5</v>
      </c>
      <c r="I342" s="3">
        <f>Table6[[#This Row],[Away Kicking Points]]/IF(Table6[[#This Row],[Away Bowl Scores]]=0, 1, Table6[[#This Row],[Away Bowl Scores]])</f>
        <v>0.2</v>
      </c>
      <c r="J342" s="3">
        <f>Table6[[#This Row],[Home Kicking Points]]/IF(Table6[[#This Row],[Home Bowl Scores]]=0, 1, Table6[[#This Row],[Home Bowl Scores]])</f>
        <v>0.14285714285714285</v>
      </c>
    </row>
    <row r="343" spans="1:10" x14ac:dyDescent="0.3">
      <c r="A343" t="s">
        <v>886</v>
      </c>
      <c r="B343" t="s">
        <v>787</v>
      </c>
      <c r="C343" t="s">
        <v>4824</v>
      </c>
      <c r="D343">
        <v>20829</v>
      </c>
      <c r="E343">
        <v>31</v>
      </c>
      <c r="F343">
        <v>45</v>
      </c>
      <c r="G343">
        <f>SUMIFS('Player Stats'!AH:AH, 'Player Stats'!A:A, Table6[[#This Row],[id]], 'Player Stats'!B:B, Table6[[#This Row],[Away Team]])</f>
        <v>9</v>
      </c>
      <c r="H343">
        <f>SUMIFS('Player Stats'!AH:AH, 'Player Stats'!A:A, Table6[[#This Row],[id]], 'Player Stats'!B:B, Table6[[#This Row],[Home Team]])</f>
        <v>7</v>
      </c>
      <c r="I343" s="3">
        <f>Table6[[#This Row],[Away Kicking Points]]/IF(Table6[[#This Row],[Away Bowl Scores]]=0, 1, Table6[[#This Row],[Away Bowl Scores]])</f>
        <v>0.2</v>
      </c>
      <c r="J343" s="3">
        <f>Table6[[#This Row],[Home Kicking Points]]/IF(Table6[[#This Row],[Home Bowl Scores]]=0, 1, Table6[[#This Row],[Home Bowl Scores]])</f>
        <v>0.22580645161290322</v>
      </c>
    </row>
    <row r="344" spans="1:10" x14ac:dyDescent="0.3">
      <c r="A344" t="s">
        <v>1181</v>
      </c>
      <c r="B344" t="s">
        <v>1153</v>
      </c>
      <c r="C344" t="s">
        <v>4803</v>
      </c>
      <c r="D344">
        <v>7309</v>
      </c>
      <c r="E344">
        <v>31</v>
      </c>
      <c r="F344">
        <v>45</v>
      </c>
      <c r="G344">
        <f>SUMIFS('Player Stats'!AH:AH, 'Player Stats'!A:A, Table6[[#This Row],[id]], 'Player Stats'!B:B, Table6[[#This Row],[Away Team]])</f>
        <v>9</v>
      </c>
      <c r="H344">
        <f>SUMIFS('Player Stats'!AH:AH, 'Player Stats'!A:A, Table6[[#This Row],[id]], 'Player Stats'!B:B, Table6[[#This Row],[Home Team]])</f>
        <v>7</v>
      </c>
      <c r="I344" s="3">
        <f>Table6[[#This Row],[Away Kicking Points]]/IF(Table6[[#This Row],[Away Bowl Scores]]=0, 1, Table6[[#This Row],[Away Bowl Scores]])</f>
        <v>0.2</v>
      </c>
      <c r="J344" s="3">
        <f>Table6[[#This Row],[Home Kicking Points]]/IF(Table6[[#This Row],[Home Bowl Scores]]=0, 1, Table6[[#This Row],[Home Bowl Scores]])</f>
        <v>0.22580645161290322</v>
      </c>
    </row>
    <row r="345" spans="1:10" x14ac:dyDescent="0.3">
      <c r="A345" t="s">
        <v>363</v>
      </c>
      <c r="B345" t="s">
        <v>365</v>
      </c>
      <c r="C345" t="s">
        <v>4799</v>
      </c>
      <c r="D345">
        <v>27078</v>
      </c>
      <c r="E345">
        <v>36</v>
      </c>
      <c r="F345">
        <v>30</v>
      </c>
      <c r="G345">
        <f>SUMIFS('Player Stats'!AH:AH, 'Player Stats'!A:A, Table6[[#This Row],[id]], 'Player Stats'!B:B, Table6[[#This Row],[Away Team]])</f>
        <v>6</v>
      </c>
      <c r="H345">
        <f>SUMIFS('Player Stats'!AH:AH, 'Player Stats'!A:A, Table6[[#This Row],[id]], 'Player Stats'!B:B, Table6[[#This Row],[Home Team]])</f>
        <v>6</v>
      </c>
      <c r="I345" s="3">
        <f>Table6[[#This Row],[Away Kicking Points]]/IF(Table6[[#This Row],[Away Bowl Scores]]=0, 1, Table6[[#This Row],[Away Bowl Scores]])</f>
        <v>0.2</v>
      </c>
      <c r="J345" s="3">
        <f>Table6[[#This Row],[Home Kicking Points]]/IF(Table6[[#This Row],[Home Bowl Scores]]=0, 1, Table6[[#This Row],[Home Bowl Scores]])</f>
        <v>0.16666666666666666</v>
      </c>
    </row>
    <row r="346" spans="1:10" x14ac:dyDescent="0.3">
      <c r="A346" t="s">
        <v>668</v>
      </c>
      <c r="B346" t="s">
        <v>828</v>
      </c>
      <c r="C346" t="s">
        <v>4823</v>
      </c>
      <c r="D346">
        <v>25527</v>
      </c>
      <c r="E346">
        <v>16</v>
      </c>
      <c r="F346">
        <v>45</v>
      </c>
      <c r="G346">
        <f>SUMIFS('Player Stats'!AH:AH, 'Player Stats'!A:A, Table6[[#This Row],[id]], 'Player Stats'!B:B, Table6[[#This Row],[Away Team]])</f>
        <v>9</v>
      </c>
      <c r="H346">
        <f>SUMIFS('Player Stats'!AH:AH, 'Player Stats'!A:A, Table6[[#This Row],[id]], 'Player Stats'!B:B, Table6[[#This Row],[Home Team]])</f>
        <v>4</v>
      </c>
      <c r="I346" s="3">
        <f>Table6[[#This Row],[Away Kicking Points]]/IF(Table6[[#This Row],[Away Bowl Scores]]=0, 1, Table6[[#This Row],[Away Bowl Scores]])</f>
        <v>0.2</v>
      </c>
      <c r="J346" s="3">
        <f>Table6[[#This Row],[Home Kicking Points]]/IF(Table6[[#This Row],[Home Bowl Scores]]=0, 1, Table6[[#This Row],[Home Bowl Scores]])</f>
        <v>0.25</v>
      </c>
    </row>
    <row r="347" spans="1:10" x14ac:dyDescent="0.3">
      <c r="A347" t="s">
        <v>365</v>
      </c>
      <c r="B347" t="s">
        <v>865</v>
      </c>
      <c r="C347" t="s">
        <v>4805</v>
      </c>
      <c r="D347">
        <v>23947</v>
      </c>
      <c r="E347">
        <v>31</v>
      </c>
      <c r="F347">
        <v>30</v>
      </c>
      <c r="G347">
        <f>SUMIFS('Player Stats'!AH:AH, 'Player Stats'!A:A, Table6[[#This Row],[id]], 'Player Stats'!B:B, Table6[[#This Row],[Away Team]])</f>
        <v>6</v>
      </c>
      <c r="H347">
        <f>SUMIFS('Player Stats'!AH:AH, 'Player Stats'!A:A, Table6[[#This Row],[id]], 'Player Stats'!B:B, Table6[[#This Row],[Home Team]])</f>
        <v>7</v>
      </c>
      <c r="I347" s="3">
        <f>Table6[[#This Row],[Away Kicking Points]]/IF(Table6[[#This Row],[Away Bowl Scores]]=0, 1, Table6[[#This Row],[Away Bowl Scores]])</f>
        <v>0.2</v>
      </c>
      <c r="J347" s="3">
        <f>Table6[[#This Row],[Home Kicking Points]]/IF(Table6[[#This Row],[Home Bowl Scores]]=0, 1, Table6[[#This Row],[Home Bowl Scores]])</f>
        <v>0.22580645161290322</v>
      </c>
    </row>
    <row r="348" spans="1:10" x14ac:dyDescent="0.3">
      <c r="A348" t="s">
        <v>301</v>
      </c>
      <c r="B348" t="s">
        <v>2060</v>
      </c>
      <c r="C348" t="s">
        <v>4800</v>
      </c>
      <c r="D348">
        <v>19250</v>
      </c>
      <c r="E348">
        <v>14</v>
      </c>
      <c r="F348">
        <v>45</v>
      </c>
      <c r="G348">
        <f>SUMIFS('Player Stats'!AH:AH, 'Player Stats'!A:A, Table6[[#This Row],[id]], 'Player Stats'!B:B, Table6[[#This Row],[Away Team]])</f>
        <v>9</v>
      </c>
      <c r="H348">
        <f>SUMIFS('Player Stats'!AH:AH, 'Player Stats'!A:A, Table6[[#This Row],[id]], 'Player Stats'!B:B, Table6[[#This Row],[Home Team]])</f>
        <v>2</v>
      </c>
      <c r="I348" s="3">
        <f>Table6[[#This Row],[Away Kicking Points]]/IF(Table6[[#This Row],[Away Bowl Scores]]=0, 1, Table6[[#This Row],[Away Bowl Scores]])</f>
        <v>0.2</v>
      </c>
      <c r="J348" s="3">
        <f>Table6[[#This Row],[Home Kicking Points]]/IF(Table6[[#This Row],[Home Bowl Scores]]=0, 1, Table6[[#This Row],[Home Bowl Scores]])</f>
        <v>0.14285714285714285</v>
      </c>
    </row>
    <row r="349" spans="1:10" x14ac:dyDescent="0.3">
      <c r="A349" t="s">
        <v>118</v>
      </c>
      <c r="B349" t="s">
        <v>1372</v>
      </c>
      <c r="C349" t="s">
        <v>4853</v>
      </c>
      <c r="D349">
        <v>8714</v>
      </c>
      <c r="E349">
        <v>13</v>
      </c>
      <c r="F349">
        <v>45</v>
      </c>
      <c r="G349">
        <f>SUMIFS('Player Stats'!AH:AH, 'Player Stats'!A:A, Table6[[#This Row],[id]], 'Player Stats'!B:B, Table6[[#This Row],[Away Team]])</f>
        <v>9</v>
      </c>
      <c r="H349">
        <f>SUMIFS('Player Stats'!AH:AH, 'Player Stats'!A:A, Table6[[#This Row],[id]], 'Player Stats'!B:B, Table6[[#This Row],[Home Team]])</f>
        <v>7</v>
      </c>
      <c r="I349" s="3">
        <f>Table6[[#This Row],[Away Kicking Points]]/IF(Table6[[#This Row],[Away Bowl Scores]]=0, 1, Table6[[#This Row],[Away Bowl Scores]])</f>
        <v>0.2</v>
      </c>
      <c r="J349" s="3">
        <f>Table6[[#This Row],[Home Kicking Points]]/IF(Table6[[#This Row],[Home Bowl Scores]]=0, 1, Table6[[#This Row],[Home Bowl Scores]])</f>
        <v>0.53846153846153844</v>
      </c>
    </row>
    <row r="350" spans="1:10" x14ac:dyDescent="0.3">
      <c r="A350" t="s">
        <v>554</v>
      </c>
      <c r="B350" t="s">
        <v>238</v>
      </c>
      <c r="C350" t="s">
        <v>4786</v>
      </c>
      <c r="D350">
        <v>22400</v>
      </c>
      <c r="E350">
        <v>10</v>
      </c>
      <c r="F350">
        <v>45</v>
      </c>
      <c r="G350">
        <f>SUMIFS('Player Stats'!AH:AH, 'Player Stats'!A:A, Table6[[#This Row],[id]], 'Player Stats'!B:B, Table6[[#This Row],[Away Team]])</f>
        <v>9</v>
      </c>
      <c r="H350">
        <f>SUMIFS('Player Stats'!AH:AH, 'Player Stats'!A:A, Table6[[#This Row],[id]], 'Player Stats'!B:B, Table6[[#This Row],[Home Team]])</f>
        <v>4</v>
      </c>
      <c r="I350" s="3">
        <f>Table6[[#This Row],[Away Kicking Points]]/IF(Table6[[#This Row],[Away Bowl Scores]]=0, 1, Table6[[#This Row],[Away Bowl Scores]])</f>
        <v>0.2</v>
      </c>
      <c r="J350" s="3">
        <f>Table6[[#This Row],[Home Kicking Points]]/IF(Table6[[#This Row],[Home Bowl Scores]]=0, 1, Table6[[#This Row],[Home Bowl Scores]])</f>
        <v>0.4</v>
      </c>
    </row>
    <row r="351" spans="1:10" x14ac:dyDescent="0.3">
      <c r="A351" t="s">
        <v>1292</v>
      </c>
      <c r="B351" t="s">
        <v>746</v>
      </c>
      <c r="C351" t="s">
        <v>4814</v>
      </c>
      <c r="D351">
        <v>20817</v>
      </c>
      <c r="E351">
        <v>17</v>
      </c>
      <c r="F351">
        <v>25</v>
      </c>
      <c r="G351">
        <f>SUMIFS('Player Stats'!AH:AH, 'Player Stats'!A:A, Table6[[#This Row],[id]], 'Player Stats'!B:B, Table6[[#This Row],[Away Team]])</f>
        <v>5</v>
      </c>
      <c r="H351">
        <f>SUMIFS('Player Stats'!AH:AH, 'Player Stats'!A:A, Table6[[#This Row],[id]], 'Player Stats'!B:B, Table6[[#This Row],[Home Team]])</f>
        <v>5</v>
      </c>
      <c r="I351" s="3">
        <f>Table6[[#This Row],[Away Kicking Points]]/IF(Table6[[#This Row],[Away Bowl Scores]]=0, 1, Table6[[#This Row],[Away Bowl Scores]])</f>
        <v>0.2</v>
      </c>
      <c r="J351" s="3">
        <f>Table6[[#This Row],[Home Kicking Points]]/IF(Table6[[#This Row],[Home Bowl Scores]]=0, 1, Table6[[#This Row],[Home Bowl Scores]])</f>
        <v>0.29411764705882354</v>
      </c>
    </row>
    <row r="352" spans="1:10" x14ac:dyDescent="0.3">
      <c r="A352" t="s">
        <v>1078</v>
      </c>
      <c r="B352" t="s">
        <v>1063</v>
      </c>
      <c r="C352" t="s">
        <v>4854</v>
      </c>
      <c r="D352">
        <v>1383</v>
      </c>
      <c r="E352">
        <v>14</v>
      </c>
      <c r="F352">
        <v>25</v>
      </c>
      <c r="G352">
        <f>SUMIFS('Player Stats'!AH:AH, 'Player Stats'!A:A, Table6[[#This Row],[id]], 'Player Stats'!B:B, Table6[[#This Row],[Away Team]])</f>
        <v>5</v>
      </c>
      <c r="H352">
        <f>SUMIFS('Player Stats'!AH:AH, 'Player Stats'!A:A, Table6[[#This Row],[id]], 'Player Stats'!B:B, Table6[[#This Row],[Home Team]])</f>
        <v>2</v>
      </c>
      <c r="I352" s="3">
        <f>Table6[[#This Row],[Away Kicking Points]]/IF(Table6[[#This Row],[Away Bowl Scores]]=0, 1, Table6[[#This Row],[Away Bowl Scores]])</f>
        <v>0.2</v>
      </c>
      <c r="J352" s="3">
        <f>Table6[[#This Row],[Home Kicking Points]]/IF(Table6[[#This Row],[Home Bowl Scores]]=0, 1, Table6[[#This Row],[Home Bowl Scores]])</f>
        <v>0.14285714285714285</v>
      </c>
    </row>
    <row r="353" spans="1:10" x14ac:dyDescent="0.3">
      <c r="A353" t="s">
        <v>89</v>
      </c>
      <c r="B353" t="s">
        <v>479</v>
      </c>
      <c r="C353" t="s">
        <v>4820</v>
      </c>
      <c r="D353">
        <v>20838</v>
      </c>
      <c r="E353">
        <v>42</v>
      </c>
      <c r="F353">
        <v>52</v>
      </c>
      <c r="G353">
        <f>SUMIFS('Player Stats'!AH:AH, 'Player Stats'!A:A, Table6[[#This Row],[id]], 'Player Stats'!B:B, Table6[[#This Row],[Away Team]])</f>
        <v>10</v>
      </c>
      <c r="H353">
        <f>SUMIFS('Player Stats'!AH:AH, 'Player Stats'!A:A, Table6[[#This Row],[id]], 'Player Stats'!B:B, Table6[[#This Row],[Home Team]])</f>
        <v>4</v>
      </c>
      <c r="I353" s="3">
        <f>Table6[[#This Row],[Away Kicking Points]]/IF(Table6[[#This Row],[Away Bowl Scores]]=0, 1, Table6[[#This Row],[Away Bowl Scores]])</f>
        <v>0.19230769230769232</v>
      </c>
      <c r="J353" s="3">
        <f>Table6[[#This Row],[Home Kicking Points]]/IF(Table6[[#This Row],[Home Bowl Scores]]=0, 1, Table6[[#This Row],[Home Bowl Scores]])</f>
        <v>9.5238095238095233E-2</v>
      </c>
    </row>
    <row r="354" spans="1:10" x14ac:dyDescent="0.3">
      <c r="A354" t="s">
        <v>1035</v>
      </c>
      <c r="B354" t="s">
        <v>186</v>
      </c>
      <c r="C354" t="s">
        <v>4853</v>
      </c>
      <c r="D354">
        <v>7297</v>
      </c>
      <c r="E354">
        <v>35</v>
      </c>
      <c r="F354">
        <v>52</v>
      </c>
      <c r="G354">
        <f>SUMIFS('Player Stats'!AH:AH, 'Player Stats'!A:A, Table6[[#This Row],[id]], 'Player Stats'!B:B, Table6[[#This Row],[Away Team]])</f>
        <v>10</v>
      </c>
      <c r="H354">
        <f>SUMIFS('Player Stats'!AH:AH, 'Player Stats'!A:A, Table6[[#This Row],[id]], 'Player Stats'!B:B, Table6[[#This Row],[Home Team]])</f>
        <v>5</v>
      </c>
      <c r="I354" s="3">
        <f>Table6[[#This Row],[Away Kicking Points]]/IF(Table6[[#This Row],[Away Bowl Scores]]=0, 1, Table6[[#This Row],[Away Bowl Scores]])</f>
        <v>0.19230769230769232</v>
      </c>
      <c r="J354" s="3">
        <f>Table6[[#This Row],[Home Kicking Points]]/IF(Table6[[#This Row],[Home Bowl Scores]]=0, 1, Table6[[#This Row],[Home Bowl Scores]])</f>
        <v>0.14285714285714285</v>
      </c>
    </row>
    <row r="355" spans="1:10" x14ac:dyDescent="0.3">
      <c r="A355" t="s">
        <v>1473</v>
      </c>
      <c r="B355" t="s">
        <v>1966</v>
      </c>
      <c r="C355" t="s">
        <v>4851</v>
      </c>
      <c r="D355">
        <v>11709</v>
      </c>
      <c r="E355">
        <v>30</v>
      </c>
      <c r="F355">
        <v>52</v>
      </c>
      <c r="G355">
        <f>SUMIFS('Player Stats'!AH:AH, 'Player Stats'!A:A, Table6[[#This Row],[id]], 'Player Stats'!B:B, Table6[[#This Row],[Away Team]])</f>
        <v>10</v>
      </c>
      <c r="H355">
        <f>SUMIFS('Player Stats'!AH:AH, 'Player Stats'!A:A, Table6[[#This Row],[id]], 'Player Stats'!B:B, Table6[[#This Row],[Home Team]])</f>
        <v>12</v>
      </c>
      <c r="I355" s="3">
        <f>Table6[[#This Row],[Away Kicking Points]]/IF(Table6[[#This Row],[Away Bowl Scores]]=0, 1, Table6[[#This Row],[Away Bowl Scores]])</f>
        <v>0.19230769230769232</v>
      </c>
      <c r="J355" s="3">
        <f>Table6[[#This Row],[Home Kicking Points]]/IF(Table6[[#This Row],[Home Bowl Scores]]=0, 1, Table6[[#This Row],[Home Bowl Scores]])</f>
        <v>0.4</v>
      </c>
    </row>
    <row r="356" spans="1:10" x14ac:dyDescent="0.3">
      <c r="A356" t="s">
        <v>1078</v>
      </c>
      <c r="B356" t="s">
        <v>1021</v>
      </c>
      <c r="C356" t="s">
        <v>4791</v>
      </c>
      <c r="D356">
        <v>23942</v>
      </c>
      <c r="E356">
        <v>23</v>
      </c>
      <c r="F356">
        <v>52</v>
      </c>
      <c r="G356">
        <f>SUMIFS('Player Stats'!AH:AH, 'Player Stats'!A:A, Table6[[#This Row],[id]], 'Player Stats'!B:B, Table6[[#This Row],[Away Team]])</f>
        <v>10</v>
      </c>
      <c r="H356">
        <f>SUMIFS('Player Stats'!AH:AH, 'Player Stats'!A:A, Table6[[#This Row],[id]], 'Player Stats'!B:B, Table6[[#This Row],[Home Team]])</f>
        <v>11</v>
      </c>
      <c r="I356" s="3">
        <f>Table6[[#This Row],[Away Kicking Points]]/IF(Table6[[#This Row],[Away Bowl Scores]]=0, 1, Table6[[#This Row],[Away Bowl Scores]])</f>
        <v>0.19230769230769232</v>
      </c>
      <c r="J356" s="3">
        <f>Table6[[#This Row],[Home Kicking Points]]/IF(Table6[[#This Row],[Home Bowl Scores]]=0, 1, Table6[[#This Row],[Home Bowl Scores]])</f>
        <v>0.47826086956521741</v>
      </c>
    </row>
    <row r="357" spans="1:10" x14ac:dyDescent="0.3">
      <c r="A357" t="s">
        <v>343</v>
      </c>
      <c r="B357" t="s">
        <v>728</v>
      </c>
      <c r="C357" t="s">
        <v>4836</v>
      </c>
      <c r="D357">
        <v>16244</v>
      </c>
      <c r="E357">
        <v>14</v>
      </c>
      <c r="F357">
        <v>52</v>
      </c>
      <c r="G357">
        <f>SUMIFS('Player Stats'!AH:AH, 'Player Stats'!A:A, Table6[[#This Row],[id]], 'Player Stats'!B:B, Table6[[#This Row],[Away Team]])</f>
        <v>10</v>
      </c>
      <c r="H357">
        <f>SUMIFS('Player Stats'!AH:AH, 'Player Stats'!A:A, Table6[[#This Row],[id]], 'Player Stats'!B:B, Table6[[#This Row],[Home Team]])</f>
        <v>2</v>
      </c>
      <c r="I357" s="3">
        <f>Table6[[#This Row],[Away Kicking Points]]/IF(Table6[[#This Row],[Away Bowl Scores]]=0, 1, Table6[[#This Row],[Away Bowl Scores]])</f>
        <v>0.19230769230769232</v>
      </c>
      <c r="J357" s="3">
        <f>Table6[[#This Row],[Home Kicking Points]]/IF(Table6[[#This Row],[Home Bowl Scores]]=0, 1, Table6[[#This Row],[Home Bowl Scores]])</f>
        <v>0.14285714285714285</v>
      </c>
    </row>
    <row r="358" spans="1:10" x14ac:dyDescent="0.3">
      <c r="A358" t="s">
        <v>746</v>
      </c>
      <c r="B358" t="s">
        <v>165</v>
      </c>
      <c r="C358" t="s">
        <v>4850</v>
      </c>
      <c r="D358">
        <v>5911</v>
      </c>
      <c r="E358">
        <v>10</v>
      </c>
      <c r="F358">
        <v>52</v>
      </c>
      <c r="G358">
        <f>SUMIFS('Player Stats'!AH:AH, 'Player Stats'!A:A, Table6[[#This Row],[id]], 'Player Stats'!B:B, Table6[[#This Row],[Away Team]])</f>
        <v>10</v>
      </c>
      <c r="H358">
        <f>SUMIFS('Player Stats'!AH:AH, 'Player Stats'!A:A, Table6[[#This Row],[id]], 'Player Stats'!B:B, Table6[[#This Row],[Home Team]])</f>
        <v>4</v>
      </c>
      <c r="I358" s="3">
        <f>Table6[[#This Row],[Away Kicking Points]]/IF(Table6[[#This Row],[Away Bowl Scores]]=0, 1, Table6[[#This Row],[Away Bowl Scores]])</f>
        <v>0.19230769230769232</v>
      </c>
      <c r="J358" s="3">
        <f>Table6[[#This Row],[Home Kicking Points]]/IF(Table6[[#This Row],[Home Bowl Scores]]=0, 1, Table6[[#This Row],[Home Bowl Scores]])</f>
        <v>0.4</v>
      </c>
    </row>
    <row r="359" spans="1:10" x14ac:dyDescent="0.3">
      <c r="A359" t="s">
        <v>2210</v>
      </c>
      <c r="B359" t="s">
        <v>1181</v>
      </c>
      <c r="C359" t="s">
        <v>4822</v>
      </c>
      <c r="D359">
        <v>13253</v>
      </c>
      <c r="E359">
        <v>34</v>
      </c>
      <c r="F359">
        <v>47</v>
      </c>
      <c r="G359">
        <f>SUMIFS('Player Stats'!AH:AH, 'Player Stats'!A:A, Table6[[#This Row],[id]], 'Player Stats'!B:B, Table6[[#This Row],[Away Team]])</f>
        <v>9</v>
      </c>
      <c r="H359">
        <f>SUMIFS('Player Stats'!AH:AH, 'Player Stats'!A:A, Table6[[#This Row],[id]], 'Player Stats'!B:B, Table6[[#This Row],[Home Team]])</f>
        <v>4</v>
      </c>
      <c r="I359" s="3">
        <f>Table6[[#This Row],[Away Kicking Points]]/IF(Table6[[#This Row],[Away Bowl Scores]]=0, 1, Table6[[#This Row],[Away Bowl Scores]])</f>
        <v>0.19148936170212766</v>
      </c>
      <c r="J359" s="3">
        <f>Table6[[#This Row],[Home Kicking Points]]/IF(Table6[[#This Row],[Home Bowl Scores]]=0, 1, Table6[[#This Row],[Home Bowl Scores]])</f>
        <v>0.11764705882352941</v>
      </c>
    </row>
    <row r="360" spans="1:10" x14ac:dyDescent="0.3">
      <c r="A360" t="s">
        <v>2133</v>
      </c>
      <c r="B360" t="s">
        <v>501</v>
      </c>
      <c r="C360" t="s">
        <v>4844</v>
      </c>
      <c r="D360">
        <v>1388</v>
      </c>
      <c r="E360">
        <v>29</v>
      </c>
      <c r="F360">
        <v>37</v>
      </c>
      <c r="G360">
        <f>SUMIFS('Player Stats'!AH:AH, 'Player Stats'!A:A, Table6[[#This Row],[id]], 'Player Stats'!B:B, Table6[[#This Row],[Away Team]])</f>
        <v>7</v>
      </c>
      <c r="H360">
        <f>SUMIFS('Player Stats'!AH:AH, 'Player Stats'!A:A, Table6[[#This Row],[id]], 'Player Stats'!B:B, Table6[[#This Row],[Home Team]])</f>
        <v>5</v>
      </c>
      <c r="I360" s="3">
        <f>Table6[[#This Row],[Away Kicking Points]]/IF(Table6[[#This Row],[Away Bowl Scores]]=0, 1, Table6[[#This Row],[Away Bowl Scores]])</f>
        <v>0.1891891891891892</v>
      </c>
      <c r="J360" s="3">
        <f>Table6[[#This Row],[Home Kicking Points]]/IF(Table6[[#This Row],[Home Bowl Scores]]=0, 1, Table6[[#This Row],[Home Bowl Scores]])</f>
        <v>0.17241379310344829</v>
      </c>
    </row>
    <row r="361" spans="1:10" x14ac:dyDescent="0.3">
      <c r="A361" t="s">
        <v>365</v>
      </c>
      <c r="B361" t="s">
        <v>670</v>
      </c>
      <c r="C361" t="s">
        <v>4859</v>
      </c>
      <c r="D361">
        <v>7307</v>
      </c>
      <c r="E361">
        <v>24</v>
      </c>
      <c r="F361">
        <v>37</v>
      </c>
      <c r="G361">
        <f>SUMIFS('Player Stats'!AH:AH, 'Player Stats'!A:A, Table6[[#This Row],[id]], 'Player Stats'!B:B, Table6[[#This Row],[Away Team]])</f>
        <v>7</v>
      </c>
      <c r="H361">
        <f>SUMIFS('Player Stats'!AH:AH, 'Player Stats'!A:A, Table6[[#This Row],[id]], 'Player Stats'!B:B, Table6[[#This Row],[Home Team]])</f>
        <v>6</v>
      </c>
      <c r="I361" s="3">
        <f>Table6[[#This Row],[Away Kicking Points]]/IF(Table6[[#This Row],[Away Bowl Scores]]=0, 1, Table6[[#This Row],[Away Bowl Scores]])</f>
        <v>0.1891891891891892</v>
      </c>
      <c r="J361" s="3">
        <f>Table6[[#This Row],[Home Kicking Points]]/IF(Table6[[#This Row],[Home Bowl Scores]]=0, 1, Table6[[#This Row],[Home Bowl Scores]])</f>
        <v>0.25</v>
      </c>
    </row>
    <row r="362" spans="1:10" x14ac:dyDescent="0.3">
      <c r="A362" t="s">
        <v>844</v>
      </c>
      <c r="B362" t="s">
        <v>2165</v>
      </c>
      <c r="C362" t="s">
        <v>4831</v>
      </c>
      <c r="D362">
        <v>17741</v>
      </c>
      <c r="E362">
        <v>37</v>
      </c>
      <c r="F362">
        <v>32</v>
      </c>
      <c r="G362">
        <f>SUMIFS('Player Stats'!AH:AH, 'Player Stats'!A:A, Table6[[#This Row],[id]], 'Player Stats'!B:B, Table6[[#This Row],[Away Team]])</f>
        <v>6</v>
      </c>
      <c r="H362">
        <f>SUMIFS('Player Stats'!AH:AH, 'Player Stats'!A:A, Table6[[#This Row],[id]], 'Player Stats'!B:B, Table6[[#This Row],[Home Team]])</f>
        <v>13</v>
      </c>
      <c r="I362" s="3">
        <f>Table6[[#This Row],[Away Kicking Points]]/IF(Table6[[#This Row],[Away Bowl Scores]]=0, 1, Table6[[#This Row],[Away Bowl Scores]])</f>
        <v>0.1875</v>
      </c>
      <c r="J362" s="3">
        <f>Table6[[#This Row],[Home Kicking Points]]/IF(Table6[[#This Row],[Home Bowl Scores]]=0, 1, Table6[[#This Row],[Home Bowl Scores]])</f>
        <v>0.35135135135135137</v>
      </c>
    </row>
    <row r="363" spans="1:10" x14ac:dyDescent="0.3">
      <c r="A363" t="s">
        <v>2526</v>
      </c>
      <c r="B363" t="s">
        <v>3877</v>
      </c>
      <c r="C363" t="s">
        <v>4797</v>
      </c>
      <c r="D363">
        <v>7300</v>
      </c>
      <c r="E363">
        <v>40</v>
      </c>
      <c r="F363">
        <v>59</v>
      </c>
      <c r="G363">
        <f>SUMIFS('Player Stats'!AH:AH, 'Player Stats'!A:A, Table6[[#This Row],[id]], 'Player Stats'!B:B, Table6[[#This Row],[Away Team]])</f>
        <v>11</v>
      </c>
      <c r="H363">
        <f>SUMIFS('Player Stats'!AH:AH, 'Player Stats'!A:A, Table6[[#This Row],[id]], 'Player Stats'!B:B, Table6[[#This Row],[Home Team]])</f>
        <v>10</v>
      </c>
      <c r="I363" s="3">
        <f>Table6[[#This Row],[Away Kicking Points]]/IF(Table6[[#This Row],[Away Bowl Scores]]=0, 1, Table6[[#This Row],[Away Bowl Scores]])</f>
        <v>0.1864406779661017</v>
      </c>
      <c r="J363" s="3">
        <f>Table6[[#This Row],[Home Kicking Points]]/IF(Table6[[#This Row],[Home Bowl Scores]]=0, 1, Table6[[#This Row],[Home Bowl Scores]])</f>
        <v>0.25</v>
      </c>
    </row>
    <row r="364" spans="1:10" x14ac:dyDescent="0.3">
      <c r="A364" t="s">
        <v>1181</v>
      </c>
      <c r="B364" t="s">
        <v>455</v>
      </c>
      <c r="C364" t="s">
        <v>4844</v>
      </c>
      <c r="D364">
        <v>10210</v>
      </c>
      <c r="E364">
        <v>41</v>
      </c>
      <c r="F364">
        <v>44</v>
      </c>
      <c r="G364">
        <f>SUMIFS('Player Stats'!AH:AH, 'Player Stats'!A:A, Table6[[#This Row],[id]], 'Player Stats'!B:B, Table6[[#This Row],[Away Team]])</f>
        <v>8</v>
      </c>
      <c r="H364">
        <f>SUMIFS('Player Stats'!AH:AH, 'Player Stats'!A:A, Table6[[#This Row],[id]], 'Player Stats'!B:B, Table6[[#This Row],[Home Team]])</f>
        <v>11</v>
      </c>
      <c r="I364" s="3">
        <f>Table6[[#This Row],[Away Kicking Points]]/IF(Table6[[#This Row],[Away Bowl Scores]]=0, 1, Table6[[#This Row],[Away Bowl Scores]])</f>
        <v>0.18181818181818182</v>
      </c>
      <c r="J364" s="3">
        <f>Table6[[#This Row],[Home Kicking Points]]/IF(Table6[[#This Row],[Home Bowl Scores]]=0, 1, Table6[[#This Row],[Home Bowl Scores]])</f>
        <v>0.26829268292682928</v>
      </c>
    </row>
    <row r="365" spans="1:10" x14ac:dyDescent="0.3">
      <c r="A365" t="s">
        <v>689</v>
      </c>
      <c r="B365" t="s">
        <v>505</v>
      </c>
      <c r="C365" t="s">
        <v>4811</v>
      </c>
      <c r="D365">
        <v>1393</v>
      </c>
      <c r="E365">
        <v>17</v>
      </c>
      <c r="F365">
        <v>66</v>
      </c>
      <c r="G365">
        <f>SUMIFS('Player Stats'!AH:AH, 'Player Stats'!A:A, Table6[[#This Row],[id]], 'Player Stats'!B:B, Table6[[#This Row],[Away Team]])</f>
        <v>12</v>
      </c>
      <c r="H365">
        <f>SUMIFS('Player Stats'!AH:AH, 'Player Stats'!A:A, Table6[[#This Row],[id]], 'Player Stats'!B:B, Table6[[#This Row],[Home Team]])</f>
        <v>5</v>
      </c>
      <c r="I365" s="3">
        <f>Table6[[#This Row],[Away Kicking Points]]/IF(Table6[[#This Row],[Away Bowl Scores]]=0, 1, Table6[[#This Row],[Away Bowl Scores]])</f>
        <v>0.18181818181818182</v>
      </c>
      <c r="J365" s="3">
        <f>Table6[[#This Row],[Home Kicking Points]]/IF(Table6[[#This Row],[Home Bowl Scores]]=0, 1, Table6[[#This Row],[Home Bowl Scores]])</f>
        <v>0.29411764705882354</v>
      </c>
    </row>
    <row r="366" spans="1:10" x14ac:dyDescent="0.3">
      <c r="A366" t="s">
        <v>1242</v>
      </c>
      <c r="B366" t="s">
        <v>1448</v>
      </c>
      <c r="C366" t="s">
        <v>4860</v>
      </c>
      <c r="D366">
        <v>2899</v>
      </c>
      <c r="E366">
        <v>35</v>
      </c>
      <c r="F366">
        <v>44</v>
      </c>
      <c r="G366">
        <f>SUMIFS('Player Stats'!AH:AH, 'Player Stats'!A:A, Table6[[#This Row],[id]], 'Player Stats'!B:B, Table6[[#This Row],[Away Team]])</f>
        <v>8</v>
      </c>
      <c r="H366">
        <f>SUMIFS('Player Stats'!AH:AH, 'Player Stats'!A:A, Table6[[#This Row],[id]], 'Player Stats'!B:B, Table6[[#This Row],[Home Team]])</f>
        <v>5</v>
      </c>
      <c r="I366" s="3">
        <f>Table6[[#This Row],[Away Kicking Points]]/IF(Table6[[#This Row],[Away Bowl Scores]]=0, 1, Table6[[#This Row],[Away Bowl Scores]])</f>
        <v>0.18181818181818182</v>
      </c>
      <c r="J366" s="3">
        <f>Table6[[#This Row],[Home Kicking Points]]/IF(Table6[[#This Row],[Home Bowl Scores]]=0, 1, Table6[[#This Row],[Home Bowl Scores]])</f>
        <v>0.14285714285714285</v>
      </c>
    </row>
    <row r="367" spans="1:10" x14ac:dyDescent="0.3">
      <c r="A367" t="s">
        <v>2978</v>
      </c>
      <c r="B367" t="s">
        <v>186</v>
      </c>
      <c r="C367" t="s">
        <v>4789</v>
      </c>
      <c r="D367">
        <v>11681</v>
      </c>
      <c r="E367">
        <v>27</v>
      </c>
      <c r="F367">
        <v>44</v>
      </c>
      <c r="G367">
        <f>SUMIFS('Player Stats'!AH:AH, 'Player Stats'!A:A, Table6[[#This Row],[id]], 'Player Stats'!B:B, Table6[[#This Row],[Away Team]])</f>
        <v>8</v>
      </c>
      <c r="H367">
        <f>SUMIFS('Player Stats'!AH:AH, 'Player Stats'!A:A, Table6[[#This Row],[id]], 'Player Stats'!B:B, Table6[[#This Row],[Home Team]])</f>
        <v>9</v>
      </c>
      <c r="I367" s="3">
        <f>Table6[[#This Row],[Away Kicking Points]]/IF(Table6[[#This Row],[Away Bowl Scores]]=0, 1, Table6[[#This Row],[Away Bowl Scores]])</f>
        <v>0.18181818181818182</v>
      </c>
      <c r="J367" s="3">
        <f>Table6[[#This Row],[Home Kicking Points]]/IF(Table6[[#This Row],[Home Bowl Scores]]=0, 1, Table6[[#This Row],[Home Bowl Scores]])</f>
        <v>0.33333333333333331</v>
      </c>
    </row>
    <row r="368" spans="1:10" x14ac:dyDescent="0.3">
      <c r="A368" t="s">
        <v>527</v>
      </c>
      <c r="B368" t="s">
        <v>2411</v>
      </c>
      <c r="C368" t="s">
        <v>4859</v>
      </c>
      <c r="D368">
        <v>4392</v>
      </c>
      <c r="E368">
        <v>48</v>
      </c>
      <c r="F368">
        <v>22</v>
      </c>
      <c r="G368">
        <f>SUMIFS('Player Stats'!AH:AH, 'Player Stats'!A:A, Table6[[#This Row],[id]], 'Player Stats'!B:B, Table6[[#This Row],[Away Team]])</f>
        <v>4</v>
      </c>
      <c r="H368">
        <f>SUMIFS('Player Stats'!AH:AH, 'Player Stats'!A:A, Table6[[#This Row],[id]], 'Player Stats'!B:B, Table6[[#This Row],[Home Team]])</f>
        <v>12</v>
      </c>
      <c r="I368" s="3">
        <f>Table6[[#This Row],[Away Kicking Points]]/IF(Table6[[#This Row],[Away Bowl Scores]]=0, 1, Table6[[#This Row],[Away Bowl Scores]])</f>
        <v>0.18181818181818182</v>
      </c>
      <c r="J368" s="3">
        <f>Table6[[#This Row],[Home Kicking Points]]/IF(Table6[[#This Row],[Home Bowl Scores]]=0, 1, Table6[[#This Row],[Home Bowl Scores]])</f>
        <v>0.25</v>
      </c>
    </row>
    <row r="369" spans="1:10" x14ac:dyDescent="0.3">
      <c r="A369" t="s">
        <v>1749</v>
      </c>
      <c r="B369" t="s">
        <v>1625</v>
      </c>
      <c r="C369" t="s">
        <v>4813</v>
      </c>
      <c r="D369">
        <v>10207</v>
      </c>
      <c r="E369">
        <v>38</v>
      </c>
      <c r="F369">
        <v>39</v>
      </c>
      <c r="G369">
        <f>SUMIFS('Player Stats'!AH:AH, 'Player Stats'!A:A, Table6[[#This Row],[id]], 'Player Stats'!B:B, Table6[[#This Row],[Away Team]])</f>
        <v>7</v>
      </c>
      <c r="H369">
        <f>SUMIFS('Player Stats'!AH:AH, 'Player Stats'!A:A, Table6[[#This Row],[id]], 'Player Stats'!B:B, Table6[[#This Row],[Home Team]])</f>
        <v>8</v>
      </c>
      <c r="I369" s="3">
        <f>Table6[[#This Row],[Away Kicking Points]]/IF(Table6[[#This Row],[Away Bowl Scores]]=0, 1, Table6[[#This Row],[Away Bowl Scores]])</f>
        <v>0.17948717948717949</v>
      </c>
      <c r="J369" s="3">
        <f>Table6[[#This Row],[Home Kicking Points]]/IF(Table6[[#This Row],[Home Bowl Scores]]=0, 1, Table6[[#This Row],[Home Bowl Scores]])</f>
        <v>0.21052631578947367</v>
      </c>
    </row>
    <row r="370" spans="1:10" x14ac:dyDescent="0.3">
      <c r="A370" t="s">
        <v>826</v>
      </c>
      <c r="B370" t="s">
        <v>1063</v>
      </c>
      <c r="C370" t="s">
        <v>4824</v>
      </c>
      <c r="D370">
        <v>14744</v>
      </c>
      <c r="E370">
        <v>24</v>
      </c>
      <c r="F370">
        <v>51</v>
      </c>
      <c r="G370">
        <f>SUMIFS('Player Stats'!AH:AH, 'Player Stats'!A:A, Table6[[#This Row],[id]], 'Player Stats'!B:B, Table6[[#This Row],[Away Team]])</f>
        <v>9</v>
      </c>
      <c r="H370">
        <f>SUMIFS('Player Stats'!AH:AH, 'Player Stats'!A:A, Table6[[#This Row],[id]], 'Player Stats'!B:B, Table6[[#This Row],[Home Team]])</f>
        <v>6</v>
      </c>
      <c r="I370" s="3">
        <f>Table6[[#This Row],[Away Kicking Points]]/IF(Table6[[#This Row],[Away Bowl Scores]]=0, 1, Table6[[#This Row],[Away Bowl Scores]])</f>
        <v>0.17647058823529413</v>
      </c>
      <c r="J370" s="3">
        <f>Table6[[#This Row],[Home Kicking Points]]/IF(Table6[[#This Row],[Home Bowl Scores]]=0, 1, Table6[[#This Row],[Home Bowl Scores]])</f>
        <v>0.25</v>
      </c>
    </row>
    <row r="371" spans="1:10" x14ac:dyDescent="0.3">
      <c r="A371" t="s">
        <v>591</v>
      </c>
      <c r="B371" t="s">
        <v>593</v>
      </c>
      <c r="C371" t="s">
        <v>4809</v>
      </c>
      <c r="D371">
        <v>27088</v>
      </c>
      <c r="E371">
        <v>39</v>
      </c>
      <c r="F371">
        <v>46</v>
      </c>
      <c r="G371">
        <f>SUMIFS('Player Stats'!AH:AH, 'Player Stats'!A:A, Table6[[#This Row],[id]], 'Player Stats'!B:B, Table6[[#This Row],[Away Team]])</f>
        <v>8</v>
      </c>
      <c r="H371">
        <f>SUMIFS('Player Stats'!AH:AH, 'Player Stats'!A:A, Table6[[#This Row],[id]], 'Player Stats'!B:B, Table6[[#This Row],[Home Team]])</f>
        <v>7</v>
      </c>
      <c r="I371" s="3">
        <f>Table6[[#This Row],[Away Kicking Points]]/IF(Table6[[#This Row],[Away Bowl Scores]]=0, 1, Table6[[#This Row],[Away Bowl Scores]])</f>
        <v>0.17391304347826086</v>
      </c>
      <c r="J371" s="3">
        <f>Table6[[#This Row],[Home Kicking Points]]/IF(Table6[[#This Row],[Home Bowl Scores]]=0, 1, Table6[[#This Row],[Home Bowl Scores]])</f>
        <v>0.17948717948717949</v>
      </c>
    </row>
    <row r="372" spans="1:10" x14ac:dyDescent="0.3">
      <c r="A372" t="s">
        <v>1728</v>
      </c>
      <c r="B372" t="s">
        <v>2526</v>
      </c>
      <c r="C372" t="s">
        <v>4797</v>
      </c>
      <c r="D372">
        <v>4386</v>
      </c>
      <c r="E372">
        <v>28</v>
      </c>
      <c r="F372">
        <v>36</v>
      </c>
      <c r="G372">
        <f>SUMIFS('Player Stats'!AH:AH, 'Player Stats'!A:A, Table6[[#This Row],[id]], 'Player Stats'!B:B, Table6[[#This Row],[Away Team]])</f>
        <v>6</v>
      </c>
      <c r="H372">
        <f>SUMIFS('Player Stats'!AH:AH, 'Player Stats'!A:A, Table6[[#This Row],[id]], 'Player Stats'!B:B, Table6[[#This Row],[Home Team]])</f>
        <v>4</v>
      </c>
      <c r="I372" s="3">
        <f>Table6[[#This Row],[Away Kicking Points]]/IF(Table6[[#This Row],[Away Bowl Scores]]=0, 1, Table6[[#This Row],[Away Bowl Scores]])</f>
        <v>0.16666666666666666</v>
      </c>
      <c r="J372" s="3">
        <f>Table6[[#This Row],[Home Kicking Points]]/IF(Table6[[#This Row],[Home Bowl Scores]]=0, 1, Table6[[#This Row],[Home Bowl Scores]])</f>
        <v>0.14285714285714285</v>
      </c>
    </row>
    <row r="373" spans="1:10" x14ac:dyDescent="0.3">
      <c r="A373" t="s">
        <v>505</v>
      </c>
      <c r="B373" t="s">
        <v>1181</v>
      </c>
      <c r="C373" t="s">
        <v>4845</v>
      </c>
      <c r="D373">
        <v>16241</v>
      </c>
      <c r="E373">
        <v>45</v>
      </c>
      <c r="F373">
        <v>38</v>
      </c>
      <c r="G373">
        <f>SUMIFS('Player Stats'!AH:AH, 'Player Stats'!A:A, Table6[[#This Row],[id]], 'Player Stats'!B:B, Table6[[#This Row],[Away Team]])</f>
        <v>6</v>
      </c>
      <c r="H373">
        <f>SUMIFS('Player Stats'!AH:AH, 'Player Stats'!A:A, Table6[[#This Row],[id]], 'Player Stats'!B:B, Table6[[#This Row],[Home Team]])</f>
        <v>9</v>
      </c>
      <c r="I373" s="3">
        <f>Table6[[#This Row],[Away Kicking Points]]/IF(Table6[[#This Row],[Away Bowl Scores]]=0, 1, Table6[[#This Row],[Away Bowl Scores]])</f>
        <v>0.15789473684210525</v>
      </c>
      <c r="J373" s="3">
        <f>Table6[[#This Row],[Home Kicking Points]]/IF(Table6[[#This Row],[Home Bowl Scores]]=0, 1, Table6[[#This Row],[Home Bowl Scores]])</f>
        <v>0.2</v>
      </c>
    </row>
    <row r="374" spans="1:10" x14ac:dyDescent="0.3">
      <c r="A374" t="s">
        <v>1331</v>
      </c>
      <c r="B374" t="s">
        <v>882</v>
      </c>
      <c r="C374" t="s">
        <v>4839</v>
      </c>
      <c r="D374">
        <v>16254</v>
      </c>
      <c r="E374">
        <v>22</v>
      </c>
      <c r="F374">
        <v>19</v>
      </c>
      <c r="G374">
        <f>SUMIFS('Player Stats'!AH:AH, 'Player Stats'!A:A, Table6[[#This Row],[id]], 'Player Stats'!B:B, Table6[[#This Row],[Away Team]])</f>
        <v>3</v>
      </c>
      <c r="H374">
        <f>SUMIFS('Player Stats'!AH:AH, 'Player Stats'!A:A, Table6[[#This Row],[id]], 'Player Stats'!B:B, Table6[[#This Row],[Home Team]])</f>
        <v>8</v>
      </c>
      <c r="I374" s="3">
        <f>Table6[[#This Row],[Away Kicking Points]]/IF(Table6[[#This Row],[Away Bowl Scores]]=0, 1, Table6[[#This Row],[Away Bowl Scores]])</f>
        <v>0.15789473684210525</v>
      </c>
      <c r="J374" s="3">
        <f>Table6[[#This Row],[Home Kicking Points]]/IF(Table6[[#This Row],[Home Bowl Scores]]=0, 1, Table6[[#This Row],[Home Bowl Scores]])</f>
        <v>0.36363636363636365</v>
      </c>
    </row>
    <row r="375" spans="1:10" x14ac:dyDescent="0.3">
      <c r="A375" t="s">
        <v>1349</v>
      </c>
      <c r="B375" t="s">
        <v>1473</v>
      </c>
      <c r="C375" t="s">
        <v>4844</v>
      </c>
      <c r="D375">
        <v>8721</v>
      </c>
      <c r="E375">
        <v>40</v>
      </c>
      <c r="F375">
        <v>45</v>
      </c>
      <c r="G375">
        <f>SUMIFS('Player Stats'!AH:AH, 'Player Stats'!A:A, Table6[[#This Row],[id]], 'Player Stats'!B:B, Table6[[#This Row],[Away Team]])</f>
        <v>7</v>
      </c>
      <c r="H375">
        <f>SUMIFS('Player Stats'!AH:AH, 'Player Stats'!A:A, Table6[[#This Row],[id]], 'Player Stats'!B:B, Table6[[#This Row],[Home Team]])</f>
        <v>16</v>
      </c>
      <c r="I375" s="3">
        <f>Table6[[#This Row],[Away Kicking Points]]/IF(Table6[[#This Row],[Away Bowl Scores]]=0, 1, Table6[[#This Row],[Away Bowl Scores]])</f>
        <v>0.15555555555555556</v>
      </c>
      <c r="J375" s="3">
        <f>Table6[[#This Row],[Home Kicking Points]]/IF(Table6[[#This Row],[Home Bowl Scores]]=0, 1, Table6[[#This Row],[Home Bowl Scores]])</f>
        <v>0.4</v>
      </c>
    </row>
    <row r="376" spans="1:10" x14ac:dyDescent="0.3">
      <c r="A376" t="s">
        <v>165</v>
      </c>
      <c r="B376" t="s">
        <v>611</v>
      </c>
      <c r="C376" t="s">
        <v>4800</v>
      </c>
      <c r="D376">
        <v>25533</v>
      </c>
      <c r="E376">
        <v>55</v>
      </c>
      <c r="F376">
        <v>52</v>
      </c>
      <c r="G376">
        <f>SUMIFS('Player Stats'!AH:AH, 'Player Stats'!A:A, Table6[[#This Row],[id]], 'Player Stats'!B:B, Table6[[#This Row],[Away Team]])</f>
        <v>8</v>
      </c>
      <c r="H376">
        <f>SUMIFS('Player Stats'!AH:AH, 'Player Stats'!A:A, Table6[[#This Row],[id]], 'Player Stats'!B:B, Table6[[#This Row],[Home Team]])</f>
        <v>13</v>
      </c>
      <c r="I376" s="3">
        <f>Table6[[#This Row],[Away Kicking Points]]/IF(Table6[[#This Row],[Away Bowl Scores]]=0, 1, Table6[[#This Row],[Away Bowl Scores]])</f>
        <v>0.15384615384615385</v>
      </c>
      <c r="J376" s="3">
        <f>Table6[[#This Row],[Home Kicking Points]]/IF(Table6[[#This Row],[Home Bowl Scores]]=0, 1, Table6[[#This Row],[Home Bowl Scores]])</f>
        <v>0.23636363636363636</v>
      </c>
    </row>
    <row r="377" spans="1:10" x14ac:dyDescent="0.3">
      <c r="A377" t="s">
        <v>786</v>
      </c>
      <c r="B377" t="s">
        <v>479</v>
      </c>
      <c r="C377" t="s">
        <v>4811</v>
      </c>
      <c r="D377">
        <v>17746</v>
      </c>
      <c r="E377">
        <v>67</v>
      </c>
      <c r="F377">
        <v>56</v>
      </c>
      <c r="G377">
        <f>SUMIFS('Player Stats'!AH:AH, 'Player Stats'!A:A, Table6[[#This Row],[id]], 'Player Stats'!B:B, Table6[[#This Row],[Away Team]])</f>
        <v>8</v>
      </c>
      <c r="H377">
        <f>SUMIFS('Player Stats'!AH:AH, 'Player Stats'!A:A, Table6[[#This Row],[id]], 'Player Stats'!B:B, Table6[[#This Row],[Home Team]])</f>
        <v>11</v>
      </c>
      <c r="I377" s="3">
        <f>Table6[[#This Row],[Away Kicking Points]]/IF(Table6[[#This Row],[Away Bowl Scores]]=0, 1, Table6[[#This Row],[Away Bowl Scores]])</f>
        <v>0.14285714285714285</v>
      </c>
      <c r="J377" s="3">
        <f>Table6[[#This Row],[Home Kicking Points]]/IF(Table6[[#This Row],[Home Bowl Scores]]=0, 1, Table6[[#This Row],[Home Bowl Scores]])</f>
        <v>0.16417910447761194</v>
      </c>
    </row>
    <row r="378" spans="1:10" x14ac:dyDescent="0.3">
      <c r="A378" t="s">
        <v>118</v>
      </c>
      <c r="B378" t="s">
        <v>87</v>
      </c>
      <c r="C378" t="s">
        <v>4826</v>
      </c>
      <c r="D378">
        <v>23972</v>
      </c>
      <c r="E378">
        <v>44</v>
      </c>
      <c r="F378">
        <v>63</v>
      </c>
      <c r="G378">
        <f>SUMIFS('Player Stats'!AH:AH, 'Player Stats'!A:A, Table6[[#This Row],[id]], 'Player Stats'!B:B, Table6[[#This Row],[Away Team]])</f>
        <v>9</v>
      </c>
      <c r="H378">
        <f>SUMIFS('Player Stats'!AH:AH, 'Player Stats'!A:A, Table6[[#This Row],[id]], 'Player Stats'!B:B, Table6[[#This Row],[Home Team]])</f>
        <v>8</v>
      </c>
      <c r="I378" s="3">
        <f>Table6[[#This Row],[Away Kicking Points]]/IF(Table6[[#This Row],[Away Bowl Scores]]=0, 1, Table6[[#This Row],[Away Bowl Scores]])</f>
        <v>0.14285714285714285</v>
      </c>
      <c r="J378" s="3">
        <f>Table6[[#This Row],[Home Kicking Points]]/IF(Table6[[#This Row],[Home Bowl Scores]]=0, 1, Table6[[#This Row],[Home Bowl Scores]])</f>
        <v>0.18181818181818182</v>
      </c>
    </row>
    <row r="379" spans="1:10" x14ac:dyDescent="0.3">
      <c r="A379" t="s">
        <v>527</v>
      </c>
      <c r="B379" t="s">
        <v>808</v>
      </c>
      <c r="C379" t="s">
        <v>4816</v>
      </c>
      <c r="D379">
        <v>17763</v>
      </c>
      <c r="E379">
        <v>33</v>
      </c>
      <c r="F379">
        <v>70</v>
      </c>
      <c r="G379">
        <f>SUMIFS('Player Stats'!AH:AH, 'Player Stats'!A:A, Table6[[#This Row],[id]], 'Player Stats'!B:B, Table6[[#This Row],[Away Team]])</f>
        <v>10</v>
      </c>
      <c r="H379">
        <f>SUMIFS('Player Stats'!AH:AH, 'Player Stats'!A:A, Table6[[#This Row],[id]], 'Player Stats'!B:B, Table6[[#This Row],[Home Team]])</f>
        <v>9</v>
      </c>
      <c r="I379" s="3">
        <f>Table6[[#This Row],[Away Kicking Points]]/IF(Table6[[#This Row],[Away Bowl Scores]]=0, 1, Table6[[#This Row],[Away Bowl Scores]])</f>
        <v>0.14285714285714285</v>
      </c>
      <c r="J379" s="3">
        <f>Table6[[#This Row],[Home Kicking Points]]/IF(Table6[[#This Row],[Home Bowl Scores]]=0, 1, Table6[[#This Row],[Home Bowl Scores]])</f>
        <v>0.27272727272727271</v>
      </c>
    </row>
    <row r="380" spans="1:10" x14ac:dyDescent="0.3">
      <c r="A380" t="s">
        <v>611</v>
      </c>
      <c r="B380" t="s">
        <v>1153</v>
      </c>
      <c r="C380" t="s">
        <v>4844</v>
      </c>
      <c r="D380">
        <v>5892</v>
      </c>
      <c r="E380">
        <v>52</v>
      </c>
      <c r="F380">
        <v>49</v>
      </c>
      <c r="G380">
        <f>SUMIFS('Player Stats'!AH:AH, 'Player Stats'!A:A, Table6[[#This Row],[id]], 'Player Stats'!B:B, Table6[[#This Row],[Away Team]])</f>
        <v>7</v>
      </c>
      <c r="H380">
        <f>SUMIFS('Player Stats'!AH:AH, 'Player Stats'!A:A, Table6[[#This Row],[id]], 'Player Stats'!B:B, Table6[[#This Row],[Home Team]])</f>
        <v>10</v>
      </c>
      <c r="I380" s="3">
        <f>Table6[[#This Row],[Away Kicking Points]]/IF(Table6[[#This Row],[Away Bowl Scores]]=0, 1, Table6[[#This Row],[Away Bowl Scores]])</f>
        <v>0.14285714285714285</v>
      </c>
      <c r="J380" s="3">
        <f>Table6[[#This Row],[Home Kicking Points]]/IF(Table6[[#This Row],[Home Bowl Scores]]=0, 1, Table6[[#This Row],[Home Bowl Scores]])</f>
        <v>0.19230769230769232</v>
      </c>
    </row>
    <row r="381" spans="1:10" x14ac:dyDescent="0.3">
      <c r="A381" t="s">
        <v>2526</v>
      </c>
      <c r="B381" t="s">
        <v>165</v>
      </c>
      <c r="C381" t="s">
        <v>4797</v>
      </c>
      <c r="D381">
        <v>16225</v>
      </c>
      <c r="E381">
        <v>62</v>
      </c>
      <c r="F381">
        <v>35</v>
      </c>
      <c r="G381">
        <f>SUMIFS('Player Stats'!AH:AH, 'Player Stats'!A:A, Table6[[#This Row],[id]], 'Player Stats'!B:B, Table6[[#This Row],[Away Team]])</f>
        <v>5</v>
      </c>
      <c r="H381">
        <f>SUMIFS('Player Stats'!AH:AH, 'Player Stats'!A:A, Table6[[#This Row],[id]], 'Player Stats'!B:B, Table6[[#This Row],[Home Team]])</f>
        <v>14</v>
      </c>
      <c r="I381" s="3">
        <f>Table6[[#This Row],[Away Kicking Points]]/IF(Table6[[#This Row],[Away Bowl Scores]]=0, 1, Table6[[#This Row],[Away Bowl Scores]])</f>
        <v>0.14285714285714285</v>
      </c>
      <c r="J381" s="3">
        <f>Table6[[#This Row],[Home Kicking Points]]/IF(Table6[[#This Row],[Home Bowl Scores]]=0, 1, Table6[[#This Row],[Home Bowl Scores]])</f>
        <v>0.22580645161290322</v>
      </c>
    </row>
    <row r="382" spans="1:10" x14ac:dyDescent="0.3">
      <c r="A382" t="s">
        <v>1170</v>
      </c>
      <c r="B382" t="s">
        <v>3699</v>
      </c>
      <c r="C382" t="s">
        <v>4797</v>
      </c>
      <c r="D382">
        <v>8718</v>
      </c>
      <c r="E382">
        <v>48</v>
      </c>
      <c r="F382">
        <v>49</v>
      </c>
      <c r="G382">
        <f>SUMIFS('Player Stats'!AH:AH, 'Player Stats'!A:A, Table6[[#This Row],[id]], 'Player Stats'!B:B, Table6[[#This Row],[Away Team]])</f>
        <v>7</v>
      </c>
      <c r="H382">
        <f>SUMIFS('Player Stats'!AH:AH, 'Player Stats'!A:A, Table6[[#This Row],[id]], 'Player Stats'!B:B, Table6[[#This Row],[Home Team]])</f>
        <v>12</v>
      </c>
      <c r="I382" s="3">
        <f>Table6[[#This Row],[Away Kicking Points]]/IF(Table6[[#This Row],[Away Bowl Scores]]=0, 1, Table6[[#This Row],[Away Bowl Scores]])</f>
        <v>0.14285714285714285</v>
      </c>
      <c r="J382" s="3">
        <f>Table6[[#This Row],[Home Kicking Points]]/IF(Table6[[#This Row],[Home Bowl Scores]]=0, 1, Table6[[#This Row],[Home Bowl Scores]])</f>
        <v>0.25</v>
      </c>
    </row>
    <row r="383" spans="1:10" x14ac:dyDescent="0.3">
      <c r="A383" t="s">
        <v>283</v>
      </c>
      <c r="B383" t="s">
        <v>1349</v>
      </c>
      <c r="C383" t="s">
        <v>4832</v>
      </c>
      <c r="D383">
        <v>19255</v>
      </c>
      <c r="E383">
        <v>62</v>
      </c>
      <c r="F383">
        <v>28</v>
      </c>
      <c r="G383">
        <f>SUMIFS('Player Stats'!AH:AH, 'Player Stats'!A:A, Table6[[#This Row],[id]], 'Player Stats'!B:B, Table6[[#This Row],[Away Team]])</f>
        <v>4</v>
      </c>
      <c r="H383">
        <f>SUMIFS('Player Stats'!AH:AH, 'Player Stats'!A:A, Table6[[#This Row],[id]], 'Player Stats'!B:B, Table6[[#This Row],[Home Team]])</f>
        <v>8</v>
      </c>
      <c r="I383" s="3">
        <f>Table6[[#This Row],[Away Kicking Points]]/IF(Table6[[#This Row],[Away Bowl Scores]]=0, 1, Table6[[#This Row],[Away Bowl Scores]])</f>
        <v>0.14285714285714285</v>
      </c>
      <c r="J383" s="3">
        <f>Table6[[#This Row],[Home Kicking Points]]/IF(Table6[[#This Row],[Home Bowl Scores]]=0, 1, Table6[[#This Row],[Home Bowl Scores]])</f>
        <v>0.12903225806451613</v>
      </c>
    </row>
    <row r="384" spans="1:10" x14ac:dyDescent="0.3">
      <c r="A384" t="s">
        <v>317</v>
      </c>
      <c r="B384" t="s">
        <v>319</v>
      </c>
      <c r="C384" t="s">
        <v>4797</v>
      </c>
      <c r="D384">
        <v>27076</v>
      </c>
      <c r="E384">
        <v>52</v>
      </c>
      <c r="F384">
        <v>35</v>
      </c>
      <c r="G384">
        <f>SUMIFS('Player Stats'!AH:AH, 'Player Stats'!A:A, Table6[[#This Row],[id]], 'Player Stats'!B:B, Table6[[#This Row],[Away Team]])</f>
        <v>5</v>
      </c>
      <c r="H384">
        <f>SUMIFS('Player Stats'!AH:AH, 'Player Stats'!A:A, Table6[[#This Row],[id]], 'Player Stats'!B:B, Table6[[#This Row],[Home Team]])</f>
        <v>10</v>
      </c>
      <c r="I384" s="3">
        <f>Table6[[#This Row],[Away Kicking Points]]/IF(Table6[[#This Row],[Away Bowl Scores]]=0, 1, Table6[[#This Row],[Away Bowl Scores]])</f>
        <v>0.14285714285714285</v>
      </c>
      <c r="J384" s="3">
        <f>Table6[[#This Row],[Home Kicking Points]]/IF(Table6[[#This Row],[Home Bowl Scores]]=0, 1, Table6[[#This Row],[Home Bowl Scores]])</f>
        <v>0.19230769230769232</v>
      </c>
    </row>
    <row r="385" spans="1:10" x14ac:dyDescent="0.3">
      <c r="A385" t="s">
        <v>1035</v>
      </c>
      <c r="B385" t="s">
        <v>237</v>
      </c>
      <c r="C385" t="s">
        <v>4850</v>
      </c>
      <c r="D385">
        <v>14733</v>
      </c>
      <c r="E385">
        <v>43</v>
      </c>
      <c r="F385">
        <v>42</v>
      </c>
      <c r="G385">
        <f>SUMIFS('Player Stats'!AH:AH, 'Player Stats'!A:A, Table6[[#This Row],[id]], 'Player Stats'!B:B, Table6[[#This Row],[Away Team]])</f>
        <v>6</v>
      </c>
      <c r="H385">
        <f>SUMIFS('Player Stats'!AH:AH, 'Player Stats'!A:A, Table6[[#This Row],[id]], 'Player Stats'!B:B, Table6[[#This Row],[Home Team]])</f>
        <v>5</v>
      </c>
      <c r="I385" s="3">
        <f>Table6[[#This Row],[Away Kicking Points]]/IF(Table6[[#This Row],[Away Bowl Scores]]=0, 1, Table6[[#This Row],[Away Bowl Scores]])</f>
        <v>0.14285714285714285</v>
      </c>
      <c r="J385" s="3">
        <f>Table6[[#This Row],[Home Kicking Points]]/IF(Table6[[#This Row],[Home Bowl Scores]]=0, 1, Table6[[#This Row],[Home Bowl Scores]])</f>
        <v>0.11627906976744186</v>
      </c>
    </row>
    <row r="386" spans="1:10" x14ac:dyDescent="0.3">
      <c r="A386" t="s">
        <v>1242</v>
      </c>
      <c r="B386" t="s">
        <v>479</v>
      </c>
      <c r="C386" t="s">
        <v>4822</v>
      </c>
      <c r="D386">
        <v>23964</v>
      </c>
      <c r="E386">
        <v>41</v>
      </c>
      <c r="F386">
        <v>42</v>
      </c>
      <c r="G386">
        <f>SUMIFS('Player Stats'!AH:AH, 'Player Stats'!A:A, Table6[[#This Row],[id]], 'Player Stats'!B:B, Table6[[#This Row],[Away Team]])</f>
        <v>6</v>
      </c>
      <c r="H386">
        <f>SUMIFS('Player Stats'!AH:AH, 'Player Stats'!A:A, Table6[[#This Row],[id]], 'Player Stats'!B:B, Table6[[#This Row],[Home Team]])</f>
        <v>11</v>
      </c>
      <c r="I386" s="3">
        <f>Table6[[#This Row],[Away Kicking Points]]/IF(Table6[[#This Row],[Away Bowl Scores]]=0, 1, Table6[[#This Row],[Away Bowl Scores]])</f>
        <v>0.14285714285714285</v>
      </c>
      <c r="J386" s="3">
        <f>Table6[[#This Row],[Home Kicking Points]]/IF(Table6[[#This Row],[Home Bowl Scores]]=0, 1, Table6[[#This Row],[Home Bowl Scores]])</f>
        <v>0.26829268292682928</v>
      </c>
    </row>
    <row r="387" spans="1:10" x14ac:dyDescent="0.3">
      <c r="A387" t="s">
        <v>767</v>
      </c>
      <c r="B387" t="s">
        <v>1181</v>
      </c>
      <c r="C387" t="s">
        <v>4828</v>
      </c>
      <c r="D387">
        <v>25518</v>
      </c>
      <c r="E387">
        <v>27</v>
      </c>
      <c r="F387">
        <v>56</v>
      </c>
      <c r="G387">
        <f>SUMIFS('Player Stats'!AH:AH, 'Player Stats'!A:A, Table6[[#This Row],[id]], 'Player Stats'!B:B, Table6[[#This Row],[Away Team]])</f>
        <v>8</v>
      </c>
      <c r="H387">
        <f>SUMIFS('Player Stats'!AH:AH, 'Player Stats'!A:A, Table6[[#This Row],[id]], 'Player Stats'!B:B, Table6[[#This Row],[Home Team]])</f>
        <v>3</v>
      </c>
      <c r="I387" s="3">
        <f>Table6[[#This Row],[Away Kicking Points]]/IF(Table6[[#This Row],[Away Bowl Scores]]=0, 1, Table6[[#This Row],[Away Bowl Scores]])</f>
        <v>0.14285714285714285</v>
      </c>
      <c r="J387" s="3">
        <f>Table6[[#This Row],[Home Kicking Points]]/IF(Table6[[#This Row],[Home Bowl Scores]]=0, 1, Table6[[#This Row],[Home Bowl Scores]])</f>
        <v>0.1111111111111111</v>
      </c>
    </row>
    <row r="388" spans="1:10" x14ac:dyDescent="0.3">
      <c r="A388" t="s">
        <v>118</v>
      </c>
      <c r="B388" t="s">
        <v>715</v>
      </c>
      <c r="C388" t="s">
        <v>4802</v>
      </c>
      <c r="D388">
        <v>17743</v>
      </c>
      <c r="E388">
        <v>41</v>
      </c>
      <c r="F388">
        <v>42</v>
      </c>
      <c r="G388">
        <f>SUMIFS('Player Stats'!AH:AH, 'Player Stats'!A:A, Table6[[#This Row],[id]], 'Player Stats'!B:B, Table6[[#This Row],[Away Team]])</f>
        <v>6</v>
      </c>
      <c r="H388">
        <f>SUMIFS('Player Stats'!AH:AH, 'Player Stats'!A:A, Table6[[#This Row],[id]], 'Player Stats'!B:B, Table6[[#This Row],[Home Team]])</f>
        <v>5</v>
      </c>
      <c r="I388" s="3">
        <f>Table6[[#This Row],[Away Kicking Points]]/IF(Table6[[#This Row],[Away Bowl Scores]]=0, 1, Table6[[#This Row],[Away Bowl Scores]])</f>
        <v>0.14285714285714285</v>
      </c>
      <c r="J388" s="3">
        <f>Table6[[#This Row],[Home Kicking Points]]/IF(Table6[[#This Row],[Home Bowl Scores]]=0, 1, Table6[[#This Row],[Home Bowl Scores]])</f>
        <v>0.12195121951219512</v>
      </c>
    </row>
    <row r="389" spans="1:10" x14ac:dyDescent="0.3">
      <c r="A389" t="s">
        <v>380</v>
      </c>
      <c r="B389" t="s">
        <v>3087</v>
      </c>
      <c r="C389" t="s">
        <v>4861</v>
      </c>
      <c r="D389">
        <v>5887</v>
      </c>
      <c r="E389">
        <v>26</v>
      </c>
      <c r="F389">
        <v>56</v>
      </c>
      <c r="G389">
        <f>SUMIFS('Player Stats'!AH:AH, 'Player Stats'!A:A, Table6[[#This Row],[id]], 'Player Stats'!B:B, Table6[[#This Row],[Away Team]])</f>
        <v>8</v>
      </c>
      <c r="H389">
        <f>SUMIFS('Player Stats'!AH:AH, 'Player Stats'!A:A, Table6[[#This Row],[id]], 'Player Stats'!B:B, Table6[[#This Row],[Home Team]])</f>
        <v>8</v>
      </c>
      <c r="I389" s="3">
        <f>Table6[[#This Row],[Away Kicking Points]]/IF(Table6[[#This Row],[Away Bowl Scores]]=0, 1, Table6[[#This Row],[Away Bowl Scores]])</f>
        <v>0.14285714285714285</v>
      </c>
      <c r="J389" s="3">
        <f>Table6[[#This Row],[Home Kicking Points]]/IF(Table6[[#This Row],[Home Bowl Scores]]=0, 1, Table6[[#This Row],[Home Bowl Scores]])</f>
        <v>0.30769230769230771</v>
      </c>
    </row>
    <row r="390" spans="1:10" x14ac:dyDescent="0.3">
      <c r="A390" t="s">
        <v>380</v>
      </c>
      <c r="B390" t="s">
        <v>343</v>
      </c>
      <c r="C390" t="s">
        <v>4810</v>
      </c>
      <c r="D390">
        <v>25519</v>
      </c>
      <c r="E390">
        <v>51</v>
      </c>
      <c r="F390">
        <v>28</v>
      </c>
      <c r="G390">
        <f>SUMIFS('Player Stats'!AH:AH, 'Player Stats'!A:A, Table6[[#This Row],[id]], 'Player Stats'!B:B, Table6[[#This Row],[Away Team]])</f>
        <v>4</v>
      </c>
      <c r="H390">
        <f>SUMIFS('Player Stats'!AH:AH, 'Player Stats'!A:A, Table6[[#This Row],[id]], 'Player Stats'!B:B, Table6[[#This Row],[Home Team]])</f>
        <v>9</v>
      </c>
      <c r="I390" s="3">
        <f>Table6[[#This Row],[Away Kicking Points]]/IF(Table6[[#This Row],[Away Bowl Scores]]=0, 1, Table6[[#This Row],[Away Bowl Scores]])</f>
        <v>0.14285714285714285</v>
      </c>
      <c r="J390" s="3">
        <f>Table6[[#This Row],[Home Kicking Points]]/IF(Table6[[#This Row],[Home Bowl Scores]]=0, 1, Table6[[#This Row],[Home Bowl Scores]])</f>
        <v>0.17647058823529413</v>
      </c>
    </row>
    <row r="391" spans="1:10" x14ac:dyDescent="0.3">
      <c r="A391" t="s">
        <v>1153</v>
      </c>
      <c r="B391" t="s">
        <v>715</v>
      </c>
      <c r="C391" t="s">
        <v>4795</v>
      </c>
      <c r="D391">
        <v>11695</v>
      </c>
      <c r="E391">
        <v>36</v>
      </c>
      <c r="F391">
        <v>42</v>
      </c>
      <c r="G391">
        <f>SUMIFS('Player Stats'!AH:AH, 'Player Stats'!A:A, Table6[[#This Row],[id]], 'Player Stats'!B:B, Table6[[#This Row],[Away Team]])</f>
        <v>6</v>
      </c>
      <c r="H391">
        <f>SUMIFS('Player Stats'!AH:AH, 'Player Stats'!A:A, Table6[[#This Row],[id]], 'Player Stats'!B:B, Table6[[#This Row],[Home Team]])</f>
        <v>12</v>
      </c>
      <c r="I391" s="3">
        <f>Table6[[#This Row],[Away Kicking Points]]/IF(Table6[[#This Row],[Away Bowl Scores]]=0, 1, Table6[[#This Row],[Away Bowl Scores]])</f>
        <v>0.14285714285714285</v>
      </c>
      <c r="J391" s="3">
        <f>Table6[[#This Row],[Home Kicking Points]]/IF(Table6[[#This Row],[Home Bowl Scores]]=0, 1, Table6[[#This Row],[Home Bowl Scores]])</f>
        <v>0.33333333333333331</v>
      </c>
    </row>
    <row r="392" spans="1:10" x14ac:dyDescent="0.3">
      <c r="A392" t="s">
        <v>341</v>
      </c>
      <c r="B392" t="s">
        <v>769</v>
      </c>
      <c r="C392" t="s">
        <v>4853</v>
      </c>
      <c r="D392">
        <v>5885</v>
      </c>
      <c r="E392">
        <v>28</v>
      </c>
      <c r="F392">
        <v>49</v>
      </c>
      <c r="G392">
        <f>SUMIFS('Player Stats'!AH:AH, 'Player Stats'!A:A, Table6[[#This Row],[id]], 'Player Stats'!B:B, Table6[[#This Row],[Away Team]])</f>
        <v>7</v>
      </c>
      <c r="H392">
        <f>SUMIFS('Player Stats'!AH:AH, 'Player Stats'!A:A, Table6[[#This Row],[id]], 'Player Stats'!B:B, Table6[[#This Row],[Home Team]])</f>
        <v>4</v>
      </c>
      <c r="I392" s="3">
        <f>Table6[[#This Row],[Away Kicking Points]]/IF(Table6[[#This Row],[Away Bowl Scores]]=0, 1, Table6[[#This Row],[Away Bowl Scores]])</f>
        <v>0.14285714285714285</v>
      </c>
      <c r="J392" s="3">
        <f>Table6[[#This Row],[Home Kicking Points]]/IF(Table6[[#This Row],[Home Bowl Scores]]=0, 1, Table6[[#This Row],[Home Bowl Scores]])</f>
        <v>0.14285714285714285</v>
      </c>
    </row>
    <row r="393" spans="1:10" x14ac:dyDescent="0.3">
      <c r="A393" t="s">
        <v>479</v>
      </c>
      <c r="B393" t="s">
        <v>1128</v>
      </c>
      <c r="C393" t="s">
        <v>4803</v>
      </c>
      <c r="D393">
        <v>19249</v>
      </c>
      <c r="E393">
        <v>26</v>
      </c>
      <c r="F393">
        <v>49</v>
      </c>
      <c r="G393">
        <f>SUMIFS('Player Stats'!AH:AH, 'Player Stats'!A:A, Table6[[#This Row],[id]], 'Player Stats'!B:B, Table6[[#This Row],[Away Team]])</f>
        <v>7</v>
      </c>
      <c r="H393">
        <f>SUMIFS('Player Stats'!AH:AH, 'Player Stats'!A:A, Table6[[#This Row],[id]], 'Player Stats'!B:B, Table6[[#This Row],[Home Team]])</f>
        <v>8</v>
      </c>
      <c r="I393" s="3">
        <f>Table6[[#This Row],[Away Kicking Points]]/IF(Table6[[#This Row],[Away Bowl Scores]]=0, 1, Table6[[#This Row],[Away Bowl Scores]])</f>
        <v>0.14285714285714285</v>
      </c>
      <c r="J393" s="3">
        <f>Table6[[#This Row],[Home Kicking Points]]/IF(Table6[[#This Row],[Home Bowl Scores]]=0, 1, Table6[[#This Row],[Home Bowl Scores]])</f>
        <v>0.30769230769230771</v>
      </c>
    </row>
    <row r="394" spans="1:10" x14ac:dyDescent="0.3">
      <c r="A394" t="s">
        <v>828</v>
      </c>
      <c r="B394" t="s">
        <v>692</v>
      </c>
      <c r="C394" t="s">
        <v>4817</v>
      </c>
      <c r="D394">
        <v>23968</v>
      </c>
      <c r="E394">
        <v>45</v>
      </c>
      <c r="F394">
        <v>28</v>
      </c>
      <c r="G394">
        <f>SUMIFS('Player Stats'!AH:AH, 'Player Stats'!A:A, Table6[[#This Row],[id]], 'Player Stats'!B:B, Table6[[#This Row],[Away Team]])</f>
        <v>4</v>
      </c>
      <c r="H394">
        <f>SUMIFS('Player Stats'!AH:AH, 'Player Stats'!A:A, Table6[[#This Row],[id]], 'Player Stats'!B:B, Table6[[#This Row],[Home Team]])</f>
        <v>9</v>
      </c>
      <c r="I394" s="3">
        <f>Table6[[#This Row],[Away Kicking Points]]/IF(Table6[[#This Row],[Away Bowl Scores]]=0, 1, Table6[[#This Row],[Away Bowl Scores]])</f>
        <v>0.14285714285714285</v>
      </c>
      <c r="J394" s="3">
        <f>Table6[[#This Row],[Home Kicking Points]]/IF(Table6[[#This Row],[Home Bowl Scores]]=0, 1, Table6[[#This Row],[Home Bowl Scores]])</f>
        <v>0.2</v>
      </c>
    </row>
    <row r="395" spans="1:10" x14ac:dyDescent="0.3">
      <c r="A395" t="s">
        <v>746</v>
      </c>
      <c r="B395" t="s">
        <v>527</v>
      </c>
      <c r="C395" t="s">
        <v>4836</v>
      </c>
      <c r="D395">
        <v>10217</v>
      </c>
      <c r="E395">
        <v>38</v>
      </c>
      <c r="F395">
        <v>35</v>
      </c>
      <c r="G395">
        <f>SUMIFS('Player Stats'!AH:AH, 'Player Stats'!A:A, Table6[[#This Row],[id]], 'Player Stats'!B:B, Table6[[#This Row],[Away Team]])</f>
        <v>5</v>
      </c>
      <c r="H395">
        <f>SUMIFS('Player Stats'!AH:AH, 'Player Stats'!A:A, Table6[[#This Row],[id]], 'Player Stats'!B:B, Table6[[#This Row],[Home Team]])</f>
        <v>8</v>
      </c>
      <c r="I395" s="3">
        <f>Table6[[#This Row],[Away Kicking Points]]/IF(Table6[[#This Row],[Away Bowl Scores]]=0, 1, Table6[[#This Row],[Away Bowl Scores]])</f>
        <v>0.14285714285714285</v>
      </c>
      <c r="J395" s="3">
        <f>Table6[[#This Row],[Home Kicking Points]]/IF(Table6[[#This Row],[Home Bowl Scores]]=0, 1, Table6[[#This Row],[Home Bowl Scores]])</f>
        <v>0.21052631578947367</v>
      </c>
    </row>
    <row r="396" spans="1:10" x14ac:dyDescent="0.3">
      <c r="A396" t="s">
        <v>808</v>
      </c>
      <c r="B396" t="s">
        <v>281</v>
      </c>
      <c r="C396" t="s">
        <v>4850</v>
      </c>
      <c r="D396">
        <v>2897</v>
      </c>
      <c r="E396">
        <v>24</v>
      </c>
      <c r="F396">
        <v>49</v>
      </c>
      <c r="G396">
        <f>SUMIFS('Player Stats'!AH:AH, 'Player Stats'!A:A, Table6[[#This Row],[id]], 'Player Stats'!B:B, Table6[[#This Row],[Away Team]])</f>
        <v>7</v>
      </c>
      <c r="H396">
        <f>SUMIFS('Player Stats'!AH:AH, 'Player Stats'!A:A, Table6[[#This Row],[id]], 'Player Stats'!B:B, Table6[[#This Row],[Home Team]])</f>
        <v>4</v>
      </c>
      <c r="I396" s="3">
        <f>Table6[[#This Row],[Away Kicking Points]]/IF(Table6[[#This Row],[Away Bowl Scores]]=0, 1, Table6[[#This Row],[Away Bowl Scores]])</f>
        <v>0.14285714285714285</v>
      </c>
      <c r="J396" s="3">
        <f>Table6[[#This Row],[Home Kicking Points]]/IF(Table6[[#This Row],[Home Bowl Scores]]=0, 1, Table6[[#This Row],[Home Bowl Scores]])</f>
        <v>0.16666666666666666</v>
      </c>
    </row>
    <row r="397" spans="1:10" x14ac:dyDescent="0.3">
      <c r="A397" t="s">
        <v>1273</v>
      </c>
      <c r="B397" t="s">
        <v>806</v>
      </c>
      <c r="C397" t="s">
        <v>4820</v>
      </c>
      <c r="D397">
        <v>25536</v>
      </c>
      <c r="E397">
        <v>44</v>
      </c>
      <c r="F397">
        <v>28</v>
      </c>
      <c r="G397">
        <f>SUMIFS('Player Stats'!AH:AH, 'Player Stats'!A:A, Table6[[#This Row],[id]], 'Player Stats'!B:B, Table6[[#This Row],[Away Team]])</f>
        <v>4</v>
      </c>
      <c r="H397">
        <f>SUMIFS('Player Stats'!AH:AH, 'Player Stats'!A:A, Table6[[#This Row],[id]], 'Player Stats'!B:B, Table6[[#This Row],[Home Team]])</f>
        <v>14</v>
      </c>
      <c r="I397" s="3">
        <f>Table6[[#This Row],[Away Kicking Points]]/IF(Table6[[#This Row],[Away Bowl Scores]]=0, 1, Table6[[#This Row],[Away Bowl Scores]])</f>
        <v>0.14285714285714285</v>
      </c>
      <c r="J397" s="3">
        <f>Table6[[#This Row],[Home Kicking Points]]/IF(Table6[[#This Row],[Home Bowl Scores]]=0, 1, Table6[[#This Row],[Home Bowl Scores]])</f>
        <v>0.31818181818181818</v>
      </c>
    </row>
    <row r="398" spans="1:10" x14ac:dyDescent="0.3">
      <c r="A398" t="s">
        <v>501</v>
      </c>
      <c r="B398" t="s">
        <v>283</v>
      </c>
      <c r="C398" t="s">
        <v>4802</v>
      </c>
      <c r="D398">
        <v>25514</v>
      </c>
      <c r="E398">
        <v>44</v>
      </c>
      <c r="F398">
        <v>28</v>
      </c>
      <c r="G398">
        <f>SUMIFS('Player Stats'!AH:AH, 'Player Stats'!A:A, Table6[[#This Row],[id]], 'Player Stats'!B:B, Table6[[#This Row],[Away Team]])</f>
        <v>4</v>
      </c>
      <c r="H398">
        <f>SUMIFS('Player Stats'!AH:AH, 'Player Stats'!A:A, Table6[[#This Row],[id]], 'Player Stats'!B:B, Table6[[#This Row],[Home Team]])</f>
        <v>8</v>
      </c>
      <c r="I398" s="3">
        <f>Table6[[#This Row],[Away Kicking Points]]/IF(Table6[[#This Row],[Away Bowl Scores]]=0, 1, Table6[[#This Row],[Away Bowl Scores]])</f>
        <v>0.14285714285714285</v>
      </c>
      <c r="J398" s="3">
        <f>Table6[[#This Row],[Home Kicking Points]]/IF(Table6[[#This Row],[Home Bowl Scores]]=0, 1, Table6[[#This Row],[Home Bowl Scores]])</f>
        <v>0.18181818181818182</v>
      </c>
    </row>
    <row r="399" spans="1:10" x14ac:dyDescent="0.3">
      <c r="A399" t="s">
        <v>2165</v>
      </c>
      <c r="B399" t="s">
        <v>626</v>
      </c>
      <c r="C399" t="s">
        <v>4801</v>
      </c>
      <c r="D399">
        <v>19263</v>
      </c>
      <c r="E399">
        <v>58</v>
      </c>
      <c r="F399">
        <v>14</v>
      </c>
      <c r="G399">
        <f>SUMIFS('Player Stats'!AH:AH, 'Player Stats'!A:A, Table6[[#This Row],[id]], 'Player Stats'!B:B, Table6[[#This Row],[Away Team]])</f>
        <v>2</v>
      </c>
      <c r="H399">
        <f>SUMIFS('Player Stats'!AH:AH, 'Player Stats'!A:A, Table6[[#This Row],[id]], 'Player Stats'!B:B, Table6[[#This Row],[Home Team]])</f>
        <v>16</v>
      </c>
      <c r="I399" s="3">
        <f>Table6[[#This Row],[Away Kicking Points]]/IF(Table6[[#This Row],[Away Bowl Scores]]=0, 1, Table6[[#This Row],[Away Bowl Scores]])</f>
        <v>0.14285714285714285</v>
      </c>
      <c r="J399" s="3">
        <f>Table6[[#This Row],[Home Kicking Points]]/IF(Table6[[#This Row],[Home Bowl Scores]]=0, 1, Table6[[#This Row],[Home Bowl Scores]])</f>
        <v>0.27586206896551724</v>
      </c>
    </row>
    <row r="400" spans="1:10" x14ac:dyDescent="0.3">
      <c r="A400" t="s">
        <v>2526</v>
      </c>
      <c r="B400" t="s">
        <v>1273</v>
      </c>
      <c r="C400" t="s">
        <v>4797</v>
      </c>
      <c r="D400">
        <v>13232</v>
      </c>
      <c r="E400">
        <v>49</v>
      </c>
      <c r="F400">
        <v>21</v>
      </c>
      <c r="G400">
        <f>SUMIFS('Player Stats'!AH:AH, 'Player Stats'!A:A, Table6[[#This Row],[id]], 'Player Stats'!B:B, Table6[[#This Row],[Away Team]])</f>
        <v>3</v>
      </c>
      <c r="H400">
        <f>SUMIFS('Player Stats'!AH:AH, 'Player Stats'!A:A, Table6[[#This Row],[id]], 'Player Stats'!B:B, Table6[[#This Row],[Home Team]])</f>
        <v>7</v>
      </c>
      <c r="I400" s="3">
        <f>Table6[[#This Row],[Away Kicking Points]]/IF(Table6[[#This Row],[Away Bowl Scores]]=0, 1, Table6[[#This Row],[Away Bowl Scores]])</f>
        <v>0.14285714285714285</v>
      </c>
      <c r="J400" s="3">
        <f>Table6[[#This Row],[Home Kicking Points]]/IF(Table6[[#This Row],[Home Bowl Scores]]=0, 1, Table6[[#This Row],[Home Bowl Scores]])</f>
        <v>0.14285714285714285</v>
      </c>
    </row>
    <row r="401" spans="1:10" x14ac:dyDescent="0.3">
      <c r="A401" t="s">
        <v>1035</v>
      </c>
      <c r="B401" t="s">
        <v>165</v>
      </c>
      <c r="C401" t="s">
        <v>4853</v>
      </c>
      <c r="D401">
        <v>11710</v>
      </c>
      <c r="E401">
        <v>63</v>
      </c>
      <c r="F401">
        <v>7</v>
      </c>
      <c r="G401">
        <f>SUMIFS('Player Stats'!AH:AH, 'Player Stats'!A:A, Table6[[#This Row],[id]], 'Player Stats'!B:B, Table6[[#This Row],[Away Team]])</f>
        <v>1</v>
      </c>
      <c r="H401">
        <f>SUMIFS('Player Stats'!AH:AH, 'Player Stats'!A:A, Table6[[#This Row],[id]], 'Player Stats'!B:B, Table6[[#This Row],[Home Team]])</f>
        <v>9</v>
      </c>
      <c r="I401" s="3">
        <f>Table6[[#This Row],[Away Kicking Points]]/IF(Table6[[#This Row],[Away Bowl Scores]]=0, 1, Table6[[#This Row],[Away Bowl Scores]])</f>
        <v>0.14285714285714285</v>
      </c>
      <c r="J401" s="3">
        <f>Table6[[#This Row],[Home Kicking Points]]/IF(Table6[[#This Row],[Home Bowl Scores]]=0, 1, Table6[[#This Row],[Home Bowl Scores]])</f>
        <v>0.14285714285714285</v>
      </c>
    </row>
    <row r="402" spans="1:10" x14ac:dyDescent="0.3">
      <c r="A402" t="s">
        <v>746</v>
      </c>
      <c r="B402" t="s">
        <v>1448</v>
      </c>
      <c r="C402" t="s">
        <v>4850</v>
      </c>
      <c r="D402">
        <v>11696</v>
      </c>
      <c r="E402">
        <v>40</v>
      </c>
      <c r="F402">
        <v>28</v>
      </c>
      <c r="G402">
        <f>SUMIFS('Player Stats'!AH:AH, 'Player Stats'!A:A, Table6[[#This Row],[id]], 'Player Stats'!B:B, Table6[[#This Row],[Away Team]])</f>
        <v>4</v>
      </c>
      <c r="H402">
        <f>SUMIFS('Player Stats'!AH:AH, 'Player Stats'!A:A, Table6[[#This Row],[id]], 'Player Stats'!B:B, Table6[[#This Row],[Home Team]])</f>
        <v>10</v>
      </c>
      <c r="I402" s="3">
        <f>Table6[[#This Row],[Away Kicking Points]]/IF(Table6[[#This Row],[Away Bowl Scores]]=0, 1, Table6[[#This Row],[Away Bowl Scores]])</f>
        <v>0.14285714285714285</v>
      </c>
      <c r="J402" s="3">
        <f>Table6[[#This Row],[Home Kicking Points]]/IF(Table6[[#This Row],[Home Bowl Scores]]=0, 1, Table6[[#This Row],[Home Bowl Scores]])</f>
        <v>0.25</v>
      </c>
    </row>
    <row r="403" spans="1:10" x14ac:dyDescent="0.3">
      <c r="A403" t="s">
        <v>554</v>
      </c>
      <c r="B403" t="s">
        <v>283</v>
      </c>
      <c r="C403" t="s">
        <v>4792</v>
      </c>
      <c r="D403">
        <v>11680</v>
      </c>
      <c r="E403">
        <v>32</v>
      </c>
      <c r="F403">
        <v>35</v>
      </c>
      <c r="G403">
        <f>SUMIFS('Player Stats'!AH:AH, 'Player Stats'!A:A, Table6[[#This Row],[id]], 'Player Stats'!B:B, Table6[[#This Row],[Away Team]])</f>
        <v>5</v>
      </c>
      <c r="H403">
        <f>SUMIFS('Player Stats'!AH:AH, 'Player Stats'!A:A, Table6[[#This Row],[id]], 'Player Stats'!B:B, Table6[[#This Row],[Home Team]])</f>
        <v>6</v>
      </c>
      <c r="I403" s="3">
        <f>Table6[[#This Row],[Away Kicking Points]]/IF(Table6[[#This Row],[Away Bowl Scores]]=0, 1, Table6[[#This Row],[Away Bowl Scores]])</f>
        <v>0.14285714285714285</v>
      </c>
      <c r="J403" s="3">
        <f>Table6[[#This Row],[Home Kicking Points]]/IF(Table6[[#This Row],[Home Bowl Scores]]=0, 1, Table6[[#This Row],[Home Bowl Scores]])</f>
        <v>0.1875</v>
      </c>
    </row>
    <row r="404" spans="1:10" x14ac:dyDescent="0.3">
      <c r="A404" t="s">
        <v>713</v>
      </c>
      <c r="B404" t="s">
        <v>715</v>
      </c>
      <c r="C404" t="s">
        <v>4815</v>
      </c>
      <c r="D404">
        <v>27093</v>
      </c>
      <c r="E404">
        <v>45</v>
      </c>
      <c r="F404">
        <v>21</v>
      </c>
      <c r="G404">
        <f>SUMIFS('Player Stats'!AH:AH, 'Player Stats'!A:A, Table6[[#This Row],[id]], 'Player Stats'!B:B, Table6[[#This Row],[Away Team]])</f>
        <v>3</v>
      </c>
      <c r="H404">
        <f>SUMIFS('Player Stats'!AH:AH, 'Player Stats'!A:A, Table6[[#This Row],[id]], 'Player Stats'!B:B, Table6[[#This Row],[Home Team]])</f>
        <v>13</v>
      </c>
      <c r="I404" s="3">
        <f>Table6[[#This Row],[Away Kicking Points]]/IF(Table6[[#This Row],[Away Bowl Scores]]=0, 1, Table6[[#This Row],[Away Bowl Scores]])</f>
        <v>0.14285714285714285</v>
      </c>
      <c r="J404" s="3">
        <f>Table6[[#This Row],[Home Kicking Points]]/IF(Table6[[#This Row],[Home Bowl Scores]]=0, 1, Table6[[#This Row],[Home Bowl Scores]])</f>
        <v>0.28888888888888886</v>
      </c>
    </row>
    <row r="405" spans="1:10" x14ac:dyDescent="0.3">
      <c r="A405" t="s">
        <v>363</v>
      </c>
      <c r="B405" t="s">
        <v>668</v>
      </c>
      <c r="C405" t="s">
        <v>4807</v>
      </c>
      <c r="D405">
        <v>23958</v>
      </c>
      <c r="E405">
        <v>45</v>
      </c>
      <c r="F405">
        <v>21</v>
      </c>
      <c r="G405">
        <f>SUMIFS('Player Stats'!AH:AH, 'Player Stats'!A:A, Table6[[#This Row],[id]], 'Player Stats'!B:B, Table6[[#This Row],[Away Team]])</f>
        <v>3</v>
      </c>
      <c r="H405">
        <f>SUMIFS('Player Stats'!AH:AH, 'Player Stats'!A:A, Table6[[#This Row],[id]], 'Player Stats'!B:B, Table6[[#This Row],[Home Team]])</f>
        <v>9</v>
      </c>
      <c r="I405" s="3">
        <f>Table6[[#This Row],[Away Kicking Points]]/IF(Table6[[#This Row],[Away Bowl Scores]]=0, 1, Table6[[#This Row],[Away Bowl Scores]])</f>
        <v>0.14285714285714285</v>
      </c>
      <c r="J405" s="3">
        <f>Table6[[#This Row],[Home Kicking Points]]/IF(Table6[[#This Row],[Home Bowl Scores]]=0, 1, Table6[[#This Row],[Home Bowl Scores]])</f>
        <v>0.2</v>
      </c>
    </row>
    <row r="406" spans="1:10" x14ac:dyDescent="0.3">
      <c r="A406" t="s">
        <v>1331</v>
      </c>
      <c r="B406" t="s">
        <v>1542</v>
      </c>
      <c r="C406" t="s">
        <v>4803</v>
      </c>
      <c r="D406">
        <v>1392</v>
      </c>
      <c r="E406">
        <v>30</v>
      </c>
      <c r="F406">
        <v>35</v>
      </c>
      <c r="G406">
        <f>SUMIFS('Player Stats'!AH:AH, 'Player Stats'!A:A, Table6[[#This Row],[id]], 'Player Stats'!B:B, Table6[[#This Row],[Away Team]])</f>
        <v>5</v>
      </c>
      <c r="H406">
        <f>SUMIFS('Player Stats'!AH:AH, 'Player Stats'!A:A, Table6[[#This Row],[id]], 'Player Stats'!B:B, Table6[[#This Row],[Home Team]])</f>
        <v>4</v>
      </c>
      <c r="I406" s="3">
        <f>Table6[[#This Row],[Away Kicking Points]]/IF(Table6[[#This Row],[Away Bowl Scores]]=0, 1, Table6[[#This Row],[Away Bowl Scores]])</f>
        <v>0.14285714285714285</v>
      </c>
      <c r="J406" s="3">
        <f>Table6[[#This Row],[Home Kicking Points]]/IF(Table6[[#This Row],[Home Bowl Scores]]=0, 1, Table6[[#This Row],[Home Bowl Scores]])</f>
        <v>0.13333333333333333</v>
      </c>
    </row>
    <row r="407" spans="1:10" x14ac:dyDescent="0.3">
      <c r="A407" t="s">
        <v>210</v>
      </c>
      <c r="B407" t="s">
        <v>554</v>
      </c>
      <c r="C407" t="s">
        <v>4786</v>
      </c>
      <c r="D407">
        <v>25498</v>
      </c>
      <c r="E407">
        <v>35</v>
      </c>
      <c r="F407">
        <v>28</v>
      </c>
      <c r="G407">
        <f>SUMIFS('Player Stats'!AH:AH, 'Player Stats'!A:A, Table6[[#This Row],[id]], 'Player Stats'!B:B, Table6[[#This Row],[Away Team]])</f>
        <v>4</v>
      </c>
      <c r="H407">
        <f>SUMIFS('Player Stats'!AH:AH, 'Player Stats'!A:A, Table6[[#This Row],[id]], 'Player Stats'!B:B, Table6[[#This Row],[Home Team]])</f>
        <v>5</v>
      </c>
      <c r="I407" s="3">
        <f>Table6[[#This Row],[Away Kicking Points]]/IF(Table6[[#This Row],[Away Bowl Scores]]=0, 1, Table6[[#This Row],[Away Bowl Scores]])</f>
        <v>0.14285714285714285</v>
      </c>
      <c r="J407" s="3">
        <f>Table6[[#This Row],[Home Kicking Points]]/IF(Table6[[#This Row],[Home Bowl Scores]]=0, 1, Table6[[#This Row],[Home Bowl Scores]])</f>
        <v>0.14285714285714285</v>
      </c>
    </row>
    <row r="408" spans="1:10" x14ac:dyDescent="0.3">
      <c r="A408" t="s">
        <v>3087</v>
      </c>
      <c r="B408" t="s">
        <v>455</v>
      </c>
      <c r="C408" t="s">
        <v>4844</v>
      </c>
      <c r="D408">
        <v>13246</v>
      </c>
      <c r="E408">
        <v>21</v>
      </c>
      <c r="F408">
        <v>42</v>
      </c>
      <c r="G408">
        <f>SUMIFS('Player Stats'!AH:AH, 'Player Stats'!A:A, Table6[[#This Row],[id]], 'Player Stats'!B:B, Table6[[#This Row],[Away Team]])</f>
        <v>6</v>
      </c>
      <c r="H408">
        <f>SUMIFS('Player Stats'!AH:AH, 'Player Stats'!A:A, Table6[[#This Row],[id]], 'Player Stats'!B:B, Table6[[#This Row],[Home Team]])</f>
        <v>3</v>
      </c>
      <c r="I408" s="3">
        <f>Table6[[#This Row],[Away Kicking Points]]/IF(Table6[[#This Row],[Away Bowl Scores]]=0, 1, Table6[[#This Row],[Away Bowl Scores]])</f>
        <v>0.14285714285714285</v>
      </c>
      <c r="J408" s="3">
        <f>Table6[[#This Row],[Home Kicking Points]]/IF(Table6[[#This Row],[Home Bowl Scores]]=0, 1, Table6[[#This Row],[Home Bowl Scores]])</f>
        <v>0.14285714285714285</v>
      </c>
    </row>
    <row r="409" spans="1:10" x14ac:dyDescent="0.3">
      <c r="A409" t="s">
        <v>747</v>
      </c>
      <c r="B409" t="s">
        <v>730</v>
      </c>
      <c r="C409" t="s">
        <v>4814</v>
      </c>
      <c r="D409">
        <v>11698</v>
      </c>
      <c r="E409">
        <v>28</v>
      </c>
      <c r="F409">
        <v>35</v>
      </c>
      <c r="G409">
        <f>SUMIFS('Player Stats'!AH:AH, 'Player Stats'!A:A, Table6[[#This Row],[id]], 'Player Stats'!B:B, Table6[[#This Row],[Away Team]])</f>
        <v>5</v>
      </c>
      <c r="H409">
        <f>SUMIFS('Player Stats'!AH:AH, 'Player Stats'!A:A, Table6[[#This Row],[id]], 'Player Stats'!B:B, Table6[[#This Row],[Home Team]])</f>
        <v>4</v>
      </c>
      <c r="I409" s="3">
        <f>Table6[[#This Row],[Away Kicking Points]]/IF(Table6[[#This Row],[Away Bowl Scores]]=0, 1, Table6[[#This Row],[Away Bowl Scores]])</f>
        <v>0.14285714285714285</v>
      </c>
      <c r="J409" s="3">
        <f>Table6[[#This Row],[Home Kicking Points]]/IF(Table6[[#This Row],[Home Bowl Scores]]=0, 1, Table6[[#This Row],[Home Bowl Scores]])</f>
        <v>0.14285714285714285</v>
      </c>
    </row>
    <row r="410" spans="1:10" x14ac:dyDescent="0.3">
      <c r="A410" t="s">
        <v>1982</v>
      </c>
      <c r="B410" t="s">
        <v>1153</v>
      </c>
      <c r="C410" t="s">
        <v>4786</v>
      </c>
      <c r="D410">
        <v>8715</v>
      </c>
      <c r="E410">
        <v>35</v>
      </c>
      <c r="F410">
        <v>28</v>
      </c>
      <c r="G410">
        <f>SUMIFS('Player Stats'!AH:AH, 'Player Stats'!A:A, Table6[[#This Row],[id]], 'Player Stats'!B:B, Table6[[#This Row],[Away Team]])</f>
        <v>4</v>
      </c>
      <c r="H410">
        <f>SUMIFS('Player Stats'!AH:AH, 'Player Stats'!A:A, Table6[[#This Row],[id]], 'Player Stats'!B:B, Table6[[#This Row],[Home Team]])</f>
        <v>5</v>
      </c>
      <c r="I410" s="3">
        <f>Table6[[#This Row],[Away Kicking Points]]/IF(Table6[[#This Row],[Away Bowl Scores]]=0, 1, Table6[[#This Row],[Away Bowl Scores]])</f>
        <v>0.14285714285714285</v>
      </c>
      <c r="J410" s="3">
        <f>Table6[[#This Row],[Home Kicking Points]]/IF(Table6[[#This Row],[Home Bowl Scores]]=0, 1, Table6[[#This Row],[Home Bowl Scores]])</f>
        <v>0.14285714285714285</v>
      </c>
    </row>
    <row r="411" spans="1:10" x14ac:dyDescent="0.3">
      <c r="A411" t="s">
        <v>572</v>
      </c>
      <c r="B411" t="s">
        <v>806</v>
      </c>
      <c r="C411" t="s">
        <v>4820</v>
      </c>
      <c r="D411">
        <v>5910</v>
      </c>
      <c r="E411">
        <v>35</v>
      </c>
      <c r="F411">
        <v>28</v>
      </c>
      <c r="G411">
        <f>SUMIFS('Player Stats'!AH:AH, 'Player Stats'!A:A, Table6[[#This Row],[id]], 'Player Stats'!B:B, Table6[[#This Row],[Away Team]])</f>
        <v>4</v>
      </c>
      <c r="H411">
        <f>SUMIFS('Player Stats'!AH:AH, 'Player Stats'!A:A, Table6[[#This Row],[id]], 'Player Stats'!B:B, Table6[[#This Row],[Home Team]])</f>
        <v>5</v>
      </c>
      <c r="I411" s="3">
        <f>Table6[[#This Row],[Away Kicking Points]]/IF(Table6[[#This Row],[Away Bowl Scores]]=0, 1, Table6[[#This Row],[Away Bowl Scores]])</f>
        <v>0.14285714285714285</v>
      </c>
      <c r="J411" s="3">
        <f>Table6[[#This Row],[Home Kicking Points]]/IF(Table6[[#This Row],[Home Bowl Scores]]=0, 1, Table6[[#This Row],[Home Bowl Scores]])</f>
        <v>0.14285714285714285</v>
      </c>
    </row>
    <row r="412" spans="1:10" x14ac:dyDescent="0.3">
      <c r="A412" t="s">
        <v>806</v>
      </c>
      <c r="B412" t="s">
        <v>1331</v>
      </c>
      <c r="C412" t="s">
        <v>4825</v>
      </c>
      <c r="D412">
        <v>23948</v>
      </c>
      <c r="E412">
        <v>20</v>
      </c>
      <c r="F412">
        <v>42</v>
      </c>
      <c r="G412">
        <f>SUMIFS('Player Stats'!AH:AH, 'Player Stats'!A:A, Table6[[#This Row],[id]], 'Player Stats'!B:B, Table6[[#This Row],[Away Team]])</f>
        <v>6</v>
      </c>
      <c r="H412">
        <f>SUMIFS('Player Stats'!AH:AH, 'Player Stats'!A:A, Table6[[#This Row],[id]], 'Player Stats'!B:B, Table6[[#This Row],[Home Team]])</f>
        <v>8</v>
      </c>
      <c r="I412" s="3">
        <f>Table6[[#This Row],[Away Kicking Points]]/IF(Table6[[#This Row],[Away Bowl Scores]]=0, 1, Table6[[#This Row],[Away Bowl Scores]])</f>
        <v>0.14285714285714285</v>
      </c>
      <c r="J412" s="3">
        <f>Table6[[#This Row],[Home Kicking Points]]/IF(Table6[[#This Row],[Home Bowl Scores]]=0, 1, Table6[[#This Row],[Home Bowl Scores]])</f>
        <v>0.4</v>
      </c>
    </row>
    <row r="413" spans="1:10" x14ac:dyDescent="0.3">
      <c r="A413" t="s">
        <v>570</v>
      </c>
      <c r="B413" t="s">
        <v>572</v>
      </c>
      <c r="C413" t="s">
        <v>4808</v>
      </c>
      <c r="D413">
        <v>27087</v>
      </c>
      <c r="E413">
        <v>33</v>
      </c>
      <c r="F413">
        <v>28</v>
      </c>
      <c r="G413">
        <f>SUMIFS('Player Stats'!AH:AH, 'Player Stats'!A:A, Table6[[#This Row],[id]], 'Player Stats'!B:B, Table6[[#This Row],[Away Team]])</f>
        <v>4</v>
      </c>
      <c r="H413">
        <f>SUMIFS('Player Stats'!AH:AH, 'Player Stats'!A:A, Table6[[#This Row],[id]], 'Player Stats'!B:B, Table6[[#This Row],[Home Team]])</f>
        <v>9</v>
      </c>
      <c r="I413" s="3">
        <f>Table6[[#This Row],[Away Kicking Points]]/IF(Table6[[#This Row],[Away Bowl Scores]]=0, 1, Table6[[#This Row],[Away Bowl Scores]])</f>
        <v>0.14285714285714285</v>
      </c>
      <c r="J413" s="3">
        <f>Table6[[#This Row],[Home Kicking Points]]/IF(Table6[[#This Row],[Home Bowl Scores]]=0, 1, Table6[[#This Row],[Home Bowl Scores]])</f>
        <v>0.27272727272727271</v>
      </c>
    </row>
    <row r="414" spans="1:10" x14ac:dyDescent="0.3">
      <c r="A414" t="s">
        <v>713</v>
      </c>
      <c r="B414" t="s">
        <v>1035</v>
      </c>
      <c r="C414" t="s">
        <v>4788</v>
      </c>
      <c r="D414">
        <v>23938</v>
      </c>
      <c r="E414">
        <v>33</v>
      </c>
      <c r="F414">
        <v>28</v>
      </c>
      <c r="G414">
        <f>SUMIFS('Player Stats'!AH:AH, 'Player Stats'!A:A, Table6[[#This Row],[id]], 'Player Stats'!B:B, Table6[[#This Row],[Away Team]])</f>
        <v>4</v>
      </c>
      <c r="H414">
        <f>SUMIFS('Player Stats'!AH:AH, 'Player Stats'!A:A, Table6[[#This Row],[id]], 'Player Stats'!B:B, Table6[[#This Row],[Home Team]])</f>
        <v>9</v>
      </c>
      <c r="I414" s="3">
        <f>Table6[[#This Row],[Away Kicking Points]]/IF(Table6[[#This Row],[Away Bowl Scores]]=0, 1, Table6[[#This Row],[Away Bowl Scores]])</f>
        <v>0.14285714285714285</v>
      </c>
      <c r="J414" s="3">
        <f>Table6[[#This Row],[Home Kicking Points]]/IF(Table6[[#This Row],[Home Bowl Scores]]=0, 1, Table6[[#This Row],[Home Bowl Scores]])</f>
        <v>0.27272727272727271</v>
      </c>
    </row>
    <row r="415" spans="1:10" x14ac:dyDescent="0.3">
      <c r="A415" t="s">
        <v>901</v>
      </c>
      <c r="B415" t="s">
        <v>365</v>
      </c>
      <c r="C415" t="s">
        <v>4834</v>
      </c>
      <c r="D415">
        <v>20820</v>
      </c>
      <c r="E415">
        <v>19</v>
      </c>
      <c r="F415">
        <v>42</v>
      </c>
      <c r="G415">
        <f>SUMIFS('Player Stats'!AH:AH, 'Player Stats'!A:A, Table6[[#This Row],[id]], 'Player Stats'!B:B, Table6[[#This Row],[Away Team]])</f>
        <v>6</v>
      </c>
      <c r="H415">
        <f>SUMIFS('Player Stats'!AH:AH, 'Player Stats'!A:A, Table6[[#This Row],[id]], 'Player Stats'!B:B, Table6[[#This Row],[Home Team]])</f>
        <v>7</v>
      </c>
      <c r="I415" s="3">
        <f>Table6[[#This Row],[Away Kicking Points]]/IF(Table6[[#This Row],[Away Bowl Scores]]=0, 1, Table6[[#This Row],[Away Bowl Scores]])</f>
        <v>0.14285714285714285</v>
      </c>
      <c r="J415" s="3">
        <f>Table6[[#This Row],[Home Kicking Points]]/IF(Table6[[#This Row],[Home Bowl Scores]]=0, 1, Table6[[#This Row],[Home Bowl Scores]])</f>
        <v>0.36842105263157893</v>
      </c>
    </row>
    <row r="416" spans="1:10" x14ac:dyDescent="0.3">
      <c r="A416" t="s">
        <v>728</v>
      </c>
      <c r="B416" t="s">
        <v>689</v>
      </c>
      <c r="C416" t="s">
        <v>4811</v>
      </c>
      <c r="D416">
        <v>8723</v>
      </c>
      <c r="E416">
        <v>32</v>
      </c>
      <c r="F416">
        <v>28</v>
      </c>
      <c r="G416">
        <f>SUMIFS('Player Stats'!AH:AH, 'Player Stats'!A:A, Table6[[#This Row],[id]], 'Player Stats'!B:B, Table6[[#This Row],[Away Team]])</f>
        <v>4</v>
      </c>
      <c r="H416">
        <f>SUMIFS('Player Stats'!AH:AH, 'Player Stats'!A:A, Table6[[#This Row],[id]], 'Player Stats'!B:B, Table6[[#This Row],[Home Team]])</f>
        <v>6</v>
      </c>
      <c r="I416" s="3">
        <f>Table6[[#This Row],[Away Kicking Points]]/IF(Table6[[#This Row],[Away Bowl Scores]]=0, 1, Table6[[#This Row],[Away Bowl Scores]])</f>
        <v>0.14285714285714285</v>
      </c>
      <c r="J416" s="3">
        <f>Table6[[#This Row],[Home Kicking Points]]/IF(Table6[[#This Row],[Home Bowl Scores]]=0, 1, Table6[[#This Row],[Home Bowl Scores]])</f>
        <v>0.1875</v>
      </c>
    </row>
    <row r="417" spans="1:10" x14ac:dyDescent="0.3">
      <c r="A417" t="s">
        <v>138</v>
      </c>
      <c r="B417" t="s">
        <v>769</v>
      </c>
      <c r="C417" t="s">
        <v>4830</v>
      </c>
      <c r="D417">
        <v>16222</v>
      </c>
      <c r="E417">
        <v>31</v>
      </c>
      <c r="F417">
        <v>28</v>
      </c>
      <c r="G417">
        <f>SUMIFS('Player Stats'!AH:AH, 'Player Stats'!A:A, Table6[[#This Row],[id]], 'Player Stats'!B:B, Table6[[#This Row],[Away Team]])</f>
        <v>4</v>
      </c>
      <c r="H417">
        <f>SUMIFS('Player Stats'!AH:AH, 'Player Stats'!A:A, Table6[[#This Row],[id]], 'Player Stats'!B:B, Table6[[#This Row],[Home Team]])</f>
        <v>7</v>
      </c>
      <c r="I417" s="3">
        <f>Table6[[#This Row],[Away Kicking Points]]/IF(Table6[[#This Row],[Away Bowl Scores]]=0, 1, Table6[[#This Row],[Away Bowl Scores]])</f>
        <v>0.14285714285714285</v>
      </c>
      <c r="J417" s="3">
        <f>Table6[[#This Row],[Home Kicking Points]]/IF(Table6[[#This Row],[Home Bowl Scores]]=0, 1, Table6[[#This Row],[Home Bowl Scores]])</f>
        <v>0.22580645161290322</v>
      </c>
    </row>
    <row r="418" spans="1:10" x14ac:dyDescent="0.3">
      <c r="A418" t="s">
        <v>626</v>
      </c>
      <c r="B418" t="s">
        <v>2210</v>
      </c>
      <c r="C418" t="s">
        <v>4822</v>
      </c>
      <c r="D418">
        <v>5908</v>
      </c>
      <c r="E418">
        <v>31</v>
      </c>
      <c r="F418">
        <v>28</v>
      </c>
      <c r="G418">
        <f>SUMIFS('Player Stats'!AH:AH, 'Player Stats'!A:A, Table6[[#This Row],[id]], 'Player Stats'!B:B, Table6[[#This Row],[Away Team]])</f>
        <v>4</v>
      </c>
      <c r="H418">
        <f>SUMIFS('Player Stats'!AH:AH, 'Player Stats'!A:A, Table6[[#This Row],[id]], 'Player Stats'!B:B, Table6[[#This Row],[Home Team]])</f>
        <v>7</v>
      </c>
      <c r="I418" s="3">
        <f>Table6[[#This Row],[Away Kicking Points]]/IF(Table6[[#This Row],[Away Bowl Scores]]=0, 1, Table6[[#This Row],[Away Bowl Scores]])</f>
        <v>0.14285714285714285</v>
      </c>
      <c r="J418" s="3">
        <f>Table6[[#This Row],[Home Kicking Points]]/IF(Table6[[#This Row],[Home Bowl Scores]]=0, 1, Table6[[#This Row],[Home Bowl Scores]])</f>
        <v>0.22580645161290322</v>
      </c>
    </row>
    <row r="419" spans="1:10" x14ac:dyDescent="0.3">
      <c r="A419" t="s">
        <v>1273</v>
      </c>
      <c r="B419" t="s">
        <v>1749</v>
      </c>
      <c r="C419" t="s">
        <v>4844</v>
      </c>
      <c r="D419">
        <v>7304</v>
      </c>
      <c r="E419">
        <v>38</v>
      </c>
      <c r="F419">
        <v>21</v>
      </c>
      <c r="G419">
        <f>SUMIFS('Player Stats'!AH:AH, 'Player Stats'!A:A, Table6[[#This Row],[id]], 'Player Stats'!B:B, Table6[[#This Row],[Away Team]])</f>
        <v>3</v>
      </c>
      <c r="H419">
        <f>SUMIFS('Player Stats'!AH:AH, 'Player Stats'!A:A, Table6[[#This Row],[id]], 'Player Stats'!B:B, Table6[[#This Row],[Home Team]])</f>
        <v>8</v>
      </c>
      <c r="I419" s="3">
        <f>Table6[[#This Row],[Away Kicking Points]]/IF(Table6[[#This Row],[Away Bowl Scores]]=0, 1, Table6[[#This Row],[Away Bowl Scores]])</f>
        <v>0.14285714285714285</v>
      </c>
      <c r="J419" s="3">
        <f>Table6[[#This Row],[Home Kicking Points]]/IF(Table6[[#This Row],[Home Bowl Scores]]=0, 1, Table6[[#This Row],[Home Bowl Scores]])</f>
        <v>0.21052631578947367</v>
      </c>
    </row>
    <row r="420" spans="1:10" x14ac:dyDescent="0.3">
      <c r="A420" t="s">
        <v>806</v>
      </c>
      <c r="B420" t="s">
        <v>593</v>
      </c>
      <c r="C420" t="s">
        <v>4821</v>
      </c>
      <c r="D420">
        <v>2903</v>
      </c>
      <c r="E420">
        <v>31</v>
      </c>
      <c r="F420">
        <v>28</v>
      </c>
      <c r="G420">
        <f>SUMIFS('Player Stats'!AH:AH, 'Player Stats'!A:A, Table6[[#This Row],[id]], 'Player Stats'!B:B, Table6[[#This Row],[Away Team]])</f>
        <v>4</v>
      </c>
      <c r="H420">
        <f>SUMIFS('Player Stats'!AH:AH, 'Player Stats'!A:A, Table6[[#This Row],[id]], 'Player Stats'!B:B, Table6[[#This Row],[Home Team]])</f>
        <v>5</v>
      </c>
      <c r="I420" s="3">
        <f>Table6[[#This Row],[Away Kicking Points]]/IF(Table6[[#This Row],[Away Bowl Scores]]=0, 1, Table6[[#This Row],[Away Bowl Scores]])</f>
        <v>0.14285714285714285</v>
      </c>
      <c r="J420" s="3">
        <f>Table6[[#This Row],[Home Kicking Points]]/IF(Table6[[#This Row],[Home Bowl Scores]]=0, 1, Table6[[#This Row],[Home Bowl Scores]])</f>
        <v>0.16129032258064516</v>
      </c>
    </row>
    <row r="421" spans="1:10" x14ac:dyDescent="0.3">
      <c r="A421" t="s">
        <v>629</v>
      </c>
      <c r="B421" t="s">
        <v>846</v>
      </c>
      <c r="C421" t="s">
        <v>4811</v>
      </c>
      <c r="D421">
        <v>4393</v>
      </c>
      <c r="E421">
        <v>31</v>
      </c>
      <c r="F421">
        <v>28</v>
      </c>
      <c r="G421">
        <f>SUMIFS('Player Stats'!AH:AH, 'Player Stats'!A:A, Table6[[#This Row],[id]], 'Player Stats'!B:B, Table6[[#This Row],[Away Team]])</f>
        <v>4</v>
      </c>
      <c r="H421">
        <f>SUMIFS('Player Stats'!AH:AH, 'Player Stats'!A:A, Table6[[#This Row],[id]], 'Player Stats'!B:B, Table6[[#This Row],[Home Team]])</f>
        <v>7</v>
      </c>
      <c r="I421" s="3">
        <f>Table6[[#This Row],[Away Kicking Points]]/IF(Table6[[#This Row],[Away Bowl Scores]]=0, 1, Table6[[#This Row],[Away Bowl Scores]])</f>
        <v>0.14285714285714285</v>
      </c>
      <c r="J421" s="3">
        <f>Table6[[#This Row],[Home Kicking Points]]/IF(Table6[[#This Row],[Home Bowl Scores]]=0, 1, Table6[[#This Row],[Home Bowl Scores]])</f>
        <v>0.22580645161290322</v>
      </c>
    </row>
    <row r="422" spans="1:10" x14ac:dyDescent="0.3">
      <c r="A422" t="s">
        <v>882</v>
      </c>
      <c r="B422" t="s">
        <v>728</v>
      </c>
      <c r="C422" t="s">
        <v>4864</v>
      </c>
      <c r="D422">
        <v>1399</v>
      </c>
      <c r="E422">
        <v>31</v>
      </c>
      <c r="F422">
        <v>28</v>
      </c>
      <c r="G422">
        <f>SUMIFS('Player Stats'!AH:AH, 'Player Stats'!A:A, Table6[[#This Row],[id]], 'Player Stats'!B:B, Table6[[#This Row],[Away Team]])</f>
        <v>4</v>
      </c>
      <c r="H422">
        <f>SUMIFS('Player Stats'!AH:AH, 'Player Stats'!A:A, Table6[[#This Row],[id]], 'Player Stats'!B:B, Table6[[#This Row],[Home Team]])</f>
        <v>7</v>
      </c>
      <c r="I422" s="3">
        <f>Table6[[#This Row],[Away Kicking Points]]/IF(Table6[[#This Row],[Away Bowl Scores]]=0, 1, Table6[[#This Row],[Away Bowl Scores]])</f>
        <v>0.14285714285714285</v>
      </c>
      <c r="J422" s="3">
        <f>Table6[[#This Row],[Home Kicking Points]]/IF(Table6[[#This Row],[Home Bowl Scores]]=0, 1, Table6[[#This Row],[Home Bowl Scores]])</f>
        <v>0.22580645161290322</v>
      </c>
    </row>
    <row r="423" spans="1:10" x14ac:dyDescent="0.3">
      <c r="A423" t="s">
        <v>787</v>
      </c>
      <c r="B423" t="s">
        <v>1273</v>
      </c>
      <c r="C423" t="s">
        <v>4839</v>
      </c>
      <c r="D423">
        <v>19274</v>
      </c>
      <c r="E423">
        <v>14</v>
      </c>
      <c r="F423">
        <v>42</v>
      </c>
      <c r="G423">
        <f>SUMIFS('Player Stats'!AH:AH, 'Player Stats'!A:A, Table6[[#This Row],[id]], 'Player Stats'!B:B, Table6[[#This Row],[Away Team]])</f>
        <v>6</v>
      </c>
      <c r="H423">
        <f>SUMIFS('Player Stats'!AH:AH, 'Player Stats'!A:A, Table6[[#This Row],[id]], 'Player Stats'!B:B, Table6[[#This Row],[Home Team]])</f>
        <v>2</v>
      </c>
      <c r="I423" s="3">
        <f>Table6[[#This Row],[Away Kicking Points]]/IF(Table6[[#This Row],[Away Bowl Scores]]=0, 1, Table6[[#This Row],[Away Bowl Scores]])</f>
        <v>0.14285714285714285</v>
      </c>
      <c r="J423" s="3">
        <f>Table6[[#This Row],[Home Kicking Points]]/IF(Table6[[#This Row],[Home Bowl Scores]]=0, 1, Table6[[#This Row],[Home Bowl Scores]])</f>
        <v>0.14285714285714285</v>
      </c>
    </row>
    <row r="424" spans="1:10" x14ac:dyDescent="0.3">
      <c r="A424" t="s">
        <v>787</v>
      </c>
      <c r="B424" t="s">
        <v>1242</v>
      </c>
      <c r="C424" t="s">
        <v>4837</v>
      </c>
      <c r="D424">
        <v>16242</v>
      </c>
      <c r="E424">
        <v>7</v>
      </c>
      <c r="F424">
        <v>49</v>
      </c>
      <c r="G424">
        <f>SUMIFS('Player Stats'!AH:AH, 'Player Stats'!A:A, Table6[[#This Row],[id]], 'Player Stats'!B:B, Table6[[#This Row],[Away Team]])</f>
        <v>7</v>
      </c>
      <c r="H424">
        <f>SUMIFS('Player Stats'!AH:AH, 'Player Stats'!A:A, Table6[[#This Row],[id]], 'Player Stats'!B:B, Table6[[#This Row],[Home Team]])</f>
        <v>1</v>
      </c>
      <c r="I424" s="3">
        <f>Table6[[#This Row],[Away Kicking Points]]/IF(Table6[[#This Row],[Away Bowl Scores]]=0, 1, Table6[[#This Row],[Away Bowl Scores]])</f>
        <v>0.14285714285714285</v>
      </c>
      <c r="J424" s="3">
        <f>Table6[[#This Row],[Home Kicking Points]]/IF(Table6[[#This Row],[Home Bowl Scores]]=0, 1, Table6[[#This Row],[Home Bowl Scores]])</f>
        <v>0.14285714285714285</v>
      </c>
    </row>
    <row r="425" spans="1:10" x14ac:dyDescent="0.3">
      <c r="A425" t="s">
        <v>317</v>
      </c>
      <c r="B425" t="s">
        <v>341</v>
      </c>
      <c r="C425" t="s">
        <v>4842</v>
      </c>
      <c r="D425">
        <v>16249</v>
      </c>
      <c r="E425">
        <v>35</v>
      </c>
      <c r="F425">
        <v>21</v>
      </c>
      <c r="G425">
        <f>SUMIFS('Player Stats'!AH:AH, 'Player Stats'!A:A, Table6[[#This Row],[id]], 'Player Stats'!B:B, Table6[[#This Row],[Away Team]])</f>
        <v>3</v>
      </c>
      <c r="H425">
        <f>SUMIFS('Player Stats'!AH:AH, 'Player Stats'!A:A, Table6[[#This Row],[id]], 'Player Stats'!B:B, Table6[[#This Row],[Home Team]])</f>
        <v>5</v>
      </c>
      <c r="I425" s="3">
        <f>Table6[[#This Row],[Away Kicking Points]]/IF(Table6[[#This Row],[Away Bowl Scores]]=0, 1, Table6[[#This Row],[Away Bowl Scores]])</f>
        <v>0.14285714285714285</v>
      </c>
      <c r="J425" s="3">
        <f>Table6[[#This Row],[Home Kicking Points]]/IF(Table6[[#This Row],[Home Bowl Scores]]=0, 1, Table6[[#This Row],[Home Bowl Scores]])</f>
        <v>0.14285714285714285</v>
      </c>
    </row>
    <row r="426" spans="1:10" x14ac:dyDescent="0.3">
      <c r="A426" t="s">
        <v>365</v>
      </c>
      <c r="B426" t="s">
        <v>238</v>
      </c>
      <c r="C426" t="s">
        <v>4862</v>
      </c>
      <c r="D426">
        <v>5902</v>
      </c>
      <c r="E426">
        <v>21</v>
      </c>
      <c r="F426">
        <v>35</v>
      </c>
      <c r="G426">
        <f>SUMIFS('Player Stats'!AH:AH, 'Player Stats'!A:A, Table6[[#This Row],[id]], 'Player Stats'!B:B, Table6[[#This Row],[Away Team]])</f>
        <v>5</v>
      </c>
      <c r="H426">
        <f>SUMIFS('Player Stats'!AH:AH, 'Player Stats'!A:A, Table6[[#This Row],[id]], 'Player Stats'!B:B, Table6[[#This Row],[Home Team]])</f>
        <v>3</v>
      </c>
      <c r="I426" s="3">
        <f>Table6[[#This Row],[Away Kicking Points]]/IF(Table6[[#This Row],[Away Bowl Scores]]=0, 1, Table6[[#This Row],[Away Bowl Scores]])</f>
        <v>0.14285714285714285</v>
      </c>
      <c r="J426" s="3">
        <f>Table6[[#This Row],[Home Kicking Points]]/IF(Table6[[#This Row],[Home Bowl Scores]]=0, 1, Table6[[#This Row],[Home Bowl Scores]])</f>
        <v>0.14285714285714285</v>
      </c>
    </row>
    <row r="427" spans="1:10" x14ac:dyDescent="0.3">
      <c r="A427" t="s">
        <v>572</v>
      </c>
      <c r="B427" t="s">
        <v>692</v>
      </c>
      <c r="C427" t="s">
        <v>4822</v>
      </c>
      <c r="D427">
        <v>1397</v>
      </c>
      <c r="E427">
        <v>21</v>
      </c>
      <c r="F427">
        <v>35</v>
      </c>
      <c r="G427">
        <f>SUMIFS('Player Stats'!AH:AH, 'Player Stats'!A:A, Table6[[#This Row],[id]], 'Player Stats'!B:B, Table6[[#This Row],[Away Team]])</f>
        <v>5</v>
      </c>
      <c r="H427">
        <f>SUMIFS('Player Stats'!AH:AH, 'Player Stats'!A:A, Table6[[#This Row],[id]], 'Player Stats'!B:B, Table6[[#This Row],[Home Team]])</f>
        <v>3</v>
      </c>
      <c r="I427" s="3">
        <f>Table6[[#This Row],[Away Kicking Points]]/IF(Table6[[#This Row],[Away Bowl Scores]]=0, 1, Table6[[#This Row],[Away Bowl Scores]])</f>
        <v>0.14285714285714285</v>
      </c>
      <c r="J427" s="3">
        <f>Table6[[#This Row],[Home Kicking Points]]/IF(Table6[[#This Row],[Home Bowl Scores]]=0, 1, Table6[[#This Row],[Home Bowl Scores]])</f>
        <v>0.14285714285714285</v>
      </c>
    </row>
    <row r="428" spans="1:10" x14ac:dyDescent="0.3">
      <c r="A428" t="s">
        <v>1273</v>
      </c>
      <c r="B428" t="s">
        <v>767</v>
      </c>
      <c r="C428" t="s">
        <v>4824</v>
      </c>
      <c r="D428">
        <v>10222</v>
      </c>
      <c r="E428">
        <v>41</v>
      </c>
      <c r="F428">
        <v>14</v>
      </c>
      <c r="G428">
        <f>SUMIFS('Player Stats'!AH:AH, 'Player Stats'!A:A, Table6[[#This Row],[id]], 'Player Stats'!B:B, Table6[[#This Row],[Away Team]])</f>
        <v>2</v>
      </c>
      <c r="H428">
        <f>SUMIFS('Player Stats'!AH:AH, 'Player Stats'!A:A, Table6[[#This Row],[id]], 'Player Stats'!B:B, Table6[[#This Row],[Home Team]])</f>
        <v>11</v>
      </c>
      <c r="I428" s="3">
        <f>Table6[[#This Row],[Away Kicking Points]]/IF(Table6[[#This Row],[Away Bowl Scores]]=0, 1, Table6[[#This Row],[Away Bowl Scores]])</f>
        <v>0.14285714285714285</v>
      </c>
      <c r="J428" s="3">
        <f>Table6[[#This Row],[Home Kicking Points]]/IF(Table6[[#This Row],[Home Bowl Scores]]=0, 1, Table6[[#This Row],[Home Bowl Scores]])</f>
        <v>0.26829268292682928</v>
      </c>
    </row>
    <row r="429" spans="1:10" x14ac:dyDescent="0.3">
      <c r="A429" t="s">
        <v>3087</v>
      </c>
      <c r="B429" t="s">
        <v>62</v>
      </c>
      <c r="C429" t="s">
        <v>4857</v>
      </c>
      <c r="D429">
        <v>8717</v>
      </c>
      <c r="E429">
        <v>13</v>
      </c>
      <c r="F429">
        <v>42</v>
      </c>
      <c r="G429">
        <f>SUMIFS('Player Stats'!AH:AH, 'Player Stats'!A:A, Table6[[#This Row],[id]], 'Player Stats'!B:B, Table6[[#This Row],[Away Team]])</f>
        <v>6</v>
      </c>
      <c r="H429">
        <f>SUMIFS('Player Stats'!AH:AH, 'Player Stats'!A:A, Table6[[#This Row],[id]], 'Player Stats'!B:B, Table6[[#This Row],[Home Team]])</f>
        <v>7</v>
      </c>
      <c r="I429" s="3">
        <f>Table6[[#This Row],[Away Kicking Points]]/IF(Table6[[#This Row],[Away Bowl Scores]]=0, 1, Table6[[#This Row],[Away Bowl Scores]])</f>
        <v>0.14285714285714285</v>
      </c>
      <c r="J429" s="3">
        <f>Table6[[#This Row],[Home Kicking Points]]/IF(Table6[[#This Row],[Home Bowl Scores]]=0, 1, Table6[[#This Row],[Home Bowl Scores]])</f>
        <v>0.53846153846153844</v>
      </c>
    </row>
    <row r="430" spans="1:10" x14ac:dyDescent="0.3">
      <c r="A430" t="s">
        <v>303</v>
      </c>
      <c r="B430" t="s">
        <v>1021</v>
      </c>
      <c r="C430" t="s">
        <v>4860</v>
      </c>
      <c r="D430">
        <v>7310</v>
      </c>
      <c r="E430">
        <v>34</v>
      </c>
      <c r="F430">
        <v>21</v>
      </c>
      <c r="G430">
        <f>SUMIFS('Player Stats'!AH:AH, 'Player Stats'!A:A, Table6[[#This Row],[id]], 'Player Stats'!B:B, Table6[[#This Row],[Away Team]])</f>
        <v>3</v>
      </c>
      <c r="H430">
        <f>SUMIFS('Player Stats'!AH:AH, 'Player Stats'!A:A, Table6[[#This Row],[id]], 'Player Stats'!B:B, Table6[[#This Row],[Home Team]])</f>
        <v>10</v>
      </c>
      <c r="I430" s="3">
        <f>Table6[[#This Row],[Away Kicking Points]]/IF(Table6[[#This Row],[Away Bowl Scores]]=0, 1, Table6[[#This Row],[Away Bowl Scores]])</f>
        <v>0.14285714285714285</v>
      </c>
      <c r="J430" s="3">
        <f>Table6[[#This Row],[Home Kicking Points]]/IF(Table6[[#This Row],[Home Bowl Scores]]=0, 1, Table6[[#This Row],[Home Bowl Scores]])</f>
        <v>0.29411764705882354</v>
      </c>
    </row>
    <row r="431" spans="1:10" x14ac:dyDescent="0.3">
      <c r="A431" t="s">
        <v>1542</v>
      </c>
      <c r="B431" t="s">
        <v>767</v>
      </c>
      <c r="C431" t="s">
        <v>4822</v>
      </c>
      <c r="D431">
        <v>4403</v>
      </c>
      <c r="E431">
        <v>20</v>
      </c>
      <c r="F431">
        <v>35</v>
      </c>
      <c r="G431">
        <f>SUMIFS('Player Stats'!AH:AH, 'Player Stats'!A:A, Table6[[#This Row],[id]], 'Player Stats'!B:B, Table6[[#This Row],[Away Team]])</f>
        <v>5</v>
      </c>
      <c r="H431">
        <f>SUMIFS('Player Stats'!AH:AH, 'Player Stats'!A:A, Table6[[#This Row],[id]], 'Player Stats'!B:B, Table6[[#This Row],[Home Team]])</f>
        <v>8</v>
      </c>
      <c r="I431" s="3">
        <f>Table6[[#This Row],[Away Kicking Points]]/IF(Table6[[#This Row],[Away Bowl Scores]]=0, 1, Table6[[#This Row],[Away Bowl Scores]])</f>
        <v>0.14285714285714285</v>
      </c>
      <c r="J431" s="3">
        <f>Table6[[#This Row],[Home Kicking Points]]/IF(Table6[[#This Row],[Home Bowl Scores]]=0, 1, Table6[[#This Row],[Home Bowl Scores]])</f>
        <v>0.4</v>
      </c>
    </row>
    <row r="432" spans="1:10" x14ac:dyDescent="0.3">
      <c r="A432" t="s">
        <v>527</v>
      </c>
      <c r="B432" t="s">
        <v>730</v>
      </c>
      <c r="C432" t="s">
        <v>4836</v>
      </c>
      <c r="D432">
        <v>14741</v>
      </c>
      <c r="E432">
        <v>33</v>
      </c>
      <c r="F432">
        <v>21</v>
      </c>
      <c r="G432">
        <f>SUMIFS('Player Stats'!AH:AH, 'Player Stats'!A:A, Table6[[#This Row],[id]], 'Player Stats'!B:B, Table6[[#This Row],[Away Team]])</f>
        <v>3</v>
      </c>
      <c r="H432">
        <f>SUMIFS('Player Stats'!AH:AH, 'Player Stats'!A:A, Table6[[#This Row],[id]], 'Player Stats'!B:B, Table6[[#This Row],[Home Team]])</f>
        <v>15</v>
      </c>
      <c r="I432" s="3">
        <f>Table6[[#This Row],[Away Kicking Points]]/IF(Table6[[#This Row],[Away Bowl Scores]]=0, 1, Table6[[#This Row],[Away Bowl Scores]])</f>
        <v>0.14285714285714285</v>
      </c>
      <c r="J432" s="3">
        <f>Table6[[#This Row],[Home Kicking Points]]/IF(Table6[[#This Row],[Home Bowl Scores]]=0, 1, Table6[[#This Row],[Home Bowl Scores]])</f>
        <v>0.45454545454545453</v>
      </c>
    </row>
    <row r="433" spans="1:10" x14ac:dyDescent="0.3">
      <c r="A433" t="s">
        <v>527</v>
      </c>
      <c r="B433" t="s">
        <v>1777</v>
      </c>
      <c r="C433" t="s">
        <v>4805</v>
      </c>
      <c r="D433">
        <v>19254</v>
      </c>
      <c r="E433">
        <v>38</v>
      </c>
      <c r="F433">
        <v>14</v>
      </c>
      <c r="G433">
        <f>SUMIFS('Player Stats'!AH:AH, 'Player Stats'!A:A, Table6[[#This Row],[id]], 'Player Stats'!B:B, Table6[[#This Row],[Away Team]])</f>
        <v>2</v>
      </c>
      <c r="H433">
        <f>SUMIFS('Player Stats'!AH:AH, 'Player Stats'!A:A, Table6[[#This Row],[id]], 'Player Stats'!B:B, Table6[[#This Row],[Home Team]])</f>
        <v>10</v>
      </c>
      <c r="I433" s="3">
        <f>Table6[[#This Row],[Away Kicking Points]]/IF(Table6[[#This Row],[Away Bowl Scores]]=0, 1, Table6[[#This Row],[Away Bowl Scores]])</f>
        <v>0.14285714285714285</v>
      </c>
      <c r="J433" s="3">
        <f>Table6[[#This Row],[Home Kicking Points]]/IF(Table6[[#This Row],[Home Bowl Scores]]=0, 1, Table6[[#This Row],[Home Bowl Scores]])</f>
        <v>0.26315789473684209</v>
      </c>
    </row>
    <row r="434" spans="1:10" x14ac:dyDescent="0.3">
      <c r="A434" t="s">
        <v>844</v>
      </c>
      <c r="B434" t="s">
        <v>1451</v>
      </c>
      <c r="C434" t="s">
        <v>4808</v>
      </c>
      <c r="D434">
        <v>13242</v>
      </c>
      <c r="E434">
        <v>38</v>
      </c>
      <c r="F434">
        <v>14</v>
      </c>
      <c r="G434">
        <f>SUMIFS('Player Stats'!AH:AH, 'Player Stats'!A:A, Table6[[#This Row],[id]], 'Player Stats'!B:B, Table6[[#This Row],[Away Team]])</f>
        <v>2</v>
      </c>
      <c r="H434">
        <f>SUMIFS('Player Stats'!AH:AH, 'Player Stats'!A:A, Table6[[#This Row],[id]], 'Player Stats'!B:B, Table6[[#This Row],[Home Team]])</f>
        <v>8</v>
      </c>
      <c r="I434" s="3">
        <f>Table6[[#This Row],[Away Kicking Points]]/IF(Table6[[#This Row],[Away Bowl Scores]]=0, 1, Table6[[#This Row],[Away Bowl Scores]])</f>
        <v>0.14285714285714285</v>
      </c>
      <c r="J434" s="3">
        <f>Table6[[#This Row],[Home Kicking Points]]/IF(Table6[[#This Row],[Home Bowl Scores]]=0, 1, Table6[[#This Row],[Home Bowl Scores]])</f>
        <v>0.21052631578947367</v>
      </c>
    </row>
    <row r="435" spans="1:10" x14ac:dyDescent="0.3">
      <c r="A435" t="s">
        <v>138</v>
      </c>
      <c r="B435" t="s">
        <v>1063</v>
      </c>
      <c r="C435" t="s">
        <v>4852</v>
      </c>
      <c r="D435">
        <v>11682</v>
      </c>
      <c r="E435">
        <v>31</v>
      </c>
      <c r="F435">
        <v>21</v>
      </c>
      <c r="G435">
        <f>SUMIFS('Player Stats'!AH:AH, 'Player Stats'!A:A, Table6[[#This Row],[id]], 'Player Stats'!B:B, Table6[[#This Row],[Away Team]])</f>
        <v>3</v>
      </c>
      <c r="H435">
        <f>SUMIFS('Player Stats'!AH:AH, 'Player Stats'!A:A, Table6[[#This Row],[id]], 'Player Stats'!B:B, Table6[[#This Row],[Home Team]])</f>
        <v>7</v>
      </c>
      <c r="I435" s="3">
        <f>Table6[[#This Row],[Away Kicking Points]]/IF(Table6[[#This Row],[Away Bowl Scores]]=0, 1, Table6[[#This Row],[Away Bowl Scores]])</f>
        <v>0.14285714285714285</v>
      </c>
      <c r="J435" s="3">
        <f>Table6[[#This Row],[Home Kicking Points]]/IF(Table6[[#This Row],[Home Bowl Scores]]=0, 1, Table6[[#This Row],[Home Bowl Scores]])</f>
        <v>0.22580645161290322</v>
      </c>
    </row>
    <row r="436" spans="1:10" x14ac:dyDescent="0.3">
      <c r="A436" t="s">
        <v>283</v>
      </c>
      <c r="B436" t="s">
        <v>1181</v>
      </c>
      <c r="C436" t="s">
        <v>4858</v>
      </c>
      <c r="D436">
        <v>5895</v>
      </c>
      <c r="E436">
        <v>38</v>
      </c>
      <c r="F436">
        <v>14</v>
      </c>
      <c r="G436">
        <f>SUMIFS('Player Stats'!AH:AH, 'Player Stats'!A:A, Table6[[#This Row],[id]], 'Player Stats'!B:B, Table6[[#This Row],[Away Team]])</f>
        <v>2</v>
      </c>
      <c r="H436">
        <f>SUMIFS('Player Stats'!AH:AH, 'Player Stats'!A:A, Table6[[#This Row],[id]], 'Player Stats'!B:B, Table6[[#This Row],[Home Team]])</f>
        <v>8</v>
      </c>
      <c r="I436" s="3">
        <f>Table6[[#This Row],[Away Kicking Points]]/IF(Table6[[#This Row],[Away Bowl Scores]]=0, 1, Table6[[#This Row],[Away Bowl Scores]])</f>
        <v>0.14285714285714285</v>
      </c>
      <c r="J436" s="3">
        <f>Table6[[#This Row],[Home Kicking Points]]/IF(Table6[[#This Row],[Home Bowl Scores]]=0, 1, Table6[[#This Row],[Home Bowl Scores]])</f>
        <v>0.21052631578947367</v>
      </c>
    </row>
    <row r="437" spans="1:10" x14ac:dyDescent="0.3">
      <c r="A437" t="s">
        <v>1451</v>
      </c>
      <c r="B437" t="s">
        <v>343</v>
      </c>
      <c r="C437" t="s">
        <v>4812</v>
      </c>
      <c r="D437">
        <v>20822</v>
      </c>
      <c r="E437">
        <v>44</v>
      </c>
      <c r="F437">
        <v>7</v>
      </c>
      <c r="G437">
        <f>SUMIFS('Player Stats'!AH:AH, 'Player Stats'!A:A, Table6[[#This Row],[id]], 'Player Stats'!B:B, Table6[[#This Row],[Away Team]])</f>
        <v>1</v>
      </c>
      <c r="H437">
        <f>SUMIFS('Player Stats'!AH:AH, 'Player Stats'!A:A, Table6[[#This Row],[id]], 'Player Stats'!B:B, Table6[[#This Row],[Home Team]])</f>
        <v>8</v>
      </c>
      <c r="I437" s="3">
        <f>Table6[[#This Row],[Away Kicking Points]]/IF(Table6[[#This Row],[Away Bowl Scores]]=0, 1, Table6[[#This Row],[Away Bowl Scores]])</f>
        <v>0.14285714285714285</v>
      </c>
      <c r="J437" s="3">
        <f>Table6[[#This Row],[Home Kicking Points]]/IF(Table6[[#This Row],[Home Bowl Scores]]=0, 1, Table6[[#This Row],[Home Bowl Scores]])</f>
        <v>0.18181818181818182</v>
      </c>
    </row>
    <row r="438" spans="1:10" x14ac:dyDescent="0.3">
      <c r="A438" t="s">
        <v>689</v>
      </c>
      <c r="B438" t="s">
        <v>529</v>
      </c>
      <c r="C438" t="s">
        <v>4823</v>
      </c>
      <c r="D438">
        <v>2909</v>
      </c>
      <c r="E438">
        <v>37</v>
      </c>
      <c r="F438">
        <v>14</v>
      </c>
      <c r="G438">
        <f>SUMIFS('Player Stats'!AH:AH, 'Player Stats'!A:A, Table6[[#This Row],[id]], 'Player Stats'!B:B, Table6[[#This Row],[Away Team]])</f>
        <v>2</v>
      </c>
      <c r="H438">
        <f>SUMIFS('Player Stats'!AH:AH, 'Player Stats'!A:A, Table6[[#This Row],[id]], 'Player Stats'!B:B, Table6[[#This Row],[Home Team]])</f>
        <v>7</v>
      </c>
      <c r="I438" s="3">
        <f>Table6[[#This Row],[Away Kicking Points]]/IF(Table6[[#This Row],[Away Bowl Scores]]=0, 1, Table6[[#This Row],[Away Bowl Scores]])</f>
        <v>0.14285714285714285</v>
      </c>
      <c r="J438" s="3">
        <f>Table6[[#This Row],[Home Kicking Points]]/IF(Table6[[#This Row],[Home Bowl Scores]]=0, 1, Table6[[#This Row],[Home Bowl Scores]])</f>
        <v>0.1891891891891892</v>
      </c>
    </row>
    <row r="439" spans="1:10" x14ac:dyDescent="0.3">
      <c r="A439" t="s">
        <v>746</v>
      </c>
      <c r="B439" t="s">
        <v>1448</v>
      </c>
      <c r="C439" t="s">
        <v>4860</v>
      </c>
      <c r="D439">
        <v>4399</v>
      </c>
      <c r="E439">
        <v>30</v>
      </c>
      <c r="F439">
        <v>21</v>
      </c>
      <c r="G439">
        <f>SUMIFS('Player Stats'!AH:AH, 'Player Stats'!A:A, Table6[[#This Row],[id]], 'Player Stats'!B:B, Table6[[#This Row],[Away Team]])</f>
        <v>3</v>
      </c>
      <c r="H439">
        <f>SUMIFS('Player Stats'!AH:AH, 'Player Stats'!A:A, Table6[[#This Row],[id]], 'Player Stats'!B:B, Table6[[#This Row],[Home Team]])</f>
        <v>12</v>
      </c>
      <c r="I439" s="3">
        <f>Table6[[#This Row],[Away Kicking Points]]/IF(Table6[[#This Row],[Away Bowl Scores]]=0, 1, Table6[[#This Row],[Away Bowl Scores]])</f>
        <v>0.14285714285714285</v>
      </c>
      <c r="J439" s="3">
        <f>Table6[[#This Row],[Home Kicking Points]]/IF(Table6[[#This Row],[Home Bowl Scores]]=0, 1, Table6[[#This Row],[Home Bowl Scores]])</f>
        <v>0.4</v>
      </c>
    </row>
    <row r="440" spans="1:10" x14ac:dyDescent="0.3">
      <c r="A440" t="s">
        <v>2411</v>
      </c>
      <c r="B440" t="s">
        <v>648</v>
      </c>
      <c r="C440" t="s">
        <v>4866</v>
      </c>
      <c r="D440">
        <v>1381</v>
      </c>
      <c r="E440">
        <v>37</v>
      </c>
      <c r="F440">
        <v>14</v>
      </c>
      <c r="G440">
        <f>SUMIFS('Player Stats'!AH:AH, 'Player Stats'!A:A, Table6[[#This Row],[id]], 'Player Stats'!B:B, Table6[[#This Row],[Away Team]])</f>
        <v>2</v>
      </c>
      <c r="H440">
        <f>SUMIFS('Player Stats'!AH:AH, 'Player Stats'!A:A, Table6[[#This Row],[id]], 'Player Stats'!B:B, Table6[[#This Row],[Home Team]])</f>
        <v>7</v>
      </c>
      <c r="I440" s="3">
        <f>Table6[[#This Row],[Away Kicking Points]]/IF(Table6[[#This Row],[Away Bowl Scores]]=0, 1, Table6[[#This Row],[Away Bowl Scores]])</f>
        <v>0.14285714285714285</v>
      </c>
      <c r="J440" s="3">
        <f>Table6[[#This Row],[Home Kicking Points]]/IF(Table6[[#This Row],[Home Bowl Scores]]=0, 1, Table6[[#This Row],[Home Bowl Scores]])</f>
        <v>0.1891891891891892</v>
      </c>
    </row>
    <row r="441" spans="1:10" x14ac:dyDescent="0.3">
      <c r="A441" t="s">
        <v>1905</v>
      </c>
      <c r="B441" t="s">
        <v>409</v>
      </c>
      <c r="C441" t="s">
        <v>4801</v>
      </c>
      <c r="D441">
        <v>20825</v>
      </c>
      <c r="E441">
        <v>36</v>
      </c>
      <c r="F441">
        <v>14</v>
      </c>
      <c r="G441">
        <f>SUMIFS('Player Stats'!AH:AH, 'Player Stats'!A:A, Table6[[#This Row],[id]], 'Player Stats'!B:B, Table6[[#This Row],[Away Team]])</f>
        <v>2</v>
      </c>
      <c r="H441">
        <f>SUMIFS('Player Stats'!AH:AH, 'Player Stats'!A:A, Table6[[#This Row],[id]], 'Player Stats'!B:B, Table6[[#This Row],[Home Team]])</f>
        <v>4</v>
      </c>
      <c r="I441" s="3">
        <f>Table6[[#This Row],[Away Kicking Points]]/IF(Table6[[#This Row],[Away Bowl Scores]]=0, 1, Table6[[#This Row],[Away Bowl Scores]])</f>
        <v>0.14285714285714285</v>
      </c>
      <c r="J441" s="3">
        <f>Table6[[#This Row],[Home Kicking Points]]/IF(Table6[[#This Row],[Home Bowl Scores]]=0, 1, Table6[[#This Row],[Home Bowl Scores]])</f>
        <v>0.1111111111111111</v>
      </c>
    </row>
    <row r="442" spans="1:10" x14ac:dyDescent="0.3">
      <c r="A442" t="s">
        <v>138</v>
      </c>
      <c r="B442" t="s">
        <v>141</v>
      </c>
      <c r="C442" t="s">
        <v>4789</v>
      </c>
      <c r="D442">
        <v>27070</v>
      </c>
      <c r="E442">
        <v>21</v>
      </c>
      <c r="F442">
        <v>28</v>
      </c>
      <c r="G442">
        <f>SUMIFS('Player Stats'!AH:AH, 'Player Stats'!A:A, Table6[[#This Row],[id]], 'Player Stats'!B:B, Table6[[#This Row],[Away Team]])</f>
        <v>4</v>
      </c>
      <c r="H442">
        <f>SUMIFS('Player Stats'!AH:AH, 'Player Stats'!A:A, Table6[[#This Row],[id]], 'Player Stats'!B:B, Table6[[#This Row],[Home Team]])</f>
        <v>3</v>
      </c>
      <c r="I442" s="3">
        <f>Table6[[#This Row],[Away Kicking Points]]/IF(Table6[[#This Row],[Away Bowl Scores]]=0, 1, Table6[[#This Row],[Away Bowl Scores]])</f>
        <v>0.14285714285714285</v>
      </c>
      <c r="J442" s="3">
        <f>Table6[[#This Row],[Home Kicking Points]]/IF(Table6[[#This Row],[Home Bowl Scores]]=0, 1, Table6[[#This Row],[Home Bowl Scores]])</f>
        <v>0.14285714285714285</v>
      </c>
    </row>
    <row r="443" spans="1:10" x14ac:dyDescent="0.3">
      <c r="A443" t="s">
        <v>64</v>
      </c>
      <c r="B443" t="s">
        <v>1063</v>
      </c>
      <c r="C443" t="s">
        <v>4797</v>
      </c>
      <c r="D443">
        <v>25510</v>
      </c>
      <c r="E443">
        <v>7</v>
      </c>
      <c r="F443">
        <v>42</v>
      </c>
      <c r="G443">
        <f>SUMIFS('Player Stats'!AH:AH, 'Player Stats'!A:A, Table6[[#This Row],[id]], 'Player Stats'!B:B, Table6[[#This Row],[Away Team]])</f>
        <v>6</v>
      </c>
      <c r="H443">
        <f>SUMIFS('Player Stats'!AH:AH, 'Player Stats'!A:A, Table6[[#This Row],[id]], 'Player Stats'!B:B, Table6[[#This Row],[Home Team]])</f>
        <v>1</v>
      </c>
      <c r="I443" s="3">
        <f>Table6[[#This Row],[Away Kicking Points]]/IF(Table6[[#This Row],[Away Bowl Scores]]=0, 1, Table6[[#This Row],[Away Bowl Scores]])</f>
        <v>0.14285714285714285</v>
      </c>
      <c r="J443" s="3">
        <f>Table6[[#This Row],[Home Kicking Points]]/IF(Table6[[#This Row],[Home Bowl Scores]]=0, 1, Table6[[#This Row],[Home Bowl Scores]])</f>
        <v>0.14285714285714285</v>
      </c>
    </row>
    <row r="444" spans="1:10" x14ac:dyDescent="0.3">
      <c r="A444" t="s">
        <v>283</v>
      </c>
      <c r="B444" t="s">
        <v>64</v>
      </c>
      <c r="C444" t="s">
        <v>4792</v>
      </c>
      <c r="D444">
        <v>16224</v>
      </c>
      <c r="E444">
        <v>35</v>
      </c>
      <c r="F444">
        <v>14</v>
      </c>
      <c r="G444">
        <f>SUMIFS('Player Stats'!AH:AH, 'Player Stats'!A:A, Table6[[#This Row],[id]], 'Player Stats'!B:B, Table6[[#This Row],[Away Team]])</f>
        <v>2</v>
      </c>
      <c r="H444">
        <f>SUMIFS('Player Stats'!AH:AH, 'Player Stats'!A:A, Table6[[#This Row],[id]], 'Player Stats'!B:B, Table6[[#This Row],[Home Team]])</f>
        <v>5</v>
      </c>
      <c r="I444" s="3">
        <f>Table6[[#This Row],[Away Kicking Points]]/IF(Table6[[#This Row],[Away Bowl Scores]]=0, 1, Table6[[#This Row],[Away Bowl Scores]])</f>
        <v>0.14285714285714285</v>
      </c>
      <c r="J444" s="3">
        <f>Table6[[#This Row],[Home Kicking Points]]/IF(Table6[[#This Row],[Home Bowl Scores]]=0, 1, Table6[[#This Row],[Home Bowl Scores]])</f>
        <v>0.14285714285714285</v>
      </c>
    </row>
    <row r="445" spans="1:10" x14ac:dyDescent="0.3">
      <c r="A445" t="s">
        <v>4501</v>
      </c>
      <c r="B445" t="s">
        <v>4162</v>
      </c>
      <c r="C445" t="s">
        <v>4865</v>
      </c>
      <c r="D445">
        <v>1379</v>
      </c>
      <c r="E445">
        <v>28</v>
      </c>
      <c r="F445">
        <v>21</v>
      </c>
      <c r="G445">
        <f>SUMIFS('Player Stats'!AH:AH, 'Player Stats'!A:A, Table6[[#This Row],[id]], 'Player Stats'!B:B, Table6[[#This Row],[Away Team]])</f>
        <v>3</v>
      </c>
      <c r="H445">
        <f>SUMIFS('Player Stats'!AH:AH, 'Player Stats'!A:A, Table6[[#This Row],[id]], 'Player Stats'!B:B, Table6[[#This Row],[Home Team]])</f>
        <v>4</v>
      </c>
      <c r="I445" s="3">
        <f>Table6[[#This Row],[Away Kicking Points]]/IF(Table6[[#This Row],[Away Bowl Scores]]=0, 1, Table6[[#This Row],[Away Bowl Scores]])</f>
        <v>0.14285714285714285</v>
      </c>
      <c r="J445" s="3">
        <f>Table6[[#This Row],[Home Kicking Points]]/IF(Table6[[#This Row],[Home Bowl Scores]]=0, 1, Table6[[#This Row],[Home Bowl Scores]])</f>
        <v>0.14285714285714285</v>
      </c>
    </row>
    <row r="446" spans="1:10" x14ac:dyDescent="0.3">
      <c r="A446" t="s">
        <v>570</v>
      </c>
      <c r="B446" t="s">
        <v>769</v>
      </c>
      <c r="C446" t="s">
        <v>4814</v>
      </c>
      <c r="D446">
        <v>25520</v>
      </c>
      <c r="E446">
        <v>27</v>
      </c>
      <c r="F446">
        <v>21</v>
      </c>
      <c r="G446">
        <f>SUMIFS('Player Stats'!AH:AH, 'Player Stats'!A:A, Table6[[#This Row],[id]], 'Player Stats'!B:B, Table6[[#This Row],[Away Team]])</f>
        <v>3</v>
      </c>
      <c r="H446">
        <f>SUMIFS('Player Stats'!AH:AH, 'Player Stats'!A:A, Table6[[#This Row],[id]], 'Player Stats'!B:B, Table6[[#This Row],[Home Team]])</f>
        <v>3</v>
      </c>
      <c r="I446" s="3">
        <f>Table6[[#This Row],[Away Kicking Points]]/IF(Table6[[#This Row],[Away Bowl Scores]]=0, 1, Table6[[#This Row],[Away Bowl Scores]])</f>
        <v>0.14285714285714285</v>
      </c>
      <c r="J446" s="3">
        <f>Table6[[#This Row],[Home Kicking Points]]/IF(Table6[[#This Row],[Home Bowl Scores]]=0, 1, Table6[[#This Row],[Home Bowl Scores]])</f>
        <v>0.1111111111111111</v>
      </c>
    </row>
    <row r="447" spans="1:10" x14ac:dyDescent="0.3">
      <c r="A447" t="s">
        <v>283</v>
      </c>
      <c r="B447" t="s">
        <v>1625</v>
      </c>
      <c r="C447" t="s">
        <v>4808</v>
      </c>
      <c r="D447">
        <v>14737</v>
      </c>
      <c r="E447">
        <v>13</v>
      </c>
      <c r="F447">
        <v>35</v>
      </c>
      <c r="G447">
        <f>SUMIFS('Player Stats'!AH:AH, 'Player Stats'!A:A, Table6[[#This Row],[id]], 'Player Stats'!B:B, Table6[[#This Row],[Away Team]])</f>
        <v>5</v>
      </c>
      <c r="H447">
        <f>SUMIFS('Player Stats'!AH:AH, 'Player Stats'!A:A, Table6[[#This Row],[id]], 'Player Stats'!B:B, Table6[[#This Row],[Home Team]])</f>
        <v>7</v>
      </c>
      <c r="I447" s="3">
        <f>Table6[[#This Row],[Away Kicking Points]]/IF(Table6[[#This Row],[Away Bowl Scores]]=0, 1, Table6[[#This Row],[Away Bowl Scores]])</f>
        <v>0.14285714285714285</v>
      </c>
      <c r="J447" s="3">
        <f>Table6[[#This Row],[Home Kicking Points]]/IF(Table6[[#This Row],[Home Bowl Scores]]=0, 1, Table6[[#This Row],[Home Bowl Scores]])</f>
        <v>0.53846153846153844</v>
      </c>
    </row>
    <row r="448" spans="1:10" x14ac:dyDescent="0.3">
      <c r="A448" t="s">
        <v>477</v>
      </c>
      <c r="B448" t="s">
        <v>365</v>
      </c>
      <c r="C448" t="s">
        <v>4855</v>
      </c>
      <c r="D448">
        <v>8722</v>
      </c>
      <c r="E448">
        <v>27</v>
      </c>
      <c r="F448">
        <v>21</v>
      </c>
      <c r="G448">
        <f>SUMIFS('Player Stats'!AH:AH, 'Player Stats'!A:A, Table6[[#This Row],[id]], 'Player Stats'!B:B, Table6[[#This Row],[Away Team]])</f>
        <v>3</v>
      </c>
      <c r="H448">
        <f>SUMIFS('Player Stats'!AH:AH, 'Player Stats'!A:A, Table6[[#This Row],[id]], 'Player Stats'!B:B, Table6[[#This Row],[Home Team]])</f>
        <v>9</v>
      </c>
      <c r="I448" s="3">
        <f>Table6[[#This Row],[Away Kicking Points]]/IF(Table6[[#This Row],[Away Bowl Scores]]=0, 1, Table6[[#This Row],[Away Bowl Scores]])</f>
        <v>0.14285714285714285</v>
      </c>
      <c r="J448" s="3">
        <f>Table6[[#This Row],[Home Kicking Points]]/IF(Table6[[#This Row],[Home Bowl Scores]]=0, 1, Table6[[#This Row],[Home Bowl Scores]])</f>
        <v>0.33333333333333331</v>
      </c>
    </row>
    <row r="449" spans="1:10" x14ac:dyDescent="0.3">
      <c r="A449" t="s">
        <v>1078</v>
      </c>
      <c r="B449" t="s">
        <v>1063</v>
      </c>
      <c r="C449" t="s">
        <v>4857</v>
      </c>
      <c r="D449">
        <v>7298</v>
      </c>
      <c r="E449">
        <v>32</v>
      </c>
      <c r="F449">
        <v>14</v>
      </c>
      <c r="G449">
        <f>SUMIFS('Player Stats'!AH:AH, 'Player Stats'!A:A, Table6[[#This Row],[id]], 'Player Stats'!B:B, Table6[[#This Row],[Away Team]])</f>
        <v>2</v>
      </c>
      <c r="H449">
        <f>SUMIFS('Player Stats'!AH:AH, 'Player Stats'!A:A, Table6[[#This Row],[id]], 'Player Stats'!B:B, Table6[[#This Row],[Home Team]])</f>
        <v>12</v>
      </c>
      <c r="I449" s="3">
        <f>Table6[[#This Row],[Away Kicking Points]]/IF(Table6[[#This Row],[Away Bowl Scores]]=0, 1, Table6[[#This Row],[Away Bowl Scores]])</f>
        <v>0.14285714285714285</v>
      </c>
      <c r="J449" s="3">
        <f>Table6[[#This Row],[Home Kicking Points]]/IF(Table6[[#This Row],[Home Bowl Scores]]=0, 1, Table6[[#This Row],[Home Bowl Scores]])</f>
        <v>0.375</v>
      </c>
    </row>
    <row r="450" spans="1:10" x14ac:dyDescent="0.3">
      <c r="A450" t="s">
        <v>527</v>
      </c>
      <c r="B450" t="s">
        <v>529</v>
      </c>
      <c r="C450" t="s">
        <v>4806</v>
      </c>
      <c r="D450">
        <v>27086</v>
      </c>
      <c r="E450">
        <v>31</v>
      </c>
      <c r="F450">
        <v>14</v>
      </c>
      <c r="G450">
        <f>SUMIFS('Player Stats'!AH:AH, 'Player Stats'!A:A, Table6[[#This Row],[id]], 'Player Stats'!B:B, Table6[[#This Row],[Away Team]])</f>
        <v>2</v>
      </c>
      <c r="H450">
        <f>SUMIFS('Player Stats'!AH:AH, 'Player Stats'!A:A, Table6[[#This Row],[id]], 'Player Stats'!B:B, Table6[[#This Row],[Home Team]])</f>
        <v>7</v>
      </c>
      <c r="I450" s="3">
        <f>Table6[[#This Row],[Away Kicking Points]]/IF(Table6[[#This Row],[Away Bowl Scores]]=0, 1, Table6[[#This Row],[Away Bowl Scores]])</f>
        <v>0.14285714285714285</v>
      </c>
      <c r="J450" s="3">
        <f>Table6[[#This Row],[Home Kicking Points]]/IF(Table6[[#This Row],[Home Bowl Scores]]=0, 1, Table6[[#This Row],[Home Bowl Scores]])</f>
        <v>0.22580645161290322</v>
      </c>
    </row>
    <row r="451" spans="1:10" x14ac:dyDescent="0.3">
      <c r="A451" t="s">
        <v>1728</v>
      </c>
      <c r="B451" t="s">
        <v>1730</v>
      </c>
      <c r="C451" t="s">
        <v>4789</v>
      </c>
      <c r="D451">
        <v>20809</v>
      </c>
      <c r="E451">
        <v>24</v>
      </c>
      <c r="F451">
        <v>21</v>
      </c>
      <c r="G451">
        <f>SUMIFS('Player Stats'!AH:AH, 'Player Stats'!A:A, Table6[[#This Row],[id]], 'Player Stats'!B:B, Table6[[#This Row],[Away Team]])</f>
        <v>3</v>
      </c>
      <c r="H451">
        <f>SUMIFS('Player Stats'!AH:AH, 'Player Stats'!A:A, Table6[[#This Row],[id]], 'Player Stats'!B:B, Table6[[#This Row],[Home Team]])</f>
        <v>6</v>
      </c>
      <c r="I451" s="3">
        <f>Table6[[#This Row],[Away Kicking Points]]/IF(Table6[[#This Row],[Away Bowl Scores]]=0, 1, Table6[[#This Row],[Away Bowl Scores]])</f>
        <v>0.14285714285714285</v>
      </c>
      <c r="J451" s="3">
        <f>Table6[[#This Row],[Home Kicking Points]]/IF(Table6[[#This Row],[Home Bowl Scores]]=0, 1, Table6[[#This Row],[Home Bowl Scores]])</f>
        <v>0.25</v>
      </c>
    </row>
    <row r="452" spans="1:10" x14ac:dyDescent="0.3">
      <c r="A452" t="s">
        <v>189</v>
      </c>
      <c r="B452" t="s">
        <v>162</v>
      </c>
      <c r="C452" t="s">
        <v>4831</v>
      </c>
      <c r="D452">
        <v>19246</v>
      </c>
      <c r="E452">
        <v>24</v>
      </c>
      <c r="F452">
        <v>21</v>
      </c>
      <c r="G452">
        <f>SUMIFS('Player Stats'!AH:AH, 'Player Stats'!A:A, Table6[[#This Row],[id]], 'Player Stats'!B:B, Table6[[#This Row],[Away Team]])</f>
        <v>3</v>
      </c>
      <c r="H452">
        <f>SUMIFS('Player Stats'!AH:AH, 'Player Stats'!A:A, Table6[[#This Row],[id]], 'Player Stats'!B:B, Table6[[#This Row],[Home Team]])</f>
        <v>6</v>
      </c>
      <c r="I452" s="3">
        <f>Table6[[#This Row],[Away Kicking Points]]/IF(Table6[[#This Row],[Away Bowl Scores]]=0, 1, Table6[[#This Row],[Away Bowl Scores]])</f>
        <v>0.14285714285714285</v>
      </c>
      <c r="J452" s="3">
        <f>Table6[[#This Row],[Home Kicking Points]]/IF(Table6[[#This Row],[Home Bowl Scores]]=0, 1, Table6[[#This Row],[Home Bowl Scores]])</f>
        <v>0.25</v>
      </c>
    </row>
    <row r="453" spans="1:10" x14ac:dyDescent="0.3">
      <c r="A453" t="s">
        <v>828</v>
      </c>
      <c r="B453" t="s">
        <v>886</v>
      </c>
      <c r="C453" t="s">
        <v>4844</v>
      </c>
      <c r="D453">
        <v>17750</v>
      </c>
      <c r="E453">
        <v>31</v>
      </c>
      <c r="F453">
        <v>14</v>
      </c>
      <c r="G453">
        <f>SUMIFS('Player Stats'!AH:AH, 'Player Stats'!A:A, Table6[[#This Row],[id]], 'Player Stats'!B:B, Table6[[#This Row],[Away Team]])</f>
        <v>2</v>
      </c>
      <c r="H453">
        <f>SUMIFS('Player Stats'!AH:AH, 'Player Stats'!A:A, Table6[[#This Row],[id]], 'Player Stats'!B:B, Table6[[#This Row],[Home Team]])</f>
        <v>7</v>
      </c>
      <c r="I453" s="3">
        <f>Table6[[#This Row],[Away Kicking Points]]/IF(Table6[[#This Row],[Away Bowl Scores]]=0, 1, Table6[[#This Row],[Away Bowl Scores]])</f>
        <v>0.14285714285714285</v>
      </c>
      <c r="J453" s="3">
        <f>Table6[[#This Row],[Home Kicking Points]]/IF(Table6[[#This Row],[Home Bowl Scores]]=0, 1, Table6[[#This Row],[Home Bowl Scores]])</f>
        <v>0.22580645161290322</v>
      </c>
    </row>
    <row r="454" spans="1:10" x14ac:dyDescent="0.3">
      <c r="A454" t="s">
        <v>317</v>
      </c>
      <c r="B454" t="s">
        <v>162</v>
      </c>
      <c r="C454" t="s">
        <v>4854</v>
      </c>
      <c r="D454">
        <v>10201</v>
      </c>
      <c r="E454">
        <v>31</v>
      </c>
      <c r="F454">
        <v>14</v>
      </c>
      <c r="G454">
        <f>SUMIFS('Player Stats'!AH:AH, 'Player Stats'!A:A, Table6[[#This Row],[id]], 'Player Stats'!B:B, Table6[[#This Row],[Away Team]])</f>
        <v>2</v>
      </c>
      <c r="H454">
        <f>SUMIFS('Player Stats'!AH:AH, 'Player Stats'!A:A, Table6[[#This Row],[id]], 'Player Stats'!B:B, Table6[[#This Row],[Home Team]])</f>
        <v>7</v>
      </c>
      <c r="I454" s="3">
        <f>Table6[[#This Row],[Away Kicking Points]]/IF(Table6[[#This Row],[Away Bowl Scores]]=0, 1, Table6[[#This Row],[Away Bowl Scores]])</f>
        <v>0.14285714285714285</v>
      </c>
      <c r="J454" s="3">
        <f>Table6[[#This Row],[Home Kicking Points]]/IF(Table6[[#This Row],[Home Bowl Scores]]=0, 1, Table6[[#This Row],[Home Bowl Scores]])</f>
        <v>0.22580645161290322</v>
      </c>
    </row>
    <row r="455" spans="1:10" x14ac:dyDescent="0.3">
      <c r="A455" t="s">
        <v>863</v>
      </c>
      <c r="B455" t="s">
        <v>846</v>
      </c>
      <c r="C455" t="s">
        <v>4803</v>
      </c>
      <c r="D455">
        <v>25521</v>
      </c>
      <c r="E455">
        <v>23</v>
      </c>
      <c r="F455">
        <v>21</v>
      </c>
      <c r="G455">
        <f>SUMIFS('Player Stats'!AH:AH, 'Player Stats'!A:A, Table6[[#This Row],[id]], 'Player Stats'!B:B, Table6[[#This Row],[Away Team]])</f>
        <v>3</v>
      </c>
      <c r="H455">
        <f>SUMIFS('Player Stats'!AH:AH, 'Player Stats'!A:A, Table6[[#This Row],[id]], 'Player Stats'!B:B, Table6[[#This Row],[Home Team]])</f>
        <v>11</v>
      </c>
      <c r="I455" s="3">
        <f>Table6[[#This Row],[Away Kicking Points]]/IF(Table6[[#This Row],[Away Bowl Scores]]=0, 1, Table6[[#This Row],[Away Bowl Scores]])</f>
        <v>0.14285714285714285</v>
      </c>
      <c r="J455" s="3">
        <f>Table6[[#This Row],[Home Kicking Points]]/IF(Table6[[#This Row],[Home Bowl Scores]]=0, 1, Table6[[#This Row],[Home Bowl Scores]])</f>
        <v>0.47826086956521741</v>
      </c>
    </row>
    <row r="456" spans="1:10" x14ac:dyDescent="0.3">
      <c r="A456" t="s">
        <v>1021</v>
      </c>
      <c r="B456" t="s">
        <v>650</v>
      </c>
      <c r="C456" t="s">
        <v>4792</v>
      </c>
      <c r="D456">
        <v>10194</v>
      </c>
      <c r="E456">
        <v>37</v>
      </c>
      <c r="F456">
        <v>7</v>
      </c>
      <c r="G456">
        <f>SUMIFS('Player Stats'!AH:AH, 'Player Stats'!A:A, Table6[[#This Row],[id]], 'Player Stats'!B:B, Table6[[#This Row],[Away Team]])</f>
        <v>1</v>
      </c>
      <c r="H456">
        <f>SUMIFS('Player Stats'!AH:AH, 'Player Stats'!A:A, Table6[[#This Row],[id]], 'Player Stats'!B:B, Table6[[#This Row],[Home Team]])</f>
        <v>7</v>
      </c>
      <c r="I456" s="3">
        <f>Table6[[#This Row],[Away Kicking Points]]/IF(Table6[[#This Row],[Away Bowl Scores]]=0, 1, Table6[[#This Row],[Away Bowl Scores]])</f>
        <v>0.14285714285714285</v>
      </c>
      <c r="J456" s="3">
        <f>Table6[[#This Row],[Home Kicking Points]]/IF(Table6[[#This Row],[Home Bowl Scores]]=0, 1, Table6[[#This Row],[Home Bowl Scores]])</f>
        <v>0.1891891891891892</v>
      </c>
    </row>
    <row r="457" spans="1:10" x14ac:dyDescent="0.3">
      <c r="A457" t="s">
        <v>610</v>
      </c>
      <c r="B457" t="s">
        <v>455</v>
      </c>
      <c r="C457" t="s">
        <v>4814</v>
      </c>
      <c r="D457">
        <v>4394</v>
      </c>
      <c r="E457">
        <v>29</v>
      </c>
      <c r="F457">
        <v>14</v>
      </c>
      <c r="G457">
        <f>SUMIFS('Player Stats'!AH:AH, 'Player Stats'!A:A, Table6[[#This Row],[id]], 'Player Stats'!B:B, Table6[[#This Row],[Away Team]])</f>
        <v>2</v>
      </c>
      <c r="H457">
        <f>SUMIFS('Player Stats'!AH:AH, 'Player Stats'!A:A, Table6[[#This Row],[id]], 'Player Stats'!B:B, Table6[[#This Row],[Home Team]])</f>
        <v>17</v>
      </c>
      <c r="I457" s="3">
        <f>Table6[[#This Row],[Away Kicking Points]]/IF(Table6[[#This Row],[Away Bowl Scores]]=0, 1, Table6[[#This Row],[Away Bowl Scores]])</f>
        <v>0.14285714285714285</v>
      </c>
      <c r="J457" s="3">
        <f>Table6[[#This Row],[Home Kicking Points]]/IF(Table6[[#This Row],[Home Bowl Scores]]=0, 1, Table6[[#This Row],[Home Bowl Scores]])</f>
        <v>0.58620689655172409</v>
      </c>
    </row>
    <row r="458" spans="1:10" x14ac:dyDescent="0.3">
      <c r="A458" t="s">
        <v>501</v>
      </c>
      <c r="B458" t="s">
        <v>554</v>
      </c>
      <c r="C458" t="s">
        <v>4820</v>
      </c>
      <c r="D458">
        <v>7320</v>
      </c>
      <c r="E458">
        <v>35</v>
      </c>
      <c r="F458">
        <v>7</v>
      </c>
      <c r="G458">
        <f>SUMIFS('Player Stats'!AH:AH, 'Player Stats'!A:A, Table6[[#This Row],[id]], 'Player Stats'!B:B, Table6[[#This Row],[Away Team]])</f>
        <v>1</v>
      </c>
      <c r="H458">
        <f>SUMIFS('Player Stats'!AH:AH, 'Player Stats'!A:A, Table6[[#This Row],[id]], 'Player Stats'!B:B, Table6[[#This Row],[Home Team]])</f>
        <v>5</v>
      </c>
      <c r="I458" s="3">
        <f>Table6[[#This Row],[Away Kicking Points]]/IF(Table6[[#This Row],[Away Bowl Scores]]=0, 1, Table6[[#This Row],[Away Bowl Scores]])</f>
        <v>0.14285714285714285</v>
      </c>
      <c r="J458" s="3">
        <f>Table6[[#This Row],[Home Kicking Points]]/IF(Table6[[#This Row],[Home Bowl Scores]]=0, 1, Table6[[#This Row],[Home Bowl Scores]])</f>
        <v>0.14285714285714285</v>
      </c>
    </row>
    <row r="459" spans="1:10" x14ac:dyDescent="0.3">
      <c r="A459" t="s">
        <v>728</v>
      </c>
      <c r="B459" t="s">
        <v>863</v>
      </c>
      <c r="C459" t="s">
        <v>4823</v>
      </c>
      <c r="D459">
        <v>5906</v>
      </c>
      <c r="E459">
        <v>28</v>
      </c>
      <c r="F459">
        <v>14</v>
      </c>
      <c r="G459">
        <f>SUMIFS('Player Stats'!AH:AH, 'Player Stats'!A:A, Table6[[#This Row],[id]], 'Player Stats'!B:B, Table6[[#This Row],[Away Team]])</f>
        <v>2</v>
      </c>
      <c r="H459">
        <f>SUMIFS('Player Stats'!AH:AH, 'Player Stats'!A:A, Table6[[#This Row],[id]], 'Player Stats'!B:B, Table6[[#This Row],[Home Team]])</f>
        <v>4</v>
      </c>
      <c r="I459" s="3">
        <f>Table6[[#This Row],[Away Kicking Points]]/IF(Table6[[#This Row],[Away Bowl Scores]]=0, 1, Table6[[#This Row],[Away Bowl Scores]])</f>
        <v>0.14285714285714285</v>
      </c>
      <c r="J459" s="3">
        <f>Table6[[#This Row],[Home Kicking Points]]/IF(Table6[[#This Row],[Home Bowl Scores]]=0, 1, Table6[[#This Row],[Home Bowl Scores]])</f>
        <v>0.14285714285714285</v>
      </c>
    </row>
    <row r="460" spans="1:10" x14ac:dyDescent="0.3">
      <c r="A460" t="s">
        <v>746</v>
      </c>
      <c r="B460" t="s">
        <v>767</v>
      </c>
      <c r="C460" t="s">
        <v>4819</v>
      </c>
      <c r="D460">
        <v>1391</v>
      </c>
      <c r="E460">
        <v>28</v>
      </c>
      <c r="F460">
        <v>14</v>
      </c>
      <c r="G460">
        <f>SUMIFS('Player Stats'!AH:AH, 'Player Stats'!A:A, Table6[[#This Row],[id]], 'Player Stats'!B:B, Table6[[#This Row],[Away Team]])</f>
        <v>2</v>
      </c>
      <c r="H460">
        <f>SUMIFS('Player Stats'!AH:AH, 'Player Stats'!A:A, Table6[[#This Row],[id]], 'Player Stats'!B:B, Table6[[#This Row],[Home Team]])</f>
        <v>6</v>
      </c>
      <c r="I460" s="3">
        <f>Table6[[#This Row],[Away Kicking Points]]/IF(Table6[[#This Row],[Away Bowl Scores]]=0, 1, Table6[[#This Row],[Away Bowl Scores]])</f>
        <v>0.14285714285714285</v>
      </c>
      <c r="J460" s="3">
        <f>Table6[[#This Row],[Home Kicking Points]]/IF(Table6[[#This Row],[Home Bowl Scores]]=0, 1, Table6[[#This Row],[Home Bowl Scores]])</f>
        <v>0.21428571428571427</v>
      </c>
    </row>
    <row r="461" spans="1:10" x14ac:dyDescent="0.3">
      <c r="A461" t="s">
        <v>529</v>
      </c>
      <c r="B461" t="s">
        <v>1170</v>
      </c>
      <c r="C461" t="s">
        <v>4855</v>
      </c>
      <c r="D461">
        <v>10214</v>
      </c>
      <c r="E461">
        <v>20</v>
      </c>
      <c r="F461">
        <v>21</v>
      </c>
      <c r="G461">
        <f>SUMIFS('Player Stats'!AH:AH, 'Player Stats'!A:A, Table6[[#This Row],[id]], 'Player Stats'!B:B, Table6[[#This Row],[Away Team]])</f>
        <v>3</v>
      </c>
      <c r="H461">
        <f>SUMIFS('Player Stats'!AH:AH, 'Player Stats'!A:A, Table6[[#This Row],[id]], 'Player Stats'!B:B, Table6[[#This Row],[Home Team]])</f>
        <v>12</v>
      </c>
      <c r="I461" s="3">
        <f>Table6[[#This Row],[Away Kicking Points]]/IF(Table6[[#This Row],[Away Bowl Scores]]=0, 1, Table6[[#This Row],[Away Bowl Scores]])</f>
        <v>0.14285714285714285</v>
      </c>
      <c r="J461" s="3">
        <f>Table6[[#This Row],[Home Kicking Points]]/IF(Table6[[#This Row],[Home Bowl Scores]]=0, 1, Table6[[#This Row],[Home Bowl Scores]])</f>
        <v>0.6</v>
      </c>
    </row>
    <row r="462" spans="1:10" x14ac:dyDescent="0.3">
      <c r="A462" t="s">
        <v>692</v>
      </c>
      <c r="B462" t="s">
        <v>808</v>
      </c>
      <c r="C462" t="s">
        <v>4819</v>
      </c>
      <c r="D462">
        <v>5909</v>
      </c>
      <c r="E462">
        <v>27</v>
      </c>
      <c r="F462">
        <v>14</v>
      </c>
      <c r="G462">
        <f>SUMIFS('Player Stats'!AH:AH, 'Player Stats'!A:A, Table6[[#This Row],[id]], 'Player Stats'!B:B, Table6[[#This Row],[Away Team]])</f>
        <v>2</v>
      </c>
      <c r="H462">
        <f>SUMIFS('Player Stats'!AH:AH, 'Player Stats'!A:A, Table6[[#This Row],[id]], 'Player Stats'!B:B, Table6[[#This Row],[Home Team]])</f>
        <v>9</v>
      </c>
      <c r="I462" s="3">
        <f>Table6[[#This Row],[Away Kicking Points]]/IF(Table6[[#This Row],[Away Bowl Scores]]=0, 1, Table6[[#This Row],[Away Bowl Scores]])</f>
        <v>0.14285714285714285</v>
      </c>
      <c r="J462" s="3">
        <f>Table6[[#This Row],[Home Kicking Points]]/IF(Table6[[#This Row],[Home Bowl Scores]]=0, 1, Table6[[#This Row],[Home Bowl Scores]])</f>
        <v>0.33333333333333331</v>
      </c>
    </row>
    <row r="463" spans="1:10" x14ac:dyDescent="0.3">
      <c r="A463" t="s">
        <v>1625</v>
      </c>
      <c r="B463" t="s">
        <v>610</v>
      </c>
      <c r="C463" t="s">
        <v>4800</v>
      </c>
      <c r="D463">
        <v>5901</v>
      </c>
      <c r="E463">
        <v>27</v>
      </c>
      <c r="F463">
        <v>14</v>
      </c>
      <c r="G463">
        <f>SUMIFS('Player Stats'!AH:AH, 'Player Stats'!A:A, Table6[[#This Row],[id]], 'Player Stats'!B:B, Table6[[#This Row],[Away Team]])</f>
        <v>2</v>
      </c>
      <c r="H463">
        <f>SUMIFS('Player Stats'!AH:AH, 'Player Stats'!A:A, Table6[[#This Row],[id]], 'Player Stats'!B:B, Table6[[#This Row],[Home Team]])</f>
        <v>13</v>
      </c>
      <c r="I463" s="3">
        <f>Table6[[#This Row],[Away Kicking Points]]/IF(Table6[[#This Row],[Away Bowl Scores]]=0, 1, Table6[[#This Row],[Away Bowl Scores]])</f>
        <v>0.14285714285714285</v>
      </c>
      <c r="J463" s="3">
        <f>Table6[[#This Row],[Home Kicking Points]]/IF(Table6[[#This Row],[Home Bowl Scores]]=0, 1, Table6[[#This Row],[Home Bowl Scores]])</f>
        <v>0.48148148148148145</v>
      </c>
    </row>
    <row r="464" spans="1:10" x14ac:dyDescent="0.3">
      <c r="A464" t="s">
        <v>626</v>
      </c>
      <c r="B464" t="s">
        <v>806</v>
      </c>
      <c r="C464" t="s">
        <v>4811</v>
      </c>
      <c r="D464">
        <v>7306</v>
      </c>
      <c r="E464">
        <v>33</v>
      </c>
      <c r="F464">
        <v>7</v>
      </c>
      <c r="G464">
        <f>SUMIFS('Player Stats'!AH:AH, 'Player Stats'!A:A, Table6[[#This Row],[id]], 'Player Stats'!B:B, Table6[[#This Row],[Away Team]])</f>
        <v>1</v>
      </c>
      <c r="H464">
        <f>SUMIFS('Player Stats'!AH:AH, 'Player Stats'!A:A, Table6[[#This Row],[id]], 'Player Stats'!B:B, Table6[[#This Row],[Home Team]])</f>
        <v>15</v>
      </c>
      <c r="I464" s="3">
        <f>Table6[[#This Row],[Away Kicking Points]]/IF(Table6[[#This Row],[Away Bowl Scores]]=0, 1, Table6[[#This Row],[Away Bowl Scores]])</f>
        <v>0.14285714285714285</v>
      </c>
      <c r="J464" s="3">
        <f>Table6[[#This Row],[Home Kicking Points]]/IF(Table6[[#This Row],[Home Bowl Scores]]=0, 1, Table6[[#This Row],[Home Bowl Scores]])</f>
        <v>0.45454545454545453</v>
      </c>
    </row>
    <row r="465" spans="1:10" x14ac:dyDescent="0.3">
      <c r="A465" t="s">
        <v>1777</v>
      </c>
      <c r="B465" t="s">
        <v>455</v>
      </c>
      <c r="C465" t="s">
        <v>4808</v>
      </c>
      <c r="D465">
        <v>20813</v>
      </c>
      <c r="E465">
        <v>17</v>
      </c>
      <c r="F465">
        <v>21</v>
      </c>
      <c r="G465">
        <f>SUMIFS('Player Stats'!AH:AH, 'Player Stats'!A:A, Table6[[#This Row],[id]], 'Player Stats'!B:B, Table6[[#This Row],[Away Team]])</f>
        <v>3</v>
      </c>
      <c r="H465">
        <f>SUMIFS('Player Stats'!AH:AH, 'Player Stats'!A:A, Table6[[#This Row],[id]], 'Player Stats'!B:B, Table6[[#This Row],[Home Team]])</f>
        <v>3</v>
      </c>
      <c r="I465" s="3">
        <f>Table6[[#This Row],[Away Kicking Points]]/IF(Table6[[#This Row],[Away Bowl Scores]]=0, 1, Table6[[#This Row],[Away Bowl Scores]])</f>
        <v>0.14285714285714285</v>
      </c>
      <c r="J465" s="3">
        <f>Table6[[#This Row],[Home Kicking Points]]/IF(Table6[[#This Row],[Home Bowl Scores]]=0, 1, Table6[[#This Row],[Home Bowl Scores]])</f>
        <v>0.17647058823529413</v>
      </c>
    </row>
    <row r="466" spans="1:10" x14ac:dyDescent="0.3">
      <c r="A466" t="s">
        <v>692</v>
      </c>
      <c r="B466" t="s">
        <v>846</v>
      </c>
      <c r="C466" t="s">
        <v>4821</v>
      </c>
      <c r="D466">
        <v>11701</v>
      </c>
      <c r="E466">
        <v>17</v>
      </c>
      <c r="F466">
        <v>21</v>
      </c>
      <c r="G466">
        <f>SUMIFS('Player Stats'!AH:AH, 'Player Stats'!A:A, Table6[[#This Row],[id]], 'Player Stats'!B:B, Table6[[#This Row],[Away Team]])</f>
        <v>3</v>
      </c>
      <c r="H466">
        <f>SUMIFS('Player Stats'!AH:AH, 'Player Stats'!A:A, Table6[[#This Row],[id]], 'Player Stats'!B:B, Table6[[#This Row],[Home Team]])</f>
        <v>5</v>
      </c>
      <c r="I466" s="3">
        <f>Table6[[#This Row],[Away Kicking Points]]/IF(Table6[[#This Row],[Away Bowl Scores]]=0, 1, Table6[[#This Row],[Away Bowl Scores]])</f>
        <v>0.14285714285714285</v>
      </c>
      <c r="J466" s="3">
        <f>Table6[[#This Row],[Home Kicking Points]]/IF(Table6[[#This Row],[Home Bowl Scores]]=0, 1, Table6[[#This Row],[Home Bowl Scores]])</f>
        <v>0.29411764705882354</v>
      </c>
    </row>
    <row r="467" spans="1:10" x14ac:dyDescent="0.3">
      <c r="A467" t="s">
        <v>769</v>
      </c>
      <c r="B467" t="s">
        <v>1982</v>
      </c>
      <c r="C467" t="s">
        <v>4812</v>
      </c>
      <c r="D467">
        <v>2900</v>
      </c>
      <c r="E467">
        <v>10</v>
      </c>
      <c r="F467">
        <v>28</v>
      </c>
      <c r="G467">
        <f>SUMIFS('Player Stats'!AH:AH, 'Player Stats'!A:A, Table6[[#This Row],[id]], 'Player Stats'!B:B, Table6[[#This Row],[Away Team]])</f>
        <v>4</v>
      </c>
      <c r="H467">
        <f>SUMIFS('Player Stats'!AH:AH, 'Player Stats'!A:A, Table6[[#This Row],[id]], 'Player Stats'!B:B, Table6[[#This Row],[Home Team]])</f>
        <v>4</v>
      </c>
      <c r="I467" s="3">
        <f>Table6[[#This Row],[Away Kicking Points]]/IF(Table6[[#This Row],[Away Bowl Scores]]=0, 1, Table6[[#This Row],[Away Bowl Scores]])</f>
        <v>0.14285714285714285</v>
      </c>
      <c r="J467" s="3">
        <f>Table6[[#This Row],[Home Kicking Points]]/IF(Table6[[#This Row],[Home Bowl Scores]]=0, 1, Table6[[#This Row],[Home Bowl Scores]])</f>
        <v>0.4</v>
      </c>
    </row>
    <row r="468" spans="1:10" x14ac:dyDescent="0.3">
      <c r="A468" t="s">
        <v>162</v>
      </c>
      <c r="B468" t="s">
        <v>455</v>
      </c>
      <c r="C468" t="s">
        <v>4799</v>
      </c>
      <c r="D468">
        <v>25535</v>
      </c>
      <c r="E468">
        <v>21</v>
      </c>
      <c r="F468">
        <v>14</v>
      </c>
      <c r="G468">
        <f>SUMIFS('Player Stats'!AH:AH, 'Player Stats'!A:A, Table6[[#This Row],[id]], 'Player Stats'!B:B, Table6[[#This Row],[Away Team]])</f>
        <v>2</v>
      </c>
      <c r="H468">
        <f>SUMIFS('Player Stats'!AH:AH, 'Player Stats'!A:A, Table6[[#This Row],[id]], 'Player Stats'!B:B, Table6[[#This Row],[Home Team]])</f>
        <v>7</v>
      </c>
      <c r="I468" s="3">
        <f>Table6[[#This Row],[Away Kicking Points]]/IF(Table6[[#This Row],[Away Bowl Scores]]=0, 1, Table6[[#This Row],[Away Bowl Scores]])</f>
        <v>0.14285714285714285</v>
      </c>
      <c r="J468" s="3">
        <f>Table6[[#This Row],[Home Kicking Points]]/IF(Table6[[#This Row],[Home Bowl Scores]]=0, 1, Table6[[#This Row],[Home Bowl Scores]])</f>
        <v>0.33333333333333331</v>
      </c>
    </row>
    <row r="469" spans="1:10" x14ac:dyDescent="0.3">
      <c r="A469" t="s">
        <v>828</v>
      </c>
      <c r="B469" t="s">
        <v>767</v>
      </c>
      <c r="C469" t="s">
        <v>4821</v>
      </c>
      <c r="D469">
        <v>20827</v>
      </c>
      <c r="E469">
        <v>21</v>
      </c>
      <c r="F469">
        <v>14</v>
      </c>
      <c r="G469">
        <f>SUMIFS('Player Stats'!AH:AH, 'Player Stats'!A:A, Table6[[#This Row],[id]], 'Player Stats'!B:B, Table6[[#This Row],[Away Team]])</f>
        <v>2</v>
      </c>
      <c r="H469">
        <f>SUMIFS('Player Stats'!AH:AH, 'Player Stats'!A:A, Table6[[#This Row],[id]], 'Player Stats'!B:B, Table6[[#This Row],[Home Team]])</f>
        <v>3</v>
      </c>
      <c r="I469" s="3">
        <f>Table6[[#This Row],[Away Kicking Points]]/IF(Table6[[#This Row],[Away Bowl Scores]]=0, 1, Table6[[#This Row],[Away Bowl Scores]])</f>
        <v>0.14285714285714285</v>
      </c>
      <c r="J469" s="3">
        <f>Table6[[#This Row],[Home Kicking Points]]/IF(Table6[[#This Row],[Home Bowl Scores]]=0, 1, Table6[[#This Row],[Home Bowl Scores]])</f>
        <v>0.14285714285714285</v>
      </c>
    </row>
    <row r="470" spans="1:10" x14ac:dyDescent="0.3">
      <c r="A470" t="s">
        <v>301</v>
      </c>
      <c r="B470" t="s">
        <v>138</v>
      </c>
      <c r="C470" t="s">
        <v>4853</v>
      </c>
      <c r="D470">
        <v>10224</v>
      </c>
      <c r="E470">
        <v>28</v>
      </c>
      <c r="F470">
        <v>7</v>
      </c>
      <c r="G470">
        <f>SUMIFS('Player Stats'!AH:AH, 'Player Stats'!A:A, Table6[[#This Row],[id]], 'Player Stats'!B:B, Table6[[#This Row],[Away Team]])</f>
        <v>1</v>
      </c>
      <c r="H470">
        <f>SUMIFS('Player Stats'!AH:AH, 'Player Stats'!A:A, Table6[[#This Row],[id]], 'Player Stats'!B:B, Table6[[#This Row],[Home Team]])</f>
        <v>4</v>
      </c>
      <c r="I470" s="3">
        <f>Table6[[#This Row],[Away Kicking Points]]/IF(Table6[[#This Row],[Away Bowl Scores]]=0, 1, Table6[[#This Row],[Away Bowl Scores]])</f>
        <v>0.14285714285714285</v>
      </c>
      <c r="J470" s="3">
        <f>Table6[[#This Row],[Home Kicking Points]]/IF(Table6[[#This Row],[Home Bowl Scores]]=0, 1, Table6[[#This Row],[Home Bowl Scores]])</f>
        <v>0.14285714285714285</v>
      </c>
    </row>
    <row r="471" spans="1:10" x14ac:dyDescent="0.3">
      <c r="A471" t="s">
        <v>363</v>
      </c>
      <c r="B471" t="s">
        <v>1749</v>
      </c>
      <c r="C471" t="s">
        <v>4848</v>
      </c>
      <c r="D471">
        <v>11690</v>
      </c>
      <c r="E471">
        <v>21</v>
      </c>
      <c r="F471">
        <v>14</v>
      </c>
      <c r="G471">
        <f>SUMIFS('Player Stats'!AH:AH, 'Player Stats'!A:A, Table6[[#This Row],[id]], 'Player Stats'!B:B, Table6[[#This Row],[Away Team]])</f>
        <v>2</v>
      </c>
      <c r="H471">
        <f>SUMIFS('Player Stats'!AH:AH, 'Player Stats'!A:A, Table6[[#This Row],[id]], 'Player Stats'!B:B, Table6[[#This Row],[Home Team]])</f>
        <v>3</v>
      </c>
      <c r="I471" s="3">
        <f>Table6[[#This Row],[Away Kicking Points]]/IF(Table6[[#This Row],[Away Bowl Scores]]=0, 1, Table6[[#This Row],[Away Bowl Scores]])</f>
        <v>0.14285714285714285</v>
      </c>
      <c r="J471" s="3">
        <f>Table6[[#This Row],[Home Kicking Points]]/IF(Table6[[#This Row],[Home Bowl Scores]]=0, 1, Table6[[#This Row],[Home Bowl Scores]])</f>
        <v>0.14285714285714285</v>
      </c>
    </row>
    <row r="472" spans="1:10" x14ac:dyDescent="0.3">
      <c r="A472" t="s">
        <v>886</v>
      </c>
      <c r="B472" t="s">
        <v>767</v>
      </c>
      <c r="C472" t="s">
        <v>4824</v>
      </c>
      <c r="D472">
        <v>5912</v>
      </c>
      <c r="E472">
        <v>21</v>
      </c>
      <c r="F472">
        <v>14</v>
      </c>
      <c r="G472">
        <f>SUMIFS('Player Stats'!AH:AH, 'Player Stats'!A:A, Table6[[#This Row],[id]], 'Player Stats'!B:B, Table6[[#This Row],[Away Team]])</f>
        <v>2</v>
      </c>
      <c r="H472">
        <f>SUMIFS('Player Stats'!AH:AH, 'Player Stats'!A:A, Table6[[#This Row],[id]], 'Player Stats'!B:B, Table6[[#This Row],[Home Team]])</f>
        <v>3</v>
      </c>
      <c r="I472" s="3">
        <f>Table6[[#This Row],[Away Kicking Points]]/IF(Table6[[#This Row],[Away Bowl Scores]]=0, 1, Table6[[#This Row],[Away Bowl Scores]])</f>
        <v>0.14285714285714285</v>
      </c>
      <c r="J472" s="3">
        <f>Table6[[#This Row],[Home Kicking Points]]/IF(Table6[[#This Row],[Home Bowl Scores]]=0, 1, Table6[[#This Row],[Home Bowl Scores]])</f>
        <v>0.14285714285714285</v>
      </c>
    </row>
    <row r="473" spans="1:10" x14ac:dyDescent="0.3">
      <c r="A473" t="s">
        <v>529</v>
      </c>
      <c r="B473" t="s">
        <v>457</v>
      </c>
      <c r="C473" t="s">
        <v>4813</v>
      </c>
      <c r="D473">
        <v>25512</v>
      </c>
      <c r="E473">
        <v>20</v>
      </c>
      <c r="F473">
        <v>14</v>
      </c>
      <c r="G473">
        <f>SUMIFS('Player Stats'!AH:AH, 'Player Stats'!A:A, Table6[[#This Row],[id]], 'Player Stats'!B:B, Table6[[#This Row],[Away Team]])</f>
        <v>2</v>
      </c>
      <c r="H473">
        <f>SUMIFS('Player Stats'!AH:AH, 'Player Stats'!A:A, Table6[[#This Row],[id]], 'Player Stats'!B:B, Table6[[#This Row],[Home Team]])</f>
        <v>8</v>
      </c>
      <c r="I473" s="3">
        <f>Table6[[#This Row],[Away Kicking Points]]/IF(Table6[[#This Row],[Away Bowl Scores]]=0, 1, Table6[[#This Row],[Away Bowl Scores]])</f>
        <v>0.14285714285714285</v>
      </c>
      <c r="J473" s="3">
        <f>Table6[[#This Row],[Home Kicking Points]]/IF(Table6[[#This Row],[Home Bowl Scores]]=0, 1, Table6[[#This Row],[Home Bowl Scores]])</f>
        <v>0.4</v>
      </c>
    </row>
    <row r="474" spans="1:10" x14ac:dyDescent="0.3">
      <c r="A474" t="s">
        <v>846</v>
      </c>
      <c r="B474" t="s">
        <v>668</v>
      </c>
      <c r="C474" t="s">
        <v>4823</v>
      </c>
      <c r="D474">
        <v>19266</v>
      </c>
      <c r="E474">
        <v>20</v>
      </c>
      <c r="F474">
        <v>14</v>
      </c>
      <c r="G474">
        <f>SUMIFS('Player Stats'!AH:AH, 'Player Stats'!A:A, Table6[[#This Row],[id]], 'Player Stats'!B:B, Table6[[#This Row],[Away Team]])</f>
        <v>2</v>
      </c>
      <c r="H474">
        <f>SUMIFS('Player Stats'!AH:AH, 'Player Stats'!A:A, Table6[[#This Row],[id]], 'Player Stats'!B:B, Table6[[#This Row],[Home Team]])</f>
        <v>8</v>
      </c>
      <c r="I474" s="3">
        <f>Table6[[#This Row],[Away Kicking Points]]/IF(Table6[[#This Row],[Away Bowl Scores]]=0, 1, Table6[[#This Row],[Away Bowl Scores]])</f>
        <v>0.14285714285714285</v>
      </c>
      <c r="J474" s="3">
        <f>Table6[[#This Row],[Home Kicking Points]]/IF(Table6[[#This Row],[Home Bowl Scores]]=0, 1, Table6[[#This Row],[Home Bowl Scores]])</f>
        <v>0.4</v>
      </c>
    </row>
    <row r="475" spans="1:10" x14ac:dyDescent="0.3">
      <c r="A475" t="s">
        <v>2016</v>
      </c>
      <c r="B475" t="s">
        <v>501</v>
      </c>
      <c r="C475" t="s">
        <v>4838</v>
      </c>
      <c r="D475">
        <v>17765</v>
      </c>
      <c r="E475">
        <v>6</v>
      </c>
      <c r="F475">
        <v>28</v>
      </c>
      <c r="G475">
        <f>SUMIFS('Player Stats'!AH:AH, 'Player Stats'!A:A, Table6[[#This Row],[id]], 'Player Stats'!B:B, Table6[[#This Row],[Away Team]])</f>
        <v>4</v>
      </c>
      <c r="H475">
        <f>SUMIFS('Player Stats'!AH:AH, 'Player Stats'!A:A, Table6[[#This Row],[id]], 'Player Stats'!B:B, Table6[[#This Row],[Home Team]])</f>
        <v>6</v>
      </c>
      <c r="I475" s="3">
        <f>Table6[[#This Row],[Away Kicking Points]]/IF(Table6[[#This Row],[Away Bowl Scores]]=0, 1, Table6[[#This Row],[Away Bowl Scores]])</f>
        <v>0.14285714285714285</v>
      </c>
      <c r="J475" s="3">
        <f>Table6[[#This Row],[Home Kicking Points]]/IF(Table6[[#This Row],[Home Bowl Scores]]=0, 1, Table6[[#This Row],[Home Bowl Scores]])</f>
        <v>1</v>
      </c>
    </row>
    <row r="476" spans="1:10" x14ac:dyDescent="0.3">
      <c r="A476" t="s">
        <v>529</v>
      </c>
      <c r="B476" t="s">
        <v>846</v>
      </c>
      <c r="C476" t="s">
        <v>4843</v>
      </c>
      <c r="D476">
        <v>14732</v>
      </c>
      <c r="E476">
        <v>20</v>
      </c>
      <c r="F476">
        <v>14</v>
      </c>
      <c r="G476">
        <f>SUMIFS('Player Stats'!AH:AH, 'Player Stats'!A:A, Table6[[#This Row],[id]], 'Player Stats'!B:B, Table6[[#This Row],[Away Team]])</f>
        <v>2</v>
      </c>
      <c r="H476">
        <f>SUMIFS('Player Stats'!AH:AH, 'Player Stats'!A:A, Table6[[#This Row],[id]], 'Player Stats'!B:B, Table6[[#This Row],[Home Team]])</f>
        <v>8</v>
      </c>
      <c r="I476" s="3">
        <f>Table6[[#This Row],[Away Kicking Points]]/IF(Table6[[#This Row],[Away Bowl Scores]]=0, 1, Table6[[#This Row],[Away Bowl Scores]])</f>
        <v>0.14285714285714285</v>
      </c>
      <c r="J476" s="3">
        <f>Table6[[#This Row],[Home Kicking Points]]/IF(Table6[[#This Row],[Home Bowl Scores]]=0, 1, Table6[[#This Row],[Home Bowl Scores]])</f>
        <v>0.4</v>
      </c>
    </row>
    <row r="477" spans="1:10" x14ac:dyDescent="0.3">
      <c r="A477" t="s">
        <v>380</v>
      </c>
      <c r="B477" t="s">
        <v>1273</v>
      </c>
      <c r="C477" t="s">
        <v>4836</v>
      </c>
      <c r="D477">
        <v>4404</v>
      </c>
      <c r="E477">
        <v>6</v>
      </c>
      <c r="F477">
        <v>28</v>
      </c>
      <c r="G477">
        <f>SUMIFS('Player Stats'!AH:AH, 'Player Stats'!A:A, Table6[[#This Row],[id]], 'Player Stats'!B:B, Table6[[#This Row],[Away Team]])</f>
        <v>4</v>
      </c>
      <c r="H477">
        <f>SUMIFS('Player Stats'!AH:AH, 'Player Stats'!A:A, Table6[[#This Row],[id]], 'Player Stats'!B:B, Table6[[#This Row],[Home Team]])</f>
        <v>6</v>
      </c>
      <c r="I477" s="3">
        <f>Table6[[#This Row],[Away Kicking Points]]/IF(Table6[[#This Row],[Away Bowl Scores]]=0, 1, Table6[[#This Row],[Away Bowl Scores]])</f>
        <v>0.14285714285714285</v>
      </c>
      <c r="J477" s="3">
        <f>Table6[[#This Row],[Home Kicking Points]]/IF(Table6[[#This Row],[Home Bowl Scores]]=0, 1, Table6[[#This Row],[Home Bowl Scores]])</f>
        <v>1</v>
      </c>
    </row>
    <row r="478" spans="1:10" x14ac:dyDescent="0.3">
      <c r="A478" t="s">
        <v>786</v>
      </c>
      <c r="B478" t="s">
        <v>787</v>
      </c>
      <c r="C478" t="s">
        <v>4819</v>
      </c>
      <c r="D478">
        <v>27096</v>
      </c>
      <c r="E478">
        <v>24</v>
      </c>
      <c r="F478">
        <v>7</v>
      </c>
      <c r="G478">
        <f>SUMIFS('Player Stats'!AH:AH, 'Player Stats'!A:A, Table6[[#This Row],[id]], 'Player Stats'!B:B, Table6[[#This Row],[Away Team]])</f>
        <v>1</v>
      </c>
      <c r="H478">
        <f>SUMIFS('Player Stats'!AH:AH, 'Player Stats'!A:A, Table6[[#This Row],[id]], 'Player Stats'!B:B, Table6[[#This Row],[Home Team]])</f>
        <v>6</v>
      </c>
      <c r="I478" s="3">
        <f>Table6[[#This Row],[Away Kicking Points]]/IF(Table6[[#This Row],[Away Bowl Scores]]=0, 1, Table6[[#This Row],[Away Bowl Scores]])</f>
        <v>0.14285714285714285</v>
      </c>
      <c r="J478" s="3">
        <f>Table6[[#This Row],[Home Kicking Points]]/IF(Table6[[#This Row],[Home Bowl Scores]]=0, 1, Table6[[#This Row],[Home Bowl Scores]])</f>
        <v>0.25</v>
      </c>
    </row>
    <row r="479" spans="1:10" x14ac:dyDescent="0.3">
      <c r="A479" t="s">
        <v>610</v>
      </c>
      <c r="B479" t="s">
        <v>846</v>
      </c>
      <c r="C479" t="s">
        <v>4837</v>
      </c>
      <c r="D479">
        <v>10218</v>
      </c>
      <c r="E479">
        <v>17</v>
      </c>
      <c r="F479">
        <v>14</v>
      </c>
      <c r="G479">
        <f>SUMIFS('Player Stats'!AH:AH, 'Player Stats'!A:A, Table6[[#This Row],[id]], 'Player Stats'!B:B, Table6[[#This Row],[Away Team]])</f>
        <v>2</v>
      </c>
      <c r="H479">
        <f>SUMIFS('Player Stats'!AH:AH, 'Player Stats'!A:A, Table6[[#This Row],[id]], 'Player Stats'!B:B, Table6[[#This Row],[Home Team]])</f>
        <v>5</v>
      </c>
      <c r="I479" s="3">
        <f>Table6[[#This Row],[Away Kicking Points]]/IF(Table6[[#This Row],[Away Bowl Scores]]=0, 1, Table6[[#This Row],[Away Bowl Scores]])</f>
        <v>0.14285714285714285</v>
      </c>
      <c r="J479" s="3">
        <f>Table6[[#This Row],[Home Kicking Points]]/IF(Table6[[#This Row],[Home Bowl Scores]]=0, 1, Table6[[#This Row],[Home Bowl Scores]])</f>
        <v>0.29411764705882354</v>
      </c>
    </row>
    <row r="480" spans="1:10" x14ac:dyDescent="0.3">
      <c r="A480" t="s">
        <v>2165</v>
      </c>
      <c r="B480" t="s">
        <v>363</v>
      </c>
      <c r="C480" t="s">
        <v>4843</v>
      </c>
      <c r="D480">
        <v>10209</v>
      </c>
      <c r="E480">
        <v>24</v>
      </c>
      <c r="F480">
        <v>7</v>
      </c>
      <c r="G480">
        <f>SUMIFS('Player Stats'!AH:AH, 'Player Stats'!A:A, Table6[[#This Row],[id]], 'Player Stats'!B:B, Table6[[#This Row],[Away Team]])</f>
        <v>1</v>
      </c>
      <c r="H480">
        <f>SUMIFS('Player Stats'!AH:AH, 'Player Stats'!A:A, Table6[[#This Row],[id]], 'Player Stats'!B:B, Table6[[#This Row],[Home Team]])</f>
        <v>6</v>
      </c>
      <c r="I480" s="3">
        <f>Table6[[#This Row],[Away Kicking Points]]/IF(Table6[[#This Row],[Away Bowl Scores]]=0, 1, Table6[[#This Row],[Away Bowl Scores]])</f>
        <v>0.14285714285714285</v>
      </c>
      <c r="J480" s="3">
        <f>Table6[[#This Row],[Home Kicking Points]]/IF(Table6[[#This Row],[Home Bowl Scores]]=0, 1, Table6[[#This Row],[Home Bowl Scores]])</f>
        <v>0.25</v>
      </c>
    </row>
    <row r="481" spans="1:10" x14ac:dyDescent="0.3">
      <c r="A481" t="s">
        <v>1331</v>
      </c>
      <c r="B481" t="s">
        <v>886</v>
      </c>
      <c r="C481" t="s">
        <v>4803</v>
      </c>
      <c r="D481">
        <v>8725</v>
      </c>
      <c r="E481">
        <v>17</v>
      </c>
      <c r="F481">
        <v>14</v>
      </c>
      <c r="G481">
        <f>SUMIFS('Player Stats'!AH:AH, 'Player Stats'!A:A, Table6[[#This Row],[id]], 'Player Stats'!B:B, Table6[[#This Row],[Away Team]])</f>
        <v>2</v>
      </c>
      <c r="H481">
        <f>SUMIFS('Player Stats'!AH:AH, 'Player Stats'!A:A, Table6[[#This Row],[id]], 'Player Stats'!B:B, Table6[[#This Row],[Home Team]])</f>
        <v>5</v>
      </c>
      <c r="I481" s="3">
        <f>Table6[[#This Row],[Away Kicking Points]]/IF(Table6[[#This Row],[Away Bowl Scores]]=0, 1, Table6[[#This Row],[Away Bowl Scores]])</f>
        <v>0.14285714285714285</v>
      </c>
      <c r="J481" s="3">
        <f>Table6[[#This Row],[Home Kicking Points]]/IF(Table6[[#This Row],[Home Bowl Scores]]=0, 1, Table6[[#This Row],[Home Bowl Scores]])</f>
        <v>0.29411764705882354</v>
      </c>
    </row>
    <row r="482" spans="1:10" x14ac:dyDescent="0.3">
      <c r="A482" t="s">
        <v>527</v>
      </c>
      <c r="B482" t="s">
        <v>380</v>
      </c>
      <c r="C482" t="s">
        <v>4843</v>
      </c>
      <c r="D482">
        <v>16228</v>
      </c>
      <c r="E482">
        <v>23</v>
      </c>
      <c r="F482">
        <v>7</v>
      </c>
      <c r="G482">
        <f>SUMIFS('Player Stats'!AH:AH, 'Player Stats'!A:A, Table6[[#This Row],[id]], 'Player Stats'!B:B, Table6[[#This Row],[Away Team]])</f>
        <v>1</v>
      </c>
      <c r="H482">
        <f>SUMIFS('Player Stats'!AH:AH, 'Player Stats'!A:A, Table6[[#This Row],[id]], 'Player Stats'!B:B, Table6[[#This Row],[Home Team]])</f>
        <v>11</v>
      </c>
      <c r="I482" s="3">
        <f>Table6[[#This Row],[Away Kicking Points]]/IF(Table6[[#This Row],[Away Bowl Scores]]=0, 1, Table6[[#This Row],[Away Bowl Scores]])</f>
        <v>0.14285714285714285</v>
      </c>
      <c r="J482" s="3">
        <f>Table6[[#This Row],[Home Kicking Points]]/IF(Table6[[#This Row],[Home Bowl Scores]]=0, 1, Table6[[#This Row],[Home Bowl Scores]])</f>
        <v>0.47826086956521741</v>
      </c>
    </row>
    <row r="483" spans="1:10" x14ac:dyDescent="0.3">
      <c r="A483" t="s">
        <v>365</v>
      </c>
      <c r="B483" t="s">
        <v>383</v>
      </c>
      <c r="C483" t="s">
        <v>4814</v>
      </c>
      <c r="D483">
        <v>13245</v>
      </c>
      <c r="E483">
        <v>16</v>
      </c>
      <c r="F483">
        <v>14</v>
      </c>
      <c r="G483">
        <f>SUMIFS('Player Stats'!AH:AH, 'Player Stats'!A:A, Table6[[#This Row],[id]], 'Player Stats'!B:B, Table6[[#This Row],[Away Team]])</f>
        <v>2</v>
      </c>
      <c r="H483">
        <f>SUMIFS('Player Stats'!AH:AH, 'Player Stats'!A:A, Table6[[#This Row],[id]], 'Player Stats'!B:B, Table6[[#This Row],[Home Team]])</f>
        <v>10</v>
      </c>
      <c r="I483" s="3">
        <f>Table6[[#This Row],[Away Kicking Points]]/IF(Table6[[#This Row],[Away Bowl Scores]]=0, 1, Table6[[#This Row],[Away Bowl Scores]])</f>
        <v>0.14285714285714285</v>
      </c>
      <c r="J483" s="3">
        <f>Table6[[#This Row],[Home Kicking Points]]/IF(Table6[[#This Row],[Home Bowl Scores]]=0, 1, Table6[[#This Row],[Home Bowl Scores]])</f>
        <v>0.625</v>
      </c>
    </row>
    <row r="484" spans="1:10" x14ac:dyDescent="0.3">
      <c r="A484" t="s">
        <v>863</v>
      </c>
      <c r="B484" t="s">
        <v>746</v>
      </c>
      <c r="C484" t="s">
        <v>4813</v>
      </c>
      <c r="D484">
        <v>19259</v>
      </c>
      <c r="E484">
        <v>21</v>
      </c>
      <c r="F484">
        <v>7</v>
      </c>
      <c r="G484">
        <f>SUMIFS('Player Stats'!AH:AH, 'Player Stats'!A:A, Table6[[#This Row],[id]], 'Player Stats'!B:B, Table6[[#This Row],[Away Team]])</f>
        <v>1</v>
      </c>
      <c r="H484">
        <f>SUMIFS('Player Stats'!AH:AH, 'Player Stats'!A:A, Table6[[#This Row],[id]], 'Player Stats'!B:B, Table6[[#This Row],[Home Team]])</f>
        <v>3</v>
      </c>
      <c r="I484" s="3">
        <f>Table6[[#This Row],[Away Kicking Points]]/IF(Table6[[#This Row],[Away Bowl Scores]]=0, 1, Table6[[#This Row],[Away Bowl Scores]])</f>
        <v>0.14285714285714285</v>
      </c>
      <c r="J484" s="3">
        <f>Table6[[#This Row],[Home Kicking Points]]/IF(Table6[[#This Row],[Home Bowl Scores]]=0, 1, Table6[[#This Row],[Home Bowl Scores]])</f>
        <v>0.14285714285714285</v>
      </c>
    </row>
    <row r="485" spans="1:10" x14ac:dyDescent="0.3">
      <c r="A485" t="s">
        <v>626</v>
      </c>
      <c r="B485" t="s">
        <v>2210</v>
      </c>
      <c r="C485" t="s">
        <v>4822</v>
      </c>
      <c r="D485">
        <v>14747</v>
      </c>
      <c r="E485">
        <v>21</v>
      </c>
      <c r="F485">
        <v>7</v>
      </c>
      <c r="G485">
        <f>SUMIFS('Player Stats'!AH:AH, 'Player Stats'!A:A, Table6[[#This Row],[id]], 'Player Stats'!B:B, Table6[[#This Row],[Away Team]])</f>
        <v>1</v>
      </c>
      <c r="H485">
        <f>SUMIFS('Player Stats'!AH:AH, 'Player Stats'!A:A, Table6[[#This Row],[id]], 'Player Stats'!B:B, Table6[[#This Row],[Home Team]])</f>
        <v>3</v>
      </c>
      <c r="I485" s="3">
        <f>Table6[[#This Row],[Away Kicking Points]]/IF(Table6[[#This Row],[Away Bowl Scores]]=0, 1, Table6[[#This Row],[Away Bowl Scores]])</f>
        <v>0.14285714285714285</v>
      </c>
      <c r="J485" s="3">
        <f>Table6[[#This Row],[Home Kicking Points]]/IF(Table6[[#This Row],[Home Bowl Scores]]=0, 1, Table6[[#This Row],[Home Bowl Scores]])</f>
        <v>0.14285714285714285</v>
      </c>
    </row>
    <row r="486" spans="1:10" x14ac:dyDescent="0.3">
      <c r="A486" t="s">
        <v>991</v>
      </c>
      <c r="B486" t="s">
        <v>1372</v>
      </c>
      <c r="C486" t="s">
        <v>4785</v>
      </c>
      <c r="D486">
        <v>23937</v>
      </c>
      <c r="E486">
        <v>6</v>
      </c>
      <c r="F486">
        <v>21</v>
      </c>
      <c r="G486">
        <f>SUMIFS('Player Stats'!AH:AH, 'Player Stats'!A:A, Table6[[#This Row],[id]], 'Player Stats'!B:B, Table6[[#This Row],[Away Team]])</f>
        <v>3</v>
      </c>
      <c r="H486">
        <f>SUMIFS('Player Stats'!AH:AH, 'Player Stats'!A:A, Table6[[#This Row],[id]], 'Player Stats'!B:B, Table6[[#This Row],[Home Team]])</f>
        <v>6</v>
      </c>
      <c r="I486" s="3">
        <f>Table6[[#This Row],[Away Kicking Points]]/IF(Table6[[#This Row],[Away Bowl Scores]]=0, 1, Table6[[#This Row],[Away Bowl Scores]])</f>
        <v>0.14285714285714285</v>
      </c>
      <c r="J486" s="3">
        <f>Table6[[#This Row],[Home Kicking Points]]/IF(Table6[[#This Row],[Home Bowl Scores]]=0, 1, Table6[[#This Row],[Home Bowl Scores]])</f>
        <v>1</v>
      </c>
    </row>
    <row r="487" spans="1:10" x14ac:dyDescent="0.3">
      <c r="A487" t="s">
        <v>593</v>
      </c>
      <c r="B487" t="s">
        <v>1076</v>
      </c>
      <c r="C487" t="s">
        <v>4852</v>
      </c>
      <c r="D487">
        <v>14746</v>
      </c>
      <c r="E487">
        <v>20</v>
      </c>
      <c r="F487">
        <v>7</v>
      </c>
      <c r="G487">
        <f>SUMIFS('Player Stats'!AH:AH, 'Player Stats'!A:A, Table6[[#This Row],[id]], 'Player Stats'!B:B, Table6[[#This Row],[Away Team]])</f>
        <v>1</v>
      </c>
      <c r="H487">
        <f>SUMIFS('Player Stats'!AH:AH, 'Player Stats'!A:A, Table6[[#This Row],[id]], 'Player Stats'!B:B, Table6[[#This Row],[Home Team]])</f>
        <v>8</v>
      </c>
      <c r="I487" s="3">
        <f>Table6[[#This Row],[Away Kicking Points]]/IF(Table6[[#This Row],[Away Bowl Scores]]=0, 1, Table6[[#This Row],[Away Bowl Scores]])</f>
        <v>0.14285714285714285</v>
      </c>
      <c r="J487" s="3">
        <f>Table6[[#This Row],[Home Kicking Points]]/IF(Table6[[#This Row],[Home Bowl Scores]]=0, 1, Table6[[#This Row],[Home Bowl Scores]])</f>
        <v>0.4</v>
      </c>
    </row>
    <row r="488" spans="1:10" x14ac:dyDescent="0.3">
      <c r="A488" t="s">
        <v>1063</v>
      </c>
      <c r="B488" t="s">
        <v>611</v>
      </c>
      <c r="C488" t="s">
        <v>4816</v>
      </c>
      <c r="D488">
        <v>13252</v>
      </c>
      <c r="E488">
        <v>20</v>
      </c>
      <c r="F488">
        <v>7</v>
      </c>
      <c r="G488">
        <f>SUMIFS('Player Stats'!AH:AH, 'Player Stats'!A:A, Table6[[#This Row],[id]], 'Player Stats'!B:B, Table6[[#This Row],[Away Team]])</f>
        <v>1</v>
      </c>
      <c r="H488">
        <f>SUMIFS('Player Stats'!AH:AH, 'Player Stats'!A:A, Table6[[#This Row],[id]], 'Player Stats'!B:B, Table6[[#This Row],[Home Team]])</f>
        <v>8</v>
      </c>
      <c r="I488" s="3">
        <f>Table6[[#This Row],[Away Kicking Points]]/IF(Table6[[#This Row],[Away Bowl Scores]]=0, 1, Table6[[#This Row],[Away Bowl Scores]])</f>
        <v>0.14285714285714285</v>
      </c>
      <c r="J488" s="3">
        <f>Table6[[#This Row],[Home Kicking Points]]/IF(Table6[[#This Row],[Home Bowl Scores]]=0, 1, Table6[[#This Row],[Home Bowl Scores]])</f>
        <v>0.4</v>
      </c>
    </row>
    <row r="489" spans="1:10" x14ac:dyDescent="0.3">
      <c r="A489" t="s">
        <v>787</v>
      </c>
      <c r="B489" t="s">
        <v>2133</v>
      </c>
      <c r="C489" t="s">
        <v>4800</v>
      </c>
      <c r="D489">
        <v>2890</v>
      </c>
      <c r="E489">
        <v>13</v>
      </c>
      <c r="F489">
        <v>14</v>
      </c>
      <c r="G489">
        <f>SUMIFS('Player Stats'!AH:AH, 'Player Stats'!A:A, Table6[[#This Row],[id]], 'Player Stats'!B:B, Table6[[#This Row],[Away Team]])</f>
        <v>2</v>
      </c>
      <c r="H489">
        <f>SUMIFS('Player Stats'!AH:AH, 'Player Stats'!A:A, Table6[[#This Row],[id]], 'Player Stats'!B:B, Table6[[#This Row],[Home Team]])</f>
        <v>7</v>
      </c>
      <c r="I489" s="3">
        <f>Table6[[#This Row],[Away Kicking Points]]/IF(Table6[[#This Row],[Away Bowl Scores]]=0, 1, Table6[[#This Row],[Away Bowl Scores]])</f>
        <v>0.14285714285714285</v>
      </c>
      <c r="J489" s="3">
        <f>Table6[[#This Row],[Home Kicking Points]]/IF(Table6[[#This Row],[Home Bowl Scores]]=0, 1, Table6[[#This Row],[Home Bowl Scores]])</f>
        <v>0.53846153846153844</v>
      </c>
    </row>
    <row r="490" spans="1:10" x14ac:dyDescent="0.3">
      <c r="A490" t="s">
        <v>689</v>
      </c>
      <c r="B490" t="s">
        <v>786</v>
      </c>
      <c r="C490" t="s">
        <v>4803</v>
      </c>
      <c r="D490">
        <v>16236</v>
      </c>
      <c r="E490">
        <v>19</v>
      </c>
      <c r="F490">
        <v>7</v>
      </c>
      <c r="G490">
        <f>SUMIFS('Player Stats'!AH:AH, 'Player Stats'!A:A, Table6[[#This Row],[id]], 'Player Stats'!B:B, Table6[[#This Row],[Away Team]])</f>
        <v>1</v>
      </c>
      <c r="H490">
        <f>SUMIFS('Player Stats'!AH:AH, 'Player Stats'!A:A, Table6[[#This Row],[id]], 'Player Stats'!B:B, Table6[[#This Row],[Home Team]])</f>
        <v>5</v>
      </c>
      <c r="I490" s="3">
        <f>Table6[[#This Row],[Away Kicking Points]]/IF(Table6[[#This Row],[Away Bowl Scores]]=0, 1, Table6[[#This Row],[Away Bowl Scores]])</f>
        <v>0.14285714285714285</v>
      </c>
      <c r="J490" s="3">
        <f>Table6[[#This Row],[Home Kicking Points]]/IF(Table6[[#This Row],[Home Bowl Scores]]=0, 1, Table6[[#This Row],[Home Bowl Scores]])</f>
        <v>0.26315789473684209</v>
      </c>
    </row>
    <row r="491" spans="1:10" x14ac:dyDescent="0.3">
      <c r="A491" t="s">
        <v>1033</v>
      </c>
      <c r="B491" t="s">
        <v>1035</v>
      </c>
      <c r="C491" t="s">
        <v>4826</v>
      </c>
      <c r="D491">
        <v>25509</v>
      </c>
      <c r="E491">
        <v>27</v>
      </c>
      <c r="F491">
        <v>58</v>
      </c>
      <c r="G491">
        <f>SUMIFS('Player Stats'!AH:AH, 'Player Stats'!A:A, Table6[[#This Row],[id]], 'Player Stats'!B:B, Table6[[#This Row],[Away Team]])</f>
        <v>8</v>
      </c>
      <c r="H491">
        <f>SUMIFS('Player Stats'!AH:AH, 'Player Stats'!A:A, Table6[[#This Row],[id]], 'Player Stats'!B:B, Table6[[#This Row],[Home Team]])</f>
        <v>3</v>
      </c>
      <c r="I491" s="3">
        <f>Table6[[#This Row],[Away Kicking Points]]/IF(Table6[[#This Row],[Away Bowl Scores]]=0, 1, Table6[[#This Row],[Away Bowl Scores]])</f>
        <v>0.13793103448275862</v>
      </c>
      <c r="J491" s="3">
        <f>Table6[[#This Row],[Home Kicking Points]]/IF(Table6[[#This Row],[Home Bowl Scores]]=0, 1, Table6[[#This Row],[Home Bowl Scores]])</f>
        <v>0.1111111111111111</v>
      </c>
    </row>
    <row r="492" spans="1:10" x14ac:dyDescent="0.3">
      <c r="A492" t="s">
        <v>162</v>
      </c>
      <c r="B492" t="s">
        <v>189</v>
      </c>
      <c r="C492" t="s">
        <v>4827</v>
      </c>
      <c r="D492">
        <v>23944</v>
      </c>
      <c r="E492">
        <v>49</v>
      </c>
      <c r="F492">
        <v>48</v>
      </c>
      <c r="G492">
        <f>SUMIFS('Player Stats'!AH:AH, 'Player Stats'!A:A, Table6[[#This Row],[id]], 'Player Stats'!B:B, Table6[[#This Row],[Away Team]])</f>
        <v>6</v>
      </c>
      <c r="H492">
        <f>SUMIFS('Player Stats'!AH:AH, 'Player Stats'!A:A, Table6[[#This Row],[id]], 'Player Stats'!B:B, Table6[[#This Row],[Home Team]])</f>
        <v>7</v>
      </c>
      <c r="I492" s="3">
        <f>Table6[[#This Row],[Away Kicking Points]]/IF(Table6[[#This Row],[Away Bowl Scores]]=0, 1, Table6[[#This Row],[Away Bowl Scores]])</f>
        <v>0.125</v>
      </c>
      <c r="J492" s="3">
        <f>Table6[[#This Row],[Home Kicking Points]]/IF(Table6[[#This Row],[Home Bowl Scores]]=0, 1, Table6[[#This Row],[Home Bowl Scores]])</f>
        <v>0.14285714285714285</v>
      </c>
    </row>
    <row r="493" spans="1:10" x14ac:dyDescent="0.3">
      <c r="A493" t="s">
        <v>572</v>
      </c>
      <c r="B493" t="s">
        <v>610</v>
      </c>
      <c r="C493" t="s">
        <v>4822</v>
      </c>
      <c r="D493">
        <v>17764</v>
      </c>
      <c r="E493">
        <v>29</v>
      </c>
      <c r="F493">
        <v>16</v>
      </c>
      <c r="G493">
        <f>SUMIFS('Player Stats'!AH:AH, 'Player Stats'!A:A, Table6[[#This Row],[id]], 'Player Stats'!B:B, Table6[[#This Row],[Away Team]])</f>
        <v>2</v>
      </c>
      <c r="H493">
        <f>SUMIFS('Player Stats'!AH:AH, 'Player Stats'!A:A, Table6[[#This Row],[id]], 'Player Stats'!B:B, Table6[[#This Row],[Home Team]])</f>
        <v>11</v>
      </c>
      <c r="I493" s="3">
        <f>Table6[[#This Row],[Away Kicking Points]]/IF(Table6[[#This Row],[Away Bowl Scores]]=0, 1, Table6[[#This Row],[Away Bowl Scores]])</f>
        <v>0.125</v>
      </c>
      <c r="J493" s="3">
        <f>Table6[[#This Row],[Home Kicking Points]]/IF(Table6[[#This Row],[Home Bowl Scores]]=0, 1, Table6[[#This Row],[Home Bowl Scores]])</f>
        <v>0.37931034482758619</v>
      </c>
    </row>
    <row r="494" spans="1:10" x14ac:dyDescent="0.3">
      <c r="A494" t="s">
        <v>787</v>
      </c>
      <c r="B494" t="s">
        <v>455</v>
      </c>
      <c r="C494" t="s">
        <v>4814</v>
      </c>
      <c r="D494">
        <v>7311</v>
      </c>
      <c r="E494">
        <v>20</v>
      </c>
      <c r="F494">
        <v>16</v>
      </c>
      <c r="G494">
        <f>SUMIFS('Player Stats'!AH:AH, 'Player Stats'!A:A, Table6[[#This Row],[id]], 'Player Stats'!B:B, Table6[[#This Row],[Away Team]])</f>
        <v>2</v>
      </c>
      <c r="H494">
        <f>SUMIFS('Player Stats'!AH:AH, 'Player Stats'!A:A, Table6[[#This Row],[id]], 'Player Stats'!B:B, Table6[[#This Row],[Home Team]])</f>
        <v>8</v>
      </c>
      <c r="I494" s="3">
        <f>Table6[[#This Row],[Away Kicking Points]]/IF(Table6[[#This Row],[Away Bowl Scores]]=0, 1, Table6[[#This Row],[Away Bowl Scores]])</f>
        <v>0.125</v>
      </c>
      <c r="J494" s="3">
        <f>Table6[[#This Row],[Home Kicking Points]]/IF(Table6[[#This Row],[Home Bowl Scores]]=0, 1, Table6[[#This Row],[Home Bowl Scores]])</f>
        <v>0.4</v>
      </c>
    </row>
    <row r="495" spans="1:10" x14ac:dyDescent="0.3">
      <c r="A495" t="s">
        <v>380</v>
      </c>
      <c r="B495" t="s">
        <v>383</v>
      </c>
      <c r="C495" t="s">
        <v>4800</v>
      </c>
      <c r="D495">
        <v>27103</v>
      </c>
      <c r="E495">
        <v>17</v>
      </c>
      <c r="F495">
        <v>41</v>
      </c>
      <c r="G495">
        <f>SUMIFS('Player Stats'!AH:AH, 'Player Stats'!A:A, Table6[[#This Row],[id]], 'Player Stats'!B:B, Table6[[#This Row],[Away Team]])</f>
        <v>5</v>
      </c>
      <c r="H495">
        <f>SUMIFS('Player Stats'!AH:AH, 'Player Stats'!A:A, Table6[[#This Row],[id]], 'Player Stats'!B:B, Table6[[#This Row],[Home Team]])</f>
        <v>5</v>
      </c>
      <c r="I495" s="3">
        <f>Table6[[#This Row],[Away Kicking Points]]/IF(Table6[[#This Row],[Away Bowl Scores]]=0, 1, Table6[[#This Row],[Away Bowl Scores]])</f>
        <v>0.12195121951219512</v>
      </c>
      <c r="J495" s="3">
        <f>Table6[[#This Row],[Home Kicking Points]]/IF(Table6[[#This Row],[Home Bowl Scores]]=0, 1, Table6[[#This Row],[Home Bowl Scores]])</f>
        <v>0.29411764705882354</v>
      </c>
    </row>
    <row r="496" spans="1:10" x14ac:dyDescent="0.3">
      <c r="A496" t="s">
        <v>570</v>
      </c>
      <c r="B496" t="s">
        <v>886</v>
      </c>
      <c r="C496" t="s">
        <v>4822</v>
      </c>
      <c r="D496">
        <v>19270</v>
      </c>
      <c r="E496">
        <v>13</v>
      </c>
      <c r="F496">
        <v>41</v>
      </c>
      <c r="G496">
        <f>SUMIFS('Player Stats'!AH:AH, 'Player Stats'!A:A, Table6[[#This Row],[id]], 'Player Stats'!B:B, Table6[[#This Row],[Away Team]])</f>
        <v>5</v>
      </c>
      <c r="H496">
        <f>SUMIFS('Player Stats'!AH:AH, 'Player Stats'!A:A, Table6[[#This Row],[id]], 'Player Stats'!B:B, Table6[[#This Row],[Home Team]])</f>
        <v>7</v>
      </c>
      <c r="I496" s="3">
        <f>Table6[[#This Row],[Away Kicking Points]]/IF(Table6[[#This Row],[Away Bowl Scores]]=0, 1, Table6[[#This Row],[Away Bowl Scores]])</f>
        <v>0.12195121951219512</v>
      </c>
      <c r="J496" s="3">
        <f>Table6[[#This Row],[Home Kicking Points]]/IF(Table6[[#This Row],[Home Bowl Scores]]=0, 1, Table6[[#This Row],[Home Bowl Scores]])</f>
        <v>0.53846153846153844</v>
      </c>
    </row>
    <row r="497" spans="1:10" x14ac:dyDescent="0.3">
      <c r="A497" t="s">
        <v>1448</v>
      </c>
      <c r="B497" t="s">
        <v>715</v>
      </c>
      <c r="C497" t="s">
        <v>4860</v>
      </c>
      <c r="D497">
        <v>1394</v>
      </c>
      <c r="E497">
        <v>37</v>
      </c>
      <c r="F497">
        <v>34</v>
      </c>
      <c r="G497">
        <f>SUMIFS('Player Stats'!AH:AH, 'Player Stats'!A:A, Table6[[#This Row],[id]], 'Player Stats'!B:B, Table6[[#This Row],[Away Team]])</f>
        <v>4</v>
      </c>
      <c r="H497">
        <f>SUMIFS('Player Stats'!AH:AH, 'Player Stats'!A:A, Table6[[#This Row],[id]], 'Player Stats'!B:B, Table6[[#This Row],[Home Team]])</f>
        <v>11</v>
      </c>
      <c r="I497" s="3">
        <f>Table6[[#This Row],[Away Kicking Points]]/IF(Table6[[#This Row],[Away Bowl Scores]]=0, 1, Table6[[#This Row],[Away Bowl Scores]])</f>
        <v>0.11764705882352941</v>
      </c>
      <c r="J497" s="3">
        <f>Table6[[#This Row],[Home Kicking Points]]/IF(Table6[[#This Row],[Home Bowl Scores]]=0, 1, Table6[[#This Row],[Home Bowl Scores]])</f>
        <v>0.29729729729729731</v>
      </c>
    </row>
    <row r="498" spans="1:10" x14ac:dyDescent="0.3">
      <c r="A498" t="s">
        <v>572</v>
      </c>
      <c r="B498" t="s">
        <v>1777</v>
      </c>
      <c r="C498" t="s">
        <v>4805</v>
      </c>
      <c r="D498">
        <v>16234</v>
      </c>
      <c r="E498">
        <v>36</v>
      </c>
      <c r="F498">
        <v>34</v>
      </c>
      <c r="G498">
        <f>SUMIFS('Player Stats'!AH:AH, 'Player Stats'!A:A, Table6[[#This Row],[id]], 'Player Stats'!B:B, Table6[[#This Row],[Away Team]])</f>
        <v>4</v>
      </c>
      <c r="H498">
        <f>SUMIFS('Player Stats'!AH:AH, 'Player Stats'!A:A, Table6[[#This Row],[id]], 'Player Stats'!B:B, Table6[[#This Row],[Home Team]])</f>
        <v>6</v>
      </c>
      <c r="I498" s="3">
        <f>Table6[[#This Row],[Away Kicking Points]]/IF(Table6[[#This Row],[Away Bowl Scores]]=0, 1, Table6[[#This Row],[Away Bowl Scores]])</f>
        <v>0.11764705882352941</v>
      </c>
      <c r="J498" s="3">
        <f>Table6[[#This Row],[Home Kicking Points]]/IF(Table6[[#This Row],[Home Bowl Scores]]=0, 1, Table6[[#This Row],[Home Bowl Scores]])</f>
        <v>0.16666666666666666</v>
      </c>
    </row>
    <row r="499" spans="1:10" x14ac:dyDescent="0.3">
      <c r="A499" t="s">
        <v>572</v>
      </c>
      <c r="B499" t="s">
        <v>1349</v>
      </c>
      <c r="C499" t="s">
        <v>4803</v>
      </c>
      <c r="D499">
        <v>4391</v>
      </c>
      <c r="E499">
        <v>27</v>
      </c>
      <c r="F499">
        <v>34</v>
      </c>
      <c r="G499">
        <f>SUMIFS('Player Stats'!AH:AH, 'Player Stats'!A:A, Table6[[#This Row],[id]], 'Player Stats'!B:B, Table6[[#This Row],[Away Team]])</f>
        <v>4</v>
      </c>
      <c r="H499">
        <f>SUMIFS('Player Stats'!AH:AH, 'Player Stats'!A:A, Table6[[#This Row],[id]], 'Player Stats'!B:B, Table6[[#This Row],[Home Team]])</f>
        <v>9</v>
      </c>
      <c r="I499" s="3">
        <f>Table6[[#This Row],[Away Kicking Points]]/IF(Table6[[#This Row],[Away Bowl Scores]]=0, 1, Table6[[#This Row],[Away Bowl Scores]])</f>
        <v>0.11764705882352941</v>
      </c>
      <c r="J499" s="3">
        <f>Table6[[#This Row],[Home Kicking Points]]/IF(Table6[[#This Row],[Home Bowl Scores]]=0, 1, Table6[[#This Row],[Home Bowl Scores]])</f>
        <v>0.33333333333333331</v>
      </c>
    </row>
    <row r="500" spans="1:10" x14ac:dyDescent="0.3">
      <c r="A500" t="s">
        <v>477</v>
      </c>
      <c r="B500" t="s">
        <v>886</v>
      </c>
      <c r="C500" t="s">
        <v>4820</v>
      </c>
      <c r="D500">
        <v>10220</v>
      </c>
      <c r="E500">
        <v>42</v>
      </c>
      <c r="F500">
        <v>43</v>
      </c>
      <c r="G500">
        <f>SUMIFS('Player Stats'!AH:AH, 'Player Stats'!A:A, Table6[[#This Row],[id]], 'Player Stats'!B:B, Table6[[#This Row],[Away Team]])</f>
        <v>5</v>
      </c>
      <c r="H500">
        <f>SUMIFS('Player Stats'!AH:AH, 'Player Stats'!A:A, Table6[[#This Row],[id]], 'Player Stats'!B:B, Table6[[#This Row],[Home Team]])</f>
        <v>10</v>
      </c>
      <c r="I500" s="3">
        <f>Table6[[#This Row],[Away Kicking Points]]/IF(Table6[[#This Row],[Away Bowl Scores]]=0, 1, Table6[[#This Row],[Away Bowl Scores]])</f>
        <v>0.11627906976744186</v>
      </c>
      <c r="J500" s="3">
        <f>Table6[[#This Row],[Home Kicking Points]]/IF(Table6[[#This Row],[Home Bowl Scores]]=0, 1, Table6[[#This Row],[Home Bowl Scores]])</f>
        <v>0.23809523809523808</v>
      </c>
    </row>
    <row r="501" spans="1:10" x14ac:dyDescent="0.3">
      <c r="A501" t="s">
        <v>343</v>
      </c>
      <c r="B501" t="s">
        <v>570</v>
      </c>
      <c r="C501" t="s">
        <v>4800</v>
      </c>
      <c r="D501">
        <v>1395</v>
      </c>
      <c r="E501">
        <v>41</v>
      </c>
      <c r="F501">
        <v>43</v>
      </c>
      <c r="G501">
        <f>SUMIFS('Player Stats'!AH:AH, 'Player Stats'!A:A, Table6[[#This Row],[id]], 'Player Stats'!B:B, Table6[[#This Row],[Away Team]])</f>
        <v>5</v>
      </c>
      <c r="H501">
        <f>SUMIFS('Player Stats'!AH:AH, 'Player Stats'!A:A, Table6[[#This Row],[id]], 'Player Stats'!B:B, Table6[[#This Row],[Home Team]])</f>
        <v>3</v>
      </c>
      <c r="I501" s="3">
        <f>Table6[[#This Row],[Away Kicking Points]]/IF(Table6[[#This Row],[Away Bowl Scores]]=0, 1, Table6[[#This Row],[Away Bowl Scores]])</f>
        <v>0.11627906976744186</v>
      </c>
      <c r="J501" s="3">
        <f>Table6[[#This Row],[Home Kicking Points]]/IF(Table6[[#This Row],[Home Bowl Scores]]=0, 1, Table6[[#This Row],[Home Bowl Scores]])</f>
        <v>7.3170731707317069E-2</v>
      </c>
    </row>
    <row r="502" spans="1:10" x14ac:dyDescent="0.3">
      <c r="A502" t="s">
        <v>237</v>
      </c>
      <c r="B502" t="s">
        <v>238</v>
      </c>
      <c r="C502" t="s">
        <v>4793</v>
      </c>
      <c r="D502">
        <v>27073</v>
      </c>
      <c r="E502">
        <v>50</v>
      </c>
      <c r="F502">
        <v>61</v>
      </c>
      <c r="G502">
        <f>SUMIFS('Player Stats'!AH:AH, 'Player Stats'!A:A, Table6[[#This Row],[id]], 'Player Stats'!B:B, Table6[[#This Row],[Away Team]])</f>
        <v>7</v>
      </c>
      <c r="H502">
        <f>SUMIFS('Player Stats'!AH:AH, 'Player Stats'!A:A, Table6[[#This Row],[id]], 'Player Stats'!B:B, Table6[[#This Row],[Home Team]])</f>
        <v>6</v>
      </c>
      <c r="I502" s="3">
        <f>Table6[[#This Row],[Away Kicking Points]]/IF(Table6[[#This Row],[Away Bowl Scores]]=0, 1, Table6[[#This Row],[Away Bowl Scores]])</f>
        <v>0.11475409836065574</v>
      </c>
      <c r="J502" s="3">
        <f>Table6[[#This Row],[Home Kicking Points]]/IF(Table6[[#This Row],[Home Bowl Scores]]=0, 1, Table6[[#This Row],[Home Bowl Scores]])</f>
        <v>0.12</v>
      </c>
    </row>
    <row r="503" spans="1:10" x14ac:dyDescent="0.3">
      <c r="A503" t="s">
        <v>62</v>
      </c>
      <c r="B503" t="s">
        <v>593</v>
      </c>
      <c r="C503" t="s">
        <v>4812</v>
      </c>
      <c r="D503">
        <v>10208</v>
      </c>
      <c r="E503">
        <v>44</v>
      </c>
      <c r="F503">
        <v>36</v>
      </c>
      <c r="G503">
        <f>SUMIFS('Player Stats'!AH:AH, 'Player Stats'!A:A, Table6[[#This Row],[id]], 'Player Stats'!B:B, Table6[[#This Row],[Away Team]])</f>
        <v>4</v>
      </c>
      <c r="H503">
        <f>SUMIFS('Player Stats'!AH:AH, 'Player Stats'!A:A, Table6[[#This Row],[id]], 'Player Stats'!B:B, Table6[[#This Row],[Home Team]])</f>
        <v>8</v>
      </c>
      <c r="I503" s="3">
        <f>Table6[[#This Row],[Away Kicking Points]]/IF(Table6[[#This Row],[Away Bowl Scores]]=0, 1, Table6[[#This Row],[Away Bowl Scores]])</f>
        <v>0.1111111111111111</v>
      </c>
      <c r="J503" s="3">
        <f>Table6[[#This Row],[Home Kicking Points]]/IF(Table6[[#This Row],[Home Bowl Scores]]=0, 1, Table6[[#This Row],[Home Bowl Scores]])</f>
        <v>0.18181818181818182</v>
      </c>
    </row>
    <row r="504" spans="1:10" x14ac:dyDescent="0.3">
      <c r="A504" t="s">
        <v>648</v>
      </c>
      <c r="B504" t="s">
        <v>689</v>
      </c>
      <c r="C504" t="s">
        <v>4837</v>
      </c>
      <c r="D504">
        <v>19265</v>
      </c>
      <c r="E504">
        <v>31</v>
      </c>
      <c r="F504">
        <v>45</v>
      </c>
      <c r="G504">
        <f>SUMIFS('Player Stats'!AH:AH, 'Player Stats'!A:A, Table6[[#This Row],[id]], 'Player Stats'!B:B, Table6[[#This Row],[Away Team]])</f>
        <v>5</v>
      </c>
      <c r="H504">
        <f>SUMIFS('Player Stats'!AH:AH, 'Player Stats'!A:A, Table6[[#This Row],[id]], 'Player Stats'!B:B, Table6[[#This Row],[Home Team]])</f>
        <v>7</v>
      </c>
      <c r="I504" s="3">
        <f>Table6[[#This Row],[Away Kicking Points]]/IF(Table6[[#This Row],[Away Bowl Scores]]=0, 1, Table6[[#This Row],[Away Bowl Scores]])</f>
        <v>0.1111111111111111</v>
      </c>
      <c r="J504" s="3">
        <f>Table6[[#This Row],[Home Kicking Points]]/IF(Table6[[#This Row],[Home Bowl Scores]]=0, 1, Table6[[#This Row],[Home Bowl Scores]])</f>
        <v>0.22580645161290322</v>
      </c>
    </row>
    <row r="505" spans="1:10" x14ac:dyDescent="0.3">
      <c r="A505" t="s">
        <v>1033</v>
      </c>
      <c r="B505" t="s">
        <v>3827</v>
      </c>
      <c r="C505" t="s">
        <v>4856</v>
      </c>
      <c r="D505">
        <v>1378</v>
      </c>
      <c r="E505">
        <v>25</v>
      </c>
      <c r="F505">
        <v>27</v>
      </c>
      <c r="G505">
        <f>SUMIFS('Player Stats'!AH:AH, 'Player Stats'!A:A, Table6[[#This Row],[id]], 'Player Stats'!B:B, Table6[[#This Row],[Away Team]])</f>
        <v>3</v>
      </c>
      <c r="H505">
        <f>SUMIFS('Player Stats'!AH:AH, 'Player Stats'!A:A, Table6[[#This Row],[id]], 'Player Stats'!B:B, Table6[[#This Row],[Home Team]])</f>
        <v>3</v>
      </c>
      <c r="I505" s="3">
        <f>Table6[[#This Row],[Away Kicking Points]]/IF(Table6[[#This Row],[Away Bowl Scores]]=0, 1, Table6[[#This Row],[Away Bowl Scores]])</f>
        <v>0.1111111111111111</v>
      </c>
      <c r="J505" s="3">
        <f>Table6[[#This Row],[Home Kicking Points]]/IF(Table6[[#This Row],[Home Bowl Scores]]=0, 1, Table6[[#This Row],[Home Bowl Scores]])</f>
        <v>0.12</v>
      </c>
    </row>
    <row r="506" spans="1:10" x14ac:dyDescent="0.3">
      <c r="A506" t="s">
        <v>529</v>
      </c>
      <c r="B506" t="s">
        <v>769</v>
      </c>
      <c r="C506" t="s">
        <v>4806</v>
      </c>
      <c r="D506">
        <v>20814</v>
      </c>
      <c r="E506">
        <v>36</v>
      </c>
      <c r="F506">
        <v>9</v>
      </c>
      <c r="G506">
        <f>SUMIFS('Player Stats'!AH:AH, 'Player Stats'!A:A, Table6[[#This Row],[id]], 'Player Stats'!B:B, Table6[[#This Row],[Away Team]])</f>
        <v>1</v>
      </c>
      <c r="H506">
        <f>SUMIFS('Player Stats'!AH:AH, 'Player Stats'!A:A, Table6[[#This Row],[id]], 'Player Stats'!B:B, Table6[[#This Row],[Home Team]])</f>
        <v>12</v>
      </c>
      <c r="I506" s="3">
        <f>Table6[[#This Row],[Away Kicking Points]]/IF(Table6[[#This Row],[Away Bowl Scores]]=0, 1, Table6[[#This Row],[Away Bowl Scores]])</f>
        <v>0.1111111111111111</v>
      </c>
      <c r="J506" s="3">
        <f>Table6[[#This Row],[Home Kicking Points]]/IF(Table6[[#This Row],[Home Bowl Scores]]=0, 1, Table6[[#This Row],[Home Bowl Scores]])</f>
        <v>0.33333333333333331</v>
      </c>
    </row>
    <row r="507" spans="1:10" x14ac:dyDescent="0.3">
      <c r="A507" t="s">
        <v>4501</v>
      </c>
      <c r="B507" t="s">
        <v>570</v>
      </c>
      <c r="C507" t="s">
        <v>4858</v>
      </c>
      <c r="D507">
        <v>2891</v>
      </c>
      <c r="E507">
        <v>28</v>
      </c>
      <c r="F507">
        <v>9</v>
      </c>
      <c r="G507">
        <f>SUMIFS('Player Stats'!AH:AH, 'Player Stats'!A:A, Table6[[#This Row],[id]], 'Player Stats'!B:B, Table6[[#This Row],[Away Team]])</f>
        <v>1</v>
      </c>
      <c r="H507">
        <f>SUMIFS('Player Stats'!AH:AH, 'Player Stats'!A:A, Table6[[#This Row],[id]], 'Player Stats'!B:B, Table6[[#This Row],[Home Team]])</f>
        <v>4</v>
      </c>
      <c r="I507" s="3">
        <f>Table6[[#This Row],[Away Kicking Points]]/IF(Table6[[#This Row],[Away Bowl Scores]]=0, 1, Table6[[#This Row],[Away Bowl Scores]])</f>
        <v>0.1111111111111111</v>
      </c>
      <c r="J507" s="3">
        <f>Table6[[#This Row],[Home Kicking Points]]/IF(Table6[[#This Row],[Home Bowl Scores]]=0, 1, Table6[[#This Row],[Home Bowl Scores]])</f>
        <v>0.14285714285714285</v>
      </c>
    </row>
    <row r="508" spans="1:10" x14ac:dyDescent="0.3">
      <c r="A508" t="s">
        <v>1128</v>
      </c>
      <c r="B508" t="s">
        <v>1448</v>
      </c>
      <c r="C508" t="s">
        <v>4860</v>
      </c>
      <c r="D508">
        <v>5897</v>
      </c>
      <c r="E508">
        <v>17</v>
      </c>
      <c r="F508">
        <v>9</v>
      </c>
      <c r="G508">
        <f>SUMIFS('Player Stats'!AH:AH, 'Player Stats'!A:A, Table6[[#This Row],[id]], 'Player Stats'!B:B, Table6[[#This Row],[Away Team]])</f>
        <v>1</v>
      </c>
      <c r="H508">
        <f>SUMIFS('Player Stats'!AH:AH, 'Player Stats'!A:A, Table6[[#This Row],[id]], 'Player Stats'!B:B, Table6[[#This Row],[Home Team]])</f>
        <v>5</v>
      </c>
      <c r="I508" s="3">
        <f>Table6[[#This Row],[Away Kicking Points]]/IF(Table6[[#This Row],[Away Bowl Scores]]=0, 1, Table6[[#This Row],[Away Bowl Scores]])</f>
        <v>0.1111111111111111</v>
      </c>
      <c r="J508" s="3">
        <f>Table6[[#This Row],[Home Kicking Points]]/IF(Table6[[#This Row],[Home Bowl Scores]]=0, 1, Table6[[#This Row],[Home Bowl Scores]])</f>
        <v>0.29411764705882354</v>
      </c>
    </row>
    <row r="509" spans="1:10" x14ac:dyDescent="0.3">
      <c r="A509" t="s">
        <v>767</v>
      </c>
      <c r="B509" t="s">
        <v>1462</v>
      </c>
      <c r="C509" t="s">
        <v>4824</v>
      </c>
      <c r="D509">
        <v>2907</v>
      </c>
      <c r="E509">
        <v>34</v>
      </c>
      <c r="F509">
        <v>47</v>
      </c>
      <c r="G509">
        <f>SUMIFS('Player Stats'!AH:AH, 'Player Stats'!A:A, Table6[[#This Row],[id]], 'Player Stats'!B:B, Table6[[#This Row],[Away Team]])</f>
        <v>5</v>
      </c>
      <c r="H509">
        <f>SUMIFS('Player Stats'!AH:AH, 'Player Stats'!A:A, Table6[[#This Row],[id]], 'Player Stats'!B:B, Table6[[#This Row],[Home Team]])</f>
        <v>4</v>
      </c>
      <c r="I509" s="3">
        <f>Table6[[#This Row],[Away Kicking Points]]/IF(Table6[[#This Row],[Away Bowl Scores]]=0, 1, Table6[[#This Row],[Away Bowl Scores]])</f>
        <v>0.10638297872340426</v>
      </c>
      <c r="J509" s="3">
        <f>Table6[[#This Row],[Home Kicking Points]]/IF(Table6[[#This Row],[Home Bowl Scores]]=0, 1, Table6[[#This Row],[Home Bowl Scores]])</f>
        <v>0.11764705882352941</v>
      </c>
    </row>
    <row r="510" spans="1:10" x14ac:dyDescent="0.3">
      <c r="A510" t="s">
        <v>380</v>
      </c>
      <c r="B510" t="s">
        <v>455</v>
      </c>
      <c r="C510" t="s">
        <v>4868</v>
      </c>
      <c r="D510">
        <v>1387</v>
      </c>
      <c r="E510">
        <v>30</v>
      </c>
      <c r="F510">
        <v>38</v>
      </c>
      <c r="G510">
        <f>SUMIFS('Player Stats'!AH:AH, 'Player Stats'!A:A, Table6[[#This Row],[id]], 'Player Stats'!B:B, Table6[[#This Row],[Away Team]])</f>
        <v>4</v>
      </c>
      <c r="H510">
        <f>SUMIFS('Player Stats'!AH:AH, 'Player Stats'!A:A, Table6[[#This Row],[id]], 'Player Stats'!B:B, Table6[[#This Row],[Home Team]])</f>
        <v>12</v>
      </c>
      <c r="I510" s="3">
        <f>Table6[[#This Row],[Away Kicking Points]]/IF(Table6[[#This Row],[Away Bowl Scores]]=0, 1, Table6[[#This Row],[Away Bowl Scores]])</f>
        <v>0.10526315789473684</v>
      </c>
      <c r="J510" s="3">
        <f>Table6[[#This Row],[Home Kicking Points]]/IF(Table6[[#This Row],[Home Bowl Scores]]=0, 1, Table6[[#This Row],[Home Bowl Scores]])</f>
        <v>0.4</v>
      </c>
    </row>
    <row r="511" spans="1:10" x14ac:dyDescent="0.3">
      <c r="A511" t="s">
        <v>1128</v>
      </c>
      <c r="B511" t="s">
        <v>689</v>
      </c>
      <c r="C511" t="s">
        <v>4807</v>
      </c>
      <c r="D511">
        <v>25539</v>
      </c>
      <c r="E511">
        <v>37</v>
      </c>
      <c r="F511">
        <v>29</v>
      </c>
      <c r="G511">
        <f>SUMIFS('Player Stats'!AH:AH, 'Player Stats'!A:A, Table6[[#This Row],[id]], 'Player Stats'!B:B, Table6[[#This Row],[Away Team]])</f>
        <v>3</v>
      </c>
      <c r="H511">
        <f>SUMIFS('Player Stats'!AH:AH, 'Player Stats'!A:A, Table6[[#This Row],[id]], 'Player Stats'!B:B, Table6[[#This Row],[Home Team]])</f>
        <v>7</v>
      </c>
      <c r="I511" s="3">
        <f>Table6[[#This Row],[Away Kicking Points]]/IF(Table6[[#This Row],[Away Bowl Scores]]=0, 1, Table6[[#This Row],[Away Bowl Scores]])</f>
        <v>0.10344827586206896</v>
      </c>
      <c r="J511" s="3">
        <f>Table6[[#This Row],[Home Kicking Points]]/IF(Table6[[#This Row],[Home Bowl Scores]]=0, 1, Table6[[#This Row],[Home Bowl Scores]])</f>
        <v>0.1891891891891892</v>
      </c>
    </row>
    <row r="512" spans="1:10" x14ac:dyDescent="0.3">
      <c r="A512" t="s">
        <v>808</v>
      </c>
      <c r="B512" t="s">
        <v>806</v>
      </c>
      <c r="C512" t="s">
        <v>4816</v>
      </c>
      <c r="D512">
        <v>20830</v>
      </c>
      <c r="E512">
        <v>35</v>
      </c>
      <c r="F512">
        <v>40</v>
      </c>
      <c r="G512">
        <f>SUMIFS('Player Stats'!AH:AH, 'Player Stats'!A:A, Table6[[#This Row],[id]], 'Player Stats'!B:B, Table6[[#This Row],[Away Team]])</f>
        <v>4</v>
      </c>
      <c r="H512">
        <f>SUMIFS('Player Stats'!AH:AH, 'Player Stats'!A:A, Table6[[#This Row],[id]], 'Player Stats'!B:B, Table6[[#This Row],[Home Team]])</f>
        <v>3</v>
      </c>
      <c r="I512" s="3">
        <f>Table6[[#This Row],[Away Kicking Points]]/IF(Table6[[#This Row],[Away Bowl Scores]]=0, 1, Table6[[#This Row],[Away Bowl Scores]])</f>
        <v>0.1</v>
      </c>
      <c r="J512" s="3">
        <f>Table6[[#This Row],[Home Kicking Points]]/IF(Table6[[#This Row],[Home Bowl Scores]]=0, 1, Table6[[#This Row],[Home Bowl Scores]])</f>
        <v>8.5714285714285715E-2</v>
      </c>
    </row>
    <row r="513" spans="1:10" x14ac:dyDescent="0.3">
      <c r="A513" t="s">
        <v>1448</v>
      </c>
      <c r="B513" t="s">
        <v>863</v>
      </c>
      <c r="C513" t="s">
        <v>4786</v>
      </c>
      <c r="D513">
        <v>20807</v>
      </c>
      <c r="E513">
        <v>45</v>
      </c>
      <c r="F513">
        <v>20</v>
      </c>
      <c r="G513">
        <f>SUMIFS('Player Stats'!AH:AH, 'Player Stats'!A:A, Table6[[#This Row],[id]], 'Player Stats'!B:B, Table6[[#This Row],[Away Team]])</f>
        <v>2</v>
      </c>
      <c r="H513">
        <f>SUMIFS('Player Stats'!AH:AH, 'Player Stats'!A:A, Table6[[#This Row],[id]], 'Player Stats'!B:B, Table6[[#This Row],[Home Team]])</f>
        <v>9</v>
      </c>
      <c r="I513" s="3">
        <f>Table6[[#This Row],[Away Kicking Points]]/IF(Table6[[#This Row],[Away Bowl Scores]]=0, 1, Table6[[#This Row],[Away Bowl Scores]])</f>
        <v>0.1</v>
      </c>
      <c r="J513" s="3">
        <f>Table6[[#This Row],[Home Kicking Points]]/IF(Table6[[#This Row],[Home Bowl Scores]]=0, 1, Table6[[#This Row],[Home Bowl Scores]])</f>
        <v>0.2</v>
      </c>
    </row>
    <row r="514" spans="1:10" x14ac:dyDescent="0.3">
      <c r="A514" t="s">
        <v>3820</v>
      </c>
      <c r="B514" t="s">
        <v>238</v>
      </c>
      <c r="C514" t="s">
        <v>4789</v>
      </c>
      <c r="D514">
        <v>2884</v>
      </c>
      <c r="E514">
        <v>45</v>
      </c>
      <c r="F514">
        <v>20</v>
      </c>
      <c r="G514">
        <f>SUMIFS('Player Stats'!AH:AH, 'Player Stats'!A:A, Table6[[#This Row],[id]], 'Player Stats'!B:B, Table6[[#This Row],[Away Team]])</f>
        <v>2</v>
      </c>
      <c r="H514">
        <f>SUMIFS('Player Stats'!AH:AH, 'Player Stats'!A:A, Table6[[#This Row],[id]], 'Player Stats'!B:B, Table6[[#This Row],[Home Team]])</f>
        <v>9</v>
      </c>
      <c r="I514" s="3">
        <f>Table6[[#This Row],[Away Kicking Points]]/IF(Table6[[#This Row],[Away Bowl Scores]]=0, 1, Table6[[#This Row],[Away Bowl Scores]])</f>
        <v>0.1</v>
      </c>
      <c r="J514" s="3">
        <f>Table6[[#This Row],[Home Kicking Points]]/IF(Table6[[#This Row],[Home Bowl Scores]]=0, 1, Table6[[#This Row],[Home Bowl Scores]])</f>
        <v>0.2</v>
      </c>
    </row>
    <row r="515" spans="1:10" x14ac:dyDescent="0.3">
      <c r="A515" t="s">
        <v>570</v>
      </c>
      <c r="B515" t="s">
        <v>648</v>
      </c>
      <c r="C515" t="s">
        <v>4800</v>
      </c>
      <c r="D515">
        <v>14730</v>
      </c>
      <c r="E515">
        <v>44</v>
      </c>
      <c r="F515">
        <v>20</v>
      </c>
      <c r="G515">
        <f>SUMIFS('Player Stats'!AH:AH, 'Player Stats'!A:A, Table6[[#This Row],[id]], 'Player Stats'!B:B, Table6[[#This Row],[Away Team]])</f>
        <v>2</v>
      </c>
      <c r="H515">
        <f>SUMIFS('Player Stats'!AH:AH, 'Player Stats'!A:A, Table6[[#This Row],[id]], 'Player Stats'!B:B, Table6[[#This Row],[Home Team]])</f>
        <v>8</v>
      </c>
      <c r="I515" s="3">
        <f>Table6[[#This Row],[Away Kicking Points]]/IF(Table6[[#This Row],[Away Bowl Scores]]=0, 1, Table6[[#This Row],[Away Bowl Scores]])</f>
        <v>0.1</v>
      </c>
      <c r="J515" s="3">
        <f>Table6[[#This Row],[Home Kicking Points]]/IF(Table6[[#This Row],[Home Bowl Scores]]=0, 1, Table6[[#This Row],[Home Bowl Scores]])</f>
        <v>0.18181818181818182</v>
      </c>
    </row>
    <row r="516" spans="1:10" x14ac:dyDescent="0.3">
      <c r="A516" t="s">
        <v>1749</v>
      </c>
      <c r="B516" t="s">
        <v>1982</v>
      </c>
      <c r="C516" t="s">
        <v>4786</v>
      </c>
      <c r="D516">
        <v>14723</v>
      </c>
      <c r="E516">
        <v>44</v>
      </c>
      <c r="F516">
        <v>20</v>
      </c>
      <c r="G516">
        <f>SUMIFS('Player Stats'!AH:AH, 'Player Stats'!A:A, Table6[[#This Row],[id]], 'Player Stats'!B:B, Table6[[#This Row],[Away Team]])</f>
        <v>2</v>
      </c>
      <c r="H516">
        <f>SUMIFS('Player Stats'!AH:AH, 'Player Stats'!A:A, Table6[[#This Row],[id]], 'Player Stats'!B:B, Table6[[#This Row],[Home Team]])</f>
        <v>8</v>
      </c>
      <c r="I516" s="3">
        <f>Table6[[#This Row],[Away Kicking Points]]/IF(Table6[[#This Row],[Away Bowl Scores]]=0, 1, Table6[[#This Row],[Away Bowl Scores]])</f>
        <v>0.1</v>
      </c>
      <c r="J516" s="3">
        <f>Table6[[#This Row],[Home Kicking Points]]/IF(Table6[[#This Row],[Home Bowl Scores]]=0, 1, Table6[[#This Row],[Home Bowl Scores]])</f>
        <v>0.18181818181818182</v>
      </c>
    </row>
    <row r="517" spans="1:10" x14ac:dyDescent="0.3">
      <c r="A517" t="s">
        <v>1273</v>
      </c>
      <c r="B517" t="s">
        <v>806</v>
      </c>
      <c r="C517" t="s">
        <v>4820</v>
      </c>
      <c r="D517">
        <v>8737</v>
      </c>
      <c r="E517">
        <v>34</v>
      </c>
      <c r="F517">
        <v>20</v>
      </c>
      <c r="G517">
        <f>SUMIFS('Player Stats'!AH:AH, 'Player Stats'!A:A, Table6[[#This Row],[id]], 'Player Stats'!B:B, Table6[[#This Row],[Away Team]])</f>
        <v>2</v>
      </c>
      <c r="H517">
        <f>SUMIFS('Player Stats'!AH:AH, 'Player Stats'!A:A, Table6[[#This Row],[id]], 'Player Stats'!B:B, Table6[[#This Row],[Home Team]])</f>
        <v>10</v>
      </c>
      <c r="I517" s="3">
        <f>Table6[[#This Row],[Away Kicking Points]]/IF(Table6[[#This Row],[Away Bowl Scores]]=0, 1, Table6[[#This Row],[Away Bowl Scores]])</f>
        <v>0.1</v>
      </c>
      <c r="J517" s="3">
        <f>Table6[[#This Row],[Home Kicking Points]]/IF(Table6[[#This Row],[Home Bowl Scores]]=0, 1, Table6[[#This Row],[Home Bowl Scores]])</f>
        <v>0.29411764705882354</v>
      </c>
    </row>
    <row r="518" spans="1:10" x14ac:dyDescent="0.3">
      <c r="A518" t="s">
        <v>668</v>
      </c>
      <c r="B518" t="s">
        <v>611</v>
      </c>
      <c r="C518" t="s">
        <v>4847</v>
      </c>
      <c r="D518">
        <v>16247</v>
      </c>
      <c r="E518">
        <v>12</v>
      </c>
      <c r="F518">
        <v>40</v>
      </c>
      <c r="G518">
        <f>SUMIFS('Player Stats'!AH:AH, 'Player Stats'!A:A, Table6[[#This Row],[id]], 'Player Stats'!B:B, Table6[[#This Row],[Away Team]])</f>
        <v>4</v>
      </c>
      <c r="H518">
        <f>SUMIFS('Player Stats'!AH:AH, 'Player Stats'!A:A, Table6[[#This Row],[id]], 'Player Stats'!B:B, Table6[[#This Row],[Home Team]])</f>
        <v>4</v>
      </c>
      <c r="I518" s="3">
        <f>Table6[[#This Row],[Away Kicking Points]]/IF(Table6[[#This Row],[Away Bowl Scores]]=0, 1, Table6[[#This Row],[Away Bowl Scores]])</f>
        <v>0.1</v>
      </c>
      <c r="J518" s="3">
        <f>Table6[[#This Row],[Home Kicking Points]]/IF(Table6[[#This Row],[Home Bowl Scores]]=0, 1, Table6[[#This Row],[Home Bowl Scores]])</f>
        <v>0.33333333333333331</v>
      </c>
    </row>
    <row r="519" spans="1:10" x14ac:dyDescent="0.3">
      <c r="A519" t="s">
        <v>4055</v>
      </c>
      <c r="B519" t="s">
        <v>4056</v>
      </c>
      <c r="C519" t="s">
        <v>4856</v>
      </c>
      <c r="D519">
        <v>5886</v>
      </c>
      <c r="E519">
        <v>0</v>
      </c>
      <c r="F519">
        <v>40</v>
      </c>
      <c r="G519">
        <f>SUMIFS('Player Stats'!AH:AH, 'Player Stats'!A:A, Table6[[#This Row],[id]], 'Player Stats'!B:B, Table6[[#This Row],[Away Team]])</f>
        <v>4</v>
      </c>
      <c r="H519">
        <f>SUMIFS('Player Stats'!AH:AH, 'Player Stats'!A:A, Table6[[#This Row],[id]], 'Player Stats'!B:B, Table6[[#This Row],[Home Team]])</f>
        <v>0</v>
      </c>
      <c r="I519" s="3">
        <f>Table6[[#This Row],[Away Kicking Points]]/IF(Table6[[#This Row],[Away Bowl Scores]]=0, 1, Table6[[#This Row],[Away Bowl Scores]])</f>
        <v>0.1</v>
      </c>
      <c r="J519" s="3">
        <f>Table6[[#This Row],[Home Kicking Points]]/IF(Table6[[#This Row],[Home Bowl Scores]]=0, 1, Table6[[#This Row],[Home Bowl Scores]])</f>
        <v>0</v>
      </c>
    </row>
    <row r="520" spans="1:10" x14ac:dyDescent="0.3">
      <c r="A520" t="s">
        <v>363</v>
      </c>
      <c r="B520" t="s">
        <v>1170</v>
      </c>
      <c r="C520" t="s">
        <v>4850</v>
      </c>
      <c r="D520">
        <v>13240</v>
      </c>
      <c r="E520">
        <v>35</v>
      </c>
      <c r="F520">
        <v>42</v>
      </c>
      <c r="G520">
        <f>SUMIFS('Player Stats'!AH:AH, 'Player Stats'!A:A, Table6[[#This Row],[id]], 'Player Stats'!B:B, Table6[[#This Row],[Away Team]])</f>
        <v>4</v>
      </c>
      <c r="H520">
        <f>SUMIFS('Player Stats'!AH:AH, 'Player Stats'!A:A, Table6[[#This Row],[id]], 'Player Stats'!B:B, Table6[[#This Row],[Home Team]])</f>
        <v>5</v>
      </c>
      <c r="I520" s="3">
        <f>Table6[[#This Row],[Away Kicking Points]]/IF(Table6[[#This Row],[Away Bowl Scores]]=0, 1, Table6[[#This Row],[Away Bowl Scores]])</f>
        <v>9.5238095238095233E-2</v>
      </c>
      <c r="J520" s="3">
        <f>Table6[[#This Row],[Home Kicking Points]]/IF(Table6[[#This Row],[Home Bowl Scores]]=0, 1, Table6[[#This Row],[Home Bowl Scores]])</f>
        <v>0.14285714285714285</v>
      </c>
    </row>
    <row r="521" spans="1:10" x14ac:dyDescent="0.3">
      <c r="A521" t="s">
        <v>593</v>
      </c>
      <c r="B521" t="s">
        <v>728</v>
      </c>
      <c r="C521" t="s">
        <v>4821</v>
      </c>
      <c r="D521">
        <v>19264</v>
      </c>
      <c r="E521">
        <v>28</v>
      </c>
      <c r="F521">
        <v>33</v>
      </c>
      <c r="G521">
        <f>SUMIFS('Player Stats'!AH:AH, 'Player Stats'!A:A, Table6[[#This Row],[id]], 'Player Stats'!B:B, Table6[[#This Row],[Away Team]])</f>
        <v>3</v>
      </c>
      <c r="H521">
        <f>SUMIFS('Player Stats'!AH:AH, 'Player Stats'!A:A, Table6[[#This Row],[id]], 'Player Stats'!B:B, Table6[[#This Row],[Home Team]])</f>
        <v>10</v>
      </c>
      <c r="I521" s="3">
        <f>Table6[[#This Row],[Away Kicking Points]]/IF(Table6[[#This Row],[Away Bowl Scores]]=0, 1, Table6[[#This Row],[Away Bowl Scores]])</f>
        <v>9.0909090909090912E-2</v>
      </c>
      <c r="J521" s="3">
        <f>Table6[[#This Row],[Home Kicking Points]]/IF(Table6[[#This Row],[Home Bowl Scores]]=0, 1, Table6[[#This Row],[Home Bowl Scores]])</f>
        <v>0.35714285714285715</v>
      </c>
    </row>
    <row r="522" spans="1:10" x14ac:dyDescent="0.3">
      <c r="A522" t="s">
        <v>786</v>
      </c>
      <c r="B522" t="s">
        <v>626</v>
      </c>
      <c r="C522" t="s">
        <v>4804</v>
      </c>
      <c r="D522">
        <v>23970</v>
      </c>
      <c r="E522">
        <v>30</v>
      </c>
      <c r="F522">
        <v>22</v>
      </c>
      <c r="G522">
        <f>SUMIFS('Player Stats'!AH:AH, 'Player Stats'!A:A, Table6[[#This Row],[id]], 'Player Stats'!B:B, Table6[[#This Row],[Away Team]])</f>
        <v>2</v>
      </c>
      <c r="H522">
        <f>SUMIFS('Player Stats'!AH:AH, 'Player Stats'!A:A, Table6[[#This Row],[id]], 'Player Stats'!B:B, Table6[[#This Row],[Home Team]])</f>
        <v>12</v>
      </c>
      <c r="I522" s="3">
        <f>Table6[[#This Row],[Away Kicking Points]]/IF(Table6[[#This Row],[Away Bowl Scores]]=0, 1, Table6[[#This Row],[Away Bowl Scores]])</f>
        <v>9.0909090909090912E-2</v>
      </c>
      <c r="J522" s="3">
        <f>Table6[[#This Row],[Home Kicking Points]]/IF(Table6[[#This Row],[Home Bowl Scores]]=0, 1, Table6[[#This Row],[Home Bowl Scores]])</f>
        <v>0.4</v>
      </c>
    </row>
    <row r="523" spans="1:10" x14ac:dyDescent="0.3">
      <c r="A523" t="s">
        <v>505</v>
      </c>
      <c r="B523" t="s">
        <v>882</v>
      </c>
      <c r="C523" t="s">
        <v>4821</v>
      </c>
      <c r="D523">
        <v>14740</v>
      </c>
      <c r="E523">
        <v>38</v>
      </c>
      <c r="F523">
        <v>35</v>
      </c>
      <c r="G523">
        <f>SUMIFS('Player Stats'!AH:AH, 'Player Stats'!A:A, Table6[[#This Row],[id]], 'Player Stats'!B:B, Table6[[#This Row],[Away Team]])</f>
        <v>3</v>
      </c>
      <c r="H523">
        <f>SUMIFS('Player Stats'!AH:AH, 'Player Stats'!A:A, Table6[[#This Row],[id]], 'Player Stats'!B:B, Table6[[#This Row],[Home Team]])</f>
        <v>8</v>
      </c>
      <c r="I523" s="3">
        <f>Table6[[#This Row],[Away Kicking Points]]/IF(Table6[[#This Row],[Away Bowl Scores]]=0, 1, Table6[[#This Row],[Away Bowl Scores]])</f>
        <v>8.5714285714285715E-2</v>
      </c>
      <c r="J523" s="3">
        <f>Table6[[#This Row],[Home Kicking Points]]/IF(Table6[[#This Row],[Home Bowl Scores]]=0, 1, Table6[[#This Row],[Home Bowl Scores]])</f>
        <v>0.21052631578947367</v>
      </c>
    </row>
    <row r="524" spans="1:10" x14ac:dyDescent="0.3">
      <c r="A524" t="s">
        <v>62</v>
      </c>
      <c r="B524" t="s">
        <v>501</v>
      </c>
      <c r="C524" t="s">
        <v>4795</v>
      </c>
      <c r="D524">
        <v>23967</v>
      </c>
      <c r="E524">
        <v>34</v>
      </c>
      <c r="F524">
        <v>35</v>
      </c>
      <c r="G524">
        <f>SUMIFS('Player Stats'!AH:AH, 'Player Stats'!A:A, Table6[[#This Row],[id]], 'Player Stats'!B:B, Table6[[#This Row],[Away Team]])</f>
        <v>3</v>
      </c>
      <c r="H524">
        <f>SUMIFS('Player Stats'!AH:AH, 'Player Stats'!A:A, Table6[[#This Row],[id]], 'Player Stats'!B:B, Table6[[#This Row],[Home Team]])</f>
        <v>10</v>
      </c>
      <c r="I524" s="3">
        <f>Table6[[#This Row],[Away Kicking Points]]/IF(Table6[[#This Row],[Away Bowl Scores]]=0, 1, Table6[[#This Row],[Away Bowl Scores]])</f>
        <v>8.5714285714285715E-2</v>
      </c>
      <c r="J524" s="3">
        <f>Table6[[#This Row],[Home Kicking Points]]/IF(Table6[[#This Row],[Home Bowl Scores]]=0, 1, Table6[[#This Row],[Home Bowl Scores]])</f>
        <v>0.29411764705882354</v>
      </c>
    </row>
    <row r="525" spans="1:10" x14ac:dyDescent="0.3">
      <c r="A525" t="s">
        <v>689</v>
      </c>
      <c r="B525" t="s">
        <v>593</v>
      </c>
      <c r="C525" t="s">
        <v>4837</v>
      </c>
      <c r="D525">
        <v>17759</v>
      </c>
      <c r="E525">
        <v>30</v>
      </c>
      <c r="F525">
        <v>13</v>
      </c>
      <c r="G525">
        <f>SUMIFS('Player Stats'!AH:AH, 'Player Stats'!A:A, Table6[[#This Row],[id]], 'Player Stats'!B:B, Table6[[#This Row],[Away Team]])</f>
        <v>1</v>
      </c>
      <c r="H525">
        <f>SUMIFS('Player Stats'!AH:AH, 'Player Stats'!A:A, Table6[[#This Row],[id]], 'Player Stats'!B:B, Table6[[#This Row],[Home Team]])</f>
        <v>4</v>
      </c>
      <c r="I525" s="3">
        <f>Table6[[#This Row],[Away Kicking Points]]/IF(Table6[[#This Row],[Away Bowl Scores]]=0, 1, Table6[[#This Row],[Away Bowl Scores]])</f>
        <v>7.6923076923076927E-2</v>
      </c>
      <c r="J525" s="3">
        <f>Table6[[#This Row],[Home Kicking Points]]/IF(Table6[[#This Row],[Home Bowl Scores]]=0, 1, Table6[[#This Row],[Home Bowl Scores]])</f>
        <v>0.13333333333333333</v>
      </c>
    </row>
    <row r="526" spans="1:10" x14ac:dyDescent="0.3">
      <c r="A526" t="s">
        <v>165</v>
      </c>
      <c r="B526" t="s">
        <v>554</v>
      </c>
      <c r="C526" t="s">
        <v>4795</v>
      </c>
      <c r="D526">
        <v>10199</v>
      </c>
      <c r="E526">
        <v>25</v>
      </c>
      <c r="F526">
        <v>13</v>
      </c>
      <c r="G526">
        <f>SUMIFS('Player Stats'!AH:AH, 'Player Stats'!A:A, Table6[[#This Row],[id]], 'Player Stats'!B:B, Table6[[#This Row],[Away Team]])</f>
        <v>1</v>
      </c>
      <c r="H526">
        <f>SUMIFS('Player Stats'!AH:AH, 'Player Stats'!A:A, Table6[[#This Row],[id]], 'Player Stats'!B:B, Table6[[#This Row],[Home Team]])</f>
        <v>13</v>
      </c>
      <c r="I526" s="3">
        <f>Table6[[#This Row],[Away Kicking Points]]/IF(Table6[[#This Row],[Away Bowl Scores]]=0, 1, Table6[[#This Row],[Away Bowl Scores]])</f>
        <v>7.6923076923076927E-2</v>
      </c>
      <c r="J526" s="3">
        <f>Table6[[#This Row],[Home Kicking Points]]/IF(Table6[[#This Row],[Home Bowl Scores]]=0, 1, Table6[[#This Row],[Home Bowl Scores]])</f>
        <v>0.52</v>
      </c>
    </row>
    <row r="527" spans="1:10" x14ac:dyDescent="0.3">
      <c r="A527" t="s">
        <v>365</v>
      </c>
      <c r="B527" t="s">
        <v>863</v>
      </c>
      <c r="C527" t="s">
        <v>4848</v>
      </c>
      <c r="D527">
        <v>14728</v>
      </c>
      <c r="E527">
        <v>24</v>
      </c>
      <c r="F527">
        <v>13</v>
      </c>
      <c r="G527">
        <f>SUMIFS('Player Stats'!AH:AH, 'Player Stats'!A:A, Table6[[#This Row],[id]], 'Player Stats'!B:B, Table6[[#This Row],[Away Team]])</f>
        <v>1</v>
      </c>
      <c r="H527">
        <f>SUMIFS('Player Stats'!AH:AH, 'Player Stats'!A:A, Table6[[#This Row],[id]], 'Player Stats'!B:B, Table6[[#This Row],[Home Team]])</f>
        <v>6</v>
      </c>
      <c r="I527" s="3">
        <f>Table6[[#This Row],[Away Kicking Points]]/IF(Table6[[#This Row],[Away Bowl Scores]]=0, 1, Table6[[#This Row],[Away Bowl Scores]])</f>
        <v>7.6923076923076927E-2</v>
      </c>
      <c r="J527" s="3">
        <f>Table6[[#This Row],[Home Kicking Points]]/IF(Table6[[#This Row],[Home Bowl Scores]]=0, 1, Table6[[#This Row],[Home Bowl Scores]])</f>
        <v>0.25</v>
      </c>
    </row>
    <row r="528" spans="1:10" x14ac:dyDescent="0.3">
      <c r="A528" t="s">
        <v>341</v>
      </c>
      <c r="B528" t="s">
        <v>2133</v>
      </c>
      <c r="C528" t="s">
        <v>4800</v>
      </c>
      <c r="D528">
        <v>7303</v>
      </c>
      <c r="E528">
        <v>17</v>
      </c>
      <c r="F528">
        <v>13</v>
      </c>
      <c r="G528">
        <f>SUMIFS('Player Stats'!AH:AH, 'Player Stats'!A:A, Table6[[#This Row],[id]], 'Player Stats'!B:B, Table6[[#This Row],[Away Team]])</f>
        <v>1</v>
      </c>
      <c r="H528">
        <f>SUMIFS('Player Stats'!AH:AH, 'Player Stats'!A:A, Table6[[#This Row],[id]], 'Player Stats'!B:B, Table6[[#This Row],[Home Team]])</f>
        <v>5</v>
      </c>
      <c r="I528" s="3">
        <f>Table6[[#This Row],[Away Kicking Points]]/IF(Table6[[#This Row],[Away Bowl Scores]]=0, 1, Table6[[#This Row],[Away Bowl Scores]])</f>
        <v>7.6923076923076927E-2</v>
      </c>
      <c r="J528" s="3">
        <f>Table6[[#This Row],[Home Kicking Points]]/IF(Table6[[#This Row],[Home Bowl Scores]]=0, 1, Table6[[#This Row],[Home Bowl Scores]])</f>
        <v>0.29411764705882354</v>
      </c>
    </row>
    <row r="529" spans="1:10" x14ac:dyDescent="0.3">
      <c r="A529" t="s">
        <v>611</v>
      </c>
      <c r="B529" t="s">
        <v>882</v>
      </c>
      <c r="C529" t="s">
        <v>4824</v>
      </c>
      <c r="D529">
        <v>7321</v>
      </c>
      <c r="E529">
        <v>16</v>
      </c>
      <c r="F529">
        <v>13</v>
      </c>
      <c r="G529">
        <f>SUMIFS('Player Stats'!AH:AH, 'Player Stats'!A:A, Table6[[#This Row],[id]], 'Player Stats'!B:B, Table6[[#This Row],[Away Team]])</f>
        <v>1</v>
      </c>
      <c r="H529">
        <f>SUMIFS('Player Stats'!AH:AH, 'Player Stats'!A:A, Table6[[#This Row],[id]], 'Player Stats'!B:B, Table6[[#This Row],[Home Team]])</f>
        <v>10</v>
      </c>
      <c r="I529" s="3">
        <f>Table6[[#This Row],[Away Kicking Points]]/IF(Table6[[#This Row],[Away Bowl Scores]]=0, 1, Table6[[#This Row],[Away Bowl Scores]])</f>
        <v>7.6923076923076927E-2</v>
      </c>
      <c r="J529" s="3">
        <f>Table6[[#This Row],[Home Kicking Points]]/IF(Table6[[#This Row],[Home Bowl Scores]]=0, 1, Table6[[#This Row],[Home Bowl Scores]])</f>
        <v>0.625</v>
      </c>
    </row>
    <row r="530" spans="1:10" x14ac:dyDescent="0.3">
      <c r="A530" t="s">
        <v>4524</v>
      </c>
      <c r="B530" t="s">
        <v>572</v>
      </c>
      <c r="C530" t="s">
        <v>4844</v>
      </c>
      <c r="D530">
        <v>2896</v>
      </c>
      <c r="E530">
        <v>3</v>
      </c>
      <c r="F530">
        <v>26</v>
      </c>
      <c r="G530">
        <f>SUMIFS('Player Stats'!AH:AH, 'Player Stats'!A:A, Table6[[#This Row],[id]], 'Player Stats'!B:B, Table6[[#This Row],[Away Team]])</f>
        <v>2</v>
      </c>
      <c r="H530">
        <f>SUMIFS('Player Stats'!AH:AH, 'Player Stats'!A:A, Table6[[#This Row],[id]], 'Player Stats'!B:B, Table6[[#This Row],[Home Team]])</f>
        <v>3</v>
      </c>
      <c r="I530" s="3">
        <f>Table6[[#This Row],[Away Kicking Points]]/IF(Table6[[#This Row],[Away Bowl Scores]]=0, 1, Table6[[#This Row],[Away Bowl Scores]])</f>
        <v>7.6923076923076927E-2</v>
      </c>
      <c r="J530" s="3">
        <f>Table6[[#This Row],[Home Kicking Points]]/IF(Table6[[#This Row],[Home Bowl Scores]]=0, 1, Table6[[#This Row],[Home Bowl Scores]])</f>
        <v>1</v>
      </c>
    </row>
    <row r="531" spans="1:10" x14ac:dyDescent="0.3">
      <c r="A531" t="s">
        <v>808</v>
      </c>
      <c r="B531" t="s">
        <v>1181</v>
      </c>
      <c r="C531" t="s">
        <v>4861</v>
      </c>
      <c r="D531">
        <v>4384</v>
      </c>
      <c r="E531">
        <v>55</v>
      </c>
      <c r="F531">
        <v>15</v>
      </c>
      <c r="G531">
        <f>SUMIFS('Player Stats'!AH:AH, 'Player Stats'!A:A, Table6[[#This Row],[id]], 'Player Stats'!B:B, Table6[[#This Row],[Away Team]])</f>
        <v>1</v>
      </c>
      <c r="H531">
        <f>SUMIFS('Player Stats'!AH:AH, 'Player Stats'!A:A, Table6[[#This Row],[id]], 'Player Stats'!B:B, Table6[[#This Row],[Home Team]])</f>
        <v>13</v>
      </c>
      <c r="I531" s="3">
        <f>Table6[[#This Row],[Away Kicking Points]]/IF(Table6[[#This Row],[Away Bowl Scores]]=0, 1, Table6[[#This Row],[Away Bowl Scores]])</f>
        <v>6.6666666666666666E-2</v>
      </c>
      <c r="J531" s="3">
        <f>Table6[[#This Row],[Home Kicking Points]]/IF(Table6[[#This Row],[Home Bowl Scores]]=0, 1, Table6[[#This Row],[Home Bowl Scores]])</f>
        <v>0.23636363636363636</v>
      </c>
    </row>
    <row r="532" spans="1:10" x14ac:dyDescent="0.3">
      <c r="A532" t="s">
        <v>769</v>
      </c>
      <c r="B532" t="s">
        <v>1078</v>
      </c>
      <c r="C532" t="s">
        <v>4853</v>
      </c>
      <c r="D532">
        <v>4382</v>
      </c>
      <c r="E532">
        <v>38</v>
      </c>
      <c r="F532">
        <v>15</v>
      </c>
      <c r="G532">
        <f>SUMIFS('Player Stats'!AH:AH, 'Player Stats'!A:A, Table6[[#This Row],[id]], 'Player Stats'!B:B, Table6[[#This Row],[Away Team]])</f>
        <v>1</v>
      </c>
      <c r="H532">
        <f>SUMIFS('Player Stats'!AH:AH, 'Player Stats'!A:A, Table6[[#This Row],[id]], 'Player Stats'!B:B, Table6[[#This Row],[Home Team]])</f>
        <v>8</v>
      </c>
      <c r="I532" s="3">
        <f>Table6[[#This Row],[Away Kicking Points]]/IF(Table6[[#This Row],[Away Bowl Scores]]=0, 1, Table6[[#This Row],[Away Bowl Scores]])</f>
        <v>6.6666666666666666E-2</v>
      </c>
      <c r="J532" s="3">
        <f>Table6[[#This Row],[Home Kicking Points]]/IF(Table6[[#This Row],[Home Bowl Scores]]=0, 1, Table6[[#This Row],[Home Bowl Scores]])</f>
        <v>0.21052631578947367</v>
      </c>
    </row>
    <row r="533" spans="1:10" x14ac:dyDescent="0.3">
      <c r="A533" t="s">
        <v>407</v>
      </c>
      <c r="B533" t="s">
        <v>409</v>
      </c>
      <c r="C533" t="s">
        <v>4801</v>
      </c>
      <c r="D533">
        <v>27082</v>
      </c>
      <c r="E533">
        <v>31</v>
      </c>
      <c r="F533">
        <v>38</v>
      </c>
      <c r="G533">
        <f>SUMIFS('Player Stats'!AH:AH, 'Player Stats'!A:A, Table6[[#This Row],[id]], 'Player Stats'!B:B, Table6[[#This Row],[Away Team]])</f>
        <v>2</v>
      </c>
      <c r="H533">
        <f>SUMIFS('Player Stats'!AH:AH, 'Player Stats'!A:A, Table6[[#This Row],[id]], 'Player Stats'!B:B, Table6[[#This Row],[Home Team]])</f>
        <v>7</v>
      </c>
      <c r="I533" s="3">
        <f>Table6[[#This Row],[Away Kicking Points]]/IF(Table6[[#This Row],[Away Bowl Scores]]=0, 1, Table6[[#This Row],[Away Bowl Scores]])</f>
        <v>5.2631578947368418E-2</v>
      </c>
      <c r="J533" s="3">
        <f>Table6[[#This Row],[Home Kicking Points]]/IF(Table6[[#This Row],[Home Bowl Scores]]=0, 1, Table6[[#This Row],[Home Bowl Scores]])</f>
        <v>0.22580645161290322</v>
      </c>
    </row>
    <row r="534" spans="1:10" x14ac:dyDescent="0.3">
      <c r="A534" t="s">
        <v>41</v>
      </c>
      <c r="B534" t="s">
        <v>283</v>
      </c>
      <c r="C534" t="s">
        <v>4848</v>
      </c>
      <c r="D534">
        <v>7308</v>
      </c>
      <c r="E534">
        <v>34</v>
      </c>
      <c r="F534">
        <v>19</v>
      </c>
      <c r="G534">
        <f>SUMIFS('Player Stats'!AH:AH, 'Player Stats'!A:A, Table6[[#This Row],[id]], 'Player Stats'!B:B, Table6[[#This Row],[Away Team]])</f>
        <v>1</v>
      </c>
      <c r="H534">
        <f>SUMIFS('Player Stats'!AH:AH, 'Player Stats'!A:A, Table6[[#This Row],[id]], 'Player Stats'!B:B, Table6[[#This Row],[Home Team]])</f>
        <v>10</v>
      </c>
      <c r="I534" s="3">
        <f>Table6[[#This Row],[Away Kicking Points]]/IF(Table6[[#This Row],[Away Bowl Scores]]=0, 1, Table6[[#This Row],[Away Bowl Scores]])</f>
        <v>5.2631578947368418E-2</v>
      </c>
      <c r="J534" s="3">
        <f>Table6[[#This Row],[Home Kicking Points]]/IF(Table6[[#This Row],[Home Bowl Scores]]=0, 1, Table6[[#This Row],[Home Bowl Scores]])</f>
        <v>0.29411764705882354</v>
      </c>
    </row>
    <row r="535" spans="1:10" x14ac:dyDescent="0.3">
      <c r="A535" t="s">
        <v>1777</v>
      </c>
      <c r="B535" t="s">
        <v>746</v>
      </c>
      <c r="C535" t="s">
        <v>4843</v>
      </c>
      <c r="D535">
        <v>7296</v>
      </c>
      <c r="E535">
        <v>51</v>
      </c>
      <c r="F535">
        <v>14</v>
      </c>
      <c r="G535">
        <f>SUMIFS('Player Stats'!AH:AH, 'Player Stats'!A:A, Table6[[#This Row],[id]], 'Player Stats'!B:B, Table6[[#This Row],[Away Team]])</f>
        <v>0</v>
      </c>
      <c r="H535">
        <f>SUMIFS('Player Stats'!AH:AH, 'Player Stats'!A:A, Table6[[#This Row],[id]], 'Player Stats'!B:B, Table6[[#This Row],[Home Team]])</f>
        <v>7</v>
      </c>
      <c r="I535" s="3">
        <f>Table6[[#This Row],[Away Kicking Points]]/IF(Table6[[#This Row],[Away Bowl Scores]]=0, 1, Table6[[#This Row],[Away Bowl Scores]])</f>
        <v>0</v>
      </c>
      <c r="J535" s="3">
        <f>Table6[[#This Row],[Home Kicking Points]]/IF(Table6[[#This Row],[Home Bowl Scores]]=0, 1, Table6[[#This Row],[Home Bowl Scores]])</f>
        <v>0.13725490196078433</v>
      </c>
    </row>
    <row r="536" spans="1:10" x14ac:dyDescent="0.3">
      <c r="A536" t="s">
        <v>505</v>
      </c>
      <c r="B536" t="s">
        <v>692</v>
      </c>
      <c r="C536" t="s">
        <v>4821</v>
      </c>
      <c r="D536">
        <v>25525</v>
      </c>
      <c r="E536">
        <v>45</v>
      </c>
      <c r="F536">
        <v>6</v>
      </c>
      <c r="G536">
        <f>SUMIFS('Player Stats'!AH:AH, 'Player Stats'!A:A, Table6[[#This Row],[id]], 'Player Stats'!B:B, Table6[[#This Row],[Away Team]])</f>
        <v>0</v>
      </c>
      <c r="H536">
        <f>SUMIFS('Player Stats'!AH:AH, 'Player Stats'!A:A, Table6[[#This Row],[id]], 'Player Stats'!B:B, Table6[[#This Row],[Home Team]])</f>
        <v>9</v>
      </c>
      <c r="I536" s="3">
        <f>Table6[[#This Row],[Away Kicking Points]]/IF(Table6[[#This Row],[Away Bowl Scores]]=0, 1, Table6[[#This Row],[Away Bowl Scores]])</f>
        <v>0</v>
      </c>
      <c r="J536" s="3">
        <f>Table6[[#This Row],[Home Kicking Points]]/IF(Table6[[#This Row],[Home Bowl Scores]]=0, 1, Table6[[#This Row],[Home Bowl Scores]])</f>
        <v>0.2</v>
      </c>
    </row>
    <row r="537" spans="1:10" x14ac:dyDescent="0.3">
      <c r="A537" t="s">
        <v>808</v>
      </c>
      <c r="B537" t="s">
        <v>747</v>
      </c>
      <c r="C537" t="s">
        <v>4814</v>
      </c>
      <c r="D537">
        <v>10206</v>
      </c>
      <c r="E537">
        <v>28</v>
      </c>
      <c r="F537">
        <v>20</v>
      </c>
      <c r="G537">
        <f>SUMIFS('Player Stats'!AH:AH, 'Player Stats'!A:A, Table6[[#This Row],[id]], 'Player Stats'!B:B, Table6[[#This Row],[Away Team]])</f>
        <v>0</v>
      </c>
      <c r="H537">
        <f>SUMIFS('Player Stats'!AH:AH, 'Player Stats'!A:A, Table6[[#This Row],[id]], 'Player Stats'!B:B, Table6[[#This Row],[Home Team]])</f>
        <v>4</v>
      </c>
      <c r="I537" s="3">
        <f>Table6[[#This Row],[Away Kicking Points]]/IF(Table6[[#This Row],[Away Bowl Scores]]=0, 1, Table6[[#This Row],[Away Bowl Scores]])</f>
        <v>0</v>
      </c>
      <c r="J537" s="3">
        <f>Table6[[#This Row],[Home Kicking Points]]/IF(Table6[[#This Row],[Home Bowl Scores]]=0, 1, Table6[[#This Row],[Home Bowl Scores]])</f>
        <v>0.14285714285714285</v>
      </c>
    </row>
    <row r="538" spans="1:10" x14ac:dyDescent="0.3">
      <c r="A538" t="s">
        <v>886</v>
      </c>
      <c r="B538" t="s">
        <v>808</v>
      </c>
      <c r="C538" t="s">
        <v>4806</v>
      </c>
      <c r="D538">
        <v>23955</v>
      </c>
      <c r="E538">
        <v>40</v>
      </c>
      <c r="F538">
        <v>6</v>
      </c>
      <c r="G538">
        <f>SUMIFS('Player Stats'!AH:AH, 'Player Stats'!A:A, Table6[[#This Row],[id]], 'Player Stats'!B:B, Table6[[#This Row],[Away Team]])</f>
        <v>0</v>
      </c>
      <c r="H538">
        <f>SUMIFS('Player Stats'!AH:AH, 'Player Stats'!A:A, Table6[[#This Row],[id]], 'Player Stats'!B:B, Table6[[#This Row],[Home Team]])</f>
        <v>10</v>
      </c>
      <c r="I538" s="3">
        <f>Table6[[#This Row],[Away Kicking Points]]/IF(Table6[[#This Row],[Away Bowl Scores]]=0, 1, Table6[[#This Row],[Away Bowl Scores]])</f>
        <v>0</v>
      </c>
      <c r="J538" s="3">
        <f>Table6[[#This Row],[Home Kicking Points]]/IF(Table6[[#This Row],[Home Bowl Scores]]=0, 1, Table6[[#This Row],[Home Bowl Scores]])</f>
        <v>0.25</v>
      </c>
    </row>
    <row r="539" spans="1:10" x14ac:dyDescent="0.3">
      <c r="A539" t="s">
        <v>4462</v>
      </c>
      <c r="B539" t="s">
        <v>3827</v>
      </c>
      <c r="C539" t="s">
        <v>4856</v>
      </c>
      <c r="D539">
        <v>2887</v>
      </c>
      <c r="E539">
        <v>13</v>
      </c>
      <c r="F539">
        <v>6</v>
      </c>
      <c r="G539">
        <f>SUMIFS('Player Stats'!AH:AH, 'Player Stats'!A:A, Table6[[#This Row],[id]], 'Player Stats'!B:B, Table6[[#This Row],[Away Team]])</f>
        <v>0</v>
      </c>
      <c r="H539">
        <f>SUMIFS('Player Stats'!AH:AH, 'Player Stats'!A:A, Table6[[#This Row],[id]], 'Player Stats'!B:B, Table6[[#This Row],[Home Team]])</f>
        <v>7</v>
      </c>
      <c r="I539" s="3">
        <f>Table6[[#This Row],[Away Kicking Points]]/IF(Table6[[#This Row],[Away Bowl Scores]]=0, 1, Table6[[#This Row],[Away Bowl Scores]])</f>
        <v>0</v>
      </c>
      <c r="J539" s="3">
        <f>Table6[[#This Row],[Home Kicking Points]]/IF(Table6[[#This Row],[Home Bowl Scores]]=0, 1, Table6[[#This Row],[Home Bowl Scores]])</f>
        <v>0.53846153846153844</v>
      </c>
    </row>
    <row r="540" spans="1:10" x14ac:dyDescent="0.3">
      <c r="A540" t="s">
        <v>863</v>
      </c>
      <c r="B540" t="s">
        <v>554</v>
      </c>
      <c r="C540" t="s">
        <v>4786</v>
      </c>
      <c r="D540">
        <v>2888</v>
      </c>
      <c r="E540">
        <v>10</v>
      </c>
      <c r="F540">
        <v>6</v>
      </c>
      <c r="G540">
        <f>SUMIFS('Player Stats'!AH:AH, 'Player Stats'!A:A, Table6[[#This Row],[id]], 'Player Stats'!B:B, Table6[[#This Row],[Away Team]])</f>
        <v>0</v>
      </c>
      <c r="H540">
        <f>SUMIFS('Player Stats'!AH:AH, 'Player Stats'!A:A, Table6[[#This Row],[id]], 'Player Stats'!B:B, Table6[[#This Row],[Home Team]])</f>
        <v>4</v>
      </c>
      <c r="I540" s="3">
        <f>Table6[[#This Row],[Away Kicking Points]]/IF(Table6[[#This Row],[Away Bowl Scores]]=0, 1, Table6[[#This Row],[Away Bowl Scores]])</f>
        <v>0</v>
      </c>
      <c r="J540" s="3">
        <f>Table6[[#This Row],[Home Kicking Points]]/IF(Table6[[#This Row],[Home Bowl Scores]]=0, 1, Table6[[#This Row],[Home Bowl Scores]])</f>
        <v>0.4</v>
      </c>
    </row>
    <row r="541" spans="1:10" x14ac:dyDescent="0.3">
      <c r="A541" t="s">
        <v>730</v>
      </c>
      <c r="B541" t="s">
        <v>886</v>
      </c>
      <c r="C541" t="s">
        <v>4816</v>
      </c>
      <c r="D541">
        <v>1403</v>
      </c>
      <c r="E541">
        <v>13</v>
      </c>
      <c r="F541">
        <v>2</v>
      </c>
      <c r="G541">
        <f>SUMIFS('Player Stats'!AH:AH, 'Player Stats'!A:A, Table6[[#This Row],[id]], 'Player Stats'!B:B, Table6[[#This Row],[Away Team]])</f>
        <v>0</v>
      </c>
      <c r="H541">
        <f>SUMIFS('Player Stats'!AH:AH, 'Player Stats'!A:A, Table6[[#This Row],[id]], 'Player Stats'!B:B, Table6[[#This Row],[Home Team]])</f>
        <v>7</v>
      </c>
      <c r="I541" s="3">
        <f>Table6[[#This Row],[Away Kicking Points]]/IF(Table6[[#This Row],[Away Bowl Scores]]=0, 1, Table6[[#This Row],[Away Bowl Scores]])</f>
        <v>0</v>
      </c>
      <c r="J541" s="3">
        <f>Table6[[#This Row],[Home Kicking Points]]/IF(Table6[[#This Row],[Home Bowl Scores]]=0, 1, Table6[[#This Row],[Home Bowl Scores]])</f>
        <v>0.53846153846153844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41"/>
  <sheetViews>
    <sheetView topLeftCell="A121" workbookViewId="0">
      <selection activeCell="B19" sqref="B19"/>
    </sheetView>
  </sheetViews>
  <sheetFormatPr defaultRowHeight="14.4" x14ac:dyDescent="0.3"/>
  <cols>
    <col min="1" max="3" width="32.88671875" customWidth="1"/>
    <col min="5" max="6" width="9.109375" style="3"/>
    <col min="7" max="7" width="18.109375" customWidth="1"/>
    <col min="8" max="8" width="18.5546875" customWidth="1"/>
    <col min="9" max="9" width="23.44140625" bestFit="1" customWidth="1"/>
    <col min="10" max="10" width="24.6640625" bestFit="1" customWidth="1"/>
    <col min="11" max="11" width="27.33203125" bestFit="1" customWidth="1"/>
    <col min="12" max="12" width="29" bestFit="1" customWidth="1"/>
    <col min="13" max="13" width="17.33203125" customWidth="1"/>
    <col min="14" max="14" width="15.5546875" bestFit="1" customWidth="1"/>
    <col min="15" max="17" width="15.5546875" customWidth="1"/>
    <col min="18" max="18" width="23.33203125" bestFit="1" customWidth="1"/>
    <col min="19" max="19" width="13.109375" customWidth="1"/>
  </cols>
  <sheetData>
    <row r="1" spans="1:20" x14ac:dyDescent="0.3">
      <c r="A1" t="s">
        <v>4767</v>
      </c>
      <c r="B1" t="s">
        <v>4768</v>
      </c>
      <c r="C1" t="s">
        <v>4784</v>
      </c>
      <c r="D1" t="s">
        <v>4769</v>
      </c>
      <c r="E1" s="3" t="s">
        <v>4896</v>
      </c>
      <c r="F1" s="3" t="s">
        <v>4897</v>
      </c>
      <c r="G1" t="s">
        <v>4893</v>
      </c>
      <c r="H1" t="s">
        <v>4894</v>
      </c>
      <c r="I1" t="s">
        <v>4870</v>
      </c>
      <c r="J1" t="s">
        <v>4871</v>
      </c>
      <c r="K1" t="s">
        <v>4872</v>
      </c>
      <c r="L1" t="s">
        <v>4873</v>
      </c>
      <c r="M1" t="s">
        <v>4874</v>
      </c>
      <c r="N1" t="s">
        <v>4875</v>
      </c>
      <c r="O1" t="s">
        <v>4876</v>
      </c>
      <c r="P1" t="s">
        <v>4877</v>
      </c>
      <c r="R1" t="s">
        <v>4879</v>
      </c>
      <c r="S1" t="s">
        <v>4880</v>
      </c>
      <c r="T1" t="s">
        <v>4888</v>
      </c>
    </row>
    <row r="2" spans="1:20" x14ac:dyDescent="0.3">
      <c r="A2" t="s">
        <v>1678</v>
      </c>
      <c r="B2" t="s">
        <v>1078</v>
      </c>
      <c r="C2" t="s">
        <v>4853</v>
      </c>
      <c r="D2">
        <v>2885</v>
      </c>
      <c r="E2" s="3">
        <f>Table1[[#This Row],[Percent Home]]</f>
        <v>0.58571428571428574</v>
      </c>
      <c r="F2" s="3">
        <f>Table1[[#This Row],[Percent Away]]</f>
        <v>0.47826086956521741</v>
      </c>
      <c r="G2">
        <v>64</v>
      </c>
      <c r="H2">
        <v>61</v>
      </c>
      <c r="I2" s="2">
        <f>SUMIFS('Player Stats'!D:D, 'Player Stats'!B:B, Table1[[#This Row],[Away Team]], 'Player Stats'!A:A, Table1[[#This Row],[id]])</f>
        <v>23</v>
      </c>
      <c r="J2" s="2">
        <f>SUMIFS('Player Stats'!D:D, 'Player Stats'!B:B, Table1[[#This Row],[Home Team]], 'Player Stats'!A:A, Table1[[#This Row],[id]])</f>
        <v>70</v>
      </c>
      <c r="K2">
        <f>SUMIFS('Player Stats'!F:F, 'Player Stats'!B:B, Table1[[#This Row],[Away Team]], 'Player Stats'!A:A, Table1[[#This Row],[id]])</f>
        <v>11</v>
      </c>
      <c r="L2">
        <f>SUMIFS('Player Stats'!F:F, 'Player Stats'!B:B,Table1[[#This Row],[Home Team]], 'Player Stats'!A:A, Table1[[#This Row],[id]])</f>
        <v>41</v>
      </c>
      <c r="M2" s="3">
        <f>Table1[[#This Row],[Passing Completions Home]]/Table1[[#This Row],[Passing Attempts Home]]</f>
        <v>0.58571428571428574</v>
      </c>
      <c r="N2" s="3">
        <f>Table1[[#This Row],[Passing Completions Away]]/Table1[[#This Row],[Passing Attemps Away]]</f>
        <v>0.47826086956521741</v>
      </c>
      <c r="O2" s="7">
        <f>Table1[[#This Row],[Passing Attemps Away]]-Table1[[#This Row],[Passing Completions Away]]</f>
        <v>12</v>
      </c>
      <c r="P2" s="7">
        <f>Table1[[#This Row],[Passing Attempts Home]]-Table1[[#This Row],[Passing Completions Home]]</f>
        <v>29</v>
      </c>
      <c r="Q2" s="7"/>
      <c r="R2" t="s">
        <v>4878</v>
      </c>
      <c r="S2">
        <f>CORREL(Table1[Away Bowl Scores], Table1[Passing Completions Away])</f>
        <v>0.20898131063296219</v>
      </c>
      <c r="T2">
        <f>SLOPE(Table1[Away Bowl Scores], Table1[Passing Completions Away])</f>
        <v>0.35520955329099124</v>
      </c>
    </row>
    <row r="3" spans="1:20" x14ac:dyDescent="0.3">
      <c r="A3" t="s">
        <v>786</v>
      </c>
      <c r="B3" t="s">
        <v>479</v>
      </c>
      <c r="C3" t="s">
        <v>4811</v>
      </c>
      <c r="D3">
        <v>17746</v>
      </c>
      <c r="E3" s="3">
        <f>Table1[[#This Row],[Percent Home]]</f>
        <v>0.72727272727272729</v>
      </c>
      <c r="F3" s="3">
        <f>Table1[[#This Row],[Percent Away]]</f>
        <v>0.6216216216216216</v>
      </c>
      <c r="G3">
        <v>67</v>
      </c>
      <c r="H3">
        <v>56</v>
      </c>
      <c r="I3" s="2">
        <f>SUMIFS('Player Stats'!D:D, 'Player Stats'!B:B, Table1[[#This Row],[Away Team]], 'Player Stats'!A:A, Table1[[#This Row],[id]])</f>
        <v>37</v>
      </c>
      <c r="J3" s="2">
        <f>SUMIFS('Player Stats'!D:D, 'Player Stats'!B:B, Table1[[#This Row],[Home Team]], 'Player Stats'!A:A, Table1[[#This Row],[id]])</f>
        <v>33</v>
      </c>
      <c r="K3">
        <f>SUMIFS('Player Stats'!F:F, 'Player Stats'!B:B, Table1[[#This Row],[Away Team]], 'Player Stats'!A:A, Table1[[#This Row],[id]])</f>
        <v>23</v>
      </c>
      <c r="L3">
        <f>SUMIFS('Player Stats'!F:F, 'Player Stats'!B:B,Table1[[#This Row],[Home Team]], 'Player Stats'!A:A, Table1[[#This Row],[id]])</f>
        <v>24</v>
      </c>
      <c r="M3" s="3">
        <f>Table1[[#This Row],[Passing Completions Home]]/Table1[[#This Row],[Passing Attempts Home]]</f>
        <v>0.72727272727272729</v>
      </c>
      <c r="N3" s="3">
        <f>Table1[[#This Row],[Passing Completions Away]]/Table1[[#This Row],[Passing Attemps Away]]</f>
        <v>0.6216216216216216</v>
      </c>
      <c r="O3" s="7">
        <f>Table1[[#This Row],[Passing Attemps Away]]-Table1[[#This Row],[Passing Completions Away]]</f>
        <v>14</v>
      </c>
      <c r="P3" s="7">
        <f>Table1[[#This Row],[Passing Attempts Home]]-Table1[[#This Row],[Passing Completions Home]]</f>
        <v>9</v>
      </c>
      <c r="Q3" s="7"/>
      <c r="R3" t="s">
        <v>4881</v>
      </c>
      <c r="S3">
        <f>CORREL(Table1[Home Bowl Scores], Table1[Passing Completions Home])</f>
        <v>0.23927932649676256</v>
      </c>
      <c r="T3">
        <f>SLOPE(Table1[Home Bowl Scores], Table1[Passing Completions Home])</f>
        <v>0.40869629658334855</v>
      </c>
    </row>
    <row r="4" spans="1:20" x14ac:dyDescent="0.3">
      <c r="A4" t="s">
        <v>237</v>
      </c>
      <c r="B4" t="s">
        <v>238</v>
      </c>
      <c r="C4" t="s">
        <v>4793</v>
      </c>
      <c r="D4">
        <v>27073</v>
      </c>
      <c r="E4" s="3">
        <f>Table1[[#This Row],[Percent Home]]</f>
        <v>0.58333333333333337</v>
      </c>
      <c r="F4" s="3">
        <f>Table1[[#This Row],[Percent Away]]</f>
        <v>0.67741935483870963</v>
      </c>
      <c r="G4">
        <v>50</v>
      </c>
      <c r="H4">
        <v>61</v>
      </c>
      <c r="I4" s="2">
        <f>SUMIFS('Player Stats'!D:D, 'Player Stats'!B:B, Table1[[#This Row],[Away Team]], 'Player Stats'!A:A, Table1[[#This Row],[id]])</f>
        <v>31</v>
      </c>
      <c r="J4" s="2">
        <f>SUMIFS('Player Stats'!D:D, 'Player Stats'!B:B, Table1[[#This Row],[Home Team]], 'Player Stats'!A:A, Table1[[#This Row],[id]])</f>
        <v>36</v>
      </c>
      <c r="K4">
        <f>SUMIFS('Player Stats'!F:F, 'Player Stats'!B:B, Table1[[#This Row],[Away Team]], 'Player Stats'!A:A, Table1[[#This Row],[id]])</f>
        <v>21</v>
      </c>
      <c r="L4">
        <f>SUMIFS('Player Stats'!F:F, 'Player Stats'!B:B,Table1[[#This Row],[Home Team]], 'Player Stats'!A:A, Table1[[#This Row],[id]])</f>
        <v>21</v>
      </c>
      <c r="M4" s="3">
        <f>Table1[[#This Row],[Passing Completions Home]]/Table1[[#This Row],[Passing Attempts Home]]</f>
        <v>0.58333333333333337</v>
      </c>
      <c r="N4" s="3">
        <f>Table1[[#This Row],[Passing Completions Away]]/Table1[[#This Row],[Passing Attemps Away]]</f>
        <v>0.67741935483870963</v>
      </c>
      <c r="O4" s="7">
        <f>Table1[[#This Row],[Passing Attemps Away]]-Table1[[#This Row],[Passing Completions Away]]</f>
        <v>10</v>
      </c>
      <c r="P4" s="7">
        <f>Table1[[#This Row],[Passing Attempts Home]]-Table1[[#This Row],[Passing Completions Home]]</f>
        <v>15</v>
      </c>
      <c r="Q4" s="7"/>
      <c r="R4" t="s">
        <v>4882</v>
      </c>
      <c r="S4">
        <f>CORREL(Table1[Away Bowl Scores], Table1[Percent Away])</f>
        <v>0.43179317373215403</v>
      </c>
      <c r="T4">
        <f>SLOPE(Table1[Away Bowl Scores], Table1[Percent Away])</f>
        <v>49.278269436499052</v>
      </c>
    </row>
    <row r="5" spans="1:20" x14ac:dyDescent="0.3">
      <c r="A5" t="s">
        <v>118</v>
      </c>
      <c r="B5" t="s">
        <v>87</v>
      </c>
      <c r="C5" t="s">
        <v>4826</v>
      </c>
      <c r="D5">
        <v>23972</v>
      </c>
      <c r="E5" s="3">
        <f>Table1[[#This Row],[Percent Home]]</f>
        <v>0.74193548387096775</v>
      </c>
      <c r="F5" s="3">
        <f>Table1[[#This Row],[Percent Away]]</f>
        <v>0.77777777777777779</v>
      </c>
      <c r="G5">
        <v>44</v>
      </c>
      <c r="H5">
        <v>63</v>
      </c>
      <c r="I5" s="2">
        <f>SUMIFS('Player Stats'!D:D, 'Player Stats'!B:B, Table1[[#This Row],[Away Team]], 'Player Stats'!A:A, Table1[[#This Row],[id]])</f>
        <v>27</v>
      </c>
      <c r="J5" s="2">
        <f>SUMIFS('Player Stats'!D:D, 'Player Stats'!B:B, Table1[[#This Row],[Home Team]], 'Player Stats'!A:A, Table1[[#This Row],[id]])</f>
        <v>31</v>
      </c>
      <c r="K5">
        <f>SUMIFS('Player Stats'!F:F, 'Player Stats'!B:B, Table1[[#This Row],[Away Team]], 'Player Stats'!A:A, Table1[[#This Row],[id]])</f>
        <v>21</v>
      </c>
      <c r="L5">
        <f>SUMIFS('Player Stats'!F:F, 'Player Stats'!B:B,Table1[[#This Row],[Home Team]], 'Player Stats'!A:A, Table1[[#This Row],[id]])</f>
        <v>23</v>
      </c>
      <c r="M5" s="3">
        <f>Table1[[#This Row],[Passing Completions Home]]/Table1[[#This Row],[Passing Attempts Home]]</f>
        <v>0.74193548387096775</v>
      </c>
      <c r="N5" s="3">
        <f>Table1[[#This Row],[Passing Completions Away]]/Table1[[#This Row],[Passing Attemps Away]]</f>
        <v>0.77777777777777779</v>
      </c>
      <c r="O5" s="7">
        <f>Table1[[#This Row],[Passing Attemps Away]]-Table1[[#This Row],[Passing Completions Away]]</f>
        <v>6</v>
      </c>
      <c r="P5" s="7">
        <f>Table1[[#This Row],[Passing Attempts Home]]-Table1[[#This Row],[Passing Completions Home]]</f>
        <v>8</v>
      </c>
      <c r="Q5" s="7"/>
      <c r="R5" t="s">
        <v>4883</v>
      </c>
      <c r="S5">
        <f>CORREL(Table1[Home Bowl Scores], Table1[Percent Home])</f>
        <v>0.3976740538763584</v>
      </c>
      <c r="T5">
        <f>SLOPE(Table1[Home Bowl Scores], Table1[Percent Home])</f>
        <v>44.846712009011931</v>
      </c>
    </row>
    <row r="6" spans="1:20" x14ac:dyDescent="0.3">
      <c r="A6" t="s">
        <v>165</v>
      </c>
      <c r="B6" t="s">
        <v>611</v>
      </c>
      <c r="C6" t="s">
        <v>4800</v>
      </c>
      <c r="D6">
        <v>25533</v>
      </c>
      <c r="E6" s="3">
        <f>Table1[[#This Row],[Percent Home]]</f>
        <v>0.60526315789473684</v>
      </c>
      <c r="F6" s="3">
        <f>Table1[[#This Row],[Percent Away]]</f>
        <v>0.61363636363636365</v>
      </c>
      <c r="G6">
        <v>55</v>
      </c>
      <c r="H6">
        <v>52</v>
      </c>
      <c r="I6" s="2">
        <f>SUMIFS('Player Stats'!D:D, 'Player Stats'!B:B, Table1[[#This Row],[Away Team]], 'Player Stats'!A:A, Table1[[#This Row],[id]])</f>
        <v>44</v>
      </c>
      <c r="J6" s="2">
        <f>SUMIFS('Player Stats'!D:D, 'Player Stats'!B:B, Table1[[#This Row],[Home Team]], 'Player Stats'!A:A, Table1[[#This Row],[id]])</f>
        <v>38</v>
      </c>
      <c r="K6">
        <f>SUMIFS('Player Stats'!F:F, 'Player Stats'!B:B, Table1[[#This Row],[Away Team]], 'Player Stats'!A:A, Table1[[#This Row],[id]])</f>
        <v>27</v>
      </c>
      <c r="L6">
        <f>SUMIFS('Player Stats'!F:F, 'Player Stats'!B:B,Table1[[#This Row],[Home Team]], 'Player Stats'!A:A, Table1[[#This Row],[id]])</f>
        <v>23</v>
      </c>
      <c r="M6" s="3">
        <f>Table1[[#This Row],[Passing Completions Home]]/Table1[[#This Row],[Passing Attempts Home]]</f>
        <v>0.60526315789473684</v>
      </c>
      <c r="N6" s="3">
        <f>Table1[[#This Row],[Passing Completions Away]]/Table1[[#This Row],[Passing Attemps Away]]</f>
        <v>0.61363636363636365</v>
      </c>
      <c r="O6" s="7">
        <f>Table1[[#This Row],[Passing Attemps Away]]-Table1[[#This Row],[Passing Completions Away]]</f>
        <v>17</v>
      </c>
      <c r="P6" s="7">
        <f>Table1[[#This Row],[Passing Attempts Home]]-Table1[[#This Row],[Passing Completions Home]]</f>
        <v>15</v>
      </c>
      <c r="Q6" s="7"/>
      <c r="R6" t="s">
        <v>4884</v>
      </c>
      <c r="S6">
        <f>CORREL(Table1[Away Bowl Scores], Table1[Passing Miss Away])</f>
        <v>-0.26251184839075786</v>
      </c>
      <c r="T6">
        <f>SLOPE(Table1[Away Bowl Scores], Table1[Passing Miss Away])</f>
        <v>-0.58140974264338874</v>
      </c>
    </row>
    <row r="7" spans="1:20" x14ac:dyDescent="0.3">
      <c r="A7" t="s">
        <v>210</v>
      </c>
      <c r="B7" t="s">
        <v>186</v>
      </c>
      <c r="C7" t="s">
        <v>4790</v>
      </c>
      <c r="D7">
        <v>23939</v>
      </c>
      <c r="E7" s="3">
        <f>Table1[[#This Row],[Percent Home]]</f>
        <v>0.52173913043478259</v>
      </c>
      <c r="F7" s="3">
        <f>Table1[[#This Row],[Percent Away]]</f>
        <v>0.47916666666666669</v>
      </c>
      <c r="G7">
        <v>55</v>
      </c>
      <c r="H7">
        <v>48</v>
      </c>
      <c r="I7" s="2">
        <f>SUMIFS('Player Stats'!D:D, 'Player Stats'!B:B, Table1[[#This Row],[Away Team]], 'Player Stats'!A:A, Table1[[#This Row],[id]])</f>
        <v>48</v>
      </c>
      <c r="J7" s="2">
        <f>SUMIFS('Player Stats'!D:D, 'Player Stats'!B:B, Table1[[#This Row],[Home Team]], 'Player Stats'!A:A, Table1[[#This Row],[id]])</f>
        <v>46</v>
      </c>
      <c r="K7">
        <f>SUMIFS('Player Stats'!F:F, 'Player Stats'!B:B, Table1[[#This Row],[Away Team]], 'Player Stats'!A:A, Table1[[#This Row],[id]])</f>
        <v>23</v>
      </c>
      <c r="L7">
        <f>SUMIFS('Player Stats'!F:F, 'Player Stats'!B:B,Table1[[#This Row],[Home Team]], 'Player Stats'!A:A, Table1[[#This Row],[id]])</f>
        <v>24</v>
      </c>
      <c r="M7" s="3">
        <f>Table1[[#This Row],[Passing Completions Home]]/Table1[[#This Row],[Passing Attempts Home]]</f>
        <v>0.52173913043478259</v>
      </c>
      <c r="N7" s="3">
        <f>Table1[[#This Row],[Passing Completions Away]]/Table1[[#This Row],[Passing Attemps Away]]</f>
        <v>0.47916666666666669</v>
      </c>
      <c r="O7" s="7">
        <f>Table1[[#This Row],[Passing Attemps Away]]-Table1[[#This Row],[Passing Completions Away]]</f>
        <v>25</v>
      </c>
      <c r="P7" s="7">
        <f>Table1[[#This Row],[Passing Attempts Home]]-Table1[[#This Row],[Passing Completions Home]]</f>
        <v>22</v>
      </c>
      <c r="Q7" s="7"/>
      <c r="R7" t="s">
        <v>4885</v>
      </c>
      <c r="S7">
        <f>CORREL(Table1[Home Bowl Scores], Table1[Passing Miss Home])</f>
        <v>-0.20180334964411634</v>
      </c>
      <c r="T7">
        <f>SLOPE(Table1[Home Bowl Scores], Table1[Passing Miss Home])</f>
        <v>-0.47728686468978104</v>
      </c>
    </row>
    <row r="8" spans="1:20" x14ac:dyDescent="0.3">
      <c r="A8" t="s">
        <v>527</v>
      </c>
      <c r="B8" t="s">
        <v>808</v>
      </c>
      <c r="C8" t="s">
        <v>4816</v>
      </c>
      <c r="D8">
        <v>17763</v>
      </c>
      <c r="E8" s="3">
        <f>Table1[[#This Row],[Percent Home]]</f>
        <v>0.51063829787234039</v>
      </c>
      <c r="F8" s="3">
        <f>Table1[[#This Row],[Percent Away]]</f>
        <v>0.69565217391304346</v>
      </c>
      <c r="G8">
        <v>33</v>
      </c>
      <c r="H8">
        <v>70</v>
      </c>
      <c r="I8" s="2">
        <f>SUMIFS('Player Stats'!D:D, 'Player Stats'!B:B, Table1[[#This Row],[Away Team]], 'Player Stats'!A:A, Table1[[#This Row],[id]])</f>
        <v>46</v>
      </c>
      <c r="J8" s="2">
        <f>SUMIFS('Player Stats'!D:D, 'Player Stats'!B:B, Table1[[#This Row],[Home Team]], 'Player Stats'!A:A, Table1[[#This Row],[id]])</f>
        <v>47</v>
      </c>
      <c r="K8">
        <f>SUMIFS('Player Stats'!F:F, 'Player Stats'!B:B, Table1[[#This Row],[Away Team]], 'Player Stats'!A:A, Table1[[#This Row],[id]])</f>
        <v>32</v>
      </c>
      <c r="L8">
        <f>SUMIFS('Player Stats'!F:F, 'Player Stats'!B:B,Table1[[#This Row],[Home Team]], 'Player Stats'!A:A, Table1[[#This Row],[id]])</f>
        <v>24</v>
      </c>
      <c r="M8" s="3">
        <f>Table1[[#This Row],[Passing Completions Home]]/Table1[[#This Row],[Passing Attempts Home]]</f>
        <v>0.51063829787234039</v>
      </c>
      <c r="N8" s="3">
        <f>Table1[[#This Row],[Passing Completions Away]]/Table1[[#This Row],[Passing Attemps Away]]</f>
        <v>0.69565217391304346</v>
      </c>
      <c r="O8" s="7">
        <f>Table1[[#This Row],[Passing Attemps Away]]-Table1[[#This Row],[Passing Completions Away]]</f>
        <v>14</v>
      </c>
      <c r="P8" s="7">
        <f>Table1[[#This Row],[Passing Attempts Home]]-Table1[[#This Row],[Passing Completions Home]]</f>
        <v>23</v>
      </c>
      <c r="Q8" s="7"/>
      <c r="R8" t="s">
        <v>4886</v>
      </c>
      <c r="S8">
        <f>CORREL(Table1[Away Bowl Scores], Table1[Passing Attemps Away])</f>
        <v>4.9828215057771998E-3</v>
      </c>
      <c r="T8">
        <f>SLOPE(Table1[Away Bowl Scores], Table1[Passing Attemps Away])</f>
        <v>5.6122642394450372E-3</v>
      </c>
    </row>
    <row r="9" spans="1:20" x14ac:dyDescent="0.3">
      <c r="A9" t="s">
        <v>62</v>
      </c>
      <c r="B9" t="s">
        <v>2526</v>
      </c>
      <c r="C9" t="s">
        <v>4797</v>
      </c>
      <c r="D9">
        <v>5890</v>
      </c>
      <c r="E9" s="3">
        <f>Table1[[#This Row],[Percent Home]]</f>
        <v>0.61702127659574468</v>
      </c>
      <c r="F9" s="3">
        <f>Table1[[#This Row],[Percent Away]]</f>
        <v>0.55882352941176472</v>
      </c>
      <c r="G9">
        <v>54</v>
      </c>
      <c r="H9">
        <v>48</v>
      </c>
      <c r="I9" s="2">
        <f>SUMIFS('Player Stats'!D:D, 'Player Stats'!B:B, Table1[[#This Row],[Away Team]], 'Player Stats'!A:A, Table1[[#This Row],[id]])</f>
        <v>34</v>
      </c>
      <c r="J9" s="2">
        <f>SUMIFS('Player Stats'!D:D, 'Player Stats'!B:B, Table1[[#This Row],[Home Team]], 'Player Stats'!A:A, Table1[[#This Row],[id]])</f>
        <v>47</v>
      </c>
      <c r="K9">
        <f>SUMIFS('Player Stats'!F:F, 'Player Stats'!B:B, Table1[[#This Row],[Away Team]], 'Player Stats'!A:A, Table1[[#This Row],[id]])</f>
        <v>19</v>
      </c>
      <c r="L9">
        <f>SUMIFS('Player Stats'!F:F, 'Player Stats'!B:B,Table1[[#This Row],[Home Team]], 'Player Stats'!A:A, Table1[[#This Row],[id]])</f>
        <v>29</v>
      </c>
      <c r="M9" s="3">
        <f>Table1[[#This Row],[Passing Completions Home]]/Table1[[#This Row],[Passing Attempts Home]]</f>
        <v>0.61702127659574468</v>
      </c>
      <c r="N9" s="3">
        <f>Table1[[#This Row],[Passing Completions Away]]/Table1[[#This Row],[Passing Attemps Away]]</f>
        <v>0.55882352941176472</v>
      </c>
      <c r="O9" s="7">
        <f>Table1[[#This Row],[Passing Attemps Away]]-Table1[[#This Row],[Passing Completions Away]]</f>
        <v>15</v>
      </c>
      <c r="P9" s="7">
        <f>Table1[[#This Row],[Passing Attempts Home]]-Table1[[#This Row],[Passing Completions Home]]</f>
        <v>18</v>
      </c>
      <c r="Q9" s="7"/>
      <c r="R9" t="s">
        <v>4887</v>
      </c>
      <c r="S9">
        <f>CORREL(Table1[Home Bowl Scores], Table1[Passing Attempts Home])</f>
        <v>6.6036721550100957E-2</v>
      </c>
      <c r="T9">
        <f>SLOPE(Table1[Home Bowl Scores], Table1[Passing Attempts Home])</f>
        <v>7.9627480617531346E-2</v>
      </c>
    </row>
    <row r="10" spans="1:20" x14ac:dyDescent="0.3">
      <c r="A10" t="s">
        <v>611</v>
      </c>
      <c r="B10" t="s">
        <v>1153</v>
      </c>
      <c r="C10" t="s">
        <v>4844</v>
      </c>
      <c r="D10">
        <v>5892</v>
      </c>
      <c r="E10" s="3">
        <f>Table1[[#This Row],[Percent Home]]</f>
        <v>0.77142857142857146</v>
      </c>
      <c r="F10" s="3">
        <f>Table1[[#This Row],[Percent Away]]</f>
        <v>0.66666666666666663</v>
      </c>
      <c r="G10">
        <v>52</v>
      </c>
      <c r="H10">
        <v>49</v>
      </c>
      <c r="I10" s="2">
        <f>SUMIFS('Player Stats'!D:D, 'Player Stats'!B:B, Table1[[#This Row],[Away Team]], 'Player Stats'!A:A, Table1[[#This Row],[id]])</f>
        <v>36</v>
      </c>
      <c r="J10" s="2">
        <f>SUMIFS('Player Stats'!D:D, 'Player Stats'!B:B, Table1[[#This Row],[Home Team]], 'Player Stats'!A:A, Table1[[#This Row],[id]])</f>
        <v>35</v>
      </c>
      <c r="K10">
        <f>SUMIFS('Player Stats'!F:F, 'Player Stats'!B:B, Table1[[#This Row],[Away Team]], 'Player Stats'!A:A, Table1[[#This Row],[id]])</f>
        <v>24</v>
      </c>
      <c r="L10">
        <f>SUMIFS('Player Stats'!F:F, 'Player Stats'!B:B,Table1[[#This Row],[Home Team]], 'Player Stats'!A:A, Table1[[#This Row],[id]])</f>
        <v>27</v>
      </c>
      <c r="M10" s="3">
        <f>Table1[[#This Row],[Passing Completions Home]]/Table1[[#This Row],[Passing Attempts Home]]</f>
        <v>0.77142857142857146</v>
      </c>
      <c r="N10" s="3">
        <f>Table1[[#This Row],[Passing Completions Away]]/Table1[[#This Row],[Passing Attemps Away]]</f>
        <v>0.66666666666666663</v>
      </c>
      <c r="O10" s="7">
        <f>Table1[[#This Row],[Passing Attemps Away]]-Table1[[#This Row],[Passing Completions Away]]</f>
        <v>12</v>
      </c>
      <c r="P10" s="7">
        <f>Table1[[#This Row],[Passing Attempts Home]]-Table1[[#This Row],[Passing Completions Home]]</f>
        <v>8</v>
      </c>
      <c r="Q10" s="7"/>
    </row>
    <row r="11" spans="1:20" x14ac:dyDescent="0.3">
      <c r="A11" t="s">
        <v>1108</v>
      </c>
      <c r="B11" t="s">
        <v>570</v>
      </c>
      <c r="C11" t="s">
        <v>4835</v>
      </c>
      <c r="D11">
        <v>20823</v>
      </c>
      <c r="E11" s="3">
        <f>Table1[[#This Row],[Percent Home]]</f>
        <v>0.78947368421052633</v>
      </c>
      <c r="F11" s="3">
        <f>Table1[[#This Row],[Percent Away]]</f>
        <v>0.64444444444444449</v>
      </c>
      <c r="G11">
        <v>52</v>
      </c>
      <c r="H11">
        <v>48</v>
      </c>
      <c r="I11" s="2">
        <f>SUMIFS('Player Stats'!D:D, 'Player Stats'!B:B, Table1[[#This Row],[Away Team]], 'Player Stats'!A:A, Table1[[#This Row],[id]])</f>
        <v>45</v>
      </c>
      <c r="J11" s="2">
        <f>SUMIFS('Player Stats'!D:D, 'Player Stats'!B:B, Table1[[#This Row],[Home Team]], 'Player Stats'!A:A, Table1[[#This Row],[id]])</f>
        <v>38</v>
      </c>
      <c r="K11">
        <f>SUMIFS('Player Stats'!F:F, 'Player Stats'!B:B, Table1[[#This Row],[Away Team]], 'Player Stats'!A:A, Table1[[#This Row],[id]])</f>
        <v>29</v>
      </c>
      <c r="L11">
        <f>SUMIFS('Player Stats'!F:F, 'Player Stats'!B:B,Table1[[#This Row],[Home Team]], 'Player Stats'!A:A, Table1[[#This Row],[id]])</f>
        <v>30</v>
      </c>
      <c r="M11" s="3">
        <f>Table1[[#This Row],[Passing Completions Home]]/Table1[[#This Row],[Passing Attempts Home]]</f>
        <v>0.78947368421052633</v>
      </c>
      <c r="N11" s="3">
        <f>Table1[[#This Row],[Passing Completions Away]]/Table1[[#This Row],[Passing Attemps Away]]</f>
        <v>0.64444444444444449</v>
      </c>
      <c r="O11" s="7">
        <f>Table1[[#This Row],[Passing Attemps Away]]-Table1[[#This Row],[Passing Completions Away]]</f>
        <v>16</v>
      </c>
      <c r="P11" s="7">
        <f>Table1[[#This Row],[Passing Attempts Home]]-Table1[[#This Row],[Passing Completions Home]]</f>
        <v>8</v>
      </c>
      <c r="Q11" s="7"/>
    </row>
    <row r="12" spans="1:20" x14ac:dyDescent="0.3">
      <c r="A12" t="s">
        <v>2165</v>
      </c>
      <c r="B12" t="s">
        <v>162</v>
      </c>
      <c r="C12" t="s">
        <v>4854</v>
      </c>
      <c r="D12">
        <v>11686</v>
      </c>
      <c r="E12" s="3">
        <f>Table1[[#This Row],[Percent Home]]</f>
        <v>0.48571428571428571</v>
      </c>
      <c r="F12" s="3">
        <f>Table1[[#This Row],[Percent Away]]</f>
        <v>0.64814814814814814</v>
      </c>
      <c r="G12">
        <v>48</v>
      </c>
      <c r="H12">
        <v>51</v>
      </c>
      <c r="I12" s="2">
        <f>SUMIFS('Player Stats'!D:D, 'Player Stats'!B:B, Table1[[#This Row],[Away Team]], 'Player Stats'!A:A, Table1[[#This Row],[id]])</f>
        <v>54</v>
      </c>
      <c r="J12" s="2">
        <f>SUMIFS('Player Stats'!D:D, 'Player Stats'!B:B, Table1[[#This Row],[Home Team]], 'Player Stats'!A:A, Table1[[#This Row],[id]])</f>
        <v>35</v>
      </c>
      <c r="K12">
        <f>SUMIFS('Player Stats'!F:F, 'Player Stats'!B:B, Table1[[#This Row],[Away Team]], 'Player Stats'!A:A, Table1[[#This Row],[id]])</f>
        <v>35</v>
      </c>
      <c r="L12">
        <f>SUMIFS('Player Stats'!F:F, 'Player Stats'!B:B,Table1[[#This Row],[Home Team]], 'Player Stats'!A:A, Table1[[#This Row],[id]])</f>
        <v>17</v>
      </c>
      <c r="M12" s="3">
        <f>Table1[[#This Row],[Passing Completions Home]]/Table1[[#This Row],[Passing Attempts Home]]</f>
        <v>0.48571428571428571</v>
      </c>
      <c r="N12" s="3">
        <f>Table1[[#This Row],[Passing Completions Away]]/Table1[[#This Row],[Passing Attemps Away]]</f>
        <v>0.64814814814814814</v>
      </c>
      <c r="O12" s="7">
        <f>Table1[[#This Row],[Passing Attemps Away]]-Table1[[#This Row],[Passing Completions Away]]</f>
        <v>19</v>
      </c>
      <c r="P12" s="7">
        <f>Table1[[#This Row],[Passing Attempts Home]]-Table1[[#This Row],[Passing Completions Home]]</f>
        <v>18</v>
      </c>
      <c r="Q12" s="7"/>
    </row>
    <row r="13" spans="1:20" x14ac:dyDescent="0.3">
      <c r="A13" t="s">
        <v>2526</v>
      </c>
      <c r="B13" t="s">
        <v>3877</v>
      </c>
      <c r="C13" t="s">
        <v>4797</v>
      </c>
      <c r="D13">
        <v>7300</v>
      </c>
      <c r="E13" s="3">
        <f>Table1[[#This Row],[Percent Home]]</f>
        <v>0.57407407407407407</v>
      </c>
      <c r="F13" s="3">
        <f>Table1[[#This Row],[Percent Away]]</f>
        <v>0.65957446808510634</v>
      </c>
      <c r="G13">
        <v>40</v>
      </c>
      <c r="H13">
        <v>59</v>
      </c>
      <c r="I13" s="2">
        <f>SUMIFS('Player Stats'!D:D, 'Player Stats'!B:B, Table1[[#This Row],[Away Team]], 'Player Stats'!A:A, Table1[[#This Row],[id]])</f>
        <v>47</v>
      </c>
      <c r="J13" s="2">
        <f>SUMIFS('Player Stats'!D:D, 'Player Stats'!B:B, Table1[[#This Row],[Home Team]], 'Player Stats'!A:A, Table1[[#This Row],[id]])</f>
        <v>54</v>
      </c>
      <c r="K13">
        <f>SUMIFS('Player Stats'!F:F, 'Player Stats'!B:B, Table1[[#This Row],[Away Team]], 'Player Stats'!A:A, Table1[[#This Row],[id]])</f>
        <v>31</v>
      </c>
      <c r="L13">
        <f>SUMIFS('Player Stats'!F:F, 'Player Stats'!B:B,Table1[[#This Row],[Home Team]], 'Player Stats'!A:A, Table1[[#This Row],[id]])</f>
        <v>31</v>
      </c>
      <c r="M13" s="3">
        <f>Table1[[#This Row],[Passing Completions Home]]/Table1[[#This Row],[Passing Attempts Home]]</f>
        <v>0.57407407407407407</v>
      </c>
      <c r="N13" s="3">
        <f>Table1[[#This Row],[Passing Completions Away]]/Table1[[#This Row],[Passing Attemps Away]]</f>
        <v>0.65957446808510634</v>
      </c>
      <c r="O13" s="7">
        <f>Table1[[#This Row],[Passing Attemps Away]]-Table1[[#This Row],[Passing Completions Away]]</f>
        <v>16</v>
      </c>
      <c r="P13" s="7">
        <f>Table1[[#This Row],[Passing Attempts Home]]-Table1[[#This Row],[Passing Completions Home]]</f>
        <v>23</v>
      </c>
      <c r="Q13" s="7"/>
    </row>
    <row r="14" spans="1:20" x14ac:dyDescent="0.3">
      <c r="A14" t="s">
        <v>162</v>
      </c>
      <c r="B14" t="s">
        <v>189</v>
      </c>
      <c r="C14" t="s">
        <v>4827</v>
      </c>
      <c r="D14">
        <v>23944</v>
      </c>
      <c r="E14" s="3">
        <f>Table1[[#This Row],[Percent Home]]</f>
        <v>0.73809523809523814</v>
      </c>
      <c r="F14" s="3">
        <f>Table1[[#This Row],[Percent Away]]</f>
        <v>0.62222222222222223</v>
      </c>
      <c r="G14">
        <v>49</v>
      </c>
      <c r="H14">
        <v>48</v>
      </c>
      <c r="I14" s="2">
        <f>SUMIFS('Player Stats'!D:D, 'Player Stats'!B:B, Table1[[#This Row],[Away Team]], 'Player Stats'!A:A, Table1[[#This Row],[id]])</f>
        <v>45</v>
      </c>
      <c r="J14" s="2">
        <f>SUMIFS('Player Stats'!D:D, 'Player Stats'!B:B, Table1[[#This Row],[Home Team]], 'Player Stats'!A:A, Table1[[#This Row],[id]])</f>
        <v>42</v>
      </c>
      <c r="K14">
        <f>SUMIFS('Player Stats'!F:F, 'Player Stats'!B:B, Table1[[#This Row],[Away Team]], 'Player Stats'!A:A, Table1[[#This Row],[id]])</f>
        <v>28</v>
      </c>
      <c r="L14">
        <f>SUMIFS('Player Stats'!F:F, 'Player Stats'!B:B,Table1[[#This Row],[Home Team]], 'Player Stats'!A:A, Table1[[#This Row],[id]])</f>
        <v>31</v>
      </c>
      <c r="M14" s="3">
        <f>Table1[[#This Row],[Passing Completions Home]]/Table1[[#This Row],[Passing Attempts Home]]</f>
        <v>0.73809523809523814</v>
      </c>
      <c r="N14" s="3">
        <f>Table1[[#This Row],[Passing Completions Away]]/Table1[[#This Row],[Passing Attemps Away]]</f>
        <v>0.62222222222222223</v>
      </c>
      <c r="O14" s="7">
        <f>Table1[[#This Row],[Passing Attemps Away]]-Table1[[#This Row],[Passing Completions Away]]</f>
        <v>17</v>
      </c>
      <c r="P14" s="7">
        <f>Table1[[#This Row],[Passing Attempts Home]]-Table1[[#This Row],[Passing Completions Home]]</f>
        <v>11</v>
      </c>
      <c r="Q14" s="7"/>
    </row>
    <row r="15" spans="1:20" x14ac:dyDescent="0.3">
      <c r="A15" t="s">
        <v>2526</v>
      </c>
      <c r="B15" t="s">
        <v>165</v>
      </c>
      <c r="C15" t="s">
        <v>4797</v>
      </c>
      <c r="D15">
        <v>16225</v>
      </c>
      <c r="E15" s="3">
        <f>Table1[[#This Row],[Percent Home]]</f>
        <v>0.53125</v>
      </c>
      <c r="F15" s="3">
        <f>Table1[[#This Row],[Percent Away]]</f>
        <v>0.5357142857142857</v>
      </c>
      <c r="G15">
        <v>62</v>
      </c>
      <c r="H15">
        <v>35</v>
      </c>
      <c r="I15" s="2">
        <f>SUMIFS('Player Stats'!D:D, 'Player Stats'!B:B, Table1[[#This Row],[Away Team]], 'Player Stats'!A:A, Table1[[#This Row],[id]])</f>
        <v>56</v>
      </c>
      <c r="J15" s="2">
        <f>SUMIFS('Player Stats'!D:D, 'Player Stats'!B:B, Table1[[#This Row],[Home Team]], 'Player Stats'!A:A, Table1[[#This Row],[id]])</f>
        <v>32</v>
      </c>
      <c r="K15">
        <f>SUMIFS('Player Stats'!F:F, 'Player Stats'!B:B, Table1[[#This Row],[Away Team]], 'Player Stats'!A:A, Table1[[#This Row],[id]])</f>
        <v>30</v>
      </c>
      <c r="L15">
        <f>SUMIFS('Player Stats'!F:F, 'Player Stats'!B:B,Table1[[#This Row],[Home Team]], 'Player Stats'!A:A, Table1[[#This Row],[id]])</f>
        <v>17</v>
      </c>
      <c r="M15" s="3">
        <f>Table1[[#This Row],[Passing Completions Home]]/Table1[[#This Row],[Passing Attempts Home]]</f>
        <v>0.53125</v>
      </c>
      <c r="N15" s="3">
        <f>Table1[[#This Row],[Passing Completions Away]]/Table1[[#This Row],[Passing Attemps Away]]</f>
        <v>0.5357142857142857</v>
      </c>
      <c r="O15" s="7">
        <f>Table1[[#This Row],[Passing Attemps Away]]-Table1[[#This Row],[Passing Completions Away]]</f>
        <v>26</v>
      </c>
      <c r="P15" s="7">
        <f>Table1[[#This Row],[Passing Attempts Home]]-Table1[[#This Row],[Passing Completions Home]]</f>
        <v>15</v>
      </c>
      <c r="Q15" s="7"/>
    </row>
    <row r="16" spans="1:20" x14ac:dyDescent="0.3">
      <c r="A16" t="s">
        <v>1170</v>
      </c>
      <c r="B16" t="s">
        <v>3699</v>
      </c>
      <c r="C16" t="s">
        <v>4797</v>
      </c>
      <c r="D16">
        <v>8718</v>
      </c>
      <c r="E16" s="3">
        <f>Table1[[#This Row],[Percent Home]]</f>
        <v>0.52777777777777779</v>
      </c>
      <c r="F16" s="3">
        <f>Table1[[#This Row],[Percent Away]]</f>
        <v>0.6875</v>
      </c>
      <c r="G16">
        <v>48</v>
      </c>
      <c r="H16">
        <v>49</v>
      </c>
      <c r="I16" s="2">
        <f>SUMIFS('Player Stats'!D:D, 'Player Stats'!B:B, Table1[[#This Row],[Away Team]], 'Player Stats'!A:A, Table1[[#This Row],[id]])</f>
        <v>32</v>
      </c>
      <c r="J16" s="2">
        <f>SUMIFS('Player Stats'!D:D, 'Player Stats'!B:B, Table1[[#This Row],[Home Team]], 'Player Stats'!A:A, Table1[[#This Row],[id]])</f>
        <v>36</v>
      </c>
      <c r="K16">
        <f>SUMIFS('Player Stats'!F:F, 'Player Stats'!B:B, Table1[[#This Row],[Away Team]], 'Player Stats'!A:A, Table1[[#This Row],[id]])</f>
        <v>22</v>
      </c>
      <c r="L16">
        <f>SUMIFS('Player Stats'!F:F, 'Player Stats'!B:B,Table1[[#This Row],[Home Team]], 'Player Stats'!A:A, Table1[[#This Row],[id]])</f>
        <v>19</v>
      </c>
      <c r="M16" s="3">
        <f>Table1[[#This Row],[Passing Completions Home]]/Table1[[#This Row],[Passing Attempts Home]]</f>
        <v>0.52777777777777779</v>
      </c>
      <c r="N16" s="3">
        <f>Table1[[#This Row],[Passing Completions Away]]/Table1[[#This Row],[Passing Attemps Away]]</f>
        <v>0.6875</v>
      </c>
      <c r="O16" s="7">
        <f>Table1[[#This Row],[Passing Attemps Away]]-Table1[[#This Row],[Passing Completions Away]]</f>
        <v>10</v>
      </c>
      <c r="P16" s="7">
        <f>Table1[[#This Row],[Passing Attempts Home]]-Table1[[#This Row],[Passing Completions Home]]</f>
        <v>17</v>
      </c>
      <c r="Q16" s="7"/>
    </row>
    <row r="17" spans="1:17" x14ac:dyDescent="0.3">
      <c r="A17" t="s">
        <v>89</v>
      </c>
      <c r="B17" t="s">
        <v>479</v>
      </c>
      <c r="C17" t="s">
        <v>4820</v>
      </c>
      <c r="D17">
        <v>20838</v>
      </c>
      <c r="E17" s="3">
        <f>Table1[[#This Row],[Percent Home]]</f>
        <v>0.63829787234042556</v>
      </c>
      <c r="F17" s="3">
        <f>Table1[[#This Row],[Percent Away]]</f>
        <v>0.64516129032258063</v>
      </c>
      <c r="G17">
        <v>42</v>
      </c>
      <c r="H17">
        <v>52</v>
      </c>
      <c r="I17" s="2">
        <f>SUMIFS('Player Stats'!D:D, 'Player Stats'!B:B, Table1[[#This Row],[Away Team]], 'Player Stats'!A:A, Table1[[#This Row],[id]])</f>
        <v>31</v>
      </c>
      <c r="J17" s="2">
        <f>SUMIFS('Player Stats'!D:D, 'Player Stats'!B:B, Table1[[#This Row],[Home Team]], 'Player Stats'!A:A, Table1[[#This Row],[id]])</f>
        <v>47</v>
      </c>
      <c r="K17">
        <f>SUMIFS('Player Stats'!F:F, 'Player Stats'!B:B, Table1[[#This Row],[Away Team]], 'Player Stats'!A:A, Table1[[#This Row],[id]])</f>
        <v>20</v>
      </c>
      <c r="L17">
        <f>SUMIFS('Player Stats'!F:F, 'Player Stats'!B:B,Table1[[#This Row],[Home Team]], 'Player Stats'!A:A, Table1[[#This Row],[id]])</f>
        <v>30</v>
      </c>
      <c r="M17" s="3">
        <f>Table1[[#This Row],[Passing Completions Home]]/Table1[[#This Row],[Passing Attempts Home]]</f>
        <v>0.63829787234042556</v>
      </c>
      <c r="N17" s="3">
        <f>Table1[[#This Row],[Passing Completions Away]]/Table1[[#This Row],[Passing Attemps Away]]</f>
        <v>0.64516129032258063</v>
      </c>
      <c r="O17" s="7">
        <f>Table1[[#This Row],[Passing Attemps Away]]-Table1[[#This Row],[Passing Completions Away]]</f>
        <v>11</v>
      </c>
      <c r="P17" s="7">
        <f>Table1[[#This Row],[Passing Attempts Home]]-Table1[[#This Row],[Passing Completions Home]]</f>
        <v>17</v>
      </c>
      <c r="Q17" s="7"/>
    </row>
    <row r="18" spans="1:17" x14ac:dyDescent="0.3">
      <c r="A18" t="s">
        <v>281</v>
      </c>
      <c r="B18" t="s">
        <v>283</v>
      </c>
      <c r="C18" t="s">
        <v>4795</v>
      </c>
      <c r="D18">
        <v>27074</v>
      </c>
      <c r="E18" s="3">
        <f>Table1[[#This Row],[Percent Home]]</f>
        <v>0.58333333333333337</v>
      </c>
      <c r="F18" s="3">
        <f>Table1[[#This Row],[Percent Away]]</f>
        <v>0.72499999999999998</v>
      </c>
      <c r="G18">
        <v>45</v>
      </c>
      <c r="H18">
        <v>48</v>
      </c>
      <c r="I18" s="2">
        <f>SUMIFS('Player Stats'!D:D, 'Player Stats'!B:B, Table1[[#This Row],[Away Team]], 'Player Stats'!A:A, Table1[[#This Row],[id]])</f>
        <v>40</v>
      </c>
      <c r="J18" s="2">
        <f>SUMIFS('Player Stats'!D:D, 'Player Stats'!B:B, Table1[[#This Row],[Home Team]], 'Player Stats'!A:A, Table1[[#This Row],[id]])</f>
        <v>12</v>
      </c>
      <c r="K18">
        <f>SUMIFS('Player Stats'!F:F, 'Player Stats'!B:B, Table1[[#This Row],[Away Team]], 'Player Stats'!A:A, Table1[[#This Row],[id]])</f>
        <v>29</v>
      </c>
      <c r="L18">
        <f>SUMIFS('Player Stats'!F:F, 'Player Stats'!B:B,Table1[[#This Row],[Home Team]], 'Player Stats'!A:A, Table1[[#This Row],[id]])</f>
        <v>7</v>
      </c>
      <c r="M18" s="3">
        <f>Table1[[#This Row],[Passing Completions Home]]/Table1[[#This Row],[Passing Attempts Home]]</f>
        <v>0.58333333333333337</v>
      </c>
      <c r="N18" s="3">
        <f>Table1[[#This Row],[Passing Completions Away]]/Table1[[#This Row],[Passing Attemps Away]]</f>
        <v>0.72499999999999998</v>
      </c>
      <c r="O18" s="7">
        <f>Table1[[#This Row],[Passing Attemps Away]]-Table1[[#This Row],[Passing Completions Away]]</f>
        <v>11</v>
      </c>
      <c r="P18" s="7">
        <f>Table1[[#This Row],[Passing Attempts Home]]-Table1[[#This Row],[Passing Completions Home]]</f>
        <v>5</v>
      </c>
      <c r="Q18" s="7"/>
    </row>
    <row r="19" spans="1:17" x14ac:dyDescent="0.3">
      <c r="A19" t="s">
        <v>457</v>
      </c>
      <c r="B19" t="s">
        <v>238</v>
      </c>
      <c r="C19" t="s">
        <v>4785</v>
      </c>
      <c r="D19">
        <v>20806</v>
      </c>
      <c r="E19" s="3">
        <f>Table1[[#This Row],[Percent Home]]</f>
        <v>0.62</v>
      </c>
      <c r="F19" s="3">
        <f>Table1[[#This Row],[Percent Away]]</f>
        <v>0.63793103448275867</v>
      </c>
      <c r="G19">
        <v>48</v>
      </c>
      <c r="H19">
        <v>45</v>
      </c>
      <c r="I19" s="2">
        <f>SUMIFS('Player Stats'!D:D, 'Player Stats'!B:B, Table1[[#This Row],[Away Team]], 'Player Stats'!A:A, Table1[[#This Row],[id]])</f>
        <v>58</v>
      </c>
      <c r="J19" s="2">
        <f>SUMIFS('Player Stats'!D:D, 'Player Stats'!B:B, Table1[[#This Row],[Home Team]], 'Player Stats'!A:A, Table1[[#This Row],[id]])</f>
        <v>50</v>
      </c>
      <c r="K19">
        <f>SUMIFS('Player Stats'!F:F, 'Player Stats'!B:B, Table1[[#This Row],[Away Team]], 'Player Stats'!A:A, Table1[[#This Row],[id]])</f>
        <v>37</v>
      </c>
      <c r="L19">
        <f>SUMIFS('Player Stats'!F:F, 'Player Stats'!B:B,Table1[[#This Row],[Home Team]], 'Player Stats'!A:A, Table1[[#This Row],[id]])</f>
        <v>31</v>
      </c>
      <c r="M19" s="3">
        <f>Table1[[#This Row],[Passing Completions Home]]/Table1[[#This Row],[Passing Attempts Home]]</f>
        <v>0.62</v>
      </c>
      <c r="N19" s="3">
        <f>Table1[[#This Row],[Passing Completions Away]]/Table1[[#This Row],[Passing Attemps Away]]</f>
        <v>0.63793103448275867</v>
      </c>
      <c r="O19" s="7">
        <f>Table1[[#This Row],[Passing Attemps Away]]-Table1[[#This Row],[Passing Completions Away]]</f>
        <v>21</v>
      </c>
      <c r="P19" s="7">
        <f>Table1[[#This Row],[Passing Attempts Home]]-Table1[[#This Row],[Passing Completions Home]]</f>
        <v>19</v>
      </c>
      <c r="Q19" s="7"/>
    </row>
    <row r="20" spans="1:17" x14ac:dyDescent="0.3">
      <c r="A20" t="s">
        <v>1153</v>
      </c>
      <c r="B20" t="s">
        <v>715</v>
      </c>
      <c r="C20" t="s">
        <v>4795</v>
      </c>
      <c r="D20">
        <v>25515</v>
      </c>
      <c r="E20" s="3">
        <f>Table1[[#This Row],[Percent Home]]</f>
        <v>0.46666666666666667</v>
      </c>
      <c r="F20" s="3">
        <f>Table1[[#This Row],[Percent Away]]</f>
        <v>0.67567567567567566</v>
      </c>
      <c r="G20">
        <v>36</v>
      </c>
      <c r="H20">
        <v>55</v>
      </c>
      <c r="I20" s="2">
        <f>SUMIFS('Player Stats'!D:D, 'Player Stats'!B:B, Table1[[#This Row],[Away Team]], 'Player Stats'!A:A, Table1[[#This Row],[id]])</f>
        <v>37</v>
      </c>
      <c r="J20" s="2">
        <f>SUMIFS('Player Stats'!D:D, 'Player Stats'!B:B, Table1[[#This Row],[Home Team]], 'Player Stats'!A:A, Table1[[#This Row],[id]])</f>
        <v>15</v>
      </c>
      <c r="K20">
        <f>SUMIFS('Player Stats'!F:F, 'Player Stats'!B:B, Table1[[#This Row],[Away Team]], 'Player Stats'!A:A, Table1[[#This Row],[id]])</f>
        <v>25</v>
      </c>
      <c r="L20">
        <f>SUMIFS('Player Stats'!F:F, 'Player Stats'!B:B,Table1[[#This Row],[Home Team]], 'Player Stats'!A:A, Table1[[#This Row],[id]])</f>
        <v>7</v>
      </c>
      <c r="M20" s="3">
        <f>Table1[[#This Row],[Passing Completions Home]]/Table1[[#This Row],[Passing Attempts Home]]</f>
        <v>0.46666666666666667</v>
      </c>
      <c r="N20" s="3">
        <f>Table1[[#This Row],[Passing Completions Away]]/Table1[[#This Row],[Passing Attemps Away]]</f>
        <v>0.67567567567567566</v>
      </c>
      <c r="O20" s="7">
        <f>Table1[[#This Row],[Passing Attemps Away]]-Table1[[#This Row],[Passing Completions Away]]</f>
        <v>12</v>
      </c>
      <c r="P20" s="7">
        <f>Table1[[#This Row],[Passing Attempts Home]]-Table1[[#This Row],[Passing Completions Home]]</f>
        <v>8</v>
      </c>
      <c r="Q20" s="7"/>
    </row>
    <row r="21" spans="1:17" x14ac:dyDescent="0.3">
      <c r="A21" t="s">
        <v>283</v>
      </c>
      <c r="B21" t="s">
        <v>1349</v>
      </c>
      <c r="C21" t="s">
        <v>4832</v>
      </c>
      <c r="D21">
        <v>19255</v>
      </c>
      <c r="E21" s="3">
        <f>Table1[[#This Row],[Percent Home]]</f>
        <v>0.85</v>
      </c>
      <c r="F21" s="3">
        <f>Table1[[#This Row],[Percent Away]]</f>
        <v>0.5</v>
      </c>
      <c r="G21">
        <v>62</v>
      </c>
      <c r="H21">
        <v>28</v>
      </c>
      <c r="I21" s="2">
        <f>SUMIFS('Player Stats'!D:D, 'Player Stats'!B:B, Table1[[#This Row],[Away Team]], 'Player Stats'!A:A, Table1[[#This Row],[id]])</f>
        <v>12</v>
      </c>
      <c r="J21" s="2">
        <f>SUMIFS('Player Stats'!D:D, 'Player Stats'!B:B, Table1[[#This Row],[Home Team]], 'Player Stats'!A:A, Table1[[#This Row],[id]])</f>
        <v>20</v>
      </c>
      <c r="K21">
        <f>SUMIFS('Player Stats'!F:F, 'Player Stats'!B:B, Table1[[#This Row],[Away Team]], 'Player Stats'!A:A, Table1[[#This Row],[id]])</f>
        <v>6</v>
      </c>
      <c r="L21">
        <f>SUMIFS('Player Stats'!F:F, 'Player Stats'!B:B,Table1[[#This Row],[Home Team]], 'Player Stats'!A:A, Table1[[#This Row],[id]])</f>
        <v>17</v>
      </c>
      <c r="M21" s="3">
        <f>Table1[[#This Row],[Passing Completions Home]]/Table1[[#This Row],[Passing Attempts Home]]</f>
        <v>0.85</v>
      </c>
      <c r="N21" s="3">
        <f>Table1[[#This Row],[Passing Completions Away]]/Table1[[#This Row],[Passing Attemps Away]]</f>
        <v>0.5</v>
      </c>
      <c r="O21" s="7">
        <f>Table1[[#This Row],[Passing Attemps Away]]-Table1[[#This Row],[Passing Completions Away]]</f>
        <v>6</v>
      </c>
      <c r="P21" s="7">
        <f>Table1[[#This Row],[Passing Attempts Home]]-Table1[[#This Row],[Passing Completions Home]]</f>
        <v>3</v>
      </c>
      <c r="Q21" s="7"/>
    </row>
    <row r="22" spans="1:17" x14ac:dyDescent="0.3">
      <c r="A22" t="s">
        <v>786</v>
      </c>
      <c r="B22" t="s">
        <v>1542</v>
      </c>
      <c r="C22" t="s">
        <v>4803</v>
      </c>
      <c r="D22">
        <v>2893</v>
      </c>
      <c r="E22" s="3">
        <f>Table1[[#This Row],[Percent Home]]</f>
        <v>0.67272727272727273</v>
      </c>
      <c r="F22" s="3">
        <f>Table1[[#This Row],[Percent Away]]</f>
        <v>0.5</v>
      </c>
      <c r="G22">
        <v>47</v>
      </c>
      <c r="H22">
        <v>43</v>
      </c>
      <c r="I22" s="2">
        <f>SUMIFS('Player Stats'!D:D, 'Player Stats'!B:B, Table1[[#This Row],[Away Team]], 'Player Stats'!A:A, Table1[[#This Row],[id]])</f>
        <v>54</v>
      </c>
      <c r="J22" s="2">
        <f>SUMIFS('Player Stats'!D:D, 'Player Stats'!B:B, Table1[[#This Row],[Home Team]], 'Player Stats'!A:A, Table1[[#This Row],[id]])</f>
        <v>55</v>
      </c>
      <c r="K22">
        <f>SUMIFS('Player Stats'!F:F, 'Player Stats'!B:B, Table1[[#This Row],[Away Team]], 'Player Stats'!A:A, Table1[[#This Row],[id]])</f>
        <v>27</v>
      </c>
      <c r="L22">
        <f>SUMIFS('Player Stats'!F:F, 'Player Stats'!B:B,Table1[[#This Row],[Home Team]], 'Player Stats'!A:A, Table1[[#This Row],[id]])</f>
        <v>37</v>
      </c>
      <c r="M22" s="3">
        <f>Table1[[#This Row],[Passing Completions Home]]/Table1[[#This Row],[Passing Attempts Home]]</f>
        <v>0.67272727272727273</v>
      </c>
      <c r="N22" s="3">
        <f>Table1[[#This Row],[Passing Completions Away]]/Table1[[#This Row],[Passing Attemps Away]]</f>
        <v>0.5</v>
      </c>
      <c r="O22" s="7">
        <f>Table1[[#This Row],[Passing Attemps Away]]-Table1[[#This Row],[Passing Completions Away]]</f>
        <v>27</v>
      </c>
      <c r="P22" s="7">
        <f>Table1[[#This Row],[Passing Attempts Home]]-Table1[[#This Row],[Passing Completions Home]]</f>
        <v>18</v>
      </c>
      <c r="Q22" s="7"/>
    </row>
    <row r="23" spans="1:17" x14ac:dyDescent="0.3">
      <c r="A23" t="s">
        <v>1331</v>
      </c>
      <c r="B23" t="s">
        <v>650</v>
      </c>
      <c r="C23" t="s">
        <v>4811</v>
      </c>
      <c r="D23">
        <v>25531</v>
      </c>
      <c r="E23" s="3">
        <f>Table1[[#This Row],[Percent Home]]</f>
        <v>0.63829787234042556</v>
      </c>
      <c r="F23" s="3">
        <f>Table1[[#This Row],[Percent Away]]</f>
        <v>0.5714285714285714</v>
      </c>
      <c r="G23">
        <v>47</v>
      </c>
      <c r="H23">
        <v>41</v>
      </c>
      <c r="I23" s="2">
        <f>SUMIFS('Player Stats'!D:D, 'Player Stats'!B:B, Table1[[#This Row],[Away Team]], 'Player Stats'!A:A, Table1[[#This Row],[id]])</f>
        <v>35</v>
      </c>
      <c r="J23" s="2">
        <f>SUMIFS('Player Stats'!D:D, 'Player Stats'!B:B, Table1[[#This Row],[Home Team]], 'Player Stats'!A:A, Table1[[#This Row],[id]])</f>
        <v>47</v>
      </c>
      <c r="K23">
        <f>SUMIFS('Player Stats'!F:F, 'Player Stats'!B:B, Table1[[#This Row],[Away Team]], 'Player Stats'!A:A, Table1[[#This Row],[id]])</f>
        <v>20</v>
      </c>
      <c r="L23">
        <f>SUMIFS('Player Stats'!F:F, 'Player Stats'!B:B,Table1[[#This Row],[Home Team]], 'Player Stats'!A:A, Table1[[#This Row],[id]])</f>
        <v>30</v>
      </c>
      <c r="M23" s="3">
        <f>Table1[[#This Row],[Passing Completions Home]]/Table1[[#This Row],[Passing Attempts Home]]</f>
        <v>0.63829787234042556</v>
      </c>
      <c r="N23" s="3">
        <f>Table1[[#This Row],[Passing Completions Away]]/Table1[[#This Row],[Passing Attemps Away]]</f>
        <v>0.5714285714285714</v>
      </c>
      <c r="O23" s="7">
        <f>Table1[[#This Row],[Passing Attemps Away]]-Table1[[#This Row],[Passing Completions Away]]</f>
        <v>15</v>
      </c>
      <c r="P23" s="7">
        <f>Table1[[#This Row],[Passing Attempts Home]]-Table1[[#This Row],[Passing Completions Home]]</f>
        <v>17</v>
      </c>
      <c r="Q23" s="7"/>
    </row>
    <row r="24" spans="1:17" x14ac:dyDescent="0.3">
      <c r="A24" t="s">
        <v>505</v>
      </c>
      <c r="B24" t="s">
        <v>1128</v>
      </c>
      <c r="C24" t="s">
        <v>4813</v>
      </c>
      <c r="D24">
        <v>8727</v>
      </c>
      <c r="E24" s="3">
        <f>Table1[[#This Row],[Percent Home]]</f>
        <v>0.41666666666666669</v>
      </c>
      <c r="F24" s="3">
        <f>Table1[[#This Row],[Percent Away]]</f>
        <v>0.54285714285714282</v>
      </c>
      <c r="G24">
        <v>50</v>
      </c>
      <c r="H24">
        <v>38</v>
      </c>
      <c r="I24" s="2">
        <f>SUMIFS('Player Stats'!D:D, 'Player Stats'!B:B, Table1[[#This Row],[Away Team]], 'Player Stats'!A:A, Table1[[#This Row],[id]])</f>
        <v>70</v>
      </c>
      <c r="J24" s="2">
        <f>SUMIFS('Player Stats'!D:D, 'Player Stats'!B:B, Table1[[#This Row],[Home Team]], 'Player Stats'!A:A, Table1[[#This Row],[id]])</f>
        <v>24</v>
      </c>
      <c r="K24">
        <f>SUMIFS('Player Stats'!F:F, 'Player Stats'!B:B, Table1[[#This Row],[Away Team]], 'Player Stats'!A:A, Table1[[#This Row],[id]])</f>
        <v>38</v>
      </c>
      <c r="L24">
        <f>SUMIFS('Player Stats'!F:F, 'Player Stats'!B:B,Table1[[#This Row],[Home Team]], 'Player Stats'!A:A, Table1[[#This Row],[id]])</f>
        <v>10</v>
      </c>
      <c r="M24" s="3">
        <f>Table1[[#This Row],[Passing Completions Home]]/Table1[[#This Row],[Passing Attempts Home]]</f>
        <v>0.41666666666666669</v>
      </c>
      <c r="N24" s="3">
        <f>Table1[[#This Row],[Passing Completions Away]]/Table1[[#This Row],[Passing Attemps Away]]</f>
        <v>0.54285714285714282</v>
      </c>
      <c r="O24" s="7">
        <f>Table1[[#This Row],[Passing Attemps Away]]-Table1[[#This Row],[Passing Completions Away]]</f>
        <v>32</v>
      </c>
      <c r="P24" s="7">
        <f>Table1[[#This Row],[Passing Attempts Home]]-Table1[[#This Row],[Passing Completions Home]]</f>
        <v>14</v>
      </c>
      <c r="Q24" s="7"/>
    </row>
    <row r="25" spans="1:17" x14ac:dyDescent="0.3">
      <c r="A25" t="s">
        <v>317</v>
      </c>
      <c r="B25" t="s">
        <v>319</v>
      </c>
      <c r="C25" t="s">
        <v>4797</v>
      </c>
      <c r="D25">
        <v>27076</v>
      </c>
      <c r="E25" s="3">
        <f>Table1[[#This Row],[Percent Home]]</f>
        <v>0.67741935483870963</v>
      </c>
      <c r="F25" s="3">
        <f>Table1[[#This Row],[Percent Away]]</f>
        <v>0.58823529411764708</v>
      </c>
      <c r="G25">
        <v>52</v>
      </c>
      <c r="H25">
        <v>35</v>
      </c>
      <c r="I25" s="2">
        <f>SUMIFS('Player Stats'!D:D, 'Player Stats'!B:B, Table1[[#This Row],[Away Team]], 'Player Stats'!A:A, Table1[[#This Row],[id]])</f>
        <v>51</v>
      </c>
      <c r="J25" s="2">
        <f>SUMIFS('Player Stats'!D:D, 'Player Stats'!B:B, Table1[[#This Row],[Home Team]], 'Player Stats'!A:A, Table1[[#This Row],[id]])</f>
        <v>31</v>
      </c>
      <c r="K25">
        <f>SUMIFS('Player Stats'!F:F, 'Player Stats'!B:B, Table1[[#This Row],[Away Team]], 'Player Stats'!A:A, Table1[[#This Row],[id]])</f>
        <v>30</v>
      </c>
      <c r="L25">
        <f>SUMIFS('Player Stats'!F:F, 'Player Stats'!B:B,Table1[[#This Row],[Home Team]], 'Player Stats'!A:A, Table1[[#This Row],[id]])</f>
        <v>21</v>
      </c>
      <c r="M25" s="3">
        <f>Table1[[#This Row],[Passing Completions Home]]/Table1[[#This Row],[Passing Attempts Home]]</f>
        <v>0.67741935483870963</v>
      </c>
      <c r="N25" s="3">
        <f>Table1[[#This Row],[Passing Completions Away]]/Table1[[#This Row],[Passing Attemps Away]]</f>
        <v>0.58823529411764708</v>
      </c>
      <c r="O25" s="7">
        <f>Table1[[#This Row],[Passing Attemps Away]]-Table1[[#This Row],[Passing Completions Away]]</f>
        <v>21</v>
      </c>
      <c r="P25" s="7">
        <f>Table1[[#This Row],[Passing Attempts Home]]-Table1[[#This Row],[Passing Completions Home]]</f>
        <v>10</v>
      </c>
      <c r="Q25" s="7"/>
    </row>
    <row r="26" spans="1:17" x14ac:dyDescent="0.3">
      <c r="A26" t="s">
        <v>670</v>
      </c>
      <c r="B26" t="s">
        <v>479</v>
      </c>
      <c r="C26" t="s">
        <v>4806</v>
      </c>
      <c r="D26">
        <v>25516</v>
      </c>
      <c r="E26" s="3">
        <f>Table1[[#This Row],[Percent Home]]</f>
        <v>0.55555555555555558</v>
      </c>
      <c r="F26" s="3">
        <f>Table1[[#This Row],[Percent Away]]</f>
        <v>0.61111111111111116</v>
      </c>
      <c r="G26">
        <v>49</v>
      </c>
      <c r="H26">
        <v>38</v>
      </c>
      <c r="I26" s="2">
        <f>SUMIFS('Player Stats'!D:D, 'Player Stats'!B:B, Table1[[#This Row],[Away Team]], 'Player Stats'!A:A, Table1[[#This Row],[id]])</f>
        <v>36</v>
      </c>
      <c r="J26" s="2">
        <f>SUMIFS('Player Stats'!D:D, 'Player Stats'!B:B, Table1[[#This Row],[Home Team]], 'Player Stats'!A:A, Table1[[#This Row],[id]])</f>
        <v>18</v>
      </c>
      <c r="K26">
        <f>SUMIFS('Player Stats'!F:F, 'Player Stats'!B:B, Table1[[#This Row],[Away Team]], 'Player Stats'!A:A, Table1[[#This Row],[id]])</f>
        <v>22</v>
      </c>
      <c r="L26">
        <f>SUMIFS('Player Stats'!F:F, 'Player Stats'!B:B,Table1[[#This Row],[Home Team]], 'Player Stats'!A:A, Table1[[#This Row],[id]])</f>
        <v>10</v>
      </c>
      <c r="M26" s="3">
        <f>Table1[[#This Row],[Passing Completions Home]]/Table1[[#This Row],[Passing Attempts Home]]</f>
        <v>0.55555555555555558</v>
      </c>
      <c r="N26" s="3">
        <f>Table1[[#This Row],[Passing Completions Away]]/Table1[[#This Row],[Passing Attemps Away]]</f>
        <v>0.61111111111111116</v>
      </c>
      <c r="O26" s="7">
        <f>Table1[[#This Row],[Passing Attemps Away]]-Table1[[#This Row],[Passing Completions Away]]</f>
        <v>14</v>
      </c>
      <c r="P26" s="7">
        <f>Table1[[#This Row],[Passing Attempts Home]]-Table1[[#This Row],[Passing Completions Home]]</f>
        <v>8</v>
      </c>
      <c r="Q26" s="7"/>
    </row>
    <row r="27" spans="1:17" x14ac:dyDescent="0.3">
      <c r="A27" t="s">
        <v>689</v>
      </c>
      <c r="B27" t="s">
        <v>863</v>
      </c>
      <c r="C27" t="s">
        <v>4803</v>
      </c>
      <c r="D27">
        <v>23953</v>
      </c>
      <c r="E27" s="3">
        <f>Table1[[#This Row],[Percent Home]]</f>
        <v>0.58974358974358976</v>
      </c>
      <c r="F27" s="3">
        <f>Table1[[#This Row],[Percent Away]]</f>
        <v>0.62745098039215685</v>
      </c>
      <c r="G27">
        <v>45</v>
      </c>
      <c r="H27">
        <v>42</v>
      </c>
      <c r="I27" s="2">
        <f>SUMIFS('Player Stats'!D:D, 'Player Stats'!B:B, Table1[[#This Row],[Away Team]], 'Player Stats'!A:A, Table1[[#This Row],[id]])</f>
        <v>51</v>
      </c>
      <c r="J27" s="2">
        <f>SUMIFS('Player Stats'!D:D, 'Player Stats'!B:B, Table1[[#This Row],[Home Team]], 'Player Stats'!A:A, Table1[[#This Row],[id]])</f>
        <v>39</v>
      </c>
      <c r="K27">
        <f>SUMIFS('Player Stats'!F:F, 'Player Stats'!B:B, Table1[[#This Row],[Away Team]], 'Player Stats'!A:A, Table1[[#This Row],[id]])</f>
        <v>32</v>
      </c>
      <c r="L27">
        <f>SUMIFS('Player Stats'!F:F, 'Player Stats'!B:B,Table1[[#This Row],[Home Team]], 'Player Stats'!A:A, Table1[[#This Row],[id]])</f>
        <v>23</v>
      </c>
      <c r="M27" s="3">
        <f>Table1[[#This Row],[Passing Completions Home]]/Table1[[#This Row],[Passing Attempts Home]]</f>
        <v>0.58974358974358976</v>
      </c>
      <c r="N27" s="3">
        <f>Table1[[#This Row],[Passing Completions Away]]/Table1[[#This Row],[Passing Attemps Away]]</f>
        <v>0.62745098039215685</v>
      </c>
      <c r="O27" s="7">
        <f>Table1[[#This Row],[Passing Attemps Away]]-Table1[[#This Row],[Passing Completions Away]]</f>
        <v>19</v>
      </c>
      <c r="P27" s="7">
        <f>Table1[[#This Row],[Passing Attempts Home]]-Table1[[#This Row],[Passing Completions Home]]</f>
        <v>16</v>
      </c>
      <c r="Q27" s="7"/>
    </row>
    <row r="28" spans="1:17" x14ac:dyDescent="0.3">
      <c r="A28" t="s">
        <v>1035</v>
      </c>
      <c r="B28" t="s">
        <v>186</v>
      </c>
      <c r="C28" t="s">
        <v>4853</v>
      </c>
      <c r="D28">
        <v>7297</v>
      </c>
      <c r="E28" s="3">
        <f>Table1[[#This Row],[Percent Home]]</f>
        <v>0.66666666666666663</v>
      </c>
      <c r="F28" s="3">
        <f>Table1[[#This Row],[Percent Away]]</f>
        <v>0.59090909090909094</v>
      </c>
      <c r="G28">
        <v>35</v>
      </c>
      <c r="H28">
        <v>52</v>
      </c>
      <c r="I28" s="2">
        <f>SUMIFS('Player Stats'!D:D, 'Player Stats'!B:B, Table1[[#This Row],[Away Team]], 'Player Stats'!A:A, Table1[[#This Row],[id]])</f>
        <v>44</v>
      </c>
      <c r="J28" s="2">
        <f>SUMIFS('Player Stats'!D:D, 'Player Stats'!B:B, Table1[[#This Row],[Home Team]], 'Player Stats'!A:A, Table1[[#This Row],[id]])</f>
        <v>39</v>
      </c>
      <c r="K28">
        <f>SUMIFS('Player Stats'!F:F, 'Player Stats'!B:B, Table1[[#This Row],[Away Team]], 'Player Stats'!A:A, Table1[[#This Row],[id]])</f>
        <v>26</v>
      </c>
      <c r="L28">
        <f>SUMIFS('Player Stats'!F:F, 'Player Stats'!B:B,Table1[[#This Row],[Home Team]], 'Player Stats'!A:A, Table1[[#This Row],[id]])</f>
        <v>26</v>
      </c>
      <c r="M28" s="3">
        <f>Table1[[#This Row],[Passing Completions Home]]/Table1[[#This Row],[Passing Attempts Home]]</f>
        <v>0.66666666666666663</v>
      </c>
      <c r="N28" s="3">
        <f>Table1[[#This Row],[Passing Completions Away]]/Table1[[#This Row],[Passing Attemps Away]]</f>
        <v>0.59090909090909094</v>
      </c>
      <c r="O28" s="7">
        <f>Table1[[#This Row],[Passing Attemps Away]]-Table1[[#This Row],[Passing Completions Away]]</f>
        <v>18</v>
      </c>
      <c r="P28" s="7">
        <f>Table1[[#This Row],[Passing Attempts Home]]-Table1[[#This Row],[Passing Completions Home]]</f>
        <v>13</v>
      </c>
      <c r="Q28" s="7"/>
    </row>
    <row r="29" spans="1:17" x14ac:dyDescent="0.3">
      <c r="A29" t="s">
        <v>2210</v>
      </c>
      <c r="B29" t="s">
        <v>527</v>
      </c>
      <c r="C29" t="s">
        <v>4814</v>
      </c>
      <c r="D29">
        <v>1386</v>
      </c>
      <c r="E29" s="3">
        <f>Table1[[#This Row],[Percent Home]]</f>
        <v>0.7142857142857143</v>
      </c>
      <c r="F29" s="3">
        <f>Table1[[#This Row],[Percent Away]]</f>
        <v>0.5490196078431373</v>
      </c>
      <c r="G29">
        <v>49</v>
      </c>
      <c r="H29">
        <v>38</v>
      </c>
      <c r="I29" s="2">
        <f>SUMIFS('Player Stats'!D:D, 'Player Stats'!B:B, Table1[[#This Row],[Away Team]], 'Player Stats'!A:A, Table1[[#This Row],[id]])</f>
        <v>51</v>
      </c>
      <c r="J29" s="2">
        <f>SUMIFS('Player Stats'!D:D, 'Player Stats'!B:B, Table1[[#This Row],[Home Team]], 'Player Stats'!A:A, Table1[[#This Row],[id]])</f>
        <v>21</v>
      </c>
      <c r="K29">
        <f>SUMIFS('Player Stats'!F:F, 'Player Stats'!B:B, Table1[[#This Row],[Away Team]], 'Player Stats'!A:A, Table1[[#This Row],[id]])</f>
        <v>28</v>
      </c>
      <c r="L29">
        <f>SUMIFS('Player Stats'!F:F, 'Player Stats'!B:B,Table1[[#This Row],[Home Team]], 'Player Stats'!A:A, Table1[[#This Row],[id]])</f>
        <v>15</v>
      </c>
      <c r="M29" s="3">
        <f>Table1[[#This Row],[Passing Completions Home]]/Table1[[#This Row],[Passing Attempts Home]]</f>
        <v>0.7142857142857143</v>
      </c>
      <c r="N29" s="3">
        <f>Table1[[#This Row],[Passing Completions Away]]/Table1[[#This Row],[Passing Attemps Away]]</f>
        <v>0.5490196078431373</v>
      </c>
      <c r="O29" s="7">
        <f>Table1[[#This Row],[Passing Attemps Away]]-Table1[[#This Row],[Passing Completions Away]]</f>
        <v>23</v>
      </c>
      <c r="P29" s="7">
        <f>Table1[[#This Row],[Passing Attempts Home]]-Table1[[#This Row],[Passing Completions Home]]</f>
        <v>6</v>
      </c>
      <c r="Q29" s="7"/>
    </row>
    <row r="30" spans="1:17" x14ac:dyDescent="0.3">
      <c r="A30" t="s">
        <v>1349</v>
      </c>
      <c r="B30" t="s">
        <v>1542</v>
      </c>
      <c r="C30" t="s">
        <v>4803</v>
      </c>
      <c r="D30">
        <v>11687</v>
      </c>
      <c r="E30" s="3">
        <f>Table1[[#This Row],[Percent Home]]</f>
        <v>0.65625</v>
      </c>
      <c r="F30" s="3">
        <f>Table1[[#This Row],[Percent Away]]</f>
        <v>0.5</v>
      </c>
      <c r="G30">
        <v>52</v>
      </c>
      <c r="H30">
        <v>34</v>
      </c>
      <c r="I30" s="2">
        <f>SUMIFS('Player Stats'!D:D, 'Player Stats'!B:B, Table1[[#This Row],[Away Team]], 'Player Stats'!A:A, Table1[[#This Row],[id]])</f>
        <v>50</v>
      </c>
      <c r="J30" s="2">
        <f>SUMIFS('Player Stats'!D:D, 'Player Stats'!B:B, Table1[[#This Row],[Home Team]], 'Player Stats'!A:A, Table1[[#This Row],[id]])</f>
        <v>32</v>
      </c>
      <c r="K30">
        <f>SUMIFS('Player Stats'!F:F, 'Player Stats'!B:B, Table1[[#This Row],[Away Team]], 'Player Stats'!A:A, Table1[[#This Row],[id]])</f>
        <v>25</v>
      </c>
      <c r="L30">
        <f>SUMIFS('Player Stats'!F:F, 'Player Stats'!B:B,Table1[[#This Row],[Home Team]], 'Player Stats'!A:A, Table1[[#This Row],[id]])</f>
        <v>21</v>
      </c>
      <c r="M30" s="3">
        <f>Table1[[#This Row],[Passing Completions Home]]/Table1[[#This Row],[Passing Attempts Home]]</f>
        <v>0.65625</v>
      </c>
      <c r="N30" s="3">
        <f>Table1[[#This Row],[Passing Completions Away]]/Table1[[#This Row],[Passing Attemps Away]]</f>
        <v>0.5</v>
      </c>
      <c r="O30" s="7">
        <f>Table1[[#This Row],[Passing Attemps Away]]-Table1[[#This Row],[Passing Completions Away]]</f>
        <v>25</v>
      </c>
      <c r="P30" s="7">
        <f>Table1[[#This Row],[Passing Attempts Home]]-Table1[[#This Row],[Passing Completions Home]]</f>
        <v>11</v>
      </c>
      <c r="Q30" s="7"/>
    </row>
    <row r="31" spans="1:17" x14ac:dyDescent="0.3">
      <c r="A31" t="s">
        <v>787</v>
      </c>
      <c r="B31" t="s">
        <v>808</v>
      </c>
      <c r="C31" t="s">
        <v>4825</v>
      </c>
      <c r="D31">
        <v>25537</v>
      </c>
      <c r="E31" s="3">
        <f>Table1[[#This Row],[Percent Home]]</f>
        <v>0.63829787234042556</v>
      </c>
      <c r="F31" s="3">
        <f>Table1[[#This Row],[Percent Away]]</f>
        <v>0.64</v>
      </c>
      <c r="G31">
        <v>40</v>
      </c>
      <c r="H31">
        <v>45</v>
      </c>
      <c r="I31" s="2">
        <f>SUMIFS('Player Stats'!D:D, 'Player Stats'!B:B, Table1[[#This Row],[Away Team]], 'Player Stats'!A:A, Table1[[#This Row],[id]])</f>
        <v>25</v>
      </c>
      <c r="J31" s="2">
        <f>SUMIFS('Player Stats'!D:D, 'Player Stats'!B:B, Table1[[#This Row],[Home Team]], 'Player Stats'!A:A, Table1[[#This Row],[id]])</f>
        <v>47</v>
      </c>
      <c r="K31">
        <f>SUMIFS('Player Stats'!F:F, 'Player Stats'!B:B, Table1[[#This Row],[Away Team]], 'Player Stats'!A:A, Table1[[#This Row],[id]])</f>
        <v>16</v>
      </c>
      <c r="L31">
        <f>SUMIFS('Player Stats'!F:F, 'Player Stats'!B:B,Table1[[#This Row],[Home Team]], 'Player Stats'!A:A, Table1[[#This Row],[id]])</f>
        <v>30</v>
      </c>
      <c r="M31" s="3">
        <f>Table1[[#This Row],[Passing Completions Home]]/Table1[[#This Row],[Passing Attempts Home]]</f>
        <v>0.63829787234042556</v>
      </c>
      <c r="N31" s="3">
        <f>Table1[[#This Row],[Passing Completions Away]]/Table1[[#This Row],[Passing Attemps Away]]</f>
        <v>0.64</v>
      </c>
      <c r="O31" s="7">
        <f>Table1[[#This Row],[Passing Attemps Away]]-Table1[[#This Row],[Passing Completions Away]]</f>
        <v>9</v>
      </c>
      <c r="P31" s="7">
        <f>Table1[[#This Row],[Passing Attempts Home]]-Table1[[#This Row],[Passing Completions Home]]</f>
        <v>17</v>
      </c>
      <c r="Q31" s="7"/>
    </row>
    <row r="32" spans="1:17" x14ac:dyDescent="0.3">
      <c r="A32" t="s">
        <v>527</v>
      </c>
      <c r="B32" t="s">
        <v>1349</v>
      </c>
      <c r="C32" t="s">
        <v>4804</v>
      </c>
      <c r="D32">
        <v>25534</v>
      </c>
      <c r="E32" s="3">
        <f>Table1[[#This Row],[Percent Home]]</f>
        <v>0.55769230769230771</v>
      </c>
      <c r="F32" s="3">
        <f>Table1[[#This Row],[Percent Away]]</f>
        <v>0.5490196078431373</v>
      </c>
      <c r="G32">
        <v>42</v>
      </c>
      <c r="H32">
        <v>43</v>
      </c>
      <c r="I32" s="2">
        <f>SUMIFS('Player Stats'!D:D, 'Player Stats'!B:B, Table1[[#This Row],[Away Team]], 'Player Stats'!A:A, Table1[[#This Row],[id]])</f>
        <v>51</v>
      </c>
      <c r="J32" s="2">
        <f>SUMIFS('Player Stats'!D:D, 'Player Stats'!B:B, Table1[[#This Row],[Home Team]], 'Player Stats'!A:A, Table1[[#This Row],[id]])</f>
        <v>52</v>
      </c>
      <c r="K32">
        <f>SUMIFS('Player Stats'!F:F, 'Player Stats'!B:B, Table1[[#This Row],[Away Team]], 'Player Stats'!A:A, Table1[[#This Row],[id]])</f>
        <v>28</v>
      </c>
      <c r="L32">
        <f>SUMIFS('Player Stats'!F:F, 'Player Stats'!B:B,Table1[[#This Row],[Home Team]], 'Player Stats'!A:A, Table1[[#This Row],[id]])</f>
        <v>29</v>
      </c>
      <c r="M32" s="3">
        <f>Table1[[#This Row],[Passing Completions Home]]/Table1[[#This Row],[Passing Attempts Home]]</f>
        <v>0.55769230769230771</v>
      </c>
      <c r="N32" s="3">
        <f>Table1[[#This Row],[Passing Completions Away]]/Table1[[#This Row],[Passing Attemps Away]]</f>
        <v>0.5490196078431373</v>
      </c>
      <c r="O32" s="7">
        <f>Table1[[#This Row],[Passing Attemps Away]]-Table1[[#This Row],[Passing Completions Away]]</f>
        <v>23</v>
      </c>
      <c r="P32" s="7">
        <f>Table1[[#This Row],[Passing Attempts Home]]-Table1[[#This Row],[Passing Completions Home]]</f>
        <v>23</v>
      </c>
      <c r="Q32" s="7"/>
    </row>
    <row r="33" spans="1:17" x14ac:dyDescent="0.3">
      <c r="A33" t="s">
        <v>591</v>
      </c>
      <c r="B33" t="s">
        <v>593</v>
      </c>
      <c r="C33" t="s">
        <v>4809</v>
      </c>
      <c r="D33">
        <v>27088</v>
      </c>
      <c r="E33" s="3">
        <f>Table1[[#This Row],[Percent Home]]</f>
        <v>0.7441860465116279</v>
      </c>
      <c r="F33" s="3">
        <f>Table1[[#This Row],[Percent Away]]</f>
        <v>0.71875</v>
      </c>
      <c r="G33">
        <v>39</v>
      </c>
      <c r="H33">
        <v>46</v>
      </c>
      <c r="I33" s="2">
        <f>SUMIFS('Player Stats'!D:D, 'Player Stats'!B:B, Table1[[#This Row],[Away Team]], 'Player Stats'!A:A, Table1[[#This Row],[id]])</f>
        <v>32</v>
      </c>
      <c r="J33" s="2">
        <f>SUMIFS('Player Stats'!D:D, 'Player Stats'!B:B, Table1[[#This Row],[Home Team]], 'Player Stats'!A:A, Table1[[#This Row],[id]])</f>
        <v>43</v>
      </c>
      <c r="K33">
        <f>SUMIFS('Player Stats'!F:F, 'Player Stats'!B:B, Table1[[#This Row],[Away Team]], 'Player Stats'!A:A, Table1[[#This Row],[id]])</f>
        <v>23</v>
      </c>
      <c r="L33">
        <f>SUMIFS('Player Stats'!F:F, 'Player Stats'!B:B,Table1[[#This Row],[Home Team]], 'Player Stats'!A:A, Table1[[#This Row],[id]])</f>
        <v>32</v>
      </c>
      <c r="M33" s="3">
        <f>Table1[[#This Row],[Passing Completions Home]]/Table1[[#This Row],[Passing Attempts Home]]</f>
        <v>0.7441860465116279</v>
      </c>
      <c r="N33" s="3">
        <f>Table1[[#This Row],[Passing Completions Away]]/Table1[[#This Row],[Passing Attemps Away]]</f>
        <v>0.71875</v>
      </c>
      <c r="O33" s="7">
        <f>Table1[[#This Row],[Passing Attemps Away]]-Table1[[#This Row],[Passing Completions Away]]</f>
        <v>9</v>
      </c>
      <c r="P33" s="7">
        <f>Table1[[#This Row],[Passing Attempts Home]]-Table1[[#This Row],[Passing Completions Home]]</f>
        <v>11</v>
      </c>
      <c r="Q33" s="7"/>
    </row>
    <row r="34" spans="1:17" x14ac:dyDescent="0.3">
      <c r="A34" t="s">
        <v>551</v>
      </c>
      <c r="B34" t="s">
        <v>1108</v>
      </c>
      <c r="C34" t="s">
        <v>4805</v>
      </c>
      <c r="D34">
        <v>25513</v>
      </c>
      <c r="E34" s="3">
        <f>Table1[[#This Row],[Percent Home]]</f>
        <v>0.42499999999999999</v>
      </c>
      <c r="F34" s="3">
        <f>Table1[[#This Row],[Percent Away]]</f>
        <v>0.53846153846153844</v>
      </c>
      <c r="G34">
        <v>44</v>
      </c>
      <c r="H34">
        <v>41</v>
      </c>
      <c r="I34" s="2">
        <f>SUMIFS('Player Stats'!D:D, 'Player Stats'!B:B, Table1[[#This Row],[Away Team]], 'Player Stats'!A:A, Table1[[#This Row],[id]])</f>
        <v>52</v>
      </c>
      <c r="J34" s="2">
        <f>SUMIFS('Player Stats'!D:D, 'Player Stats'!B:B, Table1[[#This Row],[Home Team]], 'Player Stats'!A:A, Table1[[#This Row],[id]])</f>
        <v>40</v>
      </c>
      <c r="K34">
        <f>SUMIFS('Player Stats'!F:F, 'Player Stats'!B:B, Table1[[#This Row],[Away Team]], 'Player Stats'!A:A, Table1[[#This Row],[id]])</f>
        <v>28</v>
      </c>
      <c r="L34">
        <f>SUMIFS('Player Stats'!F:F, 'Player Stats'!B:B,Table1[[#This Row],[Home Team]], 'Player Stats'!A:A, Table1[[#This Row],[id]])</f>
        <v>17</v>
      </c>
      <c r="M34" s="3">
        <f>Table1[[#This Row],[Passing Completions Home]]/Table1[[#This Row],[Passing Attempts Home]]</f>
        <v>0.42499999999999999</v>
      </c>
      <c r="N34" s="3">
        <f>Table1[[#This Row],[Passing Completions Away]]/Table1[[#This Row],[Passing Attemps Away]]</f>
        <v>0.53846153846153844</v>
      </c>
      <c r="O34" s="7">
        <f>Table1[[#This Row],[Passing Attemps Away]]-Table1[[#This Row],[Passing Completions Away]]</f>
        <v>24</v>
      </c>
      <c r="P34" s="7">
        <f>Table1[[#This Row],[Passing Attempts Home]]-Table1[[#This Row],[Passing Completions Home]]</f>
        <v>23</v>
      </c>
      <c r="Q34" s="7"/>
    </row>
    <row r="35" spans="1:17" x14ac:dyDescent="0.3">
      <c r="A35" t="s">
        <v>1033</v>
      </c>
      <c r="B35" t="s">
        <v>1035</v>
      </c>
      <c r="C35" t="s">
        <v>4826</v>
      </c>
      <c r="D35">
        <v>25509</v>
      </c>
      <c r="E35" s="3">
        <f>Table1[[#This Row],[Percent Home]]</f>
        <v>0.44117647058823528</v>
      </c>
      <c r="F35" s="3">
        <f>Table1[[#This Row],[Percent Away]]</f>
        <v>0.5</v>
      </c>
      <c r="G35">
        <v>27</v>
      </c>
      <c r="H35">
        <v>58</v>
      </c>
      <c r="I35" s="2">
        <f>SUMIFS('Player Stats'!D:D, 'Player Stats'!B:B, Table1[[#This Row],[Away Team]], 'Player Stats'!A:A, Table1[[#This Row],[id]])</f>
        <v>8</v>
      </c>
      <c r="J35" s="2">
        <f>SUMIFS('Player Stats'!D:D, 'Player Stats'!B:B, Table1[[#This Row],[Home Team]], 'Player Stats'!A:A, Table1[[#This Row],[id]])</f>
        <v>34</v>
      </c>
      <c r="K35">
        <f>SUMIFS('Player Stats'!F:F, 'Player Stats'!B:B, Table1[[#This Row],[Away Team]], 'Player Stats'!A:A, Table1[[#This Row],[id]])</f>
        <v>4</v>
      </c>
      <c r="L35">
        <f>SUMIFS('Player Stats'!F:F, 'Player Stats'!B:B,Table1[[#This Row],[Home Team]], 'Player Stats'!A:A, Table1[[#This Row],[id]])</f>
        <v>15</v>
      </c>
      <c r="M35" s="3">
        <f>Table1[[#This Row],[Passing Completions Home]]/Table1[[#This Row],[Passing Attempts Home]]</f>
        <v>0.44117647058823528</v>
      </c>
      <c r="N35" s="3">
        <f>Table1[[#This Row],[Passing Completions Away]]/Table1[[#This Row],[Passing Attemps Away]]</f>
        <v>0.5</v>
      </c>
      <c r="O35" s="7">
        <f>Table1[[#This Row],[Passing Attemps Away]]-Table1[[#This Row],[Passing Completions Away]]</f>
        <v>4</v>
      </c>
      <c r="P35" s="7">
        <f>Table1[[#This Row],[Passing Attempts Home]]-Table1[[#This Row],[Passing Completions Home]]</f>
        <v>19</v>
      </c>
      <c r="Q35" s="7"/>
    </row>
    <row r="36" spans="1:17" x14ac:dyDescent="0.3">
      <c r="A36" t="s">
        <v>162</v>
      </c>
      <c r="B36" t="s">
        <v>303</v>
      </c>
      <c r="C36" t="s">
        <v>4853</v>
      </c>
      <c r="D36">
        <v>14752</v>
      </c>
      <c r="E36" s="3">
        <f>Table1[[#This Row],[Percent Home]]</f>
        <v>0.56140350877192979</v>
      </c>
      <c r="F36" s="3">
        <f>Table1[[#This Row],[Percent Away]]</f>
        <v>0.5892857142857143</v>
      </c>
      <c r="G36">
        <v>41</v>
      </c>
      <c r="H36">
        <v>44</v>
      </c>
      <c r="I36" s="2">
        <f>SUMIFS('Player Stats'!D:D, 'Player Stats'!B:B, Table1[[#This Row],[Away Team]], 'Player Stats'!A:A, Table1[[#This Row],[id]])</f>
        <v>56</v>
      </c>
      <c r="J36" s="2">
        <f>SUMIFS('Player Stats'!D:D, 'Player Stats'!B:B, Table1[[#This Row],[Home Team]], 'Player Stats'!A:A, Table1[[#This Row],[id]])</f>
        <v>57</v>
      </c>
      <c r="K36">
        <f>SUMIFS('Player Stats'!F:F, 'Player Stats'!B:B, Table1[[#This Row],[Away Team]], 'Player Stats'!A:A, Table1[[#This Row],[id]])</f>
        <v>33</v>
      </c>
      <c r="L36">
        <f>SUMIFS('Player Stats'!F:F, 'Player Stats'!B:B,Table1[[#This Row],[Home Team]], 'Player Stats'!A:A, Table1[[#This Row],[id]])</f>
        <v>32</v>
      </c>
      <c r="M36" s="3">
        <f>Table1[[#This Row],[Passing Completions Home]]/Table1[[#This Row],[Passing Attempts Home]]</f>
        <v>0.56140350877192979</v>
      </c>
      <c r="N36" s="3">
        <f>Table1[[#This Row],[Passing Completions Away]]/Table1[[#This Row],[Passing Attemps Away]]</f>
        <v>0.5892857142857143</v>
      </c>
      <c r="O36" s="7">
        <f>Table1[[#This Row],[Passing Attemps Away]]-Table1[[#This Row],[Passing Completions Away]]</f>
        <v>23</v>
      </c>
      <c r="P36" s="7">
        <f>Table1[[#This Row],[Passing Attempts Home]]-Table1[[#This Row],[Passing Completions Home]]</f>
        <v>25</v>
      </c>
      <c r="Q36" s="7"/>
    </row>
    <row r="37" spans="1:17" x14ac:dyDescent="0.3">
      <c r="A37" t="s">
        <v>1035</v>
      </c>
      <c r="B37" t="s">
        <v>237</v>
      </c>
      <c r="C37" t="s">
        <v>4850</v>
      </c>
      <c r="D37">
        <v>14733</v>
      </c>
      <c r="E37" s="3">
        <f>Table1[[#This Row],[Percent Home]]</f>
        <v>0.5357142857142857</v>
      </c>
      <c r="F37" s="3">
        <f>Table1[[#This Row],[Percent Away]]</f>
        <v>0.70833333333333337</v>
      </c>
      <c r="G37">
        <v>43</v>
      </c>
      <c r="H37">
        <v>42</v>
      </c>
      <c r="I37" s="2">
        <f>SUMIFS('Player Stats'!D:D, 'Player Stats'!B:B, Table1[[#This Row],[Away Team]], 'Player Stats'!A:A, Table1[[#This Row],[id]])</f>
        <v>48</v>
      </c>
      <c r="J37" s="2">
        <f>SUMIFS('Player Stats'!D:D, 'Player Stats'!B:B, Table1[[#This Row],[Home Team]], 'Player Stats'!A:A, Table1[[#This Row],[id]])</f>
        <v>28</v>
      </c>
      <c r="K37">
        <f>SUMIFS('Player Stats'!F:F, 'Player Stats'!B:B, Table1[[#This Row],[Away Team]], 'Player Stats'!A:A, Table1[[#This Row],[id]])</f>
        <v>34</v>
      </c>
      <c r="L37">
        <f>SUMIFS('Player Stats'!F:F, 'Player Stats'!B:B,Table1[[#This Row],[Home Team]], 'Player Stats'!A:A, Table1[[#This Row],[id]])</f>
        <v>15</v>
      </c>
      <c r="M37" s="3">
        <f>Table1[[#This Row],[Passing Completions Home]]/Table1[[#This Row],[Passing Attempts Home]]</f>
        <v>0.5357142857142857</v>
      </c>
      <c r="N37" s="3">
        <f>Table1[[#This Row],[Passing Completions Away]]/Table1[[#This Row],[Passing Attemps Away]]</f>
        <v>0.70833333333333337</v>
      </c>
      <c r="O37" s="7">
        <f>Table1[[#This Row],[Passing Attemps Away]]-Table1[[#This Row],[Passing Completions Away]]</f>
        <v>14</v>
      </c>
      <c r="P37" s="7">
        <f>Table1[[#This Row],[Passing Attempts Home]]-Table1[[#This Row],[Passing Completions Home]]</f>
        <v>13</v>
      </c>
      <c r="Q37" s="7"/>
    </row>
    <row r="38" spans="1:17" x14ac:dyDescent="0.3">
      <c r="A38" t="s">
        <v>477</v>
      </c>
      <c r="B38" t="s">
        <v>886</v>
      </c>
      <c r="C38" t="s">
        <v>4820</v>
      </c>
      <c r="D38">
        <v>10220</v>
      </c>
      <c r="E38" s="3">
        <f>Table1[[#This Row],[Percent Home]]</f>
        <v>0.59375</v>
      </c>
      <c r="F38" s="3">
        <f>Table1[[#This Row],[Percent Away]]</f>
        <v>0.66666666666666663</v>
      </c>
      <c r="G38">
        <v>42</v>
      </c>
      <c r="H38">
        <v>43</v>
      </c>
      <c r="I38" s="2">
        <f>SUMIFS('Player Stats'!D:D, 'Player Stats'!B:B, Table1[[#This Row],[Away Team]], 'Player Stats'!A:A, Table1[[#This Row],[id]])</f>
        <v>30</v>
      </c>
      <c r="J38" s="2">
        <f>SUMIFS('Player Stats'!D:D, 'Player Stats'!B:B, Table1[[#This Row],[Home Team]], 'Player Stats'!A:A, Table1[[#This Row],[id]])</f>
        <v>32</v>
      </c>
      <c r="K38">
        <f>SUMIFS('Player Stats'!F:F, 'Player Stats'!B:B, Table1[[#This Row],[Away Team]], 'Player Stats'!A:A, Table1[[#This Row],[id]])</f>
        <v>20</v>
      </c>
      <c r="L38">
        <f>SUMIFS('Player Stats'!F:F, 'Player Stats'!B:B,Table1[[#This Row],[Home Team]], 'Player Stats'!A:A, Table1[[#This Row],[id]])</f>
        <v>19</v>
      </c>
      <c r="M38" s="3">
        <f>Table1[[#This Row],[Passing Completions Home]]/Table1[[#This Row],[Passing Attempts Home]]</f>
        <v>0.59375</v>
      </c>
      <c r="N38" s="3">
        <f>Table1[[#This Row],[Passing Completions Away]]/Table1[[#This Row],[Passing Attemps Away]]</f>
        <v>0.66666666666666663</v>
      </c>
      <c r="O38" s="7">
        <f>Table1[[#This Row],[Passing Attemps Away]]-Table1[[#This Row],[Passing Completions Away]]</f>
        <v>10</v>
      </c>
      <c r="P38" s="7">
        <f>Table1[[#This Row],[Passing Attempts Home]]-Table1[[#This Row],[Passing Completions Home]]</f>
        <v>13</v>
      </c>
      <c r="Q38" s="7"/>
    </row>
    <row r="39" spans="1:17" x14ac:dyDescent="0.3">
      <c r="A39" t="s">
        <v>1181</v>
      </c>
      <c r="B39" t="s">
        <v>455</v>
      </c>
      <c r="C39" t="s">
        <v>4844</v>
      </c>
      <c r="D39">
        <v>10210</v>
      </c>
      <c r="E39" s="3">
        <f>Table1[[#This Row],[Percent Home]]</f>
        <v>0.61290322580645162</v>
      </c>
      <c r="F39" s="3">
        <f>Table1[[#This Row],[Percent Away]]</f>
        <v>0.65454545454545454</v>
      </c>
      <c r="G39">
        <v>41</v>
      </c>
      <c r="H39">
        <v>44</v>
      </c>
      <c r="I39" s="2">
        <f>SUMIFS('Player Stats'!D:D, 'Player Stats'!B:B, Table1[[#This Row],[Away Team]], 'Player Stats'!A:A, Table1[[#This Row],[id]])</f>
        <v>55</v>
      </c>
      <c r="J39" s="2">
        <f>SUMIFS('Player Stats'!D:D, 'Player Stats'!B:B, Table1[[#This Row],[Home Team]], 'Player Stats'!A:A, Table1[[#This Row],[id]])</f>
        <v>31</v>
      </c>
      <c r="K39">
        <f>SUMIFS('Player Stats'!F:F, 'Player Stats'!B:B, Table1[[#This Row],[Away Team]], 'Player Stats'!A:A, Table1[[#This Row],[id]])</f>
        <v>36</v>
      </c>
      <c r="L39">
        <f>SUMIFS('Player Stats'!F:F, 'Player Stats'!B:B,Table1[[#This Row],[Home Team]], 'Player Stats'!A:A, Table1[[#This Row],[id]])</f>
        <v>19</v>
      </c>
      <c r="M39" s="3">
        <f>Table1[[#This Row],[Passing Completions Home]]/Table1[[#This Row],[Passing Attempts Home]]</f>
        <v>0.61290322580645162</v>
      </c>
      <c r="N39" s="3">
        <f>Table1[[#This Row],[Passing Completions Away]]/Table1[[#This Row],[Passing Attemps Away]]</f>
        <v>0.65454545454545454</v>
      </c>
      <c r="O39" s="7">
        <f>Table1[[#This Row],[Passing Attemps Away]]-Table1[[#This Row],[Passing Completions Away]]</f>
        <v>19</v>
      </c>
      <c r="P39" s="7">
        <f>Table1[[#This Row],[Passing Attempts Home]]-Table1[[#This Row],[Passing Completions Home]]</f>
        <v>12</v>
      </c>
      <c r="Q39" s="7"/>
    </row>
    <row r="40" spans="1:17" x14ac:dyDescent="0.3">
      <c r="A40" t="s">
        <v>1349</v>
      </c>
      <c r="B40" t="s">
        <v>1473</v>
      </c>
      <c r="C40" t="s">
        <v>4844</v>
      </c>
      <c r="D40">
        <v>8721</v>
      </c>
      <c r="E40" s="3">
        <f>Table1[[#This Row],[Percent Home]]</f>
        <v>0.63157894736842102</v>
      </c>
      <c r="F40" s="3">
        <f>Table1[[#This Row],[Percent Away]]</f>
        <v>0.65714285714285714</v>
      </c>
      <c r="G40">
        <v>40</v>
      </c>
      <c r="H40">
        <v>45</v>
      </c>
      <c r="I40" s="2">
        <f>SUMIFS('Player Stats'!D:D, 'Player Stats'!B:B, Table1[[#This Row],[Away Team]], 'Player Stats'!A:A, Table1[[#This Row],[id]])</f>
        <v>35</v>
      </c>
      <c r="J40" s="2">
        <f>SUMIFS('Player Stats'!D:D, 'Player Stats'!B:B, Table1[[#This Row],[Home Team]], 'Player Stats'!A:A, Table1[[#This Row],[id]])</f>
        <v>38</v>
      </c>
      <c r="K40">
        <f>SUMIFS('Player Stats'!F:F, 'Player Stats'!B:B, Table1[[#This Row],[Away Team]], 'Player Stats'!A:A, Table1[[#This Row],[id]])</f>
        <v>23</v>
      </c>
      <c r="L40">
        <f>SUMIFS('Player Stats'!F:F, 'Player Stats'!B:B,Table1[[#This Row],[Home Team]], 'Player Stats'!A:A, Table1[[#This Row],[id]])</f>
        <v>24</v>
      </c>
      <c r="M40" s="3">
        <f>Table1[[#This Row],[Passing Completions Home]]/Table1[[#This Row],[Passing Attempts Home]]</f>
        <v>0.63157894736842102</v>
      </c>
      <c r="N40" s="3">
        <f>Table1[[#This Row],[Passing Completions Away]]/Table1[[#This Row],[Passing Attemps Away]]</f>
        <v>0.65714285714285714</v>
      </c>
      <c r="O40" s="7">
        <f>Table1[[#This Row],[Passing Attemps Away]]-Table1[[#This Row],[Passing Completions Away]]</f>
        <v>12</v>
      </c>
      <c r="P40" s="7">
        <f>Table1[[#This Row],[Passing Attempts Home]]-Table1[[#This Row],[Passing Completions Home]]</f>
        <v>14</v>
      </c>
      <c r="Q40" s="7"/>
    </row>
    <row r="41" spans="1:17" x14ac:dyDescent="0.3">
      <c r="A41" t="s">
        <v>477</v>
      </c>
      <c r="B41" t="s">
        <v>769</v>
      </c>
      <c r="C41" t="s">
        <v>4812</v>
      </c>
      <c r="D41">
        <v>7313</v>
      </c>
      <c r="E41" s="3">
        <f>Table1[[#This Row],[Percent Home]]</f>
        <v>0.67741935483870963</v>
      </c>
      <c r="F41" s="3">
        <f>Table1[[#This Row],[Percent Away]]</f>
        <v>0.4838709677419355</v>
      </c>
      <c r="G41">
        <v>44</v>
      </c>
      <c r="H41">
        <v>40</v>
      </c>
      <c r="I41" s="2">
        <f>SUMIFS('Player Stats'!D:D, 'Player Stats'!B:B, Table1[[#This Row],[Away Team]], 'Player Stats'!A:A, Table1[[#This Row],[id]])</f>
        <v>31</v>
      </c>
      <c r="J41" s="2">
        <f>SUMIFS('Player Stats'!D:D, 'Player Stats'!B:B, Table1[[#This Row],[Home Team]], 'Player Stats'!A:A, Table1[[#This Row],[id]])</f>
        <v>31</v>
      </c>
      <c r="K41">
        <f>SUMIFS('Player Stats'!F:F, 'Player Stats'!B:B, Table1[[#This Row],[Away Team]], 'Player Stats'!A:A, Table1[[#This Row],[id]])</f>
        <v>15</v>
      </c>
      <c r="L41">
        <f>SUMIFS('Player Stats'!F:F, 'Player Stats'!B:B,Table1[[#This Row],[Home Team]], 'Player Stats'!A:A, Table1[[#This Row],[id]])</f>
        <v>21</v>
      </c>
      <c r="M41" s="3">
        <f>Table1[[#This Row],[Passing Completions Home]]/Table1[[#This Row],[Passing Attempts Home]]</f>
        <v>0.67741935483870963</v>
      </c>
      <c r="N41" s="3">
        <f>Table1[[#This Row],[Passing Completions Away]]/Table1[[#This Row],[Passing Attemps Away]]</f>
        <v>0.4838709677419355</v>
      </c>
      <c r="O41" s="7">
        <f>Table1[[#This Row],[Passing Attemps Away]]-Table1[[#This Row],[Passing Completions Away]]</f>
        <v>16</v>
      </c>
      <c r="P41" s="7">
        <f>Table1[[#This Row],[Passing Attempts Home]]-Table1[[#This Row],[Passing Completions Home]]</f>
        <v>10</v>
      </c>
      <c r="Q41" s="7"/>
    </row>
    <row r="42" spans="1:17" x14ac:dyDescent="0.3">
      <c r="A42" t="s">
        <v>343</v>
      </c>
      <c r="B42" t="s">
        <v>570</v>
      </c>
      <c r="C42" t="s">
        <v>4800</v>
      </c>
      <c r="D42">
        <v>1395</v>
      </c>
      <c r="E42" s="3">
        <f>Table1[[#This Row],[Percent Home]]</f>
        <v>0.81818181818181823</v>
      </c>
      <c r="F42" s="3">
        <f>Table1[[#This Row],[Percent Away]]</f>
        <v>0.47368421052631576</v>
      </c>
      <c r="G42">
        <v>41</v>
      </c>
      <c r="H42">
        <v>43</v>
      </c>
      <c r="I42" s="2">
        <f>SUMIFS('Player Stats'!D:D, 'Player Stats'!B:B, Table1[[#This Row],[Away Team]], 'Player Stats'!A:A, Table1[[#This Row],[id]])</f>
        <v>19</v>
      </c>
      <c r="J42" s="2">
        <f>SUMIFS('Player Stats'!D:D, 'Player Stats'!B:B, Table1[[#This Row],[Home Team]], 'Player Stats'!A:A, Table1[[#This Row],[id]])</f>
        <v>11</v>
      </c>
      <c r="K42">
        <f>SUMIFS('Player Stats'!F:F, 'Player Stats'!B:B, Table1[[#This Row],[Away Team]], 'Player Stats'!A:A, Table1[[#This Row],[id]])</f>
        <v>9</v>
      </c>
      <c r="L42">
        <f>SUMIFS('Player Stats'!F:F, 'Player Stats'!B:B,Table1[[#This Row],[Home Team]], 'Player Stats'!A:A, Table1[[#This Row],[id]])</f>
        <v>9</v>
      </c>
      <c r="M42" s="3">
        <f>Table1[[#This Row],[Passing Completions Home]]/Table1[[#This Row],[Passing Attempts Home]]</f>
        <v>0.81818181818181823</v>
      </c>
      <c r="N42" s="3">
        <f>Table1[[#This Row],[Passing Completions Away]]/Table1[[#This Row],[Passing Attemps Away]]</f>
        <v>0.47368421052631576</v>
      </c>
      <c r="O42" s="7">
        <f>Table1[[#This Row],[Passing Attemps Away]]-Table1[[#This Row],[Passing Completions Away]]</f>
        <v>10</v>
      </c>
      <c r="P42" s="7">
        <f>Table1[[#This Row],[Passing Attempts Home]]-Table1[[#This Row],[Passing Completions Home]]</f>
        <v>2</v>
      </c>
      <c r="Q42" s="7"/>
    </row>
    <row r="43" spans="1:17" x14ac:dyDescent="0.3">
      <c r="A43" t="s">
        <v>1242</v>
      </c>
      <c r="B43" t="s">
        <v>479</v>
      </c>
      <c r="C43" t="s">
        <v>4822</v>
      </c>
      <c r="D43">
        <v>23964</v>
      </c>
      <c r="E43" s="3">
        <f>Table1[[#This Row],[Percent Home]]</f>
        <v>0.71153846153846156</v>
      </c>
      <c r="F43" s="3">
        <f>Table1[[#This Row],[Percent Away]]</f>
        <v>0.5714285714285714</v>
      </c>
      <c r="G43">
        <v>41</v>
      </c>
      <c r="H43">
        <v>42</v>
      </c>
      <c r="I43" s="2">
        <f>SUMIFS('Player Stats'!D:D, 'Player Stats'!B:B, Table1[[#This Row],[Away Team]], 'Player Stats'!A:A, Table1[[#This Row],[id]])</f>
        <v>42</v>
      </c>
      <c r="J43" s="2">
        <f>SUMIFS('Player Stats'!D:D, 'Player Stats'!B:B, Table1[[#This Row],[Home Team]], 'Player Stats'!A:A, Table1[[#This Row],[id]])</f>
        <v>52</v>
      </c>
      <c r="K43">
        <f>SUMIFS('Player Stats'!F:F, 'Player Stats'!B:B, Table1[[#This Row],[Away Team]], 'Player Stats'!A:A, Table1[[#This Row],[id]])</f>
        <v>24</v>
      </c>
      <c r="L43">
        <f>SUMIFS('Player Stats'!F:F, 'Player Stats'!B:B,Table1[[#This Row],[Home Team]], 'Player Stats'!A:A, Table1[[#This Row],[id]])</f>
        <v>37</v>
      </c>
      <c r="M43" s="3">
        <f>Table1[[#This Row],[Passing Completions Home]]/Table1[[#This Row],[Passing Attempts Home]]</f>
        <v>0.71153846153846156</v>
      </c>
      <c r="N43" s="3">
        <f>Table1[[#This Row],[Passing Completions Away]]/Table1[[#This Row],[Passing Attemps Away]]</f>
        <v>0.5714285714285714</v>
      </c>
      <c r="O43" s="7">
        <f>Table1[[#This Row],[Passing Attemps Away]]-Table1[[#This Row],[Passing Completions Away]]</f>
        <v>18</v>
      </c>
      <c r="P43" s="7">
        <f>Table1[[#This Row],[Passing Attempts Home]]-Table1[[#This Row],[Passing Completions Home]]</f>
        <v>15</v>
      </c>
      <c r="Q43" s="7"/>
    </row>
    <row r="44" spans="1:17" x14ac:dyDescent="0.3">
      <c r="A44" t="s">
        <v>767</v>
      </c>
      <c r="B44" t="s">
        <v>1181</v>
      </c>
      <c r="C44" t="s">
        <v>4828</v>
      </c>
      <c r="D44">
        <v>25518</v>
      </c>
      <c r="E44" s="3">
        <f>Table1[[#This Row],[Percent Home]]</f>
        <v>0.5</v>
      </c>
      <c r="F44" s="3">
        <f>Table1[[#This Row],[Percent Away]]</f>
        <v>0.59090909090909094</v>
      </c>
      <c r="G44">
        <v>27</v>
      </c>
      <c r="H44">
        <v>56</v>
      </c>
      <c r="I44" s="2">
        <f>SUMIFS('Player Stats'!D:D, 'Player Stats'!B:B, Table1[[#This Row],[Away Team]], 'Player Stats'!A:A, Table1[[#This Row],[id]])</f>
        <v>22</v>
      </c>
      <c r="J44" s="2">
        <f>SUMIFS('Player Stats'!D:D, 'Player Stats'!B:B, Table1[[#This Row],[Home Team]], 'Player Stats'!A:A, Table1[[#This Row],[id]])</f>
        <v>56</v>
      </c>
      <c r="K44">
        <f>SUMIFS('Player Stats'!F:F, 'Player Stats'!B:B, Table1[[#This Row],[Away Team]], 'Player Stats'!A:A, Table1[[#This Row],[id]])</f>
        <v>13</v>
      </c>
      <c r="L44">
        <f>SUMIFS('Player Stats'!F:F, 'Player Stats'!B:B,Table1[[#This Row],[Home Team]], 'Player Stats'!A:A, Table1[[#This Row],[id]])</f>
        <v>28</v>
      </c>
      <c r="M44" s="3">
        <f>Table1[[#This Row],[Passing Completions Home]]/Table1[[#This Row],[Passing Attempts Home]]</f>
        <v>0.5</v>
      </c>
      <c r="N44" s="3">
        <f>Table1[[#This Row],[Passing Completions Away]]/Table1[[#This Row],[Passing Attemps Away]]</f>
        <v>0.59090909090909094</v>
      </c>
      <c r="O44" s="7">
        <f>Table1[[#This Row],[Passing Attemps Away]]-Table1[[#This Row],[Passing Completions Away]]</f>
        <v>9</v>
      </c>
      <c r="P44" s="7">
        <f>Table1[[#This Row],[Passing Attempts Home]]-Table1[[#This Row],[Passing Completions Home]]</f>
        <v>28</v>
      </c>
      <c r="Q44" s="7"/>
    </row>
    <row r="45" spans="1:17" x14ac:dyDescent="0.3">
      <c r="A45" t="s">
        <v>343</v>
      </c>
      <c r="B45" t="s">
        <v>746</v>
      </c>
      <c r="C45" t="s">
        <v>4816</v>
      </c>
      <c r="D45">
        <v>23959</v>
      </c>
      <c r="E45" s="3">
        <f>Table1[[#This Row],[Percent Home]]</f>
        <v>0.58333333333333337</v>
      </c>
      <c r="F45" s="3">
        <f>Table1[[#This Row],[Percent Away]]</f>
        <v>0.6470588235294118</v>
      </c>
      <c r="G45">
        <v>49</v>
      </c>
      <c r="H45">
        <v>34</v>
      </c>
      <c r="I45" s="2">
        <f>SUMIFS('Player Stats'!D:D, 'Player Stats'!B:B, Table1[[#This Row],[Away Team]], 'Player Stats'!A:A, Table1[[#This Row],[id]])</f>
        <v>51</v>
      </c>
      <c r="J45" s="2">
        <f>SUMIFS('Player Stats'!D:D, 'Player Stats'!B:B, Table1[[#This Row],[Home Team]], 'Player Stats'!A:A, Table1[[#This Row],[id]])</f>
        <v>12</v>
      </c>
      <c r="K45">
        <f>SUMIFS('Player Stats'!F:F, 'Player Stats'!B:B, Table1[[#This Row],[Away Team]], 'Player Stats'!A:A, Table1[[#This Row],[id]])</f>
        <v>33</v>
      </c>
      <c r="L45">
        <f>SUMIFS('Player Stats'!F:F, 'Player Stats'!B:B,Table1[[#This Row],[Home Team]], 'Player Stats'!A:A, Table1[[#This Row],[id]])</f>
        <v>7</v>
      </c>
      <c r="M45" s="3">
        <f>Table1[[#This Row],[Passing Completions Home]]/Table1[[#This Row],[Passing Attempts Home]]</f>
        <v>0.58333333333333337</v>
      </c>
      <c r="N45" s="3">
        <f>Table1[[#This Row],[Passing Completions Away]]/Table1[[#This Row],[Passing Attemps Away]]</f>
        <v>0.6470588235294118</v>
      </c>
      <c r="O45" s="7">
        <f>Table1[[#This Row],[Passing Attemps Away]]-Table1[[#This Row],[Passing Completions Away]]</f>
        <v>18</v>
      </c>
      <c r="P45" s="7">
        <f>Table1[[#This Row],[Passing Attempts Home]]-Table1[[#This Row],[Passing Completions Home]]</f>
        <v>5</v>
      </c>
      <c r="Q45" s="7"/>
    </row>
    <row r="46" spans="1:17" x14ac:dyDescent="0.3">
      <c r="A46" t="s">
        <v>846</v>
      </c>
      <c r="B46" t="s">
        <v>1331</v>
      </c>
      <c r="C46" t="s">
        <v>4823</v>
      </c>
      <c r="D46">
        <v>17760</v>
      </c>
      <c r="E46" s="3">
        <f>Table1[[#This Row],[Percent Home]]</f>
        <v>0.75</v>
      </c>
      <c r="F46" s="3">
        <f>Table1[[#This Row],[Percent Away]]</f>
        <v>0.76</v>
      </c>
      <c r="G46">
        <v>45</v>
      </c>
      <c r="H46">
        <v>38</v>
      </c>
      <c r="I46" s="2">
        <f>SUMIFS('Player Stats'!D:D, 'Player Stats'!B:B, Table1[[#This Row],[Away Team]], 'Player Stats'!A:A, Table1[[#This Row],[id]])</f>
        <v>25</v>
      </c>
      <c r="J46" s="2">
        <f>SUMIFS('Player Stats'!D:D, 'Player Stats'!B:B, Table1[[#This Row],[Home Team]], 'Player Stats'!A:A, Table1[[#This Row],[id]])</f>
        <v>24</v>
      </c>
      <c r="K46">
        <f>SUMIFS('Player Stats'!F:F, 'Player Stats'!B:B, Table1[[#This Row],[Away Team]], 'Player Stats'!A:A, Table1[[#This Row],[id]])</f>
        <v>19</v>
      </c>
      <c r="L46">
        <f>SUMIFS('Player Stats'!F:F, 'Player Stats'!B:B,Table1[[#This Row],[Home Team]], 'Player Stats'!A:A, Table1[[#This Row],[id]])</f>
        <v>18</v>
      </c>
      <c r="M46" s="3">
        <f>Table1[[#This Row],[Passing Completions Home]]/Table1[[#This Row],[Passing Attempts Home]]</f>
        <v>0.75</v>
      </c>
      <c r="N46" s="3">
        <f>Table1[[#This Row],[Passing Completions Away]]/Table1[[#This Row],[Passing Attemps Away]]</f>
        <v>0.76</v>
      </c>
      <c r="O46" s="7">
        <f>Table1[[#This Row],[Passing Attemps Away]]-Table1[[#This Row],[Passing Completions Away]]</f>
        <v>6</v>
      </c>
      <c r="P46" s="7">
        <f>Table1[[#This Row],[Passing Attempts Home]]-Table1[[#This Row],[Passing Completions Home]]</f>
        <v>6</v>
      </c>
      <c r="Q46" s="7"/>
    </row>
    <row r="47" spans="1:17" x14ac:dyDescent="0.3">
      <c r="A47" t="s">
        <v>505</v>
      </c>
      <c r="B47" t="s">
        <v>1181</v>
      </c>
      <c r="C47" t="s">
        <v>4845</v>
      </c>
      <c r="D47">
        <v>16241</v>
      </c>
      <c r="E47" s="3">
        <f>Table1[[#This Row],[Percent Home]]</f>
        <v>0.7678571428571429</v>
      </c>
      <c r="F47" s="3">
        <f>Table1[[#This Row],[Percent Away]]</f>
        <v>0.5</v>
      </c>
      <c r="G47">
        <v>45</v>
      </c>
      <c r="H47">
        <v>38</v>
      </c>
      <c r="I47" s="2">
        <f>SUMIFS('Player Stats'!D:D, 'Player Stats'!B:B, Table1[[#This Row],[Away Team]], 'Player Stats'!A:A, Table1[[#This Row],[id]])</f>
        <v>28</v>
      </c>
      <c r="J47" s="2">
        <f>SUMIFS('Player Stats'!D:D, 'Player Stats'!B:B, Table1[[#This Row],[Home Team]], 'Player Stats'!A:A, Table1[[#This Row],[id]])</f>
        <v>56</v>
      </c>
      <c r="K47">
        <f>SUMIFS('Player Stats'!F:F, 'Player Stats'!B:B, Table1[[#This Row],[Away Team]], 'Player Stats'!A:A, Table1[[#This Row],[id]])</f>
        <v>14</v>
      </c>
      <c r="L47">
        <f>SUMIFS('Player Stats'!F:F, 'Player Stats'!B:B,Table1[[#This Row],[Home Team]], 'Player Stats'!A:A, Table1[[#This Row],[id]])</f>
        <v>43</v>
      </c>
      <c r="M47" s="3">
        <f>Table1[[#This Row],[Passing Completions Home]]/Table1[[#This Row],[Passing Attempts Home]]</f>
        <v>0.7678571428571429</v>
      </c>
      <c r="N47" s="3">
        <f>Table1[[#This Row],[Passing Completions Away]]/Table1[[#This Row],[Passing Attemps Away]]</f>
        <v>0.5</v>
      </c>
      <c r="O47" s="7">
        <f>Table1[[#This Row],[Passing Attemps Away]]-Table1[[#This Row],[Passing Completions Away]]</f>
        <v>14</v>
      </c>
      <c r="P47" s="7">
        <f>Table1[[#This Row],[Passing Attempts Home]]-Table1[[#This Row],[Passing Completions Home]]</f>
        <v>13</v>
      </c>
      <c r="Q47" s="7"/>
    </row>
    <row r="48" spans="1:17" x14ac:dyDescent="0.3">
      <c r="A48" t="s">
        <v>118</v>
      </c>
      <c r="B48" t="s">
        <v>715</v>
      </c>
      <c r="C48" t="s">
        <v>4802</v>
      </c>
      <c r="D48">
        <v>17743</v>
      </c>
      <c r="E48" s="3">
        <f>Table1[[#This Row],[Percent Home]]</f>
        <v>0.59090909090909094</v>
      </c>
      <c r="F48" s="3">
        <f>Table1[[#This Row],[Percent Away]]</f>
        <v>0.77777777777777779</v>
      </c>
      <c r="G48">
        <v>41</v>
      </c>
      <c r="H48">
        <v>42</v>
      </c>
      <c r="I48" s="2">
        <f>SUMIFS('Player Stats'!D:D, 'Player Stats'!B:B, Table1[[#This Row],[Away Team]], 'Player Stats'!A:A, Table1[[#This Row],[id]])</f>
        <v>27</v>
      </c>
      <c r="J48" s="2">
        <f>SUMIFS('Player Stats'!D:D, 'Player Stats'!B:B, Table1[[#This Row],[Home Team]], 'Player Stats'!A:A, Table1[[#This Row],[id]])</f>
        <v>22</v>
      </c>
      <c r="K48">
        <f>SUMIFS('Player Stats'!F:F, 'Player Stats'!B:B, Table1[[#This Row],[Away Team]], 'Player Stats'!A:A, Table1[[#This Row],[id]])</f>
        <v>21</v>
      </c>
      <c r="L48">
        <f>SUMIFS('Player Stats'!F:F, 'Player Stats'!B:B,Table1[[#This Row],[Home Team]], 'Player Stats'!A:A, Table1[[#This Row],[id]])</f>
        <v>13</v>
      </c>
      <c r="M48" s="3">
        <f>Table1[[#This Row],[Passing Completions Home]]/Table1[[#This Row],[Passing Attempts Home]]</f>
        <v>0.59090909090909094</v>
      </c>
      <c r="N48" s="3">
        <f>Table1[[#This Row],[Passing Completions Away]]/Table1[[#This Row],[Passing Attemps Away]]</f>
        <v>0.77777777777777779</v>
      </c>
      <c r="O48" s="7">
        <f>Table1[[#This Row],[Passing Attemps Away]]-Table1[[#This Row],[Passing Completions Away]]</f>
        <v>6</v>
      </c>
      <c r="P48" s="7">
        <f>Table1[[#This Row],[Passing Attempts Home]]-Table1[[#This Row],[Passing Completions Home]]</f>
        <v>9</v>
      </c>
      <c r="Q48" s="7"/>
    </row>
    <row r="49" spans="1:17" x14ac:dyDescent="0.3">
      <c r="A49" t="s">
        <v>689</v>
      </c>
      <c r="B49" t="s">
        <v>505</v>
      </c>
      <c r="C49" t="s">
        <v>4811</v>
      </c>
      <c r="D49">
        <v>1393</v>
      </c>
      <c r="E49" s="3">
        <f>Table1[[#This Row],[Percent Home]]</f>
        <v>0.39534883720930231</v>
      </c>
      <c r="F49" s="3">
        <f>Table1[[#This Row],[Percent Away]]</f>
        <v>0.42857142857142855</v>
      </c>
      <c r="G49">
        <v>17</v>
      </c>
      <c r="H49">
        <v>66</v>
      </c>
      <c r="I49" s="2">
        <f>SUMIFS('Player Stats'!D:D, 'Player Stats'!B:B, Table1[[#This Row],[Away Team]], 'Player Stats'!A:A, Table1[[#This Row],[id]])</f>
        <v>14</v>
      </c>
      <c r="J49" s="2">
        <f>SUMIFS('Player Stats'!D:D, 'Player Stats'!B:B, Table1[[#This Row],[Home Team]], 'Player Stats'!A:A, Table1[[#This Row],[id]])</f>
        <v>43</v>
      </c>
      <c r="K49">
        <f>SUMIFS('Player Stats'!F:F, 'Player Stats'!B:B, Table1[[#This Row],[Away Team]], 'Player Stats'!A:A, Table1[[#This Row],[id]])</f>
        <v>6</v>
      </c>
      <c r="L49">
        <f>SUMIFS('Player Stats'!F:F, 'Player Stats'!B:B,Table1[[#This Row],[Home Team]], 'Player Stats'!A:A, Table1[[#This Row],[id]])</f>
        <v>17</v>
      </c>
      <c r="M49" s="3">
        <f>Table1[[#This Row],[Passing Completions Home]]/Table1[[#This Row],[Passing Attempts Home]]</f>
        <v>0.39534883720930231</v>
      </c>
      <c r="N49" s="3">
        <f>Table1[[#This Row],[Passing Completions Away]]/Table1[[#This Row],[Passing Attemps Away]]</f>
        <v>0.42857142857142855</v>
      </c>
      <c r="O49" s="7">
        <f>Table1[[#This Row],[Passing Attemps Away]]-Table1[[#This Row],[Passing Completions Away]]</f>
        <v>8</v>
      </c>
      <c r="P49" s="7">
        <f>Table1[[#This Row],[Passing Attempts Home]]-Table1[[#This Row],[Passing Completions Home]]</f>
        <v>26</v>
      </c>
      <c r="Q49" s="7"/>
    </row>
    <row r="50" spans="1:17" x14ac:dyDescent="0.3">
      <c r="A50" t="s">
        <v>186</v>
      </c>
      <c r="B50" t="s">
        <v>189</v>
      </c>
      <c r="C50" t="s">
        <v>4791</v>
      </c>
      <c r="D50">
        <v>27071</v>
      </c>
      <c r="E50" s="3">
        <f>Table1[[#This Row],[Percent Home]]</f>
        <v>0.66666666666666663</v>
      </c>
      <c r="F50" s="3">
        <f>Table1[[#This Row],[Percent Away]]</f>
        <v>0.55102040816326525</v>
      </c>
      <c r="G50">
        <v>51</v>
      </c>
      <c r="H50">
        <v>31</v>
      </c>
      <c r="I50" s="2">
        <f>SUMIFS('Player Stats'!D:D, 'Player Stats'!B:B, Table1[[#This Row],[Away Team]], 'Player Stats'!A:A, Table1[[#This Row],[id]])</f>
        <v>49</v>
      </c>
      <c r="J50" s="2">
        <f>SUMIFS('Player Stats'!D:D, 'Player Stats'!B:B, Table1[[#This Row],[Home Team]], 'Player Stats'!A:A, Table1[[#This Row],[id]])</f>
        <v>30</v>
      </c>
      <c r="K50">
        <f>SUMIFS('Player Stats'!F:F, 'Player Stats'!B:B, Table1[[#This Row],[Away Team]], 'Player Stats'!A:A, Table1[[#This Row],[id]])</f>
        <v>27</v>
      </c>
      <c r="L50">
        <f>SUMIFS('Player Stats'!F:F, 'Player Stats'!B:B,Table1[[#This Row],[Home Team]], 'Player Stats'!A:A, Table1[[#This Row],[id]])</f>
        <v>20</v>
      </c>
      <c r="M50" s="3">
        <f>Table1[[#This Row],[Passing Completions Home]]/Table1[[#This Row],[Passing Attempts Home]]</f>
        <v>0.66666666666666663</v>
      </c>
      <c r="N50" s="3">
        <f>Table1[[#This Row],[Passing Completions Away]]/Table1[[#This Row],[Passing Attemps Away]]</f>
        <v>0.55102040816326525</v>
      </c>
      <c r="O50" s="7">
        <f>Table1[[#This Row],[Passing Attemps Away]]-Table1[[#This Row],[Passing Completions Away]]</f>
        <v>22</v>
      </c>
      <c r="P50" s="7">
        <f>Table1[[#This Row],[Passing Attempts Home]]-Table1[[#This Row],[Passing Completions Home]]</f>
        <v>10</v>
      </c>
      <c r="Q50" s="7"/>
    </row>
    <row r="51" spans="1:17" x14ac:dyDescent="0.3">
      <c r="A51" t="s">
        <v>901</v>
      </c>
      <c r="B51" t="s">
        <v>41</v>
      </c>
      <c r="C51" t="s">
        <v>4785</v>
      </c>
      <c r="D51">
        <v>25502</v>
      </c>
      <c r="E51" s="3">
        <f>Table1[[#This Row],[Percent Home]]</f>
        <v>0.45454545454545453</v>
      </c>
      <c r="F51" s="3">
        <f>Table1[[#This Row],[Percent Away]]</f>
        <v>0.54166666666666663</v>
      </c>
      <c r="G51">
        <v>37</v>
      </c>
      <c r="H51">
        <v>45</v>
      </c>
      <c r="I51" s="2">
        <f>SUMIFS('Player Stats'!D:D, 'Player Stats'!B:B, Table1[[#This Row],[Away Team]], 'Player Stats'!A:A, Table1[[#This Row],[id]])</f>
        <v>24</v>
      </c>
      <c r="J51" s="2">
        <f>SUMIFS('Player Stats'!D:D, 'Player Stats'!B:B, Table1[[#This Row],[Home Team]], 'Player Stats'!A:A, Table1[[#This Row],[id]])</f>
        <v>22</v>
      </c>
      <c r="K51">
        <f>SUMIFS('Player Stats'!F:F, 'Player Stats'!B:B, Table1[[#This Row],[Away Team]], 'Player Stats'!A:A, Table1[[#This Row],[id]])</f>
        <v>13</v>
      </c>
      <c r="L51">
        <f>SUMIFS('Player Stats'!F:F, 'Player Stats'!B:B,Table1[[#This Row],[Home Team]], 'Player Stats'!A:A, Table1[[#This Row],[id]])</f>
        <v>10</v>
      </c>
      <c r="M51" s="3">
        <f>Table1[[#This Row],[Passing Completions Home]]/Table1[[#This Row],[Passing Attempts Home]]</f>
        <v>0.45454545454545453</v>
      </c>
      <c r="N51" s="3">
        <f>Table1[[#This Row],[Passing Completions Away]]/Table1[[#This Row],[Passing Attemps Away]]</f>
        <v>0.54166666666666663</v>
      </c>
      <c r="O51" s="7">
        <f>Table1[[#This Row],[Passing Attemps Away]]-Table1[[#This Row],[Passing Completions Away]]</f>
        <v>11</v>
      </c>
      <c r="P51" s="7">
        <f>Table1[[#This Row],[Passing Attempts Home]]-Table1[[#This Row],[Passing Completions Home]]</f>
        <v>12</v>
      </c>
      <c r="Q51" s="7"/>
    </row>
    <row r="52" spans="1:17" x14ac:dyDescent="0.3">
      <c r="A52" t="s">
        <v>570</v>
      </c>
      <c r="B52" t="s">
        <v>527</v>
      </c>
      <c r="C52" t="s">
        <v>4812</v>
      </c>
      <c r="D52">
        <v>23954</v>
      </c>
      <c r="E52" s="3">
        <f>Table1[[#This Row],[Percent Home]]</f>
        <v>0.44444444444444442</v>
      </c>
      <c r="F52" s="3">
        <f>Table1[[#This Row],[Percent Away]]</f>
        <v>0.62857142857142856</v>
      </c>
      <c r="G52">
        <v>37</v>
      </c>
      <c r="H52">
        <v>45</v>
      </c>
      <c r="I52" s="2">
        <f>SUMIFS('Player Stats'!D:D, 'Player Stats'!B:B, Table1[[#This Row],[Away Team]], 'Player Stats'!A:A, Table1[[#This Row],[id]])</f>
        <v>35</v>
      </c>
      <c r="J52" s="2">
        <f>SUMIFS('Player Stats'!D:D, 'Player Stats'!B:B, Table1[[#This Row],[Home Team]], 'Player Stats'!A:A, Table1[[#This Row],[id]])</f>
        <v>45</v>
      </c>
      <c r="K52">
        <f>SUMIFS('Player Stats'!F:F, 'Player Stats'!B:B, Table1[[#This Row],[Away Team]], 'Player Stats'!A:A, Table1[[#This Row],[id]])</f>
        <v>22</v>
      </c>
      <c r="L52">
        <f>SUMIFS('Player Stats'!F:F, 'Player Stats'!B:B,Table1[[#This Row],[Home Team]], 'Player Stats'!A:A, Table1[[#This Row],[id]])</f>
        <v>20</v>
      </c>
      <c r="M52" s="3">
        <f>Table1[[#This Row],[Passing Completions Home]]/Table1[[#This Row],[Passing Attempts Home]]</f>
        <v>0.44444444444444442</v>
      </c>
      <c r="N52" s="3">
        <f>Table1[[#This Row],[Passing Completions Away]]/Table1[[#This Row],[Passing Attemps Away]]</f>
        <v>0.62857142857142856</v>
      </c>
      <c r="O52" s="7">
        <f>Table1[[#This Row],[Passing Attemps Away]]-Table1[[#This Row],[Passing Completions Away]]</f>
        <v>13</v>
      </c>
      <c r="P52" s="7">
        <f>Table1[[#This Row],[Passing Attempts Home]]-Table1[[#This Row],[Passing Completions Home]]</f>
        <v>25</v>
      </c>
      <c r="Q52" s="7"/>
    </row>
    <row r="53" spans="1:17" x14ac:dyDescent="0.3">
      <c r="A53" t="s">
        <v>1063</v>
      </c>
      <c r="B53" t="s">
        <v>1108</v>
      </c>
      <c r="C53" t="s">
        <v>4810</v>
      </c>
      <c r="D53">
        <v>19248</v>
      </c>
      <c r="E53" s="3">
        <f>Table1[[#This Row],[Percent Home]]</f>
        <v>0.76</v>
      </c>
      <c r="F53" s="3">
        <f>Table1[[#This Row],[Percent Away]]</f>
        <v>0.68</v>
      </c>
      <c r="G53">
        <v>34</v>
      </c>
      <c r="H53">
        <v>48</v>
      </c>
      <c r="I53" s="2">
        <f>SUMIFS('Player Stats'!D:D, 'Player Stats'!B:B, Table1[[#This Row],[Away Team]], 'Player Stats'!A:A, Table1[[#This Row],[id]])</f>
        <v>25</v>
      </c>
      <c r="J53" s="2">
        <f>SUMIFS('Player Stats'!D:D, 'Player Stats'!B:B, Table1[[#This Row],[Home Team]], 'Player Stats'!A:A, Table1[[#This Row],[id]])</f>
        <v>50</v>
      </c>
      <c r="K53">
        <f>SUMIFS('Player Stats'!F:F, 'Player Stats'!B:B, Table1[[#This Row],[Away Team]], 'Player Stats'!A:A, Table1[[#This Row],[id]])</f>
        <v>17</v>
      </c>
      <c r="L53">
        <f>SUMIFS('Player Stats'!F:F, 'Player Stats'!B:B,Table1[[#This Row],[Home Team]], 'Player Stats'!A:A, Table1[[#This Row],[id]])</f>
        <v>38</v>
      </c>
      <c r="M53" s="3">
        <f>Table1[[#This Row],[Passing Completions Home]]/Table1[[#This Row],[Passing Attempts Home]]</f>
        <v>0.76</v>
      </c>
      <c r="N53" s="3">
        <f>Table1[[#This Row],[Passing Completions Away]]/Table1[[#This Row],[Passing Attemps Away]]</f>
        <v>0.68</v>
      </c>
      <c r="O53" s="7">
        <f>Table1[[#This Row],[Passing Attemps Away]]-Table1[[#This Row],[Passing Completions Away]]</f>
        <v>8</v>
      </c>
      <c r="P53" s="7">
        <f>Table1[[#This Row],[Passing Attempts Home]]-Table1[[#This Row],[Passing Completions Home]]</f>
        <v>12</v>
      </c>
      <c r="Q53" s="7"/>
    </row>
    <row r="54" spans="1:17" x14ac:dyDescent="0.3">
      <c r="A54" t="s">
        <v>1473</v>
      </c>
      <c r="B54" t="s">
        <v>1966</v>
      </c>
      <c r="C54" t="s">
        <v>4851</v>
      </c>
      <c r="D54">
        <v>11709</v>
      </c>
      <c r="E54" s="3">
        <f>Table1[[#This Row],[Percent Home]]</f>
        <v>0.51020408163265307</v>
      </c>
      <c r="F54" s="3">
        <f>Table1[[#This Row],[Percent Away]]</f>
        <v>0.61538461538461542</v>
      </c>
      <c r="G54">
        <v>30</v>
      </c>
      <c r="H54">
        <v>52</v>
      </c>
      <c r="I54" s="2">
        <f>SUMIFS('Player Stats'!D:D, 'Player Stats'!B:B, Table1[[#This Row],[Away Team]], 'Player Stats'!A:A, Table1[[#This Row],[id]])</f>
        <v>26</v>
      </c>
      <c r="J54" s="2">
        <f>SUMIFS('Player Stats'!D:D, 'Player Stats'!B:B, Table1[[#This Row],[Home Team]], 'Player Stats'!A:A, Table1[[#This Row],[id]])</f>
        <v>49</v>
      </c>
      <c r="K54">
        <f>SUMIFS('Player Stats'!F:F, 'Player Stats'!B:B, Table1[[#This Row],[Away Team]], 'Player Stats'!A:A, Table1[[#This Row],[id]])</f>
        <v>16</v>
      </c>
      <c r="L54">
        <f>SUMIFS('Player Stats'!F:F, 'Player Stats'!B:B,Table1[[#This Row],[Home Team]], 'Player Stats'!A:A, Table1[[#This Row],[id]])</f>
        <v>25</v>
      </c>
      <c r="M54" s="3">
        <f>Table1[[#This Row],[Passing Completions Home]]/Table1[[#This Row],[Passing Attempts Home]]</f>
        <v>0.51020408163265307</v>
      </c>
      <c r="N54" s="3">
        <f>Table1[[#This Row],[Passing Completions Away]]/Table1[[#This Row],[Passing Attemps Away]]</f>
        <v>0.61538461538461542</v>
      </c>
      <c r="O54" s="7">
        <f>Table1[[#This Row],[Passing Attemps Away]]-Table1[[#This Row],[Passing Completions Away]]</f>
        <v>10</v>
      </c>
      <c r="P54" s="7">
        <f>Table1[[#This Row],[Passing Attempts Home]]-Table1[[#This Row],[Passing Completions Home]]</f>
        <v>24</v>
      </c>
      <c r="Q54" s="7"/>
    </row>
    <row r="55" spans="1:17" x14ac:dyDescent="0.3">
      <c r="A55" t="s">
        <v>551</v>
      </c>
      <c r="B55" t="s">
        <v>626</v>
      </c>
      <c r="C55" t="s">
        <v>4844</v>
      </c>
      <c r="D55">
        <v>11699</v>
      </c>
      <c r="E55" s="3">
        <f>Table1[[#This Row],[Percent Home]]</f>
        <v>0.70588235294117652</v>
      </c>
      <c r="F55" s="3">
        <f>Table1[[#This Row],[Percent Away]]</f>
        <v>1</v>
      </c>
      <c r="G55">
        <v>49</v>
      </c>
      <c r="H55">
        <v>33</v>
      </c>
      <c r="I55" s="2">
        <f>SUMIFS('Player Stats'!D:D, 'Player Stats'!B:B, Table1[[#This Row],[Away Team]], 'Player Stats'!A:A, Table1[[#This Row],[id]])</f>
        <v>1</v>
      </c>
      <c r="J55" s="2">
        <f>SUMIFS('Player Stats'!D:D, 'Player Stats'!B:B, Table1[[#This Row],[Home Team]], 'Player Stats'!A:A, Table1[[#This Row],[id]])</f>
        <v>34</v>
      </c>
      <c r="K55">
        <f>SUMIFS('Player Stats'!F:F, 'Player Stats'!B:B, Table1[[#This Row],[Away Team]], 'Player Stats'!A:A, Table1[[#This Row],[id]])</f>
        <v>1</v>
      </c>
      <c r="L55">
        <f>SUMIFS('Player Stats'!F:F, 'Player Stats'!B:B,Table1[[#This Row],[Home Team]], 'Player Stats'!A:A, Table1[[#This Row],[id]])</f>
        <v>24</v>
      </c>
      <c r="M55" s="3">
        <f>Table1[[#This Row],[Passing Completions Home]]/Table1[[#This Row],[Passing Attempts Home]]</f>
        <v>0.70588235294117652</v>
      </c>
      <c r="N55" s="3">
        <f>Table1[[#This Row],[Passing Completions Away]]/Table1[[#This Row],[Passing Attemps Away]]</f>
        <v>1</v>
      </c>
      <c r="O55" s="7">
        <f>Table1[[#This Row],[Passing Attemps Away]]-Table1[[#This Row],[Passing Completions Away]]</f>
        <v>0</v>
      </c>
      <c r="P55" s="7">
        <f>Table1[[#This Row],[Passing Attempts Home]]-Table1[[#This Row],[Passing Completions Home]]</f>
        <v>10</v>
      </c>
      <c r="Q55" s="7"/>
    </row>
    <row r="56" spans="1:17" x14ac:dyDescent="0.3">
      <c r="A56" t="s">
        <v>380</v>
      </c>
      <c r="B56" t="s">
        <v>3087</v>
      </c>
      <c r="C56" t="s">
        <v>4861</v>
      </c>
      <c r="D56">
        <v>5887</v>
      </c>
      <c r="E56" s="3">
        <f>Table1[[#This Row],[Percent Home]]</f>
        <v>0.47619047619047616</v>
      </c>
      <c r="F56" s="3">
        <f>Table1[[#This Row],[Percent Away]]</f>
        <v>0.82608695652173914</v>
      </c>
      <c r="G56">
        <v>26</v>
      </c>
      <c r="H56">
        <v>56</v>
      </c>
      <c r="I56" s="2">
        <f>SUMIFS('Player Stats'!D:D, 'Player Stats'!B:B, Table1[[#This Row],[Away Team]], 'Player Stats'!A:A, Table1[[#This Row],[id]])</f>
        <v>46</v>
      </c>
      <c r="J56" s="2">
        <f>SUMIFS('Player Stats'!D:D, 'Player Stats'!B:B, Table1[[#This Row],[Home Team]], 'Player Stats'!A:A, Table1[[#This Row],[id]])</f>
        <v>42</v>
      </c>
      <c r="K56">
        <f>SUMIFS('Player Stats'!F:F, 'Player Stats'!B:B, Table1[[#This Row],[Away Team]], 'Player Stats'!A:A, Table1[[#This Row],[id]])</f>
        <v>38</v>
      </c>
      <c r="L56">
        <f>SUMIFS('Player Stats'!F:F, 'Player Stats'!B:B,Table1[[#This Row],[Home Team]], 'Player Stats'!A:A, Table1[[#This Row],[id]])</f>
        <v>20</v>
      </c>
      <c r="M56" s="3">
        <f>Table1[[#This Row],[Passing Completions Home]]/Table1[[#This Row],[Passing Attempts Home]]</f>
        <v>0.47619047619047616</v>
      </c>
      <c r="N56" s="3">
        <f>Table1[[#This Row],[Passing Completions Away]]/Table1[[#This Row],[Passing Attemps Away]]</f>
        <v>0.82608695652173914</v>
      </c>
      <c r="O56" s="7">
        <f>Table1[[#This Row],[Passing Attemps Away]]-Table1[[#This Row],[Passing Completions Away]]</f>
        <v>8</v>
      </c>
      <c r="P56" s="7">
        <f>Table1[[#This Row],[Passing Attempts Home]]-Table1[[#This Row],[Passing Completions Home]]</f>
        <v>22</v>
      </c>
      <c r="Q56" s="7"/>
    </row>
    <row r="57" spans="1:17" x14ac:dyDescent="0.3">
      <c r="A57" t="s">
        <v>2210</v>
      </c>
      <c r="B57" t="s">
        <v>1181</v>
      </c>
      <c r="C57" t="s">
        <v>4822</v>
      </c>
      <c r="D57">
        <v>13253</v>
      </c>
      <c r="E57" s="3">
        <f>Table1[[#This Row],[Percent Home]]</f>
        <v>0.62068965517241381</v>
      </c>
      <c r="F57" s="3">
        <f>Table1[[#This Row],[Percent Away]]</f>
        <v>0.62068965517241381</v>
      </c>
      <c r="G57">
        <v>34</v>
      </c>
      <c r="H57">
        <v>47</v>
      </c>
      <c r="I57" s="2">
        <f>SUMIFS('Player Stats'!D:D, 'Player Stats'!B:B, Table1[[#This Row],[Away Team]], 'Player Stats'!A:A, Table1[[#This Row],[id]])</f>
        <v>29</v>
      </c>
      <c r="J57" s="2">
        <f>SUMIFS('Player Stats'!D:D, 'Player Stats'!B:B, Table1[[#This Row],[Home Team]], 'Player Stats'!A:A, Table1[[#This Row],[id]])</f>
        <v>58</v>
      </c>
      <c r="K57">
        <f>SUMIFS('Player Stats'!F:F, 'Player Stats'!B:B, Table1[[#This Row],[Away Team]], 'Player Stats'!A:A, Table1[[#This Row],[id]])</f>
        <v>18</v>
      </c>
      <c r="L57">
        <f>SUMIFS('Player Stats'!F:F, 'Player Stats'!B:B,Table1[[#This Row],[Home Team]], 'Player Stats'!A:A, Table1[[#This Row],[id]])</f>
        <v>36</v>
      </c>
      <c r="M57" s="3">
        <f>Table1[[#This Row],[Passing Completions Home]]/Table1[[#This Row],[Passing Attempts Home]]</f>
        <v>0.62068965517241381</v>
      </c>
      <c r="N57" s="3">
        <f>Table1[[#This Row],[Passing Completions Away]]/Table1[[#This Row],[Passing Attemps Away]]</f>
        <v>0.62068965517241381</v>
      </c>
      <c r="O57" s="7">
        <f>Table1[[#This Row],[Passing Attemps Away]]-Table1[[#This Row],[Passing Completions Away]]</f>
        <v>11</v>
      </c>
      <c r="P57" s="7">
        <f>Table1[[#This Row],[Passing Attempts Home]]-Table1[[#This Row],[Passing Completions Home]]</f>
        <v>22</v>
      </c>
      <c r="Q57" s="7"/>
    </row>
    <row r="58" spans="1:17" x14ac:dyDescent="0.3">
      <c r="A58" t="s">
        <v>238</v>
      </c>
      <c r="B58" t="s">
        <v>283</v>
      </c>
      <c r="C58" t="s">
        <v>4792</v>
      </c>
      <c r="D58">
        <v>8716</v>
      </c>
      <c r="E58" s="3">
        <f>Table1[[#This Row],[Percent Home]]</f>
        <v>0.45454545454545453</v>
      </c>
      <c r="F58" s="3">
        <f>Table1[[#This Row],[Percent Away]]</f>
        <v>0.71794871794871795</v>
      </c>
      <c r="G58">
        <v>51</v>
      </c>
      <c r="H58">
        <v>30</v>
      </c>
      <c r="I58" s="2">
        <f>SUMIFS('Player Stats'!D:D, 'Player Stats'!B:B, Table1[[#This Row],[Away Team]], 'Player Stats'!A:A, Table1[[#This Row],[id]])</f>
        <v>39</v>
      </c>
      <c r="J58" s="2">
        <f>SUMIFS('Player Stats'!D:D, 'Player Stats'!B:B, Table1[[#This Row],[Home Team]], 'Player Stats'!A:A, Table1[[#This Row],[id]])</f>
        <v>11</v>
      </c>
      <c r="K58">
        <f>SUMIFS('Player Stats'!F:F, 'Player Stats'!B:B, Table1[[#This Row],[Away Team]], 'Player Stats'!A:A, Table1[[#This Row],[id]])</f>
        <v>28</v>
      </c>
      <c r="L58">
        <f>SUMIFS('Player Stats'!F:F, 'Player Stats'!B:B,Table1[[#This Row],[Home Team]], 'Player Stats'!A:A, Table1[[#This Row],[id]])</f>
        <v>5</v>
      </c>
      <c r="M58" s="3">
        <f>Table1[[#This Row],[Passing Completions Home]]/Table1[[#This Row],[Passing Attempts Home]]</f>
        <v>0.45454545454545453</v>
      </c>
      <c r="N58" s="3">
        <f>Table1[[#This Row],[Passing Completions Away]]/Table1[[#This Row],[Passing Attemps Away]]</f>
        <v>0.71794871794871795</v>
      </c>
      <c r="O58" s="7">
        <f>Table1[[#This Row],[Passing Attemps Away]]-Table1[[#This Row],[Passing Completions Away]]</f>
        <v>11</v>
      </c>
      <c r="P58" s="7">
        <f>Table1[[#This Row],[Passing Attempts Home]]-Table1[[#This Row],[Passing Completions Home]]</f>
        <v>6</v>
      </c>
      <c r="Q58" s="7"/>
    </row>
    <row r="59" spans="1:17" x14ac:dyDescent="0.3">
      <c r="A59" t="s">
        <v>767</v>
      </c>
      <c r="B59" t="s">
        <v>1462</v>
      </c>
      <c r="C59" t="s">
        <v>4824</v>
      </c>
      <c r="D59">
        <v>2907</v>
      </c>
      <c r="E59" s="3">
        <f>Table1[[#This Row],[Percent Home]]</f>
        <v>0.41666666666666669</v>
      </c>
      <c r="F59" s="3">
        <f>Table1[[#This Row],[Percent Away]]</f>
        <v>0.58490566037735847</v>
      </c>
      <c r="G59">
        <v>34</v>
      </c>
      <c r="H59">
        <v>47</v>
      </c>
      <c r="I59" s="2">
        <f>SUMIFS('Player Stats'!D:D, 'Player Stats'!B:B, Table1[[#This Row],[Away Team]], 'Player Stats'!A:A, Table1[[#This Row],[id]])</f>
        <v>53</v>
      </c>
      <c r="J59" s="2">
        <f>SUMIFS('Player Stats'!D:D, 'Player Stats'!B:B, Table1[[#This Row],[Home Team]], 'Player Stats'!A:A, Table1[[#This Row],[id]])</f>
        <v>36</v>
      </c>
      <c r="K59">
        <f>SUMIFS('Player Stats'!F:F, 'Player Stats'!B:B, Table1[[#This Row],[Away Team]], 'Player Stats'!A:A, Table1[[#This Row],[id]])</f>
        <v>31</v>
      </c>
      <c r="L59">
        <f>SUMIFS('Player Stats'!F:F, 'Player Stats'!B:B,Table1[[#This Row],[Home Team]], 'Player Stats'!A:A, Table1[[#This Row],[id]])</f>
        <v>15</v>
      </c>
      <c r="M59" s="3">
        <f>Table1[[#This Row],[Passing Completions Home]]/Table1[[#This Row],[Passing Attempts Home]]</f>
        <v>0.41666666666666669</v>
      </c>
      <c r="N59" s="3">
        <f>Table1[[#This Row],[Passing Completions Away]]/Table1[[#This Row],[Passing Attemps Away]]</f>
        <v>0.58490566037735847</v>
      </c>
      <c r="O59" s="7">
        <f>Table1[[#This Row],[Passing Attemps Away]]-Table1[[#This Row],[Passing Completions Away]]</f>
        <v>22</v>
      </c>
      <c r="P59" s="7">
        <f>Table1[[#This Row],[Passing Attempts Home]]-Table1[[#This Row],[Passing Completions Home]]</f>
        <v>21</v>
      </c>
      <c r="Q59" s="7"/>
    </row>
    <row r="60" spans="1:17" x14ac:dyDescent="0.3">
      <c r="A60" t="s">
        <v>189</v>
      </c>
      <c r="B60" t="s">
        <v>591</v>
      </c>
      <c r="C60" t="s">
        <v>4790</v>
      </c>
      <c r="D60">
        <v>25507</v>
      </c>
      <c r="E60" s="3">
        <f>Table1[[#This Row],[Percent Home]]</f>
        <v>0.45454545454545453</v>
      </c>
      <c r="F60" s="3">
        <f>Table1[[#This Row],[Percent Away]]</f>
        <v>0.71111111111111114</v>
      </c>
      <c r="G60">
        <v>35</v>
      </c>
      <c r="H60">
        <v>45</v>
      </c>
      <c r="I60" s="2">
        <f>SUMIFS('Player Stats'!D:D, 'Player Stats'!B:B, Table1[[#This Row],[Away Team]], 'Player Stats'!A:A, Table1[[#This Row],[id]])</f>
        <v>45</v>
      </c>
      <c r="J60" s="2">
        <f>SUMIFS('Player Stats'!D:D, 'Player Stats'!B:B, Table1[[#This Row],[Home Team]], 'Player Stats'!A:A, Table1[[#This Row],[id]])</f>
        <v>33</v>
      </c>
      <c r="K60">
        <f>SUMIFS('Player Stats'!F:F, 'Player Stats'!B:B, Table1[[#This Row],[Away Team]], 'Player Stats'!A:A, Table1[[#This Row],[id]])</f>
        <v>32</v>
      </c>
      <c r="L60">
        <f>SUMIFS('Player Stats'!F:F, 'Player Stats'!B:B,Table1[[#This Row],[Home Team]], 'Player Stats'!A:A, Table1[[#This Row],[id]])</f>
        <v>15</v>
      </c>
      <c r="M60" s="3">
        <f>Table1[[#This Row],[Passing Completions Home]]/Table1[[#This Row],[Passing Attempts Home]]</f>
        <v>0.45454545454545453</v>
      </c>
      <c r="N60" s="3">
        <f>Table1[[#This Row],[Passing Completions Away]]/Table1[[#This Row],[Passing Attemps Away]]</f>
        <v>0.71111111111111114</v>
      </c>
      <c r="O60" s="7">
        <f>Table1[[#This Row],[Passing Attemps Away]]-Table1[[#This Row],[Passing Completions Away]]</f>
        <v>13</v>
      </c>
      <c r="P60" s="7">
        <f>Table1[[#This Row],[Passing Attempts Home]]-Table1[[#This Row],[Passing Completions Home]]</f>
        <v>18</v>
      </c>
      <c r="Q60" s="7"/>
    </row>
    <row r="61" spans="1:17" x14ac:dyDescent="0.3">
      <c r="A61" t="s">
        <v>1349</v>
      </c>
      <c r="B61" t="s">
        <v>477</v>
      </c>
      <c r="C61" t="s">
        <v>4840</v>
      </c>
      <c r="D61">
        <v>17738</v>
      </c>
      <c r="E61" s="3">
        <f>Table1[[#This Row],[Percent Home]]</f>
        <v>0.75</v>
      </c>
      <c r="F61" s="3">
        <f>Table1[[#This Row],[Percent Away]]</f>
        <v>0.63829787234042556</v>
      </c>
      <c r="G61">
        <v>56</v>
      </c>
      <c r="H61">
        <v>24</v>
      </c>
      <c r="I61" s="2">
        <f>SUMIFS('Player Stats'!D:D, 'Player Stats'!B:B, Table1[[#This Row],[Away Team]], 'Player Stats'!A:A, Table1[[#This Row],[id]])</f>
        <v>47</v>
      </c>
      <c r="J61" s="2">
        <f>SUMIFS('Player Stats'!D:D, 'Player Stats'!B:B, Table1[[#This Row],[Home Team]], 'Player Stats'!A:A, Table1[[#This Row],[id]])</f>
        <v>36</v>
      </c>
      <c r="K61">
        <f>SUMIFS('Player Stats'!F:F, 'Player Stats'!B:B, Table1[[#This Row],[Away Team]], 'Player Stats'!A:A, Table1[[#This Row],[id]])</f>
        <v>30</v>
      </c>
      <c r="L61">
        <f>SUMIFS('Player Stats'!F:F, 'Player Stats'!B:B,Table1[[#This Row],[Home Team]], 'Player Stats'!A:A, Table1[[#This Row],[id]])</f>
        <v>27</v>
      </c>
      <c r="M61" s="3">
        <f>Table1[[#This Row],[Passing Completions Home]]/Table1[[#This Row],[Passing Attempts Home]]</f>
        <v>0.75</v>
      </c>
      <c r="N61" s="3">
        <f>Table1[[#This Row],[Passing Completions Away]]/Table1[[#This Row],[Passing Attemps Away]]</f>
        <v>0.63829787234042556</v>
      </c>
      <c r="O61" s="7">
        <f>Table1[[#This Row],[Passing Attemps Away]]-Table1[[#This Row],[Passing Completions Away]]</f>
        <v>17</v>
      </c>
      <c r="P61" s="7">
        <f>Table1[[#This Row],[Passing Attempts Home]]-Table1[[#This Row],[Passing Completions Home]]</f>
        <v>9</v>
      </c>
      <c r="Q61" s="7"/>
    </row>
    <row r="62" spans="1:17" x14ac:dyDescent="0.3">
      <c r="A62" t="s">
        <v>62</v>
      </c>
      <c r="B62" t="s">
        <v>593</v>
      </c>
      <c r="C62" t="s">
        <v>4812</v>
      </c>
      <c r="D62">
        <v>10208</v>
      </c>
      <c r="E62" s="3">
        <f>Table1[[#This Row],[Percent Home]]</f>
        <v>0.65517241379310343</v>
      </c>
      <c r="F62" s="3">
        <f>Table1[[#This Row],[Percent Away]]</f>
        <v>0.67500000000000004</v>
      </c>
      <c r="G62">
        <v>44</v>
      </c>
      <c r="H62">
        <v>36</v>
      </c>
      <c r="I62" s="2">
        <f>SUMIFS('Player Stats'!D:D, 'Player Stats'!B:B, Table1[[#This Row],[Away Team]], 'Player Stats'!A:A, Table1[[#This Row],[id]])</f>
        <v>40</v>
      </c>
      <c r="J62" s="2">
        <f>SUMIFS('Player Stats'!D:D, 'Player Stats'!B:B, Table1[[#This Row],[Home Team]], 'Player Stats'!A:A, Table1[[#This Row],[id]])</f>
        <v>29</v>
      </c>
      <c r="K62">
        <f>SUMIFS('Player Stats'!F:F, 'Player Stats'!B:B, Table1[[#This Row],[Away Team]], 'Player Stats'!A:A, Table1[[#This Row],[id]])</f>
        <v>27</v>
      </c>
      <c r="L62">
        <f>SUMIFS('Player Stats'!F:F, 'Player Stats'!B:B,Table1[[#This Row],[Home Team]], 'Player Stats'!A:A, Table1[[#This Row],[id]])</f>
        <v>19</v>
      </c>
      <c r="M62" s="3">
        <f>Table1[[#This Row],[Passing Completions Home]]/Table1[[#This Row],[Passing Attempts Home]]</f>
        <v>0.65517241379310343</v>
      </c>
      <c r="N62" s="3">
        <f>Table1[[#This Row],[Passing Completions Away]]/Table1[[#This Row],[Passing Attemps Away]]</f>
        <v>0.67500000000000004</v>
      </c>
      <c r="O62" s="7">
        <f>Table1[[#This Row],[Passing Attemps Away]]-Table1[[#This Row],[Passing Completions Away]]</f>
        <v>13</v>
      </c>
      <c r="P62" s="7">
        <f>Table1[[#This Row],[Passing Attempts Home]]-Table1[[#This Row],[Passing Completions Home]]</f>
        <v>10</v>
      </c>
      <c r="Q62" s="7"/>
    </row>
    <row r="63" spans="1:17" x14ac:dyDescent="0.3">
      <c r="A63" t="s">
        <v>730</v>
      </c>
      <c r="B63" t="s">
        <v>1331</v>
      </c>
      <c r="C63" t="s">
        <v>4823</v>
      </c>
      <c r="D63">
        <v>23940</v>
      </c>
      <c r="E63" s="3">
        <f>Table1[[#This Row],[Percent Home]]</f>
        <v>0.72222222222222221</v>
      </c>
      <c r="F63" s="3">
        <f>Table1[[#This Row],[Percent Away]]</f>
        <v>0.60416666666666663</v>
      </c>
      <c r="G63">
        <v>59</v>
      </c>
      <c r="H63">
        <v>20</v>
      </c>
      <c r="I63" s="2">
        <f>SUMIFS('Player Stats'!D:D, 'Player Stats'!B:B, Table1[[#This Row],[Away Team]], 'Player Stats'!A:A, Table1[[#This Row],[id]])</f>
        <v>48</v>
      </c>
      <c r="J63" s="2">
        <f>SUMIFS('Player Stats'!D:D, 'Player Stats'!B:B, Table1[[#This Row],[Home Team]], 'Player Stats'!A:A, Table1[[#This Row],[id]])</f>
        <v>36</v>
      </c>
      <c r="K63">
        <f>SUMIFS('Player Stats'!F:F, 'Player Stats'!B:B, Table1[[#This Row],[Away Team]], 'Player Stats'!A:A, Table1[[#This Row],[id]])</f>
        <v>29</v>
      </c>
      <c r="L63">
        <f>SUMIFS('Player Stats'!F:F, 'Player Stats'!B:B,Table1[[#This Row],[Home Team]], 'Player Stats'!A:A, Table1[[#This Row],[id]])</f>
        <v>26</v>
      </c>
      <c r="M63" s="3">
        <f>Table1[[#This Row],[Passing Completions Home]]/Table1[[#This Row],[Passing Attempts Home]]</f>
        <v>0.72222222222222221</v>
      </c>
      <c r="N63" s="3">
        <f>Table1[[#This Row],[Passing Completions Away]]/Table1[[#This Row],[Passing Attemps Away]]</f>
        <v>0.60416666666666663</v>
      </c>
      <c r="O63" s="7">
        <f>Table1[[#This Row],[Passing Attemps Away]]-Table1[[#This Row],[Passing Completions Away]]</f>
        <v>19</v>
      </c>
      <c r="P63" s="7">
        <f>Table1[[#This Row],[Passing Attempts Home]]-Table1[[#This Row],[Passing Completions Home]]</f>
        <v>10</v>
      </c>
      <c r="Q63" s="7"/>
    </row>
    <row r="64" spans="1:17" x14ac:dyDescent="0.3">
      <c r="A64" t="s">
        <v>380</v>
      </c>
      <c r="B64" t="s">
        <v>343</v>
      </c>
      <c r="C64" t="s">
        <v>4810</v>
      </c>
      <c r="D64">
        <v>25519</v>
      </c>
      <c r="E64" s="3">
        <f>Table1[[#This Row],[Percent Home]]</f>
        <v>0.59523809523809523</v>
      </c>
      <c r="F64" s="3">
        <f>Table1[[#This Row],[Percent Away]]</f>
        <v>0.42857142857142855</v>
      </c>
      <c r="G64">
        <v>51</v>
      </c>
      <c r="H64">
        <v>28</v>
      </c>
      <c r="I64" s="2">
        <f>SUMIFS('Player Stats'!D:D, 'Player Stats'!B:B, Table1[[#This Row],[Away Team]], 'Player Stats'!A:A, Table1[[#This Row],[id]])</f>
        <v>28</v>
      </c>
      <c r="J64" s="2">
        <f>SUMIFS('Player Stats'!D:D, 'Player Stats'!B:B, Table1[[#This Row],[Home Team]], 'Player Stats'!A:A, Table1[[#This Row],[id]])</f>
        <v>42</v>
      </c>
      <c r="K64">
        <f>SUMIFS('Player Stats'!F:F, 'Player Stats'!B:B, Table1[[#This Row],[Away Team]], 'Player Stats'!A:A, Table1[[#This Row],[id]])</f>
        <v>12</v>
      </c>
      <c r="L64">
        <f>SUMIFS('Player Stats'!F:F, 'Player Stats'!B:B,Table1[[#This Row],[Home Team]], 'Player Stats'!A:A, Table1[[#This Row],[id]])</f>
        <v>25</v>
      </c>
      <c r="M64" s="3">
        <f>Table1[[#This Row],[Passing Completions Home]]/Table1[[#This Row],[Passing Attempts Home]]</f>
        <v>0.59523809523809523</v>
      </c>
      <c r="N64" s="3">
        <f>Table1[[#This Row],[Passing Completions Away]]/Table1[[#This Row],[Passing Attemps Away]]</f>
        <v>0.42857142857142855</v>
      </c>
      <c r="O64" s="7">
        <f>Table1[[#This Row],[Passing Attemps Away]]-Table1[[#This Row],[Passing Completions Away]]</f>
        <v>16</v>
      </c>
      <c r="P64" s="7">
        <f>Table1[[#This Row],[Passing Attempts Home]]-Table1[[#This Row],[Passing Completions Home]]</f>
        <v>17</v>
      </c>
      <c r="Q64" s="7"/>
    </row>
    <row r="65" spans="1:17" x14ac:dyDescent="0.3">
      <c r="A65" t="s">
        <v>668</v>
      </c>
      <c r="B65" t="s">
        <v>626</v>
      </c>
      <c r="C65" t="s">
        <v>4820</v>
      </c>
      <c r="D65">
        <v>17761</v>
      </c>
      <c r="E65" s="3">
        <f>Table1[[#This Row],[Percent Home]]</f>
        <v>0.69047619047619047</v>
      </c>
      <c r="F65" s="3">
        <f>Table1[[#This Row],[Percent Away]]</f>
        <v>0.87096774193548387</v>
      </c>
      <c r="G65">
        <v>41</v>
      </c>
      <c r="H65">
        <v>38</v>
      </c>
      <c r="I65" s="2">
        <f>SUMIFS('Player Stats'!D:D, 'Player Stats'!B:B, Table1[[#This Row],[Away Team]], 'Player Stats'!A:A, Table1[[#This Row],[id]])</f>
        <v>31</v>
      </c>
      <c r="J65" s="2">
        <f>SUMIFS('Player Stats'!D:D, 'Player Stats'!B:B, Table1[[#This Row],[Home Team]], 'Player Stats'!A:A, Table1[[#This Row],[id]])</f>
        <v>42</v>
      </c>
      <c r="K65">
        <f>SUMIFS('Player Stats'!F:F, 'Player Stats'!B:B, Table1[[#This Row],[Away Team]], 'Player Stats'!A:A, Table1[[#This Row],[id]])</f>
        <v>27</v>
      </c>
      <c r="L65">
        <f>SUMIFS('Player Stats'!F:F, 'Player Stats'!B:B,Table1[[#This Row],[Home Team]], 'Player Stats'!A:A, Table1[[#This Row],[id]])</f>
        <v>29</v>
      </c>
      <c r="M65" s="3">
        <f>Table1[[#This Row],[Passing Completions Home]]/Table1[[#This Row],[Passing Attempts Home]]</f>
        <v>0.69047619047619047</v>
      </c>
      <c r="N65" s="3">
        <f>Table1[[#This Row],[Passing Completions Away]]/Table1[[#This Row],[Passing Attemps Away]]</f>
        <v>0.87096774193548387</v>
      </c>
      <c r="O65" s="7">
        <f>Table1[[#This Row],[Passing Attemps Away]]-Table1[[#This Row],[Passing Completions Away]]</f>
        <v>4</v>
      </c>
      <c r="P65" s="7">
        <f>Table1[[#This Row],[Passing Attempts Home]]-Table1[[#This Row],[Passing Completions Home]]</f>
        <v>13</v>
      </c>
      <c r="Q65" s="7"/>
    </row>
    <row r="66" spans="1:17" x14ac:dyDescent="0.3">
      <c r="A66" t="s">
        <v>477</v>
      </c>
      <c r="B66" t="s">
        <v>1678</v>
      </c>
      <c r="C66" t="s">
        <v>4797</v>
      </c>
      <c r="D66">
        <v>11685</v>
      </c>
      <c r="E66" s="3">
        <f>Table1[[#This Row],[Percent Home]]</f>
        <v>0.59090909090909094</v>
      </c>
      <c r="F66" s="3">
        <f>Table1[[#This Row],[Percent Away]]</f>
        <v>0.68181818181818177</v>
      </c>
      <c r="G66">
        <v>41</v>
      </c>
      <c r="H66">
        <v>38</v>
      </c>
      <c r="I66" s="2">
        <f>SUMIFS('Player Stats'!D:D, 'Player Stats'!B:B, Table1[[#This Row],[Away Team]], 'Player Stats'!A:A, Table1[[#This Row],[id]])</f>
        <v>44</v>
      </c>
      <c r="J66" s="2">
        <f>SUMIFS('Player Stats'!D:D, 'Player Stats'!B:B, Table1[[#This Row],[Home Team]], 'Player Stats'!A:A, Table1[[#This Row],[id]])</f>
        <v>22</v>
      </c>
      <c r="K66">
        <f>SUMIFS('Player Stats'!F:F, 'Player Stats'!B:B, Table1[[#This Row],[Away Team]], 'Player Stats'!A:A, Table1[[#This Row],[id]])</f>
        <v>30</v>
      </c>
      <c r="L66">
        <f>SUMIFS('Player Stats'!F:F, 'Player Stats'!B:B,Table1[[#This Row],[Home Team]], 'Player Stats'!A:A, Table1[[#This Row],[id]])</f>
        <v>13</v>
      </c>
      <c r="M66" s="3">
        <f>Table1[[#This Row],[Passing Completions Home]]/Table1[[#This Row],[Passing Attempts Home]]</f>
        <v>0.59090909090909094</v>
      </c>
      <c r="N66" s="3">
        <f>Table1[[#This Row],[Passing Completions Away]]/Table1[[#This Row],[Passing Attemps Away]]</f>
        <v>0.68181818181818177</v>
      </c>
      <c r="O66" s="7">
        <f>Table1[[#This Row],[Passing Attemps Away]]-Table1[[#This Row],[Passing Completions Away]]</f>
        <v>14</v>
      </c>
      <c r="P66" s="7">
        <f>Table1[[#This Row],[Passing Attempts Home]]-Table1[[#This Row],[Passing Completions Home]]</f>
        <v>9</v>
      </c>
      <c r="Q66" s="7"/>
    </row>
    <row r="67" spans="1:17" x14ac:dyDescent="0.3">
      <c r="A67" t="s">
        <v>863</v>
      </c>
      <c r="B67" t="s">
        <v>1542</v>
      </c>
      <c r="C67" t="s">
        <v>4823</v>
      </c>
      <c r="D67">
        <v>8740</v>
      </c>
      <c r="E67" s="3">
        <f>Table1[[#This Row],[Percent Home]]</f>
        <v>0.75</v>
      </c>
      <c r="F67" s="3">
        <f>Table1[[#This Row],[Percent Away]]</f>
        <v>0.70731707317073167</v>
      </c>
      <c r="G67">
        <v>41</v>
      </c>
      <c r="H67">
        <v>38</v>
      </c>
      <c r="I67" s="2">
        <f>SUMIFS('Player Stats'!D:D, 'Player Stats'!B:B, Table1[[#This Row],[Away Team]], 'Player Stats'!A:A, Table1[[#This Row],[id]])</f>
        <v>41</v>
      </c>
      <c r="J67" s="2">
        <f>SUMIFS('Player Stats'!D:D, 'Player Stats'!B:B, Table1[[#This Row],[Home Team]], 'Player Stats'!A:A, Table1[[#This Row],[id]])</f>
        <v>40</v>
      </c>
      <c r="K67">
        <f>SUMIFS('Player Stats'!F:F, 'Player Stats'!B:B, Table1[[#This Row],[Away Team]], 'Player Stats'!A:A, Table1[[#This Row],[id]])</f>
        <v>29</v>
      </c>
      <c r="L67">
        <f>SUMIFS('Player Stats'!F:F, 'Player Stats'!B:B,Table1[[#This Row],[Home Team]], 'Player Stats'!A:A, Table1[[#This Row],[id]])</f>
        <v>30</v>
      </c>
      <c r="M67" s="3">
        <f>Table1[[#This Row],[Passing Completions Home]]/Table1[[#This Row],[Passing Attempts Home]]</f>
        <v>0.75</v>
      </c>
      <c r="N67" s="3">
        <f>Table1[[#This Row],[Passing Completions Away]]/Table1[[#This Row],[Passing Attemps Away]]</f>
        <v>0.70731707317073167</v>
      </c>
      <c r="O67" s="7">
        <f>Table1[[#This Row],[Passing Attemps Away]]-Table1[[#This Row],[Passing Completions Away]]</f>
        <v>12</v>
      </c>
      <c r="P67" s="7">
        <f>Table1[[#This Row],[Passing Attempts Home]]-Table1[[#This Row],[Passing Completions Home]]</f>
        <v>10</v>
      </c>
      <c r="Q67" s="7"/>
    </row>
    <row r="68" spans="1:17" x14ac:dyDescent="0.3">
      <c r="A68" t="s">
        <v>363</v>
      </c>
      <c r="B68" t="s">
        <v>826</v>
      </c>
      <c r="C68" t="s">
        <v>4816</v>
      </c>
      <c r="D68">
        <v>2908</v>
      </c>
      <c r="E68" s="3">
        <f>Table1[[#This Row],[Percent Home]]</f>
        <v>0.67346938775510201</v>
      </c>
      <c r="F68" s="3">
        <f>Table1[[#This Row],[Percent Away]]</f>
        <v>0.58974358974358976</v>
      </c>
      <c r="G68">
        <v>56</v>
      </c>
      <c r="H68">
        <v>23</v>
      </c>
      <c r="I68" s="2">
        <f>SUMIFS('Player Stats'!D:D, 'Player Stats'!B:B, Table1[[#This Row],[Away Team]], 'Player Stats'!A:A, Table1[[#This Row],[id]])</f>
        <v>39</v>
      </c>
      <c r="J68" s="2">
        <f>SUMIFS('Player Stats'!D:D, 'Player Stats'!B:B, Table1[[#This Row],[Home Team]], 'Player Stats'!A:A, Table1[[#This Row],[id]])</f>
        <v>49</v>
      </c>
      <c r="K68">
        <f>SUMIFS('Player Stats'!F:F, 'Player Stats'!B:B, Table1[[#This Row],[Away Team]], 'Player Stats'!A:A, Table1[[#This Row],[id]])</f>
        <v>23</v>
      </c>
      <c r="L68">
        <f>SUMIFS('Player Stats'!F:F, 'Player Stats'!B:B,Table1[[#This Row],[Home Team]], 'Player Stats'!A:A, Table1[[#This Row],[id]])</f>
        <v>33</v>
      </c>
      <c r="M68" s="3">
        <f>Table1[[#This Row],[Passing Completions Home]]/Table1[[#This Row],[Passing Attempts Home]]</f>
        <v>0.67346938775510201</v>
      </c>
      <c r="N68" s="3">
        <f>Table1[[#This Row],[Passing Completions Away]]/Table1[[#This Row],[Passing Attemps Away]]</f>
        <v>0.58974358974358976</v>
      </c>
      <c r="O68" s="7">
        <f>Table1[[#This Row],[Passing Attemps Away]]-Table1[[#This Row],[Passing Completions Away]]</f>
        <v>16</v>
      </c>
      <c r="P68" s="7">
        <f>Table1[[#This Row],[Passing Attempts Home]]-Table1[[#This Row],[Passing Completions Home]]</f>
        <v>16</v>
      </c>
      <c r="Q68" s="7"/>
    </row>
    <row r="69" spans="1:17" x14ac:dyDescent="0.3">
      <c r="A69" t="s">
        <v>1242</v>
      </c>
      <c r="B69" t="s">
        <v>1448</v>
      </c>
      <c r="C69" t="s">
        <v>4860</v>
      </c>
      <c r="D69">
        <v>2899</v>
      </c>
      <c r="E69" s="3">
        <f>Table1[[#This Row],[Percent Home]]</f>
        <v>0.625</v>
      </c>
      <c r="F69" s="3">
        <f>Table1[[#This Row],[Percent Away]]</f>
        <v>0.6875</v>
      </c>
      <c r="G69">
        <v>35</v>
      </c>
      <c r="H69">
        <v>44</v>
      </c>
      <c r="I69" s="2">
        <f>SUMIFS('Player Stats'!D:D, 'Player Stats'!B:B, Table1[[#This Row],[Away Team]], 'Player Stats'!A:A, Table1[[#This Row],[id]])</f>
        <v>32</v>
      </c>
      <c r="J69" s="2">
        <f>SUMIFS('Player Stats'!D:D, 'Player Stats'!B:B, Table1[[#This Row],[Home Team]], 'Player Stats'!A:A, Table1[[#This Row],[id]])</f>
        <v>56</v>
      </c>
      <c r="K69">
        <f>SUMIFS('Player Stats'!F:F, 'Player Stats'!B:B, Table1[[#This Row],[Away Team]], 'Player Stats'!A:A, Table1[[#This Row],[id]])</f>
        <v>22</v>
      </c>
      <c r="L69">
        <f>SUMIFS('Player Stats'!F:F, 'Player Stats'!B:B,Table1[[#This Row],[Home Team]], 'Player Stats'!A:A, Table1[[#This Row],[id]])</f>
        <v>35</v>
      </c>
      <c r="M69" s="3">
        <f>Table1[[#This Row],[Passing Completions Home]]/Table1[[#This Row],[Passing Attempts Home]]</f>
        <v>0.625</v>
      </c>
      <c r="N69" s="3">
        <f>Table1[[#This Row],[Passing Completions Away]]/Table1[[#This Row],[Passing Attemps Away]]</f>
        <v>0.6875</v>
      </c>
      <c r="O69" s="7">
        <f>Table1[[#This Row],[Passing Attemps Away]]-Table1[[#This Row],[Passing Completions Away]]</f>
        <v>10</v>
      </c>
      <c r="P69" s="7">
        <f>Table1[[#This Row],[Passing Attempts Home]]-Table1[[#This Row],[Passing Completions Home]]</f>
        <v>21</v>
      </c>
      <c r="Q69" s="7"/>
    </row>
    <row r="70" spans="1:17" x14ac:dyDescent="0.3">
      <c r="A70" t="s">
        <v>1153</v>
      </c>
      <c r="B70" t="s">
        <v>715</v>
      </c>
      <c r="C70" t="s">
        <v>4795</v>
      </c>
      <c r="D70">
        <v>11695</v>
      </c>
      <c r="E70" s="3">
        <f>Table1[[#This Row],[Percent Home]]</f>
        <v>0.45</v>
      </c>
      <c r="F70" s="3">
        <f>Table1[[#This Row],[Percent Away]]</f>
        <v>0.77777777777777779</v>
      </c>
      <c r="G70">
        <v>36</v>
      </c>
      <c r="H70">
        <v>42</v>
      </c>
      <c r="I70" s="2">
        <f>SUMIFS('Player Stats'!D:D, 'Player Stats'!B:B, Table1[[#This Row],[Away Team]], 'Player Stats'!A:A, Table1[[#This Row],[id]])</f>
        <v>27</v>
      </c>
      <c r="J70" s="2">
        <f>SUMIFS('Player Stats'!D:D, 'Player Stats'!B:B, Table1[[#This Row],[Home Team]], 'Player Stats'!A:A, Table1[[#This Row],[id]])</f>
        <v>20</v>
      </c>
      <c r="K70">
        <f>SUMIFS('Player Stats'!F:F, 'Player Stats'!B:B, Table1[[#This Row],[Away Team]], 'Player Stats'!A:A, Table1[[#This Row],[id]])</f>
        <v>21</v>
      </c>
      <c r="L70">
        <f>SUMIFS('Player Stats'!F:F, 'Player Stats'!B:B,Table1[[#This Row],[Home Team]], 'Player Stats'!A:A, Table1[[#This Row],[id]])</f>
        <v>9</v>
      </c>
      <c r="M70" s="3">
        <f>Table1[[#This Row],[Passing Completions Home]]/Table1[[#This Row],[Passing Attempts Home]]</f>
        <v>0.45</v>
      </c>
      <c r="N70" s="3">
        <f>Table1[[#This Row],[Passing Completions Away]]/Table1[[#This Row],[Passing Attemps Away]]</f>
        <v>0.77777777777777779</v>
      </c>
      <c r="O70" s="7">
        <f>Table1[[#This Row],[Passing Attemps Away]]-Table1[[#This Row],[Passing Completions Away]]</f>
        <v>6</v>
      </c>
      <c r="P70" s="7">
        <f>Table1[[#This Row],[Passing Attempts Home]]-Table1[[#This Row],[Passing Completions Home]]</f>
        <v>11</v>
      </c>
      <c r="Q70" s="7"/>
    </row>
    <row r="71" spans="1:17" x14ac:dyDescent="0.3">
      <c r="A71" t="s">
        <v>806</v>
      </c>
      <c r="B71" t="s">
        <v>787</v>
      </c>
      <c r="C71" t="s">
        <v>4824</v>
      </c>
      <c r="D71">
        <v>23941</v>
      </c>
      <c r="E71" s="3">
        <f>Table1[[#This Row],[Percent Home]]</f>
        <v>0.61111111111111116</v>
      </c>
      <c r="F71" s="3">
        <f>Table1[[#This Row],[Percent Away]]</f>
        <v>0.52777777777777779</v>
      </c>
      <c r="G71">
        <v>35</v>
      </c>
      <c r="H71">
        <v>42</v>
      </c>
      <c r="I71" s="2">
        <f>SUMIFS('Player Stats'!D:D, 'Player Stats'!B:B, Table1[[#This Row],[Away Team]], 'Player Stats'!A:A, Table1[[#This Row],[id]])</f>
        <v>36</v>
      </c>
      <c r="J71" s="2">
        <f>SUMIFS('Player Stats'!D:D, 'Player Stats'!B:B, Table1[[#This Row],[Home Team]], 'Player Stats'!A:A, Table1[[#This Row],[id]])</f>
        <v>36</v>
      </c>
      <c r="K71">
        <f>SUMIFS('Player Stats'!F:F, 'Player Stats'!B:B, Table1[[#This Row],[Away Team]], 'Player Stats'!A:A, Table1[[#This Row],[id]])</f>
        <v>19</v>
      </c>
      <c r="L71">
        <f>SUMIFS('Player Stats'!F:F, 'Player Stats'!B:B,Table1[[#This Row],[Home Team]], 'Player Stats'!A:A, Table1[[#This Row],[id]])</f>
        <v>22</v>
      </c>
      <c r="M71" s="3">
        <f>Table1[[#This Row],[Passing Completions Home]]/Table1[[#This Row],[Passing Attempts Home]]</f>
        <v>0.61111111111111116</v>
      </c>
      <c r="N71" s="3">
        <f>Table1[[#This Row],[Passing Completions Away]]/Table1[[#This Row],[Passing Attemps Away]]</f>
        <v>0.52777777777777779</v>
      </c>
      <c r="O71" s="7">
        <f>Table1[[#This Row],[Passing Attemps Away]]-Table1[[#This Row],[Passing Completions Away]]</f>
        <v>17</v>
      </c>
      <c r="P71" s="7">
        <f>Table1[[#This Row],[Passing Attempts Home]]-Table1[[#This Row],[Passing Completions Home]]</f>
        <v>14</v>
      </c>
      <c r="Q71" s="7"/>
    </row>
    <row r="72" spans="1:17" x14ac:dyDescent="0.3">
      <c r="A72" t="s">
        <v>1678</v>
      </c>
      <c r="B72" t="s">
        <v>141</v>
      </c>
      <c r="C72" t="s">
        <v>4789</v>
      </c>
      <c r="D72">
        <v>19243</v>
      </c>
      <c r="E72" s="3">
        <f>Table1[[#This Row],[Percent Home]]</f>
        <v>0.62857142857142856</v>
      </c>
      <c r="F72" s="3">
        <f>Table1[[#This Row],[Percent Away]]</f>
        <v>0.58139534883720934</v>
      </c>
      <c r="G72">
        <v>43</v>
      </c>
      <c r="H72">
        <v>34</v>
      </c>
      <c r="I72" s="2">
        <f>SUMIFS('Player Stats'!D:D, 'Player Stats'!B:B, Table1[[#This Row],[Away Team]], 'Player Stats'!A:A, Table1[[#This Row],[id]])</f>
        <v>43</v>
      </c>
      <c r="J72" s="2">
        <f>SUMIFS('Player Stats'!D:D, 'Player Stats'!B:B, Table1[[#This Row],[Home Team]], 'Player Stats'!A:A, Table1[[#This Row],[id]])</f>
        <v>35</v>
      </c>
      <c r="K72">
        <f>SUMIFS('Player Stats'!F:F, 'Player Stats'!B:B, Table1[[#This Row],[Away Team]], 'Player Stats'!A:A, Table1[[#This Row],[id]])</f>
        <v>25</v>
      </c>
      <c r="L72">
        <f>SUMIFS('Player Stats'!F:F, 'Player Stats'!B:B,Table1[[#This Row],[Home Team]], 'Player Stats'!A:A, Table1[[#This Row],[id]])</f>
        <v>22</v>
      </c>
      <c r="M72" s="3">
        <f>Table1[[#This Row],[Passing Completions Home]]/Table1[[#This Row],[Passing Attempts Home]]</f>
        <v>0.62857142857142856</v>
      </c>
      <c r="N72" s="3">
        <f>Table1[[#This Row],[Passing Completions Away]]/Table1[[#This Row],[Passing Attemps Away]]</f>
        <v>0.58139534883720934</v>
      </c>
      <c r="O72" s="7">
        <f>Table1[[#This Row],[Passing Attemps Away]]-Table1[[#This Row],[Passing Completions Away]]</f>
        <v>18</v>
      </c>
      <c r="P72" s="7">
        <f>Table1[[#This Row],[Passing Attempts Home]]-Table1[[#This Row],[Passing Completions Home]]</f>
        <v>13</v>
      </c>
      <c r="Q72" s="7"/>
    </row>
    <row r="73" spans="1:17" x14ac:dyDescent="0.3">
      <c r="A73" t="s">
        <v>363</v>
      </c>
      <c r="B73" t="s">
        <v>1170</v>
      </c>
      <c r="C73" t="s">
        <v>4850</v>
      </c>
      <c r="D73">
        <v>13240</v>
      </c>
      <c r="E73" s="3">
        <f>Table1[[#This Row],[Percent Home]]</f>
        <v>0.48979591836734693</v>
      </c>
      <c r="F73" s="3">
        <f>Table1[[#This Row],[Percent Away]]</f>
        <v>0.48148148148148145</v>
      </c>
      <c r="G73">
        <v>35</v>
      </c>
      <c r="H73">
        <v>42</v>
      </c>
      <c r="I73" s="2">
        <f>SUMIFS('Player Stats'!D:D, 'Player Stats'!B:B, Table1[[#This Row],[Away Team]], 'Player Stats'!A:A, Table1[[#This Row],[id]])</f>
        <v>27</v>
      </c>
      <c r="J73" s="2">
        <f>SUMIFS('Player Stats'!D:D, 'Player Stats'!B:B, Table1[[#This Row],[Home Team]], 'Player Stats'!A:A, Table1[[#This Row],[id]])</f>
        <v>49</v>
      </c>
      <c r="K73">
        <f>SUMIFS('Player Stats'!F:F, 'Player Stats'!B:B, Table1[[#This Row],[Away Team]], 'Player Stats'!A:A, Table1[[#This Row],[id]])</f>
        <v>13</v>
      </c>
      <c r="L73">
        <f>SUMIFS('Player Stats'!F:F, 'Player Stats'!B:B,Table1[[#This Row],[Home Team]], 'Player Stats'!A:A, Table1[[#This Row],[id]])</f>
        <v>24</v>
      </c>
      <c r="M73" s="3">
        <f>Table1[[#This Row],[Passing Completions Home]]/Table1[[#This Row],[Passing Attempts Home]]</f>
        <v>0.48979591836734693</v>
      </c>
      <c r="N73" s="3">
        <f>Table1[[#This Row],[Passing Completions Away]]/Table1[[#This Row],[Passing Attemps Away]]</f>
        <v>0.48148148148148145</v>
      </c>
      <c r="O73" s="7">
        <f>Table1[[#This Row],[Passing Attemps Away]]-Table1[[#This Row],[Passing Completions Away]]</f>
        <v>14</v>
      </c>
      <c r="P73" s="7">
        <f>Table1[[#This Row],[Passing Attempts Home]]-Table1[[#This Row],[Passing Completions Home]]</f>
        <v>25</v>
      </c>
      <c r="Q73" s="7"/>
    </row>
    <row r="74" spans="1:17" x14ac:dyDescent="0.3">
      <c r="A74" t="s">
        <v>591</v>
      </c>
      <c r="B74" t="s">
        <v>1331</v>
      </c>
      <c r="C74" t="s">
        <v>4813</v>
      </c>
      <c r="D74">
        <v>11697</v>
      </c>
      <c r="E74" s="3">
        <f>Table1[[#This Row],[Percent Home]]</f>
        <v>0.56666666666666665</v>
      </c>
      <c r="F74" s="3">
        <f>Table1[[#This Row],[Percent Away]]</f>
        <v>0.51063829787234039</v>
      </c>
      <c r="G74">
        <v>56</v>
      </c>
      <c r="H74">
        <v>21</v>
      </c>
      <c r="I74" s="2">
        <f>SUMIFS('Player Stats'!D:D, 'Player Stats'!B:B, Table1[[#This Row],[Away Team]], 'Player Stats'!A:A, Table1[[#This Row],[id]])</f>
        <v>47</v>
      </c>
      <c r="J74" s="2">
        <f>SUMIFS('Player Stats'!D:D, 'Player Stats'!B:B, Table1[[#This Row],[Home Team]], 'Player Stats'!A:A, Table1[[#This Row],[id]])</f>
        <v>30</v>
      </c>
      <c r="K74">
        <f>SUMIFS('Player Stats'!F:F, 'Player Stats'!B:B, Table1[[#This Row],[Away Team]], 'Player Stats'!A:A, Table1[[#This Row],[id]])</f>
        <v>24</v>
      </c>
      <c r="L74">
        <f>SUMIFS('Player Stats'!F:F, 'Player Stats'!B:B,Table1[[#This Row],[Home Team]], 'Player Stats'!A:A, Table1[[#This Row],[id]])</f>
        <v>17</v>
      </c>
      <c r="M74" s="3">
        <f>Table1[[#This Row],[Passing Completions Home]]/Table1[[#This Row],[Passing Attempts Home]]</f>
        <v>0.56666666666666665</v>
      </c>
      <c r="N74" s="3">
        <f>Table1[[#This Row],[Passing Completions Away]]/Table1[[#This Row],[Passing Attemps Away]]</f>
        <v>0.51063829787234039</v>
      </c>
      <c r="O74" s="7">
        <f>Table1[[#This Row],[Passing Attemps Away]]-Table1[[#This Row],[Passing Completions Away]]</f>
        <v>23</v>
      </c>
      <c r="P74" s="7">
        <f>Table1[[#This Row],[Passing Attempts Home]]-Table1[[#This Row],[Passing Completions Home]]</f>
        <v>13</v>
      </c>
      <c r="Q74" s="7"/>
    </row>
    <row r="75" spans="1:17" x14ac:dyDescent="0.3">
      <c r="A75" t="s">
        <v>1749</v>
      </c>
      <c r="B75" t="s">
        <v>1625</v>
      </c>
      <c r="C75" t="s">
        <v>4813</v>
      </c>
      <c r="D75">
        <v>10207</v>
      </c>
      <c r="E75" s="3">
        <f>Table1[[#This Row],[Percent Home]]</f>
        <v>0.54838709677419351</v>
      </c>
      <c r="F75" s="3">
        <f>Table1[[#This Row],[Percent Away]]</f>
        <v>0.57407407407407407</v>
      </c>
      <c r="G75">
        <v>38</v>
      </c>
      <c r="H75">
        <v>39</v>
      </c>
      <c r="I75" s="2">
        <f>SUMIFS('Player Stats'!D:D, 'Player Stats'!B:B, Table1[[#This Row],[Away Team]], 'Player Stats'!A:A, Table1[[#This Row],[id]])</f>
        <v>54</v>
      </c>
      <c r="J75" s="2">
        <f>SUMIFS('Player Stats'!D:D, 'Player Stats'!B:B, Table1[[#This Row],[Home Team]], 'Player Stats'!A:A, Table1[[#This Row],[id]])</f>
        <v>31</v>
      </c>
      <c r="K75">
        <f>SUMIFS('Player Stats'!F:F, 'Player Stats'!B:B, Table1[[#This Row],[Away Team]], 'Player Stats'!A:A, Table1[[#This Row],[id]])</f>
        <v>31</v>
      </c>
      <c r="L75">
        <f>SUMIFS('Player Stats'!F:F, 'Player Stats'!B:B,Table1[[#This Row],[Home Team]], 'Player Stats'!A:A, Table1[[#This Row],[id]])</f>
        <v>17</v>
      </c>
      <c r="M75" s="3">
        <f>Table1[[#This Row],[Passing Completions Home]]/Table1[[#This Row],[Passing Attempts Home]]</f>
        <v>0.54838709677419351</v>
      </c>
      <c r="N75" s="3">
        <f>Table1[[#This Row],[Passing Completions Away]]/Table1[[#This Row],[Passing Attemps Away]]</f>
        <v>0.57407407407407407</v>
      </c>
      <c r="O75" s="7">
        <f>Table1[[#This Row],[Passing Attemps Away]]-Table1[[#This Row],[Passing Completions Away]]</f>
        <v>23</v>
      </c>
      <c r="P75" s="7">
        <f>Table1[[#This Row],[Passing Attempts Home]]-Table1[[#This Row],[Passing Completions Home]]</f>
        <v>14</v>
      </c>
      <c r="Q75" s="7"/>
    </row>
    <row r="76" spans="1:17" x14ac:dyDescent="0.3">
      <c r="A76" t="s">
        <v>341</v>
      </c>
      <c r="B76" t="s">
        <v>769</v>
      </c>
      <c r="C76" t="s">
        <v>4853</v>
      </c>
      <c r="D76">
        <v>5885</v>
      </c>
      <c r="E76" s="3">
        <f>Table1[[#This Row],[Percent Home]]</f>
        <v>0.66666666666666663</v>
      </c>
      <c r="F76" s="3">
        <f>Table1[[#This Row],[Percent Away]]</f>
        <v>0.63636363636363635</v>
      </c>
      <c r="G76">
        <v>28</v>
      </c>
      <c r="H76">
        <v>49</v>
      </c>
      <c r="I76" s="2">
        <f>SUMIFS('Player Stats'!D:D, 'Player Stats'!B:B, Table1[[#This Row],[Away Team]], 'Player Stats'!A:A, Table1[[#This Row],[id]])</f>
        <v>33</v>
      </c>
      <c r="J76" s="2">
        <f>SUMIFS('Player Stats'!D:D, 'Player Stats'!B:B, Table1[[#This Row],[Home Team]], 'Player Stats'!A:A, Table1[[#This Row],[id]])</f>
        <v>27</v>
      </c>
      <c r="K76">
        <f>SUMIFS('Player Stats'!F:F, 'Player Stats'!B:B, Table1[[#This Row],[Away Team]], 'Player Stats'!A:A, Table1[[#This Row],[id]])</f>
        <v>21</v>
      </c>
      <c r="L76">
        <f>SUMIFS('Player Stats'!F:F, 'Player Stats'!B:B,Table1[[#This Row],[Home Team]], 'Player Stats'!A:A, Table1[[#This Row],[id]])</f>
        <v>18</v>
      </c>
      <c r="M76" s="3">
        <f>Table1[[#This Row],[Passing Completions Home]]/Table1[[#This Row],[Passing Attempts Home]]</f>
        <v>0.66666666666666663</v>
      </c>
      <c r="N76" s="3">
        <f>Table1[[#This Row],[Passing Completions Away]]/Table1[[#This Row],[Passing Attemps Away]]</f>
        <v>0.63636363636363635</v>
      </c>
      <c r="O76" s="7">
        <f>Table1[[#This Row],[Passing Attemps Away]]-Table1[[#This Row],[Passing Completions Away]]</f>
        <v>12</v>
      </c>
      <c r="P76" s="7">
        <f>Table1[[#This Row],[Passing Attempts Home]]-Table1[[#This Row],[Passing Completions Home]]</f>
        <v>9</v>
      </c>
      <c r="Q76" s="7"/>
    </row>
    <row r="77" spans="1:17" x14ac:dyDescent="0.3">
      <c r="A77" t="s">
        <v>317</v>
      </c>
      <c r="B77" t="s">
        <v>844</v>
      </c>
      <c r="C77" t="s">
        <v>4827</v>
      </c>
      <c r="D77">
        <v>25540</v>
      </c>
      <c r="E77" s="3">
        <f>Table1[[#This Row],[Percent Home]]</f>
        <v>0.70370370370370372</v>
      </c>
      <c r="F77" s="3">
        <f>Table1[[#This Row],[Percent Away]]</f>
        <v>0.66666666666666663</v>
      </c>
      <c r="G77">
        <v>45</v>
      </c>
      <c r="H77">
        <v>31</v>
      </c>
      <c r="I77" s="2">
        <f>SUMIFS('Player Stats'!D:D, 'Player Stats'!B:B, Table1[[#This Row],[Away Team]], 'Player Stats'!A:A, Table1[[#This Row],[id]])</f>
        <v>39</v>
      </c>
      <c r="J77" s="2">
        <f>SUMIFS('Player Stats'!D:D, 'Player Stats'!B:B, Table1[[#This Row],[Home Team]], 'Player Stats'!A:A, Table1[[#This Row],[id]])</f>
        <v>27</v>
      </c>
      <c r="K77">
        <f>SUMIFS('Player Stats'!F:F, 'Player Stats'!B:B, Table1[[#This Row],[Away Team]], 'Player Stats'!A:A, Table1[[#This Row],[id]])</f>
        <v>26</v>
      </c>
      <c r="L77">
        <f>SUMIFS('Player Stats'!F:F, 'Player Stats'!B:B,Table1[[#This Row],[Home Team]], 'Player Stats'!A:A, Table1[[#This Row],[id]])</f>
        <v>19</v>
      </c>
      <c r="M77" s="3">
        <f>Table1[[#This Row],[Passing Completions Home]]/Table1[[#This Row],[Passing Attempts Home]]</f>
        <v>0.70370370370370372</v>
      </c>
      <c r="N77" s="3">
        <f>Table1[[#This Row],[Passing Completions Away]]/Table1[[#This Row],[Passing Attemps Away]]</f>
        <v>0.66666666666666663</v>
      </c>
      <c r="O77" s="7">
        <f>Table1[[#This Row],[Passing Attemps Away]]-Table1[[#This Row],[Passing Completions Away]]</f>
        <v>13</v>
      </c>
      <c r="P77" s="7">
        <f>Table1[[#This Row],[Passing Attempts Home]]-Table1[[#This Row],[Passing Completions Home]]</f>
        <v>8</v>
      </c>
      <c r="Q77" s="7"/>
    </row>
    <row r="78" spans="1:17" x14ac:dyDescent="0.3">
      <c r="A78" t="s">
        <v>886</v>
      </c>
      <c r="B78" t="s">
        <v>787</v>
      </c>
      <c r="C78" t="s">
        <v>4824</v>
      </c>
      <c r="D78">
        <v>20829</v>
      </c>
      <c r="E78" s="3">
        <f>Table1[[#This Row],[Percent Home]]</f>
        <v>0.6333333333333333</v>
      </c>
      <c r="F78" s="3">
        <f>Table1[[#This Row],[Percent Away]]</f>
        <v>0.72727272727272729</v>
      </c>
      <c r="G78">
        <v>31</v>
      </c>
      <c r="H78">
        <v>45</v>
      </c>
      <c r="I78" s="2">
        <f>SUMIFS('Player Stats'!D:D, 'Player Stats'!B:B, Table1[[#This Row],[Away Team]], 'Player Stats'!A:A, Table1[[#This Row],[id]])</f>
        <v>44</v>
      </c>
      <c r="J78" s="2">
        <f>SUMIFS('Player Stats'!D:D, 'Player Stats'!B:B, Table1[[#This Row],[Home Team]], 'Player Stats'!A:A, Table1[[#This Row],[id]])</f>
        <v>30</v>
      </c>
      <c r="K78">
        <f>SUMIFS('Player Stats'!F:F, 'Player Stats'!B:B, Table1[[#This Row],[Away Team]], 'Player Stats'!A:A, Table1[[#This Row],[id]])</f>
        <v>32</v>
      </c>
      <c r="L78">
        <f>SUMIFS('Player Stats'!F:F, 'Player Stats'!B:B,Table1[[#This Row],[Home Team]], 'Player Stats'!A:A, Table1[[#This Row],[id]])</f>
        <v>19</v>
      </c>
      <c r="M78" s="3">
        <f>Table1[[#This Row],[Passing Completions Home]]/Table1[[#This Row],[Passing Attempts Home]]</f>
        <v>0.6333333333333333</v>
      </c>
      <c r="N78" s="3">
        <f>Table1[[#This Row],[Passing Completions Away]]/Table1[[#This Row],[Passing Attemps Away]]</f>
        <v>0.72727272727272729</v>
      </c>
      <c r="O78" s="7">
        <f>Table1[[#This Row],[Passing Attemps Away]]-Table1[[#This Row],[Passing Completions Away]]</f>
        <v>12</v>
      </c>
      <c r="P78" s="7">
        <f>Table1[[#This Row],[Passing Attempts Home]]-Table1[[#This Row],[Passing Completions Home]]</f>
        <v>11</v>
      </c>
      <c r="Q78" s="7"/>
    </row>
    <row r="79" spans="1:17" x14ac:dyDescent="0.3">
      <c r="A79" t="s">
        <v>648</v>
      </c>
      <c r="B79" t="s">
        <v>689</v>
      </c>
      <c r="C79" t="s">
        <v>4837</v>
      </c>
      <c r="D79">
        <v>19265</v>
      </c>
      <c r="E79" s="3">
        <f>Table1[[#This Row],[Percent Home]]</f>
        <v>0.59259259259259256</v>
      </c>
      <c r="F79" s="3">
        <f>Table1[[#This Row],[Percent Away]]</f>
        <v>0.54545454545454541</v>
      </c>
      <c r="G79">
        <v>31</v>
      </c>
      <c r="H79">
        <v>45</v>
      </c>
      <c r="I79" s="2">
        <f>SUMIFS('Player Stats'!D:D, 'Player Stats'!B:B, Table1[[#This Row],[Away Team]], 'Player Stats'!A:A, Table1[[#This Row],[id]])</f>
        <v>33</v>
      </c>
      <c r="J79" s="2">
        <f>SUMIFS('Player Stats'!D:D, 'Player Stats'!B:B, Table1[[#This Row],[Home Team]], 'Player Stats'!A:A, Table1[[#This Row],[id]])</f>
        <v>27</v>
      </c>
      <c r="K79">
        <f>SUMIFS('Player Stats'!F:F, 'Player Stats'!B:B, Table1[[#This Row],[Away Team]], 'Player Stats'!A:A, Table1[[#This Row],[id]])</f>
        <v>18</v>
      </c>
      <c r="L79">
        <f>SUMIFS('Player Stats'!F:F, 'Player Stats'!B:B,Table1[[#This Row],[Home Team]], 'Player Stats'!A:A, Table1[[#This Row],[id]])</f>
        <v>16</v>
      </c>
      <c r="M79" s="3">
        <f>Table1[[#This Row],[Passing Completions Home]]/Table1[[#This Row],[Passing Attempts Home]]</f>
        <v>0.59259259259259256</v>
      </c>
      <c r="N79" s="3">
        <f>Table1[[#This Row],[Passing Completions Away]]/Table1[[#This Row],[Passing Attemps Away]]</f>
        <v>0.54545454545454541</v>
      </c>
      <c r="O79" s="7">
        <f>Table1[[#This Row],[Passing Attemps Away]]-Table1[[#This Row],[Passing Completions Away]]</f>
        <v>15</v>
      </c>
      <c r="P79" s="7">
        <f>Table1[[#This Row],[Passing Attempts Home]]-Table1[[#This Row],[Passing Completions Home]]</f>
        <v>11</v>
      </c>
      <c r="Q79" s="7"/>
    </row>
    <row r="80" spans="1:17" x14ac:dyDescent="0.3">
      <c r="A80" t="s">
        <v>527</v>
      </c>
      <c r="B80" t="s">
        <v>886</v>
      </c>
      <c r="C80" t="s">
        <v>4820</v>
      </c>
      <c r="D80">
        <v>11707</v>
      </c>
      <c r="E80" s="3">
        <f>Table1[[#This Row],[Percent Home]]</f>
        <v>0.63636363636363635</v>
      </c>
      <c r="F80" s="3">
        <f>Table1[[#This Row],[Percent Away]]</f>
        <v>0.52631578947368418</v>
      </c>
      <c r="G80">
        <v>28</v>
      </c>
      <c r="H80">
        <v>48</v>
      </c>
      <c r="I80" s="2">
        <f>SUMIFS('Player Stats'!D:D, 'Player Stats'!B:B, Table1[[#This Row],[Away Team]], 'Player Stats'!A:A, Table1[[#This Row],[id]])</f>
        <v>19</v>
      </c>
      <c r="J80" s="2">
        <f>SUMIFS('Player Stats'!D:D, 'Player Stats'!B:B, Table1[[#This Row],[Home Team]], 'Player Stats'!A:A, Table1[[#This Row],[id]])</f>
        <v>33</v>
      </c>
      <c r="K80">
        <f>SUMIFS('Player Stats'!F:F, 'Player Stats'!B:B, Table1[[#This Row],[Away Team]], 'Player Stats'!A:A, Table1[[#This Row],[id]])</f>
        <v>10</v>
      </c>
      <c r="L80">
        <f>SUMIFS('Player Stats'!F:F, 'Player Stats'!B:B,Table1[[#This Row],[Home Team]], 'Player Stats'!A:A, Table1[[#This Row],[id]])</f>
        <v>21</v>
      </c>
      <c r="M80" s="3">
        <f>Table1[[#This Row],[Passing Completions Home]]/Table1[[#This Row],[Passing Attempts Home]]</f>
        <v>0.63636363636363635</v>
      </c>
      <c r="N80" s="3">
        <f>Table1[[#This Row],[Passing Completions Away]]/Table1[[#This Row],[Passing Attemps Away]]</f>
        <v>0.52631578947368418</v>
      </c>
      <c r="O80" s="7">
        <f>Table1[[#This Row],[Passing Attemps Away]]-Table1[[#This Row],[Passing Completions Away]]</f>
        <v>9</v>
      </c>
      <c r="P80" s="7">
        <f>Table1[[#This Row],[Passing Attempts Home]]-Table1[[#This Row],[Passing Completions Home]]</f>
        <v>12</v>
      </c>
      <c r="Q80" s="7"/>
    </row>
    <row r="81" spans="1:17" x14ac:dyDescent="0.3">
      <c r="A81" t="s">
        <v>728</v>
      </c>
      <c r="B81" t="s">
        <v>826</v>
      </c>
      <c r="C81" t="s">
        <v>4837</v>
      </c>
      <c r="D81">
        <v>11703</v>
      </c>
      <c r="E81" s="3">
        <f>Table1[[#This Row],[Percent Home]]</f>
        <v>0.52941176470588236</v>
      </c>
      <c r="F81" s="3">
        <f>Table1[[#This Row],[Percent Away]]</f>
        <v>0.64102564102564108</v>
      </c>
      <c r="G81">
        <v>35</v>
      </c>
      <c r="H81">
        <v>41</v>
      </c>
      <c r="I81" s="2">
        <f>SUMIFS('Player Stats'!D:D, 'Player Stats'!B:B, Table1[[#This Row],[Away Team]], 'Player Stats'!A:A, Table1[[#This Row],[id]])</f>
        <v>39</v>
      </c>
      <c r="J81" s="2">
        <f>SUMIFS('Player Stats'!D:D, 'Player Stats'!B:B, Table1[[#This Row],[Home Team]], 'Player Stats'!A:A, Table1[[#This Row],[id]])</f>
        <v>34</v>
      </c>
      <c r="K81">
        <f>SUMIFS('Player Stats'!F:F, 'Player Stats'!B:B, Table1[[#This Row],[Away Team]], 'Player Stats'!A:A, Table1[[#This Row],[id]])</f>
        <v>25</v>
      </c>
      <c r="L81">
        <f>SUMIFS('Player Stats'!F:F, 'Player Stats'!B:B,Table1[[#This Row],[Home Team]], 'Player Stats'!A:A, Table1[[#This Row],[id]])</f>
        <v>18</v>
      </c>
      <c r="M81" s="3">
        <f>Table1[[#This Row],[Passing Completions Home]]/Table1[[#This Row],[Passing Attempts Home]]</f>
        <v>0.52941176470588236</v>
      </c>
      <c r="N81" s="3">
        <f>Table1[[#This Row],[Passing Completions Away]]/Table1[[#This Row],[Passing Attemps Away]]</f>
        <v>0.64102564102564108</v>
      </c>
      <c r="O81" s="7">
        <f>Table1[[#This Row],[Passing Attemps Away]]-Table1[[#This Row],[Passing Completions Away]]</f>
        <v>14</v>
      </c>
      <c r="P81" s="7">
        <f>Table1[[#This Row],[Passing Attempts Home]]-Table1[[#This Row],[Passing Completions Home]]</f>
        <v>16</v>
      </c>
      <c r="Q81" s="7"/>
    </row>
    <row r="82" spans="1:17" x14ac:dyDescent="0.3">
      <c r="A82" t="s">
        <v>1181</v>
      </c>
      <c r="B82" t="s">
        <v>1153</v>
      </c>
      <c r="C82" t="s">
        <v>4803</v>
      </c>
      <c r="D82">
        <v>7309</v>
      </c>
      <c r="E82" s="3">
        <f>Table1[[#This Row],[Percent Home]]</f>
        <v>0.5714285714285714</v>
      </c>
      <c r="F82" s="3">
        <f>Table1[[#This Row],[Percent Away]]</f>
        <v>0.65</v>
      </c>
      <c r="G82">
        <v>31</v>
      </c>
      <c r="H82">
        <v>45</v>
      </c>
      <c r="I82" s="2">
        <f>SUMIFS('Player Stats'!D:D, 'Player Stats'!B:B, Table1[[#This Row],[Away Team]], 'Player Stats'!A:A, Table1[[#This Row],[id]])</f>
        <v>60</v>
      </c>
      <c r="J82" s="2">
        <f>SUMIFS('Player Stats'!D:D, 'Player Stats'!B:B, Table1[[#This Row],[Home Team]], 'Player Stats'!A:A, Table1[[#This Row],[id]])</f>
        <v>42</v>
      </c>
      <c r="K82">
        <f>SUMIFS('Player Stats'!F:F, 'Player Stats'!B:B, Table1[[#This Row],[Away Team]], 'Player Stats'!A:A, Table1[[#This Row],[id]])</f>
        <v>39</v>
      </c>
      <c r="L82">
        <f>SUMIFS('Player Stats'!F:F, 'Player Stats'!B:B,Table1[[#This Row],[Home Team]], 'Player Stats'!A:A, Table1[[#This Row],[id]])</f>
        <v>24</v>
      </c>
      <c r="M82" s="3">
        <f>Table1[[#This Row],[Passing Completions Home]]/Table1[[#This Row],[Passing Attempts Home]]</f>
        <v>0.5714285714285714</v>
      </c>
      <c r="N82" s="3">
        <f>Table1[[#This Row],[Passing Completions Away]]/Table1[[#This Row],[Passing Attemps Away]]</f>
        <v>0.65</v>
      </c>
      <c r="O82" s="7">
        <f>Table1[[#This Row],[Passing Attemps Away]]-Table1[[#This Row],[Passing Completions Away]]</f>
        <v>21</v>
      </c>
      <c r="P82" s="7">
        <f>Table1[[#This Row],[Passing Attempts Home]]-Table1[[#This Row],[Passing Completions Home]]</f>
        <v>18</v>
      </c>
      <c r="Q82" s="7"/>
    </row>
    <row r="83" spans="1:17" x14ac:dyDescent="0.3">
      <c r="A83" t="s">
        <v>365</v>
      </c>
      <c r="B83" t="s">
        <v>118</v>
      </c>
      <c r="C83" t="s">
        <v>4854</v>
      </c>
      <c r="D83">
        <v>4387</v>
      </c>
      <c r="E83" s="3">
        <f>Table1[[#This Row],[Percent Home]]</f>
        <v>0.65853658536585369</v>
      </c>
      <c r="F83" s="3">
        <f>Table1[[#This Row],[Percent Away]]</f>
        <v>0.7142857142857143</v>
      </c>
      <c r="G83">
        <v>25</v>
      </c>
      <c r="H83">
        <v>51</v>
      </c>
      <c r="I83" s="2">
        <f>SUMIFS('Player Stats'!D:D, 'Player Stats'!B:B, Table1[[#This Row],[Away Team]], 'Player Stats'!A:A, Table1[[#This Row],[id]])</f>
        <v>35</v>
      </c>
      <c r="J83" s="2">
        <f>SUMIFS('Player Stats'!D:D, 'Player Stats'!B:B, Table1[[#This Row],[Home Team]], 'Player Stats'!A:A, Table1[[#This Row],[id]])</f>
        <v>41</v>
      </c>
      <c r="K83">
        <f>SUMIFS('Player Stats'!F:F, 'Player Stats'!B:B, Table1[[#This Row],[Away Team]], 'Player Stats'!A:A, Table1[[#This Row],[id]])</f>
        <v>25</v>
      </c>
      <c r="L83">
        <f>SUMIFS('Player Stats'!F:F, 'Player Stats'!B:B,Table1[[#This Row],[Home Team]], 'Player Stats'!A:A, Table1[[#This Row],[id]])</f>
        <v>27</v>
      </c>
      <c r="M83" s="3">
        <f>Table1[[#This Row],[Passing Completions Home]]/Table1[[#This Row],[Passing Attempts Home]]</f>
        <v>0.65853658536585369</v>
      </c>
      <c r="N83" s="3">
        <f>Table1[[#This Row],[Passing Completions Away]]/Table1[[#This Row],[Passing Attemps Away]]</f>
        <v>0.7142857142857143</v>
      </c>
      <c r="O83" s="7">
        <f>Table1[[#This Row],[Passing Attemps Away]]-Table1[[#This Row],[Passing Completions Away]]</f>
        <v>10</v>
      </c>
      <c r="P83" s="7">
        <f>Table1[[#This Row],[Passing Attempts Home]]-Table1[[#This Row],[Passing Completions Home]]</f>
        <v>14</v>
      </c>
      <c r="Q83" s="7"/>
    </row>
    <row r="84" spans="1:17" x14ac:dyDescent="0.3">
      <c r="A84" t="s">
        <v>572</v>
      </c>
      <c r="B84" t="s">
        <v>1128</v>
      </c>
      <c r="C84" t="s">
        <v>4811</v>
      </c>
      <c r="D84">
        <v>23969</v>
      </c>
      <c r="E84" s="3">
        <f>Table1[[#This Row],[Percent Home]]</f>
        <v>0.5</v>
      </c>
      <c r="F84" s="3">
        <f>Table1[[#This Row],[Percent Away]]</f>
        <v>0.63265306122448983</v>
      </c>
      <c r="G84">
        <v>40</v>
      </c>
      <c r="H84">
        <v>35</v>
      </c>
      <c r="I84" s="2">
        <f>SUMIFS('Player Stats'!D:D, 'Player Stats'!B:B, Table1[[#This Row],[Away Team]], 'Player Stats'!A:A, Table1[[#This Row],[id]])</f>
        <v>49</v>
      </c>
      <c r="J84" s="2">
        <f>SUMIFS('Player Stats'!D:D, 'Player Stats'!B:B, Table1[[#This Row],[Home Team]], 'Player Stats'!A:A, Table1[[#This Row],[id]])</f>
        <v>24</v>
      </c>
      <c r="K84">
        <f>SUMIFS('Player Stats'!F:F, 'Player Stats'!B:B, Table1[[#This Row],[Away Team]], 'Player Stats'!A:A, Table1[[#This Row],[id]])</f>
        <v>31</v>
      </c>
      <c r="L84">
        <f>SUMIFS('Player Stats'!F:F, 'Player Stats'!B:B,Table1[[#This Row],[Home Team]], 'Player Stats'!A:A, Table1[[#This Row],[id]])</f>
        <v>12</v>
      </c>
      <c r="M84" s="3">
        <f>Table1[[#This Row],[Passing Completions Home]]/Table1[[#This Row],[Passing Attempts Home]]</f>
        <v>0.5</v>
      </c>
      <c r="N84" s="3">
        <f>Table1[[#This Row],[Passing Completions Away]]/Table1[[#This Row],[Passing Attemps Away]]</f>
        <v>0.63265306122448983</v>
      </c>
      <c r="O84" s="7">
        <f>Table1[[#This Row],[Passing Attemps Away]]-Table1[[#This Row],[Passing Completions Away]]</f>
        <v>18</v>
      </c>
      <c r="P84" s="7">
        <f>Table1[[#This Row],[Passing Attempts Home]]-Table1[[#This Row],[Passing Completions Home]]</f>
        <v>12</v>
      </c>
      <c r="Q84" s="7"/>
    </row>
    <row r="85" spans="1:17" x14ac:dyDescent="0.3">
      <c r="A85" t="s">
        <v>87</v>
      </c>
      <c r="B85" t="s">
        <v>281</v>
      </c>
      <c r="C85" t="s">
        <v>4789</v>
      </c>
      <c r="D85">
        <v>25503</v>
      </c>
      <c r="E85" s="3">
        <f>Table1[[#This Row],[Percent Home]]</f>
        <v>0.68421052631578949</v>
      </c>
      <c r="F85" s="3">
        <f>Table1[[#This Row],[Percent Away]]</f>
        <v>0.51724137931034486</v>
      </c>
      <c r="G85">
        <v>47</v>
      </c>
      <c r="H85">
        <v>28</v>
      </c>
      <c r="I85" s="2">
        <f>SUMIFS('Player Stats'!D:D, 'Player Stats'!B:B, Table1[[#This Row],[Away Team]], 'Player Stats'!A:A, Table1[[#This Row],[id]])</f>
        <v>29</v>
      </c>
      <c r="J85" s="2">
        <f>SUMIFS('Player Stats'!D:D, 'Player Stats'!B:B, Table1[[#This Row],[Home Team]], 'Player Stats'!A:A, Table1[[#This Row],[id]])</f>
        <v>38</v>
      </c>
      <c r="K85">
        <f>SUMIFS('Player Stats'!F:F, 'Player Stats'!B:B, Table1[[#This Row],[Away Team]], 'Player Stats'!A:A, Table1[[#This Row],[id]])</f>
        <v>15</v>
      </c>
      <c r="L85">
        <f>SUMIFS('Player Stats'!F:F, 'Player Stats'!B:B,Table1[[#This Row],[Home Team]], 'Player Stats'!A:A, Table1[[#This Row],[id]])</f>
        <v>26</v>
      </c>
      <c r="M85" s="3">
        <f>Table1[[#This Row],[Passing Completions Home]]/Table1[[#This Row],[Passing Attempts Home]]</f>
        <v>0.68421052631578949</v>
      </c>
      <c r="N85" s="3">
        <f>Table1[[#This Row],[Passing Completions Away]]/Table1[[#This Row],[Passing Attemps Away]]</f>
        <v>0.51724137931034486</v>
      </c>
      <c r="O85" s="7">
        <f>Table1[[#This Row],[Passing Attemps Away]]-Table1[[#This Row],[Passing Completions Away]]</f>
        <v>14</v>
      </c>
      <c r="P85" s="7">
        <f>Table1[[#This Row],[Passing Attempts Home]]-Table1[[#This Row],[Passing Completions Home]]</f>
        <v>12</v>
      </c>
      <c r="Q85" s="7"/>
    </row>
    <row r="86" spans="1:17" x14ac:dyDescent="0.3">
      <c r="A86" t="s">
        <v>786</v>
      </c>
      <c r="B86" t="s">
        <v>138</v>
      </c>
      <c r="C86" t="s">
        <v>4801</v>
      </c>
      <c r="D86">
        <v>25511</v>
      </c>
      <c r="E86" s="3">
        <f>Table1[[#This Row],[Percent Home]]</f>
        <v>0.66666666666666663</v>
      </c>
      <c r="F86" s="3">
        <f>Table1[[#This Row],[Percent Away]]</f>
        <v>0.67647058823529416</v>
      </c>
      <c r="G86">
        <v>31</v>
      </c>
      <c r="H86">
        <v>44</v>
      </c>
      <c r="I86" s="2">
        <f>SUMIFS('Player Stats'!D:D, 'Player Stats'!B:B, Table1[[#This Row],[Away Team]], 'Player Stats'!A:A, Table1[[#This Row],[id]])</f>
        <v>34</v>
      </c>
      <c r="J86" s="2">
        <f>SUMIFS('Player Stats'!D:D, 'Player Stats'!B:B, Table1[[#This Row],[Home Team]], 'Player Stats'!A:A, Table1[[#This Row],[id]])</f>
        <v>39</v>
      </c>
      <c r="K86">
        <f>SUMIFS('Player Stats'!F:F, 'Player Stats'!B:B, Table1[[#This Row],[Away Team]], 'Player Stats'!A:A, Table1[[#This Row],[id]])</f>
        <v>23</v>
      </c>
      <c r="L86">
        <f>SUMIFS('Player Stats'!F:F, 'Player Stats'!B:B,Table1[[#This Row],[Home Team]], 'Player Stats'!A:A, Table1[[#This Row],[id]])</f>
        <v>26</v>
      </c>
      <c r="M86" s="3">
        <f>Table1[[#This Row],[Passing Completions Home]]/Table1[[#This Row],[Passing Attempts Home]]</f>
        <v>0.66666666666666663</v>
      </c>
      <c r="N86" s="3">
        <f>Table1[[#This Row],[Passing Completions Away]]/Table1[[#This Row],[Passing Attemps Away]]</f>
        <v>0.67647058823529416</v>
      </c>
      <c r="O86" s="7">
        <f>Table1[[#This Row],[Passing Attemps Away]]-Table1[[#This Row],[Passing Completions Away]]</f>
        <v>11</v>
      </c>
      <c r="P86" s="7">
        <f>Table1[[#This Row],[Passing Attempts Home]]-Table1[[#This Row],[Passing Completions Home]]</f>
        <v>13</v>
      </c>
      <c r="Q86" s="7"/>
    </row>
    <row r="87" spans="1:17" x14ac:dyDescent="0.3">
      <c r="A87" t="s">
        <v>808</v>
      </c>
      <c r="B87" t="s">
        <v>806</v>
      </c>
      <c r="C87" t="s">
        <v>4816</v>
      </c>
      <c r="D87">
        <v>20830</v>
      </c>
      <c r="E87" s="3">
        <f>Table1[[#This Row],[Percent Home]]</f>
        <v>0.66666666666666663</v>
      </c>
      <c r="F87" s="3">
        <f>Table1[[#This Row],[Percent Away]]</f>
        <v>0.77500000000000002</v>
      </c>
      <c r="G87">
        <v>35</v>
      </c>
      <c r="H87">
        <v>40</v>
      </c>
      <c r="I87" s="2">
        <f>SUMIFS('Player Stats'!D:D, 'Player Stats'!B:B, Table1[[#This Row],[Away Team]], 'Player Stats'!A:A, Table1[[#This Row],[id]])</f>
        <v>40</v>
      </c>
      <c r="J87" s="2">
        <f>SUMIFS('Player Stats'!D:D, 'Player Stats'!B:B, Table1[[#This Row],[Home Team]], 'Player Stats'!A:A, Table1[[#This Row],[id]])</f>
        <v>24</v>
      </c>
      <c r="K87">
        <f>SUMIFS('Player Stats'!F:F, 'Player Stats'!B:B, Table1[[#This Row],[Away Team]], 'Player Stats'!A:A, Table1[[#This Row],[id]])</f>
        <v>31</v>
      </c>
      <c r="L87">
        <f>SUMIFS('Player Stats'!F:F, 'Player Stats'!B:B,Table1[[#This Row],[Home Team]], 'Player Stats'!A:A, Table1[[#This Row],[id]])</f>
        <v>16</v>
      </c>
      <c r="M87" s="3">
        <f>Table1[[#This Row],[Passing Completions Home]]/Table1[[#This Row],[Passing Attempts Home]]</f>
        <v>0.66666666666666663</v>
      </c>
      <c r="N87" s="3">
        <f>Table1[[#This Row],[Passing Completions Away]]/Table1[[#This Row],[Passing Attemps Away]]</f>
        <v>0.77500000000000002</v>
      </c>
      <c r="O87" s="7">
        <f>Table1[[#This Row],[Passing Attemps Away]]-Table1[[#This Row],[Passing Completions Away]]</f>
        <v>9</v>
      </c>
      <c r="P87" s="7">
        <f>Table1[[#This Row],[Passing Attempts Home]]-Table1[[#This Row],[Passing Completions Home]]</f>
        <v>8</v>
      </c>
      <c r="Q87" s="7"/>
    </row>
    <row r="88" spans="1:17" x14ac:dyDescent="0.3">
      <c r="A88" t="s">
        <v>1078</v>
      </c>
      <c r="B88" t="s">
        <v>1021</v>
      </c>
      <c r="C88" t="s">
        <v>4791</v>
      </c>
      <c r="D88">
        <v>23942</v>
      </c>
      <c r="E88" s="3">
        <f>Table1[[#This Row],[Percent Home]]</f>
        <v>0.55555555555555558</v>
      </c>
      <c r="F88" s="3">
        <f>Table1[[#This Row],[Percent Away]]</f>
        <v>0.67567567567567566</v>
      </c>
      <c r="G88">
        <v>23</v>
      </c>
      <c r="H88">
        <v>52</v>
      </c>
      <c r="I88" s="2">
        <f>SUMIFS('Player Stats'!D:D, 'Player Stats'!B:B, Table1[[#This Row],[Away Team]], 'Player Stats'!A:A, Table1[[#This Row],[id]])</f>
        <v>37</v>
      </c>
      <c r="J88" s="2">
        <f>SUMIFS('Player Stats'!D:D, 'Player Stats'!B:B, Table1[[#This Row],[Home Team]], 'Player Stats'!A:A, Table1[[#This Row],[id]])</f>
        <v>27</v>
      </c>
      <c r="K88">
        <f>SUMIFS('Player Stats'!F:F, 'Player Stats'!B:B, Table1[[#This Row],[Away Team]], 'Player Stats'!A:A, Table1[[#This Row],[id]])</f>
        <v>25</v>
      </c>
      <c r="L88">
        <f>SUMIFS('Player Stats'!F:F, 'Player Stats'!B:B,Table1[[#This Row],[Home Team]], 'Player Stats'!A:A, Table1[[#This Row],[id]])</f>
        <v>15</v>
      </c>
      <c r="M88" s="3">
        <f>Table1[[#This Row],[Passing Completions Home]]/Table1[[#This Row],[Passing Attempts Home]]</f>
        <v>0.55555555555555558</v>
      </c>
      <c r="N88" s="3">
        <f>Table1[[#This Row],[Passing Completions Away]]/Table1[[#This Row],[Passing Attemps Away]]</f>
        <v>0.67567567567567566</v>
      </c>
      <c r="O88" s="7">
        <f>Table1[[#This Row],[Passing Attemps Away]]-Table1[[#This Row],[Passing Completions Away]]</f>
        <v>12</v>
      </c>
      <c r="P88" s="7">
        <f>Table1[[#This Row],[Passing Attempts Home]]-Table1[[#This Row],[Passing Completions Home]]</f>
        <v>12</v>
      </c>
      <c r="Q88" s="7"/>
    </row>
    <row r="89" spans="1:17" x14ac:dyDescent="0.3">
      <c r="A89" t="s">
        <v>479</v>
      </c>
      <c r="B89" t="s">
        <v>1128</v>
      </c>
      <c r="C89" t="s">
        <v>4803</v>
      </c>
      <c r="D89">
        <v>19249</v>
      </c>
      <c r="E89" s="3">
        <f>Table1[[#This Row],[Percent Home]]</f>
        <v>0.52</v>
      </c>
      <c r="F89" s="3">
        <f>Table1[[#This Row],[Percent Away]]</f>
        <v>0.76923076923076927</v>
      </c>
      <c r="G89">
        <v>26</v>
      </c>
      <c r="H89">
        <v>49</v>
      </c>
      <c r="I89" s="2">
        <f>SUMIFS('Player Stats'!D:D, 'Player Stats'!B:B, Table1[[#This Row],[Away Team]], 'Player Stats'!A:A, Table1[[#This Row],[id]])</f>
        <v>13</v>
      </c>
      <c r="J89" s="2">
        <f>SUMIFS('Player Stats'!D:D, 'Player Stats'!B:B, Table1[[#This Row],[Home Team]], 'Player Stats'!A:A, Table1[[#This Row],[id]])</f>
        <v>50</v>
      </c>
      <c r="K89">
        <f>SUMIFS('Player Stats'!F:F, 'Player Stats'!B:B, Table1[[#This Row],[Away Team]], 'Player Stats'!A:A, Table1[[#This Row],[id]])</f>
        <v>10</v>
      </c>
      <c r="L89">
        <f>SUMIFS('Player Stats'!F:F, 'Player Stats'!B:B,Table1[[#This Row],[Home Team]], 'Player Stats'!A:A, Table1[[#This Row],[id]])</f>
        <v>26</v>
      </c>
      <c r="M89" s="3">
        <f>Table1[[#This Row],[Passing Completions Home]]/Table1[[#This Row],[Passing Attempts Home]]</f>
        <v>0.52</v>
      </c>
      <c r="N89" s="3">
        <f>Table1[[#This Row],[Passing Completions Away]]/Table1[[#This Row],[Passing Attemps Away]]</f>
        <v>0.76923076923076927</v>
      </c>
      <c r="O89" s="7">
        <f>Table1[[#This Row],[Passing Attemps Away]]-Table1[[#This Row],[Passing Completions Away]]</f>
        <v>3</v>
      </c>
      <c r="P89" s="7">
        <f>Table1[[#This Row],[Passing Attempts Home]]-Table1[[#This Row],[Passing Completions Home]]</f>
        <v>24</v>
      </c>
      <c r="Q89" s="7"/>
    </row>
    <row r="90" spans="1:17" x14ac:dyDescent="0.3">
      <c r="A90" t="s">
        <v>826</v>
      </c>
      <c r="B90" t="s">
        <v>1063</v>
      </c>
      <c r="C90" t="s">
        <v>4824</v>
      </c>
      <c r="D90">
        <v>14744</v>
      </c>
      <c r="E90" s="3">
        <f>Table1[[#This Row],[Percent Home]]</f>
        <v>0.6</v>
      </c>
      <c r="F90" s="3">
        <f>Table1[[#This Row],[Percent Away]]</f>
        <v>0.88571428571428568</v>
      </c>
      <c r="G90">
        <v>24</v>
      </c>
      <c r="H90">
        <v>51</v>
      </c>
      <c r="I90" s="2">
        <f>SUMIFS('Player Stats'!D:D, 'Player Stats'!B:B, Table1[[#This Row],[Away Team]], 'Player Stats'!A:A, Table1[[#This Row],[id]])</f>
        <v>35</v>
      </c>
      <c r="J90" s="2">
        <f>SUMIFS('Player Stats'!D:D, 'Player Stats'!B:B, Table1[[#This Row],[Home Team]], 'Player Stats'!A:A, Table1[[#This Row],[id]])</f>
        <v>45</v>
      </c>
      <c r="K90">
        <f>SUMIFS('Player Stats'!F:F, 'Player Stats'!B:B, Table1[[#This Row],[Away Team]], 'Player Stats'!A:A, Table1[[#This Row],[id]])</f>
        <v>31</v>
      </c>
      <c r="L90">
        <f>SUMIFS('Player Stats'!F:F, 'Player Stats'!B:B,Table1[[#This Row],[Home Team]], 'Player Stats'!A:A, Table1[[#This Row],[id]])</f>
        <v>27</v>
      </c>
      <c r="M90" s="3">
        <f>Table1[[#This Row],[Passing Completions Home]]/Table1[[#This Row],[Passing Attempts Home]]</f>
        <v>0.6</v>
      </c>
      <c r="N90" s="3">
        <f>Table1[[#This Row],[Passing Completions Away]]/Table1[[#This Row],[Passing Attemps Away]]</f>
        <v>0.88571428571428568</v>
      </c>
      <c r="O90" s="7">
        <f>Table1[[#This Row],[Passing Attemps Away]]-Table1[[#This Row],[Passing Completions Away]]</f>
        <v>4</v>
      </c>
      <c r="P90" s="7">
        <f>Table1[[#This Row],[Passing Attempts Home]]-Table1[[#This Row],[Passing Completions Home]]</f>
        <v>18</v>
      </c>
      <c r="Q90" s="7"/>
    </row>
    <row r="91" spans="1:17" x14ac:dyDescent="0.3">
      <c r="A91" t="s">
        <v>728</v>
      </c>
      <c r="B91" t="s">
        <v>1542</v>
      </c>
      <c r="C91" t="s">
        <v>4823</v>
      </c>
      <c r="D91">
        <v>7319</v>
      </c>
      <c r="E91" s="3">
        <f>Table1[[#This Row],[Percent Home]]</f>
        <v>0.5714285714285714</v>
      </c>
      <c r="F91" s="3">
        <f>Table1[[#This Row],[Percent Away]]</f>
        <v>0.52941176470588236</v>
      </c>
      <c r="G91">
        <v>38</v>
      </c>
      <c r="H91">
        <v>37</v>
      </c>
      <c r="I91" s="2">
        <f>SUMIFS('Player Stats'!D:D, 'Player Stats'!B:B, Table1[[#This Row],[Away Team]], 'Player Stats'!A:A, Table1[[#This Row],[id]])</f>
        <v>34</v>
      </c>
      <c r="J91" s="2">
        <f>SUMIFS('Player Stats'!D:D, 'Player Stats'!B:B, Table1[[#This Row],[Home Team]], 'Player Stats'!A:A, Table1[[#This Row],[id]])</f>
        <v>28</v>
      </c>
      <c r="K91">
        <f>SUMIFS('Player Stats'!F:F, 'Player Stats'!B:B, Table1[[#This Row],[Away Team]], 'Player Stats'!A:A, Table1[[#This Row],[id]])</f>
        <v>18</v>
      </c>
      <c r="L91">
        <f>SUMIFS('Player Stats'!F:F, 'Player Stats'!B:B,Table1[[#This Row],[Home Team]], 'Player Stats'!A:A, Table1[[#This Row],[id]])</f>
        <v>16</v>
      </c>
      <c r="M91" s="3">
        <f>Table1[[#This Row],[Passing Completions Home]]/Table1[[#This Row],[Passing Attempts Home]]</f>
        <v>0.5714285714285714</v>
      </c>
      <c r="N91" s="3">
        <f>Table1[[#This Row],[Passing Completions Away]]/Table1[[#This Row],[Passing Attemps Away]]</f>
        <v>0.52941176470588236</v>
      </c>
      <c r="O91" s="7">
        <f>Table1[[#This Row],[Passing Attemps Away]]-Table1[[#This Row],[Passing Completions Away]]</f>
        <v>16</v>
      </c>
      <c r="P91" s="7">
        <f>Table1[[#This Row],[Passing Attempts Home]]-Table1[[#This Row],[Passing Completions Home]]</f>
        <v>12</v>
      </c>
      <c r="Q91" s="7"/>
    </row>
    <row r="92" spans="1:17" x14ac:dyDescent="0.3">
      <c r="A92" t="s">
        <v>863</v>
      </c>
      <c r="B92" t="s">
        <v>886</v>
      </c>
      <c r="C92" t="s">
        <v>4816</v>
      </c>
      <c r="D92">
        <v>7322</v>
      </c>
      <c r="E92" s="3">
        <f>Table1[[#This Row],[Percent Home]]</f>
        <v>0.66666666666666663</v>
      </c>
      <c r="F92" s="3">
        <f>Table1[[#This Row],[Percent Away]]</f>
        <v>0.51428571428571423</v>
      </c>
      <c r="G92">
        <v>19</v>
      </c>
      <c r="H92">
        <v>55</v>
      </c>
      <c r="I92" s="2">
        <f>SUMIFS('Player Stats'!D:D, 'Player Stats'!B:B, Table1[[#This Row],[Away Team]], 'Player Stats'!A:A, Table1[[#This Row],[id]])</f>
        <v>35</v>
      </c>
      <c r="J92" s="2">
        <f>SUMIFS('Player Stats'!D:D, 'Player Stats'!B:B, Table1[[#This Row],[Home Team]], 'Player Stats'!A:A, Table1[[#This Row],[id]])</f>
        <v>36</v>
      </c>
      <c r="K92">
        <f>SUMIFS('Player Stats'!F:F, 'Player Stats'!B:B, Table1[[#This Row],[Away Team]], 'Player Stats'!A:A, Table1[[#This Row],[id]])</f>
        <v>18</v>
      </c>
      <c r="L92">
        <f>SUMIFS('Player Stats'!F:F, 'Player Stats'!B:B,Table1[[#This Row],[Home Team]], 'Player Stats'!A:A, Table1[[#This Row],[id]])</f>
        <v>24</v>
      </c>
      <c r="M92" s="3">
        <f>Table1[[#This Row],[Passing Completions Home]]/Table1[[#This Row],[Passing Attempts Home]]</f>
        <v>0.66666666666666663</v>
      </c>
      <c r="N92" s="3">
        <f>Table1[[#This Row],[Passing Completions Away]]/Table1[[#This Row],[Passing Attemps Away]]</f>
        <v>0.51428571428571423</v>
      </c>
      <c r="O92" s="7">
        <f>Table1[[#This Row],[Passing Attemps Away]]-Table1[[#This Row],[Passing Completions Away]]</f>
        <v>17</v>
      </c>
      <c r="P92" s="7">
        <f>Table1[[#This Row],[Passing Attempts Home]]-Table1[[#This Row],[Passing Completions Home]]</f>
        <v>12</v>
      </c>
      <c r="Q92" s="7"/>
    </row>
    <row r="93" spans="1:17" x14ac:dyDescent="0.3">
      <c r="A93" t="s">
        <v>828</v>
      </c>
      <c r="B93" t="s">
        <v>692</v>
      </c>
      <c r="C93" t="s">
        <v>4817</v>
      </c>
      <c r="D93">
        <v>23968</v>
      </c>
      <c r="E93" s="3">
        <f>Table1[[#This Row],[Percent Home]]</f>
        <v>0.77272727272727271</v>
      </c>
      <c r="F93" s="3">
        <f>Table1[[#This Row],[Percent Away]]</f>
        <v>0.4838709677419355</v>
      </c>
      <c r="G93">
        <v>45</v>
      </c>
      <c r="H93">
        <v>28</v>
      </c>
      <c r="I93" s="2">
        <f>SUMIFS('Player Stats'!D:D, 'Player Stats'!B:B, Table1[[#This Row],[Away Team]], 'Player Stats'!A:A, Table1[[#This Row],[id]])</f>
        <v>31</v>
      </c>
      <c r="J93" s="2">
        <f>SUMIFS('Player Stats'!D:D, 'Player Stats'!B:B, Table1[[#This Row],[Home Team]], 'Player Stats'!A:A, Table1[[#This Row],[id]])</f>
        <v>22</v>
      </c>
      <c r="K93">
        <f>SUMIFS('Player Stats'!F:F, 'Player Stats'!B:B, Table1[[#This Row],[Away Team]], 'Player Stats'!A:A, Table1[[#This Row],[id]])</f>
        <v>15</v>
      </c>
      <c r="L93">
        <f>SUMIFS('Player Stats'!F:F, 'Player Stats'!B:B,Table1[[#This Row],[Home Team]], 'Player Stats'!A:A, Table1[[#This Row],[id]])</f>
        <v>17</v>
      </c>
      <c r="M93" s="3">
        <f>Table1[[#This Row],[Passing Completions Home]]/Table1[[#This Row],[Passing Attempts Home]]</f>
        <v>0.77272727272727271</v>
      </c>
      <c r="N93" s="3">
        <f>Table1[[#This Row],[Passing Completions Away]]/Table1[[#This Row],[Passing Attemps Away]]</f>
        <v>0.4838709677419355</v>
      </c>
      <c r="O93" s="7">
        <f>Table1[[#This Row],[Passing Attemps Away]]-Table1[[#This Row],[Passing Completions Away]]</f>
        <v>16</v>
      </c>
      <c r="P93" s="7">
        <f>Table1[[#This Row],[Passing Attempts Home]]-Table1[[#This Row],[Passing Completions Home]]</f>
        <v>5</v>
      </c>
      <c r="Q93" s="7"/>
    </row>
    <row r="94" spans="1:17" x14ac:dyDescent="0.3">
      <c r="A94" t="s">
        <v>1715</v>
      </c>
      <c r="B94" t="s">
        <v>64</v>
      </c>
      <c r="C94" t="s">
        <v>4793</v>
      </c>
      <c r="D94">
        <v>20808</v>
      </c>
      <c r="E94" s="3">
        <f>Table1[[#This Row],[Percent Home]]</f>
        <v>0.51724137931034486</v>
      </c>
      <c r="F94" s="3">
        <f>Table1[[#This Row],[Percent Away]]</f>
        <v>0.43333333333333335</v>
      </c>
      <c r="G94">
        <v>49</v>
      </c>
      <c r="H94">
        <v>24</v>
      </c>
      <c r="I94" s="2">
        <f>SUMIFS('Player Stats'!D:D, 'Player Stats'!B:B, Table1[[#This Row],[Away Team]], 'Player Stats'!A:A, Table1[[#This Row],[id]])</f>
        <v>30</v>
      </c>
      <c r="J94" s="2">
        <f>SUMIFS('Player Stats'!D:D, 'Player Stats'!B:B, Table1[[#This Row],[Home Team]], 'Player Stats'!A:A, Table1[[#This Row],[id]])</f>
        <v>29</v>
      </c>
      <c r="K94">
        <f>SUMIFS('Player Stats'!F:F, 'Player Stats'!B:B, Table1[[#This Row],[Away Team]], 'Player Stats'!A:A, Table1[[#This Row],[id]])</f>
        <v>13</v>
      </c>
      <c r="L94">
        <f>SUMIFS('Player Stats'!F:F, 'Player Stats'!B:B,Table1[[#This Row],[Home Team]], 'Player Stats'!A:A, Table1[[#This Row],[id]])</f>
        <v>15</v>
      </c>
      <c r="M94" s="3">
        <f>Table1[[#This Row],[Passing Completions Home]]/Table1[[#This Row],[Passing Attempts Home]]</f>
        <v>0.51724137931034486</v>
      </c>
      <c r="N94" s="3">
        <f>Table1[[#This Row],[Passing Completions Away]]/Table1[[#This Row],[Passing Attemps Away]]</f>
        <v>0.43333333333333335</v>
      </c>
      <c r="O94" s="7">
        <f>Table1[[#This Row],[Passing Attemps Away]]-Table1[[#This Row],[Passing Completions Away]]</f>
        <v>17</v>
      </c>
      <c r="P94" s="7">
        <f>Table1[[#This Row],[Passing Attempts Home]]-Table1[[#This Row],[Passing Completions Home]]</f>
        <v>14</v>
      </c>
      <c r="Q94" s="7"/>
    </row>
    <row r="95" spans="1:17" x14ac:dyDescent="0.3">
      <c r="A95" t="s">
        <v>505</v>
      </c>
      <c r="B95" t="s">
        <v>882</v>
      </c>
      <c r="C95" t="s">
        <v>4821</v>
      </c>
      <c r="D95">
        <v>14740</v>
      </c>
      <c r="E95" s="3">
        <f>Table1[[#This Row],[Percent Home]]</f>
        <v>0.60606060606060608</v>
      </c>
      <c r="F95" s="3">
        <f>Table1[[#This Row],[Percent Away]]</f>
        <v>0.60256410256410253</v>
      </c>
      <c r="G95">
        <v>38</v>
      </c>
      <c r="H95">
        <v>35</v>
      </c>
      <c r="I95" s="2">
        <f>SUMIFS('Player Stats'!D:D, 'Player Stats'!B:B, Table1[[#This Row],[Away Team]], 'Player Stats'!A:A, Table1[[#This Row],[id]])</f>
        <v>78</v>
      </c>
      <c r="J95" s="2">
        <f>SUMIFS('Player Stats'!D:D, 'Player Stats'!B:B, Table1[[#This Row],[Home Team]], 'Player Stats'!A:A, Table1[[#This Row],[id]])</f>
        <v>33</v>
      </c>
      <c r="K95">
        <f>SUMIFS('Player Stats'!F:F, 'Player Stats'!B:B, Table1[[#This Row],[Away Team]], 'Player Stats'!A:A, Table1[[#This Row],[id]])</f>
        <v>47</v>
      </c>
      <c r="L95">
        <f>SUMIFS('Player Stats'!F:F, 'Player Stats'!B:B,Table1[[#This Row],[Home Team]], 'Player Stats'!A:A, Table1[[#This Row],[id]])</f>
        <v>20</v>
      </c>
      <c r="M95" s="3">
        <f>Table1[[#This Row],[Passing Completions Home]]/Table1[[#This Row],[Passing Attempts Home]]</f>
        <v>0.60606060606060608</v>
      </c>
      <c r="N95" s="3">
        <f>Table1[[#This Row],[Passing Completions Away]]/Table1[[#This Row],[Passing Attemps Away]]</f>
        <v>0.60256410256410253</v>
      </c>
      <c r="O95" s="7">
        <f>Table1[[#This Row],[Passing Attemps Away]]-Table1[[#This Row],[Passing Completions Away]]</f>
        <v>31</v>
      </c>
      <c r="P95" s="7">
        <f>Table1[[#This Row],[Passing Attempts Home]]-Table1[[#This Row],[Passing Completions Home]]</f>
        <v>13</v>
      </c>
      <c r="Q95" s="7"/>
    </row>
    <row r="96" spans="1:17" x14ac:dyDescent="0.3">
      <c r="A96" t="s">
        <v>626</v>
      </c>
      <c r="B96" t="s">
        <v>1331</v>
      </c>
      <c r="C96" t="s">
        <v>4803</v>
      </c>
      <c r="D96">
        <v>13241</v>
      </c>
      <c r="E96" s="3">
        <f>Table1[[#This Row],[Percent Home]]</f>
        <v>0.5625</v>
      </c>
      <c r="F96" s="3">
        <f>Table1[[#This Row],[Percent Away]]</f>
        <v>0.5490196078431373</v>
      </c>
      <c r="G96">
        <v>42</v>
      </c>
      <c r="H96">
        <v>31</v>
      </c>
      <c r="I96" s="2">
        <f>SUMIFS('Player Stats'!D:D, 'Player Stats'!B:B, Table1[[#This Row],[Away Team]], 'Player Stats'!A:A, Table1[[#This Row],[id]])</f>
        <v>51</v>
      </c>
      <c r="J96" s="2">
        <f>SUMIFS('Player Stats'!D:D, 'Player Stats'!B:B, Table1[[#This Row],[Home Team]], 'Player Stats'!A:A, Table1[[#This Row],[id]])</f>
        <v>32</v>
      </c>
      <c r="K96">
        <f>SUMIFS('Player Stats'!F:F, 'Player Stats'!B:B, Table1[[#This Row],[Away Team]], 'Player Stats'!A:A, Table1[[#This Row],[id]])</f>
        <v>28</v>
      </c>
      <c r="L96">
        <f>SUMIFS('Player Stats'!F:F, 'Player Stats'!B:B,Table1[[#This Row],[Home Team]], 'Player Stats'!A:A, Table1[[#This Row],[id]])</f>
        <v>18</v>
      </c>
      <c r="M96" s="3">
        <f>Table1[[#This Row],[Passing Completions Home]]/Table1[[#This Row],[Passing Attempts Home]]</f>
        <v>0.5625</v>
      </c>
      <c r="N96" s="3">
        <f>Table1[[#This Row],[Passing Completions Away]]/Table1[[#This Row],[Passing Attemps Away]]</f>
        <v>0.5490196078431373</v>
      </c>
      <c r="O96" s="7">
        <f>Table1[[#This Row],[Passing Attemps Away]]-Table1[[#This Row],[Passing Completions Away]]</f>
        <v>23</v>
      </c>
      <c r="P96" s="7">
        <f>Table1[[#This Row],[Passing Attempts Home]]-Table1[[#This Row],[Passing Completions Home]]</f>
        <v>14</v>
      </c>
      <c r="Q96" s="7"/>
    </row>
    <row r="97" spans="1:17" x14ac:dyDescent="0.3">
      <c r="A97" t="s">
        <v>746</v>
      </c>
      <c r="B97" t="s">
        <v>527</v>
      </c>
      <c r="C97" t="s">
        <v>4836</v>
      </c>
      <c r="D97">
        <v>10217</v>
      </c>
      <c r="E97" s="3">
        <f>Table1[[#This Row],[Percent Home]]</f>
        <v>0.6</v>
      </c>
      <c r="F97" s="3">
        <f>Table1[[#This Row],[Percent Away]]</f>
        <v>0.65517241379310343</v>
      </c>
      <c r="G97">
        <v>38</v>
      </c>
      <c r="H97">
        <v>35</v>
      </c>
      <c r="I97" s="2">
        <f>SUMIFS('Player Stats'!D:D, 'Player Stats'!B:B, Table1[[#This Row],[Away Team]], 'Player Stats'!A:A, Table1[[#This Row],[id]])</f>
        <v>29</v>
      </c>
      <c r="J97" s="2">
        <f>SUMIFS('Player Stats'!D:D, 'Player Stats'!B:B, Table1[[#This Row],[Home Team]], 'Player Stats'!A:A, Table1[[#This Row],[id]])</f>
        <v>15</v>
      </c>
      <c r="K97">
        <f>SUMIFS('Player Stats'!F:F, 'Player Stats'!B:B, Table1[[#This Row],[Away Team]], 'Player Stats'!A:A, Table1[[#This Row],[id]])</f>
        <v>19</v>
      </c>
      <c r="L97">
        <f>SUMIFS('Player Stats'!F:F, 'Player Stats'!B:B,Table1[[#This Row],[Home Team]], 'Player Stats'!A:A, Table1[[#This Row],[id]])</f>
        <v>9</v>
      </c>
      <c r="M97" s="3">
        <f>Table1[[#This Row],[Passing Completions Home]]/Table1[[#This Row],[Passing Attempts Home]]</f>
        <v>0.6</v>
      </c>
      <c r="N97" s="3">
        <f>Table1[[#This Row],[Passing Completions Away]]/Table1[[#This Row],[Passing Attemps Away]]</f>
        <v>0.65517241379310343</v>
      </c>
      <c r="O97" s="7">
        <f>Table1[[#This Row],[Passing Attemps Away]]-Table1[[#This Row],[Passing Completions Away]]</f>
        <v>10</v>
      </c>
      <c r="P97" s="7">
        <f>Table1[[#This Row],[Passing Attempts Home]]-Table1[[#This Row],[Passing Completions Home]]</f>
        <v>6</v>
      </c>
      <c r="Q97" s="7"/>
    </row>
    <row r="98" spans="1:17" x14ac:dyDescent="0.3">
      <c r="A98" t="s">
        <v>527</v>
      </c>
      <c r="B98" t="s">
        <v>648</v>
      </c>
      <c r="C98" t="s">
        <v>4824</v>
      </c>
      <c r="D98">
        <v>8738</v>
      </c>
      <c r="E98" s="3">
        <f>Table1[[#This Row],[Percent Home]]</f>
        <v>0.60606060606060608</v>
      </c>
      <c r="F98" s="3">
        <f>Table1[[#This Row],[Percent Away]]</f>
        <v>0.7857142857142857</v>
      </c>
      <c r="G98">
        <v>35</v>
      </c>
      <c r="H98">
        <v>38</v>
      </c>
      <c r="I98" s="2">
        <f>SUMIFS('Player Stats'!D:D, 'Player Stats'!B:B, Table1[[#This Row],[Away Team]], 'Player Stats'!A:A, Table1[[#This Row],[id]])</f>
        <v>14</v>
      </c>
      <c r="J98" s="2">
        <f>SUMIFS('Player Stats'!D:D, 'Player Stats'!B:B, Table1[[#This Row],[Home Team]], 'Player Stats'!A:A, Table1[[#This Row],[id]])</f>
        <v>33</v>
      </c>
      <c r="K98">
        <f>SUMIFS('Player Stats'!F:F, 'Player Stats'!B:B, Table1[[#This Row],[Away Team]], 'Player Stats'!A:A, Table1[[#This Row],[id]])</f>
        <v>11</v>
      </c>
      <c r="L98">
        <f>SUMIFS('Player Stats'!F:F, 'Player Stats'!B:B,Table1[[#This Row],[Home Team]], 'Player Stats'!A:A, Table1[[#This Row],[id]])</f>
        <v>20</v>
      </c>
      <c r="M98" s="3">
        <f>Table1[[#This Row],[Passing Completions Home]]/Table1[[#This Row],[Passing Attempts Home]]</f>
        <v>0.60606060606060608</v>
      </c>
      <c r="N98" s="3">
        <f>Table1[[#This Row],[Passing Completions Away]]/Table1[[#This Row],[Passing Attemps Away]]</f>
        <v>0.7857142857142857</v>
      </c>
      <c r="O98" s="7">
        <f>Table1[[#This Row],[Passing Attemps Away]]-Table1[[#This Row],[Passing Completions Away]]</f>
        <v>3</v>
      </c>
      <c r="P98" s="7">
        <f>Table1[[#This Row],[Passing Attempts Home]]-Table1[[#This Row],[Passing Completions Home]]</f>
        <v>13</v>
      </c>
      <c r="Q98" s="7"/>
    </row>
    <row r="99" spans="1:17" x14ac:dyDescent="0.3">
      <c r="A99" t="s">
        <v>808</v>
      </c>
      <c r="B99" t="s">
        <v>281</v>
      </c>
      <c r="C99" t="s">
        <v>4850</v>
      </c>
      <c r="D99">
        <v>2897</v>
      </c>
      <c r="E99" s="3">
        <f>Table1[[#This Row],[Percent Home]]</f>
        <v>0.49152542372881358</v>
      </c>
      <c r="F99" s="3">
        <f>Table1[[#This Row],[Percent Away]]</f>
        <v>0.5714285714285714</v>
      </c>
      <c r="G99">
        <v>24</v>
      </c>
      <c r="H99">
        <v>49</v>
      </c>
      <c r="I99" s="2">
        <f>SUMIFS('Player Stats'!D:D, 'Player Stats'!B:B, Table1[[#This Row],[Away Team]], 'Player Stats'!A:A, Table1[[#This Row],[id]])</f>
        <v>28</v>
      </c>
      <c r="J99" s="2">
        <f>SUMIFS('Player Stats'!D:D, 'Player Stats'!B:B, Table1[[#This Row],[Home Team]], 'Player Stats'!A:A, Table1[[#This Row],[id]])</f>
        <v>59</v>
      </c>
      <c r="K99">
        <f>SUMIFS('Player Stats'!F:F, 'Player Stats'!B:B, Table1[[#This Row],[Away Team]], 'Player Stats'!A:A, Table1[[#This Row],[id]])</f>
        <v>16</v>
      </c>
      <c r="L99">
        <f>SUMIFS('Player Stats'!F:F, 'Player Stats'!B:B,Table1[[#This Row],[Home Team]], 'Player Stats'!A:A, Table1[[#This Row],[id]])</f>
        <v>29</v>
      </c>
      <c r="M99" s="3">
        <f>Table1[[#This Row],[Passing Completions Home]]/Table1[[#This Row],[Passing Attempts Home]]</f>
        <v>0.49152542372881358</v>
      </c>
      <c r="N99" s="3">
        <f>Table1[[#This Row],[Passing Completions Away]]/Table1[[#This Row],[Passing Attemps Away]]</f>
        <v>0.5714285714285714</v>
      </c>
      <c r="O99" s="7">
        <f>Table1[[#This Row],[Passing Attemps Away]]-Table1[[#This Row],[Passing Completions Away]]</f>
        <v>12</v>
      </c>
      <c r="P99" s="7">
        <f>Table1[[#This Row],[Passing Attempts Home]]-Table1[[#This Row],[Passing Completions Home]]</f>
        <v>30</v>
      </c>
      <c r="Q99" s="7"/>
    </row>
    <row r="100" spans="1:17" x14ac:dyDescent="0.3">
      <c r="A100" t="s">
        <v>1273</v>
      </c>
      <c r="B100" t="s">
        <v>806</v>
      </c>
      <c r="C100" t="s">
        <v>4820</v>
      </c>
      <c r="D100">
        <v>25536</v>
      </c>
      <c r="E100" s="3">
        <f>Table1[[#This Row],[Percent Home]]</f>
        <v>0.61290322580645162</v>
      </c>
      <c r="F100" s="3">
        <f>Table1[[#This Row],[Percent Away]]</f>
        <v>0.57894736842105265</v>
      </c>
      <c r="G100">
        <v>44</v>
      </c>
      <c r="H100">
        <v>28</v>
      </c>
      <c r="I100" s="2">
        <f>SUMIFS('Player Stats'!D:D, 'Player Stats'!B:B, Table1[[#This Row],[Away Team]], 'Player Stats'!A:A, Table1[[#This Row],[id]])</f>
        <v>38</v>
      </c>
      <c r="J100" s="2">
        <f>SUMIFS('Player Stats'!D:D, 'Player Stats'!B:B, Table1[[#This Row],[Home Team]], 'Player Stats'!A:A, Table1[[#This Row],[id]])</f>
        <v>31</v>
      </c>
      <c r="K100">
        <f>SUMIFS('Player Stats'!F:F, 'Player Stats'!B:B, Table1[[#This Row],[Away Team]], 'Player Stats'!A:A, Table1[[#This Row],[id]])</f>
        <v>22</v>
      </c>
      <c r="L100">
        <f>SUMIFS('Player Stats'!F:F, 'Player Stats'!B:B,Table1[[#This Row],[Home Team]], 'Player Stats'!A:A, Table1[[#This Row],[id]])</f>
        <v>19</v>
      </c>
      <c r="M100" s="3">
        <f>Table1[[#This Row],[Passing Completions Home]]/Table1[[#This Row],[Passing Attempts Home]]</f>
        <v>0.61290322580645162</v>
      </c>
      <c r="N100" s="3">
        <f>Table1[[#This Row],[Passing Completions Away]]/Table1[[#This Row],[Passing Attemps Away]]</f>
        <v>0.57894736842105265</v>
      </c>
      <c r="O100" s="7">
        <f>Table1[[#This Row],[Passing Attemps Away]]-Table1[[#This Row],[Passing Completions Away]]</f>
        <v>16</v>
      </c>
      <c r="P100" s="7">
        <f>Table1[[#This Row],[Passing Attempts Home]]-Table1[[#This Row],[Passing Completions Home]]</f>
        <v>12</v>
      </c>
      <c r="Q100" s="7"/>
    </row>
    <row r="101" spans="1:17" x14ac:dyDescent="0.3">
      <c r="A101" t="s">
        <v>501</v>
      </c>
      <c r="B101" t="s">
        <v>283</v>
      </c>
      <c r="C101" t="s">
        <v>4802</v>
      </c>
      <c r="D101">
        <v>25514</v>
      </c>
      <c r="E101" s="3">
        <f>Table1[[#This Row],[Percent Home]]</f>
        <v>0.55555555555555558</v>
      </c>
      <c r="F101" s="3">
        <f>Table1[[#This Row],[Percent Away]]</f>
        <v>0.61904761904761907</v>
      </c>
      <c r="G101">
        <v>44</v>
      </c>
      <c r="H101">
        <v>28</v>
      </c>
      <c r="I101" s="2">
        <f>SUMIFS('Player Stats'!D:D, 'Player Stats'!B:B, Table1[[#This Row],[Away Team]], 'Player Stats'!A:A, Table1[[#This Row],[id]])</f>
        <v>21</v>
      </c>
      <c r="J101" s="2">
        <f>SUMIFS('Player Stats'!D:D, 'Player Stats'!B:B, Table1[[#This Row],[Home Team]], 'Player Stats'!A:A, Table1[[#This Row],[id]])</f>
        <v>18</v>
      </c>
      <c r="K101">
        <f>SUMIFS('Player Stats'!F:F, 'Player Stats'!B:B, Table1[[#This Row],[Away Team]], 'Player Stats'!A:A, Table1[[#This Row],[id]])</f>
        <v>13</v>
      </c>
      <c r="L101">
        <f>SUMIFS('Player Stats'!F:F, 'Player Stats'!B:B,Table1[[#This Row],[Home Team]], 'Player Stats'!A:A, Table1[[#This Row],[id]])</f>
        <v>10</v>
      </c>
      <c r="M101" s="3">
        <f>Table1[[#This Row],[Passing Completions Home]]/Table1[[#This Row],[Passing Attempts Home]]</f>
        <v>0.55555555555555558</v>
      </c>
      <c r="N101" s="3">
        <f>Table1[[#This Row],[Passing Completions Away]]/Table1[[#This Row],[Passing Attemps Away]]</f>
        <v>0.61904761904761907</v>
      </c>
      <c r="O101" s="7">
        <f>Table1[[#This Row],[Passing Attemps Away]]-Table1[[#This Row],[Passing Completions Away]]</f>
        <v>8</v>
      </c>
      <c r="P101" s="7">
        <f>Table1[[#This Row],[Passing Attempts Home]]-Table1[[#This Row],[Passing Completions Home]]</f>
        <v>8</v>
      </c>
      <c r="Q101" s="7"/>
    </row>
    <row r="102" spans="1:17" x14ac:dyDescent="0.3">
      <c r="A102" t="s">
        <v>626</v>
      </c>
      <c r="B102" t="s">
        <v>1625</v>
      </c>
      <c r="C102" t="s">
        <v>4822</v>
      </c>
      <c r="D102">
        <v>20831</v>
      </c>
      <c r="E102" s="3">
        <f>Table1[[#This Row],[Percent Home]]</f>
        <v>0.38636363636363635</v>
      </c>
      <c r="F102" s="3">
        <f>Table1[[#This Row],[Percent Away]]</f>
        <v>0.57894736842105265</v>
      </c>
      <c r="G102">
        <v>41</v>
      </c>
      <c r="H102">
        <v>31</v>
      </c>
      <c r="I102" s="2">
        <f>SUMIFS('Player Stats'!D:D, 'Player Stats'!B:B, Table1[[#This Row],[Away Team]], 'Player Stats'!A:A, Table1[[#This Row],[id]])</f>
        <v>57</v>
      </c>
      <c r="J102" s="2">
        <f>SUMIFS('Player Stats'!D:D, 'Player Stats'!B:B, Table1[[#This Row],[Home Team]], 'Player Stats'!A:A, Table1[[#This Row],[id]])</f>
        <v>44</v>
      </c>
      <c r="K102">
        <f>SUMIFS('Player Stats'!F:F, 'Player Stats'!B:B, Table1[[#This Row],[Away Team]], 'Player Stats'!A:A, Table1[[#This Row],[id]])</f>
        <v>33</v>
      </c>
      <c r="L102">
        <f>SUMIFS('Player Stats'!F:F, 'Player Stats'!B:B,Table1[[#This Row],[Home Team]], 'Player Stats'!A:A, Table1[[#This Row],[id]])</f>
        <v>17</v>
      </c>
      <c r="M102" s="3">
        <f>Table1[[#This Row],[Passing Completions Home]]/Table1[[#This Row],[Passing Attempts Home]]</f>
        <v>0.38636363636363635</v>
      </c>
      <c r="N102" s="3">
        <f>Table1[[#This Row],[Passing Completions Away]]/Table1[[#This Row],[Passing Attemps Away]]</f>
        <v>0.57894736842105265</v>
      </c>
      <c r="O102" s="7">
        <f>Table1[[#This Row],[Passing Attemps Away]]-Table1[[#This Row],[Passing Completions Away]]</f>
        <v>24</v>
      </c>
      <c r="P102" s="7">
        <f>Table1[[#This Row],[Passing Attempts Home]]-Table1[[#This Row],[Passing Completions Home]]</f>
        <v>27</v>
      </c>
      <c r="Q102" s="7"/>
    </row>
    <row r="103" spans="1:17" x14ac:dyDescent="0.3">
      <c r="A103" t="s">
        <v>2165</v>
      </c>
      <c r="B103" t="s">
        <v>626</v>
      </c>
      <c r="C103" t="s">
        <v>4801</v>
      </c>
      <c r="D103">
        <v>19263</v>
      </c>
      <c r="E103" s="3">
        <f>Table1[[#This Row],[Percent Home]]</f>
        <v>0.73529411764705888</v>
      </c>
      <c r="F103" s="3">
        <f>Table1[[#This Row],[Percent Away]]</f>
        <v>0.61764705882352944</v>
      </c>
      <c r="G103">
        <v>58</v>
      </c>
      <c r="H103">
        <v>14</v>
      </c>
      <c r="I103" s="2">
        <f>SUMIFS('Player Stats'!D:D, 'Player Stats'!B:B, Table1[[#This Row],[Away Team]], 'Player Stats'!A:A, Table1[[#This Row],[id]])</f>
        <v>34</v>
      </c>
      <c r="J103" s="2">
        <f>SUMIFS('Player Stats'!D:D, 'Player Stats'!B:B, Table1[[#This Row],[Home Team]], 'Player Stats'!A:A, Table1[[#This Row],[id]])</f>
        <v>34</v>
      </c>
      <c r="K103">
        <f>SUMIFS('Player Stats'!F:F, 'Player Stats'!B:B, Table1[[#This Row],[Away Team]], 'Player Stats'!A:A, Table1[[#This Row],[id]])</f>
        <v>21</v>
      </c>
      <c r="L103">
        <f>SUMIFS('Player Stats'!F:F, 'Player Stats'!B:B,Table1[[#This Row],[Home Team]], 'Player Stats'!A:A, Table1[[#This Row],[id]])</f>
        <v>25</v>
      </c>
      <c r="M103" s="3">
        <f>Table1[[#This Row],[Passing Completions Home]]/Table1[[#This Row],[Passing Attempts Home]]</f>
        <v>0.73529411764705888</v>
      </c>
      <c r="N103" s="3">
        <f>Table1[[#This Row],[Passing Completions Away]]/Table1[[#This Row],[Passing Attemps Away]]</f>
        <v>0.61764705882352944</v>
      </c>
      <c r="O103" s="7">
        <f>Table1[[#This Row],[Passing Attemps Away]]-Table1[[#This Row],[Passing Completions Away]]</f>
        <v>13</v>
      </c>
      <c r="P103" s="7">
        <f>Table1[[#This Row],[Passing Attempts Home]]-Table1[[#This Row],[Passing Completions Home]]</f>
        <v>9</v>
      </c>
      <c r="Q103" s="7"/>
    </row>
    <row r="104" spans="1:17" x14ac:dyDescent="0.3">
      <c r="A104" t="s">
        <v>1242</v>
      </c>
      <c r="B104" t="s">
        <v>1181</v>
      </c>
      <c r="C104" t="s">
        <v>4811</v>
      </c>
      <c r="D104">
        <v>14749</v>
      </c>
      <c r="E104" s="3">
        <f>Table1[[#This Row],[Percent Home]]</f>
        <v>0.70370370370370372</v>
      </c>
      <c r="F104" s="3">
        <f>Table1[[#This Row],[Percent Away]]</f>
        <v>0.53333333333333333</v>
      </c>
      <c r="G104">
        <v>41</v>
      </c>
      <c r="H104">
        <v>31</v>
      </c>
      <c r="I104" s="2">
        <f>SUMIFS('Player Stats'!D:D, 'Player Stats'!B:B, Table1[[#This Row],[Away Team]], 'Player Stats'!A:A, Table1[[#This Row],[id]])</f>
        <v>30</v>
      </c>
      <c r="J104" s="2">
        <f>SUMIFS('Player Stats'!D:D, 'Player Stats'!B:B, Table1[[#This Row],[Home Team]], 'Player Stats'!A:A, Table1[[#This Row],[id]])</f>
        <v>54</v>
      </c>
      <c r="K104">
        <f>SUMIFS('Player Stats'!F:F, 'Player Stats'!B:B, Table1[[#This Row],[Away Team]], 'Player Stats'!A:A, Table1[[#This Row],[id]])</f>
        <v>16</v>
      </c>
      <c r="L104">
        <f>SUMIFS('Player Stats'!F:F, 'Player Stats'!B:B,Table1[[#This Row],[Home Team]], 'Player Stats'!A:A, Table1[[#This Row],[id]])</f>
        <v>38</v>
      </c>
      <c r="M104" s="3">
        <f>Table1[[#This Row],[Passing Completions Home]]/Table1[[#This Row],[Passing Attempts Home]]</f>
        <v>0.70370370370370372</v>
      </c>
      <c r="N104" s="3">
        <f>Table1[[#This Row],[Passing Completions Away]]/Table1[[#This Row],[Passing Attemps Away]]</f>
        <v>0.53333333333333333</v>
      </c>
      <c r="O104" s="7">
        <f>Table1[[#This Row],[Passing Attemps Away]]-Table1[[#This Row],[Passing Completions Away]]</f>
        <v>14</v>
      </c>
      <c r="P104" s="7">
        <f>Table1[[#This Row],[Passing Attempts Home]]-Table1[[#This Row],[Passing Completions Home]]</f>
        <v>16</v>
      </c>
      <c r="Q104" s="7"/>
    </row>
    <row r="105" spans="1:17" x14ac:dyDescent="0.3">
      <c r="A105" t="s">
        <v>1678</v>
      </c>
      <c r="B105" t="s">
        <v>363</v>
      </c>
      <c r="C105" t="s">
        <v>4802</v>
      </c>
      <c r="D105">
        <v>16230</v>
      </c>
      <c r="E105" s="3">
        <f>Table1[[#This Row],[Percent Home]]</f>
        <v>0.59090909090909094</v>
      </c>
      <c r="F105" s="3">
        <f>Table1[[#This Row],[Percent Away]]</f>
        <v>0.62903225806451613</v>
      </c>
      <c r="G105">
        <v>51</v>
      </c>
      <c r="H105">
        <v>20</v>
      </c>
      <c r="I105" s="2">
        <f>SUMIFS('Player Stats'!D:D, 'Player Stats'!B:B, Table1[[#This Row],[Away Team]], 'Player Stats'!A:A, Table1[[#This Row],[id]])</f>
        <v>62</v>
      </c>
      <c r="J105" s="2">
        <f>SUMIFS('Player Stats'!D:D, 'Player Stats'!B:B, Table1[[#This Row],[Home Team]], 'Player Stats'!A:A, Table1[[#This Row],[id]])</f>
        <v>22</v>
      </c>
      <c r="K105">
        <f>SUMIFS('Player Stats'!F:F, 'Player Stats'!B:B, Table1[[#This Row],[Away Team]], 'Player Stats'!A:A, Table1[[#This Row],[id]])</f>
        <v>39</v>
      </c>
      <c r="L105">
        <f>SUMIFS('Player Stats'!F:F, 'Player Stats'!B:B,Table1[[#This Row],[Home Team]], 'Player Stats'!A:A, Table1[[#This Row],[id]])</f>
        <v>13</v>
      </c>
      <c r="M105" s="3">
        <f>Table1[[#This Row],[Passing Completions Home]]/Table1[[#This Row],[Passing Attempts Home]]</f>
        <v>0.59090909090909094</v>
      </c>
      <c r="N105" s="3">
        <f>Table1[[#This Row],[Passing Completions Away]]/Table1[[#This Row],[Passing Attemps Away]]</f>
        <v>0.62903225806451613</v>
      </c>
      <c r="O105" s="7">
        <f>Table1[[#This Row],[Passing Attemps Away]]-Table1[[#This Row],[Passing Completions Away]]</f>
        <v>23</v>
      </c>
      <c r="P105" s="7">
        <f>Table1[[#This Row],[Passing Attempts Home]]-Table1[[#This Row],[Passing Completions Home]]</f>
        <v>9</v>
      </c>
      <c r="Q105" s="7"/>
    </row>
    <row r="106" spans="1:17" x14ac:dyDescent="0.3">
      <c r="A106" t="s">
        <v>2978</v>
      </c>
      <c r="B106" t="s">
        <v>186</v>
      </c>
      <c r="C106" t="s">
        <v>4789</v>
      </c>
      <c r="D106">
        <v>11681</v>
      </c>
      <c r="E106" s="3">
        <f>Table1[[#This Row],[Percent Home]]</f>
        <v>0.56521739130434778</v>
      </c>
      <c r="F106" s="3">
        <f>Table1[[#This Row],[Percent Away]]</f>
        <v>0.78787878787878785</v>
      </c>
      <c r="G106">
        <v>27</v>
      </c>
      <c r="H106">
        <v>44</v>
      </c>
      <c r="I106" s="2">
        <f>SUMIFS('Player Stats'!D:D, 'Player Stats'!B:B, Table1[[#This Row],[Away Team]], 'Player Stats'!A:A, Table1[[#This Row],[id]])</f>
        <v>33</v>
      </c>
      <c r="J106" s="2">
        <f>SUMIFS('Player Stats'!D:D, 'Player Stats'!B:B, Table1[[#This Row],[Home Team]], 'Player Stats'!A:A, Table1[[#This Row],[id]])</f>
        <v>46</v>
      </c>
      <c r="K106">
        <f>SUMIFS('Player Stats'!F:F, 'Player Stats'!B:B, Table1[[#This Row],[Away Team]], 'Player Stats'!A:A, Table1[[#This Row],[id]])</f>
        <v>26</v>
      </c>
      <c r="L106">
        <f>SUMIFS('Player Stats'!F:F, 'Player Stats'!B:B,Table1[[#This Row],[Home Team]], 'Player Stats'!A:A, Table1[[#This Row],[id]])</f>
        <v>26</v>
      </c>
      <c r="M106" s="3">
        <f>Table1[[#This Row],[Passing Completions Home]]/Table1[[#This Row],[Passing Attempts Home]]</f>
        <v>0.56521739130434778</v>
      </c>
      <c r="N106" s="3">
        <f>Table1[[#This Row],[Passing Completions Away]]/Table1[[#This Row],[Passing Attemps Away]]</f>
        <v>0.78787878787878785</v>
      </c>
      <c r="O106" s="7">
        <f>Table1[[#This Row],[Passing Attemps Away]]-Table1[[#This Row],[Passing Completions Away]]</f>
        <v>7</v>
      </c>
      <c r="P106" s="7">
        <f>Table1[[#This Row],[Passing Attempts Home]]-Table1[[#This Row],[Passing Completions Home]]</f>
        <v>20</v>
      </c>
      <c r="Q106" s="7"/>
    </row>
    <row r="107" spans="1:17" x14ac:dyDescent="0.3">
      <c r="A107" t="s">
        <v>730</v>
      </c>
      <c r="B107" t="s">
        <v>1128</v>
      </c>
      <c r="C107" t="s">
        <v>4848</v>
      </c>
      <c r="D107">
        <v>10202</v>
      </c>
      <c r="E107" s="3">
        <f>Table1[[#This Row],[Percent Home]]</f>
        <v>0.41666666666666669</v>
      </c>
      <c r="F107" s="3">
        <f>Table1[[#This Row],[Percent Away]]</f>
        <v>0.48837209302325579</v>
      </c>
      <c r="G107">
        <v>27</v>
      </c>
      <c r="H107">
        <v>44</v>
      </c>
      <c r="I107" s="2">
        <f>SUMIFS('Player Stats'!D:D, 'Player Stats'!B:B, Table1[[#This Row],[Away Team]], 'Player Stats'!A:A, Table1[[#This Row],[id]])</f>
        <v>43</v>
      </c>
      <c r="J107" s="2">
        <f>SUMIFS('Player Stats'!D:D, 'Player Stats'!B:B, Table1[[#This Row],[Home Team]], 'Player Stats'!A:A, Table1[[#This Row],[id]])</f>
        <v>36</v>
      </c>
      <c r="K107">
        <f>SUMIFS('Player Stats'!F:F, 'Player Stats'!B:B, Table1[[#This Row],[Away Team]], 'Player Stats'!A:A, Table1[[#This Row],[id]])</f>
        <v>21</v>
      </c>
      <c r="L107">
        <f>SUMIFS('Player Stats'!F:F, 'Player Stats'!B:B,Table1[[#This Row],[Home Team]], 'Player Stats'!A:A, Table1[[#This Row],[id]])</f>
        <v>15</v>
      </c>
      <c r="M107" s="3">
        <f>Table1[[#This Row],[Passing Completions Home]]/Table1[[#This Row],[Passing Attempts Home]]</f>
        <v>0.41666666666666669</v>
      </c>
      <c r="N107" s="3">
        <f>Table1[[#This Row],[Passing Completions Away]]/Table1[[#This Row],[Passing Attemps Away]]</f>
        <v>0.48837209302325579</v>
      </c>
      <c r="O107" s="7">
        <f>Table1[[#This Row],[Passing Attemps Away]]-Table1[[#This Row],[Passing Completions Away]]</f>
        <v>22</v>
      </c>
      <c r="P107" s="7">
        <f>Table1[[#This Row],[Passing Attempts Home]]-Table1[[#This Row],[Passing Completions Home]]</f>
        <v>21</v>
      </c>
      <c r="Q107" s="7"/>
    </row>
    <row r="108" spans="1:17" x14ac:dyDescent="0.3">
      <c r="A108" t="s">
        <v>2411</v>
      </c>
      <c r="B108" t="s">
        <v>1448</v>
      </c>
      <c r="C108" t="s">
        <v>4855</v>
      </c>
      <c r="D108">
        <v>7301</v>
      </c>
      <c r="E108" s="3">
        <f>Table1[[#This Row],[Percent Home]]</f>
        <v>0.63888888888888884</v>
      </c>
      <c r="F108" s="3">
        <f>Table1[[#This Row],[Percent Away]]</f>
        <v>0.58064516129032262</v>
      </c>
      <c r="G108">
        <v>37</v>
      </c>
      <c r="H108">
        <v>34</v>
      </c>
      <c r="I108" s="2">
        <f>SUMIFS('Player Stats'!D:D, 'Player Stats'!B:B, Table1[[#This Row],[Away Team]], 'Player Stats'!A:A, Table1[[#This Row],[id]])</f>
        <v>31</v>
      </c>
      <c r="J108" s="2">
        <f>SUMIFS('Player Stats'!D:D, 'Player Stats'!B:B, Table1[[#This Row],[Home Team]], 'Player Stats'!A:A, Table1[[#This Row],[id]])</f>
        <v>36</v>
      </c>
      <c r="K108">
        <f>SUMIFS('Player Stats'!F:F, 'Player Stats'!B:B, Table1[[#This Row],[Away Team]], 'Player Stats'!A:A, Table1[[#This Row],[id]])</f>
        <v>18</v>
      </c>
      <c r="L108">
        <f>SUMIFS('Player Stats'!F:F, 'Player Stats'!B:B,Table1[[#This Row],[Home Team]], 'Player Stats'!A:A, Table1[[#This Row],[id]])</f>
        <v>23</v>
      </c>
      <c r="M108" s="3">
        <f>Table1[[#This Row],[Passing Completions Home]]/Table1[[#This Row],[Passing Attempts Home]]</f>
        <v>0.63888888888888884</v>
      </c>
      <c r="N108" s="3">
        <f>Table1[[#This Row],[Passing Completions Away]]/Table1[[#This Row],[Passing Attemps Away]]</f>
        <v>0.58064516129032262</v>
      </c>
      <c r="O108" s="7">
        <f>Table1[[#This Row],[Passing Attemps Away]]-Table1[[#This Row],[Passing Completions Away]]</f>
        <v>13</v>
      </c>
      <c r="P108" s="7">
        <f>Table1[[#This Row],[Passing Attempts Home]]-Table1[[#This Row],[Passing Completions Home]]</f>
        <v>13</v>
      </c>
      <c r="Q108" s="7"/>
    </row>
    <row r="109" spans="1:17" x14ac:dyDescent="0.3">
      <c r="A109" t="s">
        <v>1448</v>
      </c>
      <c r="B109" t="s">
        <v>715</v>
      </c>
      <c r="C109" t="s">
        <v>4860</v>
      </c>
      <c r="D109">
        <v>1394</v>
      </c>
      <c r="E109" s="3">
        <f>Table1[[#This Row],[Percent Home]]</f>
        <v>0.5</v>
      </c>
      <c r="F109" s="3">
        <f>Table1[[#This Row],[Percent Away]]</f>
        <v>0.6470588235294118</v>
      </c>
      <c r="G109">
        <v>37</v>
      </c>
      <c r="H109">
        <v>34</v>
      </c>
      <c r="I109" s="2">
        <f>SUMIFS('Player Stats'!D:D, 'Player Stats'!B:B, Table1[[#This Row],[Away Team]], 'Player Stats'!A:A, Table1[[#This Row],[id]])</f>
        <v>34</v>
      </c>
      <c r="J109" s="2">
        <f>SUMIFS('Player Stats'!D:D, 'Player Stats'!B:B, Table1[[#This Row],[Home Team]], 'Player Stats'!A:A, Table1[[#This Row],[id]])</f>
        <v>24</v>
      </c>
      <c r="K109">
        <f>SUMIFS('Player Stats'!F:F, 'Player Stats'!B:B, Table1[[#This Row],[Away Team]], 'Player Stats'!A:A, Table1[[#This Row],[id]])</f>
        <v>22</v>
      </c>
      <c r="L109">
        <f>SUMIFS('Player Stats'!F:F, 'Player Stats'!B:B,Table1[[#This Row],[Home Team]], 'Player Stats'!A:A, Table1[[#This Row],[id]])</f>
        <v>12</v>
      </c>
      <c r="M109" s="3">
        <f>Table1[[#This Row],[Passing Completions Home]]/Table1[[#This Row],[Passing Attempts Home]]</f>
        <v>0.5</v>
      </c>
      <c r="N109" s="3">
        <f>Table1[[#This Row],[Passing Completions Away]]/Table1[[#This Row],[Passing Attemps Away]]</f>
        <v>0.6470588235294118</v>
      </c>
      <c r="O109" s="7">
        <f>Table1[[#This Row],[Passing Attemps Away]]-Table1[[#This Row],[Passing Completions Away]]</f>
        <v>12</v>
      </c>
      <c r="P109" s="7">
        <f>Table1[[#This Row],[Passing Attempts Home]]-Table1[[#This Row],[Passing Completions Home]]</f>
        <v>12</v>
      </c>
      <c r="Q109" s="7"/>
    </row>
    <row r="110" spans="1:17" x14ac:dyDescent="0.3">
      <c r="A110" t="s">
        <v>572</v>
      </c>
      <c r="B110" t="s">
        <v>1777</v>
      </c>
      <c r="C110" t="s">
        <v>4805</v>
      </c>
      <c r="D110">
        <v>16234</v>
      </c>
      <c r="E110" s="3">
        <f>Table1[[#This Row],[Percent Home]]</f>
        <v>0.59090909090909094</v>
      </c>
      <c r="F110" s="3">
        <f>Table1[[#This Row],[Percent Away]]</f>
        <v>0.72</v>
      </c>
      <c r="G110">
        <v>36</v>
      </c>
      <c r="H110">
        <v>34</v>
      </c>
      <c r="I110" s="2">
        <f>SUMIFS('Player Stats'!D:D, 'Player Stats'!B:B, Table1[[#This Row],[Away Team]], 'Player Stats'!A:A, Table1[[#This Row],[id]])</f>
        <v>25</v>
      </c>
      <c r="J110" s="2">
        <f>SUMIFS('Player Stats'!D:D, 'Player Stats'!B:B, Table1[[#This Row],[Home Team]], 'Player Stats'!A:A, Table1[[#This Row],[id]])</f>
        <v>22</v>
      </c>
      <c r="K110">
        <f>SUMIFS('Player Stats'!F:F, 'Player Stats'!B:B, Table1[[#This Row],[Away Team]], 'Player Stats'!A:A, Table1[[#This Row],[id]])</f>
        <v>18</v>
      </c>
      <c r="L110">
        <f>SUMIFS('Player Stats'!F:F, 'Player Stats'!B:B,Table1[[#This Row],[Home Team]], 'Player Stats'!A:A, Table1[[#This Row],[id]])</f>
        <v>13</v>
      </c>
      <c r="M110" s="3">
        <f>Table1[[#This Row],[Passing Completions Home]]/Table1[[#This Row],[Passing Attempts Home]]</f>
        <v>0.59090909090909094</v>
      </c>
      <c r="N110" s="3">
        <f>Table1[[#This Row],[Passing Completions Away]]/Table1[[#This Row],[Passing Attemps Away]]</f>
        <v>0.72</v>
      </c>
      <c r="O110" s="7">
        <f>Table1[[#This Row],[Passing Attemps Away]]-Table1[[#This Row],[Passing Completions Away]]</f>
        <v>7</v>
      </c>
      <c r="P110" s="7">
        <f>Table1[[#This Row],[Passing Attempts Home]]-Table1[[#This Row],[Passing Completions Home]]</f>
        <v>9</v>
      </c>
      <c r="Q110" s="7"/>
    </row>
    <row r="111" spans="1:17" x14ac:dyDescent="0.3">
      <c r="A111" t="s">
        <v>2526</v>
      </c>
      <c r="B111" t="s">
        <v>1273</v>
      </c>
      <c r="C111" t="s">
        <v>4797</v>
      </c>
      <c r="D111">
        <v>13232</v>
      </c>
      <c r="E111" s="3">
        <f>Table1[[#This Row],[Percent Home]]</f>
        <v>0.8571428571428571</v>
      </c>
      <c r="F111" s="3">
        <f>Table1[[#This Row],[Percent Away]]</f>
        <v>0.63636363636363635</v>
      </c>
      <c r="G111">
        <v>49</v>
      </c>
      <c r="H111">
        <v>21</v>
      </c>
      <c r="I111" s="2">
        <f>SUMIFS('Player Stats'!D:D, 'Player Stats'!B:B, Table1[[#This Row],[Away Team]], 'Player Stats'!A:A, Table1[[#This Row],[id]])</f>
        <v>44</v>
      </c>
      <c r="J111" s="2">
        <f>SUMIFS('Player Stats'!D:D, 'Player Stats'!B:B, Table1[[#This Row],[Home Team]], 'Player Stats'!A:A, Table1[[#This Row],[id]])</f>
        <v>28</v>
      </c>
      <c r="K111">
        <f>SUMIFS('Player Stats'!F:F, 'Player Stats'!B:B, Table1[[#This Row],[Away Team]], 'Player Stats'!A:A, Table1[[#This Row],[id]])</f>
        <v>28</v>
      </c>
      <c r="L111">
        <f>SUMIFS('Player Stats'!F:F, 'Player Stats'!B:B,Table1[[#This Row],[Home Team]], 'Player Stats'!A:A, Table1[[#This Row],[id]])</f>
        <v>24</v>
      </c>
      <c r="M111" s="3">
        <f>Table1[[#This Row],[Passing Completions Home]]/Table1[[#This Row],[Passing Attempts Home]]</f>
        <v>0.8571428571428571</v>
      </c>
      <c r="N111" s="3">
        <f>Table1[[#This Row],[Passing Completions Away]]/Table1[[#This Row],[Passing Attemps Away]]</f>
        <v>0.63636363636363635</v>
      </c>
      <c r="O111" s="7">
        <f>Table1[[#This Row],[Passing Attemps Away]]-Table1[[#This Row],[Passing Completions Away]]</f>
        <v>16</v>
      </c>
      <c r="P111" s="7">
        <f>Table1[[#This Row],[Passing Attempts Home]]-Table1[[#This Row],[Passing Completions Home]]</f>
        <v>4</v>
      </c>
      <c r="Q111" s="7"/>
    </row>
    <row r="112" spans="1:17" x14ac:dyDescent="0.3">
      <c r="A112" t="s">
        <v>1035</v>
      </c>
      <c r="B112" t="s">
        <v>165</v>
      </c>
      <c r="C112" t="s">
        <v>4853</v>
      </c>
      <c r="D112">
        <v>11710</v>
      </c>
      <c r="E112" s="3">
        <f>Table1[[#This Row],[Percent Home]]</f>
        <v>0.61702127659574468</v>
      </c>
      <c r="F112" s="3">
        <f>Table1[[#This Row],[Percent Away]]</f>
        <v>0.7407407407407407</v>
      </c>
      <c r="G112">
        <v>63</v>
      </c>
      <c r="H112">
        <v>7</v>
      </c>
      <c r="I112" s="2">
        <f>SUMIFS('Player Stats'!D:D, 'Player Stats'!B:B, Table1[[#This Row],[Away Team]], 'Player Stats'!A:A, Table1[[#This Row],[id]])</f>
        <v>27</v>
      </c>
      <c r="J112" s="2">
        <f>SUMIFS('Player Stats'!D:D, 'Player Stats'!B:B, Table1[[#This Row],[Home Team]], 'Player Stats'!A:A, Table1[[#This Row],[id]])</f>
        <v>47</v>
      </c>
      <c r="K112">
        <f>SUMIFS('Player Stats'!F:F, 'Player Stats'!B:B, Table1[[#This Row],[Away Team]], 'Player Stats'!A:A, Table1[[#This Row],[id]])</f>
        <v>20</v>
      </c>
      <c r="L112">
        <f>SUMIFS('Player Stats'!F:F, 'Player Stats'!B:B,Table1[[#This Row],[Home Team]], 'Player Stats'!A:A, Table1[[#This Row],[id]])</f>
        <v>29</v>
      </c>
      <c r="M112" s="3">
        <f>Table1[[#This Row],[Passing Completions Home]]/Table1[[#This Row],[Passing Attempts Home]]</f>
        <v>0.61702127659574468</v>
      </c>
      <c r="N112" s="3">
        <f>Table1[[#This Row],[Passing Completions Away]]/Table1[[#This Row],[Passing Attemps Away]]</f>
        <v>0.7407407407407407</v>
      </c>
      <c r="O112" s="7">
        <f>Table1[[#This Row],[Passing Attemps Away]]-Table1[[#This Row],[Passing Completions Away]]</f>
        <v>7</v>
      </c>
      <c r="P112" s="7">
        <f>Table1[[#This Row],[Passing Attempts Home]]-Table1[[#This Row],[Passing Completions Home]]</f>
        <v>18</v>
      </c>
      <c r="Q112" s="7"/>
    </row>
    <row r="113" spans="1:17" x14ac:dyDescent="0.3">
      <c r="A113" t="s">
        <v>527</v>
      </c>
      <c r="B113" t="s">
        <v>2411</v>
      </c>
      <c r="C113" t="s">
        <v>4859</v>
      </c>
      <c r="D113">
        <v>4392</v>
      </c>
      <c r="E113" s="3">
        <f>Table1[[#This Row],[Percent Home]]</f>
        <v>0.73913043478260865</v>
      </c>
      <c r="F113" s="3">
        <f>Table1[[#This Row],[Percent Away]]</f>
        <v>0.6</v>
      </c>
      <c r="G113">
        <v>48</v>
      </c>
      <c r="H113">
        <v>22</v>
      </c>
      <c r="I113" s="2">
        <f>SUMIFS('Player Stats'!D:D, 'Player Stats'!B:B, Table1[[#This Row],[Away Team]], 'Player Stats'!A:A, Table1[[#This Row],[id]])</f>
        <v>20</v>
      </c>
      <c r="J113" s="2">
        <f>SUMIFS('Player Stats'!D:D, 'Player Stats'!B:B, Table1[[#This Row],[Home Team]], 'Player Stats'!A:A, Table1[[#This Row],[id]])</f>
        <v>23</v>
      </c>
      <c r="K113">
        <f>SUMIFS('Player Stats'!F:F, 'Player Stats'!B:B, Table1[[#This Row],[Away Team]], 'Player Stats'!A:A, Table1[[#This Row],[id]])</f>
        <v>12</v>
      </c>
      <c r="L113">
        <f>SUMIFS('Player Stats'!F:F, 'Player Stats'!B:B,Table1[[#This Row],[Home Team]], 'Player Stats'!A:A, Table1[[#This Row],[id]])</f>
        <v>17</v>
      </c>
      <c r="M113" s="3">
        <f>Table1[[#This Row],[Passing Completions Home]]/Table1[[#This Row],[Passing Attempts Home]]</f>
        <v>0.73913043478260865</v>
      </c>
      <c r="N113" s="3">
        <f>Table1[[#This Row],[Passing Completions Away]]/Table1[[#This Row],[Passing Attemps Away]]</f>
        <v>0.6</v>
      </c>
      <c r="O113" s="7">
        <f>Table1[[#This Row],[Passing Attemps Away]]-Table1[[#This Row],[Passing Completions Away]]</f>
        <v>8</v>
      </c>
      <c r="P113" s="7">
        <f>Table1[[#This Row],[Passing Attempts Home]]-Table1[[#This Row],[Passing Completions Home]]</f>
        <v>6</v>
      </c>
      <c r="Q113" s="7"/>
    </row>
    <row r="114" spans="1:17" x14ac:dyDescent="0.3">
      <c r="A114" t="s">
        <v>808</v>
      </c>
      <c r="B114" t="s">
        <v>1181</v>
      </c>
      <c r="C114" t="s">
        <v>4861</v>
      </c>
      <c r="D114">
        <v>4384</v>
      </c>
      <c r="E114" s="3">
        <f>Table1[[#This Row],[Percent Home]]</f>
        <v>0.75</v>
      </c>
      <c r="F114" s="3">
        <f>Table1[[#This Row],[Percent Away]]</f>
        <v>0.44642857142857145</v>
      </c>
      <c r="G114">
        <v>55</v>
      </c>
      <c r="H114">
        <v>15</v>
      </c>
      <c r="I114" s="2">
        <f>SUMIFS('Player Stats'!D:D, 'Player Stats'!B:B, Table1[[#This Row],[Away Team]], 'Player Stats'!A:A, Table1[[#This Row],[id]])</f>
        <v>56</v>
      </c>
      <c r="J114" s="2">
        <f>SUMIFS('Player Stats'!D:D, 'Player Stats'!B:B, Table1[[#This Row],[Home Team]], 'Player Stats'!A:A, Table1[[#This Row],[id]])</f>
        <v>52</v>
      </c>
      <c r="K114">
        <f>SUMIFS('Player Stats'!F:F, 'Player Stats'!B:B, Table1[[#This Row],[Away Team]], 'Player Stats'!A:A, Table1[[#This Row],[id]])</f>
        <v>25</v>
      </c>
      <c r="L114">
        <f>SUMIFS('Player Stats'!F:F, 'Player Stats'!B:B,Table1[[#This Row],[Home Team]], 'Player Stats'!A:A, Table1[[#This Row],[id]])</f>
        <v>39</v>
      </c>
      <c r="M114" s="3">
        <f>Table1[[#This Row],[Passing Completions Home]]/Table1[[#This Row],[Passing Attempts Home]]</f>
        <v>0.75</v>
      </c>
      <c r="N114" s="3">
        <f>Table1[[#This Row],[Passing Completions Away]]/Table1[[#This Row],[Passing Attemps Away]]</f>
        <v>0.44642857142857145</v>
      </c>
      <c r="O114" s="7">
        <f>Table1[[#This Row],[Passing Attemps Away]]-Table1[[#This Row],[Passing Completions Away]]</f>
        <v>31</v>
      </c>
      <c r="P114" s="7">
        <f>Table1[[#This Row],[Passing Attempts Home]]-Table1[[#This Row],[Passing Completions Home]]</f>
        <v>13</v>
      </c>
      <c r="Q114" s="7"/>
    </row>
    <row r="115" spans="1:17" x14ac:dyDescent="0.3">
      <c r="A115" t="s">
        <v>407</v>
      </c>
      <c r="B115" t="s">
        <v>409</v>
      </c>
      <c r="C115" t="s">
        <v>4801</v>
      </c>
      <c r="D115">
        <v>27082</v>
      </c>
      <c r="E115" s="3">
        <f>Table1[[#This Row],[Percent Home]]</f>
        <v>0.67500000000000004</v>
      </c>
      <c r="F115" s="3">
        <f>Table1[[#This Row],[Percent Away]]</f>
        <v>0.5</v>
      </c>
      <c r="G115">
        <v>31</v>
      </c>
      <c r="H115">
        <v>38</v>
      </c>
      <c r="I115" s="2">
        <f>SUMIFS('Player Stats'!D:D, 'Player Stats'!B:B, Table1[[#This Row],[Away Team]], 'Player Stats'!A:A, Table1[[#This Row],[id]])</f>
        <v>4</v>
      </c>
      <c r="J115" s="2">
        <f>SUMIFS('Player Stats'!D:D, 'Player Stats'!B:B, Table1[[#This Row],[Home Team]], 'Player Stats'!A:A, Table1[[#This Row],[id]])</f>
        <v>40</v>
      </c>
      <c r="K115">
        <f>SUMIFS('Player Stats'!F:F, 'Player Stats'!B:B, Table1[[#This Row],[Away Team]], 'Player Stats'!A:A, Table1[[#This Row],[id]])</f>
        <v>2</v>
      </c>
      <c r="L115">
        <f>SUMIFS('Player Stats'!F:F, 'Player Stats'!B:B,Table1[[#This Row],[Home Team]], 'Player Stats'!A:A, Table1[[#This Row],[id]])</f>
        <v>27</v>
      </c>
      <c r="M115" s="3">
        <f>Table1[[#This Row],[Passing Completions Home]]/Table1[[#This Row],[Passing Attempts Home]]</f>
        <v>0.67500000000000004</v>
      </c>
      <c r="N115" s="3">
        <f>Table1[[#This Row],[Passing Completions Away]]/Table1[[#This Row],[Passing Attemps Away]]</f>
        <v>0.5</v>
      </c>
      <c r="O115" s="7">
        <f>Table1[[#This Row],[Passing Attemps Away]]-Table1[[#This Row],[Passing Completions Away]]</f>
        <v>2</v>
      </c>
      <c r="P115" s="7">
        <f>Table1[[#This Row],[Passing Attempts Home]]-Table1[[#This Row],[Passing Completions Home]]</f>
        <v>13</v>
      </c>
      <c r="Q115" s="7"/>
    </row>
    <row r="116" spans="1:17" x14ac:dyDescent="0.3">
      <c r="A116" t="s">
        <v>62</v>
      </c>
      <c r="B116" t="s">
        <v>501</v>
      </c>
      <c r="C116" t="s">
        <v>4795</v>
      </c>
      <c r="D116">
        <v>23967</v>
      </c>
      <c r="E116" s="3">
        <f>Table1[[#This Row],[Percent Home]]</f>
        <v>0.51428571428571423</v>
      </c>
      <c r="F116" s="3">
        <f>Table1[[#This Row],[Percent Away]]</f>
        <v>0.6</v>
      </c>
      <c r="G116">
        <v>34</v>
      </c>
      <c r="H116">
        <v>35</v>
      </c>
      <c r="I116" s="2">
        <f>SUMIFS('Player Stats'!D:D, 'Player Stats'!B:B, Table1[[#This Row],[Away Team]], 'Player Stats'!A:A, Table1[[#This Row],[id]])</f>
        <v>25</v>
      </c>
      <c r="J116" s="2">
        <f>SUMIFS('Player Stats'!D:D, 'Player Stats'!B:B, Table1[[#This Row],[Home Team]], 'Player Stats'!A:A, Table1[[#This Row],[id]])</f>
        <v>35</v>
      </c>
      <c r="K116">
        <f>SUMIFS('Player Stats'!F:F, 'Player Stats'!B:B, Table1[[#This Row],[Away Team]], 'Player Stats'!A:A, Table1[[#This Row],[id]])</f>
        <v>15</v>
      </c>
      <c r="L116">
        <f>SUMIFS('Player Stats'!F:F, 'Player Stats'!B:B,Table1[[#This Row],[Home Team]], 'Player Stats'!A:A, Table1[[#This Row],[id]])</f>
        <v>18</v>
      </c>
      <c r="M116" s="3">
        <f>Table1[[#This Row],[Passing Completions Home]]/Table1[[#This Row],[Passing Attempts Home]]</f>
        <v>0.51428571428571423</v>
      </c>
      <c r="N116" s="3">
        <f>Table1[[#This Row],[Passing Completions Away]]/Table1[[#This Row],[Passing Attemps Away]]</f>
        <v>0.6</v>
      </c>
      <c r="O116" s="7">
        <f>Table1[[#This Row],[Passing Attemps Away]]-Table1[[#This Row],[Passing Completions Away]]</f>
        <v>10</v>
      </c>
      <c r="P116" s="7">
        <f>Table1[[#This Row],[Passing Attempts Home]]-Table1[[#This Row],[Passing Completions Home]]</f>
        <v>17</v>
      </c>
      <c r="Q116" s="7"/>
    </row>
    <row r="117" spans="1:17" x14ac:dyDescent="0.3">
      <c r="A117" t="s">
        <v>844</v>
      </c>
      <c r="B117" t="s">
        <v>2165</v>
      </c>
      <c r="C117" t="s">
        <v>4831</v>
      </c>
      <c r="D117">
        <v>17741</v>
      </c>
      <c r="E117" s="3">
        <f>Table1[[#This Row],[Percent Home]]</f>
        <v>0.7142857142857143</v>
      </c>
      <c r="F117" s="3">
        <f>Table1[[#This Row],[Percent Away]]</f>
        <v>0.53448275862068961</v>
      </c>
      <c r="G117">
        <v>37</v>
      </c>
      <c r="H117">
        <v>32</v>
      </c>
      <c r="I117" s="2">
        <f>SUMIFS('Player Stats'!D:D, 'Player Stats'!B:B, Table1[[#This Row],[Away Team]], 'Player Stats'!A:A, Table1[[#This Row],[id]])</f>
        <v>58</v>
      </c>
      <c r="J117" s="2">
        <f>SUMIFS('Player Stats'!D:D, 'Player Stats'!B:B, Table1[[#This Row],[Home Team]], 'Player Stats'!A:A, Table1[[#This Row],[id]])</f>
        <v>21</v>
      </c>
      <c r="K117">
        <f>SUMIFS('Player Stats'!F:F, 'Player Stats'!B:B, Table1[[#This Row],[Away Team]], 'Player Stats'!A:A, Table1[[#This Row],[id]])</f>
        <v>31</v>
      </c>
      <c r="L117">
        <f>SUMIFS('Player Stats'!F:F, 'Player Stats'!B:B,Table1[[#This Row],[Home Team]], 'Player Stats'!A:A, Table1[[#This Row],[id]])</f>
        <v>15</v>
      </c>
      <c r="M117" s="3">
        <f>Table1[[#This Row],[Passing Completions Home]]/Table1[[#This Row],[Passing Attempts Home]]</f>
        <v>0.7142857142857143</v>
      </c>
      <c r="N117" s="3">
        <f>Table1[[#This Row],[Passing Completions Away]]/Table1[[#This Row],[Passing Attemps Away]]</f>
        <v>0.53448275862068961</v>
      </c>
      <c r="O117" s="7">
        <f>Table1[[#This Row],[Passing Attemps Away]]-Table1[[#This Row],[Passing Completions Away]]</f>
        <v>27</v>
      </c>
      <c r="P117" s="7">
        <f>Table1[[#This Row],[Passing Attempts Home]]-Table1[[#This Row],[Passing Completions Home]]</f>
        <v>6</v>
      </c>
      <c r="Q117" s="7"/>
    </row>
    <row r="118" spans="1:17" x14ac:dyDescent="0.3">
      <c r="A118" t="s">
        <v>186</v>
      </c>
      <c r="B118" t="s">
        <v>988</v>
      </c>
      <c r="C118" t="s">
        <v>4854</v>
      </c>
      <c r="D118">
        <v>8719</v>
      </c>
      <c r="E118" s="3">
        <f>Table1[[#This Row],[Percent Home]]</f>
        <v>0.57627118644067798</v>
      </c>
      <c r="F118" s="3">
        <f>Table1[[#This Row],[Percent Away]]</f>
        <v>0.5</v>
      </c>
      <c r="G118">
        <v>31</v>
      </c>
      <c r="H118">
        <v>38</v>
      </c>
      <c r="I118" s="2">
        <f>SUMIFS('Player Stats'!D:D, 'Player Stats'!B:B, Table1[[#This Row],[Away Team]], 'Player Stats'!A:A, Table1[[#This Row],[id]])</f>
        <v>14</v>
      </c>
      <c r="J118" s="2">
        <f>SUMIFS('Player Stats'!D:D, 'Player Stats'!B:B, Table1[[#This Row],[Home Team]], 'Player Stats'!A:A, Table1[[#This Row],[id]])</f>
        <v>59</v>
      </c>
      <c r="K118">
        <f>SUMIFS('Player Stats'!F:F, 'Player Stats'!B:B, Table1[[#This Row],[Away Team]], 'Player Stats'!A:A, Table1[[#This Row],[id]])</f>
        <v>7</v>
      </c>
      <c r="L118">
        <f>SUMIFS('Player Stats'!F:F, 'Player Stats'!B:B,Table1[[#This Row],[Home Team]], 'Player Stats'!A:A, Table1[[#This Row],[id]])</f>
        <v>34</v>
      </c>
      <c r="M118" s="3">
        <f>Table1[[#This Row],[Passing Completions Home]]/Table1[[#This Row],[Passing Attempts Home]]</f>
        <v>0.57627118644067798</v>
      </c>
      <c r="N118" s="3">
        <f>Table1[[#This Row],[Passing Completions Away]]/Table1[[#This Row],[Passing Attemps Away]]</f>
        <v>0.5</v>
      </c>
      <c r="O118" s="7">
        <f>Table1[[#This Row],[Passing Attemps Away]]-Table1[[#This Row],[Passing Completions Away]]</f>
        <v>7</v>
      </c>
      <c r="P118" s="7">
        <f>Table1[[#This Row],[Passing Attempts Home]]-Table1[[#This Row],[Passing Completions Home]]</f>
        <v>25</v>
      </c>
      <c r="Q118" s="7"/>
    </row>
    <row r="119" spans="1:17" x14ac:dyDescent="0.3">
      <c r="A119" t="s">
        <v>593</v>
      </c>
      <c r="B119" t="s">
        <v>1625</v>
      </c>
      <c r="C119" t="s">
        <v>4800</v>
      </c>
      <c r="D119">
        <v>8728</v>
      </c>
      <c r="E119" s="3">
        <f>Table1[[#This Row],[Percent Home]]</f>
        <v>0.53488372093023251</v>
      </c>
      <c r="F119" s="3">
        <f>Table1[[#This Row],[Percent Away]]</f>
        <v>0.52631578947368418</v>
      </c>
      <c r="G119">
        <v>38</v>
      </c>
      <c r="H119">
        <v>31</v>
      </c>
      <c r="I119" s="2">
        <f>SUMIFS('Player Stats'!D:D, 'Player Stats'!B:B, Table1[[#This Row],[Away Team]], 'Player Stats'!A:A, Table1[[#This Row],[id]])</f>
        <v>38</v>
      </c>
      <c r="J119" s="2">
        <f>SUMIFS('Player Stats'!D:D, 'Player Stats'!B:B, Table1[[#This Row],[Home Team]], 'Player Stats'!A:A, Table1[[#This Row],[id]])</f>
        <v>43</v>
      </c>
      <c r="K119">
        <f>SUMIFS('Player Stats'!F:F, 'Player Stats'!B:B, Table1[[#This Row],[Away Team]], 'Player Stats'!A:A, Table1[[#This Row],[id]])</f>
        <v>20</v>
      </c>
      <c r="L119">
        <f>SUMIFS('Player Stats'!F:F, 'Player Stats'!B:B,Table1[[#This Row],[Home Team]], 'Player Stats'!A:A, Table1[[#This Row],[id]])</f>
        <v>23</v>
      </c>
      <c r="M119" s="3">
        <f>Table1[[#This Row],[Passing Completions Home]]/Table1[[#This Row],[Passing Attempts Home]]</f>
        <v>0.53488372093023251</v>
      </c>
      <c r="N119" s="3">
        <f>Table1[[#This Row],[Passing Completions Away]]/Table1[[#This Row],[Passing Attemps Away]]</f>
        <v>0.52631578947368418</v>
      </c>
      <c r="O119" s="7">
        <f>Table1[[#This Row],[Passing Attemps Away]]-Table1[[#This Row],[Passing Completions Away]]</f>
        <v>18</v>
      </c>
      <c r="P119" s="7">
        <f>Table1[[#This Row],[Passing Attempts Home]]-Table1[[#This Row],[Passing Completions Home]]</f>
        <v>20</v>
      </c>
      <c r="Q119" s="7"/>
    </row>
    <row r="120" spans="1:17" x14ac:dyDescent="0.3">
      <c r="A120" t="s">
        <v>1749</v>
      </c>
      <c r="B120" t="s">
        <v>41</v>
      </c>
      <c r="C120" t="s">
        <v>4786</v>
      </c>
      <c r="D120">
        <v>5889</v>
      </c>
      <c r="E120" s="3">
        <f>Table1[[#This Row],[Percent Home]]</f>
        <v>0.43478260869565216</v>
      </c>
      <c r="F120" s="3">
        <f>Table1[[#This Row],[Percent Away]]</f>
        <v>0.65853658536585369</v>
      </c>
      <c r="G120">
        <v>14</v>
      </c>
      <c r="H120">
        <v>55</v>
      </c>
      <c r="I120" s="2">
        <f>SUMIFS('Player Stats'!D:D, 'Player Stats'!B:B, Table1[[#This Row],[Away Team]], 'Player Stats'!A:A, Table1[[#This Row],[id]])</f>
        <v>41</v>
      </c>
      <c r="J120" s="2">
        <f>SUMIFS('Player Stats'!D:D, 'Player Stats'!B:B, Table1[[#This Row],[Home Team]], 'Player Stats'!A:A, Table1[[#This Row],[id]])</f>
        <v>23</v>
      </c>
      <c r="K120">
        <f>SUMIFS('Player Stats'!F:F, 'Player Stats'!B:B, Table1[[#This Row],[Away Team]], 'Player Stats'!A:A, Table1[[#This Row],[id]])</f>
        <v>27</v>
      </c>
      <c r="L120">
        <f>SUMIFS('Player Stats'!F:F, 'Player Stats'!B:B,Table1[[#This Row],[Home Team]], 'Player Stats'!A:A, Table1[[#This Row],[id]])</f>
        <v>10</v>
      </c>
      <c r="M120" s="3">
        <f>Table1[[#This Row],[Passing Completions Home]]/Table1[[#This Row],[Passing Attempts Home]]</f>
        <v>0.43478260869565216</v>
      </c>
      <c r="N120" s="3">
        <f>Table1[[#This Row],[Passing Completions Away]]/Table1[[#This Row],[Passing Attemps Away]]</f>
        <v>0.65853658536585369</v>
      </c>
      <c r="O120" s="7">
        <f>Table1[[#This Row],[Passing Attemps Away]]-Table1[[#This Row],[Passing Completions Away]]</f>
        <v>14</v>
      </c>
      <c r="P120" s="7">
        <f>Table1[[#This Row],[Passing Attempts Home]]-Table1[[#This Row],[Passing Completions Home]]</f>
        <v>13</v>
      </c>
      <c r="Q120" s="7"/>
    </row>
    <row r="121" spans="1:17" x14ac:dyDescent="0.3">
      <c r="A121" t="s">
        <v>626</v>
      </c>
      <c r="B121" t="s">
        <v>1292</v>
      </c>
      <c r="C121" t="s">
        <v>4824</v>
      </c>
      <c r="D121">
        <v>25528</v>
      </c>
      <c r="E121" s="3">
        <f>Table1[[#This Row],[Percent Home]]</f>
        <v>0.62857142857142856</v>
      </c>
      <c r="F121" s="3">
        <f>Table1[[#This Row],[Percent Away]]</f>
        <v>0.6</v>
      </c>
      <c r="G121">
        <v>48</v>
      </c>
      <c r="H121">
        <v>20</v>
      </c>
      <c r="I121" s="2">
        <f>SUMIFS('Player Stats'!D:D, 'Player Stats'!B:B, Table1[[#This Row],[Away Team]], 'Player Stats'!A:A, Table1[[#This Row],[id]])</f>
        <v>45</v>
      </c>
      <c r="J121" s="2">
        <f>SUMIFS('Player Stats'!D:D, 'Player Stats'!B:B, Table1[[#This Row],[Home Team]], 'Player Stats'!A:A, Table1[[#This Row],[id]])</f>
        <v>35</v>
      </c>
      <c r="K121">
        <f>SUMIFS('Player Stats'!F:F, 'Player Stats'!B:B, Table1[[#This Row],[Away Team]], 'Player Stats'!A:A, Table1[[#This Row],[id]])</f>
        <v>27</v>
      </c>
      <c r="L121">
        <f>SUMIFS('Player Stats'!F:F, 'Player Stats'!B:B,Table1[[#This Row],[Home Team]], 'Player Stats'!A:A, Table1[[#This Row],[id]])</f>
        <v>22</v>
      </c>
      <c r="M121" s="3">
        <f>Table1[[#This Row],[Passing Completions Home]]/Table1[[#This Row],[Passing Attempts Home]]</f>
        <v>0.62857142857142856</v>
      </c>
      <c r="N121" s="3">
        <f>Table1[[#This Row],[Passing Completions Away]]/Table1[[#This Row],[Passing Attemps Away]]</f>
        <v>0.6</v>
      </c>
      <c r="O121" s="7">
        <f>Table1[[#This Row],[Passing Attemps Away]]-Table1[[#This Row],[Passing Completions Away]]</f>
        <v>18</v>
      </c>
      <c r="P121" s="7">
        <f>Table1[[#This Row],[Passing Attempts Home]]-Table1[[#This Row],[Passing Completions Home]]</f>
        <v>13</v>
      </c>
      <c r="Q121" s="7"/>
    </row>
    <row r="122" spans="1:17" x14ac:dyDescent="0.3">
      <c r="A122" t="s">
        <v>572</v>
      </c>
      <c r="B122" t="s">
        <v>610</v>
      </c>
      <c r="C122" t="s">
        <v>4812</v>
      </c>
      <c r="D122">
        <v>25530</v>
      </c>
      <c r="E122" s="3">
        <f>Table1[[#This Row],[Percent Home]]</f>
        <v>0.76923076923076927</v>
      </c>
      <c r="F122" s="3">
        <f>Table1[[#This Row],[Percent Away]]</f>
        <v>0.48</v>
      </c>
      <c r="G122">
        <v>45</v>
      </c>
      <c r="H122">
        <v>23</v>
      </c>
      <c r="I122" s="2">
        <f>SUMIFS('Player Stats'!D:D, 'Player Stats'!B:B, Table1[[#This Row],[Away Team]], 'Player Stats'!A:A, Table1[[#This Row],[id]])</f>
        <v>25</v>
      </c>
      <c r="J122" s="2">
        <f>SUMIFS('Player Stats'!D:D, 'Player Stats'!B:B, Table1[[#This Row],[Home Team]], 'Player Stats'!A:A, Table1[[#This Row],[id]])</f>
        <v>26</v>
      </c>
      <c r="K122">
        <f>SUMIFS('Player Stats'!F:F, 'Player Stats'!B:B, Table1[[#This Row],[Away Team]], 'Player Stats'!A:A, Table1[[#This Row],[id]])</f>
        <v>12</v>
      </c>
      <c r="L122">
        <f>SUMIFS('Player Stats'!F:F, 'Player Stats'!B:B,Table1[[#This Row],[Home Team]], 'Player Stats'!A:A, Table1[[#This Row],[id]])</f>
        <v>20</v>
      </c>
      <c r="M122" s="3">
        <f>Table1[[#This Row],[Passing Completions Home]]/Table1[[#This Row],[Passing Attempts Home]]</f>
        <v>0.76923076923076927</v>
      </c>
      <c r="N122" s="3">
        <f>Table1[[#This Row],[Passing Completions Away]]/Table1[[#This Row],[Passing Attemps Away]]</f>
        <v>0.48</v>
      </c>
      <c r="O122" s="7">
        <f>Table1[[#This Row],[Passing Attemps Away]]-Table1[[#This Row],[Passing Completions Away]]</f>
        <v>13</v>
      </c>
      <c r="P122" s="7">
        <f>Table1[[#This Row],[Passing Attempts Home]]-Table1[[#This Row],[Passing Completions Home]]</f>
        <v>6</v>
      </c>
      <c r="Q122" s="7"/>
    </row>
    <row r="123" spans="1:17" x14ac:dyDescent="0.3">
      <c r="A123" t="s">
        <v>477</v>
      </c>
      <c r="B123" t="s">
        <v>901</v>
      </c>
      <c r="C123" t="s">
        <v>4820</v>
      </c>
      <c r="D123">
        <v>23962</v>
      </c>
      <c r="E123" s="3">
        <f>Table1[[#This Row],[Percent Home]]</f>
        <v>0.5714285714285714</v>
      </c>
      <c r="F123" s="3">
        <f>Table1[[#This Row],[Percent Away]]</f>
        <v>0.68571428571428572</v>
      </c>
      <c r="G123">
        <v>30</v>
      </c>
      <c r="H123">
        <v>38</v>
      </c>
      <c r="I123" s="2">
        <f>SUMIFS('Player Stats'!D:D, 'Player Stats'!B:B, Table1[[#This Row],[Away Team]], 'Player Stats'!A:A, Table1[[#This Row],[id]])</f>
        <v>35</v>
      </c>
      <c r="J123" s="2">
        <f>SUMIFS('Player Stats'!D:D, 'Player Stats'!B:B, Table1[[#This Row],[Home Team]], 'Player Stats'!A:A, Table1[[#This Row],[id]])</f>
        <v>49</v>
      </c>
      <c r="K123">
        <f>SUMIFS('Player Stats'!F:F, 'Player Stats'!B:B, Table1[[#This Row],[Away Team]], 'Player Stats'!A:A, Table1[[#This Row],[id]])</f>
        <v>24</v>
      </c>
      <c r="L123">
        <f>SUMIFS('Player Stats'!F:F, 'Player Stats'!B:B,Table1[[#This Row],[Home Team]], 'Player Stats'!A:A, Table1[[#This Row],[id]])</f>
        <v>28</v>
      </c>
      <c r="M123" s="3">
        <f>Table1[[#This Row],[Passing Completions Home]]/Table1[[#This Row],[Passing Attempts Home]]</f>
        <v>0.5714285714285714</v>
      </c>
      <c r="N123" s="3">
        <f>Table1[[#This Row],[Passing Completions Away]]/Table1[[#This Row],[Passing Attemps Away]]</f>
        <v>0.68571428571428572</v>
      </c>
      <c r="O123" s="7">
        <f>Table1[[#This Row],[Passing Attemps Away]]-Table1[[#This Row],[Passing Completions Away]]</f>
        <v>11</v>
      </c>
      <c r="P123" s="7">
        <f>Table1[[#This Row],[Passing Attempts Home]]-Table1[[#This Row],[Passing Completions Home]]</f>
        <v>21</v>
      </c>
      <c r="Q123" s="7"/>
    </row>
    <row r="124" spans="1:17" x14ac:dyDescent="0.3">
      <c r="A124" t="s">
        <v>1076</v>
      </c>
      <c r="B124" t="s">
        <v>886</v>
      </c>
      <c r="C124" t="s">
        <v>4820</v>
      </c>
      <c r="D124">
        <v>16246</v>
      </c>
      <c r="E124" s="3">
        <f>Table1[[#This Row],[Percent Home]]</f>
        <v>0.68</v>
      </c>
      <c r="F124" s="3">
        <f>Table1[[#This Row],[Percent Away]]</f>
        <v>0.48717948717948717</v>
      </c>
      <c r="G124">
        <v>48</v>
      </c>
      <c r="H124">
        <v>20</v>
      </c>
      <c r="I124" s="2">
        <f>SUMIFS('Player Stats'!D:D, 'Player Stats'!B:B, Table1[[#This Row],[Away Team]], 'Player Stats'!A:A, Table1[[#This Row],[id]])</f>
        <v>39</v>
      </c>
      <c r="J124" s="2">
        <f>SUMIFS('Player Stats'!D:D, 'Player Stats'!B:B, Table1[[#This Row],[Home Team]], 'Player Stats'!A:A, Table1[[#This Row],[id]])</f>
        <v>50</v>
      </c>
      <c r="K124">
        <f>SUMIFS('Player Stats'!F:F, 'Player Stats'!B:B, Table1[[#This Row],[Away Team]], 'Player Stats'!A:A, Table1[[#This Row],[id]])</f>
        <v>19</v>
      </c>
      <c r="L124">
        <f>SUMIFS('Player Stats'!F:F, 'Player Stats'!B:B,Table1[[#This Row],[Home Team]], 'Player Stats'!A:A, Table1[[#This Row],[id]])</f>
        <v>34</v>
      </c>
      <c r="M124" s="3">
        <f>Table1[[#This Row],[Passing Completions Home]]/Table1[[#This Row],[Passing Attempts Home]]</f>
        <v>0.68</v>
      </c>
      <c r="N124" s="3">
        <f>Table1[[#This Row],[Passing Completions Away]]/Table1[[#This Row],[Passing Attemps Away]]</f>
        <v>0.48717948717948717</v>
      </c>
      <c r="O124" s="7">
        <f>Table1[[#This Row],[Passing Attemps Away]]-Table1[[#This Row],[Passing Completions Away]]</f>
        <v>20</v>
      </c>
      <c r="P124" s="7">
        <f>Table1[[#This Row],[Passing Attempts Home]]-Table1[[#This Row],[Passing Completions Home]]</f>
        <v>16</v>
      </c>
      <c r="Q124" s="7"/>
    </row>
    <row r="125" spans="1:17" x14ac:dyDescent="0.3">
      <c r="A125" t="s">
        <v>746</v>
      </c>
      <c r="B125" t="s">
        <v>1448</v>
      </c>
      <c r="C125" t="s">
        <v>4850</v>
      </c>
      <c r="D125">
        <v>11696</v>
      </c>
      <c r="E125" s="3">
        <f>Table1[[#This Row],[Percent Home]]</f>
        <v>0.74193548387096775</v>
      </c>
      <c r="F125" s="3">
        <f>Table1[[#This Row],[Percent Away]]</f>
        <v>0.53125</v>
      </c>
      <c r="G125">
        <v>40</v>
      </c>
      <c r="H125">
        <v>28</v>
      </c>
      <c r="I125" s="2">
        <f>SUMIFS('Player Stats'!D:D, 'Player Stats'!B:B, Table1[[#This Row],[Away Team]], 'Player Stats'!A:A, Table1[[#This Row],[id]])</f>
        <v>32</v>
      </c>
      <c r="J125" s="2">
        <f>SUMIFS('Player Stats'!D:D, 'Player Stats'!B:B, Table1[[#This Row],[Home Team]], 'Player Stats'!A:A, Table1[[#This Row],[id]])</f>
        <v>31</v>
      </c>
      <c r="K125">
        <f>SUMIFS('Player Stats'!F:F, 'Player Stats'!B:B, Table1[[#This Row],[Away Team]], 'Player Stats'!A:A, Table1[[#This Row],[id]])</f>
        <v>17</v>
      </c>
      <c r="L125">
        <f>SUMIFS('Player Stats'!F:F, 'Player Stats'!B:B,Table1[[#This Row],[Home Team]], 'Player Stats'!A:A, Table1[[#This Row],[id]])</f>
        <v>23</v>
      </c>
      <c r="M125" s="3">
        <f>Table1[[#This Row],[Passing Completions Home]]/Table1[[#This Row],[Passing Attempts Home]]</f>
        <v>0.74193548387096775</v>
      </c>
      <c r="N125" s="3">
        <f>Table1[[#This Row],[Passing Completions Away]]/Table1[[#This Row],[Passing Attemps Away]]</f>
        <v>0.53125</v>
      </c>
      <c r="O125" s="7">
        <f>Table1[[#This Row],[Passing Attemps Away]]-Table1[[#This Row],[Passing Completions Away]]</f>
        <v>15</v>
      </c>
      <c r="P125" s="7">
        <f>Table1[[#This Row],[Passing Attempts Home]]-Table1[[#This Row],[Passing Completions Home]]</f>
        <v>8</v>
      </c>
      <c r="Q125" s="7"/>
    </row>
    <row r="126" spans="1:17" x14ac:dyDescent="0.3">
      <c r="A126" t="s">
        <v>728</v>
      </c>
      <c r="B126" t="s">
        <v>826</v>
      </c>
      <c r="C126" t="s">
        <v>4821</v>
      </c>
      <c r="D126">
        <v>4402</v>
      </c>
      <c r="E126" s="3">
        <f>Table1[[#This Row],[Percent Home]]</f>
        <v>0.5</v>
      </c>
      <c r="F126" s="3">
        <f>Table1[[#This Row],[Percent Away]]</f>
        <v>0.58333333333333337</v>
      </c>
      <c r="G126">
        <v>30</v>
      </c>
      <c r="H126">
        <v>38</v>
      </c>
      <c r="I126" s="2">
        <f>SUMIFS('Player Stats'!D:D, 'Player Stats'!B:B, Table1[[#This Row],[Away Team]], 'Player Stats'!A:A, Table1[[#This Row],[id]])</f>
        <v>36</v>
      </c>
      <c r="J126" s="2">
        <f>SUMIFS('Player Stats'!D:D, 'Player Stats'!B:B, Table1[[#This Row],[Home Team]], 'Player Stats'!A:A, Table1[[#This Row],[id]])</f>
        <v>42</v>
      </c>
      <c r="K126">
        <f>SUMIFS('Player Stats'!F:F, 'Player Stats'!B:B, Table1[[#This Row],[Away Team]], 'Player Stats'!A:A, Table1[[#This Row],[id]])</f>
        <v>21</v>
      </c>
      <c r="L126">
        <f>SUMIFS('Player Stats'!F:F, 'Player Stats'!B:B,Table1[[#This Row],[Home Team]], 'Player Stats'!A:A, Table1[[#This Row],[id]])</f>
        <v>21</v>
      </c>
      <c r="M126" s="3">
        <f>Table1[[#This Row],[Passing Completions Home]]/Table1[[#This Row],[Passing Attempts Home]]</f>
        <v>0.5</v>
      </c>
      <c r="N126" s="3">
        <f>Table1[[#This Row],[Passing Completions Away]]/Table1[[#This Row],[Passing Attemps Away]]</f>
        <v>0.58333333333333337</v>
      </c>
      <c r="O126" s="7">
        <f>Table1[[#This Row],[Passing Attemps Away]]-Table1[[#This Row],[Passing Completions Away]]</f>
        <v>15</v>
      </c>
      <c r="P126" s="7">
        <f>Table1[[#This Row],[Passing Attempts Home]]-Table1[[#This Row],[Passing Completions Home]]</f>
        <v>21</v>
      </c>
      <c r="Q126" s="7"/>
    </row>
    <row r="127" spans="1:17" x14ac:dyDescent="0.3">
      <c r="A127" t="s">
        <v>380</v>
      </c>
      <c r="B127" t="s">
        <v>455</v>
      </c>
      <c r="C127" t="s">
        <v>4868</v>
      </c>
      <c r="D127">
        <v>1387</v>
      </c>
      <c r="E127" s="3">
        <f>Table1[[#This Row],[Percent Home]]</f>
        <v>0.53333333333333333</v>
      </c>
      <c r="F127" s="3">
        <f>Table1[[#This Row],[Percent Away]]</f>
        <v>0.61538461538461542</v>
      </c>
      <c r="G127">
        <v>30</v>
      </c>
      <c r="H127">
        <v>38</v>
      </c>
      <c r="I127" s="2">
        <f>SUMIFS('Player Stats'!D:D, 'Player Stats'!B:B, Table1[[#This Row],[Away Team]], 'Player Stats'!A:A, Table1[[#This Row],[id]])</f>
        <v>39</v>
      </c>
      <c r="J127" s="2">
        <f>SUMIFS('Player Stats'!D:D, 'Player Stats'!B:B, Table1[[#This Row],[Home Team]], 'Player Stats'!A:A, Table1[[#This Row],[id]])</f>
        <v>30</v>
      </c>
      <c r="K127">
        <f>SUMIFS('Player Stats'!F:F, 'Player Stats'!B:B, Table1[[#This Row],[Away Team]], 'Player Stats'!A:A, Table1[[#This Row],[id]])</f>
        <v>24</v>
      </c>
      <c r="L127">
        <f>SUMIFS('Player Stats'!F:F, 'Player Stats'!B:B,Table1[[#This Row],[Home Team]], 'Player Stats'!A:A, Table1[[#This Row],[id]])</f>
        <v>16</v>
      </c>
      <c r="M127" s="3">
        <f>Table1[[#This Row],[Passing Completions Home]]/Table1[[#This Row],[Passing Attempts Home]]</f>
        <v>0.53333333333333333</v>
      </c>
      <c r="N127" s="3">
        <f>Table1[[#This Row],[Passing Completions Away]]/Table1[[#This Row],[Passing Attemps Away]]</f>
        <v>0.61538461538461542</v>
      </c>
      <c r="O127" s="7">
        <f>Table1[[#This Row],[Passing Attemps Away]]-Table1[[#This Row],[Passing Completions Away]]</f>
        <v>15</v>
      </c>
      <c r="P127" s="7">
        <f>Table1[[#This Row],[Passing Attempts Home]]-Table1[[#This Row],[Passing Completions Home]]</f>
        <v>14</v>
      </c>
      <c r="Q127" s="7"/>
    </row>
    <row r="128" spans="1:17" x14ac:dyDescent="0.3">
      <c r="A128" t="s">
        <v>1349</v>
      </c>
      <c r="B128" t="s">
        <v>1108</v>
      </c>
      <c r="C128" t="s">
        <v>4813</v>
      </c>
      <c r="D128">
        <v>23952</v>
      </c>
      <c r="E128" s="3">
        <f>Table1[[#This Row],[Percent Home]]</f>
        <v>0.51515151515151514</v>
      </c>
      <c r="F128" s="3">
        <f>Table1[[#This Row],[Percent Away]]</f>
        <v>0.70588235294117652</v>
      </c>
      <c r="G128">
        <v>31</v>
      </c>
      <c r="H128">
        <v>36</v>
      </c>
      <c r="I128" s="2">
        <f>SUMIFS('Player Stats'!D:D, 'Player Stats'!B:B, Table1[[#This Row],[Away Team]], 'Player Stats'!A:A, Table1[[#This Row],[id]])</f>
        <v>34</v>
      </c>
      <c r="J128" s="2">
        <f>SUMIFS('Player Stats'!D:D, 'Player Stats'!B:B, Table1[[#This Row],[Home Team]], 'Player Stats'!A:A, Table1[[#This Row],[id]])</f>
        <v>33</v>
      </c>
      <c r="K128">
        <f>SUMIFS('Player Stats'!F:F, 'Player Stats'!B:B, Table1[[#This Row],[Away Team]], 'Player Stats'!A:A, Table1[[#This Row],[id]])</f>
        <v>24</v>
      </c>
      <c r="L128">
        <f>SUMIFS('Player Stats'!F:F, 'Player Stats'!B:B,Table1[[#This Row],[Home Team]], 'Player Stats'!A:A, Table1[[#This Row],[id]])</f>
        <v>17</v>
      </c>
      <c r="M128" s="3">
        <f>Table1[[#This Row],[Passing Completions Home]]/Table1[[#This Row],[Passing Attempts Home]]</f>
        <v>0.51515151515151514</v>
      </c>
      <c r="N128" s="3">
        <f>Table1[[#This Row],[Passing Completions Away]]/Table1[[#This Row],[Passing Attemps Away]]</f>
        <v>0.70588235294117652</v>
      </c>
      <c r="O128" s="7">
        <f>Table1[[#This Row],[Passing Attemps Away]]-Table1[[#This Row],[Passing Completions Away]]</f>
        <v>10</v>
      </c>
      <c r="P128" s="7">
        <f>Table1[[#This Row],[Passing Attempts Home]]-Table1[[#This Row],[Passing Completions Home]]</f>
        <v>16</v>
      </c>
      <c r="Q128" s="7"/>
    </row>
    <row r="129" spans="1:17" x14ac:dyDescent="0.3">
      <c r="A129" t="s">
        <v>2411</v>
      </c>
      <c r="B129" t="s">
        <v>882</v>
      </c>
      <c r="C129" t="s">
        <v>4835</v>
      </c>
      <c r="D129">
        <v>17755</v>
      </c>
      <c r="E129" s="3">
        <f>Table1[[#This Row],[Percent Home]]</f>
        <v>0.52173913043478259</v>
      </c>
      <c r="F129" s="3">
        <f>Table1[[#This Row],[Percent Away]]</f>
        <v>0.63414634146341464</v>
      </c>
      <c r="G129">
        <v>43</v>
      </c>
      <c r="H129">
        <v>24</v>
      </c>
      <c r="I129" s="2">
        <f>SUMIFS('Player Stats'!D:D, 'Player Stats'!B:B, Table1[[#This Row],[Away Team]], 'Player Stats'!A:A, Table1[[#This Row],[id]])</f>
        <v>41</v>
      </c>
      <c r="J129" s="2">
        <f>SUMIFS('Player Stats'!D:D, 'Player Stats'!B:B, Table1[[#This Row],[Home Team]], 'Player Stats'!A:A, Table1[[#This Row],[id]])</f>
        <v>23</v>
      </c>
      <c r="K129">
        <f>SUMIFS('Player Stats'!F:F, 'Player Stats'!B:B, Table1[[#This Row],[Away Team]], 'Player Stats'!A:A, Table1[[#This Row],[id]])</f>
        <v>26</v>
      </c>
      <c r="L129">
        <f>SUMIFS('Player Stats'!F:F, 'Player Stats'!B:B,Table1[[#This Row],[Home Team]], 'Player Stats'!A:A, Table1[[#This Row],[id]])</f>
        <v>12</v>
      </c>
      <c r="M129" s="3">
        <f>Table1[[#This Row],[Passing Completions Home]]/Table1[[#This Row],[Passing Attempts Home]]</f>
        <v>0.52173913043478259</v>
      </c>
      <c r="N129" s="3">
        <f>Table1[[#This Row],[Passing Completions Away]]/Table1[[#This Row],[Passing Attemps Away]]</f>
        <v>0.63414634146341464</v>
      </c>
      <c r="O129" s="7">
        <f>Table1[[#This Row],[Passing Attemps Away]]-Table1[[#This Row],[Passing Completions Away]]</f>
        <v>15</v>
      </c>
      <c r="P129" s="7">
        <f>Table1[[#This Row],[Passing Attempts Home]]-Table1[[#This Row],[Passing Completions Home]]</f>
        <v>11</v>
      </c>
      <c r="Q129" s="7"/>
    </row>
    <row r="130" spans="1:17" x14ac:dyDescent="0.3">
      <c r="A130" t="s">
        <v>62</v>
      </c>
      <c r="B130" t="s">
        <v>715</v>
      </c>
      <c r="C130" t="s">
        <v>4795</v>
      </c>
      <c r="D130">
        <v>14735</v>
      </c>
      <c r="E130" s="3">
        <f>Table1[[#This Row],[Percent Home]]</f>
        <v>0.7142857142857143</v>
      </c>
      <c r="F130" s="3">
        <f>Table1[[#This Row],[Percent Away]]</f>
        <v>0.58536585365853655</v>
      </c>
      <c r="G130">
        <v>47</v>
      </c>
      <c r="H130">
        <v>20</v>
      </c>
      <c r="I130" s="2">
        <f>SUMIFS('Player Stats'!D:D, 'Player Stats'!B:B, Table1[[#This Row],[Away Team]], 'Player Stats'!A:A, Table1[[#This Row],[id]])</f>
        <v>41</v>
      </c>
      <c r="J130" s="2">
        <f>SUMIFS('Player Stats'!D:D, 'Player Stats'!B:B, Table1[[#This Row],[Home Team]], 'Player Stats'!A:A, Table1[[#This Row],[id]])</f>
        <v>14</v>
      </c>
      <c r="K130">
        <f>SUMIFS('Player Stats'!F:F, 'Player Stats'!B:B, Table1[[#This Row],[Away Team]], 'Player Stats'!A:A, Table1[[#This Row],[id]])</f>
        <v>24</v>
      </c>
      <c r="L130">
        <f>SUMIFS('Player Stats'!F:F, 'Player Stats'!B:B,Table1[[#This Row],[Home Team]], 'Player Stats'!A:A, Table1[[#This Row],[id]])</f>
        <v>10</v>
      </c>
      <c r="M130" s="3">
        <f>Table1[[#This Row],[Passing Completions Home]]/Table1[[#This Row],[Passing Attempts Home]]</f>
        <v>0.7142857142857143</v>
      </c>
      <c r="N130" s="3">
        <f>Table1[[#This Row],[Passing Completions Away]]/Table1[[#This Row],[Passing Attemps Away]]</f>
        <v>0.58536585365853655</v>
      </c>
      <c r="O130" s="7">
        <f>Table1[[#This Row],[Passing Attemps Away]]-Table1[[#This Row],[Passing Completions Away]]</f>
        <v>17</v>
      </c>
      <c r="P130" s="7">
        <f>Table1[[#This Row],[Passing Attempts Home]]-Table1[[#This Row],[Passing Completions Home]]</f>
        <v>4</v>
      </c>
      <c r="Q130" s="7"/>
    </row>
    <row r="131" spans="1:17" x14ac:dyDescent="0.3">
      <c r="A131" t="s">
        <v>554</v>
      </c>
      <c r="B131" t="s">
        <v>283</v>
      </c>
      <c r="C131" t="s">
        <v>4792</v>
      </c>
      <c r="D131">
        <v>11680</v>
      </c>
      <c r="E131" s="3">
        <f>Table1[[#This Row],[Percent Home]]</f>
        <v>0.5</v>
      </c>
      <c r="F131" s="3">
        <f>Table1[[#This Row],[Percent Away]]</f>
        <v>0.81481481481481477</v>
      </c>
      <c r="G131">
        <v>32</v>
      </c>
      <c r="H131">
        <v>35</v>
      </c>
      <c r="I131" s="2">
        <f>SUMIFS('Player Stats'!D:D, 'Player Stats'!B:B, Table1[[#This Row],[Away Team]], 'Player Stats'!A:A, Table1[[#This Row],[id]])</f>
        <v>27</v>
      </c>
      <c r="J131" s="2">
        <f>SUMIFS('Player Stats'!D:D, 'Player Stats'!B:B, Table1[[#This Row],[Home Team]], 'Player Stats'!A:A, Table1[[#This Row],[id]])</f>
        <v>14</v>
      </c>
      <c r="K131">
        <f>SUMIFS('Player Stats'!F:F, 'Player Stats'!B:B, Table1[[#This Row],[Away Team]], 'Player Stats'!A:A, Table1[[#This Row],[id]])</f>
        <v>22</v>
      </c>
      <c r="L131">
        <f>SUMIFS('Player Stats'!F:F, 'Player Stats'!B:B,Table1[[#This Row],[Home Team]], 'Player Stats'!A:A, Table1[[#This Row],[id]])</f>
        <v>7</v>
      </c>
      <c r="M131" s="3">
        <f>Table1[[#This Row],[Passing Completions Home]]/Table1[[#This Row],[Passing Attempts Home]]</f>
        <v>0.5</v>
      </c>
      <c r="N131" s="3">
        <f>Table1[[#This Row],[Passing Completions Away]]/Table1[[#This Row],[Passing Attemps Away]]</f>
        <v>0.81481481481481477</v>
      </c>
      <c r="O131" s="7">
        <f>Table1[[#This Row],[Passing Attemps Away]]-Table1[[#This Row],[Passing Completions Away]]</f>
        <v>5</v>
      </c>
      <c r="P131" s="7">
        <f>Table1[[#This Row],[Passing Attempts Home]]-Table1[[#This Row],[Passing Completions Home]]</f>
        <v>7</v>
      </c>
      <c r="Q131" s="7"/>
    </row>
    <row r="132" spans="1:17" x14ac:dyDescent="0.3">
      <c r="A132" t="s">
        <v>1678</v>
      </c>
      <c r="B132" t="s">
        <v>1181</v>
      </c>
      <c r="C132" t="s">
        <v>4858</v>
      </c>
      <c r="D132">
        <v>1384</v>
      </c>
      <c r="E132" s="3">
        <f>Table1[[#This Row],[Percent Home]]</f>
        <v>0.63265306122448983</v>
      </c>
      <c r="F132" s="3">
        <f>Table1[[#This Row],[Percent Away]]</f>
        <v>0.62962962962962965</v>
      </c>
      <c r="G132">
        <v>27</v>
      </c>
      <c r="H132">
        <v>40</v>
      </c>
      <c r="I132" s="2">
        <f>SUMIFS('Player Stats'!D:D, 'Player Stats'!B:B, Table1[[#This Row],[Away Team]], 'Player Stats'!A:A, Table1[[#This Row],[id]])</f>
        <v>27</v>
      </c>
      <c r="J132" s="2">
        <f>SUMIFS('Player Stats'!D:D, 'Player Stats'!B:B, Table1[[#This Row],[Home Team]], 'Player Stats'!A:A, Table1[[#This Row],[id]])</f>
        <v>49</v>
      </c>
      <c r="K132">
        <f>SUMIFS('Player Stats'!F:F, 'Player Stats'!B:B, Table1[[#This Row],[Away Team]], 'Player Stats'!A:A, Table1[[#This Row],[id]])</f>
        <v>17</v>
      </c>
      <c r="L132">
        <f>SUMIFS('Player Stats'!F:F, 'Player Stats'!B:B,Table1[[#This Row],[Home Team]], 'Player Stats'!A:A, Table1[[#This Row],[id]])</f>
        <v>31</v>
      </c>
      <c r="M132" s="3">
        <f>Table1[[#This Row],[Passing Completions Home]]/Table1[[#This Row],[Passing Attempts Home]]</f>
        <v>0.63265306122448983</v>
      </c>
      <c r="N132" s="3">
        <f>Table1[[#This Row],[Passing Completions Away]]/Table1[[#This Row],[Passing Attemps Away]]</f>
        <v>0.62962962962962965</v>
      </c>
      <c r="O132" s="7">
        <f>Table1[[#This Row],[Passing Attemps Away]]-Table1[[#This Row],[Passing Completions Away]]</f>
        <v>10</v>
      </c>
      <c r="P132" s="7">
        <f>Table1[[#This Row],[Passing Attempts Home]]-Table1[[#This Row],[Passing Completions Home]]</f>
        <v>18</v>
      </c>
      <c r="Q132" s="7"/>
    </row>
    <row r="133" spans="1:17" x14ac:dyDescent="0.3">
      <c r="A133" t="s">
        <v>713</v>
      </c>
      <c r="B133" t="s">
        <v>715</v>
      </c>
      <c r="C133" t="s">
        <v>4815</v>
      </c>
      <c r="D133">
        <v>27093</v>
      </c>
      <c r="E133" s="3">
        <f>Table1[[#This Row],[Percent Home]]</f>
        <v>0.7</v>
      </c>
      <c r="F133" s="3">
        <f>Table1[[#This Row],[Percent Away]]</f>
        <v>0.38461538461538464</v>
      </c>
      <c r="G133">
        <v>45</v>
      </c>
      <c r="H133">
        <v>21</v>
      </c>
      <c r="I133" s="2">
        <f>SUMIFS('Player Stats'!D:D, 'Player Stats'!B:B, Table1[[#This Row],[Away Team]], 'Player Stats'!A:A, Table1[[#This Row],[id]])</f>
        <v>26</v>
      </c>
      <c r="J133" s="2">
        <f>SUMIFS('Player Stats'!D:D, 'Player Stats'!B:B, Table1[[#This Row],[Home Team]], 'Player Stats'!A:A, Table1[[#This Row],[id]])</f>
        <v>10</v>
      </c>
      <c r="K133">
        <f>SUMIFS('Player Stats'!F:F, 'Player Stats'!B:B, Table1[[#This Row],[Away Team]], 'Player Stats'!A:A, Table1[[#This Row],[id]])</f>
        <v>10</v>
      </c>
      <c r="L133">
        <f>SUMIFS('Player Stats'!F:F, 'Player Stats'!B:B,Table1[[#This Row],[Home Team]], 'Player Stats'!A:A, Table1[[#This Row],[id]])</f>
        <v>7</v>
      </c>
      <c r="M133" s="3">
        <f>Table1[[#This Row],[Passing Completions Home]]/Table1[[#This Row],[Passing Attempts Home]]</f>
        <v>0.7</v>
      </c>
      <c r="N133" s="3">
        <f>Table1[[#This Row],[Passing Completions Away]]/Table1[[#This Row],[Passing Attemps Away]]</f>
        <v>0.38461538461538464</v>
      </c>
      <c r="O133" s="7">
        <f>Table1[[#This Row],[Passing Attemps Away]]-Table1[[#This Row],[Passing Completions Away]]</f>
        <v>16</v>
      </c>
      <c r="P133" s="7">
        <f>Table1[[#This Row],[Passing Attempts Home]]-Table1[[#This Row],[Passing Completions Home]]</f>
        <v>3</v>
      </c>
      <c r="Q133" s="7"/>
    </row>
    <row r="134" spans="1:17" x14ac:dyDescent="0.3">
      <c r="A134" t="s">
        <v>363</v>
      </c>
      <c r="B134" t="s">
        <v>365</v>
      </c>
      <c r="C134" t="s">
        <v>4799</v>
      </c>
      <c r="D134">
        <v>27078</v>
      </c>
      <c r="E134" s="3">
        <f>Table1[[#This Row],[Percent Home]]</f>
        <v>0.47826086956521741</v>
      </c>
      <c r="F134" s="3">
        <f>Table1[[#This Row],[Percent Away]]</f>
        <v>0.42857142857142855</v>
      </c>
      <c r="G134">
        <v>36</v>
      </c>
      <c r="H134">
        <v>30</v>
      </c>
      <c r="I134" s="2">
        <f>SUMIFS('Player Stats'!D:D, 'Player Stats'!B:B, Table1[[#This Row],[Away Team]], 'Player Stats'!A:A, Table1[[#This Row],[id]])</f>
        <v>35</v>
      </c>
      <c r="J134" s="2">
        <f>SUMIFS('Player Stats'!D:D, 'Player Stats'!B:B, Table1[[#This Row],[Home Team]], 'Player Stats'!A:A, Table1[[#This Row],[id]])</f>
        <v>23</v>
      </c>
      <c r="K134">
        <f>SUMIFS('Player Stats'!F:F, 'Player Stats'!B:B, Table1[[#This Row],[Away Team]], 'Player Stats'!A:A, Table1[[#This Row],[id]])</f>
        <v>15</v>
      </c>
      <c r="L134">
        <f>SUMIFS('Player Stats'!F:F, 'Player Stats'!B:B,Table1[[#This Row],[Home Team]], 'Player Stats'!A:A, Table1[[#This Row],[id]])</f>
        <v>11</v>
      </c>
      <c r="M134" s="3">
        <f>Table1[[#This Row],[Passing Completions Home]]/Table1[[#This Row],[Passing Attempts Home]]</f>
        <v>0.47826086956521741</v>
      </c>
      <c r="N134" s="3">
        <f>Table1[[#This Row],[Passing Completions Away]]/Table1[[#This Row],[Passing Attemps Away]]</f>
        <v>0.42857142857142855</v>
      </c>
      <c r="O134" s="7">
        <f>Table1[[#This Row],[Passing Attemps Away]]-Table1[[#This Row],[Passing Completions Away]]</f>
        <v>20</v>
      </c>
      <c r="P134" s="7">
        <f>Table1[[#This Row],[Passing Attempts Home]]-Table1[[#This Row],[Passing Completions Home]]</f>
        <v>12</v>
      </c>
      <c r="Q134" s="7"/>
    </row>
    <row r="135" spans="1:17" x14ac:dyDescent="0.3">
      <c r="A135" t="s">
        <v>1128</v>
      </c>
      <c r="B135" t="s">
        <v>689</v>
      </c>
      <c r="C135" t="s">
        <v>4807</v>
      </c>
      <c r="D135">
        <v>25539</v>
      </c>
      <c r="E135" s="3">
        <f>Table1[[#This Row],[Percent Home]]</f>
        <v>0.63157894736842102</v>
      </c>
      <c r="F135" s="3">
        <f>Table1[[#This Row],[Percent Away]]</f>
        <v>0.63414634146341464</v>
      </c>
      <c r="G135">
        <v>37</v>
      </c>
      <c r="H135">
        <v>29</v>
      </c>
      <c r="I135" s="2">
        <f>SUMIFS('Player Stats'!D:D, 'Player Stats'!B:B, Table1[[#This Row],[Away Team]], 'Player Stats'!A:A, Table1[[#This Row],[id]])</f>
        <v>41</v>
      </c>
      <c r="J135" s="2">
        <f>SUMIFS('Player Stats'!D:D, 'Player Stats'!B:B, Table1[[#This Row],[Home Team]], 'Player Stats'!A:A, Table1[[#This Row],[id]])</f>
        <v>19</v>
      </c>
      <c r="K135">
        <f>SUMIFS('Player Stats'!F:F, 'Player Stats'!B:B, Table1[[#This Row],[Away Team]], 'Player Stats'!A:A, Table1[[#This Row],[id]])</f>
        <v>26</v>
      </c>
      <c r="L135">
        <f>SUMIFS('Player Stats'!F:F, 'Player Stats'!B:B,Table1[[#This Row],[Home Team]], 'Player Stats'!A:A, Table1[[#This Row],[id]])</f>
        <v>12</v>
      </c>
      <c r="M135" s="3">
        <f>Table1[[#This Row],[Passing Completions Home]]/Table1[[#This Row],[Passing Attempts Home]]</f>
        <v>0.63157894736842102</v>
      </c>
      <c r="N135" s="3">
        <f>Table1[[#This Row],[Passing Completions Away]]/Table1[[#This Row],[Passing Attemps Away]]</f>
        <v>0.63414634146341464</v>
      </c>
      <c r="O135" s="7">
        <f>Table1[[#This Row],[Passing Attemps Away]]-Table1[[#This Row],[Passing Completions Away]]</f>
        <v>15</v>
      </c>
      <c r="P135" s="7">
        <f>Table1[[#This Row],[Passing Attempts Home]]-Table1[[#This Row],[Passing Completions Home]]</f>
        <v>7</v>
      </c>
      <c r="Q135" s="7"/>
    </row>
    <row r="136" spans="1:17" x14ac:dyDescent="0.3">
      <c r="A136" t="s">
        <v>363</v>
      </c>
      <c r="B136" t="s">
        <v>668</v>
      </c>
      <c r="C136" t="s">
        <v>4807</v>
      </c>
      <c r="D136">
        <v>23958</v>
      </c>
      <c r="E136" s="3">
        <f>Table1[[#This Row],[Percent Home]]</f>
        <v>0.69230769230769229</v>
      </c>
      <c r="F136" s="3">
        <f>Table1[[#This Row],[Percent Away]]</f>
        <v>0.55555555555555558</v>
      </c>
      <c r="G136">
        <v>45</v>
      </c>
      <c r="H136">
        <v>21</v>
      </c>
      <c r="I136" s="2">
        <f>SUMIFS('Player Stats'!D:D, 'Player Stats'!B:B, Table1[[#This Row],[Away Team]], 'Player Stats'!A:A, Table1[[#This Row],[id]])</f>
        <v>27</v>
      </c>
      <c r="J136" s="2">
        <f>SUMIFS('Player Stats'!D:D, 'Player Stats'!B:B, Table1[[#This Row],[Home Team]], 'Player Stats'!A:A, Table1[[#This Row],[id]])</f>
        <v>26</v>
      </c>
      <c r="K136">
        <f>SUMIFS('Player Stats'!F:F, 'Player Stats'!B:B, Table1[[#This Row],[Away Team]], 'Player Stats'!A:A, Table1[[#This Row],[id]])</f>
        <v>15</v>
      </c>
      <c r="L136">
        <f>SUMIFS('Player Stats'!F:F, 'Player Stats'!B:B,Table1[[#This Row],[Home Team]], 'Player Stats'!A:A, Table1[[#This Row],[id]])</f>
        <v>18</v>
      </c>
      <c r="M136" s="3">
        <f>Table1[[#This Row],[Passing Completions Home]]/Table1[[#This Row],[Passing Attempts Home]]</f>
        <v>0.69230769230769229</v>
      </c>
      <c r="N136" s="3">
        <f>Table1[[#This Row],[Passing Completions Away]]/Table1[[#This Row],[Passing Attemps Away]]</f>
        <v>0.55555555555555558</v>
      </c>
      <c r="O136" s="7">
        <f>Table1[[#This Row],[Passing Attemps Away]]-Table1[[#This Row],[Passing Completions Away]]</f>
        <v>12</v>
      </c>
      <c r="P136" s="7">
        <f>Table1[[#This Row],[Passing Attempts Home]]-Table1[[#This Row],[Passing Completions Home]]</f>
        <v>8</v>
      </c>
      <c r="Q136" s="7"/>
    </row>
    <row r="137" spans="1:17" x14ac:dyDescent="0.3">
      <c r="A137" t="s">
        <v>343</v>
      </c>
      <c r="B137" t="s">
        <v>728</v>
      </c>
      <c r="C137" t="s">
        <v>4836</v>
      </c>
      <c r="D137">
        <v>16244</v>
      </c>
      <c r="E137" s="3">
        <f>Table1[[#This Row],[Percent Home]]</f>
        <v>0.65853658536585369</v>
      </c>
      <c r="F137" s="3">
        <f>Table1[[#This Row],[Percent Away]]</f>
        <v>0.78260869565217395</v>
      </c>
      <c r="G137">
        <v>14</v>
      </c>
      <c r="H137">
        <v>52</v>
      </c>
      <c r="I137" s="2">
        <f>SUMIFS('Player Stats'!D:D, 'Player Stats'!B:B, Table1[[#This Row],[Away Team]], 'Player Stats'!A:A, Table1[[#This Row],[id]])</f>
        <v>23</v>
      </c>
      <c r="J137" s="2">
        <f>SUMIFS('Player Stats'!D:D, 'Player Stats'!B:B, Table1[[#This Row],[Home Team]], 'Player Stats'!A:A, Table1[[#This Row],[id]])</f>
        <v>41</v>
      </c>
      <c r="K137">
        <f>SUMIFS('Player Stats'!F:F, 'Player Stats'!B:B, Table1[[#This Row],[Away Team]], 'Player Stats'!A:A, Table1[[#This Row],[id]])</f>
        <v>18</v>
      </c>
      <c r="L137">
        <f>SUMIFS('Player Stats'!F:F, 'Player Stats'!B:B,Table1[[#This Row],[Home Team]], 'Player Stats'!A:A, Table1[[#This Row],[id]])</f>
        <v>27</v>
      </c>
      <c r="M137" s="3">
        <f>Table1[[#This Row],[Passing Completions Home]]/Table1[[#This Row],[Passing Attempts Home]]</f>
        <v>0.65853658536585369</v>
      </c>
      <c r="N137" s="3">
        <f>Table1[[#This Row],[Passing Completions Away]]/Table1[[#This Row],[Passing Attemps Away]]</f>
        <v>0.78260869565217395</v>
      </c>
      <c r="O137" s="7">
        <f>Table1[[#This Row],[Passing Attemps Away]]-Table1[[#This Row],[Passing Completions Away]]</f>
        <v>5</v>
      </c>
      <c r="P137" s="7">
        <f>Table1[[#This Row],[Passing Attempts Home]]-Table1[[#This Row],[Passing Completions Home]]</f>
        <v>14</v>
      </c>
      <c r="Q137" s="7"/>
    </row>
    <row r="138" spans="1:17" x14ac:dyDescent="0.3">
      <c r="A138" t="s">
        <v>2239</v>
      </c>
      <c r="B138" t="s">
        <v>118</v>
      </c>
      <c r="C138" t="s">
        <v>4831</v>
      </c>
      <c r="D138">
        <v>16226</v>
      </c>
      <c r="E138" s="3">
        <f>Table1[[#This Row],[Percent Home]]</f>
        <v>0.55555555555555558</v>
      </c>
      <c r="F138" s="3">
        <f>Table1[[#This Row],[Percent Away]]</f>
        <v>0.5714285714285714</v>
      </c>
      <c r="G138">
        <v>32</v>
      </c>
      <c r="H138">
        <v>34</v>
      </c>
      <c r="I138" s="2">
        <f>SUMIFS('Player Stats'!D:D, 'Player Stats'!B:B, Table1[[#This Row],[Away Team]], 'Player Stats'!A:A, Table1[[#This Row],[id]])</f>
        <v>28</v>
      </c>
      <c r="J138" s="2">
        <f>SUMIFS('Player Stats'!D:D, 'Player Stats'!B:B, Table1[[#This Row],[Home Team]], 'Player Stats'!A:A, Table1[[#This Row],[id]])</f>
        <v>27</v>
      </c>
      <c r="K138">
        <f>SUMIFS('Player Stats'!F:F, 'Player Stats'!B:B, Table1[[#This Row],[Away Team]], 'Player Stats'!A:A, Table1[[#This Row],[id]])</f>
        <v>16</v>
      </c>
      <c r="L138">
        <f>SUMIFS('Player Stats'!F:F, 'Player Stats'!B:B,Table1[[#This Row],[Home Team]], 'Player Stats'!A:A, Table1[[#This Row],[id]])</f>
        <v>15</v>
      </c>
      <c r="M138" s="3">
        <f>Table1[[#This Row],[Passing Completions Home]]/Table1[[#This Row],[Passing Attempts Home]]</f>
        <v>0.55555555555555558</v>
      </c>
      <c r="N138" s="3">
        <f>Table1[[#This Row],[Passing Completions Away]]/Table1[[#This Row],[Passing Attemps Away]]</f>
        <v>0.5714285714285714</v>
      </c>
      <c r="O138" s="7">
        <f>Table1[[#This Row],[Passing Attemps Away]]-Table1[[#This Row],[Passing Completions Away]]</f>
        <v>12</v>
      </c>
      <c r="P138" s="7">
        <f>Table1[[#This Row],[Passing Attempts Home]]-Table1[[#This Row],[Passing Completions Home]]</f>
        <v>12</v>
      </c>
      <c r="Q138" s="7"/>
    </row>
    <row r="139" spans="1:17" x14ac:dyDescent="0.3">
      <c r="A139" t="s">
        <v>1462</v>
      </c>
      <c r="B139" t="s">
        <v>863</v>
      </c>
      <c r="C139" t="s">
        <v>4823</v>
      </c>
      <c r="D139">
        <v>11705</v>
      </c>
      <c r="E139" s="3">
        <f>Table1[[#This Row],[Percent Home]]</f>
        <v>0.68421052631578949</v>
      </c>
      <c r="F139" s="3">
        <f>Table1[[#This Row],[Percent Away]]</f>
        <v>0.61111111111111116</v>
      </c>
      <c r="G139">
        <v>49</v>
      </c>
      <c r="H139">
        <v>17</v>
      </c>
      <c r="I139" s="2">
        <f>SUMIFS('Player Stats'!D:D, 'Player Stats'!B:B, Table1[[#This Row],[Away Team]], 'Player Stats'!A:A, Table1[[#This Row],[id]])</f>
        <v>36</v>
      </c>
      <c r="J139" s="2">
        <f>SUMIFS('Player Stats'!D:D, 'Player Stats'!B:B, Table1[[#This Row],[Home Team]], 'Player Stats'!A:A, Table1[[#This Row],[id]])</f>
        <v>38</v>
      </c>
      <c r="K139">
        <f>SUMIFS('Player Stats'!F:F, 'Player Stats'!B:B, Table1[[#This Row],[Away Team]], 'Player Stats'!A:A, Table1[[#This Row],[id]])</f>
        <v>22</v>
      </c>
      <c r="L139">
        <f>SUMIFS('Player Stats'!F:F, 'Player Stats'!B:B,Table1[[#This Row],[Home Team]], 'Player Stats'!A:A, Table1[[#This Row],[id]])</f>
        <v>26</v>
      </c>
      <c r="M139" s="3">
        <f>Table1[[#This Row],[Passing Completions Home]]/Table1[[#This Row],[Passing Attempts Home]]</f>
        <v>0.68421052631578949</v>
      </c>
      <c r="N139" s="3">
        <f>Table1[[#This Row],[Passing Completions Away]]/Table1[[#This Row],[Passing Attemps Away]]</f>
        <v>0.61111111111111116</v>
      </c>
      <c r="O139" s="7">
        <f>Table1[[#This Row],[Passing Attemps Away]]-Table1[[#This Row],[Passing Completions Away]]</f>
        <v>14</v>
      </c>
      <c r="P139" s="7">
        <f>Table1[[#This Row],[Passing Attempts Home]]-Table1[[#This Row],[Passing Completions Home]]</f>
        <v>12</v>
      </c>
      <c r="Q139" s="7"/>
    </row>
    <row r="140" spans="1:17" x14ac:dyDescent="0.3">
      <c r="A140" t="s">
        <v>2133</v>
      </c>
      <c r="B140" t="s">
        <v>501</v>
      </c>
      <c r="C140" t="s">
        <v>4844</v>
      </c>
      <c r="D140">
        <v>1388</v>
      </c>
      <c r="E140" s="3">
        <f>Table1[[#This Row],[Percent Home]]</f>
        <v>0.55555555555555558</v>
      </c>
      <c r="F140" s="3">
        <f>Table1[[#This Row],[Percent Away]]</f>
        <v>0.67647058823529416</v>
      </c>
      <c r="G140">
        <v>29</v>
      </c>
      <c r="H140">
        <v>37</v>
      </c>
      <c r="I140" s="2">
        <f>SUMIFS('Player Stats'!D:D, 'Player Stats'!B:B, Table1[[#This Row],[Away Team]], 'Player Stats'!A:A, Table1[[#This Row],[id]])</f>
        <v>34</v>
      </c>
      <c r="J140" s="2">
        <f>SUMIFS('Player Stats'!D:D, 'Player Stats'!B:B, Table1[[#This Row],[Home Team]], 'Player Stats'!A:A, Table1[[#This Row],[id]])</f>
        <v>36</v>
      </c>
      <c r="K140">
        <f>SUMIFS('Player Stats'!F:F, 'Player Stats'!B:B, Table1[[#This Row],[Away Team]], 'Player Stats'!A:A, Table1[[#This Row],[id]])</f>
        <v>23</v>
      </c>
      <c r="L140">
        <f>SUMIFS('Player Stats'!F:F, 'Player Stats'!B:B,Table1[[#This Row],[Home Team]], 'Player Stats'!A:A, Table1[[#This Row],[id]])</f>
        <v>20</v>
      </c>
      <c r="M140" s="3">
        <f>Table1[[#This Row],[Passing Completions Home]]/Table1[[#This Row],[Passing Attempts Home]]</f>
        <v>0.55555555555555558</v>
      </c>
      <c r="N140" s="3">
        <f>Table1[[#This Row],[Passing Completions Away]]/Table1[[#This Row],[Passing Attemps Away]]</f>
        <v>0.67647058823529416</v>
      </c>
      <c r="O140" s="7">
        <f>Table1[[#This Row],[Passing Attemps Away]]-Table1[[#This Row],[Passing Completions Away]]</f>
        <v>11</v>
      </c>
      <c r="P140" s="7">
        <f>Table1[[#This Row],[Passing Attempts Home]]-Table1[[#This Row],[Passing Completions Home]]</f>
        <v>16</v>
      </c>
      <c r="Q140" s="7"/>
    </row>
    <row r="141" spans="1:17" x14ac:dyDescent="0.3">
      <c r="A141" t="s">
        <v>728</v>
      </c>
      <c r="B141" t="s">
        <v>730</v>
      </c>
      <c r="C141" t="s">
        <v>4816</v>
      </c>
      <c r="D141">
        <v>27136</v>
      </c>
      <c r="E141" s="3">
        <f>Table1[[#This Row],[Percent Home]]</f>
        <v>0.33333333333333331</v>
      </c>
      <c r="F141" s="3">
        <f>Table1[[#This Row],[Percent Away]]</f>
        <v>0.55263157894736847</v>
      </c>
      <c r="G141">
        <v>33</v>
      </c>
      <c r="H141">
        <v>32</v>
      </c>
      <c r="I141" s="2">
        <f>SUMIFS('Player Stats'!D:D, 'Player Stats'!B:B, Table1[[#This Row],[Away Team]], 'Player Stats'!A:A, Table1[[#This Row],[id]])</f>
        <v>38</v>
      </c>
      <c r="J141" s="2">
        <f>SUMIFS('Player Stats'!D:D, 'Player Stats'!B:B, Table1[[#This Row],[Home Team]], 'Player Stats'!A:A, Table1[[#This Row],[id]])</f>
        <v>27</v>
      </c>
      <c r="K141">
        <f>SUMIFS('Player Stats'!F:F, 'Player Stats'!B:B, Table1[[#This Row],[Away Team]], 'Player Stats'!A:A, Table1[[#This Row],[id]])</f>
        <v>21</v>
      </c>
      <c r="L141">
        <f>SUMIFS('Player Stats'!F:F, 'Player Stats'!B:B,Table1[[#This Row],[Home Team]], 'Player Stats'!A:A, Table1[[#This Row],[id]])</f>
        <v>9</v>
      </c>
      <c r="M141" s="3">
        <f>Table1[[#This Row],[Passing Completions Home]]/Table1[[#This Row],[Passing Attempts Home]]</f>
        <v>0.33333333333333331</v>
      </c>
      <c r="N141" s="3">
        <f>Table1[[#This Row],[Passing Completions Away]]/Table1[[#This Row],[Passing Attemps Away]]</f>
        <v>0.55263157894736847</v>
      </c>
      <c r="O141" s="7">
        <f>Table1[[#This Row],[Passing Attemps Away]]-Table1[[#This Row],[Passing Completions Away]]</f>
        <v>17</v>
      </c>
      <c r="P141" s="7">
        <f>Table1[[#This Row],[Passing Attempts Home]]-Table1[[#This Row],[Passing Completions Home]]</f>
        <v>18</v>
      </c>
      <c r="Q141" s="7"/>
    </row>
    <row r="142" spans="1:17" x14ac:dyDescent="0.3">
      <c r="A142" t="s">
        <v>162</v>
      </c>
      <c r="B142" t="s">
        <v>165</v>
      </c>
      <c r="C142" t="s">
        <v>4790</v>
      </c>
      <c r="D142">
        <v>27081</v>
      </c>
      <c r="E142" s="3">
        <f>Table1[[#This Row],[Percent Home]]</f>
        <v>0.74358974358974361</v>
      </c>
      <c r="F142" s="3">
        <f>Table1[[#This Row],[Percent Away]]</f>
        <v>0.5</v>
      </c>
      <c r="G142">
        <v>55</v>
      </c>
      <c r="H142">
        <v>10</v>
      </c>
      <c r="I142" s="2">
        <f>SUMIFS('Player Stats'!D:D, 'Player Stats'!B:B, Table1[[#This Row],[Away Team]], 'Player Stats'!A:A, Table1[[#This Row],[id]])</f>
        <v>50</v>
      </c>
      <c r="J142" s="2">
        <f>SUMIFS('Player Stats'!D:D, 'Player Stats'!B:B, Table1[[#This Row],[Home Team]], 'Player Stats'!A:A, Table1[[#This Row],[id]])</f>
        <v>39</v>
      </c>
      <c r="K142">
        <f>SUMIFS('Player Stats'!F:F, 'Player Stats'!B:B, Table1[[#This Row],[Away Team]], 'Player Stats'!A:A, Table1[[#This Row],[id]])</f>
        <v>25</v>
      </c>
      <c r="L142">
        <f>SUMIFS('Player Stats'!F:F, 'Player Stats'!B:B,Table1[[#This Row],[Home Team]], 'Player Stats'!A:A, Table1[[#This Row],[id]])</f>
        <v>29</v>
      </c>
      <c r="M142" s="3">
        <f>Table1[[#This Row],[Passing Completions Home]]/Table1[[#This Row],[Passing Attempts Home]]</f>
        <v>0.74358974358974361</v>
      </c>
      <c r="N142" s="3">
        <f>Table1[[#This Row],[Passing Completions Away]]/Table1[[#This Row],[Passing Attemps Away]]</f>
        <v>0.5</v>
      </c>
      <c r="O142" s="7">
        <f>Table1[[#This Row],[Passing Attemps Away]]-Table1[[#This Row],[Passing Completions Away]]</f>
        <v>25</v>
      </c>
      <c r="P142" s="7">
        <f>Table1[[#This Row],[Passing Attempts Home]]-Table1[[#This Row],[Passing Completions Home]]</f>
        <v>10</v>
      </c>
      <c r="Q142" s="7"/>
    </row>
    <row r="143" spans="1:17" x14ac:dyDescent="0.3">
      <c r="A143" t="s">
        <v>882</v>
      </c>
      <c r="B143" t="s">
        <v>846</v>
      </c>
      <c r="C143" t="s">
        <v>4821</v>
      </c>
      <c r="D143">
        <v>23965</v>
      </c>
      <c r="E143" s="3">
        <f>Table1[[#This Row],[Percent Home]]</f>
        <v>0.51851851851851849</v>
      </c>
      <c r="F143" s="3">
        <f>Table1[[#This Row],[Percent Away]]</f>
        <v>0.69565217391304346</v>
      </c>
      <c r="G143">
        <v>34</v>
      </c>
      <c r="H143">
        <v>31</v>
      </c>
      <c r="I143" s="2">
        <f>SUMIFS('Player Stats'!D:D, 'Player Stats'!B:B, Table1[[#This Row],[Away Team]], 'Player Stats'!A:A, Table1[[#This Row],[id]])</f>
        <v>23</v>
      </c>
      <c r="J143" s="2">
        <f>SUMIFS('Player Stats'!D:D, 'Player Stats'!B:B, Table1[[#This Row],[Home Team]], 'Player Stats'!A:A, Table1[[#This Row],[id]])</f>
        <v>27</v>
      </c>
      <c r="K143">
        <f>SUMIFS('Player Stats'!F:F, 'Player Stats'!B:B, Table1[[#This Row],[Away Team]], 'Player Stats'!A:A, Table1[[#This Row],[id]])</f>
        <v>16</v>
      </c>
      <c r="L143">
        <f>SUMIFS('Player Stats'!F:F, 'Player Stats'!B:B,Table1[[#This Row],[Home Team]], 'Player Stats'!A:A, Table1[[#This Row],[id]])</f>
        <v>14</v>
      </c>
      <c r="M143" s="3">
        <f>Table1[[#This Row],[Passing Completions Home]]/Table1[[#This Row],[Passing Attempts Home]]</f>
        <v>0.51851851851851849</v>
      </c>
      <c r="N143" s="3">
        <f>Table1[[#This Row],[Passing Completions Away]]/Table1[[#This Row],[Passing Attemps Away]]</f>
        <v>0.69565217391304346</v>
      </c>
      <c r="O143" s="7">
        <f>Table1[[#This Row],[Passing Attemps Away]]-Table1[[#This Row],[Passing Completions Away]]</f>
        <v>7</v>
      </c>
      <c r="P143" s="7">
        <f>Table1[[#This Row],[Passing Attempts Home]]-Table1[[#This Row],[Passing Completions Home]]</f>
        <v>13</v>
      </c>
      <c r="Q143" s="7"/>
    </row>
    <row r="144" spans="1:17" x14ac:dyDescent="0.3">
      <c r="A144" t="s">
        <v>882</v>
      </c>
      <c r="B144" t="s">
        <v>730</v>
      </c>
      <c r="C144" t="s">
        <v>4839</v>
      </c>
      <c r="D144">
        <v>20834</v>
      </c>
      <c r="E144" s="3">
        <f>Table1[[#This Row],[Percent Home]]</f>
        <v>0.5714285714285714</v>
      </c>
      <c r="F144" s="3">
        <f>Table1[[#This Row],[Percent Away]]</f>
        <v>0.51851851851851849</v>
      </c>
      <c r="G144">
        <v>34</v>
      </c>
      <c r="H144">
        <v>31</v>
      </c>
      <c r="I144" s="2">
        <f>SUMIFS('Player Stats'!D:D, 'Player Stats'!B:B, Table1[[#This Row],[Away Team]], 'Player Stats'!A:A, Table1[[#This Row],[id]])</f>
        <v>27</v>
      </c>
      <c r="J144" s="2">
        <f>SUMIFS('Player Stats'!D:D, 'Player Stats'!B:B, Table1[[#This Row],[Home Team]], 'Player Stats'!A:A, Table1[[#This Row],[id]])</f>
        <v>35</v>
      </c>
      <c r="K144">
        <f>SUMIFS('Player Stats'!F:F, 'Player Stats'!B:B, Table1[[#This Row],[Away Team]], 'Player Stats'!A:A, Table1[[#This Row],[id]])</f>
        <v>14</v>
      </c>
      <c r="L144">
        <f>SUMIFS('Player Stats'!F:F, 'Player Stats'!B:B,Table1[[#This Row],[Home Team]], 'Player Stats'!A:A, Table1[[#This Row],[id]])</f>
        <v>20</v>
      </c>
      <c r="M144" s="3">
        <f>Table1[[#This Row],[Passing Completions Home]]/Table1[[#This Row],[Passing Attempts Home]]</f>
        <v>0.5714285714285714</v>
      </c>
      <c r="N144" s="3">
        <f>Table1[[#This Row],[Passing Completions Away]]/Table1[[#This Row],[Passing Attemps Away]]</f>
        <v>0.51851851851851849</v>
      </c>
      <c r="O144" s="7">
        <f>Table1[[#This Row],[Passing Attemps Away]]-Table1[[#This Row],[Passing Completions Away]]</f>
        <v>13</v>
      </c>
      <c r="P144" s="7">
        <f>Table1[[#This Row],[Passing Attempts Home]]-Table1[[#This Row],[Passing Completions Home]]</f>
        <v>15</v>
      </c>
      <c r="Q144" s="7"/>
    </row>
    <row r="145" spans="1:17" x14ac:dyDescent="0.3">
      <c r="A145" t="s">
        <v>383</v>
      </c>
      <c r="B145" t="s">
        <v>62</v>
      </c>
      <c r="C145" t="s">
        <v>4838</v>
      </c>
      <c r="D145">
        <v>20832</v>
      </c>
      <c r="E145" s="3">
        <f>Table1[[#This Row],[Percent Home]]</f>
        <v>0.42857142857142855</v>
      </c>
      <c r="F145" s="3">
        <f>Table1[[#This Row],[Percent Away]]</f>
        <v>0.31578947368421051</v>
      </c>
      <c r="G145">
        <v>24</v>
      </c>
      <c r="H145">
        <v>41</v>
      </c>
      <c r="I145" s="2">
        <f>SUMIFS('Player Stats'!D:D, 'Player Stats'!B:B, Table1[[#This Row],[Away Team]], 'Player Stats'!A:A, Table1[[#This Row],[id]])</f>
        <v>19</v>
      </c>
      <c r="J145" s="2">
        <f>SUMIFS('Player Stats'!D:D, 'Player Stats'!B:B, Table1[[#This Row],[Home Team]], 'Player Stats'!A:A, Table1[[#This Row],[id]])</f>
        <v>49</v>
      </c>
      <c r="K145">
        <f>SUMIFS('Player Stats'!F:F, 'Player Stats'!B:B, Table1[[#This Row],[Away Team]], 'Player Stats'!A:A, Table1[[#This Row],[id]])</f>
        <v>6</v>
      </c>
      <c r="L145">
        <f>SUMIFS('Player Stats'!F:F, 'Player Stats'!B:B,Table1[[#This Row],[Home Team]], 'Player Stats'!A:A, Table1[[#This Row],[id]])</f>
        <v>21</v>
      </c>
      <c r="M145" s="3">
        <f>Table1[[#This Row],[Passing Completions Home]]/Table1[[#This Row],[Passing Attempts Home]]</f>
        <v>0.42857142857142855</v>
      </c>
      <c r="N145" s="3">
        <f>Table1[[#This Row],[Passing Completions Away]]/Table1[[#This Row],[Passing Attemps Away]]</f>
        <v>0.31578947368421051</v>
      </c>
      <c r="O145" s="7">
        <f>Table1[[#This Row],[Passing Attemps Away]]-Table1[[#This Row],[Passing Completions Away]]</f>
        <v>13</v>
      </c>
      <c r="P145" s="7">
        <f>Table1[[#This Row],[Passing Attempts Home]]-Table1[[#This Row],[Passing Completions Home]]</f>
        <v>28</v>
      </c>
      <c r="Q145" s="7"/>
    </row>
    <row r="146" spans="1:17" x14ac:dyDescent="0.3">
      <c r="A146" t="s">
        <v>1448</v>
      </c>
      <c r="B146" t="s">
        <v>863</v>
      </c>
      <c r="C146" t="s">
        <v>4786</v>
      </c>
      <c r="D146">
        <v>20807</v>
      </c>
      <c r="E146" s="3">
        <f>Table1[[#This Row],[Percent Home]]</f>
        <v>0.73333333333333328</v>
      </c>
      <c r="F146" s="3">
        <f>Table1[[#This Row],[Percent Away]]</f>
        <v>0.54545454545454541</v>
      </c>
      <c r="G146">
        <v>45</v>
      </c>
      <c r="H146">
        <v>20</v>
      </c>
      <c r="I146" s="2">
        <f>SUMIFS('Player Stats'!D:D, 'Player Stats'!B:B, Table1[[#This Row],[Away Team]], 'Player Stats'!A:A, Table1[[#This Row],[id]])</f>
        <v>55</v>
      </c>
      <c r="J146" s="2">
        <f>SUMIFS('Player Stats'!D:D, 'Player Stats'!B:B, Table1[[#This Row],[Home Team]], 'Player Stats'!A:A, Table1[[#This Row],[id]])</f>
        <v>30</v>
      </c>
      <c r="K146">
        <f>SUMIFS('Player Stats'!F:F, 'Player Stats'!B:B, Table1[[#This Row],[Away Team]], 'Player Stats'!A:A, Table1[[#This Row],[id]])</f>
        <v>30</v>
      </c>
      <c r="L146">
        <f>SUMIFS('Player Stats'!F:F, 'Player Stats'!B:B,Table1[[#This Row],[Home Team]], 'Player Stats'!A:A, Table1[[#This Row],[id]])</f>
        <v>22</v>
      </c>
      <c r="M146" s="3">
        <f>Table1[[#This Row],[Passing Completions Home]]/Table1[[#This Row],[Passing Attempts Home]]</f>
        <v>0.73333333333333328</v>
      </c>
      <c r="N146" s="3">
        <f>Table1[[#This Row],[Passing Completions Away]]/Table1[[#This Row],[Passing Attemps Away]]</f>
        <v>0.54545454545454541</v>
      </c>
      <c r="O146" s="7">
        <f>Table1[[#This Row],[Passing Attemps Away]]-Table1[[#This Row],[Passing Completions Away]]</f>
        <v>25</v>
      </c>
      <c r="P146" s="7">
        <f>Table1[[#This Row],[Passing Attempts Home]]-Table1[[#This Row],[Passing Completions Home]]</f>
        <v>8</v>
      </c>
      <c r="Q146" s="7"/>
    </row>
    <row r="147" spans="1:17" x14ac:dyDescent="0.3">
      <c r="A147" t="s">
        <v>455</v>
      </c>
      <c r="B147" t="s">
        <v>1181</v>
      </c>
      <c r="C147" t="s">
        <v>4841</v>
      </c>
      <c r="D147">
        <v>19252</v>
      </c>
      <c r="E147" s="3">
        <f>Table1[[#This Row],[Percent Home]]</f>
        <v>0.69565217391304346</v>
      </c>
      <c r="F147" s="3">
        <f>Table1[[#This Row],[Percent Away]]</f>
        <v>0.42105263157894735</v>
      </c>
      <c r="G147">
        <v>34</v>
      </c>
      <c r="H147">
        <v>31</v>
      </c>
      <c r="I147" s="2">
        <f>SUMIFS('Player Stats'!D:D, 'Player Stats'!B:B, Table1[[#This Row],[Away Team]], 'Player Stats'!A:A, Table1[[#This Row],[id]])</f>
        <v>19</v>
      </c>
      <c r="J147" s="2">
        <f>SUMIFS('Player Stats'!D:D, 'Player Stats'!B:B, Table1[[#This Row],[Home Team]], 'Player Stats'!A:A, Table1[[#This Row],[id]])</f>
        <v>46</v>
      </c>
      <c r="K147">
        <f>SUMIFS('Player Stats'!F:F, 'Player Stats'!B:B, Table1[[#This Row],[Away Team]], 'Player Stats'!A:A, Table1[[#This Row],[id]])</f>
        <v>8</v>
      </c>
      <c r="L147">
        <f>SUMIFS('Player Stats'!F:F, 'Player Stats'!B:B,Table1[[#This Row],[Home Team]], 'Player Stats'!A:A, Table1[[#This Row],[id]])</f>
        <v>32</v>
      </c>
      <c r="M147" s="3">
        <f>Table1[[#This Row],[Passing Completions Home]]/Table1[[#This Row],[Passing Attempts Home]]</f>
        <v>0.69565217391304346</v>
      </c>
      <c r="N147" s="3">
        <f>Table1[[#This Row],[Passing Completions Away]]/Table1[[#This Row],[Passing Attemps Away]]</f>
        <v>0.42105263157894735</v>
      </c>
      <c r="O147" s="7">
        <f>Table1[[#This Row],[Passing Attemps Away]]-Table1[[#This Row],[Passing Completions Away]]</f>
        <v>11</v>
      </c>
      <c r="P147" s="7">
        <f>Table1[[#This Row],[Passing Attempts Home]]-Table1[[#This Row],[Passing Completions Home]]</f>
        <v>14</v>
      </c>
      <c r="Q147" s="7"/>
    </row>
    <row r="148" spans="1:17" x14ac:dyDescent="0.3">
      <c r="A148" t="s">
        <v>767</v>
      </c>
      <c r="B148" t="s">
        <v>570</v>
      </c>
      <c r="C148" t="s">
        <v>4822</v>
      </c>
      <c r="D148">
        <v>16251</v>
      </c>
      <c r="E148" s="3">
        <f>Table1[[#This Row],[Percent Home]]</f>
        <v>0.63888888888888884</v>
      </c>
      <c r="F148" s="3">
        <f>Table1[[#This Row],[Percent Away]]</f>
        <v>0.52631578947368418</v>
      </c>
      <c r="G148">
        <v>24</v>
      </c>
      <c r="H148">
        <v>41</v>
      </c>
      <c r="I148" s="2">
        <f>SUMIFS('Player Stats'!D:D, 'Player Stats'!B:B, Table1[[#This Row],[Away Team]], 'Player Stats'!A:A, Table1[[#This Row],[id]])</f>
        <v>19</v>
      </c>
      <c r="J148" s="2">
        <f>SUMIFS('Player Stats'!D:D, 'Player Stats'!B:B, Table1[[#This Row],[Home Team]], 'Player Stats'!A:A, Table1[[#This Row],[id]])</f>
        <v>36</v>
      </c>
      <c r="K148">
        <f>SUMIFS('Player Stats'!F:F, 'Player Stats'!B:B, Table1[[#This Row],[Away Team]], 'Player Stats'!A:A, Table1[[#This Row],[id]])</f>
        <v>10</v>
      </c>
      <c r="L148">
        <f>SUMIFS('Player Stats'!F:F, 'Player Stats'!B:B,Table1[[#This Row],[Home Team]], 'Player Stats'!A:A, Table1[[#This Row],[id]])</f>
        <v>23</v>
      </c>
      <c r="M148" s="3">
        <f>Table1[[#This Row],[Passing Completions Home]]/Table1[[#This Row],[Passing Attempts Home]]</f>
        <v>0.63888888888888884</v>
      </c>
      <c r="N148" s="3">
        <f>Table1[[#This Row],[Passing Completions Away]]/Table1[[#This Row],[Passing Attemps Away]]</f>
        <v>0.52631578947368418</v>
      </c>
      <c r="O148" s="7">
        <f>Table1[[#This Row],[Passing Attemps Away]]-Table1[[#This Row],[Passing Completions Away]]</f>
        <v>9</v>
      </c>
      <c r="P148" s="7">
        <f>Table1[[#This Row],[Passing Attempts Home]]-Table1[[#This Row],[Passing Completions Home]]</f>
        <v>13</v>
      </c>
      <c r="Q148" s="7"/>
    </row>
    <row r="149" spans="1:17" x14ac:dyDescent="0.3">
      <c r="A149" t="s">
        <v>670</v>
      </c>
      <c r="B149" t="s">
        <v>1625</v>
      </c>
      <c r="C149" t="s">
        <v>4800</v>
      </c>
      <c r="D149">
        <v>17740</v>
      </c>
      <c r="E149" s="3">
        <f>Table1[[#This Row],[Percent Home]]</f>
        <v>0.65384615384615385</v>
      </c>
      <c r="F149" s="3">
        <f>Table1[[#This Row],[Percent Away]]</f>
        <v>0.6428571428571429</v>
      </c>
      <c r="G149">
        <v>41</v>
      </c>
      <c r="H149">
        <v>24</v>
      </c>
      <c r="I149" s="2">
        <f>SUMIFS('Player Stats'!D:D, 'Player Stats'!B:B, Table1[[#This Row],[Away Team]], 'Player Stats'!A:A, Table1[[#This Row],[id]])</f>
        <v>42</v>
      </c>
      <c r="J149" s="2">
        <f>SUMIFS('Player Stats'!D:D, 'Player Stats'!B:B, Table1[[#This Row],[Home Team]], 'Player Stats'!A:A, Table1[[#This Row],[id]])</f>
        <v>26</v>
      </c>
      <c r="K149">
        <f>SUMIFS('Player Stats'!F:F, 'Player Stats'!B:B, Table1[[#This Row],[Away Team]], 'Player Stats'!A:A, Table1[[#This Row],[id]])</f>
        <v>27</v>
      </c>
      <c r="L149">
        <f>SUMIFS('Player Stats'!F:F, 'Player Stats'!B:B,Table1[[#This Row],[Home Team]], 'Player Stats'!A:A, Table1[[#This Row],[id]])</f>
        <v>17</v>
      </c>
      <c r="M149" s="3">
        <f>Table1[[#This Row],[Passing Completions Home]]/Table1[[#This Row],[Passing Attempts Home]]</f>
        <v>0.65384615384615385</v>
      </c>
      <c r="N149" s="3">
        <f>Table1[[#This Row],[Passing Completions Away]]/Table1[[#This Row],[Passing Attemps Away]]</f>
        <v>0.6428571428571429</v>
      </c>
      <c r="O149" s="7">
        <f>Table1[[#This Row],[Passing Attemps Away]]-Table1[[#This Row],[Passing Completions Away]]</f>
        <v>15</v>
      </c>
      <c r="P149" s="7">
        <f>Table1[[#This Row],[Passing Attempts Home]]-Table1[[#This Row],[Passing Completions Home]]</f>
        <v>9</v>
      </c>
      <c r="Q149" s="7"/>
    </row>
    <row r="150" spans="1:17" x14ac:dyDescent="0.3">
      <c r="A150" t="s">
        <v>626</v>
      </c>
      <c r="B150" t="s">
        <v>787</v>
      </c>
      <c r="C150" t="s">
        <v>4800</v>
      </c>
      <c r="D150">
        <v>10203</v>
      </c>
      <c r="E150" s="3">
        <f>Table1[[#This Row],[Percent Home]]</f>
        <v>0.54545454545454541</v>
      </c>
      <c r="F150" s="3">
        <f>Table1[[#This Row],[Percent Away]]</f>
        <v>0.5</v>
      </c>
      <c r="G150">
        <v>31</v>
      </c>
      <c r="H150">
        <v>34</v>
      </c>
      <c r="I150" s="2">
        <f>SUMIFS('Player Stats'!D:D, 'Player Stats'!B:B, Table1[[#This Row],[Away Team]], 'Player Stats'!A:A, Table1[[#This Row],[id]])</f>
        <v>30</v>
      </c>
      <c r="J150" s="2">
        <f>SUMIFS('Player Stats'!D:D, 'Player Stats'!B:B, Table1[[#This Row],[Home Team]], 'Player Stats'!A:A, Table1[[#This Row],[id]])</f>
        <v>33</v>
      </c>
      <c r="K150">
        <f>SUMIFS('Player Stats'!F:F, 'Player Stats'!B:B, Table1[[#This Row],[Away Team]], 'Player Stats'!A:A, Table1[[#This Row],[id]])</f>
        <v>15</v>
      </c>
      <c r="L150">
        <f>SUMIFS('Player Stats'!F:F, 'Player Stats'!B:B,Table1[[#This Row],[Home Team]], 'Player Stats'!A:A, Table1[[#This Row],[id]])</f>
        <v>18</v>
      </c>
      <c r="M150" s="3">
        <f>Table1[[#This Row],[Passing Completions Home]]/Table1[[#This Row],[Passing Attempts Home]]</f>
        <v>0.54545454545454541</v>
      </c>
      <c r="N150" s="3">
        <f>Table1[[#This Row],[Passing Completions Away]]/Table1[[#This Row],[Passing Attemps Away]]</f>
        <v>0.5</v>
      </c>
      <c r="O150" s="7">
        <f>Table1[[#This Row],[Passing Attemps Away]]-Table1[[#This Row],[Passing Completions Away]]</f>
        <v>15</v>
      </c>
      <c r="P150" s="7">
        <f>Table1[[#This Row],[Passing Attempts Home]]-Table1[[#This Row],[Passing Completions Home]]</f>
        <v>15</v>
      </c>
      <c r="Q150" s="7"/>
    </row>
    <row r="151" spans="1:17" x14ac:dyDescent="0.3">
      <c r="A151" t="s">
        <v>1349</v>
      </c>
      <c r="B151" t="s">
        <v>2526</v>
      </c>
      <c r="C151" t="s">
        <v>4797</v>
      </c>
      <c r="D151">
        <v>10200</v>
      </c>
      <c r="E151" s="3">
        <f>Table1[[#This Row],[Percent Home]]</f>
        <v>0.7857142857142857</v>
      </c>
      <c r="F151" s="3">
        <f>Table1[[#This Row],[Percent Away]]</f>
        <v>0.5</v>
      </c>
      <c r="G151">
        <v>41</v>
      </c>
      <c r="H151">
        <v>24</v>
      </c>
      <c r="I151" s="2">
        <f>SUMIFS('Player Stats'!D:D, 'Player Stats'!B:B, Table1[[#This Row],[Away Team]], 'Player Stats'!A:A, Table1[[#This Row],[id]])</f>
        <v>26</v>
      </c>
      <c r="J151" s="2">
        <f>SUMIFS('Player Stats'!D:D, 'Player Stats'!B:B, Table1[[#This Row],[Home Team]], 'Player Stats'!A:A, Table1[[#This Row],[id]])</f>
        <v>42</v>
      </c>
      <c r="K151">
        <f>SUMIFS('Player Stats'!F:F, 'Player Stats'!B:B, Table1[[#This Row],[Away Team]], 'Player Stats'!A:A, Table1[[#This Row],[id]])</f>
        <v>13</v>
      </c>
      <c r="L151">
        <f>SUMIFS('Player Stats'!F:F, 'Player Stats'!B:B,Table1[[#This Row],[Home Team]], 'Player Stats'!A:A, Table1[[#This Row],[id]])</f>
        <v>33</v>
      </c>
      <c r="M151" s="3">
        <f>Table1[[#This Row],[Passing Completions Home]]/Table1[[#This Row],[Passing Attempts Home]]</f>
        <v>0.7857142857142857</v>
      </c>
      <c r="N151" s="3">
        <f>Table1[[#This Row],[Passing Completions Away]]/Table1[[#This Row],[Passing Attemps Away]]</f>
        <v>0.5</v>
      </c>
      <c r="O151" s="7">
        <f>Table1[[#This Row],[Passing Attemps Away]]-Table1[[#This Row],[Passing Completions Away]]</f>
        <v>13</v>
      </c>
      <c r="P151" s="7">
        <f>Table1[[#This Row],[Passing Attempts Home]]-Table1[[#This Row],[Passing Completions Home]]</f>
        <v>9</v>
      </c>
      <c r="Q151" s="7"/>
    </row>
    <row r="152" spans="1:17" x14ac:dyDescent="0.3">
      <c r="A152" t="s">
        <v>2411</v>
      </c>
      <c r="B152" t="s">
        <v>455</v>
      </c>
      <c r="C152" t="s">
        <v>4814</v>
      </c>
      <c r="D152">
        <v>8726</v>
      </c>
      <c r="E152" s="3">
        <f>Table1[[#This Row],[Percent Home]]</f>
        <v>0.6428571428571429</v>
      </c>
      <c r="F152" s="3">
        <f>Table1[[#This Row],[Percent Away]]</f>
        <v>0.78787878787878785</v>
      </c>
      <c r="G152">
        <v>31</v>
      </c>
      <c r="H152">
        <v>34</v>
      </c>
      <c r="I152" s="2">
        <f>SUMIFS('Player Stats'!D:D, 'Player Stats'!B:B, Table1[[#This Row],[Away Team]], 'Player Stats'!A:A, Table1[[#This Row],[id]])</f>
        <v>33</v>
      </c>
      <c r="J152" s="2">
        <f>SUMIFS('Player Stats'!D:D, 'Player Stats'!B:B, Table1[[#This Row],[Home Team]], 'Player Stats'!A:A, Table1[[#This Row],[id]])</f>
        <v>28</v>
      </c>
      <c r="K152">
        <f>SUMIFS('Player Stats'!F:F, 'Player Stats'!B:B, Table1[[#This Row],[Away Team]], 'Player Stats'!A:A, Table1[[#This Row],[id]])</f>
        <v>26</v>
      </c>
      <c r="L152">
        <f>SUMIFS('Player Stats'!F:F, 'Player Stats'!B:B,Table1[[#This Row],[Home Team]], 'Player Stats'!A:A, Table1[[#This Row],[id]])</f>
        <v>18</v>
      </c>
      <c r="M152" s="3">
        <f>Table1[[#This Row],[Passing Completions Home]]/Table1[[#This Row],[Passing Attempts Home]]</f>
        <v>0.6428571428571429</v>
      </c>
      <c r="N152" s="3">
        <f>Table1[[#This Row],[Passing Completions Away]]/Table1[[#This Row],[Passing Attemps Away]]</f>
        <v>0.78787878787878785</v>
      </c>
      <c r="O152" s="7">
        <f>Table1[[#This Row],[Passing Attemps Away]]-Table1[[#This Row],[Passing Completions Away]]</f>
        <v>7</v>
      </c>
      <c r="P152" s="7">
        <f>Table1[[#This Row],[Passing Attempts Home]]-Table1[[#This Row],[Passing Completions Home]]</f>
        <v>10</v>
      </c>
      <c r="Q152" s="7"/>
    </row>
    <row r="153" spans="1:17" x14ac:dyDescent="0.3">
      <c r="A153" t="s">
        <v>1777</v>
      </c>
      <c r="B153" t="s">
        <v>746</v>
      </c>
      <c r="C153" t="s">
        <v>4843</v>
      </c>
      <c r="D153">
        <v>7296</v>
      </c>
      <c r="E153" s="3">
        <f>Table1[[#This Row],[Percent Home]]</f>
        <v>0.65</v>
      </c>
      <c r="F153" s="3">
        <f>Table1[[#This Row],[Percent Away]]</f>
        <v>0.5641025641025641</v>
      </c>
      <c r="G153">
        <v>51</v>
      </c>
      <c r="H153">
        <v>14</v>
      </c>
      <c r="I153" s="2">
        <f>SUMIFS('Player Stats'!D:D, 'Player Stats'!B:B, Table1[[#This Row],[Away Team]], 'Player Stats'!A:A, Table1[[#This Row],[id]])</f>
        <v>39</v>
      </c>
      <c r="J153" s="2">
        <f>SUMIFS('Player Stats'!D:D, 'Player Stats'!B:B, Table1[[#This Row],[Home Team]], 'Player Stats'!A:A, Table1[[#This Row],[id]])</f>
        <v>20</v>
      </c>
      <c r="K153">
        <f>SUMIFS('Player Stats'!F:F, 'Player Stats'!B:B, Table1[[#This Row],[Away Team]], 'Player Stats'!A:A, Table1[[#This Row],[id]])</f>
        <v>22</v>
      </c>
      <c r="L153">
        <f>SUMIFS('Player Stats'!F:F, 'Player Stats'!B:B,Table1[[#This Row],[Home Team]], 'Player Stats'!A:A, Table1[[#This Row],[id]])</f>
        <v>13</v>
      </c>
      <c r="M153" s="3">
        <f>Table1[[#This Row],[Passing Completions Home]]/Table1[[#This Row],[Passing Attempts Home]]</f>
        <v>0.65</v>
      </c>
      <c r="N153" s="3">
        <f>Table1[[#This Row],[Passing Completions Away]]/Table1[[#This Row],[Passing Attemps Away]]</f>
        <v>0.5641025641025641</v>
      </c>
      <c r="O153" s="7">
        <f>Table1[[#This Row],[Passing Attemps Away]]-Table1[[#This Row],[Passing Completions Away]]</f>
        <v>17</v>
      </c>
      <c r="P153" s="7">
        <f>Table1[[#This Row],[Passing Attempts Home]]-Table1[[#This Row],[Passing Completions Home]]</f>
        <v>7</v>
      </c>
      <c r="Q153" s="7"/>
    </row>
    <row r="154" spans="1:17" x14ac:dyDescent="0.3">
      <c r="A154" t="s">
        <v>650</v>
      </c>
      <c r="B154" t="s">
        <v>477</v>
      </c>
      <c r="C154" t="s">
        <v>4857</v>
      </c>
      <c r="D154">
        <v>5888</v>
      </c>
      <c r="E154" s="3">
        <f>Table1[[#This Row],[Percent Home]]</f>
        <v>0.54285714285714282</v>
      </c>
      <c r="F154" s="3">
        <f>Table1[[#This Row],[Percent Away]]</f>
        <v>0.51724137931034486</v>
      </c>
      <c r="G154">
        <v>34</v>
      </c>
      <c r="H154">
        <v>31</v>
      </c>
      <c r="I154" s="2">
        <f>SUMIFS('Player Stats'!D:D, 'Player Stats'!B:B, Table1[[#This Row],[Away Team]], 'Player Stats'!A:A, Table1[[#This Row],[id]])</f>
        <v>29</v>
      </c>
      <c r="J154" s="2">
        <f>SUMIFS('Player Stats'!D:D, 'Player Stats'!B:B, Table1[[#This Row],[Home Team]], 'Player Stats'!A:A, Table1[[#This Row],[id]])</f>
        <v>35</v>
      </c>
      <c r="K154">
        <f>SUMIFS('Player Stats'!F:F, 'Player Stats'!B:B, Table1[[#This Row],[Away Team]], 'Player Stats'!A:A, Table1[[#This Row],[id]])</f>
        <v>15</v>
      </c>
      <c r="L154">
        <f>SUMIFS('Player Stats'!F:F, 'Player Stats'!B:B,Table1[[#This Row],[Home Team]], 'Player Stats'!A:A, Table1[[#This Row],[id]])</f>
        <v>19</v>
      </c>
      <c r="M154" s="3">
        <f>Table1[[#This Row],[Passing Completions Home]]/Table1[[#This Row],[Passing Attempts Home]]</f>
        <v>0.54285714285714282</v>
      </c>
      <c r="N154" s="3">
        <f>Table1[[#This Row],[Passing Completions Away]]/Table1[[#This Row],[Passing Attemps Away]]</f>
        <v>0.51724137931034486</v>
      </c>
      <c r="O154" s="7">
        <f>Table1[[#This Row],[Passing Attemps Away]]-Table1[[#This Row],[Passing Completions Away]]</f>
        <v>14</v>
      </c>
      <c r="P154" s="7">
        <f>Table1[[#This Row],[Passing Attempts Home]]-Table1[[#This Row],[Passing Completions Home]]</f>
        <v>16</v>
      </c>
      <c r="Q154" s="7"/>
    </row>
    <row r="155" spans="1:17" x14ac:dyDescent="0.3">
      <c r="A155" t="s">
        <v>3820</v>
      </c>
      <c r="B155" t="s">
        <v>238</v>
      </c>
      <c r="C155" t="s">
        <v>4789</v>
      </c>
      <c r="D155">
        <v>2884</v>
      </c>
      <c r="E155" s="3">
        <f>Table1[[#This Row],[Percent Home]]</f>
        <v>0.47058823529411764</v>
      </c>
      <c r="F155" s="3">
        <f>Table1[[#This Row],[Percent Away]]</f>
        <v>0.45454545454545453</v>
      </c>
      <c r="G155">
        <v>45</v>
      </c>
      <c r="H155">
        <v>20</v>
      </c>
      <c r="I155" s="2">
        <f>SUMIFS('Player Stats'!D:D, 'Player Stats'!B:B, Table1[[#This Row],[Away Team]], 'Player Stats'!A:A, Table1[[#This Row],[id]])</f>
        <v>33</v>
      </c>
      <c r="J155" s="2">
        <f>SUMIFS('Player Stats'!D:D, 'Player Stats'!B:B, Table1[[#This Row],[Home Team]], 'Player Stats'!A:A, Table1[[#This Row],[id]])</f>
        <v>17</v>
      </c>
      <c r="K155">
        <f>SUMIFS('Player Stats'!F:F, 'Player Stats'!B:B, Table1[[#This Row],[Away Team]], 'Player Stats'!A:A, Table1[[#This Row],[id]])</f>
        <v>15</v>
      </c>
      <c r="L155">
        <f>SUMIFS('Player Stats'!F:F, 'Player Stats'!B:B,Table1[[#This Row],[Home Team]], 'Player Stats'!A:A, Table1[[#This Row],[id]])</f>
        <v>8</v>
      </c>
      <c r="M155" s="3">
        <f>Table1[[#This Row],[Passing Completions Home]]/Table1[[#This Row],[Passing Attempts Home]]</f>
        <v>0.47058823529411764</v>
      </c>
      <c r="N155" s="3">
        <f>Table1[[#This Row],[Passing Completions Away]]/Table1[[#This Row],[Passing Attemps Away]]</f>
        <v>0.45454545454545453</v>
      </c>
      <c r="O155" s="7">
        <f>Table1[[#This Row],[Passing Attemps Away]]-Table1[[#This Row],[Passing Completions Away]]</f>
        <v>18</v>
      </c>
      <c r="P155" s="7">
        <f>Table1[[#This Row],[Passing Attempts Home]]-Table1[[#This Row],[Passing Completions Home]]</f>
        <v>9</v>
      </c>
      <c r="Q155" s="7"/>
    </row>
    <row r="156" spans="1:17" x14ac:dyDescent="0.3">
      <c r="A156" t="s">
        <v>1331</v>
      </c>
      <c r="B156" t="s">
        <v>1542</v>
      </c>
      <c r="C156" t="s">
        <v>4803</v>
      </c>
      <c r="D156">
        <v>1392</v>
      </c>
      <c r="E156" s="3">
        <f>Table1[[#This Row],[Percent Home]]</f>
        <v>0.51515151515151514</v>
      </c>
      <c r="F156" s="3">
        <f>Table1[[#This Row],[Percent Away]]</f>
        <v>0.625</v>
      </c>
      <c r="G156">
        <v>30</v>
      </c>
      <c r="H156">
        <v>35</v>
      </c>
      <c r="I156" s="2">
        <f>SUMIFS('Player Stats'!D:D, 'Player Stats'!B:B, Table1[[#This Row],[Away Team]], 'Player Stats'!A:A, Table1[[#This Row],[id]])</f>
        <v>32</v>
      </c>
      <c r="J156" s="2">
        <f>SUMIFS('Player Stats'!D:D, 'Player Stats'!B:B, Table1[[#This Row],[Home Team]], 'Player Stats'!A:A, Table1[[#This Row],[id]])</f>
        <v>33</v>
      </c>
      <c r="K156">
        <f>SUMIFS('Player Stats'!F:F, 'Player Stats'!B:B, Table1[[#This Row],[Away Team]], 'Player Stats'!A:A, Table1[[#This Row],[id]])</f>
        <v>20</v>
      </c>
      <c r="L156">
        <f>SUMIFS('Player Stats'!F:F, 'Player Stats'!B:B,Table1[[#This Row],[Home Team]], 'Player Stats'!A:A, Table1[[#This Row],[id]])</f>
        <v>17</v>
      </c>
      <c r="M156" s="3">
        <f>Table1[[#This Row],[Passing Completions Home]]/Table1[[#This Row],[Passing Attempts Home]]</f>
        <v>0.51515151515151514</v>
      </c>
      <c r="N156" s="3">
        <f>Table1[[#This Row],[Passing Completions Away]]/Table1[[#This Row],[Passing Attemps Away]]</f>
        <v>0.625</v>
      </c>
      <c r="O156" s="7">
        <f>Table1[[#This Row],[Passing Attemps Away]]-Table1[[#This Row],[Passing Completions Away]]</f>
        <v>12</v>
      </c>
      <c r="P156" s="7">
        <f>Table1[[#This Row],[Passing Attempts Home]]-Table1[[#This Row],[Passing Completions Home]]</f>
        <v>16</v>
      </c>
      <c r="Q156" s="7"/>
    </row>
    <row r="157" spans="1:17" x14ac:dyDescent="0.3">
      <c r="A157" t="s">
        <v>570</v>
      </c>
      <c r="B157" t="s">
        <v>648</v>
      </c>
      <c r="C157" t="s">
        <v>4800</v>
      </c>
      <c r="D157">
        <v>14730</v>
      </c>
      <c r="E157" s="3">
        <f>Table1[[#This Row],[Percent Home]]</f>
        <v>0.5357142857142857</v>
      </c>
      <c r="F157" s="3">
        <f>Table1[[#This Row],[Percent Away]]</f>
        <v>0.5</v>
      </c>
      <c r="G157">
        <v>44</v>
      </c>
      <c r="H157">
        <v>20</v>
      </c>
      <c r="I157" s="2">
        <f>SUMIFS('Player Stats'!D:D, 'Player Stats'!B:B, Table1[[#This Row],[Away Team]], 'Player Stats'!A:A, Table1[[#This Row],[id]])</f>
        <v>58</v>
      </c>
      <c r="J157" s="2">
        <f>SUMIFS('Player Stats'!D:D, 'Player Stats'!B:B, Table1[[#This Row],[Home Team]], 'Player Stats'!A:A, Table1[[#This Row],[id]])</f>
        <v>28</v>
      </c>
      <c r="K157">
        <f>SUMIFS('Player Stats'!F:F, 'Player Stats'!B:B, Table1[[#This Row],[Away Team]], 'Player Stats'!A:A, Table1[[#This Row],[id]])</f>
        <v>29</v>
      </c>
      <c r="L157">
        <f>SUMIFS('Player Stats'!F:F, 'Player Stats'!B:B,Table1[[#This Row],[Home Team]], 'Player Stats'!A:A, Table1[[#This Row],[id]])</f>
        <v>15</v>
      </c>
      <c r="M157" s="3">
        <f>Table1[[#This Row],[Passing Completions Home]]/Table1[[#This Row],[Passing Attempts Home]]</f>
        <v>0.5357142857142857</v>
      </c>
      <c r="N157" s="3">
        <f>Table1[[#This Row],[Passing Completions Away]]/Table1[[#This Row],[Passing Attemps Away]]</f>
        <v>0.5</v>
      </c>
      <c r="O157" s="7">
        <f>Table1[[#This Row],[Passing Attemps Away]]-Table1[[#This Row],[Passing Completions Away]]</f>
        <v>29</v>
      </c>
      <c r="P157" s="7">
        <f>Table1[[#This Row],[Passing Attempts Home]]-Table1[[#This Row],[Passing Completions Home]]</f>
        <v>13</v>
      </c>
      <c r="Q157" s="7"/>
    </row>
    <row r="158" spans="1:17" x14ac:dyDescent="0.3">
      <c r="A158" t="s">
        <v>1749</v>
      </c>
      <c r="B158" t="s">
        <v>1982</v>
      </c>
      <c r="C158" t="s">
        <v>4786</v>
      </c>
      <c r="D158">
        <v>14723</v>
      </c>
      <c r="E158" s="3">
        <f>Table1[[#This Row],[Percent Home]]</f>
        <v>0.6333333333333333</v>
      </c>
      <c r="F158" s="3">
        <f>Table1[[#This Row],[Percent Away]]</f>
        <v>0.46808510638297873</v>
      </c>
      <c r="G158">
        <v>44</v>
      </c>
      <c r="H158">
        <v>20</v>
      </c>
      <c r="I158" s="2">
        <f>SUMIFS('Player Stats'!D:D, 'Player Stats'!B:B, Table1[[#This Row],[Away Team]], 'Player Stats'!A:A, Table1[[#This Row],[id]])</f>
        <v>47</v>
      </c>
      <c r="J158" s="2">
        <f>SUMIFS('Player Stats'!D:D, 'Player Stats'!B:B, Table1[[#This Row],[Home Team]], 'Player Stats'!A:A, Table1[[#This Row],[id]])</f>
        <v>30</v>
      </c>
      <c r="K158">
        <f>SUMIFS('Player Stats'!F:F, 'Player Stats'!B:B, Table1[[#This Row],[Away Team]], 'Player Stats'!A:A, Table1[[#This Row],[id]])</f>
        <v>22</v>
      </c>
      <c r="L158">
        <f>SUMIFS('Player Stats'!F:F, 'Player Stats'!B:B,Table1[[#This Row],[Home Team]], 'Player Stats'!A:A, Table1[[#This Row],[id]])</f>
        <v>19</v>
      </c>
      <c r="M158" s="3">
        <f>Table1[[#This Row],[Passing Completions Home]]/Table1[[#This Row],[Passing Attempts Home]]</f>
        <v>0.6333333333333333</v>
      </c>
      <c r="N158" s="3">
        <f>Table1[[#This Row],[Passing Completions Away]]/Table1[[#This Row],[Passing Attemps Away]]</f>
        <v>0.46808510638297873</v>
      </c>
      <c r="O158" s="7">
        <f>Table1[[#This Row],[Passing Attemps Away]]-Table1[[#This Row],[Passing Completions Away]]</f>
        <v>25</v>
      </c>
      <c r="P158" s="7">
        <f>Table1[[#This Row],[Passing Attempts Home]]-Table1[[#This Row],[Passing Completions Home]]</f>
        <v>11</v>
      </c>
      <c r="Q158" s="7"/>
    </row>
    <row r="159" spans="1:17" x14ac:dyDescent="0.3">
      <c r="A159" t="s">
        <v>554</v>
      </c>
      <c r="B159" t="s">
        <v>1153</v>
      </c>
      <c r="C159" t="s">
        <v>4792</v>
      </c>
      <c r="D159">
        <v>14724</v>
      </c>
      <c r="E159" s="3">
        <f>Table1[[#This Row],[Percent Home]]</f>
        <v>0.55555555555555558</v>
      </c>
      <c r="F159" s="3">
        <f>Table1[[#This Row],[Percent Away]]</f>
        <v>0.70270270270270274</v>
      </c>
      <c r="G159">
        <v>27</v>
      </c>
      <c r="H159">
        <v>37</v>
      </c>
      <c r="I159" s="2">
        <f>SUMIFS('Player Stats'!D:D, 'Player Stats'!B:B, Table1[[#This Row],[Away Team]], 'Player Stats'!A:A, Table1[[#This Row],[id]])</f>
        <v>37</v>
      </c>
      <c r="J159" s="2">
        <f>SUMIFS('Player Stats'!D:D, 'Player Stats'!B:B, Table1[[#This Row],[Home Team]], 'Player Stats'!A:A, Table1[[#This Row],[id]])</f>
        <v>36</v>
      </c>
      <c r="K159">
        <f>SUMIFS('Player Stats'!F:F, 'Player Stats'!B:B, Table1[[#This Row],[Away Team]], 'Player Stats'!A:A, Table1[[#This Row],[id]])</f>
        <v>26</v>
      </c>
      <c r="L159">
        <f>SUMIFS('Player Stats'!F:F, 'Player Stats'!B:B,Table1[[#This Row],[Home Team]], 'Player Stats'!A:A, Table1[[#This Row],[id]])</f>
        <v>20</v>
      </c>
      <c r="M159" s="3">
        <f>Table1[[#This Row],[Passing Completions Home]]/Table1[[#This Row],[Passing Attempts Home]]</f>
        <v>0.55555555555555558</v>
      </c>
      <c r="N159" s="3">
        <f>Table1[[#This Row],[Passing Completions Away]]/Table1[[#This Row],[Passing Attemps Away]]</f>
        <v>0.70270270270270274</v>
      </c>
      <c r="O159" s="7">
        <f>Table1[[#This Row],[Passing Attemps Away]]-Table1[[#This Row],[Passing Completions Away]]</f>
        <v>11</v>
      </c>
      <c r="P159" s="7">
        <f>Table1[[#This Row],[Passing Attempts Home]]-Table1[[#This Row],[Passing Completions Home]]</f>
        <v>16</v>
      </c>
      <c r="Q159" s="7"/>
    </row>
    <row r="160" spans="1:17" x14ac:dyDescent="0.3">
      <c r="A160" t="s">
        <v>1728</v>
      </c>
      <c r="B160" t="s">
        <v>2526</v>
      </c>
      <c r="C160" t="s">
        <v>4797</v>
      </c>
      <c r="D160">
        <v>4386</v>
      </c>
      <c r="E160" s="3">
        <f>Table1[[#This Row],[Percent Home]]</f>
        <v>0.61538461538461542</v>
      </c>
      <c r="F160" s="3">
        <f>Table1[[#This Row],[Percent Away]]</f>
        <v>0.51282051282051277</v>
      </c>
      <c r="G160">
        <v>28</v>
      </c>
      <c r="H160">
        <v>36</v>
      </c>
      <c r="I160" s="2">
        <f>SUMIFS('Player Stats'!D:D, 'Player Stats'!B:B, Table1[[#This Row],[Away Team]], 'Player Stats'!A:A, Table1[[#This Row],[id]])</f>
        <v>39</v>
      </c>
      <c r="J160" s="2">
        <f>SUMIFS('Player Stats'!D:D, 'Player Stats'!B:B, Table1[[#This Row],[Home Team]], 'Player Stats'!A:A, Table1[[#This Row],[id]])</f>
        <v>52</v>
      </c>
      <c r="K160">
        <f>SUMIFS('Player Stats'!F:F, 'Player Stats'!B:B, Table1[[#This Row],[Away Team]], 'Player Stats'!A:A, Table1[[#This Row],[id]])</f>
        <v>20</v>
      </c>
      <c r="L160">
        <f>SUMIFS('Player Stats'!F:F, 'Player Stats'!B:B,Table1[[#This Row],[Home Team]], 'Player Stats'!A:A, Table1[[#This Row],[id]])</f>
        <v>32</v>
      </c>
      <c r="M160" s="3">
        <f>Table1[[#This Row],[Passing Completions Home]]/Table1[[#This Row],[Passing Attempts Home]]</f>
        <v>0.61538461538461542</v>
      </c>
      <c r="N160" s="3">
        <f>Table1[[#This Row],[Passing Completions Away]]/Table1[[#This Row],[Passing Attemps Away]]</f>
        <v>0.51282051282051277</v>
      </c>
      <c r="O160" s="7">
        <f>Table1[[#This Row],[Passing Attemps Away]]-Table1[[#This Row],[Passing Completions Away]]</f>
        <v>19</v>
      </c>
      <c r="P160" s="7">
        <f>Table1[[#This Row],[Passing Attempts Home]]-Table1[[#This Row],[Passing Completions Home]]</f>
        <v>20</v>
      </c>
      <c r="Q160" s="7"/>
    </row>
    <row r="161" spans="1:17" x14ac:dyDescent="0.3">
      <c r="A161" t="s">
        <v>210</v>
      </c>
      <c r="B161" t="s">
        <v>554</v>
      </c>
      <c r="C161" t="s">
        <v>4786</v>
      </c>
      <c r="D161">
        <v>25498</v>
      </c>
      <c r="E161" s="3">
        <f>Table1[[#This Row],[Percent Home]]</f>
        <v>0.5625</v>
      </c>
      <c r="F161" s="3">
        <f>Table1[[#This Row],[Percent Away]]</f>
        <v>0.44642857142857145</v>
      </c>
      <c r="G161">
        <v>35</v>
      </c>
      <c r="H161">
        <v>28</v>
      </c>
      <c r="I161" s="2">
        <f>SUMIFS('Player Stats'!D:D, 'Player Stats'!B:B, Table1[[#This Row],[Away Team]], 'Player Stats'!A:A, Table1[[#This Row],[id]])</f>
        <v>56</v>
      </c>
      <c r="J161" s="2">
        <f>SUMIFS('Player Stats'!D:D, 'Player Stats'!B:B, Table1[[#This Row],[Home Team]], 'Player Stats'!A:A, Table1[[#This Row],[id]])</f>
        <v>16</v>
      </c>
      <c r="K161">
        <f>SUMIFS('Player Stats'!F:F, 'Player Stats'!B:B, Table1[[#This Row],[Away Team]], 'Player Stats'!A:A, Table1[[#This Row],[id]])</f>
        <v>25</v>
      </c>
      <c r="L161">
        <f>SUMIFS('Player Stats'!F:F, 'Player Stats'!B:B,Table1[[#This Row],[Home Team]], 'Player Stats'!A:A, Table1[[#This Row],[id]])</f>
        <v>9</v>
      </c>
      <c r="M161" s="3">
        <f>Table1[[#This Row],[Passing Completions Home]]/Table1[[#This Row],[Passing Attempts Home]]</f>
        <v>0.5625</v>
      </c>
      <c r="N161" s="3">
        <f>Table1[[#This Row],[Passing Completions Away]]/Table1[[#This Row],[Passing Attemps Away]]</f>
        <v>0.44642857142857145</v>
      </c>
      <c r="O161" s="7">
        <f>Table1[[#This Row],[Passing Attemps Away]]-Table1[[#This Row],[Passing Completions Away]]</f>
        <v>31</v>
      </c>
      <c r="P161" s="7">
        <f>Table1[[#This Row],[Passing Attempts Home]]-Table1[[#This Row],[Passing Completions Home]]</f>
        <v>7</v>
      </c>
      <c r="Q161" s="7"/>
    </row>
    <row r="162" spans="1:17" x14ac:dyDescent="0.3">
      <c r="A162" t="s">
        <v>1242</v>
      </c>
      <c r="B162" t="s">
        <v>648</v>
      </c>
      <c r="C162" t="s">
        <v>4821</v>
      </c>
      <c r="D162">
        <v>17758</v>
      </c>
      <c r="E162" s="3">
        <f>Table1[[#This Row],[Percent Home]]</f>
        <v>0.625</v>
      </c>
      <c r="F162" s="3">
        <f>Table1[[#This Row],[Percent Away]]</f>
        <v>0.5490196078431373</v>
      </c>
      <c r="G162">
        <v>30</v>
      </c>
      <c r="H162">
        <v>33</v>
      </c>
      <c r="I162" s="2">
        <f>SUMIFS('Player Stats'!D:D, 'Player Stats'!B:B, Table1[[#This Row],[Away Team]], 'Player Stats'!A:A, Table1[[#This Row],[id]])</f>
        <v>51</v>
      </c>
      <c r="J162" s="2">
        <f>SUMIFS('Player Stats'!D:D, 'Player Stats'!B:B, Table1[[#This Row],[Home Team]], 'Player Stats'!A:A, Table1[[#This Row],[id]])</f>
        <v>32</v>
      </c>
      <c r="K162">
        <f>SUMIFS('Player Stats'!F:F, 'Player Stats'!B:B, Table1[[#This Row],[Away Team]], 'Player Stats'!A:A, Table1[[#This Row],[id]])</f>
        <v>28</v>
      </c>
      <c r="L162">
        <f>SUMIFS('Player Stats'!F:F, 'Player Stats'!B:B,Table1[[#This Row],[Home Team]], 'Player Stats'!A:A, Table1[[#This Row],[id]])</f>
        <v>20</v>
      </c>
      <c r="M162" s="3">
        <f>Table1[[#This Row],[Passing Completions Home]]/Table1[[#This Row],[Passing Attempts Home]]</f>
        <v>0.625</v>
      </c>
      <c r="N162" s="3">
        <f>Table1[[#This Row],[Passing Completions Away]]/Table1[[#This Row],[Passing Attemps Away]]</f>
        <v>0.5490196078431373</v>
      </c>
      <c r="O162" s="7">
        <f>Table1[[#This Row],[Passing Attemps Away]]-Table1[[#This Row],[Passing Completions Away]]</f>
        <v>23</v>
      </c>
      <c r="P162" s="7">
        <f>Table1[[#This Row],[Passing Attempts Home]]-Table1[[#This Row],[Passing Completions Home]]</f>
        <v>12</v>
      </c>
      <c r="Q162" s="7"/>
    </row>
    <row r="163" spans="1:17" x14ac:dyDescent="0.3">
      <c r="A163" t="s">
        <v>3087</v>
      </c>
      <c r="B163" t="s">
        <v>455</v>
      </c>
      <c r="C163" t="s">
        <v>4844</v>
      </c>
      <c r="D163">
        <v>13246</v>
      </c>
      <c r="E163" s="3">
        <f>Table1[[#This Row],[Percent Home]]</f>
        <v>0.5714285714285714</v>
      </c>
      <c r="F163" s="3">
        <f>Table1[[#This Row],[Percent Away]]</f>
        <v>0.77777777777777779</v>
      </c>
      <c r="G163">
        <v>21</v>
      </c>
      <c r="H163">
        <v>42</v>
      </c>
      <c r="I163" s="2">
        <f>SUMIFS('Player Stats'!D:D, 'Player Stats'!B:B, Table1[[#This Row],[Away Team]], 'Player Stats'!A:A, Table1[[#This Row],[id]])</f>
        <v>36</v>
      </c>
      <c r="J163" s="2">
        <f>SUMIFS('Player Stats'!D:D, 'Player Stats'!B:B, Table1[[#This Row],[Home Team]], 'Player Stats'!A:A, Table1[[#This Row],[id]])</f>
        <v>35</v>
      </c>
      <c r="K163">
        <f>SUMIFS('Player Stats'!F:F, 'Player Stats'!B:B, Table1[[#This Row],[Away Team]], 'Player Stats'!A:A, Table1[[#This Row],[id]])</f>
        <v>28</v>
      </c>
      <c r="L163">
        <f>SUMIFS('Player Stats'!F:F, 'Player Stats'!B:B,Table1[[#This Row],[Home Team]], 'Player Stats'!A:A, Table1[[#This Row],[id]])</f>
        <v>20</v>
      </c>
      <c r="M163" s="3">
        <f>Table1[[#This Row],[Passing Completions Home]]/Table1[[#This Row],[Passing Attempts Home]]</f>
        <v>0.5714285714285714</v>
      </c>
      <c r="N163" s="3">
        <f>Table1[[#This Row],[Passing Completions Away]]/Table1[[#This Row],[Passing Attemps Away]]</f>
        <v>0.77777777777777779</v>
      </c>
      <c r="O163" s="7">
        <f>Table1[[#This Row],[Passing Attemps Away]]-Table1[[#This Row],[Passing Completions Away]]</f>
        <v>8</v>
      </c>
      <c r="P163" s="7">
        <f>Table1[[#This Row],[Passing Attempts Home]]-Table1[[#This Row],[Passing Completions Home]]</f>
        <v>15</v>
      </c>
      <c r="Q163" s="7"/>
    </row>
    <row r="164" spans="1:17" x14ac:dyDescent="0.3">
      <c r="A164" t="s">
        <v>747</v>
      </c>
      <c r="B164" t="s">
        <v>730</v>
      </c>
      <c r="C164" t="s">
        <v>4814</v>
      </c>
      <c r="D164">
        <v>11698</v>
      </c>
      <c r="E164" s="3">
        <f>Table1[[#This Row],[Percent Home]]</f>
        <v>0.45833333333333331</v>
      </c>
      <c r="F164" s="3">
        <f>Table1[[#This Row],[Percent Away]]</f>
        <v>0.64</v>
      </c>
      <c r="G164">
        <v>28</v>
      </c>
      <c r="H164">
        <v>35</v>
      </c>
      <c r="I164" s="2">
        <f>SUMIFS('Player Stats'!D:D, 'Player Stats'!B:B, Table1[[#This Row],[Away Team]], 'Player Stats'!A:A, Table1[[#This Row],[id]])</f>
        <v>50</v>
      </c>
      <c r="J164" s="2">
        <f>SUMIFS('Player Stats'!D:D, 'Player Stats'!B:B, Table1[[#This Row],[Home Team]], 'Player Stats'!A:A, Table1[[#This Row],[id]])</f>
        <v>48</v>
      </c>
      <c r="K164">
        <f>SUMIFS('Player Stats'!F:F, 'Player Stats'!B:B, Table1[[#This Row],[Away Team]], 'Player Stats'!A:A, Table1[[#This Row],[id]])</f>
        <v>32</v>
      </c>
      <c r="L164">
        <f>SUMIFS('Player Stats'!F:F, 'Player Stats'!B:B,Table1[[#This Row],[Home Team]], 'Player Stats'!A:A, Table1[[#This Row],[id]])</f>
        <v>22</v>
      </c>
      <c r="M164" s="3">
        <f>Table1[[#This Row],[Passing Completions Home]]/Table1[[#This Row],[Passing Attempts Home]]</f>
        <v>0.45833333333333331</v>
      </c>
      <c r="N164" s="3">
        <f>Table1[[#This Row],[Passing Completions Away]]/Table1[[#This Row],[Passing Attemps Away]]</f>
        <v>0.64</v>
      </c>
      <c r="O164" s="7">
        <f>Table1[[#This Row],[Passing Attemps Away]]-Table1[[#This Row],[Passing Completions Away]]</f>
        <v>18</v>
      </c>
      <c r="P164" s="7">
        <f>Table1[[#This Row],[Passing Attempts Home]]-Table1[[#This Row],[Passing Completions Home]]</f>
        <v>26</v>
      </c>
      <c r="Q164" s="7"/>
    </row>
    <row r="165" spans="1:17" x14ac:dyDescent="0.3">
      <c r="A165" t="s">
        <v>1982</v>
      </c>
      <c r="B165" t="s">
        <v>1153</v>
      </c>
      <c r="C165" t="s">
        <v>4786</v>
      </c>
      <c r="D165">
        <v>8715</v>
      </c>
      <c r="E165" s="3">
        <f>Table1[[#This Row],[Percent Home]]</f>
        <v>0.69565217391304346</v>
      </c>
      <c r="F165" s="3">
        <f>Table1[[#This Row],[Percent Away]]</f>
        <v>0.660377358490566</v>
      </c>
      <c r="G165">
        <v>35</v>
      </c>
      <c r="H165">
        <v>28</v>
      </c>
      <c r="I165" s="2">
        <f>SUMIFS('Player Stats'!D:D, 'Player Stats'!B:B, Table1[[#This Row],[Away Team]], 'Player Stats'!A:A, Table1[[#This Row],[id]])</f>
        <v>53</v>
      </c>
      <c r="J165" s="2">
        <f>SUMIFS('Player Stats'!D:D, 'Player Stats'!B:B, Table1[[#This Row],[Home Team]], 'Player Stats'!A:A, Table1[[#This Row],[id]])</f>
        <v>23</v>
      </c>
      <c r="K165">
        <f>SUMIFS('Player Stats'!F:F, 'Player Stats'!B:B, Table1[[#This Row],[Away Team]], 'Player Stats'!A:A, Table1[[#This Row],[id]])</f>
        <v>35</v>
      </c>
      <c r="L165">
        <f>SUMIFS('Player Stats'!F:F, 'Player Stats'!B:B,Table1[[#This Row],[Home Team]], 'Player Stats'!A:A, Table1[[#This Row],[id]])</f>
        <v>16</v>
      </c>
      <c r="M165" s="3">
        <f>Table1[[#This Row],[Passing Completions Home]]/Table1[[#This Row],[Passing Attempts Home]]</f>
        <v>0.69565217391304346</v>
      </c>
      <c r="N165" s="3">
        <f>Table1[[#This Row],[Passing Completions Away]]/Table1[[#This Row],[Passing Attemps Away]]</f>
        <v>0.660377358490566</v>
      </c>
      <c r="O165" s="7">
        <f>Table1[[#This Row],[Passing Attemps Away]]-Table1[[#This Row],[Passing Completions Away]]</f>
        <v>18</v>
      </c>
      <c r="P165" s="7">
        <f>Table1[[#This Row],[Passing Attempts Home]]-Table1[[#This Row],[Passing Completions Home]]</f>
        <v>7</v>
      </c>
      <c r="Q165" s="7"/>
    </row>
    <row r="166" spans="1:17" x14ac:dyDescent="0.3">
      <c r="A166" t="s">
        <v>572</v>
      </c>
      <c r="B166" t="s">
        <v>806</v>
      </c>
      <c r="C166" t="s">
        <v>4820</v>
      </c>
      <c r="D166">
        <v>5910</v>
      </c>
      <c r="E166" s="3">
        <f>Table1[[#This Row],[Percent Home]]</f>
        <v>0.45833333333333331</v>
      </c>
      <c r="F166" s="3">
        <f>Table1[[#This Row],[Percent Away]]</f>
        <v>0.39215686274509803</v>
      </c>
      <c r="G166">
        <v>35</v>
      </c>
      <c r="H166">
        <v>28</v>
      </c>
      <c r="I166" s="2">
        <f>SUMIFS('Player Stats'!D:D, 'Player Stats'!B:B, Table1[[#This Row],[Away Team]], 'Player Stats'!A:A, Table1[[#This Row],[id]])</f>
        <v>51</v>
      </c>
      <c r="J166" s="2">
        <f>SUMIFS('Player Stats'!D:D, 'Player Stats'!B:B, Table1[[#This Row],[Home Team]], 'Player Stats'!A:A, Table1[[#This Row],[id]])</f>
        <v>24</v>
      </c>
      <c r="K166">
        <f>SUMIFS('Player Stats'!F:F, 'Player Stats'!B:B, Table1[[#This Row],[Away Team]], 'Player Stats'!A:A, Table1[[#This Row],[id]])</f>
        <v>20</v>
      </c>
      <c r="L166">
        <f>SUMIFS('Player Stats'!F:F, 'Player Stats'!B:B,Table1[[#This Row],[Home Team]], 'Player Stats'!A:A, Table1[[#This Row],[id]])</f>
        <v>11</v>
      </c>
      <c r="M166" s="3">
        <f>Table1[[#This Row],[Passing Completions Home]]/Table1[[#This Row],[Passing Attempts Home]]</f>
        <v>0.45833333333333331</v>
      </c>
      <c r="N166" s="3">
        <f>Table1[[#This Row],[Passing Completions Away]]/Table1[[#This Row],[Passing Attemps Away]]</f>
        <v>0.39215686274509803</v>
      </c>
      <c r="O166" s="7">
        <f>Table1[[#This Row],[Passing Attemps Away]]-Table1[[#This Row],[Passing Completions Away]]</f>
        <v>31</v>
      </c>
      <c r="P166" s="7">
        <f>Table1[[#This Row],[Passing Attempts Home]]-Table1[[#This Row],[Passing Completions Home]]</f>
        <v>13</v>
      </c>
      <c r="Q166" s="7"/>
    </row>
    <row r="167" spans="1:17" x14ac:dyDescent="0.3">
      <c r="A167" t="s">
        <v>689</v>
      </c>
      <c r="B167" t="s">
        <v>692</v>
      </c>
      <c r="C167" t="s">
        <v>4814</v>
      </c>
      <c r="D167">
        <v>27092</v>
      </c>
      <c r="E167" s="3">
        <f>Table1[[#This Row],[Percent Home]]</f>
        <v>0.60526315789473684</v>
      </c>
      <c r="F167" s="3">
        <f>Table1[[#This Row],[Percent Away]]</f>
        <v>0.45238095238095238</v>
      </c>
      <c r="G167">
        <v>38</v>
      </c>
      <c r="H167">
        <v>24</v>
      </c>
      <c r="I167" s="2">
        <f>SUMIFS('Player Stats'!D:D, 'Player Stats'!B:B, Table1[[#This Row],[Away Team]], 'Player Stats'!A:A, Table1[[#This Row],[id]])</f>
        <v>42</v>
      </c>
      <c r="J167" s="2">
        <f>SUMIFS('Player Stats'!D:D, 'Player Stats'!B:B, Table1[[#This Row],[Home Team]], 'Player Stats'!A:A, Table1[[#This Row],[id]])</f>
        <v>38</v>
      </c>
      <c r="K167">
        <f>SUMIFS('Player Stats'!F:F, 'Player Stats'!B:B, Table1[[#This Row],[Away Team]], 'Player Stats'!A:A, Table1[[#This Row],[id]])</f>
        <v>19</v>
      </c>
      <c r="L167">
        <f>SUMIFS('Player Stats'!F:F, 'Player Stats'!B:B,Table1[[#This Row],[Home Team]], 'Player Stats'!A:A, Table1[[#This Row],[id]])</f>
        <v>23</v>
      </c>
      <c r="M167" s="3">
        <f>Table1[[#This Row],[Passing Completions Home]]/Table1[[#This Row],[Passing Attempts Home]]</f>
        <v>0.60526315789473684</v>
      </c>
      <c r="N167" s="3">
        <f>Table1[[#This Row],[Passing Completions Away]]/Table1[[#This Row],[Passing Attemps Away]]</f>
        <v>0.45238095238095238</v>
      </c>
      <c r="O167" s="7">
        <f>Table1[[#This Row],[Passing Attemps Away]]-Table1[[#This Row],[Passing Completions Away]]</f>
        <v>23</v>
      </c>
      <c r="P167" s="7">
        <f>Table1[[#This Row],[Passing Attempts Home]]-Table1[[#This Row],[Passing Completions Home]]</f>
        <v>15</v>
      </c>
      <c r="Q167" s="7"/>
    </row>
    <row r="168" spans="1:17" x14ac:dyDescent="0.3">
      <c r="A168" t="s">
        <v>806</v>
      </c>
      <c r="B168" t="s">
        <v>1331</v>
      </c>
      <c r="C168" t="s">
        <v>4825</v>
      </c>
      <c r="D168">
        <v>23948</v>
      </c>
      <c r="E168" s="3">
        <f>Table1[[#This Row],[Percent Home]]</f>
        <v>0.63157894736842102</v>
      </c>
      <c r="F168" s="3">
        <f>Table1[[#This Row],[Percent Away]]</f>
        <v>0.69565217391304346</v>
      </c>
      <c r="G168">
        <v>20</v>
      </c>
      <c r="H168">
        <v>42</v>
      </c>
      <c r="I168" s="2">
        <f>SUMIFS('Player Stats'!D:D, 'Player Stats'!B:B, Table1[[#This Row],[Away Team]], 'Player Stats'!A:A, Table1[[#This Row],[id]])</f>
        <v>23</v>
      </c>
      <c r="J168" s="2">
        <f>SUMIFS('Player Stats'!D:D, 'Player Stats'!B:B, Table1[[#This Row],[Home Team]], 'Player Stats'!A:A, Table1[[#This Row],[id]])</f>
        <v>38</v>
      </c>
      <c r="K168">
        <f>SUMIFS('Player Stats'!F:F, 'Player Stats'!B:B, Table1[[#This Row],[Away Team]], 'Player Stats'!A:A, Table1[[#This Row],[id]])</f>
        <v>16</v>
      </c>
      <c r="L168">
        <f>SUMIFS('Player Stats'!F:F, 'Player Stats'!B:B,Table1[[#This Row],[Home Team]], 'Player Stats'!A:A, Table1[[#This Row],[id]])</f>
        <v>24</v>
      </c>
      <c r="M168" s="3">
        <f>Table1[[#This Row],[Passing Completions Home]]/Table1[[#This Row],[Passing Attempts Home]]</f>
        <v>0.63157894736842102</v>
      </c>
      <c r="N168" s="3">
        <f>Table1[[#This Row],[Passing Completions Away]]/Table1[[#This Row],[Passing Attemps Away]]</f>
        <v>0.69565217391304346</v>
      </c>
      <c r="O168" s="7">
        <f>Table1[[#This Row],[Passing Attemps Away]]-Table1[[#This Row],[Passing Completions Away]]</f>
        <v>7</v>
      </c>
      <c r="P168" s="7">
        <f>Table1[[#This Row],[Passing Attempts Home]]-Table1[[#This Row],[Passing Completions Home]]</f>
        <v>14</v>
      </c>
      <c r="Q168" s="7"/>
    </row>
    <row r="169" spans="1:17" x14ac:dyDescent="0.3">
      <c r="A169" t="s">
        <v>62</v>
      </c>
      <c r="B169" t="s">
        <v>730</v>
      </c>
      <c r="C169" t="s">
        <v>4829</v>
      </c>
      <c r="D169">
        <v>25522</v>
      </c>
      <c r="E169" s="3">
        <f>Table1[[#This Row],[Percent Home]]</f>
        <v>0.47916666666666669</v>
      </c>
      <c r="F169" s="3">
        <f>Table1[[#This Row],[Percent Away]]</f>
        <v>0.62222222222222223</v>
      </c>
      <c r="G169">
        <v>24</v>
      </c>
      <c r="H169">
        <v>38</v>
      </c>
      <c r="I169" s="2">
        <f>SUMIFS('Player Stats'!D:D, 'Player Stats'!B:B, Table1[[#This Row],[Away Team]], 'Player Stats'!A:A, Table1[[#This Row],[id]])</f>
        <v>45</v>
      </c>
      <c r="J169" s="2">
        <f>SUMIFS('Player Stats'!D:D, 'Player Stats'!B:B, Table1[[#This Row],[Home Team]], 'Player Stats'!A:A, Table1[[#This Row],[id]])</f>
        <v>48</v>
      </c>
      <c r="K169">
        <f>SUMIFS('Player Stats'!F:F, 'Player Stats'!B:B, Table1[[#This Row],[Away Team]], 'Player Stats'!A:A, Table1[[#This Row],[id]])</f>
        <v>28</v>
      </c>
      <c r="L169">
        <f>SUMIFS('Player Stats'!F:F, 'Player Stats'!B:B,Table1[[#This Row],[Home Team]], 'Player Stats'!A:A, Table1[[#This Row],[id]])</f>
        <v>23</v>
      </c>
      <c r="M169" s="3">
        <f>Table1[[#This Row],[Passing Completions Home]]/Table1[[#This Row],[Passing Attempts Home]]</f>
        <v>0.47916666666666669</v>
      </c>
      <c r="N169" s="3">
        <f>Table1[[#This Row],[Passing Completions Away]]/Table1[[#This Row],[Passing Attemps Away]]</f>
        <v>0.62222222222222223</v>
      </c>
      <c r="O169" s="7">
        <f>Table1[[#This Row],[Passing Attemps Away]]-Table1[[#This Row],[Passing Completions Away]]</f>
        <v>17</v>
      </c>
      <c r="P169" s="7">
        <f>Table1[[#This Row],[Passing Attempts Home]]-Table1[[#This Row],[Passing Completions Home]]</f>
        <v>25</v>
      </c>
      <c r="Q169" s="7"/>
    </row>
    <row r="170" spans="1:17" x14ac:dyDescent="0.3">
      <c r="A170" t="s">
        <v>477</v>
      </c>
      <c r="B170" t="s">
        <v>1021</v>
      </c>
      <c r="C170" t="s">
        <v>4792</v>
      </c>
      <c r="D170">
        <v>25508</v>
      </c>
      <c r="E170" s="3">
        <f>Table1[[#This Row],[Percent Home]]</f>
        <v>0.33333333333333331</v>
      </c>
      <c r="F170" s="3">
        <f>Table1[[#This Row],[Percent Away]]</f>
        <v>0.72499999999999998</v>
      </c>
      <c r="G170">
        <v>7</v>
      </c>
      <c r="H170">
        <v>55</v>
      </c>
      <c r="I170" s="2">
        <f>SUMIFS('Player Stats'!D:D, 'Player Stats'!B:B, Table1[[#This Row],[Away Team]], 'Player Stats'!A:A, Table1[[#This Row],[id]])</f>
        <v>40</v>
      </c>
      <c r="J170" s="2">
        <f>SUMIFS('Player Stats'!D:D, 'Player Stats'!B:B, Table1[[#This Row],[Home Team]], 'Player Stats'!A:A, Table1[[#This Row],[id]])</f>
        <v>21</v>
      </c>
      <c r="K170">
        <f>SUMIFS('Player Stats'!F:F, 'Player Stats'!B:B, Table1[[#This Row],[Away Team]], 'Player Stats'!A:A, Table1[[#This Row],[id]])</f>
        <v>29</v>
      </c>
      <c r="L170">
        <f>SUMIFS('Player Stats'!F:F, 'Player Stats'!B:B,Table1[[#This Row],[Home Team]], 'Player Stats'!A:A, Table1[[#This Row],[id]])</f>
        <v>7</v>
      </c>
      <c r="M170" s="3">
        <f>Table1[[#This Row],[Passing Completions Home]]/Table1[[#This Row],[Passing Attempts Home]]</f>
        <v>0.33333333333333331</v>
      </c>
      <c r="N170" s="3">
        <f>Table1[[#This Row],[Passing Completions Away]]/Table1[[#This Row],[Passing Attemps Away]]</f>
        <v>0.72499999999999998</v>
      </c>
      <c r="O170" s="7">
        <f>Table1[[#This Row],[Passing Attemps Away]]-Table1[[#This Row],[Passing Completions Away]]</f>
        <v>11</v>
      </c>
      <c r="P170" s="7">
        <f>Table1[[#This Row],[Passing Attempts Home]]-Table1[[#This Row],[Passing Completions Home]]</f>
        <v>14</v>
      </c>
      <c r="Q170" s="7"/>
    </row>
    <row r="171" spans="1:17" x14ac:dyDescent="0.3">
      <c r="A171" t="s">
        <v>844</v>
      </c>
      <c r="B171" t="s">
        <v>715</v>
      </c>
      <c r="C171" t="s">
        <v>4793</v>
      </c>
      <c r="D171">
        <v>22399</v>
      </c>
      <c r="E171" s="3">
        <f>Table1[[#This Row],[Percent Home]]</f>
        <v>0.5</v>
      </c>
      <c r="F171" s="3">
        <f>Table1[[#This Row],[Percent Away]]</f>
        <v>0.5</v>
      </c>
      <c r="G171">
        <v>38</v>
      </c>
      <c r="H171">
        <v>24</v>
      </c>
      <c r="I171" s="2">
        <f>SUMIFS('Player Stats'!D:D, 'Player Stats'!B:B, Table1[[#This Row],[Away Team]], 'Player Stats'!A:A, Table1[[#This Row],[id]])</f>
        <v>38</v>
      </c>
      <c r="J171" s="2">
        <f>SUMIFS('Player Stats'!D:D, 'Player Stats'!B:B, Table1[[#This Row],[Home Team]], 'Player Stats'!A:A, Table1[[#This Row],[id]])</f>
        <v>10</v>
      </c>
      <c r="K171">
        <f>SUMIFS('Player Stats'!F:F, 'Player Stats'!B:B, Table1[[#This Row],[Away Team]], 'Player Stats'!A:A, Table1[[#This Row],[id]])</f>
        <v>19</v>
      </c>
      <c r="L171">
        <f>SUMIFS('Player Stats'!F:F, 'Player Stats'!B:B,Table1[[#This Row],[Home Team]], 'Player Stats'!A:A, Table1[[#This Row],[id]])</f>
        <v>5</v>
      </c>
      <c r="M171" s="3">
        <f>Table1[[#This Row],[Passing Completions Home]]/Table1[[#This Row],[Passing Attempts Home]]</f>
        <v>0.5</v>
      </c>
      <c r="N171" s="3">
        <f>Table1[[#This Row],[Passing Completions Away]]/Table1[[#This Row],[Passing Attemps Away]]</f>
        <v>0.5</v>
      </c>
      <c r="O171" s="7">
        <f>Table1[[#This Row],[Passing Attemps Away]]-Table1[[#This Row],[Passing Completions Away]]</f>
        <v>19</v>
      </c>
      <c r="P171" s="7">
        <f>Table1[[#This Row],[Passing Attempts Home]]-Table1[[#This Row],[Passing Completions Home]]</f>
        <v>5</v>
      </c>
      <c r="Q171" s="7"/>
    </row>
    <row r="172" spans="1:17" x14ac:dyDescent="0.3">
      <c r="A172" t="s">
        <v>380</v>
      </c>
      <c r="B172" t="s">
        <v>383</v>
      </c>
      <c r="C172" t="s">
        <v>4814</v>
      </c>
      <c r="D172">
        <v>19258</v>
      </c>
      <c r="E172" s="3">
        <f>Table1[[#This Row],[Percent Home]]</f>
        <v>0.59259259259259256</v>
      </c>
      <c r="F172" s="3">
        <f>Table1[[#This Row],[Percent Away]]</f>
        <v>0.660377358490566</v>
      </c>
      <c r="G172">
        <v>38</v>
      </c>
      <c r="H172">
        <v>24</v>
      </c>
      <c r="I172" s="2">
        <f>SUMIFS('Player Stats'!D:D, 'Player Stats'!B:B, Table1[[#This Row],[Away Team]], 'Player Stats'!A:A, Table1[[#This Row],[id]])</f>
        <v>53</v>
      </c>
      <c r="J172" s="2">
        <f>SUMIFS('Player Stats'!D:D, 'Player Stats'!B:B, Table1[[#This Row],[Home Team]], 'Player Stats'!A:A, Table1[[#This Row],[id]])</f>
        <v>27</v>
      </c>
      <c r="K172">
        <f>SUMIFS('Player Stats'!F:F, 'Player Stats'!B:B, Table1[[#This Row],[Away Team]], 'Player Stats'!A:A, Table1[[#This Row],[id]])</f>
        <v>35</v>
      </c>
      <c r="L172">
        <f>SUMIFS('Player Stats'!F:F, 'Player Stats'!B:B,Table1[[#This Row],[Home Team]], 'Player Stats'!A:A, Table1[[#This Row],[id]])</f>
        <v>16</v>
      </c>
      <c r="M172" s="3">
        <f>Table1[[#This Row],[Passing Completions Home]]/Table1[[#This Row],[Passing Attempts Home]]</f>
        <v>0.59259259259259256</v>
      </c>
      <c r="N172" s="3">
        <f>Table1[[#This Row],[Passing Completions Away]]/Table1[[#This Row],[Passing Attemps Away]]</f>
        <v>0.660377358490566</v>
      </c>
      <c r="O172" s="7">
        <f>Table1[[#This Row],[Passing Attemps Away]]-Table1[[#This Row],[Passing Completions Away]]</f>
        <v>18</v>
      </c>
      <c r="P172" s="7">
        <f>Table1[[#This Row],[Passing Attempts Home]]-Table1[[#This Row],[Passing Completions Home]]</f>
        <v>11</v>
      </c>
      <c r="Q172" s="7"/>
    </row>
    <row r="173" spans="1:17" x14ac:dyDescent="0.3">
      <c r="A173" t="s">
        <v>865</v>
      </c>
      <c r="B173" t="s">
        <v>863</v>
      </c>
      <c r="C173" t="s">
        <v>4823</v>
      </c>
      <c r="D173">
        <v>13251</v>
      </c>
      <c r="E173" s="3">
        <f>Table1[[#This Row],[Percent Home]]</f>
        <v>0.8</v>
      </c>
      <c r="F173" s="3">
        <f>Table1[[#This Row],[Percent Away]]</f>
        <v>0.58333333333333337</v>
      </c>
      <c r="G173">
        <v>38</v>
      </c>
      <c r="H173">
        <v>24</v>
      </c>
      <c r="I173" s="2">
        <f>SUMIFS('Player Stats'!D:D, 'Player Stats'!B:B, Table1[[#This Row],[Away Team]], 'Player Stats'!A:A, Table1[[#This Row],[id]])</f>
        <v>36</v>
      </c>
      <c r="J173" s="2">
        <f>SUMIFS('Player Stats'!D:D, 'Player Stats'!B:B, Table1[[#This Row],[Home Team]], 'Player Stats'!A:A, Table1[[#This Row],[id]])</f>
        <v>35</v>
      </c>
      <c r="K173">
        <f>SUMIFS('Player Stats'!F:F, 'Player Stats'!B:B, Table1[[#This Row],[Away Team]], 'Player Stats'!A:A, Table1[[#This Row],[id]])</f>
        <v>21</v>
      </c>
      <c r="L173">
        <f>SUMIFS('Player Stats'!F:F, 'Player Stats'!B:B,Table1[[#This Row],[Home Team]], 'Player Stats'!A:A, Table1[[#This Row],[id]])</f>
        <v>28</v>
      </c>
      <c r="M173" s="3">
        <f>Table1[[#This Row],[Passing Completions Home]]/Table1[[#This Row],[Passing Attempts Home]]</f>
        <v>0.8</v>
      </c>
      <c r="N173" s="3">
        <f>Table1[[#This Row],[Passing Completions Away]]/Table1[[#This Row],[Passing Attemps Away]]</f>
        <v>0.58333333333333337</v>
      </c>
      <c r="O173" s="7">
        <f>Table1[[#This Row],[Passing Attemps Away]]-Table1[[#This Row],[Passing Completions Away]]</f>
        <v>15</v>
      </c>
      <c r="P173" s="7">
        <f>Table1[[#This Row],[Passing Attempts Home]]-Table1[[#This Row],[Passing Completions Home]]</f>
        <v>7</v>
      </c>
      <c r="Q173" s="7"/>
    </row>
    <row r="174" spans="1:17" x14ac:dyDescent="0.3">
      <c r="A174" t="s">
        <v>767</v>
      </c>
      <c r="B174" t="s">
        <v>806</v>
      </c>
      <c r="C174" t="s">
        <v>4839</v>
      </c>
      <c r="D174">
        <v>11711</v>
      </c>
      <c r="E174" s="3">
        <f>Table1[[#This Row],[Percent Home]]</f>
        <v>0.57692307692307687</v>
      </c>
      <c r="F174" s="3">
        <f>Table1[[#This Row],[Percent Away]]</f>
        <v>0.70370370370370372</v>
      </c>
      <c r="G174">
        <v>24</v>
      </c>
      <c r="H174">
        <v>38</v>
      </c>
      <c r="I174" s="2">
        <f>SUMIFS('Player Stats'!D:D, 'Player Stats'!B:B, Table1[[#This Row],[Away Team]], 'Player Stats'!A:A, Table1[[#This Row],[id]])</f>
        <v>27</v>
      </c>
      <c r="J174" s="2">
        <f>SUMIFS('Player Stats'!D:D, 'Player Stats'!B:B, Table1[[#This Row],[Home Team]], 'Player Stats'!A:A, Table1[[#This Row],[id]])</f>
        <v>26</v>
      </c>
      <c r="K174">
        <f>SUMIFS('Player Stats'!F:F, 'Player Stats'!B:B, Table1[[#This Row],[Away Team]], 'Player Stats'!A:A, Table1[[#This Row],[id]])</f>
        <v>19</v>
      </c>
      <c r="L174">
        <f>SUMIFS('Player Stats'!F:F, 'Player Stats'!B:B,Table1[[#This Row],[Home Team]], 'Player Stats'!A:A, Table1[[#This Row],[id]])</f>
        <v>15</v>
      </c>
      <c r="M174" s="3">
        <f>Table1[[#This Row],[Passing Completions Home]]/Table1[[#This Row],[Passing Attempts Home]]</f>
        <v>0.57692307692307687</v>
      </c>
      <c r="N174" s="3">
        <f>Table1[[#This Row],[Passing Completions Away]]/Table1[[#This Row],[Passing Attemps Away]]</f>
        <v>0.70370370370370372</v>
      </c>
      <c r="O174" s="7">
        <f>Table1[[#This Row],[Passing Attemps Away]]-Table1[[#This Row],[Passing Completions Away]]</f>
        <v>8</v>
      </c>
      <c r="P174" s="7">
        <f>Table1[[#This Row],[Passing Attempts Home]]-Table1[[#This Row],[Passing Completions Home]]</f>
        <v>11</v>
      </c>
      <c r="Q174" s="7"/>
    </row>
    <row r="175" spans="1:17" x14ac:dyDescent="0.3">
      <c r="A175" t="s">
        <v>62</v>
      </c>
      <c r="B175" t="s">
        <v>715</v>
      </c>
      <c r="C175" t="s">
        <v>4795</v>
      </c>
      <c r="D175">
        <v>13243</v>
      </c>
      <c r="E175" s="3">
        <f>Table1[[#This Row],[Percent Home]]</f>
        <v>0.44444444444444442</v>
      </c>
      <c r="F175" s="3">
        <f>Table1[[#This Row],[Percent Away]]</f>
        <v>0.66666666666666663</v>
      </c>
      <c r="G175">
        <v>28</v>
      </c>
      <c r="H175">
        <v>34</v>
      </c>
      <c r="I175" s="2">
        <f>SUMIFS('Player Stats'!D:D, 'Player Stats'!B:B, Table1[[#This Row],[Away Team]], 'Player Stats'!A:A, Table1[[#This Row],[id]])</f>
        <v>33</v>
      </c>
      <c r="J175" s="2">
        <f>SUMIFS('Player Stats'!D:D, 'Player Stats'!B:B, Table1[[#This Row],[Home Team]], 'Player Stats'!A:A, Table1[[#This Row],[id]])</f>
        <v>18</v>
      </c>
      <c r="K175">
        <f>SUMIFS('Player Stats'!F:F, 'Player Stats'!B:B, Table1[[#This Row],[Away Team]], 'Player Stats'!A:A, Table1[[#This Row],[id]])</f>
        <v>22</v>
      </c>
      <c r="L175">
        <f>SUMIFS('Player Stats'!F:F, 'Player Stats'!B:B,Table1[[#This Row],[Home Team]], 'Player Stats'!A:A, Table1[[#This Row],[id]])</f>
        <v>8</v>
      </c>
      <c r="M175" s="3">
        <f>Table1[[#This Row],[Passing Completions Home]]/Table1[[#This Row],[Passing Attempts Home]]</f>
        <v>0.44444444444444442</v>
      </c>
      <c r="N175" s="3">
        <f>Table1[[#This Row],[Passing Completions Away]]/Table1[[#This Row],[Passing Attemps Away]]</f>
        <v>0.66666666666666663</v>
      </c>
      <c r="O175" s="7">
        <f>Table1[[#This Row],[Passing Attemps Away]]-Table1[[#This Row],[Passing Completions Away]]</f>
        <v>11</v>
      </c>
      <c r="P175" s="7">
        <f>Table1[[#This Row],[Passing Attempts Home]]-Table1[[#This Row],[Passing Completions Home]]</f>
        <v>10</v>
      </c>
      <c r="Q175" s="7"/>
    </row>
    <row r="176" spans="1:17" x14ac:dyDescent="0.3">
      <c r="A176" t="s">
        <v>746</v>
      </c>
      <c r="B176" t="s">
        <v>165</v>
      </c>
      <c r="C176" t="s">
        <v>4850</v>
      </c>
      <c r="D176">
        <v>5911</v>
      </c>
      <c r="E176" s="3">
        <f>Table1[[#This Row],[Percent Home]]</f>
        <v>0.62962962962962965</v>
      </c>
      <c r="F176" s="3">
        <f>Table1[[#This Row],[Percent Away]]</f>
        <v>0.53846153846153844</v>
      </c>
      <c r="G176">
        <v>10</v>
      </c>
      <c r="H176">
        <v>52</v>
      </c>
      <c r="I176" s="2">
        <f>SUMIFS('Player Stats'!D:D, 'Player Stats'!B:B, Table1[[#This Row],[Away Team]], 'Player Stats'!A:A, Table1[[#This Row],[id]])</f>
        <v>13</v>
      </c>
      <c r="J176" s="2">
        <f>SUMIFS('Player Stats'!D:D, 'Player Stats'!B:B, Table1[[#This Row],[Home Team]], 'Player Stats'!A:A, Table1[[#This Row],[id]])</f>
        <v>27</v>
      </c>
      <c r="K176">
        <f>SUMIFS('Player Stats'!F:F, 'Player Stats'!B:B, Table1[[#This Row],[Away Team]], 'Player Stats'!A:A, Table1[[#This Row],[id]])</f>
        <v>7</v>
      </c>
      <c r="L176">
        <f>SUMIFS('Player Stats'!F:F, 'Player Stats'!B:B,Table1[[#This Row],[Home Team]], 'Player Stats'!A:A, Table1[[#This Row],[id]])</f>
        <v>17</v>
      </c>
      <c r="M176" s="3">
        <f>Table1[[#This Row],[Passing Completions Home]]/Table1[[#This Row],[Passing Attempts Home]]</f>
        <v>0.62962962962962965</v>
      </c>
      <c r="N176" s="3">
        <f>Table1[[#This Row],[Passing Completions Away]]/Table1[[#This Row],[Passing Attemps Away]]</f>
        <v>0.53846153846153844</v>
      </c>
      <c r="O176" s="7">
        <f>Table1[[#This Row],[Passing Attemps Away]]-Table1[[#This Row],[Passing Completions Away]]</f>
        <v>6</v>
      </c>
      <c r="P176" s="7">
        <f>Table1[[#This Row],[Passing Attempts Home]]-Table1[[#This Row],[Passing Completions Home]]</f>
        <v>10</v>
      </c>
      <c r="Q176" s="7"/>
    </row>
    <row r="177" spans="1:17" x14ac:dyDescent="0.3">
      <c r="A177" t="s">
        <v>728</v>
      </c>
      <c r="B177" t="s">
        <v>692</v>
      </c>
      <c r="C177" t="s">
        <v>4864</v>
      </c>
      <c r="D177">
        <v>2905</v>
      </c>
      <c r="E177" s="3">
        <f>Table1[[#This Row],[Percent Home]]</f>
        <v>0.77142857142857146</v>
      </c>
      <c r="F177" s="3">
        <f>Table1[[#This Row],[Percent Away]]</f>
        <v>0.53846153846153844</v>
      </c>
      <c r="G177">
        <v>45</v>
      </c>
      <c r="H177">
        <v>17</v>
      </c>
      <c r="I177" s="2">
        <f>SUMIFS('Player Stats'!D:D, 'Player Stats'!B:B, Table1[[#This Row],[Away Team]], 'Player Stats'!A:A, Table1[[#This Row],[id]])</f>
        <v>39</v>
      </c>
      <c r="J177" s="2">
        <f>SUMIFS('Player Stats'!D:D, 'Player Stats'!B:B, Table1[[#This Row],[Home Team]], 'Player Stats'!A:A, Table1[[#This Row],[id]])</f>
        <v>35</v>
      </c>
      <c r="K177">
        <f>SUMIFS('Player Stats'!F:F, 'Player Stats'!B:B, Table1[[#This Row],[Away Team]], 'Player Stats'!A:A, Table1[[#This Row],[id]])</f>
        <v>21</v>
      </c>
      <c r="L177">
        <f>SUMIFS('Player Stats'!F:F, 'Player Stats'!B:B,Table1[[#This Row],[Home Team]], 'Player Stats'!A:A, Table1[[#This Row],[id]])</f>
        <v>27</v>
      </c>
      <c r="M177" s="3">
        <f>Table1[[#This Row],[Passing Completions Home]]/Table1[[#This Row],[Passing Attempts Home]]</f>
        <v>0.77142857142857146</v>
      </c>
      <c r="N177" s="3">
        <f>Table1[[#This Row],[Passing Completions Away]]/Table1[[#This Row],[Passing Attemps Away]]</f>
        <v>0.53846153846153844</v>
      </c>
      <c r="O177" s="7">
        <f>Table1[[#This Row],[Passing Attemps Away]]-Table1[[#This Row],[Passing Completions Away]]</f>
        <v>18</v>
      </c>
      <c r="P177" s="7">
        <f>Table1[[#This Row],[Passing Attempts Home]]-Table1[[#This Row],[Passing Completions Home]]</f>
        <v>8</v>
      </c>
      <c r="Q177" s="7"/>
    </row>
    <row r="178" spans="1:17" x14ac:dyDescent="0.3">
      <c r="A178" t="s">
        <v>668</v>
      </c>
      <c r="B178" t="s">
        <v>828</v>
      </c>
      <c r="C178" t="s">
        <v>4823</v>
      </c>
      <c r="D178">
        <v>25527</v>
      </c>
      <c r="E178" s="3">
        <f>Table1[[#This Row],[Percent Home]]</f>
        <v>0.63636363636363635</v>
      </c>
      <c r="F178" s="3">
        <f>Table1[[#This Row],[Percent Away]]</f>
        <v>0.5714285714285714</v>
      </c>
      <c r="G178">
        <v>16</v>
      </c>
      <c r="H178">
        <v>45</v>
      </c>
      <c r="I178" s="2">
        <f>SUMIFS('Player Stats'!D:D, 'Player Stats'!B:B, Table1[[#This Row],[Away Team]], 'Player Stats'!A:A, Table1[[#This Row],[id]])</f>
        <v>21</v>
      </c>
      <c r="J178" s="2">
        <f>SUMIFS('Player Stats'!D:D, 'Player Stats'!B:B, Table1[[#This Row],[Home Team]], 'Player Stats'!A:A, Table1[[#This Row],[id]])</f>
        <v>33</v>
      </c>
      <c r="K178">
        <f>SUMIFS('Player Stats'!F:F, 'Player Stats'!B:B, Table1[[#This Row],[Away Team]], 'Player Stats'!A:A, Table1[[#This Row],[id]])</f>
        <v>12</v>
      </c>
      <c r="L178">
        <f>SUMIFS('Player Stats'!F:F, 'Player Stats'!B:B,Table1[[#This Row],[Home Team]], 'Player Stats'!A:A, Table1[[#This Row],[id]])</f>
        <v>21</v>
      </c>
      <c r="M178" s="3">
        <f>Table1[[#This Row],[Passing Completions Home]]/Table1[[#This Row],[Passing Attempts Home]]</f>
        <v>0.63636363636363635</v>
      </c>
      <c r="N178" s="3">
        <f>Table1[[#This Row],[Passing Completions Away]]/Table1[[#This Row],[Passing Attemps Away]]</f>
        <v>0.5714285714285714</v>
      </c>
      <c r="O178" s="7">
        <f>Table1[[#This Row],[Passing Attemps Away]]-Table1[[#This Row],[Passing Completions Away]]</f>
        <v>9</v>
      </c>
      <c r="P178" s="7">
        <f>Table1[[#This Row],[Passing Attempts Home]]-Table1[[#This Row],[Passing Completions Home]]</f>
        <v>12</v>
      </c>
      <c r="Q178" s="7"/>
    </row>
    <row r="179" spans="1:17" x14ac:dyDescent="0.3">
      <c r="A179" t="s">
        <v>570</v>
      </c>
      <c r="B179" t="s">
        <v>572</v>
      </c>
      <c r="C179" t="s">
        <v>4808</v>
      </c>
      <c r="D179">
        <v>27087</v>
      </c>
      <c r="E179" s="3">
        <f>Table1[[#This Row],[Percent Home]]</f>
        <v>0.7</v>
      </c>
      <c r="F179" s="3">
        <f>Table1[[#This Row],[Percent Away]]</f>
        <v>0.625</v>
      </c>
      <c r="G179">
        <v>33</v>
      </c>
      <c r="H179">
        <v>28</v>
      </c>
      <c r="I179" s="2">
        <f>SUMIFS('Player Stats'!D:D, 'Player Stats'!B:B, Table1[[#This Row],[Away Team]], 'Player Stats'!A:A, Table1[[#This Row],[id]])</f>
        <v>48</v>
      </c>
      <c r="J179" s="2">
        <f>SUMIFS('Player Stats'!D:D, 'Player Stats'!B:B, Table1[[#This Row],[Home Team]], 'Player Stats'!A:A, Table1[[#This Row],[id]])</f>
        <v>20</v>
      </c>
      <c r="K179">
        <f>SUMIFS('Player Stats'!F:F, 'Player Stats'!B:B, Table1[[#This Row],[Away Team]], 'Player Stats'!A:A, Table1[[#This Row],[id]])</f>
        <v>30</v>
      </c>
      <c r="L179">
        <f>SUMIFS('Player Stats'!F:F, 'Player Stats'!B:B,Table1[[#This Row],[Home Team]], 'Player Stats'!A:A, Table1[[#This Row],[id]])</f>
        <v>14</v>
      </c>
      <c r="M179" s="3">
        <f>Table1[[#This Row],[Passing Completions Home]]/Table1[[#This Row],[Passing Attempts Home]]</f>
        <v>0.7</v>
      </c>
      <c r="N179" s="3">
        <f>Table1[[#This Row],[Passing Completions Away]]/Table1[[#This Row],[Passing Attemps Away]]</f>
        <v>0.625</v>
      </c>
      <c r="O179" s="7">
        <f>Table1[[#This Row],[Passing Attemps Away]]-Table1[[#This Row],[Passing Completions Away]]</f>
        <v>18</v>
      </c>
      <c r="P179" s="7">
        <f>Table1[[#This Row],[Passing Attempts Home]]-Table1[[#This Row],[Passing Completions Home]]</f>
        <v>6</v>
      </c>
      <c r="Q179" s="7"/>
    </row>
    <row r="180" spans="1:17" x14ac:dyDescent="0.3">
      <c r="A180" t="s">
        <v>365</v>
      </c>
      <c r="B180" t="s">
        <v>865</v>
      </c>
      <c r="C180" t="s">
        <v>4805</v>
      </c>
      <c r="D180">
        <v>23947</v>
      </c>
      <c r="E180" s="3">
        <f>Table1[[#This Row],[Percent Home]]</f>
        <v>0.68</v>
      </c>
      <c r="F180" s="3">
        <f>Table1[[#This Row],[Percent Away]]</f>
        <v>0.57894736842105265</v>
      </c>
      <c r="G180">
        <v>31</v>
      </c>
      <c r="H180">
        <v>30</v>
      </c>
      <c r="I180" s="2">
        <f>SUMIFS('Player Stats'!D:D, 'Player Stats'!B:B, Table1[[#This Row],[Away Team]], 'Player Stats'!A:A, Table1[[#This Row],[id]])</f>
        <v>19</v>
      </c>
      <c r="J180" s="2">
        <f>SUMIFS('Player Stats'!D:D, 'Player Stats'!B:B, Table1[[#This Row],[Home Team]], 'Player Stats'!A:A, Table1[[#This Row],[id]])</f>
        <v>50</v>
      </c>
      <c r="K180">
        <f>SUMIFS('Player Stats'!F:F, 'Player Stats'!B:B, Table1[[#This Row],[Away Team]], 'Player Stats'!A:A, Table1[[#This Row],[id]])</f>
        <v>11</v>
      </c>
      <c r="L180">
        <f>SUMIFS('Player Stats'!F:F, 'Player Stats'!B:B,Table1[[#This Row],[Home Team]], 'Player Stats'!A:A, Table1[[#This Row],[id]])</f>
        <v>34</v>
      </c>
      <c r="M180" s="3">
        <f>Table1[[#This Row],[Passing Completions Home]]/Table1[[#This Row],[Passing Attempts Home]]</f>
        <v>0.68</v>
      </c>
      <c r="N180" s="3">
        <f>Table1[[#This Row],[Passing Completions Away]]/Table1[[#This Row],[Passing Attemps Away]]</f>
        <v>0.57894736842105265</v>
      </c>
      <c r="O180" s="7">
        <f>Table1[[#This Row],[Passing Attemps Away]]-Table1[[#This Row],[Passing Completions Away]]</f>
        <v>8</v>
      </c>
      <c r="P180" s="7">
        <f>Table1[[#This Row],[Passing Attempts Home]]-Table1[[#This Row],[Passing Completions Home]]</f>
        <v>16</v>
      </c>
      <c r="Q180" s="7"/>
    </row>
    <row r="181" spans="1:17" x14ac:dyDescent="0.3">
      <c r="A181" t="s">
        <v>380</v>
      </c>
      <c r="B181" t="s">
        <v>89</v>
      </c>
      <c r="C181" t="s">
        <v>4798</v>
      </c>
      <c r="D181">
        <v>23950</v>
      </c>
      <c r="E181" s="3">
        <f>Table1[[#This Row],[Percent Home]]</f>
        <v>0.43396226415094341</v>
      </c>
      <c r="F181" s="3">
        <f>Table1[[#This Row],[Percent Away]]</f>
        <v>0.6071428571428571</v>
      </c>
      <c r="G181">
        <v>27</v>
      </c>
      <c r="H181">
        <v>34</v>
      </c>
      <c r="I181" s="2">
        <f>SUMIFS('Player Stats'!D:D, 'Player Stats'!B:B, Table1[[#This Row],[Away Team]], 'Player Stats'!A:A, Table1[[#This Row],[id]])</f>
        <v>28</v>
      </c>
      <c r="J181" s="2">
        <f>SUMIFS('Player Stats'!D:D, 'Player Stats'!B:B, Table1[[#This Row],[Home Team]], 'Player Stats'!A:A, Table1[[#This Row],[id]])</f>
        <v>53</v>
      </c>
      <c r="K181">
        <f>SUMIFS('Player Stats'!F:F, 'Player Stats'!B:B, Table1[[#This Row],[Away Team]], 'Player Stats'!A:A, Table1[[#This Row],[id]])</f>
        <v>17</v>
      </c>
      <c r="L181">
        <f>SUMIFS('Player Stats'!F:F, 'Player Stats'!B:B,Table1[[#This Row],[Home Team]], 'Player Stats'!A:A, Table1[[#This Row],[id]])</f>
        <v>23</v>
      </c>
      <c r="M181" s="3">
        <f>Table1[[#This Row],[Passing Completions Home]]/Table1[[#This Row],[Passing Attempts Home]]</f>
        <v>0.43396226415094341</v>
      </c>
      <c r="N181" s="3">
        <f>Table1[[#This Row],[Passing Completions Away]]/Table1[[#This Row],[Passing Attemps Away]]</f>
        <v>0.6071428571428571</v>
      </c>
      <c r="O181" s="7">
        <f>Table1[[#This Row],[Passing Attemps Away]]-Table1[[#This Row],[Passing Completions Away]]</f>
        <v>11</v>
      </c>
      <c r="P181" s="7">
        <f>Table1[[#This Row],[Passing Attempts Home]]-Table1[[#This Row],[Passing Completions Home]]</f>
        <v>30</v>
      </c>
      <c r="Q181" s="7"/>
    </row>
    <row r="182" spans="1:17" x14ac:dyDescent="0.3">
      <c r="A182" t="s">
        <v>1473</v>
      </c>
      <c r="B182" t="s">
        <v>670</v>
      </c>
      <c r="C182" t="s">
        <v>4799</v>
      </c>
      <c r="D182">
        <v>23949</v>
      </c>
      <c r="E182" s="3">
        <f>Table1[[#This Row],[Percent Home]]</f>
        <v>0.69565217391304346</v>
      </c>
      <c r="F182" s="3">
        <f>Table1[[#This Row],[Percent Away]]</f>
        <v>0.45</v>
      </c>
      <c r="G182">
        <v>21</v>
      </c>
      <c r="H182">
        <v>40</v>
      </c>
      <c r="I182" s="2">
        <f>SUMIFS('Player Stats'!D:D, 'Player Stats'!B:B, Table1[[#This Row],[Away Team]], 'Player Stats'!A:A, Table1[[#This Row],[id]])</f>
        <v>20</v>
      </c>
      <c r="J182" s="2">
        <f>SUMIFS('Player Stats'!D:D, 'Player Stats'!B:B, Table1[[#This Row],[Home Team]], 'Player Stats'!A:A, Table1[[#This Row],[id]])</f>
        <v>46</v>
      </c>
      <c r="K182">
        <f>SUMIFS('Player Stats'!F:F, 'Player Stats'!B:B, Table1[[#This Row],[Away Team]], 'Player Stats'!A:A, Table1[[#This Row],[id]])</f>
        <v>9</v>
      </c>
      <c r="L182">
        <f>SUMIFS('Player Stats'!F:F, 'Player Stats'!B:B,Table1[[#This Row],[Home Team]], 'Player Stats'!A:A, Table1[[#This Row],[id]])</f>
        <v>32</v>
      </c>
      <c r="M182" s="3">
        <f>Table1[[#This Row],[Passing Completions Home]]/Table1[[#This Row],[Passing Attempts Home]]</f>
        <v>0.69565217391304346</v>
      </c>
      <c r="N182" s="3">
        <f>Table1[[#This Row],[Passing Completions Away]]/Table1[[#This Row],[Passing Attemps Away]]</f>
        <v>0.45</v>
      </c>
      <c r="O182" s="7">
        <f>Table1[[#This Row],[Passing Attemps Away]]-Table1[[#This Row],[Passing Completions Away]]</f>
        <v>11</v>
      </c>
      <c r="P182" s="7">
        <f>Table1[[#This Row],[Passing Attempts Home]]-Table1[[#This Row],[Passing Completions Home]]</f>
        <v>14</v>
      </c>
      <c r="Q182" s="7"/>
    </row>
    <row r="183" spans="1:17" x14ac:dyDescent="0.3">
      <c r="A183" t="s">
        <v>713</v>
      </c>
      <c r="B183" t="s">
        <v>1035</v>
      </c>
      <c r="C183" t="s">
        <v>4788</v>
      </c>
      <c r="D183">
        <v>23938</v>
      </c>
      <c r="E183" s="3">
        <f>Table1[[#This Row],[Percent Home]]</f>
        <v>0.63414634146341464</v>
      </c>
      <c r="F183" s="3">
        <f>Table1[[#This Row],[Percent Away]]</f>
        <v>0.54054054054054057</v>
      </c>
      <c r="G183">
        <v>33</v>
      </c>
      <c r="H183">
        <v>28</v>
      </c>
      <c r="I183" s="2">
        <f>SUMIFS('Player Stats'!D:D, 'Player Stats'!B:B, Table1[[#This Row],[Away Team]], 'Player Stats'!A:A, Table1[[#This Row],[id]])</f>
        <v>37</v>
      </c>
      <c r="J183" s="2">
        <f>SUMIFS('Player Stats'!D:D, 'Player Stats'!B:B, Table1[[#This Row],[Home Team]], 'Player Stats'!A:A, Table1[[#This Row],[id]])</f>
        <v>41</v>
      </c>
      <c r="K183">
        <f>SUMIFS('Player Stats'!F:F, 'Player Stats'!B:B, Table1[[#This Row],[Away Team]], 'Player Stats'!A:A, Table1[[#This Row],[id]])</f>
        <v>20</v>
      </c>
      <c r="L183">
        <f>SUMIFS('Player Stats'!F:F, 'Player Stats'!B:B,Table1[[#This Row],[Home Team]], 'Player Stats'!A:A, Table1[[#This Row],[id]])</f>
        <v>26</v>
      </c>
      <c r="M183" s="3">
        <f>Table1[[#This Row],[Passing Completions Home]]/Table1[[#This Row],[Passing Attempts Home]]</f>
        <v>0.63414634146341464</v>
      </c>
      <c r="N183" s="3">
        <f>Table1[[#This Row],[Passing Completions Away]]/Table1[[#This Row],[Passing Attemps Away]]</f>
        <v>0.54054054054054057</v>
      </c>
      <c r="O183" s="7">
        <f>Table1[[#This Row],[Passing Attemps Away]]-Table1[[#This Row],[Passing Completions Away]]</f>
        <v>17</v>
      </c>
      <c r="P183" s="7">
        <f>Table1[[#This Row],[Passing Attempts Home]]-Table1[[#This Row],[Passing Completions Home]]</f>
        <v>15</v>
      </c>
      <c r="Q183" s="7"/>
    </row>
    <row r="184" spans="1:17" x14ac:dyDescent="0.3">
      <c r="A184" t="s">
        <v>593</v>
      </c>
      <c r="B184" t="s">
        <v>728</v>
      </c>
      <c r="C184" t="s">
        <v>4821</v>
      </c>
      <c r="D184">
        <v>19264</v>
      </c>
      <c r="E184" s="3">
        <f>Table1[[#This Row],[Percent Home]]</f>
        <v>0.48648648648648651</v>
      </c>
      <c r="F184" s="3">
        <f>Table1[[#This Row],[Percent Away]]</f>
        <v>0.69444444444444442</v>
      </c>
      <c r="G184">
        <v>28</v>
      </c>
      <c r="H184">
        <v>33</v>
      </c>
      <c r="I184" s="2">
        <f>SUMIFS('Player Stats'!D:D, 'Player Stats'!B:B, Table1[[#This Row],[Away Team]], 'Player Stats'!A:A, Table1[[#This Row],[id]])</f>
        <v>36</v>
      </c>
      <c r="J184" s="2">
        <f>SUMIFS('Player Stats'!D:D, 'Player Stats'!B:B, Table1[[#This Row],[Home Team]], 'Player Stats'!A:A, Table1[[#This Row],[id]])</f>
        <v>37</v>
      </c>
      <c r="K184">
        <f>SUMIFS('Player Stats'!F:F, 'Player Stats'!B:B, Table1[[#This Row],[Away Team]], 'Player Stats'!A:A, Table1[[#This Row],[id]])</f>
        <v>25</v>
      </c>
      <c r="L184">
        <f>SUMIFS('Player Stats'!F:F, 'Player Stats'!B:B,Table1[[#This Row],[Home Team]], 'Player Stats'!A:A, Table1[[#This Row],[id]])</f>
        <v>18</v>
      </c>
      <c r="M184" s="3">
        <f>Table1[[#This Row],[Passing Completions Home]]/Table1[[#This Row],[Passing Attempts Home]]</f>
        <v>0.48648648648648651</v>
      </c>
      <c r="N184" s="3">
        <f>Table1[[#This Row],[Passing Completions Away]]/Table1[[#This Row],[Passing Attemps Away]]</f>
        <v>0.69444444444444442</v>
      </c>
      <c r="O184" s="7">
        <f>Table1[[#This Row],[Passing Attemps Away]]-Table1[[#This Row],[Passing Completions Away]]</f>
        <v>11</v>
      </c>
      <c r="P184" s="7">
        <f>Table1[[#This Row],[Passing Attempts Home]]-Table1[[#This Row],[Passing Completions Home]]</f>
        <v>19</v>
      </c>
      <c r="Q184" s="7"/>
    </row>
    <row r="185" spans="1:17" x14ac:dyDescent="0.3">
      <c r="A185" t="s">
        <v>901</v>
      </c>
      <c r="B185" t="s">
        <v>365</v>
      </c>
      <c r="C185" t="s">
        <v>4834</v>
      </c>
      <c r="D185">
        <v>20820</v>
      </c>
      <c r="E185" s="3">
        <f>Table1[[#This Row],[Percent Home]]</f>
        <v>0.6071428571428571</v>
      </c>
      <c r="F185" s="3">
        <f>Table1[[#This Row],[Percent Away]]</f>
        <v>0.70833333333333337</v>
      </c>
      <c r="G185">
        <v>19</v>
      </c>
      <c r="H185">
        <v>42</v>
      </c>
      <c r="I185" s="2">
        <f>SUMIFS('Player Stats'!D:D, 'Player Stats'!B:B, Table1[[#This Row],[Away Team]], 'Player Stats'!A:A, Table1[[#This Row],[id]])</f>
        <v>24</v>
      </c>
      <c r="J185" s="2">
        <f>SUMIFS('Player Stats'!D:D, 'Player Stats'!B:B, Table1[[#This Row],[Home Team]], 'Player Stats'!A:A, Table1[[#This Row],[id]])</f>
        <v>28</v>
      </c>
      <c r="K185">
        <f>SUMIFS('Player Stats'!F:F, 'Player Stats'!B:B, Table1[[#This Row],[Away Team]], 'Player Stats'!A:A, Table1[[#This Row],[id]])</f>
        <v>17</v>
      </c>
      <c r="L185">
        <f>SUMIFS('Player Stats'!F:F, 'Player Stats'!B:B,Table1[[#This Row],[Home Team]], 'Player Stats'!A:A, Table1[[#This Row],[id]])</f>
        <v>17</v>
      </c>
      <c r="M185" s="3">
        <f>Table1[[#This Row],[Passing Completions Home]]/Table1[[#This Row],[Passing Attempts Home]]</f>
        <v>0.6071428571428571</v>
      </c>
      <c r="N185" s="3">
        <f>Table1[[#This Row],[Passing Completions Away]]/Table1[[#This Row],[Passing Attemps Away]]</f>
        <v>0.70833333333333337</v>
      </c>
      <c r="O185" s="7">
        <f>Table1[[#This Row],[Passing Attemps Away]]-Table1[[#This Row],[Passing Completions Away]]</f>
        <v>7</v>
      </c>
      <c r="P185" s="7">
        <f>Table1[[#This Row],[Passing Attempts Home]]-Table1[[#This Row],[Passing Completions Home]]</f>
        <v>11</v>
      </c>
      <c r="Q185" s="7"/>
    </row>
    <row r="186" spans="1:17" x14ac:dyDescent="0.3">
      <c r="A186" t="s">
        <v>477</v>
      </c>
      <c r="B186" t="s">
        <v>1749</v>
      </c>
      <c r="C186" t="s">
        <v>4797</v>
      </c>
      <c r="D186">
        <v>20810</v>
      </c>
      <c r="E186" s="3">
        <f>Table1[[#This Row],[Percent Home]]</f>
        <v>0.70588235294117652</v>
      </c>
      <c r="F186" s="3">
        <f>Table1[[#This Row],[Percent Away]]</f>
        <v>0.72727272727272729</v>
      </c>
      <c r="G186">
        <v>38</v>
      </c>
      <c r="H186">
        <v>23</v>
      </c>
      <c r="I186" s="2">
        <f>SUMIFS('Player Stats'!D:D, 'Player Stats'!B:B, Table1[[#This Row],[Away Team]], 'Player Stats'!A:A, Table1[[#This Row],[id]])</f>
        <v>44</v>
      </c>
      <c r="J186" s="2">
        <f>SUMIFS('Player Stats'!D:D, 'Player Stats'!B:B, Table1[[#This Row],[Home Team]], 'Player Stats'!A:A, Table1[[#This Row],[id]])</f>
        <v>34</v>
      </c>
      <c r="K186">
        <f>SUMIFS('Player Stats'!F:F, 'Player Stats'!B:B, Table1[[#This Row],[Away Team]], 'Player Stats'!A:A, Table1[[#This Row],[id]])</f>
        <v>32</v>
      </c>
      <c r="L186">
        <f>SUMIFS('Player Stats'!F:F, 'Player Stats'!B:B,Table1[[#This Row],[Home Team]], 'Player Stats'!A:A, Table1[[#This Row],[id]])</f>
        <v>24</v>
      </c>
      <c r="M186" s="3">
        <f>Table1[[#This Row],[Passing Completions Home]]/Table1[[#This Row],[Passing Attempts Home]]</f>
        <v>0.70588235294117652</v>
      </c>
      <c r="N186" s="3">
        <f>Table1[[#This Row],[Passing Completions Away]]/Table1[[#This Row],[Passing Attemps Away]]</f>
        <v>0.72727272727272729</v>
      </c>
      <c r="O186" s="7">
        <f>Table1[[#This Row],[Passing Attemps Away]]-Table1[[#This Row],[Passing Completions Away]]</f>
        <v>12</v>
      </c>
      <c r="P186" s="7">
        <f>Table1[[#This Row],[Passing Attempts Home]]-Table1[[#This Row],[Passing Completions Home]]</f>
        <v>10</v>
      </c>
      <c r="Q186" s="7"/>
    </row>
    <row r="187" spans="1:17" x14ac:dyDescent="0.3">
      <c r="A187" t="s">
        <v>826</v>
      </c>
      <c r="B187" t="s">
        <v>865</v>
      </c>
      <c r="C187" t="s">
        <v>4821</v>
      </c>
      <c r="D187">
        <v>16243</v>
      </c>
      <c r="E187" s="3">
        <f>Table1[[#This Row],[Percent Home]]</f>
        <v>0.41463414634146339</v>
      </c>
      <c r="F187" s="3">
        <f>Table1[[#This Row],[Percent Away]]</f>
        <v>0.51851851851851849</v>
      </c>
      <c r="G187">
        <v>24</v>
      </c>
      <c r="H187">
        <v>37</v>
      </c>
      <c r="I187" s="2">
        <f>SUMIFS('Player Stats'!D:D, 'Player Stats'!B:B, Table1[[#This Row],[Away Team]], 'Player Stats'!A:A, Table1[[#This Row],[id]])</f>
        <v>27</v>
      </c>
      <c r="J187" s="2">
        <f>SUMIFS('Player Stats'!D:D, 'Player Stats'!B:B, Table1[[#This Row],[Home Team]], 'Player Stats'!A:A, Table1[[#This Row],[id]])</f>
        <v>41</v>
      </c>
      <c r="K187">
        <f>SUMIFS('Player Stats'!F:F, 'Player Stats'!B:B, Table1[[#This Row],[Away Team]], 'Player Stats'!A:A, Table1[[#This Row],[id]])</f>
        <v>14</v>
      </c>
      <c r="L187">
        <f>SUMIFS('Player Stats'!F:F, 'Player Stats'!B:B,Table1[[#This Row],[Home Team]], 'Player Stats'!A:A, Table1[[#This Row],[id]])</f>
        <v>17</v>
      </c>
      <c r="M187" s="3">
        <f>Table1[[#This Row],[Passing Completions Home]]/Table1[[#This Row],[Passing Attempts Home]]</f>
        <v>0.41463414634146339</v>
      </c>
      <c r="N187" s="3">
        <f>Table1[[#This Row],[Passing Completions Away]]/Table1[[#This Row],[Passing Attemps Away]]</f>
        <v>0.51851851851851849</v>
      </c>
      <c r="O187" s="7">
        <f>Table1[[#This Row],[Passing Attemps Away]]-Table1[[#This Row],[Passing Completions Away]]</f>
        <v>13</v>
      </c>
      <c r="P187" s="7">
        <f>Table1[[#This Row],[Passing Attempts Home]]-Table1[[#This Row],[Passing Completions Home]]</f>
        <v>24</v>
      </c>
      <c r="Q187" s="7"/>
    </row>
    <row r="188" spans="1:17" x14ac:dyDescent="0.3">
      <c r="A188" t="s">
        <v>527</v>
      </c>
      <c r="B188" t="s">
        <v>670</v>
      </c>
      <c r="C188" t="s">
        <v>4846</v>
      </c>
      <c r="D188">
        <v>13234</v>
      </c>
      <c r="E188" s="3">
        <f>Table1[[#This Row],[Percent Home]]</f>
        <v>0.61538461538461542</v>
      </c>
      <c r="F188" s="3">
        <f>Table1[[#This Row],[Percent Away]]</f>
        <v>0.8125</v>
      </c>
      <c r="G188">
        <v>30</v>
      </c>
      <c r="H188">
        <v>31</v>
      </c>
      <c r="I188" s="2">
        <f>SUMIFS('Player Stats'!D:D, 'Player Stats'!B:B, Table1[[#This Row],[Away Team]], 'Player Stats'!A:A, Table1[[#This Row],[id]])</f>
        <v>32</v>
      </c>
      <c r="J188" s="2">
        <f>SUMIFS('Player Stats'!D:D, 'Player Stats'!B:B, Table1[[#This Row],[Home Team]], 'Player Stats'!A:A, Table1[[#This Row],[id]])</f>
        <v>26</v>
      </c>
      <c r="K188">
        <f>SUMIFS('Player Stats'!F:F, 'Player Stats'!B:B, Table1[[#This Row],[Away Team]], 'Player Stats'!A:A, Table1[[#This Row],[id]])</f>
        <v>26</v>
      </c>
      <c r="L188">
        <f>SUMIFS('Player Stats'!F:F, 'Player Stats'!B:B,Table1[[#This Row],[Home Team]], 'Player Stats'!A:A, Table1[[#This Row],[id]])</f>
        <v>16</v>
      </c>
      <c r="M188" s="3">
        <f>Table1[[#This Row],[Passing Completions Home]]/Table1[[#This Row],[Passing Attempts Home]]</f>
        <v>0.61538461538461542</v>
      </c>
      <c r="N188" s="3">
        <f>Table1[[#This Row],[Passing Completions Away]]/Table1[[#This Row],[Passing Attemps Away]]</f>
        <v>0.8125</v>
      </c>
      <c r="O188" s="7">
        <f>Table1[[#This Row],[Passing Attemps Away]]-Table1[[#This Row],[Passing Completions Away]]</f>
        <v>6</v>
      </c>
      <c r="P188" s="7">
        <f>Table1[[#This Row],[Passing Attempts Home]]-Table1[[#This Row],[Passing Completions Home]]</f>
        <v>10</v>
      </c>
      <c r="Q188" s="7"/>
    </row>
    <row r="189" spans="1:17" x14ac:dyDescent="0.3">
      <c r="A189" t="s">
        <v>365</v>
      </c>
      <c r="B189" t="s">
        <v>670</v>
      </c>
      <c r="C189" t="s">
        <v>4859</v>
      </c>
      <c r="D189">
        <v>7307</v>
      </c>
      <c r="E189" s="3">
        <f>Table1[[#This Row],[Percent Home]]</f>
        <v>0.56097560975609762</v>
      </c>
      <c r="F189" s="3">
        <f>Table1[[#This Row],[Percent Away]]</f>
        <v>0.7142857142857143</v>
      </c>
      <c r="G189">
        <v>24</v>
      </c>
      <c r="H189">
        <v>37</v>
      </c>
      <c r="I189" s="2">
        <f>SUMIFS('Player Stats'!D:D, 'Player Stats'!B:B, Table1[[#This Row],[Away Team]], 'Player Stats'!A:A, Table1[[#This Row],[id]])</f>
        <v>35</v>
      </c>
      <c r="J189" s="2">
        <f>SUMIFS('Player Stats'!D:D, 'Player Stats'!B:B, Table1[[#This Row],[Home Team]], 'Player Stats'!A:A, Table1[[#This Row],[id]])</f>
        <v>41</v>
      </c>
      <c r="K189">
        <f>SUMIFS('Player Stats'!F:F, 'Player Stats'!B:B, Table1[[#This Row],[Away Team]], 'Player Stats'!A:A, Table1[[#This Row],[id]])</f>
        <v>25</v>
      </c>
      <c r="L189">
        <f>SUMIFS('Player Stats'!F:F, 'Player Stats'!B:B,Table1[[#This Row],[Home Team]], 'Player Stats'!A:A, Table1[[#This Row],[id]])</f>
        <v>23</v>
      </c>
      <c r="M189" s="3">
        <f>Table1[[#This Row],[Passing Completions Home]]/Table1[[#This Row],[Passing Attempts Home]]</f>
        <v>0.56097560975609762</v>
      </c>
      <c r="N189" s="3">
        <f>Table1[[#This Row],[Passing Completions Away]]/Table1[[#This Row],[Passing Attemps Away]]</f>
        <v>0.7142857142857143</v>
      </c>
      <c r="O189" s="7">
        <f>Table1[[#This Row],[Passing Attemps Away]]-Table1[[#This Row],[Passing Completions Away]]</f>
        <v>10</v>
      </c>
      <c r="P189" s="7">
        <f>Table1[[#This Row],[Passing Attempts Home]]-Table1[[#This Row],[Passing Completions Home]]</f>
        <v>18</v>
      </c>
      <c r="Q189" s="7"/>
    </row>
    <row r="190" spans="1:17" x14ac:dyDescent="0.3">
      <c r="A190" t="s">
        <v>648</v>
      </c>
      <c r="B190" t="s">
        <v>2165</v>
      </c>
      <c r="C190" t="s">
        <v>4837</v>
      </c>
      <c r="D190">
        <v>5905</v>
      </c>
      <c r="E190" s="3">
        <f>Table1[[#This Row],[Percent Home]]</f>
        <v>0.5714285714285714</v>
      </c>
      <c r="F190" s="3">
        <f>Table1[[#This Row],[Percent Away]]</f>
        <v>0.72972972972972971</v>
      </c>
      <c r="G190">
        <v>27</v>
      </c>
      <c r="H190">
        <v>34</v>
      </c>
      <c r="I190" s="2">
        <f>SUMIFS('Player Stats'!D:D, 'Player Stats'!B:B, Table1[[#This Row],[Away Team]], 'Player Stats'!A:A, Table1[[#This Row],[id]])</f>
        <v>37</v>
      </c>
      <c r="J190" s="2">
        <f>SUMIFS('Player Stats'!D:D, 'Player Stats'!B:B, Table1[[#This Row],[Home Team]], 'Player Stats'!A:A, Table1[[#This Row],[id]])</f>
        <v>35</v>
      </c>
      <c r="K190">
        <f>SUMIFS('Player Stats'!F:F, 'Player Stats'!B:B, Table1[[#This Row],[Away Team]], 'Player Stats'!A:A, Table1[[#This Row],[id]])</f>
        <v>27</v>
      </c>
      <c r="L190">
        <f>SUMIFS('Player Stats'!F:F, 'Player Stats'!B:B,Table1[[#This Row],[Home Team]], 'Player Stats'!A:A, Table1[[#This Row],[id]])</f>
        <v>20</v>
      </c>
      <c r="M190" s="3">
        <f>Table1[[#This Row],[Passing Completions Home]]/Table1[[#This Row],[Passing Attempts Home]]</f>
        <v>0.5714285714285714</v>
      </c>
      <c r="N190" s="3">
        <f>Table1[[#This Row],[Passing Completions Away]]/Table1[[#This Row],[Passing Attemps Away]]</f>
        <v>0.72972972972972971</v>
      </c>
      <c r="O190" s="7">
        <f>Table1[[#This Row],[Passing Attemps Away]]-Table1[[#This Row],[Passing Completions Away]]</f>
        <v>10</v>
      </c>
      <c r="P190" s="7">
        <f>Table1[[#This Row],[Passing Attempts Home]]-Table1[[#This Row],[Passing Completions Home]]</f>
        <v>15</v>
      </c>
      <c r="Q190" s="7"/>
    </row>
    <row r="191" spans="1:17" x14ac:dyDescent="0.3">
      <c r="A191" t="s">
        <v>629</v>
      </c>
      <c r="B191" t="s">
        <v>1372</v>
      </c>
      <c r="C191" t="s">
        <v>4858</v>
      </c>
      <c r="D191">
        <v>7305</v>
      </c>
      <c r="E191" s="3">
        <f>Table1[[#This Row],[Percent Home]]</f>
        <v>0.52380952380952384</v>
      </c>
      <c r="F191" s="3">
        <f>Table1[[#This Row],[Percent Away]]</f>
        <v>0.72727272727272729</v>
      </c>
      <c r="G191">
        <v>28</v>
      </c>
      <c r="H191">
        <v>33</v>
      </c>
      <c r="I191" s="2">
        <f>SUMIFS('Player Stats'!D:D, 'Player Stats'!B:B, Table1[[#This Row],[Away Team]], 'Player Stats'!A:A, Table1[[#This Row],[id]])</f>
        <v>33</v>
      </c>
      <c r="J191" s="2">
        <f>SUMIFS('Player Stats'!D:D, 'Player Stats'!B:B, Table1[[#This Row],[Home Team]], 'Player Stats'!A:A, Table1[[#This Row],[id]])</f>
        <v>42</v>
      </c>
      <c r="K191">
        <f>SUMIFS('Player Stats'!F:F, 'Player Stats'!B:B, Table1[[#This Row],[Away Team]], 'Player Stats'!A:A, Table1[[#This Row],[id]])</f>
        <v>24</v>
      </c>
      <c r="L191">
        <f>SUMIFS('Player Stats'!F:F, 'Player Stats'!B:B,Table1[[#This Row],[Home Team]], 'Player Stats'!A:A, Table1[[#This Row],[id]])</f>
        <v>22</v>
      </c>
      <c r="M191" s="3">
        <f>Table1[[#This Row],[Passing Completions Home]]/Table1[[#This Row],[Passing Attempts Home]]</f>
        <v>0.52380952380952384</v>
      </c>
      <c r="N191" s="3">
        <f>Table1[[#This Row],[Passing Completions Away]]/Table1[[#This Row],[Passing Attemps Away]]</f>
        <v>0.72727272727272729</v>
      </c>
      <c r="O191" s="7">
        <f>Table1[[#This Row],[Passing Attemps Away]]-Table1[[#This Row],[Passing Completions Away]]</f>
        <v>9</v>
      </c>
      <c r="P191" s="7">
        <f>Table1[[#This Row],[Passing Attempts Home]]-Table1[[#This Row],[Passing Completions Home]]</f>
        <v>20</v>
      </c>
      <c r="Q191" s="7"/>
    </row>
    <row r="192" spans="1:17" x14ac:dyDescent="0.3">
      <c r="A192" t="s">
        <v>1331</v>
      </c>
      <c r="B192" t="s">
        <v>455</v>
      </c>
      <c r="C192" t="s">
        <v>4813</v>
      </c>
      <c r="D192">
        <v>5899</v>
      </c>
      <c r="E192" s="3">
        <f>Table1[[#This Row],[Percent Home]]</f>
        <v>0.5714285714285714</v>
      </c>
      <c r="F192" s="3">
        <f>Table1[[#This Row],[Percent Away]]</f>
        <v>0.76744186046511631</v>
      </c>
      <c r="G192">
        <v>31</v>
      </c>
      <c r="H192">
        <v>30</v>
      </c>
      <c r="I192" s="2">
        <f>SUMIFS('Player Stats'!D:D, 'Player Stats'!B:B, Table1[[#This Row],[Away Team]], 'Player Stats'!A:A, Table1[[#This Row],[id]])</f>
        <v>43</v>
      </c>
      <c r="J192" s="2">
        <f>SUMIFS('Player Stats'!D:D, 'Player Stats'!B:B, Table1[[#This Row],[Home Team]], 'Player Stats'!A:A, Table1[[#This Row],[id]])</f>
        <v>21</v>
      </c>
      <c r="K192">
        <f>SUMIFS('Player Stats'!F:F, 'Player Stats'!B:B, Table1[[#This Row],[Away Team]], 'Player Stats'!A:A, Table1[[#This Row],[id]])</f>
        <v>33</v>
      </c>
      <c r="L192">
        <f>SUMIFS('Player Stats'!F:F, 'Player Stats'!B:B,Table1[[#This Row],[Home Team]], 'Player Stats'!A:A, Table1[[#This Row],[id]])</f>
        <v>12</v>
      </c>
      <c r="M192" s="3">
        <f>Table1[[#This Row],[Passing Completions Home]]/Table1[[#This Row],[Passing Attempts Home]]</f>
        <v>0.5714285714285714</v>
      </c>
      <c r="N192" s="3">
        <f>Table1[[#This Row],[Passing Completions Away]]/Table1[[#This Row],[Passing Attemps Away]]</f>
        <v>0.76744186046511631</v>
      </c>
      <c r="O192" s="7">
        <f>Table1[[#This Row],[Passing Attemps Away]]-Table1[[#This Row],[Passing Completions Away]]</f>
        <v>10</v>
      </c>
      <c r="P192" s="7">
        <f>Table1[[#This Row],[Passing Attempts Home]]-Table1[[#This Row],[Passing Completions Home]]</f>
        <v>9</v>
      </c>
      <c r="Q192" s="7"/>
    </row>
    <row r="193" spans="1:17" x14ac:dyDescent="0.3">
      <c r="A193" t="s">
        <v>572</v>
      </c>
      <c r="B193" t="s">
        <v>1349</v>
      </c>
      <c r="C193" t="s">
        <v>4803</v>
      </c>
      <c r="D193">
        <v>4391</v>
      </c>
      <c r="E193" s="3">
        <f>Table1[[#This Row],[Percent Home]]</f>
        <v>0.49122807017543857</v>
      </c>
      <c r="F193" s="3">
        <f>Table1[[#This Row],[Percent Away]]</f>
        <v>0.39285714285714285</v>
      </c>
      <c r="G193">
        <v>27</v>
      </c>
      <c r="H193">
        <v>34</v>
      </c>
      <c r="I193" s="2">
        <f>SUMIFS('Player Stats'!D:D, 'Player Stats'!B:B, Table1[[#This Row],[Away Team]], 'Player Stats'!A:A, Table1[[#This Row],[id]])</f>
        <v>28</v>
      </c>
      <c r="J193" s="2">
        <f>SUMIFS('Player Stats'!D:D, 'Player Stats'!B:B, Table1[[#This Row],[Home Team]], 'Player Stats'!A:A, Table1[[#This Row],[id]])</f>
        <v>57</v>
      </c>
      <c r="K193">
        <f>SUMIFS('Player Stats'!F:F, 'Player Stats'!B:B, Table1[[#This Row],[Away Team]], 'Player Stats'!A:A, Table1[[#This Row],[id]])</f>
        <v>11</v>
      </c>
      <c r="L193">
        <f>SUMIFS('Player Stats'!F:F, 'Player Stats'!B:B,Table1[[#This Row],[Home Team]], 'Player Stats'!A:A, Table1[[#This Row],[id]])</f>
        <v>28</v>
      </c>
      <c r="M193" s="3">
        <f>Table1[[#This Row],[Passing Completions Home]]/Table1[[#This Row],[Passing Attempts Home]]</f>
        <v>0.49122807017543857</v>
      </c>
      <c r="N193" s="3">
        <f>Table1[[#This Row],[Passing Completions Away]]/Table1[[#This Row],[Passing Attemps Away]]</f>
        <v>0.39285714285714285</v>
      </c>
      <c r="O193" s="7">
        <f>Table1[[#This Row],[Passing Attemps Away]]-Table1[[#This Row],[Passing Completions Away]]</f>
        <v>17</v>
      </c>
      <c r="P193" s="7">
        <f>Table1[[#This Row],[Passing Attempts Home]]-Table1[[#This Row],[Passing Completions Home]]</f>
        <v>29</v>
      </c>
      <c r="Q193" s="7"/>
    </row>
    <row r="194" spans="1:17" x14ac:dyDescent="0.3">
      <c r="A194" t="s">
        <v>808</v>
      </c>
      <c r="B194" t="s">
        <v>611</v>
      </c>
      <c r="C194" t="s">
        <v>4836</v>
      </c>
      <c r="D194">
        <v>1398</v>
      </c>
      <c r="E194" s="3">
        <f>Table1[[#This Row],[Percent Home]]</f>
        <v>0.55555555555555558</v>
      </c>
      <c r="F194" s="3">
        <f>Table1[[#This Row],[Percent Away]]</f>
        <v>0.47727272727272729</v>
      </c>
      <c r="G194">
        <v>41</v>
      </c>
      <c r="H194">
        <v>20</v>
      </c>
      <c r="I194" s="2">
        <f>SUMIFS('Player Stats'!D:D, 'Player Stats'!B:B, Table1[[#This Row],[Away Team]], 'Player Stats'!A:A, Table1[[#This Row],[id]])</f>
        <v>44</v>
      </c>
      <c r="J194" s="2">
        <f>SUMIFS('Player Stats'!D:D, 'Player Stats'!B:B, Table1[[#This Row],[Home Team]], 'Player Stats'!A:A, Table1[[#This Row],[id]])</f>
        <v>18</v>
      </c>
      <c r="K194">
        <f>SUMIFS('Player Stats'!F:F, 'Player Stats'!B:B, Table1[[#This Row],[Away Team]], 'Player Stats'!A:A, Table1[[#This Row],[id]])</f>
        <v>21</v>
      </c>
      <c r="L194">
        <f>SUMIFS('Player Stats'!F:F, 'Player Stats'!B:B,Table1[[#This Row],[Home Team]], 'Player Stats'!A:A, Table1[[#This Row],[id]])</f>
        <v>10</v>
      </c>
      <c r="M194" s="3">
        <f>Table1[[#This Row],[Passing Completions Home]]/Table1[[#This Row],[Passing Attempts Home]]</f>
        <v>0.55555555555555558</v>
      </c>
      <c r="N194" s="3">
        <f>Table1[[#This Row],[Passing Completions Away]]/Table1[[#This Row],[Passing Attemps Away]]</f>
        <v>0.47727272727272729</v>
      </c>
      <c r="O194" s="7">
        <f>Table1[[#This Row],[Passing Attemps Away]]-Table1[[#This Row],[Passing Completions Away]]</f>
        <v>23</v>
      </c>
      <c r="P194" s="7">
        <f>Table1[[#This Row],[Passing Attempts Home]]-Table1[[#This Row],[Passing Completions Home]]</f>
        <v>8</v>
      </c>
      <c r="Q194" s="7"/>
    </row>
    <row r="195" spans="1:17" x14ac:dyDescent="0.3">
      <c r="A195" t="s">
        <v>477</v>
      </c>
      <c r="B195" t="s">
        <v>1372</v>
      </c>
      <c r="C195" t="s">
        <v>4850</v>
      </c>
      <c r="D195">
        <v>1385</v>
      </c>
      <c r="E195" s="3">
        <f>Table1[[#This Row],[Percent Home]]</f>
        <v>0.44736842105263158</v>
      </c>
      <c r="F195" s="3">
        <f>Table1[[#This Row],[Percent Away]]</f>
        <v>0.6</v>
      </c>
      <c r="G195">
        <v>23</v>
      </c>
      <c r="H195">
        <v>38</v>
      </c>
      <c r="I195" s="2">
        <f>SUMIFS('Player Stats'!D:D, 'Player Stats'!B:B, Table1[[#This Row],[Away Team]], 'Player Stats'!A:A, Table1[[#This Row],[id]])</f>
        <v>30</v>
      </c>
      <c r="J195" s="2">
        <f>SUMIFS('Player Stats'!D:D, 'Player Stats'!B:B, Table1[[#This Row],[Home Team]], 'Player Stats'!A:A, Table1[[#This Row],[id]])</f>
        <v>38</v>
      </c>
      <c r="K195">
        <f>SUMIFS('Player Stats'!F:F, 'Player Stats'!B:B, Table1[[#This Row],[Away Team]], 'Player Stats'!A:A, Table1[[#This Row],[id]])</f>
        <v>18</v>
      </c>
      <c r="L195">
        <f>SUMIFS('Player Stats'!F:F, 'Player Stats'!B:B,Table1[[#This Row],[Home Team]], 'Player Stats'!A:A, Table1[[#This Row],[id]])</f>
        <v>17</v>
      </c>
      <c r="M195" s="3">
        <f>Table1[[#This Row],[Passing Completions Home]]/Table1[[#This Row],[Passing Attempts Home]]</f>
        <v>0.44736842105263158</v>
      </c>
      <c r="N195" s="3">
        <f>Table1[[#This Row],[Passing Completions Away]]/Table1[[#This Row],[Passing Attemps Away]]</f>
        <v>0.6</v>
      </c>
      <c r="O195" s="7">
        <f>Table1[[#This Row],[Passing Attemps Away]]-Table1[[#This Row],[Passing Completions Away]]</f>
        <v>12</v>
      </c>
      <c r="P195" s="7">
        <f>Table1[[#This Row],[Passing Attempts Home]]-Table1[[#This Row],[Passing Completions Home]]</f>
        <v>21</v>
      </c>
      <c r="Q195" s="7"/>
    </row>
    <row r="196" spans="1:17" x14ac:dyDescent="0.3">
      <c r="A196" t="s">
        <v>432</v>
      </c>
      <c r="B196" t="s">
        <v>433</v>
      </c>
      <c r="C196" t="s">
        <v>4802</v>
      </c>
      <c r="D196">
        <v>27083</v>
      </c>
      <c r="E196" s="3">
        <f>Table1[[#This Row],[Percent Home]]</f>
        <v>0.48275862068965519</v>
      </c>
      <c r="F196" s="3">
        <f>Table1[[#This Row],[Percent Away]]</f>
        <v>0.5714285714285714</v>
      </c>
      <c r="G196">
        <v>34</v>
      </c>
      <c r="H196">
        <v>26</v>
      </c>
      <c r="I196" s="2">
        <f>SUMIFS('Player Stats'!D:D, 'Player Stats'!B:B, Table1[[#This Row],[Away Team]], 'Player Stats'!A:A, Table1[[#This Row],[id]])</f>
        <v>49</v>
      </c>
      <c r="J196" s="2">
        <f>SUMIFS('Player Stats'!D:D, 'Player Stats'!B:B, Table1[[#This Row],[Home Team]], 'Player Stats'!A:A, Table1[[#This Row],[id]])</f>
        <v>29</v>
      </c>
      <c r="K196">
        <f>SUMIFS('Player Stats'!F:F, 'Player Stats'!B:B, Table1[[#This Row],[Away Team]], 'Player Stats'!A:A, Table1[[#This Row],[id]])</f>
        <v>28</v>
      </c>
      <c r="L196">
        <f>SUMIFS('Player Stats'!F:F, 'Player Stats'!B:B,Table1[[#This Row],[Home Team]], 'Player Stats'!A:A, Table1[[#This Row],[id]])</f>
        <v>14</v>
      </c>
      <c r="M196" s="3">
        <f>Table1[[#This Row],[Passing Completions Home]]/Table1[[#This Row],[Passing Attempts Home]]</f>
        <v>0.48275862068965519</v>
      </c>
      <c r="N196" s="3">
        <f>Table1[[#This Row],[Passing Completions Away]]/Table1[[#This Row],[Passing Attemps Away]]</f>
        <v>0.5714285714285714</v>
      </c>
      <c r="O196" s="7">
        <f>Table1[[#This Row],[Passing Attemps Away]]-Table1[[#This Row],[Passing Completions Away]]</f>
        <v>21</v>
      </c>
      <c r="P196" s="7">
        <f>Table1[[#This Row],[Passing Attempts Home]]-Table1[[#This Row],[Passing Completions Home]]</f>
        <v>15</v>
      </c>
      <c r="Q196" s="7"/>
    </row>
    <row r="197" spans="1:17" x14ac:dyDescent="0.3">
      <c r="A197" t="s">
        <v>301</v>
      </c>
      <c r="B197" t="s">
        <v>115</v>
      </c>
      <c r="C197" t="s">
        <v>4788</v>
      </c>
      <c r="D197">
        <v>25506</v>
      </c>
      <c r="E197" s="3">
        <f>Table1[[#This Row],[Percent Home]]</f>
        <v>0.5</v>
      </c>
      <c r="F197" s="3">
        <f>Table1[[#This Row],[Percent Away]]</f>
        <v>0.51724137931034486</v>
      </c>
      <c r="G197">
        <v>31</v>
      </c>
      <c r="H197">
        <v>29</v>
      </c>
      <c r="I197" s="2">
        <f>SUMIFS('Player Stats'!D:D, 'Player Stats'!B:B, Table1[[#This Row],[Away Team]], 'Player Stats'!A:A, Table1[[#This Row],[id]])</f>
        <v>29</v>
      </c>
      <c r="J197" s="2">
        <f>SUMIFS('Player Stats'!D:D, 'Player Stats'!B:B, Table1[[#This Row],[Home Team]], 'Player Stats'!A:A, Table1[[#This Row],[id]])</f>
        <v>26</v>
      </c>
      <c r="K197">
        <f>SUMIFS('Player Stats'!F:F, 'Player Stats'!B:B, Table1[[#This Row],[Away Team]], 'Player Stats'!A:A, Table1[[#This Row],[id]])</f>
        <v>15</v>
      </c>
      <c r="L197">
        <f>SUMIFS('Player Stats'!F:F, 'Player Stats'!B:B,Table1[[#This Row],[Home Team]], 'Player Stats'!A:A, Table1[[#This Row],[id]])</f>
        <v>13</v>
      </c>
      <c r="M197" s="3">
        <f>Table1[[#This Row],[Passing Completions Home]]/Table1[[#This Row],[Passing Attempts Home]]</f>
        <v>0.5</v>
      </c>
      <c r="N197" s="3">
        <f>Table1[[#This Row],[Passing Completions Away]]/Table1[[#This Row],[Passing Attemps Away]]</f>
        <v>0.51724137931034486</v>
      </c>
      <c r="O197" s="7">
        <f>Table1[[#This Row],[Passing Attemps Away]]-Table1[[#This Row],[Passing Completions Away]]</f>
        <v>14</v>
      </c>
      <c r="P197" s="7">
        <f>Table1[[#This Row],[Passing Attempts Home]]-Table1[[#This Row],[Passing Completions Home]]</f>
        <v>13</v>
      </c>
      <c r="Q197" s="7"/>
    </row>
    <row r="198" spans="1:17" x14ac:dyDescent="0.3">
      <c r="A198" t="s">
        <v>1349</v>
      </c>
      <c r="B198" t="s">
        <v>1181</v>
      </c>
      <c r="C198" t="s">
        <v>4803</v>
      </c>
      <c r="D198">
        <v>20819</v>
      </c>
      <c r="E198" s="3">
        <f>Table1[[#This Row],[Percent Home]]</f>
        <v>0.68292682926829273</v>
      </c>
      <c r="F198" s="3">
        <f>Table1[[#This Row],[Percent Away]]</f>
        <v>0.55172413793103448</v>
      </c>
      <c r="G198">
        <v>37</v>
      </c>
      <c r="H198">
        <v>23</v>
      </c>
      <c r="I198" s="2">
        <f>SUMIFS('Player Stats'!D:D, 'Player Stats'!B:B, Table1[[#This Row],[Away Team]], 'Player Stats'!A:A, Table1[[#This Row],[id]])</f>
        <v>29</v>
      </c>
      <c r="J198" s="2">
        <f>SUMIFS('Player Stats'!D:D, 'Player Stats'!B:B, Table1[[#This Row],[Home Team]], 'Player Stats'!A:A, Table1[[#This Row],[id]])</f>
        <v>41</v>
      </c>
      <c r="K198">
        <f>SUMIFS('Player Stats'!F:F, 'Player Stats'!B:B, Table1[[#This Row],[Away Team]], 'Player Stats'!A:A, Table1[[#This Row],[id]])</f>
        <v>16</v>
      </c>
      <c r="L198">
        <f>SUMIFS('Player Stats'!F:F, 'Player Stats'!B:B,Table1[[#This Row],[Home Team]], 'Player Stats'!A:A, Table1[[#This Row],[id]])</f>
        <v>28</v>
      </c>
      <c r="M198" s="3">
        <f>Table1[[#This Row],[Passing Completions Home]]/Table1[[#This Row],[Passing Attempts Home]]</f>
        <v>0.68292682926829273</v>
      </c>
      <c r="N198" s="3">
        <f>Table1[[#This Row],[Passing Completions Away]]/Table1[[#This Row],[Passing Attemps Away]]</f>
        <v>0.55172413793103448</v>
      </c>
      <c r="O198" s="7">
        <f>Table1[[#This Row],[Passing Attemps Away]]-Table1[[#This Row],[Passing Completions Away]]</f>
        <v>13</v>
      </c>
      <c r="P198" s="7">
        <f>Table1[[#This Row],[Passing Attempts Home]]-Table1[[#This Row],[Passing Completions Home]]</f>
        <v>13</v>
      </c>
      <c r="Q198" s="7"/>
    </row>
    <row r="199" spans="1:17" x14ac:dyDescent="0.3">
      <c r="A199" t="s">
        <v>728</v>
      </c>
      <c r="B199" t="s">
        <v>689</v>
      </c>
      <c r="C199" t="s">
        <v>4811</v>
      </c>
      <c r="D199">
        <v>8723</v>
      </c>
      <c r="E199" s="3">
        <f>Table1[[#This Row],[Percent Home]]</f>
        <v>0.45161290322580644</v>
      </c>
      <c r="F199" s="3">
        <f>Table1[[#This Row],[Percent Away]]</f>
        <v>0.48837209302325579</v>
      </c>
      <c r="G199">
        <v>32</v>
      </c>
      <c r="H199">
        <v>28</v>
      </c>
      <c r="I199" s="2">
        <f>SUMIFS('Player Stats'!D:D, 'Player Stats'!B:B, Table1[[#This Row],[Away Team]], 'Player Stats'!A:A, Table1[[#This Row],[id]])</f>
        <v>43</v>
      </c>
      <c r="J199" s="2">
        <f>SUMIFS('Player Stats'!D:D, 'Player Stats'!B:B, Table1[[#This Row],[Home Team]], 'Player Stats'!A:A, Table1[[#This Row],[id]])</f>
        <v>31</v>
      </c>
      <c r="K199">
        <f>SUMIFS('Player Stats'!F:F, 'Player Stats'!B:B, Table1[[#This Row],[Away Team]], 'Player Stats'!A:A, Table1[[#This Row],[id]])</f>
        <v>21</v>
      </c>
      <c r="L199">
        <f>SUMIFS('Player Stats'!F:F, 'Player Stats'!B:B,Table1[[#This Row],[Home Team]], 'Player Stats'!A:A, Table1[[#This Row],[id]])</f>
        <v>14</v>
      </c>
      <c r="M199" s="3">
        <f>Table1[[#This Row],[Passing Completions Home]]/Table1[[#This Row],[Passing Attempts Home]]</f>
        <v>0.45161290322580644</v>
      </c>
      <c r="N199" s="3">
        <f>Table1[[#This Row],[Passing Completions Away]]/Table1[[#This Row],[Passing Attemps Away]]</f>
        <v>0.48837209302325579</v>
      </c>
      <c r="O199" s="7">
        <f>Table1[[#This Row],[Passing Attemps Away]]-Table1[[#This Row],[Passing Completions Away]]</f>
        <v>22</v>
      </c>
      <c r="P199" s="7">
        <f>Table1[[#This Row],[Passing Attempts Home]]-Table1[[#This Row],[Passing Completions Home]]</f>
        <v>17</v>
      </c>
      <c r="Q199" s="7"/>
    </row>
    <row r="200" spans="1:17" x14ac:dyDescent="0.3">
      <c r="A200" t="s">
        <v>2165</v>
      </c>
      <c r="B200" t="s">
        <v>457</v>
      </c>
      <c r="C200" t="s">
        <v>4813</v>
      </c>
      <c r="D200">
        <v>2898</v>
      </c>
      <c r="E200" s="3">
        <f>Table1[[#This Row],[Percent Home]]</f>
        <v>0.36585365853658536</v>
      </c>
      <c r="F200" s="3">
        <f>Table1[[#This Row],[Percent Away]]</f>
        <v>0.50666666666666671</v>
      </c>
      <c r="G200">
        <v>33</v>
      </c>
      <c r="H200">
        <v>27</v>
      </c>
      <c r="I200" s="2">
        <f>SUMIFS('Player Stats'!D:D, 'Player Stats'!B:B, Table1[[#This Row],[Away Team]], 'Player Stats'!A:A, Table1[[#This Row],[id]])</f>
        <v>75</v>
      </c>
      <c r="J200" s="2">
        <f>SUMIFS('Player Stats'!D:D, 'Player Stats'!B:B, Table1[[#This Row],[Home Team]], 'Player Stats'!A:A, Table1[[#This Row],[id]])</f>
        <v>41</v>
      </c>
      <c r="K200">
        <f>SUMIFS('Player Stats'!F:F, 'Player Stats'!B:B, Table1[[#This Row],[Away Team]], 'Player Stats'!A:A, Table1[[#This Row],[id]])</f>
        <v>38</v>
      </c>
      <c r="L200">
        <f>SUMIFS('Player Stats'!F:F, 'Player Stats'!B:B,Table1[[#This Row],[Home Team]], 'Player Stats'!A:A, Table1[[#This Row],[id]])</f>
        <v>15</v>
      </c>
      <c r="M200" s="3">
        <f>Table1[[#This Row],[Passing Completions Home]]/Table1[[#This Row],[Passing Attempts Home]]</f>
        <v>0.36585365853658536</v>
      </c>
      <c r="N200" s="3">
        <f>Table1[[#This Row],[Passing Completions Away]]/Table1[[#This Row],[Passing Attemps Away]]</f>
        <v>0.50666666666666671</v>
      </c>
      <c r="O200" s="7">
        <f>Table1[[#This Row],[Passing Attemps Away]]-Table1[[#This Row],[Passing Completions Away]]</f>
        <v>37</v>
      </c>
      <c r="P200" s="7">
        <f>Table1[[#This Row],[Passing Attempts Home]]-Table1[[#This Row],[Passing Completions Home]]</f>
        <v>26</v>
      </c>
      <c r="Q200" s="7"/>
    </row>
    <row r="201" spans="1:17" x14ac:dyDescent="0.3">
      <c r="A201" t="s">
        <v>610</v>
      </c>
      <c r="B201" t="s">
        <v>611</v>
      </c>
      <c r="C201" t="s">
        <v>4810</v>
      </c>
      <c r="D201">
        <v>27104</v>
      </c>
      <c r="E201" s="3">
        <f>Table1[[#This Row],[Percent Home]]</f>
        <v>0.63636363636363635</v>
      </c>
      <c r="F201" s="3">
        <f>Table1[[#This Row],[Percent Away]]</f>
        <v>0.58064516129032262</v>
      </c>
      <c r="G201">
        <v>35</v>
      </c>
      <c r="H201">
        <v>24</v>
      </c>
      <c r="I201" s="2">
        <f>SUMIFS('Player Stats'!D:D, 'Player Stats'!B:B, Table1[[#This Row],[Away Team]], 'Player Stats'!A:A, Table1[[#This Row],[id]])</f>
        <v>31</v>
      </c>
      <c r="J201" s="2">
        <f>SUMIFS('Player Stats'!D:D, 'Player Stats'!B:B, Table1[[#This Row],[Home Team]], 'Player Stats'!A:A, Table1[[#This Row],[id]])</f>
        <v>33</v>
      </c>
      <c r="K201">
        <f>SUMIFS('Player Stats'!F:F, 'Player Stats'!B:B, Table1[[#This Row],[Away Team]], 'Player Stats'!A:A, Table1[[#This Row],[id]])</f>
        <v>18</v>
      </c>
      <c r="L201">
        <f>SUMIFS('Player Stats'!F:F, 'Player Stats'!B:B,Table1[[#This Row],[Home Team]], 'Player Stats'!A:A, Table1[[#This Row],[id]])</f>
        <v>21</v>
      </c>
      <c r="M201" s="3">
        <f>Table1[[#This Row],[Passing Completions Home]]/Table1[[#This Row],[Passing Attempts Home]]</f>
        <v>0.63636363636363635</v>
      </c>
      <c r="N201" s="3">
        <f>Table1[[#This Row],[Passing Completions Away]]/Table1[[#This Row],[Passing Attemps Away]]</f>
        <v>0.58064516129032262</v>
      </c>
      <c r="O201" s="7">
        <f>Table1[[#This Row],[Passing Attemps Away]]-Table1[[#This Row],[Passing Completions Away]]</f>
        <v>13</v>
      </c>
      <c r="P201" s="7">
        <f>Table1[[#This Row],[Passing Attempts Home]]-Table1[[#This Row],[Passing Completions Home]]</f>
        <v>12</v>
      </c>
      <c r="Q201" s="7"/>
    </row>
    <row r="202" spans="1:17" x14ac:dyDescent="0.3">
      <c r="A202" t="s">
        <v>115</v>
      </c>
      <c r="B202" t="s">
        <v>118</v>
      </c>
      <c r="C202" t="s">
        <v>4788</v>
      </c>
      <c r="D202">
        <v>27077</v>
      </c>
      <c r="E202" s="3">
        <f>Table1[[#This Row],[Percent Home]]</f>
        <v>0.69230769230769229</v>
      </c>
      <c r="F202" s="3">
        <f>Table1[[#This Row],[Percent Away]]</f>
        <v>0.42424242424242425</v>
      </c>
      <c r="G202">
        <v>28</v>
      </c>
      <c r="H202">
        <v>31</v>
      </c>
      <c r="I202" s="2">
        <f>SUMIFS('Player Stats'!D:D, 'Player Stats'!B:B, Table1[[#This Row],[Away Team]], 'Player Stats'!A:A, Table1[[#This Row],[id]])</f>
        <v>33</v>
      </c>
      <c r="J202" s="2">
        <f>SUMIFS('Player Stats'!D:D, 'Player Stats'!B:B, Table1[[#This Row],[Home Team]], 'Player Stats'!A:A, Table1[[#This Row],[id]])</f>
        <v>26</v>
      </c>
      <c r="K202">
        <f>SUMIFS('Player Stats'!F:F, 'Player Stats'!B:B, Table1[[#This Row],[Away Team]], 'Player Stats'!A:A, Table1[[#This Row],[id]])</f>
        <v>14</v>
      </c>
      <c r="L202">
        <f>SUMIFS('Player Stats'!F:F, 'Player Stats'!B:B,Table1[[#This Row],[Home Team]], 'Player Stats'!A:A, Table1[[#This Row],[id]])</f>
        <v>18</v>
      </c>
      <c r="M202" s="3">
        <f>Table1[[#This Row],[Passing Completions Home]]/Table1[[#This Row],[Passing Attempts Home]]</f>
        <v>0.69230769230769229</v>
      </c>
      <c r="N202" s="3">
        <f>Table1[[#This Row],[Passing Completions Away]]/Table1[[#This Row],[Passing Attemps Away]]</f>
        <v>0.42424242424242425</v>
      </c>
      <c r="O202" s="7">
        <f>Table1[[#This Row],[Passing Attemps Away]]-Table1[[#This Row],[Passing Completions Away]]</f>
        <v>19</v>
      </c>
      <c r="P202" s="7">
        <f>Table1[[#This Row],[Passing Attempts Home]]-Table1[[#This Row],[Passing Completions Home]]</f>
        <v>8</v>
      </c>
      <c r="Q202" s="7"/>
    </row>
    <row r="203" spans="1:17" x14ac:dyDescent="0.3">
      <c r="A203" t="s">
        <v>1273</v>
      </c>
      <c r="B203" t="s">
        <v>767</v>
      </c>
      <c r="C203" t="s">
        <v>4814</v>
      </c>
      <c r="D203">
        <v>23957</v>
      </c>
      <c r="E203" s="3">
        <f>Table1[[#This Row],[Percent Home]]</f>
        <v>0.5</v>
      </c>
      <c r="F203" s="3">
        <f>Table1[[#This Row],[Percent Away]]</f>
        <v>0.69230769230769229</v>
      </c>
      <c r="G203">
        <v>28</v>
      </c>
      <c r="H203">
        <v>31</v>
      </c>
      <c r="I203" s="2">
        <f>SUMIFS('Player Stats'!D:D, 'Player Stats'!B:B, Table1[[#This Row],[Away Team]], 'Player Stats'!A:A, Table1[[#This Row],[id]])</f>
        <v>26</v>
      </c>
      <c r="J203" s="2">
        <f>SUMIFS('Player Stats'!D:D, 'Player Stats'!B:B, Table1[[#This Row],[Home Team]], 'Player Stats'!A:A, Table1[[#This Row],[id]])</f>
        <v>14</v>
      </c>
      <c r="K203">
        <f>SUMIFS('Player Stats'!F:F, 'Player Stats'!B:B, Table1[[#This Row],[Away Team]], 'Player Stats'!A:A, Table1[[#This Row],[id]])</f>
        <v>18</v>
      </c>
      <c r="L203">
        <f>SUMIFS('Player Stats'!F:F, 'Player Stats'!B:B,Table1[[#This Row],[Home Team]], 'Player Stats'!A:A, Table1[[#This Row],[id]])</f>
        <v>7</v>
      </c>
      <c r="M203" s="3">
        <f>Table1[[#This Row],[Passing Completions Home]]/Table1[[#This Row],[Passing Attempts Home]]</f>
        <v>0.5</v>
      </c>
      <c r="N203" s="3">
        <f>Table1[[#This Row],[Passing Completions Away]]/Table1[[#This Row],[Passing Attemps Away]]</f>
        <v>0.69230769230769229</v>
      </c>
      <c r="O203" s="7">
        <f>Table1[[#This Row],[Passing Attemps Away]]-Table1[[#This Row],[Passing Completions Away]]</f>
        <v>8</v>
      </c>
      <c r="P203" s="7">
        <f>Table1[[#This Row],[Passing Attempts Home]]-Table1[[#This Row],[Passing Completions Home]]</f>
        <v>7</v>
      </c>
      <c r="Q203" s="7"/>
    </row>
    <row r="204" spans="1:17" x14ac:dyDescent="0.3">
      <c r="A204" t="s">
        <v>301</v>
      </c>
      <c r="B204" t="s">
        <v>2060</v>
      </c>
      <c r="C204" t="s">
        <v>4800</v>
      </c>
      <c r="D204">
        <v>19250</v>
      </c>
      <c r="E204" s="3">
        <f>Table1[[#This Row],[Percent Home]]</f>
        <v>0.52500000000000002</v>
      </c>
      <c r="F204" s="3">
        <f>Table1[[#This Row],[Percent Away]]</f>
        <v>0.65217391304347827</v>
      </c>
      <c r="G204">
        <v>14</v>
      </c>
      <c r="H204">
        <v>45</v>
      </c>
      <c r="I204" s="2">
        <f>SUMIFS('Player Stats'!D:D, 'Player Stats'!B:B, Table1[[#This Row],[Away Team]], 'Player Stats'!A:A, Table1[[#This Row],[id]])</f>
        <v>23</v>
      </c>
      <c r="J204" s="2">
        <f>SUMIFS('Player Stats'!D:D, 'Player Stats'!B:B, Table1[[#This Row],[Home Team]], 'Player Stats'!A:A, Table1[[#This Row],[id]])</f>
        <v>40</v>
      </c>
      <c r="K204">
        <f>SUMIFS('Player Stats'!F:F, 'Player Stats'!B:B, Table1[[#This Row],[Away Team]], 'Player Stats'!A:A, Table1[[#This Row],[id]])</f>
        <v>15</v>
      </c>
      <c r="L204">
        <f>SUMIFS('Player Stats'!F:F, 'Player Stats'!B:B,Table1[[#This Row],[Home Team]], 'Player Stats'!A:A, Table1[[#This Row],[id]])</f>
        <v>21</v>
      </c>
      <c r="M204" s="3">
        <f>Table1[[#This Row],[Passing Completions Home]]/Table1[[#This Row],[Passing Attempts Home]]</f>
        <v>0.52500000000000002</v>
      </c>
      <c r="N204" s="3">
        <f>Table1[[#This Row],[Passing Completions Away]]/Table1[[#This Row],[Passing Attemps Away]]</f>
        <v>0.65217391304347827</v>
      </c>
      <c r="O204" s="7">
        <f>Table1[[#This Row],[Passing Attemps Away]]-Table1[[#This Row],[Passing Completions Away]]</f>
        <v>8</v>
      </c>
      <c r="P204" s="7">
        <f>Table1[[#This Row],[Passing Attempts Home]]-Table1[[#This Row],[Passing Completions Home]]</f>
        <v>19</v>
      </c>
      <c r="Q204" s="7"/>
    </row>
    <row r="205" spans="1:17" x14ac:dyDescent="0.3">
      <c r="A205" t="s">
        <v>138</v>
      </c>
      <c r="B205" t="s">
        <v>769</v>
      </c>
      <c r="C205" t="s">
        <v>4830</v>
      </c>
      <c r="D205">
        <v>16222</v>
      </c>
      <c r="E205" s="3">
        <f>Table1[[#This Row],[Percent Home]]</f>
        <v>0.625</v>
      </c>
      <c r="F205" s="3">
        <f>Table1[[#This Row],[Percent Away]]</f>
        <v>0.61764705882352944</v>
      </c>
      <c r="G205">
        <v>31</v>
      </c>
      <c r="H205">
        <v>28</v>
      </c>
      <c r="I205" s="2">
        <f>SUMIFS('Player Stats'!D:D, 'Player Stats'!B:B, Table1[[#This Row],[Away Team]], 'Player Stats'!A:A, Table1[[#This Row],[id]])</f>
        <v>34</v>
      </c>
      <c r="J205" s="2">
        <f>SUMIFS('Player Stats'!D:D, 'Player Stats'!B:B, Table1[[#This Row],[Home Team]], 'Player Stats'!A:A, Table1[[#This Row],[id]])</f>
        <v>32</v>
      </c>
      <c r="K205">
        <f>SUMIFS('Player Stats'!F:F, 'Player Stats'!B:B, Table1[[#This Row],[Away Team]], 'Player Stats'!A:A, Table1[[#This Row],[id]])</f>
        <v>21</v>
      </c>
      <c r="L205">
        <f>SUMIFS('Player Stats'!F:F, 'Player Stats'!B:B,Table1[[#This Row],[Home Team]], 'Player Stats'!A:A, Table1[[#This Row],[id]])</f>
        <v>20</v>
      </c>
      <c r="M205" s="3">
        <f>Table1[[#This Row],[Passing Completions Home]]/Table1[[#This Row],[Passing Attempts Home]]</f>
        <v>0.625</v>
      </c>
      <c r="N205" s="3">
        <f>Table1[[#This Row],[Passing Completions Away]]/Table1[[#This Row],[Passing Attemps Away]]</f>
        <v>0.61764705882352944</v>
      </c>
      <c r="O205" s="7">
        <f>Table1[[#This Row],[Passing Attemps Away]]-Table1[[#This Row],[Passing Completions Away]]</f>
        <v>13</v>
      </c>
      <c r="P205" s="7">
        <f>Table1[[#This Row],[Passing Attempts Home]]-Table1[[#This Row],[Passing Completions Home]]</f>
        <v>12</v>
      </c>
      <c r="Q205" s="7"/>
    </row>
    <row r="206" spans="1:17" x14ac:dyDescent="0.3">
      <c r="A206" t="s">
        <v>1181</v>
      </c>
      <c r="B206" t="s">
        <v>2411</v>
      </c>
      <c r="C206" t="s">
        <v>4836</v>
      </c>
      <c r="D206">
        <v>11704</v>
      </c>
      <c r="E206" s="3">
        <f>Table1[[#This Row],[Percent Home]]</f>
        <v>0.60869565217391308</v>
      </c>
      <c r="F206" s="3">
        <f>Table1[[#This Row],[Percent Away]]</f>
        <v>0.6376811594202898</v>
      </c>
      <c r="G206">
        <v>28</v>
      </c>
      <c r="H206">
        <v>31</v>
      </c>
      <c r="I206" s="2">
        <f>SUMIFS('Player Stats'!D:D, 'Player Stats'!B:B, Table1[[#This Row],[Away Team]], 'Player Stats'!A:A, Table1[[#This Row],[id]])</f>
        <v>69</v>
      </c>
      <c r="J206" s="2">
        <f>SUMIFS('Player Stats'!D:D, 'Player Stats'!B:B, Table1[[#This Row],[Home Team]], 'Player Stats'!A:A, Table1[[#This Row],[id]])</f>
        <v>23</v>
      </c>
      <c r="K206">
        <f>SUMIFS('Player Stats'!F:F, 'Player Stats'!B:B, Table1[[#This Row],[Away Team]], 'Player Stats'!A:A, Table1[[#This Row],[id]])</f>
        <v>44</v>
      </c>
      <c r="L206">
        <f>SUMIFS('Player Stats'!F:F, 'Player Stats'!B:B,Table1[[#This Row],[Home Team]], 'Player Stats'!A:A, Table1[[#This Row],[id]])</f>
        <v>14</v>
      </c>
      <c r="M206" s="3">
        <f>Table1[[#This Row],[Passing Completions Home]]/Table1[[#This Row],[Passing Attempts Home]]</f>
        <v>0.60869565217391308</v>
      </c>
      <c r="N206" s="3">
        <f>Table1[[#This Row],[Passing Completions Away]]/Table1[[#This Row],[Passing Attemps Away]]</f>
        <v>0.6376811594202898</v>
      </c>
      <c r="O206" s="7">
        <f>Table1[[#This Row],[Passing Attemps Away]]-Table1[[#This Row],[Passing Completions Away]]</f>
        <v>25</v>
      </c>
      <c r="P206" s="7">
        <f>Table1[[#This Row],[Passing Attempts Home]]-Table1[[#This Row],[Passing Completions Home]]</f>
        <v>9</v>
      </c>
      <c r="Q206" s="7"/>
    </row>
    <row r="207" spans="1:17" x14ac:dyDescent="0.3">
      <c r="A207" t="s">
        <v>769</v>
      </c>
      <c r="B207" t="s">
        <v>611</v>
      </c>
      <c r="C207" t="s">
        <v>4836</v>
      </c>
      <c r="D207">
        <v>8735</v>
      </c>
      <c r="E207" s="3">
        <f>Table1[[#This Row],[Percent Home]]</f>
        <v>0.52380952380952384</v>
      </c>
      <c r="F207" s="3">
        <f>Table1[[#This Row],[Percent Away]]</f>
        <v>0.40540540540540543</v>
      </c>
      <c r="G207">
        <v>35</v>
      </c>
      <c r="H207">
        <v>24</v>
      </c>
      <c r="I207" s="2">
        <f>SUMIFS('Player Stats'!D:D, 'Player Stats'!B:B, Table1[[#This Row],[Away Team]], 'Player Stats'!A:A, Table1[[#This Row],[id]])</f>
        <v>37</v>
      </c>
      <c r="J207" s="2">
        <f>SUMIFS('Player Stats'!D:D, 'Player Stats'!B:B, Table1[[#This Row],[Home Team]], 'Player Stats'!A:A, Table1[[#This Row],[id]])</f>
        <v>21</v>
      </c>
      <c r="K207">
        <f>SUMIFS('Player Stats'!F:F, 'Player Stats'!B:B, Table1[[#This Row],[Away Team]], 'Player Stats'!A:A, Table1[[#This Row],[id]])</f>
        <v>15</v>
      </c>
      <c r="L207">
        <f>SUMIFS('Player Stats'!F:F, 'Player Stats'!B:B,Table1[[#This Row],[Home Team]], 'Player Stats'!A:A, Table1[[#This Row],[id]])</f>
        <v>11</v>
      </c>
      <c r="M207" s="3">
        <f>Table1[[#This Row],[Passing Completions Home]]/Table1[[#This Row],[Passing Attempts Home]]</f>
        <v>0.52380952380952384</v>
      </c>
      <c r="N207" s="3">
        <f>Table1[[#This Row],[Passing Completions Away]]/Table1[[#This Row],[Passing Attemps Away]]</f>
        <v>0.40540540540540543</v>
      </c>
      <c r="O207" s="7">
        <f>Table1[[#This Row],[Passing Attemps Away]]-Table1[[#This Row],[Passing Completions Away]]</f>
        <v>22</v>
      </c>
      <c r="P207" s="7">
        <f>Table1[[#This Row],[Passing Attempts Home]]-Table1[[#This Row],[Passing Completions Home]]</f>
        <v>10</v>
      </c>
      <c r="Q207" s="7"/>
    </row>
    <row r="208" spans="1:17" x14ac:dyDescent="0.3">
      <c r="A208" t="s">
        <v>626</v>
      </c>
      <c r="B208" t="s">
        <v>2210</v>
      </c>
      <c r="C208" t="s">
        <v>4822</v>
      </c>
      <c r="D208">
        <v>5908</v>
      </c>
      <c r="E208" s="3">
        <f>Table1[[#This Row],[Percent Home]]</f>
        <v>0.70967741935483875</v>
      </c>
      <c r="F208" s="3">
        <f>Table1[[#This Row],[Percent Away]]</f>
        <v>0.63636363636363635</v>
      </c>
      <c r="G208">
        <v>31</v>
      </c>
      <c r="H208">
        <v>28</v>
      </c>
      <c r="I208" s="2">
        <f>SUMIFS('Player Stats'!D:D, 'Player Stats'!B:B, Table1[[#This Row],[Away Team]], 'Player Stats'!A:A, Table1[[#This Row],[id]])</f>
        <v>33</v>
      </c>
      <c r="J208" s="2">
        <f>SUMIFS('Player Stats'!D:D, 'Player Stats'!B:B, Table1[[#This Row],[Home Team]], 'Player Stats'!A:A, Table1[[#This Row],[id]])</f>
        <v>31</v>
      </c>
      <c r="K208">
        <f>SUMIFS('Player Stats'!F:F, 'Player Stats'!B:B, Table1[[#This Row],[Away Team]], 'Player Stats'!A:A, Table1[[#This Row],[id]])</f>
        <v>21</v>
      </c>
      <c r="L208">
        <f>SUMIFS('Player Stats'!F:F, 'Player Stats'!B:B,Table1[[#This Row],[Home Team]], 'Player Stats'!A:A, Table1[[#This Row],[id]])</f>
        <v>22</v>
      </c>
      <c r="M208" s="3">
        <f>Table1[[#This Row],[Passing Completions Home]]/Table1[[#This Row],[Passing Attempts Home]]</f>
        <v>0.70967741935483875</v>
      </c>
      <c r="N208" s="3">
        <f>Table1[[#This Row],[Passing Completions Away]]/Table1[[#This Row],[Passing Attemps Away]]</f>
        <v>0.63636363636363635</v>
      </c>
      <c r="O208" s="7">
        <f>Table1[[#This Row],[Passing Attemps Away]]-Table1[[#This Row],[Passing Completions Away]]</f>
        <v>12</v>
      </c>
      <c r="P208" s="7">
        <f>Table1[[#This Row],[Passing Attempts Home]]-Table1[[#This Row],[Passing Completions Home]]</f>
        <v>9</v>
      </c>
      <c r="Q208" s="7"/>
    </row>
    <row r="209" spans="1:17" x14ac:dyDescent="0.3">
      <c r="A209" t="s">
        <v>1273</v>
      </c>
      <c r="B209" t="s">
        <v>1749</v>
      </c>
      <c r="C209" t="s">
        <v>4844</v>
      </c>
      <c r="D209">
        <v>7304</v>
      </c>
      <c r="E209" s="3">
        <f>Table1[[#This Row],[Percent Home]]</f>
        <v>0.62222222222222223</v>
      </c>
      <c r="F209" s="3">
        <f>Table1[[#This Row],[Percent Away]]</f>
        <v>0.54545454545454541</v>
      </c>
      <c r="G209">
        <v>38</v>
      </c>
      <c r="H209">
        <v>21</v>
      </c>
      <c r="I209" s="2">
        <f>SUMIFS('Player Stats'!D:D, 'Player Stats'!B:B, Table1[[#This Row],[Away Team]], 'Player Stats'!A:A, Table1[[#This Row],[id]])</f>
        <v>33</v>
      </c>
      <c r="J209" s="2">
        <f>SUMIFS('Player Stats'!D:D, 'Player Stats'!B:B, Table1[[#This Row],[Home Team]], 'Player Stats'!A:A, Table1[[#This Row],[id]])</f>
        <v>45</v>
      </c>
      <c r="K209">
        <f>SUMIFS('Player Stats'!F:F, 'Player Stats'!B:B, Table1[[#This Row],[Away Team]], 'Player Stats'!A:A, Table1[[#This Row],[id]])</f>
        <v>18</v>
      </c>
      <c r="L209">
        <f>SUMIFS('Player Stats'!F:F, 'Player Stats'!B:B,Table1[[#This Row],[Home Team]], 'Player Stats'!A:A, Table1[[#This Row],[id]])</f>
        <v>28</v>
      </c>
      <c r="M209" s="3">
        <f>Table1[[#This Row],[Passing Completions Home]]/Table1[[#This Row],[Passing Attempts Home]]</f>
        <v>0.62222222222222223</v>
      </c>
      <c r="N209" s="3">
        <f>Table1[[#This Row],[Passing Completions Away]]/Table1[[#This Row],[Passing Attemps Away]]</f>
        <v>0.54545454545454541</v>
      </c>
      <c r="O209" s="7">
        <f>Table1[[#This Row],[Passing Attemps Away]]-Table1[[#This Row],[Passing Completions Away]]</f>
        <v>15</v>
      </c>
      <c r="P209" s="7">
        <f>Table1[[#This Row],[Passing Attempts Home]]-Table1[[#This Row],[Passing Completions Home]]</f>
        <v>17</v>
      </c>
      <c r="Q209" s="7"/>
    </row>
    <row r="210" spans="1:17" x14ac:dyDescent="0.3">
      <c r="A210" t="s">
        <v>806</v>
      </c>
      <c r="B210" t="s">
        <v>593</v>
      </c>
      <c r="C210" t="s">
        <v>4821</v>
      </c>
      <c r="D210">
        <v>2903</v>
      </c>
      <c r="E210" s="3">
        <f>Table1[[#This Row],[Percent Home]]</f>
        <v>0.51351351351351349</v>
      </c>
      <c r="F210" s="3">
        <f>Table1[[#This Row],[Percent Away]]</f>
        <v>0.59459459459459463</v>
      </c>
      <c r="G210">
        <v>31</v>
      </c>
      <c r="H210">
        <v>28</v>
      </c>
      <c r="I210" s="2">
        <f>SUMIFS('Player Stats'!D:D, 'Player Stats'!B:B, Table1[[#This Row],[Away Team]], 'Player Stats'!A:A, Table1[[#This Row],[id]])</f>
        <v>37</v>
      </c>
      <c r="J210" s="2">
        <f>SUMIFS('Player Stats'!D:D, 'Player Stats'!B:B, Table1[[#This Row],[Home Team]], 'Player Stats'!A:A, Table1[[#This Row],[id]])</f>
        <v>37</v>
      </c>
      <c r="K210">
        <f>SUMIFS('Player Stats'!F:F, 'Player Stats'!B:B, Table1[[#This Row],[Away Team]], 'Player Stats'!A:A, Table1[[#This Row],[id]])</f>
        <v>22</v>
      </c>
      <c r="L210">
        <f>SUMIFS('Player Stats'!F:F, 'Player Stats'!B:B,Table1[[#This Row],[Home Team]], 'Player Stats'!A:A, Table1[[#This Row],[id]])</f>
        <v>19</v>
      </c>
      <c r="M210" s="3">
        <f>Table1[[#This Row],[Passing Completions Home]]/Table1[[#This Row],[Passing Attempts Home]]</f>
        <v>0.51351351351351349</v>
      </c>
      <c r="N210" s="3">
        <f>Table1[[#This Row],[Passing Completions Away]]/Table1[[#This Row],[Passing Attemps Away]]</f>
        <v>0.59459459459459463</v>
      </c>
      <c r="O210" s="7">
        <f>Table1[[#This Row],[Passing Attemps Away]]-Table1[[#This Row],[Passing Completions Away]]</f>
        <v>15</v>
      </c>
      <c r="P210" s="7">
        <f>Table1[[#This Row],[Passing Attempts Home]]-Table1[[#This Row],[Passing Completions Home]]</f>
        <v>18</v>
      </c>
      <c r="Q210" s="7"/>
    </row>
    <row r="211" spans="1:17" x14ac:dyDescent="0.3">
      <c r="A211" t="s">
        <v>629</v>
      </c>
      <c r="B211" t="s">
        <v>846</v>
      </c>
      <c r="C211" t="s">
        <v>4811</v>
      </c>
      <c r="D211">
        <v>4393</v>
      </c>
      <c r="E211" s="3">
        <f>Table1[[#This Row],[Percent Home]]</f>
        <v>0.5</v>
      </c>
      <c r="F211" s="3">
        <f>Table1[[#This Row],[Percent Away]]</f>
        <v>0.5</v>
      </c>
      <c r="G211">
        <v>31</v>
      </c>
      <c r="H211">
        <v>28</v>
      </c>
      <c r="I211" s="2">
        <f>SUMIFS('Player Stats'!D:D, 'Player Stats'!B:B, Table1[[#This Row],[Away Team]], 'Player Stats'!A:A, Table1[[#This Row],[id]])</f>
        <v>18</v>
      </c>
      <c r="J211" s="2">
        <f>SUMIFS('Player Stats'!D:D, 'Player Stats'!B:B, Table1[[#This Row],[Home Team]], 'Player Stats'!A:A, Table1[[#This Row],[id]])</f>
        <v>24</v>
      </c>
      <c r="K211">
        <f>SUMIFS('Player Stats'!F:F, 'Player Stats'!B:B, Table1[[#This Row],[Away Team]], 'Player Stats'!A:A, Table1[[#This Row],[id]])</f>
        <v>9</v>
      </c>
      <c r="L211">
        <f>SUMIFS('Player Stats'!F:F, 'Player Stats'!B:B,Table1[[#This Row],[Home Team]], 'Player Stats'!A:A, Table1[[#This Row],[id]])</f>
        <v>12</v>
      </c>
      <c r="M211" s="3">
        <f>Table1[[#This Row],[Passing Completions Home]]/Table1[[#This Row],[Passing Attempts Home]]</f>
        <v>0.5</v>
      </c>
      <c r="N211" s="3">
        <f>Table1[[#This Row],[Passing Completions Away]]/Table1[[#This Row],[Passing Attemps Away]]</f>
        <v>0.5</v>
      </c>
      <c r="O211" s="7">
        <f>Table1[[#This Row],[Passing Attemps Away]]-Table1[[#This Row],[Passing Completions Away]]</f>
        <v>9</v>
      </c>
      <c r="P211" s="7">
        <f>Table1[[#This Row],[Passing Attempts Home]]-Table1[[#This Row],[Passing Completions Home]]</f>
        <v>12</v>
      </c>
      <c r="Q211" s="7"/>
    </row>
    <row r="212" spans="1:17" x14ac:dyDescent="0.3">
      <c r="A212" t="s">
        <v>882</v>
      </c>
      <c r="B212" t="s">
        <v>728</v>
      </c>
      <c r="C212" t="s">
        <v>4864</v>
      </c>
      <c r="D212">
        <v>1399</v>
      </c>
      <c r="E212" s="3">
        <f>Table1[[#This Row],[Percent Home]]</f>
        <v>0.7142857142857143</v>
      </c>
      <c r="F212" s="3">
        <f>Table1[[#This Row],[Percent Away]]</f>
        <v>0.7567567567567568</v>
      </c>
      <c r="G212">
        <v>31</v>
      </c>
      <c r="H212">
        <v>28</v>
      </c>
      <c r="I212" s="2">
        <f>SUMIFS('Player Stats'!D:D, 'Player Stats'!B:B, Table1[[#This Row],[Away Team]], 'Player Stats'!A:A, Table1[[#This Row],[id]])</f>
        <v>37</v>
      </c>
      <c r="J212" s="2">
        <f>SUMIFS('Player Stats'!D:D, 'Player Stats'!B:B, Table1[[#This Row],[Home Team]], 'Player Stats'!A:A, Table1[[#This Row],[id]])</f>
        <v>21</v>
      </c>
      <c r="K212">
        <f>SUMIFS('Player Stats'!F:F, 'Player Stats'!B:B, Table1[[#This Row],[Away Team]], 'Player Stats'!A:A, Table1[[#This Row],[id]])</f>
        <v>28</v>
      </c>
      <c r="L212">
        <f>SUMIFS('Player Stats'!F:F, 'Player Stats'!B:B,Table1[[#This Row],[Home Team]], 'Player Stats'!A:A, Table1[[#This Row],[id]])</f>
        <v>15</v>
      </c>
      <c r="M212" s="3">
        <f>Table1[[#This Row],[Passing Completions Home]]/Table1[[#This Row],[Passing Attempts Home]]</f>
        <v>0.7142857142857143</v>
      </c>
      <c r="N212" s="3">
        <f>Table1[[#This Row],[Passing Completions Away]]/Table1[[#This Row],[Passing Attemps Away]]</f>
        <v>0.7567567567567568</v>
      </c>
      <c r="O212" s="7">
        <f>Table1[[#This Row],[Passing Attemps Away]]-Table1[[#This Row],[Passing Completions Away]]</f>
        <v>9</v>
      </c>
      <c r="P212" s="7">
        <f>Table1[[#This Row],[Passing Attempts Home]]-Table1[[#This Row],[Passing Completions Home]]</f>
        <v>6</v>
      </c>
      <c r="Q212" s="7"/>
    </row>
    <row r="213" spans="1:17" x14ac:dyDescent="0.3">
      <c r="A213" t="s">
        <v>380</v>
      </c>
      <c r="B213" t="s">
        <v>383</v>
      </c>
      <c r="C213" t="s">
        <v>4800</v>
      </c>
      <c r="D213">
        <v>27103</v>
      </c>
      <c r="E213" s="3">
        <f>Table1[[#This Row],[Percent Home]]</f>
        <v>0.41304347826086957</v>
      </c>
      <c r="F213" s="3">
        <f>Table1[[#This Row],[Percent Away]]</f>
        <v>0.61290322580645162</v>
      </c>
      <c r="G213">
        <v>17</v>
      </c>
      <c r="H213">
        <v>41</v>
      </c>
      <c r="I213" s="2">
        <f>SUMIFS('Player Stats'!D:D, 'Player Stats'!B:B, Table1[[#This Row],[Away Team]], 'Player Stats'!A:A, Table1[[#This Row],[id]])</f>
        <v>31</v>
      </c>
      <c r="J213" s="2">
        <f>SUMIFS('Player Stats'!D:D, 'Player Stats'!B:B, Table1[[#This Row],[Home Team]], 'Player Stats'!A:A, Table1[[#This Row],[id]])</f>
        <v>46</v>
      </c>
      <c r="K213">
        <f>SUMIFS('Player Stats'!F:F, 'Player Stats'!B:B, Table1[[#This Row],[Away Team]], 'Player Stats'!A:A, Table1[[#This Row],[id]])</f>
        <v>19</v>
      </c>
      <c r="L213">
        <f>SUMIFS('Player Stats'!F:F, 'Player Stats'!B:B,Table1[[#This Row],[Home Team]], 'Player Stats'!A:A, Table1[[#This Row],[id]])</f>
        <v>19</v>
      </c>
      <c r="M213" s="3">
        <f>Table1[[#This Row],[Passing Completions Home]]/Table1[[#This Row],[Passing Attempts Home]]</f>
        <v>0.41304347826086957</v>
      </c>
      <c r="N213" s="3">
        <f>Table1[[#This Row],[Passing Completions Away]]/Table1[[#This Row],[Passing Attemps Away]]</f>
        <v>0.61290322580645162</v>
      </c>
      <c r="O213" s="7">
        <f>Table1[[#This Row],[Passing Attemps Away]]-Table1[[#This Row],[Passing Completions Away]]</f>
        <v>12</v>
      </c>
      <c r="P213" s="7">
        <f>Table1[[#This Row],[Passing Attempts Home]]-Table1[[#This Row],[Passing Completions Home]]</f>
        <v>27</v>
      </c>
      <c r="Q213" s="7"/>
    </row>
    <row r="214" spans="1:17" x14ac:dyDescent="0.3">
      <c r="A214" t="s">
        <v>846</v>
      </c>
      <c r="B214" t="s">
        <v>593</v>
      </c>
      <c r="C214" t="s">
        <v>4837</v>
      </c>
      <c r="D214">
        <v>20826</v>
      </c>
      <c r="E214" s="3">
        <f>Table1[[#This Row],[Percent Home]]</f>
        <v>0.88461538461538458</v>
      </c>
      <c r="F214" s="3">
        <f>Table1[[#This Row],[Percent Away]]</f>
        <v>0.61538461538461542</v>
      </c>
      <c r="G214">
        <v>34</v>
      </c>
      <c r="H214">
        <v>24</v>
      </c>
      <c r="I214" s="2">
        <f>SUMIFS('Player Stats'!D:D, 'Player Stats'!B:B, Table1[[#This Row],[Away Team]], 'Player Stats'!A:A, Table1[[#This Row],[id]])</f>
        <v>26</v>
      </c>
      <c r="J214" s="2">
        <f>SUMIFS('Player Stats'!D:D, 'Player Stats'!B:B, Table1[[#This Row],[Home Team]], 'Player Stats'!A:A, Table1[[#This Row],[id]])</f>
        <v>26</v>
      </c>
      <c r="K214">
        <f>SUMIFS('Player Stats'!F:F, 'Player Stats'!B:B, Table1[[#This Row],[Away Team]], 'Player Stats'!A:A, Table1[[#This Row],[id]])</f>
        <v>16</v>
      </c>
      <c r="L214">
        <f>SUMIFS('Player Stats'!F:F, 'Player Stats'!B:B,Table1[[#This Row],[Home Team]], 'Player Stats'!A:A, Table1[[#This Row],[id]])</f>
        <v>23</v>
      </c>
      <c r="M214" s="3">
        <f>Table1[[#This Row],[Passing Completions Home]]/Table1[[#This Row],[Passing Attempts Home]]</f>
        <v>0.88461538461538458</v>
      </c>
      <c r="N214" s="3">
        <f>Table1[[#This Row],[Passing Completions Away]]/Table1[[#This Row],[Passing Attemps Away]]</f>
        <v>0.61538461538461542</v>
      </c>
      <c r="O214" s="7">
        <f>Table1[[#This Row],[Passing Attemps Away]]-Table1[[#This Row],[Passing Completions Away]]</f>
        <v>10</v>
      </c>
      <c r="P214" s="7">
        <f>Table1[[#This Row],[Passing Attempts Home]]-Table1[[#This Row],[Passing Completions Home]]</f>
        <v>3</v>
      </c>
      <c r="Q214" s="7"/>
    </row>
    <row r="215" spans="1:17" x14ac:dyDescent="0.3">
      <c r="A215" t="s">
        <v>1542</v>
      </c>
      <c r="B215" t="s">
        <v>1749</v>
      </c>
      <c r="C215" t="s">
        <v>4811</v>
      </c>
      <c r="D215">
        <v>19256</v>
      </c>
      <c r="E215" s="3">
        <f>Table1[[#This Row],[Percent Home]]</f>
        <v>0.5357142857142857</v>
      </c>
      <c r="F215" s="3">
        <f>Table1[[#This Row],[Percent Away]]</f>
        <v>0.61764705882352944</v>
      </c>
      <c r="G215">
        <v>27</v>
      </c>
      <c r="H215">
        <v>31</v>
      </c>
      <c r="I215" s="2">
        <f>SUMIFS('Player Stats'!D:D, 'Player Stats'!B:B, Table1[[#This Row],[Away Team]], 'Player Stats'!A:A, Table1[[#This Row],[id]])</f>
        <v>34</v>
      </c>
      <c r="J215" s="2">
        <f>SUMIFS('Player Stats'!D:D, 'Player Stats'!B:B, Table1[[#This Row],[Home Team]], 'Player Stats'!A:A, Table1[[#This Row],[id]])</f>
        <v>28</v>
      </c>
      <c r="K215">
        <f>SUMIFS('Player Stats'!F:F, 'Player Stats'!B:B, Table1[[#This Row],[Away Team]], 'Player Stats'!A:A, Table1[[#This Row],[id]])</f>
        <v>21</v>
      </c>
      <c r="L215">
        <f>SUMIFS('Player Stats'!F:F, 'Player Stats'!B:B,Table1[[#This Row],[Home Team]], 'Player Stats'!A:A, Table1[[#This Row],[id]])</f>
        <v>15</v>
      </c>
      <c r="M215" s="3">
        <f>Table1[[#This Row],[Passing Completions Home]]/Table1[[#This Row],[Passing Attempts Home]]</f>
        <v>0.5357142857142857</v>
      </c>
      <c r="N215" s="3">
        <f>Table1[[#This Row],[Passing Completions Away]]/Table1[[#This Row],[Passing Attemps Away]]</f>
        <v>0.61764705882352944</v>
      </c>
      <c r="O215" s="7">
        <f>Table1[[#This Row],[Passing Attemps Away]]-Table1[[#This Row],[Passing Completions Away]]</f>
        <v>13</v>
      </c>
      <c r="P215" s="7">
        <f>Table1[[#This Row],[Passing Attempts Home]]-Table1[[#This Row],[Passing Completions Home]]</f>
        <v>13</v>
      </c>
      <c r="Q215" s="7"/>
    </row>
    <row r="216" spans="1:17" x14ac:dyDescent="0.3">
      <c r="A216" t="s">
        <v>87</v>
      </c>
      <c r="B216" t="s">
        <v>1021</v>
      </c>
      <c r="C216" t="s">
        <v>4842</v>
      </c>
      <c r="D216">
        <v>17767</v>
      </c>
      <c r="E216" s="3">
        <f>Table1[[#This Row],[Percent Home]]</f>
        <v>0.54761904761904767</v>
      </c>
      <c r="F216" s="3">
        <f>Table1[[#This Row],[Percent Away]]</f>
        <v>0.51724137931034486</v>
      </c>
      <c r="G216">
        <v>38</v>
      </c>
      <c r="H216">
        <v>20</v>
      </c>
      <c r="I216" s="2">
        <f>SUMIFS('Player Stats'!D:D, 'Player Stats'!B:B, Table1[[#This Row],[Away Team]], 'Player Stats'!A:A, Table1[[#This Row],[id]])</f>
        <v>58</v>
      </c>
      <c r="J216" s="2">
        <f>SUMIFS('Player Stats'!D:D, 'Player Stats'!B:B, Table1[[#This Row],[Home Team]], 'Player Stats'!A:A, Table1[[#This Row],[id]])</f>
        <v>42</v>
      </c>
      <c r="K216">
        <f>SUMIFS('Player Stats'!F:F, 'Player Stats'!B:B, Table1[[#This Row],[Away Team]], 'Player Stats'!A:A, Table1[[#This Row],[id]])</f>
        <v>30</v>
      </c>
      <c r="L216">
        <f>SUMIFS('Player Stats'!F:F, 'Player Stats'!B:B,Table1[[#This Row],[Home Team]], 'Player Stats'!A:A, Table1[[#This Row],[id]])</f>
        <v>23</v>
      </c>
      <c r="M216" s="3">
        <f>Table1[[#This Row],[Passing Completions Home]]/Table1[[#This Row],[Passing Attempts Home]]</f>
        <v>0.54761904761904767</v>
      </c>
      <c r="N216" s="3">
        <f>Table1[[#This Row],[Passing Completions Away]]/Table1[[#This Row],[Passing Attemps Away]]</f>
        <v>0.51724137931034486</v>
      </c>
      <c r="O216" s="7">
        <f>Table1[[#This Row],[Passing Attemps Away]]-Table1[[#This Row],[Passing Completions Away]]</f>
        <v>28</v>
      </c>
      <c r="P216" s="7">
        <f>Table1[[#This Row],[Passing Attempts Home]]-Table1[[#This Row],[Passing Completions Home]]</f>
        <v>19</v>
      </c>
      <c r="Q216" s="7"/>
    </row>
    <row r="217" spans="1:17" x14ac:dyDescent="0.3">
      <c r="A217" t="s">
        <v>1542</v>
      </c>
      <c r="B217" t="s">
        <v>787</v>
      </c>
      <c r="C217" t="s">
        <v>4839</v>
      </c>
      <c r="D217">
        <v>14753</v>
      </c>
      <c r="E217" s="3">
        <f>Table1[[#This Row],[Percent Home]]</f>
        <v>0.5</v>
      </c>
      <c r="F217" s="3">
        <f>Table1[[#This Row],[Percent Away]]</f>
        <v>0.40476190476190477</v>
      </c>
      <c r="G217">
        <v>37</v>
      </c>
      <c r="H217">
        <v>21</v>
      </c>
      <c r="I217" s="2">
        <f>SUMIFS('Player Stats'!D:D, 'Player Stats'!B:B, Table1[[#This Row],[Away Team]], 'Player Stats'!A:A, Table1[[#This Row],[id]])</f>
        <v>42</v>
      </c>
      <c r="J217" s="2">
        <f>SUMIFS('Player Stats'!D:D, 'Player Stats'!B:B, Table1[[#This Row],[Home Team]], 'Player Stats'!A:A, Table1[[#This Row],[id]])</f>
        <v>12</v>
      </c>
      <c r="K217">
        <f>SUMIFS('Player Stats'!F:F, 'Player Stats'!B:B, Table1[[#This Row],[Away Team]], 'Player Stats'!A:A, Table1[[#This Row],[id]])</f>
        <v>17</v>
      </c>
      <c r="L217">
        <f>SUMIFS('Player Stats'!F:F, 'Player Stats'!B:B,Table1[[#This Row],[Home Team]], 'Player Stats'!A:A, Table1[[#This Row],[id]])</f>
        <v>6</v>
      </c>
      <c r="M217" s="3">
        <f>Table1[[#This Row],[Passing Completions Home]]/Table1[[#This Row],[Passing Attempts Home]]</f>
        <v>0.5</v>
      </c>
      <c r="N217" s="3">
        <f>Table1[[#This Row],[Passing Completions Away]]/Table1[[#This Row],[Passing Attemps Away]]</f>
        <v>0.40476190476190477</v>
      </c>
      <c r="O217" s="7">
        <f>Table1[[#This Row],[Passing Attemps Away]]-Table1[[#This Row],[Passing Completions Away]]</f>
        <v>25</v>
      </c>
      <c r="P217" s="7">
        <f>Table1[[#This Row],[Passing Attempts Home]]-Table1[[#This Row],[Passing Completions Home]]</f>
        <v>6</v>
      </c>
      <c r="Q217" s="7"/>
    </row>
    <row r="218" spans="1:17" x14ac:dyDescent="0.3">
      <c r="A218" t="s">
        <v>886</v>
      </c>
      <c r="B218" t="s">
        <v>668</v>
      </c>
      <c r="C218" t="s">
        <v>4813</v>
      </c>
      <c r="D218">
        <v>14736</v>
      </c>
      <c r="E218" s="3">
        <f>Table1[[#This Row],[Percent Home]]</f>
        <v>0.42105263157894735</v>
      </c>
      <c r="F218" s="3">
        <f>Table1[[#This Row],[Percent Away]]</f>
        <v>0.58823529411764708</v>
      </c>
      <c r="G218">
        <v>27</v>
      </c>
      <c r="H218">
        <v>31</v>
      </c>
      <c r="I218" s="2">
        <f>SUMIFS('Player Stats'!D:D, 'Player Stats'!B:B, Table1[[#This Row],[Away Team]], 'Player Stats'!A:A, Table1[[#This Row],[id]])</f>
        <v>51</v>
      </c>
      <c r="J218" s="2">
        <f>SUMIFS('Player Stats'!D:D, 'Player Stats'!B:B, Table1[[#This Row],[Home Team]], 'Player Stats'!A:A, Table1[[#This Row],[id]])</f>
        <v>19</v>
      </c>
      <c r="K218">
        <f>SUMIFS('Player Stats'!F:F, 'Player Stats'!B:B, Table1[[#This Row],[Away Team]], 'Player Stats'!A:A, Table1[[#This Row],[id]])</f>
        <v>30</v>
      </c>
      <c r="L218">
        <f>SUMIFS('Player Stats'!F:F, 'Player Stats'!B:B,Table1[[#This Row],[Home Team]], 'Player Stats'!A:A, Table1[[#This Row],[id]])</f>
        <v>8</v>
      </c>
      <c r="M218" s="3">
        <f>Table1[[#This Row],[Passing Completions Home]]/Table1[[#This Row],[Passing Attempts Home]]</f>
        <v>0.42105263157894735</v>
      </c>
      <c r="N218" s="3">
        <f>Table1[[#This Row],[Passing Completions Away]]/Table1[[#This Row],[Passing Attemps Away]]</f>
        <v>0.58823529411764708</v>
      </c>
      <c r="O218" s="7">
        <f>Table1[[#This Row],[Passing Attemps Away]]-Table1[[#This Row],[Passing Completions Away]]</f>
        <v>21</v>
      </c>
      <c r="P218" s="7">
        <f>Table1[[#This Row],[Passing Attempts Home]]-Table1[[#This Row],[Passing Completions Home]]</f>
        <v>11</v>
      </c>
      <c r="Q218" s="7"/>
    </row>
    <row r="219" spans="1:17" x14ac:dyDescent="0.3">
      <c r="A219" t="s">
        <v>1715</v>
      </c>
      <c r="B219" t="s">
        <v>1076</v>
      </c>
      <c r="C219" t="s">
        <v>4851</v>
      </c>
      <c r="D219">
        <v>13256</v>
      </c>
      <c r="E219" s="3">
        <f>Table1[[#This Row],[Percent Home]]</f>
        <v>0.66666666666666663</v>
      </c>
      <c r="F219" s="3">
        <f>Table1[[#This Row],[Percent Away]]</f>
        <v>0.67441860465116277</v>
      </c>
      <c r="G219">
        <v>38</v>
      </c>
      <c r="H219">
        <v>20</v>
      </c>
      <c r="I219" s="2">
        <f>SUMIFS('Player Stats'!D:D, 'Player Stats'!B:B, Table1[[#This Row],[Away Team]], 'Player Stats'!A:A, Table1[[#This Row],[id]])</f>
        <v>43</v>
      </c>
      <c r="J219" s="2">
        <f>SUMIFS('Player Stats'!D:D, 'Player Stats'!B:B, Table1[[#This Row],[Home Team]], 'Player Stats'!A:A, Table1[[#This Row],[id]])</f>
        <v>6</v>
      </c>
      <c r="K219">
        <f>SUMIFS('Player Stats'!F:F, 'Player Stats'!B:B, Table1[[#This Row],[Away Team]], 'Player Stats'!A:A, Table1[[#This Row],[id]])</f>
        <v>29</v>
      </c>
      <c r="L219">
        <f>SUMIFS('Player Stats'!F:F, 'Player Stats'!B:B,Table1[[#This Row],[Home Team]], 'Player Stats'!A:A, Table1[[#This Row],[id]])</f>
        <v>4</v>
      </c>
      <c r="M219" s="3">
        <f>Table1[[#This Row],[Passing Completions Home]]/Table1[[#This Row],[Passing Attempts Home]]</f>
        <v>0.66666666666666663</v>
      </c>
      <c r="N219" s="3">
        <f>Table1[[#This Row],[Passing Completions Away]]/Table1[[#This Row],[Passing Attemps Away]]</f>
        <v>0.67441860465116277</v>
      </c>
      <c r="O219" s="7">
        <f>Table1[[#This Row],[Passing Attemps Away]]-Table1[[#This Row],[Passing Completions Away]]</f>
        <v>14</v>
      </c>
      <c r="P219" s="7">
        <f>Table1[[#This Row],[Passing Attempts Home]]-Table1[[#This Row],[Passing Completions Home]]</f>
        <v>2</v>
      </c>
      <c r="Q219" s="7"/>
    </row>
    <row r="220" spans="1:17" x14ac:dyDescent="0.3">
      <c r="A220" t="s">
        <v>1966</v>
      </c>
      <c r="B220" t="s">
        <v>165</v>
      </c>
      <c r="C220" t="s">
        <v>4853</v>
      </c>
      <c r="D220">
        <v>13258</v>
      </c>
      <c r="E220" s="3">
        <f>Table1[[#This Row],[Percent Home]]</f>
        <v>0.57692307692307687</v>
      </c>
      <c r="F220" s="3">
        <f>Table1[[#This Row],[Percent Away]]</f>
        <v>0.31034482758620691</v>
      </c>
      <c r="G220">
        <v>45</v>
      </c>
      <c r="H220">
        <v>13</v>
      </c>
      <c r="I220" s="2">
        <f>SUMIFS('Player Stats'!D:D, 'Player Stats'!B:B, Table1[[#This Row],[Away Team]], 'Player Stats'!A:A, Table1[[#This Row],[id]])</f>
        <v>29</v>
      </c>
      <c r="J220" s="2">
        <f>SUMIFS('Player Stats'!D:D, 'Player Stats'!B:B, Table1[[#This Row],[Home Team]], 'Player Stats'!A:A, Table1[[#This Row],[id]])</f>
        <v>26</v>
      </c>
      <c r="K220">
        <f>SUMIFS('Player Stats'!F:F, 'Player Stats'!B:B, Table1[[#This Row],[Away Team]], 'Player Stats'!A:A, Table1[[#This Row],[id]])</f>
        <v>9</v>
      </c>
      <c r="L220">
        <f>SUMIFS('Player Stats'!F:F, 'Player Stats'!B:B,Table1[[#This Row],[Home Team]], 'Player Stats'!A:A, Table1[[#This Row],[id]])</f>
        <v>15</v>
      </c>
      <c r="M220" s="3">
        <f>Table1[[#This Row],[Passing Completions Home]]/Table1[[#This Row],[Passing Attempts Home]]</f>
        <v>0.57692307692307687</v>
      </c>
      <c r="N220" s="3">
        <f>Table1[[#This Row],[Passing Completions Away]]/Table1[[#This Row],[Passing Attemps Away]]</f>
        <v>0.31034482758620691</v>
      </c>
      <c r="O220" s="7">
        <f>Table1[[#This Row],[Passing Attemps Away]]-Table1[[#This Row],[Passing Completions Away]]</f>
        <v>20</v>
      </c>
      <c r="P220" s="7">
        <f>Table1[[#This Row],[Passing Attempts Home]]-Table1[[#This Row],[Passing Completions Home]]</f>
        <v>11</v>
      </c>
      <c r="Q220" s="7"/>
    </row>
    <row r="221" spans="1:17" x14ac:dyDescent="0.3">
      <c r="A221" t="s">
        <v>1451</v>
      </c>
      <c r="B221" t="s">
        <v>303</v>
      </c>
      <c r="C221" t="s">
        <v>4789</v>
      </c>
      <c r="D221">
        <v>10196</v>
      </c>
      <c r="E221" s="3">
        <f>Table1[[#This Row],[Percent Home]]</f>
        <v>0.51724137931034486</v>
      </c>
      <c r="F221" s="3">
        <f>Table1[[#This Row],[Percent Away]]</f>
        <v>0.64814814814814814</v>
      </c>
      <c r="G221">
        <v>41</v>
      </c>
      <c r="H221">
        <v>17</v>
      </c>
      <c r="I221" s="2">
        <f>SUMIFS('Player Stats'!D:D, 'Player Stats'!B:B, Table1[[#This Row],[Away Team]], 'Player Stats'!A:A, Table1[[#This Row],[id]])</f>
        <v>54</v>
      </c>
      <c r="J221" s="2">
        <f>SUMIFS('Player Stats'!D:D, 'Player Stats'!B:B, Table1[[#This Row],[Home Team]], 'Player Stats'!A:A, Table1[[#This Row],[id]])</f>
        <v>29</v>
      </c>
      <c r="K221">
        <f>SUMIFS('Player Stats'!F:F, 'Player Stats'!B:B, Table1[[#This Row],[Away Team]], 'Player Stats'!A:A, Table1[[#This Row],[id]])</f>
        <v>35</v>
      </c>
      <c r="L221">
        <f>SUMIFS('Player Stats'!F:F, 'Player Stats'!B:B,Table1[[#This Row],[Home Team]], 'Player Stats'!A:A, Table1[[#This Row],[id]])</f>
        <v>15</v>
      </c>
      <c r="M221" s="3">
        <f>Table1[[#This Row],[Passing Completions Home]]/Table1[[#This Row],[Passing Attempts Home]]</f>
        <v>0.51724137931034486</v>
      </c>
      <c r="N221" s="3">
        <f>Table1[[#This Row],[Passing Completions Away]]/Table1[[#This Row],[Passing Attemps Away]]</f>
        <v>0.64814814814814814</v>
      </c>
      <c r="O221" s="7">
        <f>Table1[[#This Row],[Passing Attemps Away]]-Table1[[#This Row],[Passing Completions Away]]</f>
        <v>19</v>
      </c>
      <c r="P221" s="7">
        <f>Table1[[#This Row],[Passing Attempts Home]]-Table1[[#This Row],[Passing Completions Home]]</f>
        <v>14</v>
      </c>
      <c r="Q221" s="7"/>
    </row>
    <row r="222" spans="1:17" x14ac:dyDescent="0.3">
      <c r="A222" t="s">
        <v>118</v>
      </c>
      <c r="B222" t="s">
        <v>1372</v>
      </c>
      <c r="C222" t="s">
        <v>4853</v>
      </c>
      <c r="D222">
        <v>8714</v>
      </c>
      <c r="E222" s="3">
        <f>Table1[[#This Row],[Percent Home]]</f>
        <v>0.42499999999999999</v>
      </c>
      <c r="F222" s="3">
        <f>Table1[[#This Row],[Percent Away]]</f>
        <v>0.59375</v>
      </c>
      <c r="G222">
        <v>13</v>
      </c>
      <c r="H222">
        <v>45</v>
      </c>
      <c r="I222" s="2">
        <f>SUMIFS('Player Stats'!D:D, 'Player Stats'!B:B, Table1[[#This Row],[Away Team]], 'Player Stats'!A:A, Table1[[#This Row],[id]])</f>
        <v>32</v>
      </c>
      <c r="J222" s="2">
        <f>SUMIFS('Player Stats'!D:D, 'Player Stats'!B:B, Table1[[#This Row],[Home Team]], 'Player Stats'!A:A, Table1[[#This Row],[id]])</f>
        <v>40</v>
      </c>
      <c r="K222">
        <f>SUMIFS('Player Stats'!F:F, 'Player Stats'!B:B, Table1[[#This Row],[Away Team]], 'Player Stats'!A:A, Table1[[#This Row],[id]])</f>
        <v>19</v>
      </c>
      <c r="L222">
        <f>SUMIFS('Player Stats'!F:F, 'Player Stats'!B:B,Table1[[#This Row],[Home Team]], 'Player Stats'!A:A, Table1[[#This Row],[id]])</f>
        <v>17</v>
      </c>
      <c r="M222" s="3">
        <f>Table1[[#This Row],[Passing Completions Home]]/Table1[[#This Row],[Passing Attempts Home]]</f>
        <v>0.42499999999999999</v>
      </c>
      <c r="N222" s="3">
        <f>Table1[[#This Row],[Passing Completions Away]]/Table1[[#This Row],[Passing Attemps Away]]</f>
        <v>0.59375</v>
      </c>
      <c r="O222" s="7">
        <f>Table1[[#This Row],[Passing Attemps Away]]-Table1[[#This Row],[Passing Completions Away]]</f>
        <v>13</v>
      </c>
      <c r="P222" s="7">
        <f>Table1[[#This Row],[Passing Attempts Home]]-Table1[[#This Row],[Passing Completions Home]]</f>
        <v>23</v>
      </c>
      <c r="Q222" s="7"/>
    </row>
    <row r="223" spans="1:17" x14ac:dyDescent="0.3">
      <c r="A223" t="s">
        <v>2165</v>
      </c>
      <c r="B223" t="s">
        <v>786</v>
      </c>
      <c r="C223" t="s">
        <v>4813</v>
      </c>
      <c r="D223">
        <v>4397</v>
      </c>
      <c r="E223" s="3">
        <f>Table1[[#This Row],[Percent Home]]</f>
        <v>0.46296296296296297</v>
      </c>
      <c r="F223" s="3">
        <f>Table1[[#This Row],[Percent Away]]</f>
        <v>0.67567567567567566</v>
      </c>
      <c r="G223">
        <v>24</v>
      </c>
      <c r="H223">
        <v>34</v>
      </c>
      <c r="I223" s="2">
        <f>SUMIFS('Player Stats'!D:D, 'Player Stats'!B:B, Table1[[#This Row],[Away Team]], 'Player Stats'!A:A, Table1[[#This Row],[id]])</f>
        <v>37</v>
      </c>
      <c r="J223" s="2">
        <f>SUMIFS('Player Stats'!D:D, 'Player Stats'!B:B, Table1[[#This Row],[Home Team]], 'Player Stats'!A:A, Table1[[#This Row],[id]])</f>
        <v>54</v>
      </c>
      <c r="K223">
        <f>SUMIFS('Player Stats'!F:F, 'Player Stats'!B:B, Table1[[#This Row],[Away Team]], 'Player Stats'!A:A, Table1[[#This Row],[id]])</f>
        <v>25</v>
      </c>
      <c r="L223">
        <f>SUMIFS('Player Stats'!F:F, 'Player Stats'!B:B,Table1[[#This Row],[Home Team]], 'Player Stats'!A:A, Table1[[#This Row],[id]])</f>
        <v>25</v>
      </c>
      <c r="M223" s="3">
        <f>Table1[[#This Row],[Passing Completions Home]]/Table1[[#This Row],[Passing Attempts Home]]</f>
        <v>0.46296296296296297</v>
      </c>
      <c r="N223" s="3">
        <f>Table1[[#This Row],[Passing Completions Away]]/Table1[[#This Row],[Passing Attemps Away]]</f>
        <v>0.67567567567567566</v>
      </c>
      <c r="O223" s="7">
        <f>Table1[[#This Row],[Passing Attemps Away]]-Table1[[#This Row],[Passing Completions Away]]</f>
        <v>12</v>
      </c>
      <c r="P223" s="7">
        <f>Table1[[#This Row],[Passing Attempts Home]]-Table1[[#This Row],[Passing Completions Home]]</f>
        <v>29</v>
      </c>
      <c r="Q223" s="7"/>
    </row>
    <row r="224" spans="1:17" x14ac:dyDescent="0.3">
      <c r="A224" t="s">
        <v>2165</v>
      </c>
      <c r="B224" t="s">
        <v>786</v>
      </c>
      <c r="C224" t="s">
        <v>4823</v>
      </c>
      <c r="D224">
        <v>1400</v>
      </c>
      <c r="E224" s="3">
        <f>Table1[[#This Row],[Percent Home]]</f>
        <v>0.75</v>
      </c>
      <c r="F224" s="3">
        <f>Table1[[#This Row],[Percent Away]]</f>
        <v>0.58974358974358976</v>
      </c>
      <c r="G224">
        <v>34</v>
      </c>
      <c r="H224">
        <v>24</v>
      </c>
      <c r="I224" s="2">
        <f>SUMIFS('Player Stats'!D:D, 'Player Stats'!B:B, Table1[[#This Row],[Away Team]], 'Player Stats'!A:A, Table1[[#This Row],[id]])</f>
        <v>39</v>
      </c>
      <c r="J224" s="2">
        <f>SUMIFS('Player Stats'!D:D, 'Player Stats'!B:B, Table1[[#This Row],[Home Team]], 'Player Stats'!A:A, Table1[[#This Row],[id]])</f>
        <v>24</v>
      </c>
      <c r="K224">
        <f>SUMIFS('Player Stats'!F:F, 'Player Stats'!B:B, Table1[[#This Row],[Away Team]], 'Player Stats'!A:A, Table1[[#This Row],[id]])</f>
        <v>23</v>
      </c>
      <c r="L224">
        <f>SUMIFS('Player Stats'!F:F, 'Player Stats'!B:B,Table1[[#This Row],[Home Team]], 'Player Stats'!A:A, Table1[[#This Row],[id]])</f>
        <v>18</v>
      </c>
      <c r="M224" s="3">
        <f>Table1[[#This Row],[Passing Completions Home]]/Table1[[#This Row],[Passing Attempts Home]]</f>
        <v>0.75</v>
      </c>
      <c r="N224" s="3">
        <f>Table1[[#This Row],[Passing Completions Away]]/Table1[[#This Row],[Passing Attemps Away]]</f>
        <v>0.58974358974358976</v>
      </c>
      <c r="O224" s="7">
        <f>Table1[[#This Row],[Passing Attemps Away]]-Table1[[#This Row],[Passing Completions Away]]</f>
        <v>16</v>
      </c>
      <c r="P224" s="7">
        <f>Table1[[#This Row],[Passing Attempts Home]]-Table1[[#This Row],[Passing Completions Home]]</f>
        <v>6</v>
      </c>
      <c r="Q224" s="7"/>
    </row>
    <row r="225" spans="1:17" x14ac:dyDescent="0.3">
      <c r="A225" t="s">
        <v>501</v>
      </c>
      <c r="B225" t="s">
        <v>1035</v>
      </c>
      <c r="C225" t="s">
        <v>4831</v>
      </c>
      <c r="D225">
        <v>20836</v>
      </c>
      <c r="E225" s="3">
        <f>Table1[[#This Row],[Percent Home]]</f>
        <v>0.63636363636363635</v>
      </c>
      <c r="F225" s="3">
        <f>Table1[[#This Row],[Percent Away]]</f>
        <v>0.59090909090909094</v>
      </c>
      <c r="G225">
        <v>27</v>
      </c>
      <c r="H225">
        <v>30</v>
      </c>
      <c r="I225" s="2">
        <f>SUMIFS('Player Stats'!D:D, 'Player Stats'!B:B, Table1[[#This Row],[Away Team]], 'Player Stats'!A:A, Table1[[#This Row],[id]])</f>
        <v>22</v>
      </c>
      <c r="J225" s="2">
        <f>SUMIFS('Player Stats'!D:D, 'Player Stats'!B:B, Table1[[#This Row],[Home Team]], 'Player Stats'!A:A, Table1[[#This Row],[id]])</f>
        <v>33</v>
      </c>
      <c r="K225">
        <f>SUMIFS('Player Stats'!F:F, 'Player Stats'!B:B, Table1[[#This Row],[Away Team]], 'Player Stats'!A:A, Table1[[#This Row],[id]])</f>
        <v>13</v>
      </c>
      <c r="L225">
        <f>SUMIFS('Player Stats'!F:F, 'Player Stats'!B:B,Table1[[#This Row],[Home Team]], 'Player Stats'!A:A, Table1[[#This Row],[id]])</f>
        <v>21</v>
      </c>
      <c r="M225" s="3">
        <f>Table1[[#This Row],[Passing Completions Home]]/Table1[[#This Row],[Passing Attempts Home]]</f>
        <v>0.63636363636363635</v>
      </c>
      <c r="N225" s="3">
        <f>Table1[[#This Row],[Passing Completions Away]]/Table1[[#This Row],[Passing Attemps Away]]</f>
        <v>0.59090909090909094</v>
      </c>
      <c r="O225" s="7">
        <f>Table1[[#This Row],[Passing Attemps Away]]-Table1[[#This Row],[Passing Completions Away]]</f>
        <v>9</v>
      </c>
      <c r="P225" s="7">
        <f>Table1[[#This Row],[Passing Attempts Home]]-Table1[[#This Row],[Passing Completions Home]]</f>
        <v>12</v>
      </c>
      <c r="Q225" s="7"/>
    </row>
    <row r="226" spans="1:17" x14ac:dyDescent="0.3">
      <c r="A226" t="s">
        <v>301</v>
      </c>
      <c r="B226" t="s">
        <v>1678</v>
      </c>
      <c r="C226" t="s">
        <v>4830</v>
      </c>
      <c r="D226">
        <v>20839</v>
      </c>
      <c r="E226" s="3">
        <f>Table1[[#This Row],[Percent Home]]</f>
        <v>0.65217391304347827</v>
      </c>
      <c r="F226" s="3">
        <f>Table1[[#This Row],[Percent Away]]</f>
        <v>0.54545454545454541</v>
      </c>
      <c r="G226">
        <v>37</v>
      </c>
      <c r="H226">
        <v>20</v>
      </c>
      <c r="I226" s="2">
        <f>SUMIFS('Player Stats'!D:D, 'Player Stats'!B:B, Table1[[#This Row],[Away Team]], 'Player Stats'!A:A, Table1[[#This Row],[id]])</f>
        <v>44</v>
      </c>
      <c r="J226" s="2">
        <f>SUMIFS('Player Stats'!D:D, 'Player Stats'!B:B, Table1[[#This Row],[Home Team]], 'Player Stats'!A:A, Table1[[#This Row],[id]])</f>
        <v>46</v>
      </c>
      <c r="K226">
        <f>SUMIFS('Player Stats'!F:F, 'Player Stats'!B:B, Table1[[#This Row],[Away Team]], 'Player Stats'!A:A, Table1[[#This Row],[id]])</f>
        <v>24</v>
      </c>
      <c r="L226">
        <f>SUMIFS('Player Stats'!F:F, 'Player Stats'!B:B,Table1[[#This Row],[Home Team]], 'Player Stats'!A:A, Table1[[#This Row],[id]])</f>
        <v>30</v>
      </c>
      <c r="M226" s="3">
        <f>Table1[[#This Row],[Passing Completions Home]]/Table1[[#This Row],[Passing Attempts Home]]</f>
        <v>0.65217391304347827</v>
      </c>
      <c r="N226" s="3">
        <f>Table1[[#This Row],[Passing Completions Away]]/Table1[[#This Row],[Passing Attemps Away]]</f>
        <v>0.54545454545454541</v>
      </c>
      <c r="O226" s="7">
        <f>Table1[[#This Row],[Passing Attemps Away]]-Table1[[#This Row],[Passing Completions Away]]</f>
        <v>20</v>
      </c>
      <c r="P226" s="7">
        <f>Table1[[#This Row],[Passing Attempts Home]]-Table1[[#This Row],[Passing Completions Home]]</f>
        <v>16</v>
      </c>
      <c r="Q226" s="7"/>
    </row>
    <row r="227" spans="1:17" x14ac:dyDescent="0.3">
      <c r="A227" t="s">
        <v>806</v>
      </c>
      <c r="B227" t="s">
        <v>610</v>
      </c>
      <c r="C227" t="s">
        <v>4824</v>
      </c>
      <c r="D227">
        <v>16248</v>
      </c>
      <c r="E227" s="3">
        <f>Table1[[#This Row],[Percent Home]]</f>
        <v>0.51063829787234039</v>
      </c>
      <c r="F227" s="3">
        <f>Table1[[#This Row],[Percent Away]]</f>
        <v>0.56000000000000005</v>
      </c>
      <c r="G227">
        <v>26</v>
      </c>
      <c r="H227">
        <v>31</v>
      </c>
      <c r="I227" s="2">
        <f>SUMIFS('Player Stats'!D:D, 'Player Stats'!B:B, Table1[[#This Row],[Away Team]], 'Player Stats'!A:A, Table1[[#This Row],[id]])</f>
        <v>25</v>
      </c>
      <c r="J227" s="2">
        <f>SUMIFS('Player Stats'!D:D, 'Player Stats'!B:B, Table1[[#This Row],[Home Team]], 'Player Stats'!A:A, Table1[[#This Row],[id]])</f>
        <v>47</v>
      </c>
      <c r="K227">
        <f>SUMIFS('Player Stats'!F:F, 'Player Stats'!B:B, Table1[[#This Row],[Away Team]], 'Player Stats'!A:A, Table1[[#This Row],[id]])</f>
        <v>14</v>
      </c>
      <c r="L227">
        <f>SUMIFS('Player Stats'!F:F, 'Player Stats'!B:B,Table1[[#This Row],[Home Team]], 'Player Stats'!A:A, Table1[[#This Row],[id]])</f>
        <v>24</v>
      </c>
      <c r="M227" s="3">
        <f>Table1[[#This Row],[Passing Completions Home]]/Table1[[#This Row],[Passing Attempts Home]]</f>
        <v>0.51063829787234039</v>
      </c>
      <c r="N227" s="3">
        <f>Table1[[#This Row],[Passing Completions Away]]/Table1[[#This Row],[Passing Attemps Away]]</f>
        <v>0.56000000000000005</v>
      </c>
      <c r="O227" s="7">
        <f>Table1[[#This Row],[Passing Attemps Away]]-Table1[[#This Row],[Passing Completions Away]]</f>
        <v>11</v>
      </c>
      <c r="P227" s="7">
        <f>Table1[[#This Row],[Passing Attempts Home]]-Table1[[#This Row],[Passing Completions Home]]</f>
        <v>23</v>
      </c>
      <c r="Q227" s="7"/>
    </row>
    <row r="228" spans="1:17" x14ac:dyDescent="0.3">
      <c r="A228" t="s">
        <v>746</v>
      </c>
      <c r="B228" t="s">
        <v>554</v>
      </c>
      <c r="C228" t="s">
        <v>4813</v>
      </c>
      <c r="D228">
        <v>17752</v>
      </c>
      <c r="E228" s="3">
        <f>Table1[[#This Row],[Percent Home]]</f>
        <v>0.46875</v>
      </c>
      <c r="F228" s="3">
        <f>Table1[[#This Row],[Percent Away]]</f>
        <v>0.73333333333333328</v>
      </c>
      <c r="G228">
        <v>30</v>
      </c>
      <c r="H228">
        <v>27</v>
      </c>
      <c r="I228" s="2">
        <f>SUMIFS('Player Stats'!D:D, 'Player Stats'!B:B, Table1[[#This Row],[Away Team]], 'Player Stats'!A:A, Table1[[#This Row],[id]])</f>
        <v>15</v>
      </c>
      <c r="J228" s="2">
        <f>SUMIFS('Player Stats'!D:D, 'Player Stats'!B:B, Table1[[#This Row],[Home Team]], 'Player Stats'!A:A, Table1[[#This Row],[id]])</f>
        <v>32</v>
      </c>
      <c r="K228">
        <f>SUMIFS('Player Stats'!F:F, 'Player Stats'!B:B, Table1[[#This Row],[Away Team]], 'Player Stats'!A:A, Table1[[#This Row],[id]])</f>
        <v>11</v>
      </c>
      <c r="L228">
        <f>SUMIFS('Player Stats'!F:F, 'Player Stats'!B:B,Table1[[#This Row],[Home Team]], 'Player Stats'!A:A, Table1[[#This Row],[id]])</f>
        <v>15</v>
      </c>
      <c r="M228" s="3">
        <f>Table1[[#This Row],[Passing Completions Home]]/Table1[[#This Row],[Passing Attempts Home]]</f>
        <v>0.46875</v>
      </c>
      <c r="N228" s="3">
        <f>Table1[[#This Row],[Passing Completions Away]]/Table1[[#This Row],[Passing Attemps Away]]</f>
        <v>0.73333333333333328</v>
      </c>
      <c r="O228" s="7">
        <f>Table1[[#This Row],[Passing Attemps Away]]-Table1[[#This Row],[Passing Completions Away]]</f>
        <v>4</v>
      </c>
      <c r="P228" s="7">
        <f>Table1[[#This Row],[Passing Attempts Home]]-Table1[[#This Row],[Passing Completions Home]]</f>
        <v>17</v>
      </c>
      <c r="Q228" s="7"/>
    </row>
    <row r="229" spans="1:17" x14ac:dyDescent="0.3">
      <c r="A229" t="s">
        <v>670</v>
      </c>
      <c r="B229" t="s">
        <v>692</v>
      </c>
      <c r="C229" t="s">
        <v>4814</v>
      </c>
      <c r="D229">
        <v>16235</v>
      </c>
      <c r="E229" s="3">
        <f>Table1[[#This Row],[Percent Home]]</f>
        <v>0.6</v>
      </c>
      <c r="F229" s="3">
        <f>Table1[[#This Row],[Percent Away]]</f>
        <v>0.58974358974358976</v>
      </c>
      <c r="G229">
        <v>27</v>
      </c>
      <c r="H229">
        <v>30</v>
      </c>
      <c r="I229" s="2">
        <f>SUMIFS('Player Stats'!D:D, 'Player Stats'!B:B, Table1[[#This Row],[Away Team]], 'Player Stats'!A:A, Table1[[#This Row],[id]])</f>
        <v>39</v>
      </c>
      <c r="J229" s="2">
        <f>SUMIFS('Player Stats'!D:D, 'Player Stats'!B:B, Table1[[#This Row],[Home Team]], 'Player Stats'!A:A, Table1[[#This Row],[id]])</f>
        <v>45</v>
      </c>
      <c r="K229">
        <f>SUMIFS('Player Stats'!F:F, 'Player Stats'!B:B, Table1[[#This Row],[Away Team]], 'Player Stats'!A:A, Table1[[#This Row],[id]])</f>
        <v>23</v>
      </c>
      <c r="L229">
        <f>SUMIFS('Player Stats'!F:F, 'Player Stats'!B:B,Table1[[#This Row],[Home Team]], 'Player Stats'!A:A, Table1[[#This Row],[id]])</f>
        <v>27</v>
      </c>
      <c r="M229" s="3">
        <f>Table1[[#This Row],[Passing Completions Home]]/Table1[[#This Row],[Passing Attempts Home]]</f>
        <v>0.6</v>
      </c>
      <c r="N229" s="3">
        <f>Table1[[#This Row],[Passing Completions Away]]/Table1[[#This Row],[Passing Attemps Away]]</f>
        <v>0.58974358974358976</v>
      </c>
      <c r="O229" s="7">
        <f>Table1[[#This Row],[Passing Attemps Away]]-Table1[[#This Row],[Passing Completions Away]]</f>
        <v>16</v>
      </c>
      <c r="P229" s="7">
        <f>Table1[[#This Row],[Passing Attempts Home]]-Table1[[#This Row],[Passing Completions Home]]</f>
        <v>18</v>
      </c>
      <c r="Q229" s="7"/>
    </row>
    <row r="230" spans="1:17" x14ac:dyDescent="0.3">
      <c r="A230" t="s">
        <v>591</v>
      </c>
      <c r="B230" t="s">
        <v>808</v>
      </c>
      <c r="C230" t="s">
        <v>4846</v>
      </c>
      <c r="D230">
        <v>16237</v>
      </c>
      <c r="E230" s="3">
        <f>Table1[[#This Row],[Percent Home]]</f>
        <v>0.6</v>
      </c>
      <c r="F230" s="3">
        <f>Table1[[#This Row],[Percent Away]]</f>
        <v>0.7142857142857143</v>
      </c>
      <c r="G230">
        <v>26</v>
      </c>
      <c r="H230">
        <v>31</v>
      </c>
      <c r="I230" s="2">
        <f>SUMIFS('Player Stats'!D:D, 'Player Stats'!B:B, Table1[[#This Row],[Away Team]], 'Player Stats'!A:A, Table1[[#This Row],[id]])</f>
        <v>28</v>
      </c>
      <c r="J230" s="2">
        <f>SUMIFS('Player Stats'!D:D, 'Player Stats'!B:B, Table1[[#This Row],[Home Team]], 'Player Stats'!A:A, Table1[[#This Row],[id]])</f>
        <v>40</v>
      </c>
      <c r="K230">
        <f>SUMIFS('Player Stats'!F:F, 'Player Stats'!B:B, Table1[[#This Row],[Away Team]], 'Player Stats'!A:A, Table1[[#This Row],[id]])</f>
        <v>20</v>
      </c>
      <c r="L230">
        <f>SUMIFS('Player Stats'!F:F, 'Player Stats'!B:B,Table1[[#This Row],[Home Team]], 'Player Stats'!A:A, Table1[[#This Row],[id]])</f>
        <v>24</v>
      </c>
      <c r="M230" s="3">
        <f>Table1[[#This Row],[Passing Completions Home]]/Table1[[#This Row],[Passing Attempts Home]]</f>
        <v>0.6</v>
      </c>
      <c r="N230" s="3">
        <f>Table1[[#This Row],[Passing Completions Away]]/Table1[[#This Row],[Passing Attemps Away]]</f>
        <v>0.7142857142857143</v>
      </c>
      <c r="O230" s="7">
        <f>Table1[[#This Row],[Passing Attemps Away]]-Table1[[#This Row],[Passing Completions Away]]</f>
        <v>8</v>
      </c>
      <c r="P230" s="7">
        <f>Table1[[#This Row],[Passing Attempts Home]]-Table1[[#This Row],[Passing Completions Home]]</f>
        <v>16</v>
      </c>
      <c r="Q230" s="7"/>
    </row>
    <row r="231" spans="1:17" x14ac:dyDescent="0.3">
      <c r="A231" t="s">
        <v>826</v>
      </c>
      <c r="B231" t="s">
        <v>529</v>
      </c>
      <c r="C231" t="s">
        <v>4824</v>
      </c>
      <c r="D231">
        <v>1402</v>
      </c>
      <c r="E231" s="3">
        <f>Table1[[#This Row],[Percent Home]]</f>
        <v>0.55000000000000004</v>
      </c>
      <c r="F231" s="3">
        <f>Table1[[#This Row],[Percent Away]]</f>
        <v>0.47058823529411764</v>
      </c>
      <c r="G231">
        <v>37</v>
      </c>
      <c r="H231">
        <v>20</v>
      </c>
      <c r="I231" s="2">
        <f>SUMIFS('Player Stats'!D:D, 'Player Stats'!B:B, Table1[[#This Row],[Away Team]], 'Player Stats'!A:A, Table1[[#This Row],[id]])</f>
        <v>51</v>
      </c>
      <c r="J231" s="2">
        <f>SUMIFS('Player Stats'!D:D, 'Player Stats'!B:B, Table1[[#This Row],[Home Team]], 'Player Stats'!A:A, Table1[[#This Row],[id]])</f>
        <v>40</v>
      </c>
      <c r="K231">
        <f>SUMIFS('Player Stats'!F:F, 'Player Stats'!B:B, Table1[[#This Row],[Away Team]], 'Player Stats'!A:A, Table1[[#This Row],[id]])</f>
        <v>24</v>
      </c>
      <c r="L231">
        <f>SUMIFS('Player Stats'!F:F, 'Player Stats'!B:B,Table1[[#This Row],[Home Team]], 'Player Stats'!A:A, Table1[[#This Row],[id]])</f>
        <v>22</v>
      </c>
      <c r="M231" s="3">
        <f>Table1[[#This Row],[Passing Completions Home]]/Table1[[#This Row],[Passing Attempts Home]]</f>
        <v>0.55000000000000004</v>
      </c>
      <c r="N231" s="3">
        <f>Table1[[#This Row],[Passing Completions Away]]/Table1[[#This Row],[Passing Attemps Away]]</f>
        <v>0.47058823529411764</v>
      </c>
      <c r="O231" s="7">
        <f>Table1[[#This Row],[Passing Attemps Away]]-Table1[[#This Row],[Passing Completions Away]]</f>
        <v>27</v>
      </c>
      <c r="P231" s="7">
        <f>Table1[[#This Row],[Passing Attempts Home]]-Table1[[#This Row],[Passing Completions Home]]</f>
        <v>18</v>
      </c>
      <c r="Q231" s="7"/>
    </row>
    <row r="232" spans="1:17" x14ac:dyDescent="0.3">
      <c r="A232" t="s">
        <v>787</v>
      </c>
      <c r="B232" t="s">
        <v>1273</v>
      </c>
      <c r="C232" t="s">
        <v>4839</v>
      </c>
      <c r="D232">
        <v>19274</v>
      </c>
      <c r="E232" s="3">
        <f>Table1[[#This Row],[Percent Home]]</f>
        <v>0.58333333333333337</v>
      </c>
      <c r="F232" s="3">
        <f>Table1[[#This Row],[Percent Away]]</f>
        <v>0.7142857142857143</v>
      </c>
      <c r="G232">
        <v>14</v>
      </c>
      <c r="H232">
        <v>42</v>
      </c>
      <c r="I232" s="2">
        <f>SUMIFS('Player Stats'!D:D, 'Player Stats'!B:B, Table1[[#This Row],[Away Team]], 'Player Stats'!A:A, Table1[[#This Row],[id]])</f>
        <v>28</v>
      </c>
      <c r="J232" s="2">
        <f>SUMIFS('Player Stats'!D:D, 'Player Stats'!B:B, Table1[[#This Row],[Home Team]], 'Player Stats'!A:A, Table1[[#This Row],[id]])</f>
        <v>36</v>
      </c>
      <c r="K232">
        <f>SUMIFS('Player Stats'!F:F, 'Player Stats'!B:B, Table1[[#This Row],[Away Team]], 'Player Stats'!A:A, Table1[[#This Row],[id]])</f>
        <v>20</v>
      </c>
      <c r="L232">
        <f>SUMIFS('Player Stats'!F:F, 'Player Stats'!B:B,Table1[[#This Row],[Home Team]], 'Player Stats'!A:A, Table1[[#This Row],[id]])</f>
        <v>21</v>
      </c>
      <c r="M232" s="3">
        <f>Table1[[#This Row],[Passing Completions Home]]/Table1[[#This Row],[Passing Attempts Home]]</f>
        <v>0.58333333333333337</v>
      </c>
      <c r="N232" s="3">
        <f>Table1[[#This Row],[Passing Completions Away]]/Table1[[#This Row],[Passing Attemps Away]]</f>
        <v>0.7142857142857143</v>
      </c>
      <c r="O232" s="7">
        <f>Table1[[#This Row],[Passing Attemps Away]]-Table1[[#This Row],[Passing Completions Away]]</f>
        <v>8</v>
      </c>
      <c r="P232" s="7">
        <f>Table1[[#This Row],[Passing Attempts Home]]-Table1[[#This Row],[Passing Completions Home]]</f>
        <v>15</v>
      </c>
      <c r="Q232" s="7"/>
    </row>
    <row r="233" spans="1:17" x14ac:dyDescent="0.3">
      <c r="A233" t="s">
        <v>769</v>
      </c>
      <c r="B233" t="s">
        <v>826</v>
      </c>
      <c r="C233" t="s">
        <v>4824</v>
      </c>
      <c r="D233">
        <v>19268</v>
      </c>
      <c r="E233" s="3">
        <f>Table1[[#This Row],[Percent Home]]</f>
        <v>0.55172413793103448</v>
      </c>
      <c r="F233" s="3">
        <f>Table1[[#This Row],[Percent Away]]</f>
        <v>0.625</v>
      </c>
      <c r="G233">
        <v>23</v>
      </c>
      <c r="H233">
        <v>33</v>
      </c>
      <c r="I233" s="2">
        <f>SUMIFS('Player Stats'!D:D, 'Player Stats'!B:B, Table1[[#This Row],[Away Team]], 'Player Stats'!A:A, Table1[[#This Row],[id]])</f>
        <v>32</v>
      </c>
      <c r="J233" s="2">
        <f>SUMIFS('Player Stats'!D:D, 'Player Stats'!B:B, Table1[[#This Row],[Home Team]], 'Player Stats'!A:A, Table1[[#This Row],[id]])</f>
        <v>29</v>
      </c>
      <c r="K233">
        <f>SUMIFS('Player Stats'!F:F, 'Player Stats'!B:B, Table1[[#This Row],[Away Team]], 'Player Stats'!A:A, Table1[[#This Row],[id]])</f>
        <v>20</v>
      </c>
      <c r="L233">
        <f>SUMIFS('Player Stats'!F:F, 'Player Stats'!B:B,Table1[[#This Row],[Home Team]], 'Player Stats'!A:A, Table1[[#This Row],[id]])</f>
        <v>16</v>
      </c>
      <c r="M233" s="3">
        <f>Table1[[#This Row],[Passing Completions Home]]/Table1[[#This Row],[Passing Attempts Home]]</f>
        <v>0.55172413793103448</v>
      </c>
      <c r="N233" s="3">
        <f>Table1[[#This Row],[Passing Completions Away]]/Table1[[#This Row],[Passing Attemps Away]]</f>
        <v>0.625</v>
      </c>
      <c r="O233" s="7">
        <f>Table1[[#This Row],[Passing Attemps Away]]-Table1[[#This Row],[Passing Completions Away]]</f>
        <v>12</v>
      </c>
      <c r="P233" s="7">
        <f>Table1[[#This Row],[Passing Attempts Home]]-Table1[[#This Row],[Passing Completions Home]]</f>
        <v>13</v>
      </c>
      <c r="Q233" s="7"/>
    </row>
    <row r="234" spans="1:17" x14ac:dyDescent="0.3">
      <c r="A234" t="s">
        <v>1063</v>
      </c>
      <c r="B234" t="s">
        <v>670</v>
      </c>
      <c r="C234" t="s">
        <v>4810</v>
      </c>
      <c r="D234">
        <v>20835</v>
      </c>
      <c r="E234" s="3">
        <f>Table1[[#This Row],[Percent Home]]</f>
        <v>0.5757575757575758</v>
      </c>
      <c r="F234" s="3">
        <f>Table1[[#This Row],[Percent Away]]</f>
        <v>0.44444444444444442</v>
      </c>
      <c r="G234">
        <v>39</v>
      </c>
      <c r="H234">
        <v>17</v>
      </c>
      <c r="I234" s="2">
        <f>SUMIFS('Player Stats'!D:D, 'Player Stats'!B:B, Table1[[#This Row],[Away Team]], 'Player Stats'!A:A, Table1[[#This Row],[id]])</f>
        <v>36</v>
      </c>
      <c r="J234" s="2">
        <f>SUMIFS('Player Stats'!D:D, 'Player Stats'!B:B, Table1[[#This Row],[Home Team]], 'Player Stats'!A:A, Table1[[#This Row],[id]])</f>
        <v>33</v>
      </c>
      <c r="K234">
        <f>SUMIFS('Player Stats'!F:F, 'Player Stats'!B:B, Table1[[#This Row],[Away Team]], 'Player Stats'!A:A, Table1[[#This Row],[id]])</f>
        <v>16</v>
      </c>
      <c r="L234">
        <f>SUMIFS('Player Stats'!F:F, 'Player Stats'!B:B,Table1[[#This Row],[Home Team]], 'Player Stats'!A:A, Table1[[#This Row],[id]])</f>
        <v>19</v>
      </c>
      <c r="M234" s="3">
        <f>Table1[[#This Row],[Passing Completions Home]]/Table1[[#This Row],[Passing Attempts Home]]</f>
        <v>0.5757575757575758</v>
      </c>
      <c r="N234" s="3">
        <f>Table1[[#This Row],[Passing Completions Away]]/Table1[[#This Row],[Passing Attemps Away]]</f>
        <v>0.44444444444444442</v>
      </c>
      <c r="O234" s="7">
        <f>Table1[[#This Row],[Passing Attemps Away]]-Table1[[#This Row],[Passing Completions Away]]</f>
        <v>20</v>
      </c>
      <c r="P234" s="7">
        <f>Table1[[#This Row],[Passing Attempts Home]]-Table1[[#This Row],[Passing Completions Home]]</f>
        <v>14</v>
      </c>
      <c r="Q234" s="7"/>
    </row>
    <row r="235" spans="1:17" x14ac:dyDescent="0.3">
      <c r="A235" t="s">
        <v>787</v>
      </c>
      <c r="B235" t="s">
        <v>1242</v>
      </c>
      <c r="C235" t="s">
        <v>4837</v>
      </c>
      <c r="D235">
        <v>16242</v>
      </c>
      <c r="E235" s="3">
        <f>Table1[[#This Row],[Percent Home]]</f>
        <v>0.48275862068965519</v>
      </c>
      <c r="F235" s="3">
        <f>Table1[[#This Row],[Percent Away]]</f>
        <v>0.82608695652173914</v>
      </c>
      <c r="G235">
        <v>7</v>
      </c>
      <c r="H235">
        <v>49</v>
      </c>
      <c r="I235" s="2">
        <f>SUMIFS('Player Stats'!D:D, 'Player Stats'!B:B, Table1[[#This Row],[Away Team]], 'Player Stats'!A:A, Table1[[#This Row],[id]])</f>
        <v>23</v>
      </c>
      <c r="J235" s="2">
        <f>SUMIFS('Player Stats'!D:D, 'Player Stats'!B:B, Table1[[#This Row],[Home Team]], 'Player Stats'!A:A, Table1[[#This Row],[id]])</f>
        <v>29</v>
      </c>
      <c r="K235">
        <f>SUMIFS('Player Stats'!F:F, 'Player Stats'!B:B, Table1[[#This Row],[Away Team]], 'Player Stats'!A:A, Table1[[#This Row],[id]])</f>
        <v>19</v>
      </c>
      <c r="L235">
        <f>SUMIFS('Player Stats'!F:F, 'Player Stats'!B:B,Table1[[#This Row],[Home Team]], 'Player Stats'!A:A, Table1[[#This Row],[id]])</f>
        <v>14</v>
      </c>
      <c r="M235" s="3">
        <f>Table1[[#This Row],[Passing Completions Home]]/Table1[[#This Row],[Passing Attempts Home]]</f>
        <v>0.48275862068965519</v>
      </c>
      <c r="N235" s="3">
        <f>Table1[[#This Row],[Passing Completions Away]]/Table1[[#This Row],[Passing Attemps Away]]</f>
        <v>0.82608695652173914</v>
      </c>
      <c r="O235" s="7">
        <f>Table1[[#This Row],[Passing Attemps Away]]-Table1[[#This Row],[Passing Completions Away]]</f>
        <v>4</v>
      </c>
      <c r="P235" s="7">
        <f>Table1[[#This Row],[Passing Attempts Home]]-Table1[[#This Row],[Passing Completions Home]]</f>
        <v>15</v>
      </c>
      <c r="Q235" s="7"/>
    </row>
    <row r="236" spans="1:17" x14ac:dyDescent="0.3">
      <c r="A236" t="s">
        <v>317</v>
      </c>
      <c r="B236" t="s">
        <v>341</v>
      </c>
      <c r="C236" t="s">
        <v>4842</v>
      </c>
      <c r="D236">
        <v>16249</v>
      </c>
      <c r="E236" s="3">
        <f>Table1[[#This Row],[Percent Home]]</f>
        <v>0.63888888888888884</v>
      </c>
      <c r="F236" s="3">
        <f>Table1[[#This Row],[Percent Away]]</f>
        <v>0.62068965517241381</v>
      </c>
      <c r="G236">
        <v>35</v>
      </c>
      <c r="H236">
        <v>21</v>
      </c>
      <c r="I236" s="2">
        <f>SUMIFS('Player Stats'!D:D, 'Player Stats'!B:B, Table1[[#This Row],[Away Team]], 'Player Stats'!A:A, Table1[[#This Row],[id]])</f>
        <v>29</v>
      </c>
      <c r="J236" s="2">
        <f>SUMIFS('Player Stats'!D:D, 'Player Stats'!B:B, Table1[[#This Row],[Home Team]], 'Player Stats'!A:A, Table1[[#This Row],[id]])</f>
        <v>36</v>
      </c>
      <c r="K236">
        <f>SUMIFS('Player Stats'!F:F, 'Player Stats'!B:B, Table1[[#This Row],[Away Team]], 'Player Stats'!A:A, Table1[[#This Row],[id]])</f>
        <v>18</v>
      </c>
      <c r="L236">
        <f>SUMIFS('Player Stats'!F:F, 'Player Stats'!B:B,Table1[[#This Row],[Home Team]], 'Player Stats'!A:A, Table1[[#This Row],[id]])</f>
        <v>23</v>
      </c>
      <c r="M236" s="3">
        <f>Table1[[#This Row],[Passing Completions Home]]/Table1[[#This Row],[Passing Attempts Home]]</f>
        <v>0.63888888888888884</v>
      </c>
      <c r="N236" s="3">
        <f>Table1[[#This Row],[Passing Completions Away]]/Table1[[#This Row],[Passing Attemps Away]]</f>
        <v>0.62068965517241381</v>
      </c>
      <c r="O236" s="7">
        <f>Table1[[#This Row],[Passing Attemps Away]]-Table1[[#This Row],[Passing Completions Away]]</f>
        <v>11</v>
      </c>
      <c r="P236" s="7">
        <f>Table1[[#This Row],[Passing Attempts Home]]-Table1[[#This Row],[Passing Completions Home]]</f>
        <v>13</v>
      </c>
      <c r="Q236" s="7"/>
    </row>
    <row r="237" spans="1:17" x14ac:dyDescent="0.3">
      <c r="A237" t="s">
        <v>365</v>
      </c>
      <c r="B237" t="s">
        <v>238</v>
      </c>
      <c r="C237" t="s">
        <v>4862</v>
      </c>
      <c r="D237">
        <v>5902</v>
      </c>
      <c r="E237" s="3">
        <f>Table1[[#This Row],[Percent Home]]</f>
        <v>0.59459459459459463</v>
      </c>
      <c r="F237" s="3">
        <f>Table1[[#This Row],[Percent Away]]</f>
        <v>0.64</v>
      </c>
      <c r="G237">
        <v>21</v>
      </c>
      <c r="H237">
        <v>35</v>
      </c>
      <c r="I237" s="2">
        <f>SUMIFS('Player Stats'!D:D, 'Player Stats'!B:B, Table1[[#This Row],[Away Team]], 'Player Stats'!A:A, Table1[[#This Row],[id]])</f>
        <v>25</v>
      </c>
      <c r="J237" s="2">
        <f>SUMIFS('Player Stats'!D:D, 'Player Stats'!B:B, Table1[[#This Row],[Home Team]], 'Player Stats'!A:A, Table1[[#This Row],[id]])</f>
        <v>37</v>
      </c>
      <c r="K237">
        <f>SUMIFS('Player Stats'!F:F, 'Player Stats'!B:B, Table1[[#This Row],[Away Team]], 'Player Stats'!A:A, Table1[[#This Row],[id]])</f>
        <v>16</v>
      </c>
      <c r="L237">
        <f>SUMIFS('Player Stats'!F:F, 'Player Stats'!B:B,Table1[[#This Row],[Home Team]], 'Player Stats'!A:A, Table1[[#This Row],[id]])</f>
        <v>22</v>
      </c>
      <c r="M237" s="3">
        <f>Table1[[#This Row],[Passing Completions Home]]/Table1[[#This Row],[Passing Attempts Home]]</f>
        <v>0.59459459459459463</v>
      </c>
      <c r="N237" s="3">
        <f>Table1[[#This Row],[Passing Completions Away]]/Table1[[#This Row],[Passing Attemps Away]]</f>
        <v>0.64</v>
      </c>
      <c r="O237" s="7">
        <f>Table1[[#This Row],[Passing Attemps Away]]-Table1[[#This Row],[Passing Completions Away]]</f>
        <v>9</v>
      </c>
      <c r="P237" s="7">
        <f>Table1[[#This Row],[Passing Attempts Home]]-Table1[[#This Row],[Passing Completions Home]]</f>
        <v>15</v>
      </c>
      <c r="Q237" s="7"/>
    </row>
    <row r="238" spans="1:17" x14ac:dyDescent="0.3">
      <c r="A238" t="s">
        <v>4162</v>
      </c>
      <c r="B238" t="s">
        <v>626</v>
      </c>
      <c r="C238" t="s">
        <v>4858</v>
      </c>
      <c r="D238">
        <v>4389</v>
      </c>
      <c r="E238" s="3">
        <f>Table1[[#This Row],[Percent Home]]</f>
        <v>0.52500000000000002</v>
      </c>
      <c r="F238" s="3">
        <f>Table1[[#This Row],[Percent Away]]</f>
        <v>0.39285714285714285</v>
      </c>
      <c r="G238">
        <v>33</v>
      </c>
      <c r="H238">
        <v>23</v>
      </c>
      <c r="I238" s="2">
        <f>SUMIFS('Player Stats'!D:D, 'Player Stats'!B:B, Table1[[#This Row],[Away Team]], 'Player Stats'!A:A, Table1[[#This Row],[id]])</f>
        <v>28</v>
      </c>
      <c r="J238" s="2">
        <f>SUMIFS('Player Stats'!D:D, 'Player Stats'!B:B, Table1[[#This Row],[Home Team]], 'Player Stats'!A:A, Table1[[#This Row],[id]])</f>
        <v>40</v>
      </c>
      <c r="K238">
        <f>SUMIFS('Player Stats'!F:F, 'Player Stats'!B:B, Table1[[#This Row],[Away Team]], 'Player Stats'!A:A, Table1[[#This Row],[id]])</f>
        <v>11</v>
      </c>
      <c r="L238">
        <f>SUMIFS('Player Stats'!F:F, 'Player Stats'!B:B,Table1[[#This Row],[Home Team]], 'Player Stats'!A:A, Table1[[#This Row],[id]])</f>
        <v>21</v>
      </c>
      <c r="M238" s="3">
        <f>Table1[[#This Row],[Passing Completions Home]]/Table1[[#This Row],[Passing Attempts Home]]</f>
        <v>0.52500000000000002</v>
      </c>
      <c r="N238" s="3">
        <f>Table1[[#This Row],[Passing Completions Away]]/Table1[[#This Row],[Passing Attemps Away]]</f>
        <v>0.39285714285714285</v>
      </c>
      <c r="O238" s="7">
        <f>Table1[[#This Row],[Passing Attemps Away]]-Table1[[#This Row],[Passing Completions Away]]</f>
        <v>17</v>
      </c>
      <c r="P238" s="7">
        <f>Table1[[#This Row],[Passing Attempts Home]]-Table1[[#This Row],[Passing Completions Home]]</f>
        <v>19</v>
      </c>
      <c r="Q238" s="7"/>
    </row>
    <row r="239" spans="1:17" x14ac:dyDescent="0.3">
      <c r="A239" t="s">
        <v>572</v>
      </c>
      <c r="B239" t="s">
        <v>692</v>
      </c>
      <c r="C239" t="s">
        <v>4822</v>
      </c>
      <c r="D239">
        <v>1397</v>
      </c>
      <c r="E239" s="3">
        <f>Table1[[#This Row],[Percent Home]]</f>
        <v>0.28000000000000003</v>
      </c>
      <c r="F239" s="3">
        <f>Table1[[#This Row],[Percent Away]]</f>
        <v>0.48148148148148145</v>
      </c>
      <c r="G239">
        <v>21</v>
      </c>
      <c r="H239">
        <v>35</v>
      </c>
      <c r="I239" s="2">
        <f>SUMIFS('Player Stats'!D:D, 'Player Stats'!B:B, Table1[[#This Row],[Away Team]], 'Player Stats'!A:A, Table1[[#This Row],[id]])</f>
        <v>27</v>
      </c>
      <c r="J239" s="2">
        <f>SUMIFS('Player Stats'!D:D, 'Player Stats'!B:B, Table1[[#This Row],[Home Team]], 'Player Stats'!A:A, Table1[[#This Row],[id]])</f>
        <v>25</v>
      </c>
      <c r="K239">
        <f>SUMIFS('Player Stats'!F:F, 'Player Stats'!B:B, Table1[[#This Row],[Away Team]], 'Player Stats'!A:A, Table1[[#This Row],[id]])</f>
        <v>13</v>
      </c>
      <c r="L239">
        <f>SUMIFS('Player Stats'!F:F, 'Player Stats'!B:B,Table1[[#This Row],[Home Team]], 'Player Stats'!A:A, Table1[[#This Row],[id]])</f>
        <v>7</v>
      </c>
      <c r="M239" s="3">
        <f>Table1[[#This Row],[Passing Completions Home]]/Table1[[#This Row],[Passing Attempts Home]]</f>
        <v>0.28000000000000003</v>
      </c>
      <c r="N239" s="3">
        <f>Table1[[#This Row],[Passing Completions Away]]/Table1[[#This Row],[Passing Attemps Away]]</f>
        <v>0.48148148148148145</v>
      </c>
      <c r="O239" s="7">
        <f>Table1[[#This Row],[Passing Attemps Away]]-Table1[[#This Row],[Passing Completions Away]]</f>
        <v>14</v>
      </c>
      <c r="P239" s="7">
        <f>Table1[[#This Row],[Passing Attempts Home]]-Table1[[#This Row],[Passing Completions Home]]</f>
        <v>18</v>
      </c>
      <c r="Q239" s="7"/>
    </row>
    <row r="240" spans="1:17" x14ac:dyDescent="0.3">
      <c r="A240" t="s">
        <v>501</v>
      </c>
      <c r="B240" t="s">
        <v>505</v>
      </c>
      <c r="C240" t="s">
        <v>4805</v>
      </c>
      <c r="D240">
        <v>27085</v>
      </c>
      <c r="E240" s="3">
        <f>Table1[[#This Row],[Percent Home]]</f>
        <v>0.63888888888888884</v>
      </c>
      <c r="F240" s="3">
        <f>Table1[[#This Row],[Percent Away]]</f>
        <v>0.5714285714285714</v>
      </c>
      <c r="G240">
        <v>31</v>
      </c>
      <c r="H240">
        <v>24</v>
      </c>
      <c r="I240" s="2">
        <f>SUMIFS('Player Stats'!D:D, 'Player Stats'!B:B, Table1[[#This Row],[Away Team]], 'Player Stats'!A:A, Table1[[#This Row],[id]])</f>
        <v>28</v>
      </c>
      <c r="J240" s="2">
        <f>SUMIFS('Player Stats'!D:D, 'Player Stats'!B:B, Table1[[#This Row],[Home Team]], 'Player Stats'!A:A, Table1[[#This Row],[id]])</f>
        <v>36</v>
      </c>
      <c r="K240">
        <f>SUMIFS('Player Stats'!F:F, 'Player Stats'!B:B, Table1[[#This Row],[Away Team]], 'Player Stats'!A:A, Table1[[#This Row],[id]])</f>
        <v>16</v>
      </c>
      <c r="L240">
        <f>SUMIFS('Player Stats'!F:F, 'Player Stats'!B:B,Table1[[#This Row],[Home Team]], 'Player Stats'!A:A, Table1[[#This Row],[id]])</f>
        <v>23</v>
      </c>
      <c r="M240" s="3">
        <f>Table1[[#This Row],[Passing Completions Home]]/Table1[[#This Row],[Passing Attempts Home]]</f>
        <v>0.63888888888888884</v>
      </c>
      <c r="N240" s="3">
        <f>Table1[[#This Row],[Passing Completions Away]]/Table1[[#This Row],[Passing Attemps Away]]</f>
        <v>0.5714285714285714</v>
      </c>
      <c r="O240" s="7">
        <f>Table1[[#This Row],[Passing Attemps Away]]-Table1[[#This Row],[Passing Completions Away]]</f>
        <v>12</v>
      </c>
      <c r="P240" s="7">
        <f>Table1[[#This Row],[Passing Attempts Home]]-Table1[[#This Row],[Passing Completions Home]]</f>
        <v>13</v>
      </c>
      <c r="Q240" s="7"/>
    </row>
    <row r="241" spans="1:17" x14ac:dyDescent="0.3">
      <c r="A241" t="s">
        <v>554</v>
      </c>
      <c r="B241" t="s">
        <v>238</v>
      </c>
      <c r="C241" t="s">
        <v>4786</v>
      </c>
      <c r="D241">
        <v>22400</v>
      </c>
      <c r="E241" s="3">
        <f>Table1[[#This Row],[Percent Home]]</f>
        <v>0.6</v>
      </c>
      <c r="F241" s="3">
        <f>Table1[[#This Row],[Percent Away]]</f>
        <v>0.65517241379310343</v>
      </c>
      <c r="G241">
        <v>10</v>
      </c>
      <c r="H241">
        <v>45</v>
      </c>
      <c r="I241" s="2">
        <f>SUMIFS('Player Stats'!D:D, 'Player Stats'!B:B, Table1[[#This Row],[Away Team]], 'Player Stats'!A:A, Table1[[#This Row],[id]])</f>
        <v>29</v>
      </c>
      <c r="J241" s="2">
        <f>SUMIFS('Player Stats'!D:D, 'Player Stats'!B:B, Table1[[#This Row],[Home Team]], 'Player Stats'!A:A, Table1[[#This Row],[id]])</f>
        <v>35</v>
      </c>
      <c r="K241">
        <f>SUMIFS('Player Stats'!F:F, 'Player Stats'!B:B, Table1[[#This Row],[Away Team]], 'Player Stats'!A:A, Table1[[#This Row],[id]])</f>
        <v>19</v>
      </c>
      <c r="L241">
        <f>SUMIFS('Player Stats'!F:F, 'Player Stats'!B:B,Table1[[#This Row],[Home Team]], 'Player Stats'!A:A, Table1[[#This Row],[id]])</f>
        <v>21</v>
      </c>
      <c r="M241" s="3">
        <f>Table1[[#This Row],[Passing Completions Home]]/Table1[[#This Row],[Passing Attempts Home]]</f>
        <v>0.6</v>
      </c>
      <c r="N241" s="3">
        <f>Table1[[#This Row],[Passing Completions Away]]/Table1[[#This Row],[Passing Attemps Away]]</f>
        <v>0.65517241379310343</v>
      </c>
      <c r="O241" s="7">
        <f>Table1[[#This Row],[Passing Attemps Away]]-Table1[[#This Row],[Passing Completions Away]]</f>
        <v>10</v>
      </c>
      <c r="P241" s="7">
        <f>Table1[[#This Row],[Passing Attempts Home]]-Table1[[#This Row],[Passing Completions Home]]</f>
        <v>14</v>
      </c>
      <c r="Q241" s="7"/>
    </row>
    <row r="242" spans="1:17" x14ac:dyDescent="0.3">
      <c r="A242" t="s">
        <v>501</v>
      </c>
      <c r="B242" t="s">
        <v>2210</v>
      </c>
      <c r="C242" t="s">
        <v>4838</v>
      </c>
      <c r="D242">
        <v>19271</v>
      </c>
      <c r="E242" s="3">
        <f>Table1[[#This Row],[Percent Home]]</f>
        <v>0.66666666666666663</v>
      </c>
      <c r="F242" s="3">
        <f>Table1[[#This Row],[Percent Away]]</f>
        <v>0.5</v>
      </c>
      <c r="G242">
        <v>38</v>
      </c>
      <c r="H242">
        <v>17</v>
      </c>
      <c r="I242" s="2">
        <f>SUMIFS('Player Stats'!D:D, 'Player Stats'!B:B, Table1[[#This Row],[Away Team]], 'Player Stats'!A:A, Table1[[#This Row],[id]])</f>
        <v>32</v>
      </c>
      <c r="J242" s="2">
        <f>SUMIFS('Player Stats'!D:D, 'Player Stats'!B:B, Table1[[#This Row],[Home Team]], 'Player Stats'!A:A, Table1[[#This Row],[id]])</f>
        <v>36</v>
      </c>
      <c r="K242">
        <f>SUMIFS('Player Stats'!F:F, 'Player Stats'!B:B, Table1[[#This Row],[Away Team]], 'Player Stats'!A:A, Table1[[#This Row],[id]])</f>
        <v>16</v>
      </c>
      <c r="L242">
        <f>SUMIFS('Player Stats'!F:F, 'Player Stats'!B:B,Table1[[#This Row],[Home Team]], 'Player Stats'!A:A, Table1[[#This Row],[id]])</f>
        <v>24</v>
      </c>
      <c r="M242" s="3">
        <f>Table1[[#This Row],[Passing Completions Home]]/Table1[[#This Row],[Passing Attempts Home]]</f>
        <v>0.66666666666666663</v>
      </c>
      <c r="N242" s="3">
        <f>Table1[[#This Row],[Passing Completions Away]]/Table1[[#This Row],[Passing Attemps Away]]</f>
        <v>0.5</v>
      </c>
      <c r="O242" s="7">
        <f>Table1[[#This Row],[Passing Attemps Away]]-Table1[[#This Row],[Passing Completions Away]]</f>
        <v>16</v>
      </c>
      <c r="P242" s="7">
        <f>Table1[[#This Row],[Passing Attempts Home]]-Table1[[#This Row],[Passing Completions Home]]</f>
        <v>12</v>
      </c>
      <c r="Q242" s="7"/>
    </row>
    <row r="243" spans="1:17" x14ac:dyDescent="0.3">
      <c r="A243" t="s">
        <v>1966</v>
      </c>
      <c r="B243" t="s">
        <v>89</v>
      </c>
      <c r="C243" t="s">
        <v>4830</v>
      </c>
      <c r="D243">
        <v>19242</v>
      </c>
      <c r="E243" s="3">
        <f>Table1[[#This Row],[Percent Home]]</f>
        <v>0.66666666666666663</v>
      </c>
      <c r="F243" s="3">
        <f>Table1[[#This Row],[Percent Away]]</f>
        <v>0.62857142857142856</v>
      </c>
      <c r="G243">
        <v>38</v>
      </c>
      <c r="H243">
        <v>17</v>
      </c>
      <c r="I243" s="2">
        <f>SUMIFS('Player Stats'!D:D, 'Player Stats'!B:B, Table1[[#This Row],[Away Team]], 'Player Stats'!A:A, Table1[[#This Row],[id]])</f>
        <v>35</v>
      </c>
      <c r="J243" s="2">
        <f>SUMIFS('Player Stats'!D:D, 'Player Stats'!B:B, Table1[[#This Row],[Home Team]], 'Player Stats'!A:A, Table1[[#This Row],[id]])</f>
        <v>33</v>
      </c>
      <c r="K243">
        <f>SUMIFS('Player Stats'!F:F, 'Player Stats'!B:B, Table1[[#This Row],[Away Team]], 'Player Stats'!A:A, Table1[[#This Row],[id]])</f>
        <v>22</v>
      </c>
      <c r="L243">
        <f>SUMIFS('Player Stats'!F:F, 'Player Stats'!B:B,Table1[[#This Row],[Home Team]], 'Player Stats'!A:A, Table1[[#This Row],[id]])</f>
        <v>22</v>
      </c>
      <c r="M243" s="3">
        <f>Table1[[#This Row],[Passing Completions Home]]/Table1[[#This Row],[Passing Attempts Home]]</f>
        <v>0.66666666666666663</v>
      </c>
      <c r="N243" s="3">
        <f>Table1[[#This Row],[Passing Completions Away]]/Table1[[#This Row],[Passing Attemps Away]]</f>
        <v>0.62857142857142856</v>
      </c>
      <c r="O243" s="7">
        <f>Table1[[#This Row],[Passing Attemps Away]]-Table1[[#This Row],[Passing Completions Away]]</f>
        <v>13</v>
      </c>
      <c r="P243" s="7">
        <f>Table1[[#This Row],[Passing Attempts Home]]-Table1[[#This Row],[Passing Completions Home]]</f>
        <v>11</v>
      </c>
      <c r="Q243" s="7"/>
    </row>
    <row r="244" spans="1:17" x14ac:dyDescent="0.3">
      <c r="A244" t="s">
        <v>570</v>
      </c>
      <c r="B244" t="s">
        <v>505</v>
      </c>
      <c r="C244" t="s">
        <v>4841</v>
      </c>
      <c r="D244">
        <v>17751</v>
      </c>
      <c r="E244" s="3">
        <f>Table1[[#This Row],[Percent Home]]</f>
        <v>0.67500000000000004</v>
      </c>
      <c r="F244" s="3">
        <f>Table1[[#This Row],[Percent Away]]</f>
        <v>0.67500000000000004</v>
      </c>
      <c r="G244">
        <v>22</v>
      </c>
      <c r="H244">
        <v>33</v>
      </c>
      <c r="I244" s="2">
        <f>SUMIFS('Player Stats'!D:D, 'Player Stats'!B:B, Table1[[#This Row],[Away Team]], 'Player Stats'!A:A, Table1[[#This Row],[id]])</f>
        <v>40</v>
      </c>
      <c r="J244" s="2">
        <f>SUMIFS('Player Stats'!D:D, 'Player Stats'!B:B, Table1[[#This Row],[Home Team]], 'Player Stats'!A:A, Table1[[#This Row],[id]])</f>
        <v>40</v>
      </c>
      <c r="K244">
        <f>SUMIFS('Player Stats'!F:F, 'Player Stats'!B:B, Table1[[#This Row],[Away Team]], 'Player Stats'!A:A, Table1[[#This Row],[id]])</f>
        <v>27</v>
      </c>
      <c r="L244">
        <f>SUMIFS('Player Stats'!F:F, 'Player Stats'!B:B,Table1[[#This Row],[Home Team]], 'Player Stats'!A:A, Table1[[#This Row],[id]])</f>
        <v>27</v>
      </c>
      <c r="M244" s="3">
        <f>Table1[[#This Row],[Passing Completions Home]]/Table1[[#This Row],[Passing Attempts Home]]</f>
        <v>0.67500000000000004</v>
      </c>
      <c r="N244" s="3">
        <f>Table1[[#This Row],[Passing Completions Away]]/Table1[[#This Row],[Passing Attemps Away]]</f>
        <v>0.67500000000000004</v>
      </c>
      <c r="O244" s="7">
        <f>Table1[[#This Row],[Passing Attemps Away]]-Table1[[#This Row],[Passing Completions Away]]</f>
        <v>13</v>
      </c>
      <c r="P244" s="7">
        <f>Table1[[#This Row],[Passing Attempts Home]]-Table1[[#This Row],[Passing Completions Home]]</f>
        <v>13</v>
      </c>
      <c r="Q244" s="7"/>
    </row>
    <row r="245" spans="1:17" x14ac:dyDescent="0.3">
      <c r="A245" t="s">
        <v>769</v>
      </c>
      <c r="B245" t="s">
        <v>380</v>
      </c>
      <c r="C245" t="s">
        <v>4810</v>
      </c>
      <c r="D245">
        <v>17742</v>
      </c>
      <c r="E245" s="3">
        <f>Table1[[#This Row],[Percent Home]]</f>
        <v>0.63636363636363635</v>
      </c>
      <c r="F245" s="3">
        <f>Table1[[#This Row],[Percent Away]]</f>
        <v>0.55813953488372092</v>
      </c>
      <c r="G245">
        <v>31</v>
      </c>
      <c r="H245">
        <v>24</v>
      </c>
      <c r="I245" s="2">
        <f>SUMIFS('Player Stats'!D:D, 'Player Stats'!B:B, Table1[[#This Row],[Away Team]], 'Player Stats'!A:A, Table1[[#This Row],[id]])</f>
        <v>43</v>
      </c>
      <c r="J245" s="2">
        <f>SUMIFS('Player Stats'!D:D, 'Player Stats'!B:B, Table1[[#This Row],[Home Team]], 'Player Stats'!A:A, Table1[[#This Row],[id]])</f>
        <v>33</v>
      </c>
      <c r="K245">
        <f>SUMIFS('Player Stats'!F:F, 'Player Stats'!B:B, Table1[[#This Row],[Away Team]], 'Player Stats'!A:A, Table1[[#This Row],[id]])</f>
        <v>24</v>
      </c>
      <c r="L245">
        <f>SUMIFS('Player Stats'!F:F, 'Player Stats'!B:B,Table1[[#This Row],[Home Team]], 'Player Stats'!A:A, Table1[[#This Row],[id]])</f>
        <v>21</v>
      </c>
      <c r="M245" s="3">
        <f>Table1[[#This Row],[Passing Completions Home]]/Table1[[#This Row],[Passing Attempts Home]]</f>
        <v>0.63636363636363635</v>
      </c>
      <c r="N245" s="3">
        <f>Table1[[#This Row],[Passing Completions Away]]/Table1[[#This Row],[Passing Attemps Away]]</f>
        <v>0.55813953488372092</v>
      </c>
      <c r="O245" s="7">
        <f>Table1[[#This Row],[Passing Attemps Away]]-Table1[[#This Row],[Passing Completions Away]]</f>
        <v>19</v>
      </c>
      <c r="P245" s="7">
        <f>Table1[[#This Row],[Passing Attempts Home]]-Table1[[#This Row],[Passing Completions Home]]</f>
        <v>12</v>
      </c>
      <c r="Q245" s="7"/>
    </row>
    <row r="246" spans="1:17" x14ac:dyDescent="0.3">
      <c r="A246" t="s">
        <v>1063</v>
      </c>
      <c r="B246" t="s">
        <v>383</v>
      </c>
      <c r="C246" t="s">
        <v>4812</v>
      </c>
      <c r="D246">
        <v>17754</v>
      </c>
      <c r="E246" s="3">
        <f>Table1[[#This Row],[Percent Home]]</f>
        <v>0.35294117647058826</v>
      </c>
      <c r="F246" s="3">
        <f>Table1[[#This Row],[Percent Away]]</f>
        <v>0.41379310344827586</v>
      </c>
      <c r="G246">
        <v>24</v>
      </c>
      <c r="H246">
        <v>31</v>
      </c>
      <c r="I246" s="2">
        <f>SUMIFS('Player Stats'!D:D, 'Player Stats'!B:B, Table1[[#This Row],[Away Team]], 'Player Stats'!A:A, Table1[[#This Row],[id]])</f>
        <v>29</v>
      </c>
      <c r="J246" s="2">
        <f>SUMIFS('Player Stats'!D:D, 'Player Stats'!B:B, Table1[[#This Row],[Home Team]], 'Player Stats'!A:A, Table1[[#This Row],[id]])</f>
        <v>34</v>
      </c>
      <c r="K246">
        <f>SUMIFS('Player Stats'!F:F, 'Player Stats'!B:B, Table1[[#This Row],[Away Team]], 'Player Stats'!A:A, Table1[[#This Row],[id]])</f>
        <v>12</v>
      </c>
      <c r="L246">
        <f>SUMIFS('Player Stats'!F:F, 'Player Stats'!B:B,Table1[[#This Row],[Home Team]], 'Player Stats'!A:A, Table1[[#This Row],[id]])</f>
        <v>12</v>
      </c>
      <c r="M246" s="3">
        <f>Table1[[#This Row],[Passing Completions Home]]/Table1[[#This Row],[Passing Attempts Home]]</f>
        <v>0.35294117647058826</v>
      </c>
      <c r="N246" s="3">
        <f>Table1[[#This Row],[Passing Completions Away]]/Table1[[#This Row],[Passing Attemps Away]]</f>
        <v>0.41379310344827586</v>
      </c>
      <c r="O246" s="7">
        <f>Table1[[#This Row],[Passing Attemps Away]]-Table1[[#This Row],[Passing Completions Away]]</f>
        <v>17</v>
      </c>
      <c r="P246" s="7">
        <f>Table1[[#This Row],[Passing Attempts Home]]-Table1[[#This Row],[Passing Completions Home]]</f>
        <v>22</v>
      </c>
      <c r="Q246" s="7"/>
    </row>
    <row r="247" spans="1:17" x14ac:dyDescent="0.3">
      <c r="A247" t="s">
        <v>650</v>
      </c>
      <c r="B247" t="s">
        <v>281</v>
      </c>
      <c r="C247" t="s">
        <v>4792</v>
      </c>
      <c r="D247">
        <v>17737</v>
      </c>
      <c r="E247" s="3">
        <f>Table1[[#This Row],[Percent Home]]</f>
        <v>0.48837209302325579</v>
      </c>
      <c r="F247" s="3">
        <f>Table1[[#This Row],[Percent Away]]</f>
        <v>0.51724137931034486</v>
      </c>
      <c r="G247">
        <v>24</v>
      </c>
      <c r="H247">
        <v>31</v>
      </c>
      <c r="I247" s="2">
        <f>SUMIFS('Player Stats'!D:D, 'Player Stats'!B:B, Table1[[#This Row],[Away Team]], 'Player Stats'!A:A, Table1[[#This Row],[id]])</f>
        <v>29</v>
      </c>
      <c r="J247" s="2">
        <f>SUMIFS('Player Stats'!D:D, 'Player Stats'!B:B, Table1[[#This Row],[Home Team]], 'Player Stats'!A:A, Table1[[#This Row],[id]])</f>
        <v>43</v>
      </c>
      <c r="K247">
        <f>SUMIFS('Player Stats'!F:F, 'Player Stats'!B:B, Table1[[#This Row],[Away Team]], 'Player Stats'!A:A, Table1[[#This Row],[id]])</f>
        <v>15</v>
      </c>
      <c r="L247">
        <f>SUMIFS('Player Stats'!F:F, 'Player Stats'!B:B,Table1[[#This Row],[Home Team]], 'Player Stats'!A:A, Table1[[#This Row],[id]])</f>
        <v>21</v>
      </c>
      <c r="M247" s="3">
        <f>Table1[[#This Row],[Passing Completions Home]]/Table1[[#This Row],[Passing Attempts Home]]</f>
        <v>0.48837209302325579</v>
      </c>
      <c r="N247" s="3">
        <f>Table1[[#This Row],[Passing Completions Away]]/Table1[[#This Row],[Passing Attemps Away]]</f>
        <v>0.51724137931034486</v>
      </c>
      <c r="O247" s="7">
        <f>Table1[[#This Row],[Passing Attemps Away]]-Table1[[#This Row],[Passing Completions Away]]</f>
        <v>14</v>
      </c>
      <c r="P247" s="7">
        <f>Table1[[#This Row],[Passing Attempts Home]]-Table1[[#This Row],[Passing Completions Home]]</f>
        <v>22</v>
      </c>
      <c r="Q247" s="7"/>
    </row>
    <row r="248" spans="1:17" x14ac:dyDescent="0.3">
      <c r="A248" t="s">
        <v>1170</v>
      </c>
      <c r="B248" t="s">
        <v>2016</v>
      </c>
      <c r="C248" t="s">
        <v>4797</v>
      </c>
      <c r="D248">
        <v>14725</v>
      </c>
      <c r="E248" s="3">
        <f>Table1[[#This Row],[Percent Home]]</f>
        <v>0.78048780487804881</v>
      </c>
      <c r="F248" s="3">
        <f>Table1[[#This Row],[Percent Away]]</f>
        <v>0.51724137931034486</v>
      </c>
      <c r="G248">
        <v>45</v>
      </c>
      <c r="H248">
        <v>10</v>
      </c>
      <c r="I248" s="2">
        <f>SUMIFS('Player Stats'!D:D, 'Player Stats'!B:B, Table1[[#This Row],[Away Team]], 'Player Stats'!A:A, Table1[[#This Row],[id]])</f>
        <v>29</v>
      </c>
      <c r="J248" s="2">
        <f>SUMIFS('Player Stats'!D:D, 'Player Stats'!B:B, Table1[[#This Row],[Home Team]], 'Player Stats'!A:A, Table1[[#This Row],[id]])</f>
        <v>41</v>
      </c>
      <c r="K248">
        <f>SUMIFS('Player Stats'!F:F, 'Player Stats'!B:B, Table1[[#This Row],[Away Team]], 'Player Stats'!A:A, Table1[[#This Row],[id]])</f>
        <v>15</v>
      </c>
      <c r="L248">
        <f>SUMIFS('Player Stats'!F:F, 'Player Stats'!B:B,Table1[[#This Row],[Home Team]], 'Player Stats'!A:A, Table1[[#This Row],[id]])</f>
        <v>32</v>
      </c>
      <c r="M248" s="3">
        <f>Table1[[#This Row],[Passing Completions Home]]/Table1[[#This Row],[Passing Attempts Home]]</f>
        <v>0.78048780487804881</v>
      </c>
      <c r="N248" s="3">
        <f>Table1[[#This Row],[Passing Completions Away]]/Table1[[#This Row],[Passing Attemps Away]]</f>
        <v>0.51724137931034486</v>
      </c>
      <c r="O248" s="7">
        <f>Table1[[#This Row],[Passing Attemps Away]]-Table1[[#This Row],[Passing Completions Away]]</f>
        <v>14</v>
      </c>
      <c r="P248" s="7">
        <f>Table1[[#This Row],[Passing Attempts Home]]-Table1[[#This Row],[Passing Completions Home]]</f>
        <v>9</v>
      </c>
      <c r="Q248" s="7"/>
    </row>
    <row r="249" spans="1:17" x14ac:dyDescent="0.3">
      <c r="A249" t="s">
        <v>846</v>
      </c>
      <c r="B249" t="s">
        <v>730</v>
      </c>
      <c r="C249" t="s">
        <v>4843</v>
      </c>
      <c r="D249">
        <v>13235</v>
      </c>
      <c r="E249" s="3">
        <f>Table1[[#This Row],[Percent Home]]</f>
        <v>0.6216216216216216</v>
      </c>
      <c r="F249" s="3">
        <f>Table1[[#This Row],[Percent Away]]</f>
        <v>0.5625</v>
      </c>
      <c r="G249">
        <v>42</v>
      </c>
      <c r="H249">
        <v>13</v>
      </c>
      <c r="I249" s="2">
        <f>SUMIFS('Player Stats'!D:D, 'Player Stats'!B:B, Table1[[#This Row],[Away Team]], 'Player Stats'!A:A, Table1[[#This Row],[id]])</f>
        <v>16</v>
      </c>
      <c r="J249" s="2">
        <f>SUMIFS('Player Stats'!D:D, 'Player Stats'!B:B, Table1[[#This Row],[Home Team]], 'Player Stats'!A:A, Table1[[#This Row],[id]])</f>
        <v>37</v>
      </c>
      <c r="K249">
        <f>SUMIFS('Player Stats'!F:F, 'Player Stats'!B:B, Table1[[#This Row],[Away Team]], 'Player Stats'!A:A, Table1[[#This Row],[id]])</f>
        <v>9</v>
      </c>
      <c r="L249">
        <f>SUMIFS('Player Stats'!F:F, 'Player Stats'!B:B,Table1[[#This Row],[Home Team]], 'Player Stats'!A:A, Table1[[#This Row],[id]])</f>
        <v>23</v>
      </c>
      <c r="M249" s="3">
        <f>Table1[[#This Row],[Passing Completions Home]]/Table1[[#This Row],[Passing Attempts Home]]</f>
        <v>0.6216216216216216</v>
      </c>
      <c r="N249" s="3">
        <f>Table1[[#This Row],[Passing Completions Away]]/Table1[[#This Row],[Passing Attemps Away]]</f>
        <v>0.5625</v>
      </c>
      <c r="O249" s="7">
        <f>Table1[[#This Row],[Passing Attemps Away]]-Table1[[#This Row],[Passing Completions Away]]</f>
        <v>7</v>
      </c>
      <c r="P249" s="7">
        <f>Table1[[#This Row],[Passing Attempts Home]]-Table1[[#This Row],[Passing Completions Home]]</f>
        <v>14</v>
      </c>
      <c r="Q249" s="7"/>
    </row>
    <row r="250" spans="1:17" x14ac:dyDescent="0.3">
      <c r="A250" t="s">
        <v>1273</v>
      </c>
      <c r="B250" t="s">
        <v>767</v>
      </c>
      <c r="C250" t="s">
        <v>4824</v>
      </c>
      <c r="D250">
        <v>10222</v>
      </c>
      <c r="E250" s="3">
        <f>Table1[[#This Row],[Percent Home]]</f>
        <v>0.61764705882352944</v>
      </c>
      <c r="F250" s="3">
        <f>Table1[[#This Row],[Percent Away]]</f>
        <v>0.42857142857142855</v>
      </c>
      <c r="G250">
        <v>41</v>
      </c>
      <c r="H250">
        <v>14</v>
      </c>
      <c r="I250" s="2">
        <f>SUMIFS('Player Stats'!D:D, 'Player Stats'!B:B, Table1[[#This Row],[Away Team]], 'Player Stats'!A:A, Table1[[#This Row],[id]])</f>
        <v>35</v>
      </c>
      <c r="J250" s="2">
        <f>SUMIFS('Player Stats'!D:D, 'Player Stats'!B:B, Table1[[#This Row],[Home Team]], 'Player Stats'!A:A, Table1[[#This Row],[id]])</f>
        <v>34</v>
      </c>
      <c r="K250">
        <f>SUMIFS('Player Stats'!F:F, 'Player Stats'!B:B, Table1[[#This Row],[Away Team]], 'Player Stats'!A:A, Table1[[#This Row],[id]])</f>
        <v>15</v>
      </c>
      <c r="L250">
        <f>SUMIFS('Player Stats'!F:F, 'Player Stats'!B:B,Table1[[#This Row],[Home Team]], 'Player Stats'!A:A, Table1[[#This Row],[id]])</f>
        <v>21</v>
      </c>
      <c r="M250" s="3">
        <f>Table1[[#This Row],[Passing Completions Home]]/Table1[[#This Row],[Passing Attempts Home]]</f>
        <v>0.61764705882352944</v>
      </c>
      <c r="N250" s="3">
        <f>Table1[[#This Row],[Passing Completions Away]]/Table1[[#This Row],[Passing Attemps Away]]</f>
        <v>0.42857142857142855</v>
      </c>
      <c r="O250" s="7">
        <f>Table1[[#This Row],[Passing Attemps Away]]-Table1[[#This Row],[Passing Completions Away]]</f>
        <v>20</v>
      </c>
      <c r="P250" s="7">
        <f>Table1[[#This Row],[Passing Attempts Home]]-Table1[[#This Row],[Passing Completions Home]]</f>
        <v>13</v>
      </c>
      <c r="Q250" s="7"/>
    </row>
    <row r="251" spans="1:17" x14ac:dyDescent="0.3">
      <c r="A251" t="s">
        <v>826</v>
      </c>
      <c r="B251" t="s">
        <v>806</v>
      </c>
      <c r="C251" t="s">
        <v>4839</v>
      </c>
      <c r="D251">
        <v>10225</v>
      </c>
      <c r="E251" s="3">
        <f>Table1[[#This Row],[Percent Home]]</f>
        <v>0.2857142857142857</v>
      </c>
      <c r="F251" s="3">
        <f>Table1[[#This Row],[Percent Away]]</f>
        <v>0.70270270270270274</v>
      </c>
      <c r="G251">
        <v>14</v>
      </c>
      <c r="H251">
        <v>41</v>
      </c>
      <c r="I251" s="2">
        <f>SUMIFS('Player Stats'!D:D, 'Player Stats'!B:B, Table1[[#This Row],[Away Team]], 'Player Stats'!A:A, Table1[[#This Row],[id]])</f>
        <v>37</v>
      </c>
      <c r="J251" s="2">
        <f>SUMIFS('Player Stats'!D:D, 'Player Stats'!B:B, Table1[[#This Row],[Home Team]], 'Player Stats'!A:A, Table1[[#This Row],[id]])</f>
        <v>14</v>
      </c>
      <c r="K251">
        <f>SUMIFS('Player Stats'!F:F, 'Player Stats'!B:B, Table1[[#This Row],[Away Team]], 'Player Stats'!A:A, Table1[[#This Row],[id]])</f>
        <v>26</v>
      </c>
      <c r="L251">
        <f>SUMIFS('Player Stats'!F:F, 'Player Stats'!B:B,Table1[[#This Row],[Home Team]], 'Player Stats'!A:A, Table1[[#This Row],[id]])</f>
        <v>4</v>
      </c>
      <c r="M251" s="3">
        <f>Table1[[#This Row],[Passing Completions Home]]/Table1[[#This Row],[Passing Attempts Home]]</f>
        <v>0.2857142857142857</v>
      </c>
      <c r="N251" s="3">
        <f>Table1[[#This Row],[Passing Completions Away]]/Table1[[#This Row],[Passing Attemps Away]]</f>
        <v>0.70270270270270274</v>
      </c>
      <c r="O251" s="7">
        <f>Table1[[#This Row],[Passing Attemps Away]]-Table1[[#This Row],[Passing Completions Away]]</f>
        <v>11</v>
      </c>
      <c r="P251" s="7">
        <f>Table1[[#This Row],[Passing Attempts Home]]-Table1[[#This Row],[Passing Completions Home]]</f>
        <v>10</v>
      </c>
      <c r="Q251" s="7"/>
    </row>
    <row r="252" spans="1:17" x14ac:dyDescent="0.3">
      <c r="A252" t="s">
        <v>648</v>
      </c>
      <c r="B252" t="s">
        <v>611</v>
      </c>
      <c r="C252" t="s">
        <v>4835</v>
      </c>
      <c r="D252">
        <v>10213</v>
      </c>
      <c r="E252" s="3">
        <f>Table1[[#This Row],[Percent Home]]</f>
        <v>0.51851851851851849</v>
      </c>
      <c r="F252" s="3">
        <f>Table1[[#This Row],[Percent Away]]</f>
        <v>0.42857142857142855</v>
      </c>
      <c r="G252">
        <v>24</v>
      </c>
      <c r="H252">
        <v>31</v>
      </c>
      <c r="I252" s="2">
        <f>SUMIFS('Player Stats'!D:D, 'Player Stats'!B:B, Table1[[#This Row],[Away Team]], 'Player Stats'!A:A, Table1[[#This Row],[id]])</f>
        <v>21</v>
      </c>
      <c r="J252" s="2">
        <f>SUMIFS('Player Stats'!D:D, 'Player Stats'!B:B, Table1[[#This Row],[Home Team]], 'Player Stats'!A:A, Table1[[#This Row],[id]])</f>
        <v>27</v>
      </c>
      <c r="K252">
        <f>SUMIFS('Player Stats'!F:F, 'Player Stats'!B:B, Table1[[#This Row],[Away Team]], 'Player Stats'!A:A, Table1[[#This Row],[id]])</f>
        <v>9</v>
      </c>
      <c r="L252">
        <f>SUMIFS('Player Stats'!F:F, 'Player Stats'!B:B,Table1[[#This Row],[Home Team]], 'Player Stats'!A:A, Table1[[#This Row],[id]])</f>
        <v>14</v>
      </c>
      <c r="M252" s="3">
        <f>Table1[[#This Row],[Passing Completions Home]]/Table1[[#This Row],[Passing Attempts Home]]</f>
        <v>0.51851851851851849</v>
      </c>
      <c r="N252" s="3">
        <f>Table1[[#This Row],[Passing Completions Away]]/Table1[[#This Row],[Passing Attemps Away]]</f>
        <v>0.42857142857142855</v>
      </c>
      <c r="O252" s="7">
        <f>Table1[[#This Row],[Passing Attemps Away]]-Table1[[#This Row],[Passing Completions Away]]</f>
        <v>12</v>
      </c>
      <c r="P252" s="7">
        <f>Table1[[#This Row],[Passing Attempts Home]]-Table1[[#This Row],[Passing Completions Home]]</f>
        <v>13</v>
      </c>
      <c r="Q252" s="7"/>
    </row>
    <row r="253" spans="1:17" x14ac:dyDescent="0.3">
      <c r="A253" t="s">
        <v>828</v>
      </c>
      <c r="B253" t="s">
        <v>826</v>
      </c>
      <c r="C253" t="s">
        <v>4821</v>
      </c>
      <c r="D253">
        <v>8734</v>
      </c>
      <c r="E253" s="3">
        <f>Table1[[#This Row],[Percent Home]]</f>
        <v>0.625</v>
      </c>
      <c r="F253" s="3">
        <f>Table1[[#This Row],[Percent Away]]</f>
        <v>0.58181818181818179</v>
      </c>
      <c r="G253">
        <v>31</v>
      </c>
      <c r="H253">
        <v>24</v>
      </c>
      <c r="I253" s="2">
        <f>SUMIFS('Player Stats'!D:D, 'Player Stats'!B:B, Table1[[#This Row],[Away Team]], 'Player Stats'!A:A, Table1[[#This Row],[id]])</f>
        <v>55</v>
      </c>
      <c r="J253" s="2">
        <f>SUMIFS('Player Stats'!D:D, 'Player Stats'!B:B, Table1[[#This Row],[Home Team]], 'Player Stats'!A:A, Table1[[#This Row],[id]])</f>
        <v>40</v>
      </c>
      <c r="K253">
        <f>SUMIFS('Player Stats'!F:F, 'Player Stats'!B:B, Table1[[#This Row],[Away Team]], 'Player Stats'!A:A, Table1[[#This Row],[id]])</f>
        <v>32</v>
      </c>
      <c r="L253">
        <f>SUMIFS('Player Stats'!F:F, 'Player Stats'!B:B,Table1[[#This Row],[Home Team]], 'Player Stats'!A:A, Table1[[#This Row],[id]])</f>
        <v>25</v>
      </c>
      <c r="M253" s="3">
        <f>Table1[[#This Row],[Passing Completions Home]]/Table1[[#This Row],[Passing Attempts Home]]</f>
        <v>0.625</v>
      </c>
      <c r="N253" s="3">
        <f>Table1[[#This Row],[Passing Completions Away]]/Table1[[#This Row],[Passing Attemps Away]]</f>
        <v>0.58181818181818179</v>
      </c>
      <c r="O253" s="7">
        <f>Table1[[#This Row],[Passing Attemps Away]]-Table1[[#This Row],[Passing Completions Away]]</f>
        <v>23</v>
      </c>
      <c r="P253" s="7">
        <f>Table1[[#This Row],[Passing Attempts Home]]-Table1[[#This Row],[Passing Completions Home]]</f>
        <v>15</v>
      </c>
      <c r="Q253" s="7"/>
    </row>
    <row r="254" spans="1:17" x14ac:dyDescent="0.3">
      <c r="A254" t="s">
        <v>570</v>
      </c>
      <c r="B254" t="s">
        <v>1153</v>
      </c>
      <c r="C254" t="s">
        <v>4803</v>
      </c>
      <c r="D254">
        <v>10204</v>
      </c>
      <c r="E254" s="3">
        <f>Table1[[#This Row],[Percent Home]]</f>
        <v>0.79166666666666663</v>
      </c>
      <c r="F254" s="3">
        <f>Table1[[#This Row],[Percent Away]]</f>
        <v>0.62068965517241381</v>
      </c>
      <c r="G254">
        <v>45</v>
      </c>
      <c r="H254">
        <v>10</v>
      </c>
      <c r="I254" s="2">
        <f>SUMIFS('Player Stats'!D:D, 'Player Stats'!B:B, Table1[[#This Row],[Away Team]], 'Player Stats'!A:A, Table1[[#This Row],[id]])</f>
        <v>29</v>
      </c>
      <c r="J254" s="2">
        <f>SUMIFS('Player Stats'!D:D, 'Player Stats'!B:B, Table1[[#This Row],[Home Team]], 'Player Stats'!A:A, Table1[[#This Row],[id]])</f>
        <v>24</v>
      </c>
      <c r="K254">
        <f>SUMIFS('Player Stats'!F:F, 'Player Stats'!B:B, Table1[[#This Row],[Away Team]], 'Player Stats'!A:A, Table1[[#This Row],[id]])</f>
        <v>18</v>
      </c>
      <c r="L254">
        <f>SUMIFS('Player Stats'!F:F, 'Player Stats'!B:B,Table1[[#This Row],[Home Team]], 'Player Stats'!A:A, Table1[[#This Row],[id]])</f>
        <v>19</v>
      </c>
      <c r="M254" s="3">
        <f>Table1[[#This Row],[Passing Completions Home]]/Table1[[#This Row],[Passing Attempts Home]]</f>
        <v>0.79166666666666663</v>
      </c>
      <c r="N254" s="3">
        <f>Table1[[#This Row],[Passing Completions Away]]/Table1[[#This Row],[Passing Attemps Away]]</f>
        <v>0.62068965517241381</v>
      </c>
      <c r="O254" s="7">
        <f>Table1[[#This Row],[Passing Attemps Away]]-Table1[[#This Row],[Passing Completions Away]]</f>
        <v>11</v>
      </c>
      <c r="P254" s="7">
        <f>Table1[[#This Row],[Passing Attempts Home]]-Table1[[#This Row],[Passing Completions Home]]</f>
        <v>5</v>
      </c>
      <c r="Q254" s="7"/>
    </row>
    <row r="255" spans="1:17" x14ac:dyDescent="0.3">
      <c r="A255" t="s">
        <v>767</v>
      </c>
      <c r="B255" t="s">
        <v>828</v>
      </c>
      <c r="C255" t="s">
        <v>4837</v>
      </c>
      <c r="D255">
        <v>7318</v>
      </c>
      <c r="E255" s="3">
        <f>Table1[[#This Row],[Percent Home]]</f>
        <v>0.625</v>
      </c>
      <c r="F255" s="3">
        <f>Table1[[#This Row],[Percent Away]]</f>
        <v>0.67647058823529416</v>
      </c>
      <c r="G255">
        <v>30</v>
      </c>
      <c r="H255">
        <v>25</v>
      </c>
      <c r="I255" s="2">
        <f>SUMIFS('Player Stats'!D:D, 'Player Stats'!B:B, Table1[[#This Row],[Away Team]], 'Player Stats'!A:A, Table1[[#This Row],[id]])</f>
        <v>34</v>
      </c>
      <c r="J255" s="2">
        <f>SUMIFS('Player Stats'!D:D, 'Player Stats'!B:B, Table1[[#This Row],[Home Team]], 'Player Stats'!A:A, Table1[[#This Row],[id]])</f>
        <v>32</v>
      </c>
      <c r="K255">
        <f>SUMIFS('Player Stats'!F:F, 'Player Stats'!B:B, Table1[[#This Row],[Away Team]], 'Player Stats'!A:A, Table1[[#This Row],[id]])</f>
        <v>23</v>
      </c>
      <c r="L255">
        <f>SUMIFS('Player Stats'!F:F, 'Player Stats'!B:B,Table1[[#This Row],[Home Team]], 'Player Stats'!A:A, Table1[[#This Row],[id]])</f>
        <v>20</v>
      </c>
      <c r="M255" s="3">
        <f>Table1[[#This Row],[Passing Completions Home]]/Table1[[#This Row],[Passing Attempts Home]]</f>
        <v>0.625</v>
      </c>
      <c r="N255" s="3">
        <f>Table1[[#This Row],[Passing Completions Away]]/Table1[[#This Row],[Passing Attemps Away]]</f>
        <v>0.67647058823529416</v>
      </c>
      <c r="O255" s="7">
        <f>Table1[[#This Row],[Passing Attemps Away]]-Table1[[#This Row],[Passing Completions Away]]</f>
        <v>11</v>
      </c>
      <c r="P255" s="7">
        <f>Table1[[#This Row],[Passing Attempts Home]]-Table1[[#This Row],[Passing Completions Home]]</f>
        <v>12</v>
      </c>
      <c r="Q255" s="7"/>
    </row>
    <row r="256" spans="1:17" x14ac:dyDescent="0.3">
      <c r="A256" t="s">
        <v>1448</v>
      </c>
      <c r="B256" t="s">
        <v>165</v>
      </c>
      <c r="C256" t="s">
        <v>4812</v>
      </c>
      <c r="D256">
        <v>8731</v>
      </c>
      <c r="E256" s="3">
        <f>Table1[[#This Row],[Percent Home]]</f>
        <v>0.66666666666666663</v>
      </c>
      <c r="F256" s="3">
        <f>Table1[[#This Row],[Percent Away]]</f>
        <v>0.6333333333333333</v>
      </c>
      <c r="G256">
        <v>31</v>
      </c>
      <c r="H256">
        <v>24</v>
      </c>
      <c r="I256" s="2">
        <f>SUMIFS('Player Stats'!D:D, 'Player Stats'!B:B, Table1[[#This Row],[Away Team]], 'Player Stats'!A:A, Table1[[#This Row],[id]])</f>
        <v>30</v>
      </c>
      <c r="J256" s="2">
        <f>SUMIFS('Player Stats'!D:D, 'Player Stats'!B:B, Table1[[#This Row],[Home Team]], 'Player Stats'!A:A, Table1[[#This Row],[id]])</f>
        <v>27</v>
      </c>
      <c r="K256">
        <f>SUMIFS('Player Stats'!F:F, 'Player Stats'!B:B, Table1[[#This Row],[Away Team]], 'Player Stats'!A:A, Table1[[#This Row],[id]])</f>
        <v>19</v>
      </c>
      <c r="L256">
        <f>SUMIFS('Player Stats'!F:F, 'Player Stats'!B:B,Table1[[#This Row],[Home Team]], 'Player Stats'!A:A, Table1[[#This Row],[id]])</f>
        <v>18</v>
      </c>
      <c r="M256" s="3">
        <f>Table1[[#This Row],[Passing Completions Home]]/Table1[[#This Row],[Passing Attempts Home]]</f>
        <v>0.66666666666666663</v>
      </c>
      <c r="N256" s="3">
        <f>Table1[[#This Row],[Passing Completions Away]]/Table1[[#This Row],[Passing Attemps Away]]</f>
        <v>0.6333333333333333</v>
      </c>
      <c r="O256" s="7">
        <f>Table1[[#This Row],[Passing Attemps Away]]-Table1[[#This Row],[Passing Completions Away]]</f>
        <v>11</v>
      </c>
      <c r="P256" s="7">
        <f>Table1[[#This Row],[Passing Attempts Home]]-Table1[[#This Row],[Passing Completions Home]]</f>
        <v>9</v>
      </c>
      <c r="Q256" s="7"/>
    </row>
    <row r="257" spans="1:17" x14ac:dyDescent="0.3">
      <c r="A257" t="s">
        <v>3087</v>
      </c>
      <c r="B257" t="s">
        <v>62</v>
      </c>
      <c r="C257" t="s">
        <v>4857</v>
      </c>
      <c r="D257">
        <v>8717</v>
      </c>
      <c r="E257" s="3">
        <f>Table1[[#This Row],[Percent Home]]</f>
        <v>0.45454545454545453</v>
      </c>
      <c r="F257" s="3">
        <f>Table1[[#This Row],[Percent Away]]</f>
        <v>0.65625</v>
      </c>
      <c r="G257">
        <v>13</v>
      </c>
      <c r="H257">
        <v>42</v>
      </c>
      <c r="I257" s="2">
        <f>SUMIFS('Player Stats'!D:D, 'Player Stats'!B:B, Table1[[#This Row],[Away Team]], 'Player Stats'!A:A, Table1[[#This Row],[id]])</f>
        <v>32</v>
      </c>
      <c r="J257" s="2">
        <f>SUMIFS('Player Stats'!D:D, 'Player Stats'!B:B, Table1[[#This Row],[Home Team]], 'Player Stats'!A:A, Table1[[#This Row],[id]])</f>
        <v>44</v>
      </c>
      <c r="K257">
        <f>SUMIFS('Player Stats'!F:F, 'Player Stats'!B:B, Table1[[#This Row],[Away Team]], 'Player Stats'!A:A, Table1[[#This Row],[id]])</f>
        <v>21</v>
      </c>
      <c r="L257">
        <f>SUMIFS('Player Stats'!F:F, 'Player Stats'!B:B,Table1[[#This Row],[Home Team]], 'Player Stats'!A:A, Table1[[#This Row],[id]])</f>
        <v>20</v>
      </c>
      <c r="M257" s="3">
        <f>Table1[[#This Row],[Passing Completions Home]]/Table1[[#This Row],[Passing Attempts Home]]</f>
        <v>0.45454545454545453</v>
      </c>
      <c r="N257" s="3">
        <f>Table1[[#This Row],[Passing Completions Away]]/Table1[[#This Row],[Passing Attemps Away]]</f>
        <v>0.65625</v>
      </c>
      <c r="O257" s="7">
        <f>Table1[[#This Row],[Passing Attemps Away]]-Table1[[#This Row],[Passing Completions Away]]</f>
        <v>11</v>
      </c>
      <c r="P257" s="7">
        <f>Table1[[#This Row],[Passing Attempts Home]]-Table1[[#This Row],[Passing Completions Home]]</f>
        <v>24</v>
      </c>
      <c r="Q257" s="7"/>
    </row>
    <row r="258" spans="1:17" x14ac:dyDescent="0.3">
      <c r="A258" t="s">
        <v>303</v>
      </c>
      <c r="B258" t="s">
        <v>1021</v>
      </c>
      <c r="C258" t="s">
        <v>4860</v>
      </c>
      <c r="D258">
        <v>7310</v>
      </c>
      <c r="E258" s="3">
        <f>Table1[[#This Row],[Percent Home]]</f>
        <v>0.33333333333333331</v>
      </c>
      <c r="F258" s="3">
        <f>Table1[[#This Row],[Percent Away]]</f>
        <v>0.27272727272727271</v>
      </c>
      <c r="G258">
        <v>34</v>
      </c>
      <c r="H258">
        <v>21</v>
      </c>
      <c r="I258" s="2">
        <f>SUMIFS('Player Stats'!D:D, 'Player Stats'!B:B, Table1[[#This Row],[Away Team]], 'Player Stats'!A:A, Table1[[#This Row],[id]])</f>
        <v>22</v>
      </c>
      <c r="J258" s="2">
        <f>SUMIFS('Player Stats'!D:D, 'Player Stats'!B:B, Table1[[#This Row],[Home Team]], 'Player Stats'!A:A, Table1[[#This Row],[id]])</f>
        <v>24</v>
      </c>
      <c r="K258">
        <f>SUMIFS('Player Stats'!F:F, 'Player Stats'!B:B, Table1[[#This Row],[Away Team]], 'Player Stats'!A:A, Table1[[#This Row],[id]])</f>
        <v>6</v>
      </c>
      <c r="L258">
        <f>SUMIFS('Player Stats'!F:F, 'Player Stats'!B:B,Table1[[#This Row],[Home Team]], 'Player Stats'!A:A, Table1[[#This Row],[id]])</f>
        <v>8</v>
      </c>
      <c r="M258" s="3">
        <f>Table1[[#This Row],[Passing Completions Home]]/Table1[[#This Row],[Passing Attempts Home]]</f>
        <v>0.33333333333333331</v>
      </c>
      <c r="N258" s="3">
        <f>Table1[[#This Row],[Passing Completions Away]]/Table1[[#This Row],[Passing Attemps Away]]</f>
        <v>0.27272727272727271</v>
      </c>
      <c r="O258" s="7">
        <f>Table1[[#This Row],[Passing Attemps Away]]-Table1[[#This Row],[Passing Completions Away]]</f>
        <v>16</v>
      </c>
      <c r="P258" s="7">
        <f>Table1[[#This Row],[Passing Attempts Home]]-Table1[[#This Row],[Passing Completions Home]]</f>
        <v>16</v>
      </c>
      <c r="Q258" s="7"/>
    </row>
    <row r="259" spans="1:17" x14ac:dyDescent="0.3">
      <c r="A259" t="s">
        <v>806</v>
      </c>
      <c r="B259" t="s">
        <v>529</v>
      </c>
      <c r="C259" t="s">
        <v>4820</v>
      </c>
      <c r="D259">
        <v>4409</v>
      </c>
      <c r="E259" s="3">
        <f>Table1[[#This Row],[Percent Home]]</f>
        <v>0.65909090909090906</v>
      </c>
      <c r="F259" s="3">
        <f>Table1[[#This Row],[Percent Away]]</f>
        <v>0.33333333333333331</v>
      </c>
      <c r="G259">
        <v>24</v>
      </c>
      <c r="H259">
        <v>31</v>
      </c>
      <c r="I259" s="2">
        <f>SUMIFS('Player Stats'!D:D, 'Player Stats'!B:B, Table1[[#This Row],[Away Team]], 'Player Stats'!A:A, Table1[[#This Row],[id]])</f>
        <v>21</v>
      </c>
      <c r="J259" s="2">
        <f>SUMIFS('Player Stats'!D:D, 'Player Stats'!B:B, Table1[[#This Row],[Home Team]], 'Player Stats'!A:A, Table1[[#This Row],[id]])</f>
        <v>44</v>
      </c>
      <c r="K259">
        <f>SUMIFS('Player Stats'!F:F, 'Player Stats'!B:B, Table1[[#This Row],[Away Team]], 'Player Stats'!A:A, Table1[[#This Row],[id]])</f>
        <v>7</v>
      </c>
      <c r="L259">
        <f>SUMIFS('Player Stats'!F:F, 'Player Stats'!B:B,Table1[[#This Row],[Home Team]], 'Player Stats'!A:A, Table1[[#This Row],[id]])</f>
        <v>29</v>
      </c>
      <c r="M259" s="3">
        <f>Table1[[#This Row],[Passing Completions Home]]/Table1[[#This Row],[Passing Attempts Home]]</f>
        <v>0.65909090909090906</v>
      </c>
      <c r="N259" s="3">
        <f>Table1[[#This Row],[Passing Completions Away]]/Table1[[#This Row],[Passing Attemps Away]]</f>
        <v>0.33333333333333331</v>
      </c>
      <c r="O259" s="7">
        <f>Table1[[#This Row],[Passing Attemps Away]]-Table1[[#This Row],[Passing Completions Away]]</f>
        <v>14</v>
      </c>
      <c r="P259" s="7">
        <f>Table1[[#This Row],[Passing Attempts Home]]-Table1[[#This Row],[Passing Completions Home]]</f>
        <v>15</v>
      </c>
      <c r="Q259" s="7"/>
    </row>
    <row r="260" spans="1:17" x14ac:dyDescent="0.3">
      <c r="A260" t="s">
        <v>828</v>
      </c>
      <c r="B260" t="s">
        <v>863</v>
      </c>
      <c r="C260" t="s">
        <v>4816</v>
      </c>
      <c r="D260">
        <v>4408</v>
      </c>
      <c r="E260" s="3">
        <f>Table1[[#This Row],[Percent Home]]</f>
        <v>0.67741935483870963</v>
      </c>
      <c r="F260" s="3">
        <f>Table1[[#This Row],[Percent Away]]</f>
        <v>0.41666666666666669</v>
      </c>
      <c r="G260">
        <v>38</v>
      </c>
      <c r="H260">
        <v>17</v>
      </c>
      <c r="I260" s="2">
        <f>SUMIFS('Player Stats'!D:D, 'Player Stats'!B:B, Table1[[#This Row],[Away Team]], 'Player Stats'!A:A, Table1[[#This Row],[id]])</f>
        <v>36</v>
      </c>
      <c r="J260" s="2">
        <f>SUMIFS('Player Stats'!D:D, 'Player Stats'!B:B, Table1[[#This Row],[Home Team]], 'Player Stats'!A:A, Table1[[#This Row],[id]])</f>
        <v>31</v>
      </c>
      <c r="K260">
        <f>SUMIFS('Player Stats'!F:F, 'Player Stats'!B:B, Table1[[#This Row],[Away Team]], 'Player Stats'!A:A, Table1[[#This Row],[id]])</f>
        <v>15</v>
      </c>
      <c r="L260">
        <f>SUMIFS('Player Stats'!F:F, 'Player Stats'!B:B,Table1[[#This Row],[Home Team]], 'Player Stats'!A:A, Table1[[#This Row],[id]])</f>
        <v>21</v>
      </c>
      <c r="M260" s="3">
        <f>Table1[[#This Row],[Passing Completions Home]]/Table1[[#This Row],[Passing Attempts Home]]</f>
        <v>0.67741935483870963</v>
      </c>
      <c r="N260" s="3">
        <f>Table1[[#This Row],[Passing Completions Away]]/Table1[[#This Row],[Passing Attemps Away]]</f>
        <v>0.41666666666666669</v>
      </c>
      <c r="O260" s="7">
        <f>Table1[[#This Row],[Passing Attemps Away]]-Table1[[#This Row],[Passing Completions Away]]</f>
        <v>21</v>
      </c>
      <c r="P260" s="7">
        <f>Table1[[#This Row],[Passing Attempts Home]]-Table1[[#This Row],[Passing Completions Home]]</f>
        <v>10</v>
      </c>
      <c r="Q260" s="7"/>
    </row>
    <row r="261" spans="1:17" x14ac:dyDescent="0.3">
      <c r="A261" t="s">
        <v>1542</v>
      </c>
      <c r="B261" t="s">
        <v>767</v>
      </c>
      <c r="C261" t="s">
        <v>4822</v>
      </c>
      <c r="D261">
        <v>4403</v>
      </c>
      <c r="E261" s="3">
        <f>Table1[[#This Row],[Percent Home]]</f>
        <v>0.41304347826086957</v>
      </c>
      <c r="F261" s="3">
        <f>Table1[[#This Row],[Percent Away]]</f>
        <v>0.5357142857142857</v>
      </c>
      <c r="G261">
        <v>20</v>
      </c>
      <c r="H261">
        <v>35</v>
      </c>
      <c r="I261" s="2">
        <f>SUMIFS('Player Stats'!D:D, 'Player Stats'!B:B, Table1[[#This Row],[Away Team]], 'Player Stats'!A:A, Table1[[#This Row],[id]])</f>
        <v>28</v>
      </c>
      <c r="J261" s="2">
        <f>SUMIFS('Player Stats'!D:D, 'Player Stats'!B:B, Table1[[#This Row],[Home Team]], 'Player Stats'!A:A, Table1[[#This Row],[id]])</f>
        <v>46</v>
      </c>
      <c r="K261">
        <f>SUMIFS('Player Stats'!F:F, 'Player Stats'!B:B, Table1[[#This Row],[Away Team]], 'Player Stats'!A:A, Table1[[#This Row],[id]])</f>
        <v>15</v>
      </c>
      <c r="L261">
        <f>SUMIFS('Player Stats'!F:F, 'Player Stats'!B:B,Table1[[#This Row],[Home Team]], 'Player Stats'!A:A, Table1[[#This Row],[id]])</f>
        <v>19</v>
      </c>
      <c r="M261" s="3">
        <f>Table1[[#This Row],[Passing Completions Home]]/Table1[[#This Row],[Passing Attempts Home]]</f>
        <v>0.41304347826086957</v>
      </c>
      <c r="N261" s="3">
        <f>Table1[[#This Row],[Passing Completions Away]]/Table1[[#This Row],[Passing Attemps Away]]</f>
        <v>0.5357142857142857</v>
      </c>
      <c r="O261" s="7">
        <f>Table1[[#This Row],[Passing Attemps Away]]-Table1[[#This Row],[Passing Completions Away]]</f>
        <v>13</v>
      </c>
      <c r="P261" s="7">
        <f>Table1[[#This Row],[Passing Attempts Home]]-Table1[[#This Row],[Passing Completions Home]]</f>
        <v>27</v>
      </c>
      <c r="Q261" s="7"/>
    </row>
    <row r="262" spans="1:17" x14ac:dyDescent="0.3">
      <c r="A262" t="s">
        <v>1331</v>
      </c>
      <c r="B262" t="s">
        <v>433</v>
      </c>
      <c r="C262" t="s">
        <v>4863</v>
      </c>
      <c r="D262">
        <v>4395</v>
      </c>
      <c r="E262" s="3">
        <f>Table1[[#This Row],[Percent Home]]</f>
        <v>0.5625</v>
      </c>
      <c r="F262" s="3">
        <f>Table1[[#This Row],[Percent Away]]</f>
        <v>0.48780487804878048</v>
      </c>
      <c r="G262">
        <v>38</v>
      </c>
      <c r="H262">
        <v>17</v>
      </c>
      <c r="I262" s="2">
        <f>SUMIFS('Player Stats'!D:D, 'Player Stats'!B:B, Table1[[#This Row],[Away Team]], 'Player Stats'!A:A, Table1[[#This Row],[id]])</f>
        <v>41</v>
      </c>
      <c r="J262" s="2">
        <f>SUMIFS('Player Stats'!D:D, 'Player Stats'!B:B, Table1[[#This Row],[Home Team]], 'Player Stats'!A:A, Table1[[#This Row],[id]])</f>
        <v>16</v>
      </c>
      <c r="K262">
        <f>SUMIFS('Player Stats'!F:F, 'Player Stats'!B:B, Table1[[#This Row],[Away Team]], 'Player Stats'!A:A, Table1[[#This Row],[id]])</f>
        <v>20</v>
      </c>
      <c r="L262">
        <f>SUMIFS('Player Stats'!F:F, 'Player Stats'!B:B,Table1[[#This Row],[Home Team]], 'Player Stats'!A:A, Table1[[#This Row],[id]])</f>
        <v>9</v>
      </c>
      <c r="M262" s="3">
        <f>Table1[[#This Row],[Passing Completions Home]]/Table1[[#This Row],[Passing Attempts Home]]</f>
        <v>0.5625</v>
      </c>
      <c r="N262" s="3">
        <f>Table1[[#This Row],[Passing Completions Away]]/Table1[[#This Row],[Passing Attemps Away]]</f>
        <v>0.48780487804878048</v>
      </c>
      <c r="O262" s="7">
        <f>Table1[[#This Row],[Passing Attemps Away]]-Table1[[#This Row],[Passing Completions Away]]</f>
        <v>21</v>
      </c>
      <c r="P262" s="7">
        <f>Table1[[#This Row],[Passing Attempts Home]]-Table1[[#This Row],[Passing Completions Home]]</f>
        <v>7</v>
      </c>
      <c r="Q262" s="7"/>
    </row>
    <row r="263" spans="1:17" x14ac:dyDescent="0.3">
      <c r="A263" t="s">
        <v>648</v>
      </c>
      <c r="B263" t="s">
        <v>650</v>
      </c>
      <c r="C263" t="s">
        <v>4812</v>
      </c>
      <c r="D263">
        <v>27090</v>
      </c>
      <c r="E263" s="3">
        <f>Table1[[#This Row],[Percent Home]]</f>
        <v>0.6428571428571429</v>
      </c>
      <c r="F263" s="3">
        <f>Table1[[#This Row],[Percent Away]]</f>
        <v>0.5714285714285714</v>
      </c>
      <c r="G263">
        <v>23</v>
      </c>
      <c r="H263">
        <v>31</v>
      </c>
      <c r="I263" s="2">
        <f>SUMIFS('Player Stats'!D:D, 'Player Stats'!B:B, Table1[[#This Row],[Away Team]], 'Player Stats'!A:A, Table1[[#This Row],[id]])</f>
        <v>21</v>
      </c>
      <c r="J263" s="2">
        <f>SUMIFS('Player Stats'!D:D, 'Player Stats'!B:B, Table1[[#This Row],[Home Team]], 'Player Stats'!A:A, Table1[[#This Row],[id]])</f>
        <v>28</v>
      </c>
      <c r="K263">
        <f>SUMIFS('Player Stats'!F:F, 'Player Stats'!B:B, Table1[[#This Row],[Away Team]], 'Player Stats'!A:A, Table1[[#This Row],[id]])</f>
        <v>12</v>
      </c>
      <c r="L263">
        <f>SUMIFS('Player Stats'!F:F, 'Player Stats'!B:B,Table1[[#This Row],[Home Team]], 'Player Stats'!A:A, Table1[[#This Row],[id]])</f>
        <v>18</v>
      </c>
      <c r="M263" s="3">
        <f>Table1[[#This Row],[Passing Completions Home]]/Table1[[#This Row],[Passing Attempts Home]]</f>
        <v>0.6428571428571429</v>
      </c>
      <c r="N263" s="3">
        <f>Table1[[#This Row],[Passing Completions Away]]/Table1[[#This Row],[Passing Attemps Away]]</f>
        <v>0.5714285714285714</v>
      </c>
      <c r="O263" s="7">
        <f>Table1[[#This Row],[Passing Attemps Away]]-Table1[[#This Row],[Passing Completions Away]]</f>
        <v>9</v>
      </c>
      <c r="P263" s="7">
        <f>Table1[[#This Row],[Passing Attempts Home]]-Table1[[#This Row],[Passing Completions Home]]</f>
        <v>10</v>
      </c>
      <c r="Q263" s="7"/>
    </row>
    <row r="264" spans="1:17" x14ac:dyDescent="0.3">
      <c r="A264" t="s">
        <v>886</v>
      </c>
      <c r="B264" t="s">
        <v>808</v>
      </c>
      <c r="C264" t="s">
        <v>4816</v>
      </c>
      <c r="D264">
        <v>25523</v>
      </c>
      <c r="E264" s="3">
        <f>Table1[[#This Row],[Percent Home]]</f>
        <v>0.53125</v>
      </c>
      <c r="F264" s="3">
        <f>Table1[[#This Row],[Percent Away]]</f>
        <v>0.60465116279069764</v>
      </c>
      <c r="G264">
        <v>37</v>
      </c>
      <c r="H264">
        <v>17</v>
      </c>
      <c r="I264" s="2">
        <f>SUMIFS('Player Stats'!D:D, 'Player Stats'!B:B, Table1[[#This Row],[Away Team]], 'Player Stats'!A:A, Table1[[#This Row],[id]])</f>
        <v>43</v>
      </c>
      <c r="J264" s="2">
        <f>SUMIFS('Player Stats'!D:D, 'Player Stats'!B:B, Table1[[#This Row],[Home Team]], 'Player Stats'!A:A, Table1[[#This Row],[id]])</f>
        <v>32</v>
      </c>
      <c r="K264">
        <f>SUMIFS('Player Stats'!F:F, 'Player Stats'!B:B, Table1[[#This Row],[Away Team]], 'Player Stats'!A:A, Table1[[#This Row],[id]])</f>
        <v>26</v>
      </c>
      <c r="L264">
        <f>SUMIFS('Player Stats'!F:F, 'Player Stats'!B:B,Table1[[#This Row],[Home Team]], 'Player Stats'!A:A, Table1[[#This Row],[id]])</f>
        <v>17</v>
      </c>
      <c r="M264" s="3">
        <f>Table1[[#This Row],[Passing Completions Home]]/Table1[[#This Row],[Passing Attempts Home]]</f>
        <v>0.53125</v>
      </c>
      <c r="N264" s="3">
        <f>Table1[[#This Row],[Passing Completions Away]]/Table1[[#This Row],[Passing Attemps Away]]</f>
        <v>0.60465116279069764</v>
      </c>
      <c r="O264" s="7">
        <f>Table1[[#This Row],[Passing Attemps Away]]-Table1[[#This Row],[Passing Completions Away]]</f>
        <v>17</v>
      </c>
      <c r="P264" s="7">
        <f>Table1[[#This Row],[Passing Attempts Home]]-Table1[[#This Row],[Passing Completions Home]]</f>
        <v>15</v>
      </c>
      <c r="Q264" s="7"/>
    </row>
    <row r="265" spans="1:17" x14ac:dyDescent="0.3">
      <c r="A265" t="s">
        <v>570</v>
      </c>
      <c r="B265" t="s">
        <v>886</v>
      </c>
      <c r="C265" t="s">
        <v>4822</v>
      </c>
      <c r="D265">
        <v>19270</v>
      </c>
      <c r="E265" s="3">
        <f>Table1[[#This Row],[Percent Home]]</f>
        <v>0.7142857142857143</v>
      </c>
      <c r="F265" s="3">
        <f>Table1[[#This Row],[Percent Away]]</f>
        <v>0.65714285714285714</v>
      </c>
      <c r="G265">
        <v>13</v>
      </c>
      <c r="H265">
        <v>41</v>
      </c>
      <c r="I265" s="2">
        <f>SUMIFS('Player Stats'!D:D, 'Player Stats'!B:B, Table1[[#This Row],[Away Team]], 'Player Stats'!A:A, Table1[[#This Row],[id]])</f>
        <v>35</v>
      </c>
      <c r="J265" s="2">
        <f>SUMIFS('Player Stats'!D:D, 'Player Stats'!B:B, Table1[[#This Row],[Home Team]], 'Player Stats'!A:A, Table1[[#This Row],[id]])</f>
        <v>49</v>
      </c>
      <c r="K265">
        <f>SUMIFS('Player Stats'!F:F, 'Player Stats'!B:B, Table1[[#This Row],[Away Team]], 'Player Stats'!A:A, Table1[[#This Row],[id]])</f>
        <v>23</v>
      </c>
      <c r="L265">
        <f>SUMIFS('Player Stats'!F:F, 'Player Stats'!B:B,Table1[[#This Row],[Home Team]], 'Player Stats'!A:A, Table1[[#This Row],[id]])</f>
        <v>35</v>
      </c>
      <c r="M265" s="3">
        <f>Table1[[#This Row],[Passing Completions Home]]/Table1[[#This Row],[Passing Attempts Home]]</f>
        <v>0.7142857142857143</v>
      </c>
      <c r="N265" s="3">
        <f>Table1[[#This Row],[Passing Completions Away]]/Table1[[#This Row],[Passing Attemps Away]]</f>
        <v>0.65714285714285714</v>
      </c>
      <c r="O265" s="7">
        <f>Table1[[#This Row],[Passing Attemps Away]]-Table1[[#This Row],[Passing Completions Away]]</f>
        <v>12</v>
      </c>
      <c r="P265" s="7">
        <f>Table1[[#This Row],[Passing Attempts Home]]-Table1[[#This Row],[Passing Completions Home]]</f>
        <v>14</v>
      </c>
      <c r="Q265" s="7"/>
    </row>
    <row r="266" spans="1:17" x14ac:dyDescent="0.3">
      <c r="A266" t="s">
        <v>343</v>
      </c>
      <c r="B266" t="s">
        <v>505</v>
      </c>
      <c r="C266" t="s">
        <v>4836</v>
      </c>
      <c r="D266">
        <v>19262</v>
      </c>
      <c r="E266" s="3">
        <f>Table1[[#This Row],[Percent Home]]</f>
        <v>0.58333333333333337</v>
      </c>
      <c r="F266" s="3">
        <f>Table1[[#This Row],[Percent Away]]</f>
        <v>0.41379310344827586</v>
      </c>
      <c r="G266">
        <v>34</v>
      </c>
      <c r="H266">
        <v>20</v>
      </c>
      <c r="I266" s="2">
        <f>SUMIFS('Player Stats'!D:D, 'Player Stats'!B:B, Table1[[#This Row],[Away Team]], 'Player Stats'!A:A, Table1[[#This Row],[id]])</f>
        <v>29</v>
      </c>
      <c r="J266" s="2">
        <f>SUMIFS('Player Stats'!D:D, 'Player Stats'!B:B, Table1[[#This Row],[Home Team]], 'Player Stats'!A:A, Table1[[#This Row],[id]])</f>
        <v>36</v>
      </c>
      <c r="K266">
        <f>SUMIFS('Player Stats'!F:F, 'Player Stats'!B:B, Table1[[#This Row],[Away Team]], 'Player Stats'!A:A, Table1[[#This Row],[id]])</f>
        <v>12</v>
      </c>
      <c r="L266">
        <f>SUMIFS('Player Stats'!F:F, 'Player Stats'!B:B,Table1[[#This Row],[Home Team]], 'Player Stats'!A:A, Table1[[#This Row],[id]])</f>
        <v>21</v>
      </c>
      <c r="M266" s="3">
        <f>Table1[[#This Row],[Passing Completions Home]]/Table1[[#This Row],[Passing Attempts Home]]</f>
        <v>0.58333333333333337</v>
      </c>
      <c r="N266" s="3">
        <f>Table1[[#This Row],[Passing Completions Away]]/Table1[[#This Row],[Passing Attemps Away]]</f>
        <v>0.41379310344827586</v>
      </c>
      <c r="O266" s="7">
        <f>Table1[[#This Row],[Passing Attemps Away]]-Table1[[#This Row],[Passing Completions Away]]</f>
        <v>17</v>
      </c>
      <c r="P266" s="7">
        <f>Table1[[#This Row],[Passing Attempts Home]]-Table1[[#This Row],[Passing Completions Home]]</f>
        <v>15</v>
      </c>
      <c r="Q266" s="7"/>
    </row>
    <row r="267" spans="1:17" x14ac:dyDescent="0.3">
      <c r="A267" t="s">
        <v>611</v>
      </c>
      <c r="B267" t="s">
        <v>1128</v>
      </c>
      <c r="C267" t="s">
        <v>4813</v>
      </c>
      <c r="D267">
        <v>20821</v>
      </c>
      <c r="E267" s="3">
        <f>Table1[[#This Row],[Percent Home]]</f>
        <v>0.56666666666666665</v>
      </c>
      <c r="F267" s="3">
        <f>Table1[[#This Row],[Percent Away]]</f>
        <v>0.41666666666666669</v>
      </c>
      <c r="G267">
        <v>42</v>
      </c>
      <c r="H267">
        <v>12</v>
      </c>
      <c r="I267" s="2">
        <f>SUMIFS('Player Stats'!D:D, 'Player Stats'!B:B, Table1[[#This Row],[Away Team]], 'Player Stats'!A:A, Table1[[#This Row],[id]])</f>
        <v>36</v>
      </c>
      <c r="J267" s="2">
        <f>SUMIFS('Player Stats'!D:D, 'Player Stats'!B:B, Table1[[#This Row],[Home Team]], 'Player Stats'!A:A, Table1[[#This Row],[id]])</f>
        <v>30</v>
      </c>
      <c r="K267">
        <f>SUMIFS('Player Stats'!F:F, 'Player Stats'!B:B, Table1[[#This Row],[Away Team]], 'Player Stats'!A:A, Table1[[#This Row],[id]])</f>
        <v>15</v>
      </c>
      <c r="L267">
        <f>SUMIFS('Player Stats'!F:F, 'Player Stats'!B:B,Table1[[#This Row],[Home Team]], 'Player Stats'!A:A, Table1[[#This Row],[id]])</f>
        <v>17</v>
      </c>
      <c r="M267" s="3">
        <f>Table1[[#This Row],[Passing Completions Home]]/Table1[[#This Row],[Passing Attempts Home]]</f>
        <v>0.56666666666666665</v>
      </c>
      <c r="N267" s="3">
        <f>Table1[[#This Row],[Passing Completions Away]]/Table1[[#This Row],[Passing Attemps Away]]</f>
        <v>0.41666666666666669</v>
      </c>
      <c r="O267" s="7">
        <f>Table1[[#This Row],[Passing Attemps Away]]-Table1[[#This Row],[Passing Completions Away]]</f>
        <v>21</v>
      </c>
      <c r="P267" s="7">
        <f>Table1[[#This Row],[Passing Attempts Home]]-Table1[[#This Row],[Passing Completions Home]]</f>
        <v>13</v>
      </c>
      <c r="Q267" s="7"/>
    </row>
    <row r="268" spans="1:17" x14ac:dyDescent="0.3">
      <c r="A268" t="s">
        <v>786</v>
      </c>
      <c r="B268" t="s">
        <v>477</v>
      </c>
      <c r="C268" t="s">
        <v>4840</v>
      </c>
      <c r="D268">
        <v>19244</v>
      </c>
      <c r="E268" s="3">
        <f>Table1[[#This Row],[Percent Home]]</f>
        <v>0.69230769230769229</v>
      </c>
      <c r="F268" s="3">
        <f>Table1[[#This Row],[Percent Away]]</f>
        <v>0.51282051282051277</v>
      </c>
      <c r="G268">
        <v>28</v>
      </c>
      <c r="H268">
        <v>26</v>
      </c>
      <c r="I268" s="2">
        <f>SUMIFS('Player Stats'!D:D, 'Player Stats'!B:B, Table1[[#This Row],[Away Team]], 'Player Stats'!A:A, Table1[[#This Row],[id]])</f>
        <v>39</v>
      </c>
      <c r="J268" s="2">
        <f>SUMIFS('Player Stats'!D:D, 'Player Stats'!B:B, Table1[[#This Row],[Home Team]], 'Player Stats'!A:A, Table1[[#This Row],[id]])</f>
        <v>39</v>
      </c>
      <c r="K268">
        <f>SUMIFS('Player Stats'!F:F, 'Player Stats'!B:B, Table1[[#This Row],[Away Team]], 'Player Stats'!A:A, Table1[[#This Row],[id]])</f>
        <v>20</v>
      </c>
      <c r="L268">
        <f>SUMIFS('Player Stats'!F:F, 'Player Stats'!B:B,Table1[[#This Row],[Home Team]], 'Player Stats'!A:A, Table1[[#This Row],[id]])</f>
        <v>27</v>
      </c>
      <c r="M268" s="3">
        <f>Table1[[#This Row],[Passing Completions Home]]/Table1[[#This Row],[Passing Attempts Home]]</f>
        <v>0.69230769230769229</v>
      </c>
      <c r="N268" s="3">
        <f>Table1[[#This Row],[Passing Completions Away]]/Table1[[#This Row],[Passing Attemps Away]]</f>
        <v>0.51282051282051277</v>
      </c>
      <c r="O268" s="7">
        <f>Table1[[#This Row],[Passing Attemps Away]]-Table1[[#This Row],[Passing Completions Away]]</f>
        <v>19</v>
      </c>
      <c r="P268" s="7">
        <f>Table1[[#This Row],[Passing Attempts Home]]-Table1[[#This Row],[Passing Completions Home]]</f>
        <v>12</v>
      </c>
      <c r="Q268" s="7"/>
    </row>
    <row r="269" spans="1:17" x14ac:dyDescent="0.3">
      <c r="A269" t="s">
        <v>527</v>
      </c>
      <c r="B269" t="s">
        <v>730</v>
      </c>
      <c r="C269" t="s">
        <v>4836</v>
      </c>
      <c r="D269">
        <v>14741</v>
      </c>
      <c r="E269" s="3">
        <f>Table1[[#This Row],[Percent Home]]</f>
        <v>0.70833333333333337</v>
      </c>
      <c r="F269" s="3">
        <f>Table1[[#This Row],[Percent Away]]</f>
        <v>0.47368421052631576</v>
      </c>
      <c r="G269">
        <v>33</v>
      </c>
      <c r="H269">
        <v>21</v>
      </c>
      <c r="I269" s="2">
        <f>SUMIFS('Player Stats'!D:D, 'Player Stats'!B:B, Table1[[#This Row],[Away Team]], 'Player Stats'!A:A, Table1[[#This Row],[id]])</f>
        <v>19</v>
      </c>
      <c r="J269" s="2">
        <f>SUMIFS('Player Stats'!D:D, 'Player Stats'!B:B, Table1[[#This Row],[Home Team]], 'Player Stats'!A:A, Table1[[#This Row],[id]])</f>
        <v>24</v>
      </c>
      <c r="K269">
        <f>SUMIFS('Player Stats'!F:F, 'Player Stats'!B:B, Table1[[#This Row],[Away Team]], 'Player Stats'!A:A, Table1[[#This Row],[id]])</f>
        <v>9</v>
      </c>
      <c r="L269">
        <f>SUMIFS('Player Stats'!F:F, 'Player Stats'!B:B,Table1[[#This Row],[Home Team]], 'Player Stats'!A:A, Table1[[#This Row],[id]])</f>
        <v>17</v>
      </c>
      <c r="M269" s="3">
        <f>Table1[[#This Row],[Passing Completions Home]]/Table1[[#This Row],[Passing Attempts Home]]</f>
        <v>0.70833333333333337</v>
      </c>
      <c r="N269" s="3">
        <f>Table1[[#This Row],[Passing Completions Away]]/Table1[[#This Row],[Passing Attemps Away]]</f>
        <v>0.47368421052631576</v>
      </c>
      <c r="O269" s="7">
        <f>Table1[[#This Row],[Passing Attemps Away]]-Table1[[#This Row],[Passing Completions Away]]</f>
        <v>10</v>
      </c>
      <c r="P269" s="7">
        <f>Table1[[#This Row],[Passing Attempts Home]]-Table1[[#This Row],[Passing Completions Home]]</f>
        <v>7</v>
      </c>
      <c r="Q269" s="7"/>
    </row>
    <row r="270" spans="1:17" x14ac:dyDescent="0.3">
      <c r="A270" t="s">
        <v>787</v>
      </c>
      <c r="B270" t="s">
        <v>629</v>
      </c>
      <c r="C270" t="s">
        <v>4800</v>
      </c>
      <c r="D270">
        <v>11694</v>
      </c>
      <c r="E270" s="3">
        <f>Table1[[#This Row],[Percent Home]]</f>
        <v>0.61538461538461542</v>
      </c>
      <c r="F270" s="3">
        <f>Table1[[#This Row],[Percent Away]]</f>
        <v>0.59375</v>
      </c>
      <c r="G270">
        <v>24</v>
      </c>
      <c r="H270">
        <v>30</v>
      </c>
      <c r="I270" s="2">
        <f>SUMIFS('Player Stats'!D:D, 'Player Stats'!B:B, Table1[[#This Row],[Away Team]], 'Player Stats'!A:A, Table1[[#This Row],[id]])</f>
        <v>32</v>
      </c>
      <c r="J270" s="2">
        <f>SUMIFS('Player Stats'!D:D, 'Player Stats'!B:B, Table1[[#This Row],[Home Team]], 'Player Stats'!A:A, Table1[[#This Row],[id]])</f>
        <v>39</v>
      </c>
      <c r="K270">
        <f>SUMIFS('Player Stats'!F:F, 'Player Stats'!B:B, Table1[[#This Row],[Away Team]], 'Player Stats'!A:A, Table1[[#This Row],[id]])</f>
        <v>19</v>
      </c>
      <c r="L270">
        <f>SUMIFS('Player Stats'!F:F, 'Player Stats'!B:B,Table1[[#This Row],[Home Team]], 'Player Stats'!A:A, Table1[[#This Row],[id]])</f>
        <v>24</v>
      </c>
      <c r="M270" s="3">
        <f>Table1[[#This Row],[Passing Completions Home]]/Table1[[#This Row],[Passing Attempts Home]]</f>
        <v>0.61538461538461542</v>
      </c>
      <c r="N270" s="3">
        <f>Table1[[#This Row],[Passing Completions Away]]/Table1[[#This Row],[Passing Attemps Away]]</f>
        <v>0.59375</v>
      </c>
      <c r="O270" s="7">
        <f>Table1[[#This Row],[Passing Attemps Away]]-Table1[[#This Row],[Passing Completions Away]]</f>
        <v>13</v>
      </c>
      <c r="P270" s="7">
        <f>Table1[[#This Row],[Passing Attempts Home]]-Table1[[#This Row],[Passing Completions Home]]</f>
        <v>15</v>
      </c>
      <c r="Q270" s="7"/>
    </row>
    <row r="271" spans="1:17" x14ac:dyDescent="0.3">
      <c r="A271" t="s">
        <v>1273</v>
      </c>
      <c r="B271" t="s">
        <v>806</v>
      </c>
      <c r="C271" t="s">
        <v>4820</v>
      </c>
      <c r="D271">
        <v>8737</v>
      </c>
      <c r="E271" s="3">
        <f>Table1[[#This Row],[Percent Home]]</f>
        <v>0.6785714285714286</v>
      </c>
      <c r="F271" s="3">
        <f>Table1[[#This Row],[Percent Away]]</f>
        <v>0.64444444444444449</v>
      </c>
      <c r="G271">
        <v>34</v>
      </c>
      <c r="H271">
        <v>20</v>
      </c>
      <c r="I271" s="2">
        <f>SUMIFS('Player Stats'!D:D, 'Player Stats'!B:B, Table1[[#This Row],[Away Team]], 'Player Stats'!A:A, Table1[[#This Row],[id]])</f>
        <v>45</v>
      </c>
      <c r="J271" s="2">
        <f>SUMIFS('Player Stats'!D:D, 'Player Stats'!B:B, Table1[[#This Row],[Home Team]], 'Player Stats'!A:A, Table1[[#This Row],[id]])</f>
        <v>28</v>
      </c>
      <c r="K271">
        <f>SUMIFS('Player Stats'!F:F, 'Player Stats'!B:B, Table1[[#This Row],[Away Team]], 'Player Stats'!A:A, Table1[[#This Row],[id]])</f>
        <v>29</v>
      </c>
      <c r="L271">
        <f>SUMIFS('Player Stats'!F:F, 'Player Stats'!B:B,Table1[[#This Row],[Home Team]], 'Player Stats'!A:A, Table1[[#This Row],[id]])</f>
        <v>19</v>
      </c>
      <c r="M271" s="3">
        <f>Table1[[#This Row],[Passing Completions Home]]/Table1[[#This Row],[Passing Attempts Home]]</f>
        <v>0.6785714285714286</v>
      </c>
      <c r="N271" s="3">
        <f>Table1[[#This Row],[Passing Completions Away]]/Table1[[#This Row],[Passing Attemps Away]]</f>
        <v>0.64444444444444449</v>
      </c>
      <c r="O271" s="7">
        <f>Table1[[#This Row],[Passing Attemps Away]]-Table1[[#This Row],[Passing Completions Away]]</f>
        <v>16</v>
      </c>
      <c r="P271" s="7">
        <f>Table1[[#This Row],[Passing Attempts Home]]-Table1[[#This Row],[Passing Completions Home]]</f>
        <v>9</v>
      </c>
      <c r="Q271" s="7"/>
    </row>
    <row r="272" spans="1:17" x14ac:dyDescent="0.3">
      <c r="A272" t="s">
        <v>828</v>
      </c>
      <c r="B272" t="s">
        <v>826</v>
      </c>
      <c r="C272" t="s">
        <v>4821</v>
      </c>
      <c r="D272">
        <v>5903</v>
      </c>
      <c r="E272" s="3">
        <f>Table1[[#This Row],[Percent Home]]</f>
        <v>0.53658536585365857</v>
      </c>
      <c r="F272" s="3">
        <f>Table1[[#This Row],[Percent Away]]</f>
        <v>0.5</v>
      </c>
      <c r="G272">
        <v>17</v>
      </c>
      <c r="H272">
        <v>37</v>
      </c>
      <c r="I272" s="2">
        <f>SUMIFS('Player Stats'!D:D, 'Player Stats'!B:B, Table1[[#This Row],[Away Team]], 'Player Stats'!A:A, Table1[[#This Row],[id]])</f>
        <v>26</v>
      </c>
      <c r="J272" s="2">
        <f>SUMIFS('Player Stats'!D:D, 'Player Stats'!B:B, Table1[[#This Row],[Home Team]], 'Player Stats'!A:A, Table1[[#This Row],[id]])</f>
        <v>41</v>
      </c>
      <c r="K272">
        <f>SUMIFS('Player Stats'!F:F, 'Player Stats'!B:B, Table1[[#This Row],[Away Team]], 'Player Stats'!A:A, Table1[[#This Row],[id]])</f>
        <v>13</v>
      </c>
      <c r="L272">
        <f>SUMIFS('Player Stats'!F:F, 'Player Stats'!B:B,Table1[[#This Row],[Home Team]], 'Player Stats'!A:A, Table1[[#This Row],[id]])</f>
        <v>22</v>
      </c>
      <c r="M272" s="3">
        <f>Table1[[#This Row],[Passing Completions Home]]/Table1[[#This Row],[Passing Attempts Home]]</f>
        <v>0.53658536585365857</v>
      </c>
      <c r="N272" s="3">
        <f>Table1[[#This Row],[Passing Completions Away]]/Table1[[#This Row],[Passing Attemps Away]]</f>
        <v>0.5</v>
      </c>
      <c r="O272" s="7">
        <f>Table1[[#This Row],[Passing Attemps Away]]-Table1[[#This Row],[Passing Completions Away]]</f>
        <v>13</v>
      </c>
      <c r="P272" s="7">
        <f>Table1[[#This Row],[Passing Attempts Home]]-Table1[[#This Row],[Passing Completions Home]]</f>
        <v>19</v>
      </c>
      <c r="Q272" s="7"/>
    </row>
    <row r="273" spans="1:17" x14ac:dyDescent="0.3">
      <c r="A273" t="s">
        <v>629</v>
      </c>
      <c r="B273" t="s">
        <v>1331</v>
      </c>
      <c r="C273" t="s">
        <v>4820</v>
      </c>
      <c r="D273">
        <v>2906</v>
      </c>
      <c r="E273" s="3">
        <f>Table1[[#This Row],[Percent Home]]</f>
        <v>0.66666666666666663</v>
      </c>
      <c r="F273" s="3">
        <f>Table1[[#This Row],[Percent Away]]</f>
        <v>0.51063829787234039</v>
      </c>
      <c r="G273">
        <v>38</v>
      </c>
      <c r="H273">
        <v>16</v>
      </c>
      <c r="I273" s="2">
        <f>SUMIFS('Player Stats'!D:D, 'Player Stats'!B:B, Table1[[#This Row],[Away Team]], 'Player Stats'!A:A, Table1[[#This Row],[id]])</f>
        <v>47</v>
      </c>
      <c r="J273" s="2">
        <f>SUMIFS('Player Stats'!D:D, 'Player Stats'!B:B, Table1[[#This Row],[Home Team]], 'Player Stats'!A:A, Table1[[#This Row],[id]])</f>
        <v>42</v>
      </c>
      <c r="K273">
        <f>SUMIFS('Player Stats'!F:F, 'Player Stats'!B:B, Table1[[#This Row],[Away Team]], 'Player Stats'!A:A, Table1[[#This Row],[id]])</f>
        <v>24</v>
      </c>
      <c r="L273">
        <f>SUMIFS('Player Stats'!F:F, 'Player Stats'!B:B,Table1[[#This Row],[Home Team]], 'Player Stats'!A:A, Table1[[#This Row],[id]])</f>
        <v>28</v>
      </c>
      <c r="M273" s="3">
        <f>Table1[[#This Row],[Passing Completions Home]]/Table1[[#This Row],[Passing Attempts Home]]</f>
        <v>0.66666666666666663</v>
      </c>
      <c r="N273" s="3">
        <f>Table1[[#This Row],[Passing Completions Away]]/Table1[[#This Row],[Passing Attemps Away]]</f>
        <v>0.51063829787234039</v>
      </c>
      <c r="O273" s="7">
        <f>Table1[[#This Row],[Passing Attemps Away]]-Table1[[#This Row],[Passing Completions Away]]</f>
        <v>23</v>
      </c>
      <c r="P273" s="7">
        <f>Table1[[#This Row],[Passing Attempts Home]]-Table1[[#This Row],[Passing Completions Home]]</f>
        <v>14</v>
      </c>
      <c r="Q273" s="7"/>
    </row>
    <row r="274" spans="1:17" x14ac:dyDescent="0.3">
      <c r="A274" t="s">
        <v>1462</v>
      </c>
      <c r="B274" t="s">
        <v>281</v>
      </c>
      <c r="C274" t="s">
        <v>4801</v>
      </c>
      <c r="D274">
        <v>23946</v>
      </c>
      <c r="E274" s="3">
        <f>Table1[[#This Row],[Percent Home]]</f>
        <v>0.5</v>
      </c>
      <c r="F274" s="3">
        <f>Table1[[#This Row],[Percent Away]]</f>
        <v>0.5957446808510638</v>
      </c>
      <c r="G274">
        <v>35</v>
      </c>
      <c r="H274">
        <v>18</v>
      </c>
      <c r="I274" s="2">
        <f>SUMIFS('Player Stats'!D:D, 'Player Stats'!B:B, Table1[[#This Row],[Away Team]], 'Player Stats'!A:A, Table1[[#This Row],[id]])</f>
        <v>47</v>
      </c>
      <c r="J274" s="2">
        <f>SUMIFS('Player Stats'!D:D, 'Player Stats'!B:B, Table1[[#This Row],[Home Team]], 'Player Stats'!A:A, Table1[[#This Row],[id]])</f>
        <v>28</v>
      </c>
      <c r="K274">
        <f>SUMIFS('Player Stats'!F:F, 'Player Stats'!B:B, Table1[[#This Row],[Away Team]], 'Player Stats'!A:A, Table1[[#This Row],[id]])</f>
        <v>28</v>
      </c>
      <c r="L274">
        <f>SUMIFS('Player Stats'!F:F, 'Player Stats'!B:B,Table1[[#This Row],[Home Team]], 'Player Stats'!A:A, Table1[[#This Row],[id]])</f>
        <v>14</v>
      </c>
      <c r="M274" s="3">
        <f>Table1[[#This Row],[Passing Completions Home]]/Table1[[#This Row],[Passing Attempts Home]]</f>
        <v>0.5</v>
      </c>
      <c r="N274" s="3">
        <f>Table1[[#This Row],[Passing Completions Away]]/Table1[[#This Row],[Passing Attemps Away]]</f>
        <v>0.5957446808510638</v>
      </c>
      <c r="O274" s="7">
        <f>Table1[[#This Row],[Passing Attemps Away]]-Table1[[#This Row],[Passing Completions Away]]</f>
        <v>19</v>
      </c>
      <c r="P274" s="7">
        <f>Table1[[#This Row],[Passing Attempts Home]]-Table1[[#This Row],[Passing Completions Home]]</f>
        <v>14</v>
      </c>
      <c r="Q274" s="7"/>
    </row>
    <row r="275" spans="1:17" x14ac:dyDescent="0.3">
      <c r="A275" t="s">
        <v>1448</v>
      </c>
      <c r="B275" t="s">
        <v>2016</v>
      </c>
      <c r="C275" t="s">
        <v>4797</v>
      </c>
      <c r="D275">
        <v>19245</v>
      </c>
      <c r="E275" s="3">
        <f>Table1[[#This Row],[Percent Home]]</f>
        <v>0.5</v>
      </c>
      <c r="F275" s="3">
        <f>Table1[[#This Row],[Percent Away]]</f>
        <v>0.6</v>
      </c>
      <c r="G275">
        <v>43</v>
      </c>
      <c r="H275">
        <v>10</v>
      </c>
      <c r="I275" s="2">
        <f>SUMIFS('Player Stats'!D:D, 'Player Stats'!B:B, Table1[[#This Row],[Away Team]], 'Player Stats'!A:A, Table1[[#This Row],[id]])</f>
        <v>55</v>
      </c>
      <c r="J275" s="2">
        <f>SUMIFS('Player Stats'!D:D, 'Player Stats'!B:B, Table1[[#This Row],[Home Team]], 'Player Stats'!A:A, Table1[[#This Row],[id]])</f>
        <v>28</v>
      </c>
      <c r="K275">
        <f>SUMIFS('Player Stats'!F:F, 'Player Stats'!B:B, Table1[[#This Row],[Away Team]], 'Player Stats'!A:A, Table1[[#This Row],[id]])</f>
        <v>33</v>
      </c>
      <c r="L275">
        <f>SUMIFS('Player Stats'!F:F, 'Player Stats'!B:B,Table1[[#This Row],[Home Team]], 'Player Stats'!A:A, Table1[[#This Row],[id]])</f>
        <v>14</v>
      </c>
      <c r="M275" s="3">
        <f>Table1[[#This Row],[Passing Completions Home]]/Table1[[#This Row],[Passing Attempts Home]]</f>
        <v>0.5</v>
      </c>
      <c r="N275" s="3">
        <f>Table1[[#This Row],[Passing Completions Away]]/Table1[[#This Row],[Passing Attemps Away]]</f>
        <v>0.6</v>
      </c>
      <c r="O275" s="7">
        <f>Table1[[#This Row],[Passing Attemps Away]]-Table1[[#This Row],[Passing Completions Away]]</f>
        <v>22</v>
      </c>
      <c r="P275" s="7">
        <f>Table1[[#This Row],[Passing Attempts Home]]-Table1[[#This Row],[Passing Completions Home]]</f>
        <v>14</v>
      </c>
      <c r="Q275" s="7"/>
    </row>
    <row r="276" spans="1:17" x14ac:dyDescent="0.3">
      <c r="A276" t="s">
        <v>1625</v>
      </c>
      <c r="B276" t="s">
        <v>505</v>
      </c>
      <c r="C276" t="s">
        <v>4811</v>
      </c>
      <c r="D276">
        <v>13239</v>
      </c>
      <c r="E276" s="3">
        <f>Table1[[#This Row],[Percent Home]]</f>
        <v>0.62790697674418605</v>
      </c>
      <c r="F276" s="3">
        <f>Table1[[#This Row],[Percent Away]]</f>
        <v>0.61363636363636365</v>
      </c>
      <c r="G276">
        <v>23</v>
      </c>
      <c r="H276">
        <v>30</v>
      </c>
      <c r="I276" s="2">
        <f>SUMIFS('Player Stats'!D:D, 'Player Stats'!B:B, Table1[[#This Row],[Away Team]], 'Player Stats'!A:A, Table1[[#This Row],[id]])</f>
        <v>44</v>
      </c>
      <c r="J276" s="2">
        <f>SUMIFS('Player Stats'!D:D, 'Player Stats'!B:B, Table1[[#This Row],[Home Team]], 'Player Stats'!A:A, Table1[[#This Row],[id]])</f>
        <v>43</v>
      </c>
      <c r="K276">
        <f>SUMIFS('Player Stats'!F:F, 'Player Stats'!B:B, Table1[[#This Row],[Away Team]], 'Player Stats'!A:A, Table1[[#This Row],[id]])</f>
        <v>27</v>
      </c>
      <c r="L276">
        <f>SUMIFS('Player Stats'!F:F, 'Player Stats'!B:B,Table1[[#This Row],[Home Team]], 'Player Stats'!A:A, Table1[[#This Row],[id]])</f>
        <v>27</v>
      </c>
      <c r="M276" s="3">
        <f>Table1[[#This Row],[Passing Completions Home]]/Table1[[#This Row],[Passing Attempts Home]]</f>
        <v>0.62790697674418605</v>
      </c>
      <c r="N276" s="3">
        <f>Table1[[#This Row],[Passing Completions Away]]/Table1[[#This Row],[Passing Attemps Away]]</f>
        <v>0.61363636363636365</v>
      </c>
      <c r="O276" s="7">
        <f>Table1[[#This Row],[Passing Attemps Away]]-Table1[[#This Row],[Passing Completions Away]]</f>
        <v>17</v>
      </c>
      <c r="P276" s="7">
        <f>Table1[[#This Row],[Passing Attempts Home]]-Table1[[#This Row],[Passing Completions Home]]</f>
        <v>16</v>
      </c>
      <c r="Q276" s="7"/>
    </row>
    <row r="277" spans="1:17" x14ac:dyDescent="0.3">
      <c r="A277" t="s">
        <v>41</v>
      </c>
      <c r="B277" t="s">
        <v>283</v>
      </c>
      <c r="C277" t="s">
        <v>4848</v>
      </c>
      <c r="D277">
        <v>7308</v>
      </c>
      <c r="E277" s="3">
        <f>Table1[[#This Row],[Percent Home]]</f>
        <v>0.625</v>
      </c>
      <c r="F277" s="3">
        <f>Table1[[#This Row],[Percent Away]]</f>
        <v>0.625</v>
      </c>
      <c r="G277">
        <v>34</v>
      </c>
      <c r="H277">
        <v>19</v>
      </c>
      <c r="I277" s="2">
        <f>SUMIFS('Player Stats'!D:D, 'Player Stats'!B:B, Table1[[#This Row],[Away Team]], 'Player Stats'!A:A, Table1[[#This Row],[id]])</f>
        <v>24</v>
      </c>
      <c r="J277" s="2">
        <f>SUMIFS('Player Stats'!D:D, 'Player Stats'!B:B, Table1[[#This Row],[Home Team]], 'Player Stats'!A:A, Table1[[#This Row],[id]])</f>
        <v>8</v>
      </c>
      <c r="K277">
        <f>SUMIFS('Player Stats'!F:F, 'Player Stats'!B:B, Table1[[#This Row],[Away Team]], 'Player Stats'!A:A, Table1[[#This Row],[id]])</f>
        <v>15</v>
      </c>
      <c r="L277">
        <f>SUMIFS('Player Stats'!F:F, 'Player Stats'!B:B,Table1[[#This Row],[Home Team]], 'Player Stats'!A:A, Table1[[#This Row],[id]])</f>
        <v>5</v>
      </c>
      <c r="M277" s="3">
        <f>Table1[[#This Row],[Passing Completions Home]]/Table1[[#This Row],[Passing Attempts Home]]</f>
        <v>0.625</v>
      </c>
      <c r="N277" s="3">
        <f>Table1[[#This Row],[Passing Completions Away]]/Table1[[#This Row],[Passing Attemps Away]]</f>
        <v>0.625</v>
      </c>
      <c r="O277" s="7">
        <f>Table1[[#This Row],[Passing Attemps Away]]-Table1[[#This Row],[Passing Completions Away]]</f>
        <v>9</v>
      </c>
      <c r="P277" s="7">
        <f>Table1[[#This Row],[Passing Attempts Home]]-Table1[[#This Row],[Passing Completions Home]]</f>
        <v>3</v>
      </c>
      <c r="Q277" s="7"/>
    </row>
    <row r="278" spans="1:17" x14ac:dyDescent="0.3">
      <c r="A278" t="s">
        <v>769</v>
      </c>
      <c r="B278" t="s">
        <v>1078</v>
      </c>
      <c r="C278" t="s">
        <v>4853</v>
      </c>
      <c r="D278">
        <v>4382</v>
      </c>
      <c r="E278" s="3">
        <f>Table1[[#This Row],[Percent Home]]</f>
        <v>0.5</v>
      </c>
      <c r="F278" s="3">
        <f>Table1[[#This Row],[Percent Away]]</f>
        <v>0.4375</v>
      </c>
      <c r="G278">
        <v>38</v>
      </c>
      <c r="H278">
        <v>15</v>
      </c>
      <c r="I278" s="2">
        <f>SUMIFS('Player Stats'!D:D, 'Player Stats'!B:B, Table1[[#This Row],[Away Team]], 'Player Stats'!A:A, Table1[[#This Row],[id]])</f>
        <v>48</v>
      </c>
      <c r="J278" s="2">
        <f>SUMIFS('Player Stats'!D:D, 'Player Stats'!B:B, Table1[[#This Row],[Home Team]], 'Player Stats'!A:A, Table1[[#This Row],[id]])</f>
        <v>44</v>
      </c>
      <c r="K278">
        <f>SUMIFS('Player Stats'!F:F, 'Player Stats'!B:B, Table1[[#This Row],[Away Team]], 'Player Stats'!A:A, Table1[[#This Row],[id]])</f>
        <v>21</v>
      </c>
      <c r="L278">
        <f>SUMIFS('Player Stats'!F:F, 'Player Stats'!B:B,Table1[[#This Row],[Home Team]], 'Player Stats'!A:A, Table1[[#This Row],[id]])</f>
        <v>22</v>
      </c>
      <c r="M278" s="3">
        <f>Table1[[#This Row],[Passing Completions Home]]/Table1[[#This Row],[Passing Attempts Home]]</f>
        <v>0.5</v>
      </c>
      <c r="N278" s="3">
        <f>Table1[[#This Row],[Passing Completions Away]]/Table1[[#This Row],[Passing Attemps Away]]</f>
        <v>0.4375</v>
      </c>
      <c r="O278" s="7">
        <f>Table1[[#This Row],[Passing Attemps Away]]-Table1[[#This Row],[Passing Completions Away]]</f>
        <v>27</v>
      </c>
      <c r="P278" s="7">
        <f>Table1[[#This Row],[Passing Attempts Home]]-Table1[[#This Row],[Passing Completions Home]]</f>
        <v>22</v>
      </c>
      <c r="Q278" s="7"/>
    </row>
    <row r="279" spans="1:17" x14ac:dyDescent="0.3">
      <c r="A279" t="s">
        <v>501</v>
      </c>
      <c r="B279" t="s">
        <v>380</v>
      </c>
      <c r="C279" t="s">
        <v>4861</v>
      </c>
      <c r="D279">
        <v>2886</v>
      </c>
      <c r="E279" s="3">
        <f>Table1[[#This Row],[Percent Home]]</f>
        <v>0.65</v>
      </c>
      <c r="F279" s="3">
        <f>Table1[[#This Row],[Percent Away]]</f>
        <v>0.5625</v>
      </c>
      <c r="G279">
        <v>19</v>
      </c>
      <c r="H279">
        <v>34</v>
      </c>
      <c r="I279" s="2">
        <f>SUMIFS('Player Stats'!D:D, 'Player Stats'!B:B, Table1[[#This Row],[Away Team]], 'Player Stats'!A:A, Table1[[#This Row],[id]])</f>
        <v>32</v>
      </c>
      <c r="J279" s="2">
        <f>SUMIFS('Player Stats'!D:D, 'Player Stats'!B:B, Table1[[#This Row],[Home Team]], 'Player Stats'!A:A, Table1[[#This Row],[id]])</f>
        <v>40</v>
      </c>
      <c r="K279">
        <f>SUMIFS('Player Stats'!F:F, 'Player Stats'!B:B, Table1[[#This Row],[Away Team]], 'Player Stats'!A:A, Table1[[#This Row],[id]])</f>
        <v>18</v>
      </c>
      <c r="L279">
        <f>SUMIFS('Player Stats'!F:F, 'Player Stats'!B:B,Table1[[#This Row],[Home Team]], 'Player Stats'!A:A, Table1[[#This Row],[id]])</f>
        <v>26</v>
      </c>
      <c r="M279" s="3">
        <f>Table1[[#This Row],[Passing Completions Home]]/Table1[[#This Row],[Passing Attempts Home]]</f>
        <v>0.65</v>
      </c>
      <c r="N279" s="3">
        <f>Table1[[#This Row],[Passing Completions Away]]/Table1[[#This Row],[Passing Attemps Away]]</f>
        <v>0.5625</v>
      </c>
      <c r="O279" s="7">
        <f>Table1[[#This Row],[Passing Attemps Away]]-Table1[[#This Row],[Passing Completions Away]]</f>
        <v>14</v>
      </c>
      <c r="P279" s="7">
        <f>Table1[[#This Row],[Passing Attempts Home]]-Table1[[#This Row],[Passing Completions Home]]</f>
        <v>14</v>
      </c>
      <c r="Q279" s="7"/>
    </row>
    <row r="280" spans="1:17" x14ac:dyDescent="0.3">
      <c r="A280" t="s">
        <v>786</v>
      </c>
      <c r="B280" t="s">
        <v>626</v>
      </c>
      <c r="C280" t="s">
        <v>4804</v>
      </c>
      <c r="D280">
        <v>23970</v>
      </c>
      <c r="E280" s="3">
        <f>Table1[[#This Row],[Percent Home]]</f>
        <v>0.66666666666666663</v>
      </c>
      <c r="F280" s="3">
        <f>Table1[[#This Row],[Percent Away]]</f>
        <v>0.64102564102564108</v>
      </c>
      <c r="G280">
        <v>30</v>
      </c>
      <c r="H280">
        <v>22</v>
      </c>
      <c r="I280" s="2">
        <f>SUMIFS('Player Stats'!D:D, 'Player Stats'!B:B, Table1[[#This Row],[Away Team]], 'Player Stats'!A:A, Table1[[#This Row],[id]])</f>
        <v>39</v>
      </c>
      <c r="J280" s="2">
        <f>SUMIFS('Player Stats'!D:D, 'Player Stats'!B:B, Table1[[#This Row],[Home Team]], 'Player Stats'!A:A, Table1[[#This Row],[id]])</f>
        <v>27</v>
      </c>
      <c r="K280">
        <f>SUMIFS('Player Stats'!F:F, 'Player Stats'!B:B, Table1[[#This Row],[Away Team]], 'Player Stats'!A:A, Table1[[#This Row],[id]])</f>
        <v>25</v>
      </c>
      <c r="L280">
        <f>SUMIFS('Player Stats'!F:F, 'Player Stats'!B:B,Table1[[#This Row],[Home Team]], 'Player Stats'!A:A, Table1[[#This Row],[id]])</f>
        <v>18</v>
      </c>
      <c r="M280" s="3">
        <f>Table1[[#This Row],[Passing Completions Home]]/Table1[[#This Row],[Passing Attempts Home]]</f>
        <v>0.66666666666666663</v>
      </c>
      <c r="N280" s="3">
        <f>Table1[[#This Row],[Passing Completions Away]]/Table1[[#This Row],[Passing Attemps Away]]</f>
        <v>0.64102564102564108</v>
      </c>
      <c r="O280" s="7">
        <f>Table1[[#This Row],[Passing Attemps Away]]-Table1[[#This Row],[Passing Completions Away]]</f>
        <v>14</v>
      </c>
      <c r="P280" s="7">
        <f>Table1[[#This Row],[Passing Attempts Home]]-Table1[[#This Row],[Passing Completions Home]]</f>
        <v>9</v>
      </c>
      <c r="Q280" s="7"/>
    </row>
    <row r="281" spans="1:17" x14ac:dyDescent="0.3">
      <c r="A281" t="s">
        <v>1331</v>
      </c>
      <c r="B281" t="s">
        <v>572</v>
      </c>
      <c r="C281" t="s">
        <v>4820</v>
      </c>
      <c r="D281">
        <v>19269</v>
      </c>
      <c r="E281" s="3">
        <f>Table1[[#This Row],[Percent Home]]</f>
        <v>0.51515151515151514</v>
      </c>
      <c r="F281" s="3">
        <f>Table1[[#This Row],[Percent Away]]</f>
        <v>0.5</v>
      </c>
      <c r="G281">
        <v>17</v>
      </c>
      <c r="H281">
        <v>35</v>
      </c>
      <c r="I281" s="2">
        <f>SUMIFS('Player Stats'!D:D, 'Player Stats'!B:B, Table1[[#This Row],[Away Team]], 'Player Stats'!A:A, Table1[[#This Row],[id]])</f>
        <v>24</v>
      </c>
      <c r="J281" s="2">
        <f>SUMIFS('Player Stats'!D:D, 'Player Stats'!B:B, Table1[[#This Row],[Home Team]], 'Player Stats'!A:A, Table1[[#This Row],[id]])</f>
        <v>33</v>
      </c>
      <c r="K281">
        <f>SUMIFS('Player Stats'!F:F, 'Player Stats'!B:B, Table1[[#This Row],[Away Team]], 'Player Stats'!A:A, Table1[[#This Row],[id]])</f>
        <v>12</v>
      </c>
      <c r="L281">
        <f>SUMIFS('Player Stats'!F:F, 'Player Stats'!B:B,Table1[[#This Row],[Home Team]], 'Player Stats'!A:A, Table1[[#This Row],[id]])</f>
        <v>17</v>
      </c>
      <c r="M281" s="3">
        <f>Table1[[#This Row],[Passing Completions Home]]/Table1[[#This Row],[Passing Attempts Home]]</f>
        <v>0.51515151515151514</v>
      </c>
      <c r="N281" s="3">
        <f>Table1[[#This Row],[Passing Completions Away]]/Table1[[#This Row],[Passing Attemps Away]]</f>
        <v>0.5</v>
      </c>
      <c r="O281" s="7">
        <f>Table1[[#This Row],[Passing Attemps Away]]-Table1[[#This Row],[Passing Completions Away]]</f>
        <v>12</v>
      </c>
      <c r="P281" s="7">
        <f>Table1[[#This Row],[Passing Attempts Home]]-Table1[[#This Row],[Passing Completions Home]]</f>
        <v>16</v>
      </c>
      <c r="Q281" s="7"/>
    </row>
    <row r="282" spans="1:17" x14ac:dyDescent="0.3">
      <c r="A282" t="s">
        <v>527</v>
      </c>
      <c r="B282" t="s">
        <v>1777</v>
      </c>
      <c r="C282" t="s">
        <v>4805</v>
      </c>
      <c r="D282">
        <v>19254</v>
      </c>
      <c r="E282" s="3">
        <f>Table1[[#This Row],[Percent Home]]</f>
        <v>0.5</v>
      </c>
      <c r="F282" s="3">
        <f>Table1[[#This Row],[Percent Away]]</f>
        <v>0.6785714285714286</v>
      </c>
      <c r="G282">
        <v>38</v>
      </c>
      <c r="H282">
        <v>14</v>
      </c>
      <c r="I282" s="2">
        <f>SUMIFS('Player Stats'!D:D, 'Player Stats'!B:B, Table1[[#This Row],[Away Team]], 'Player Stats'!A:A, Table1[[#This Row],[id]])</f>
        <v>28</v>
      </c>
      <c r="J282" s="2">
        <f>SUMIFS('Player Stats'!D:D, 'Player Stats'!B:B, Table1[[#This Row],[Home Team]], 'Player Stats'!A:A, Table1[[#This Row],[id]])</f>
        <v>24</v>
      </c>
      <c r="K282">
        <f>SUMIFS('Player Stats'!F:F, 'Player Stats'!B:B, Table1[[#This Row],[Away Team]], 'Player Stats'!A:A, Table1[[#This Row],[id]])</f>
        <v>19</v>
      </c>
      <c r="L282">
        <f>SUMIFS('Player Stats'!F:F, 'Player Stats'!B:B,Table1[[#This Row],[Home Team]], 'Player Stats'!A:A, Table1[[#This Row],[id]])</f>
        <v>12</v>
      </c>
      <c r="M282" s="3">
        <f>Table1[[#This Row],[Passing Completions Home]]/Table1[[#This Row],[Passing Attempts Home]]</f>
        <v>0.5</v>
      </c>
      <c r="N282" s="3">
        <f>Table1[[#This Row],[Passing Completions Away]]/Table1[[#This Row],[Passing Attemps Away]]</f>
        <v>0.6785714285714286</v>
      </c>
      <c r="O282" s="7">
        <f>Table1[[#This Row],[Passing Attemps Away]]-Table1[[#This Row],[Passing Completions Away]]</f>
        <v>9</v>
      </c>
      <c r="P282" s="7">
        <f>Table1[[#This Row],[Passing Attempts Home]]-Table1[[#This Row],[Passing Completions Home]]</f>
        <v>12</v>
      </c>
      <c r="Q282" s="7"/>
    </row>
    <row r="283" spans="1:17" x14ac:dyDescent="0.3">
      <c r="A283" t="s">
        <v>668</v>
      </c>
      <c r="B283" t="s">
        <v>611</v>
      </c>
      <c r="C283" t="s">
        <v>4847</v>
      </c>
      <c r="D283">
        <v>16247</v>
      </c>
      <c r="E283" s="3">
        <f>Table1[[#This Row],[Percent Home]]</f>
        <v>0.5161290322580645</v>
      </c>
      <c r="F283" s="3">
        <f>Table1[[#This Row],[Percent Away]]</f>
        <v>0.78260869565217395</v>
      </c>
      <c r="G283">
        <v>12</v>
      </c>
      <c r="H283">
        <v>40</v>
      </c>
      <c r="I283" s="2">
        <f>SUMIFS('Player Stats'!D:D, 'Player Stats'!B:B, Table1[[#This Row],[Away Team]], 'Player Stats'!A:A, Table1[[#This Row],[id]])</f>
        <v>23</v>
      </c>
      <c r="J283" s="2">
        <f>SUMIFS('Player Stats'!D:D, 'Player Stats'!B:B, Table1[[#This Row],[Home Team]], 'Player Stats'!A:A, Table1[[#This Row],[id]])</f>
        <v>31</v>
      </c>
      <c r="K283">
        <f>SUMIFS('Player Stats'!F:F, 'Player Stats'!B:B, Table1[[#This Row],[Away Team]], 'Player Stats'!A:A, Table1[[#This Row],[id]])</f>
        <v>18</v>
      </c>
      <c r="L283">
        <f>SUMIFS('Player Stats'!F:F, 'Player Stats'!B:B,Table1[[#This Row],[Home Team]], 'Player Stats'!A:A, Table1[[#This Row],[id]])</f>
        <v>16</v>
      </c>
      <c r="M283" s="3">
        <f>Table1[[#This Row],[Passing Completions Home]]/Table1[[#This Row],[Passing Attempts Home]]</f>
        <v>0.5161290322580645</v>
      </c>
      <c r="N283" s="3">
        <f>Table1[[#This Row],[Passing Completions Away]]/Table1[[#This Row],[Passing Attemps Away]]</f>
        <v>0.78260869565217395</v>
      </c>
      <c r="O283" s="7">
        <f>Table1[[#This Row],[Passing Attemps Away]]-Table1[[#This Row],[Passing Completions Away]]</f>
        <v>5</v>
      </c>
      <c r="P283" s="7">
        <f>Table1[[#This Row],[Passing Attempts Home]]-Table1[[#This Row],[Passing Completions Home]]</f>
        <v>15</v>
      </c>
      <c r="Q283" s="7"/>
    </row>
    <row r="284" spans="1:17" x14ac:dyDescent="0.3">
      <c r="A284" t="s">
        <v>1462</v>
      </c>
      <c r="B284" t="s">
        <v>479</v>
      </c>
      <c r="C284" t="s">
        <v>4808</v>
      </c>
      <c r="D284">
        <v>16231</v>
      </c>
      <c r="E284" s="3">
        <f>Table1[[#This Row],[Percent Home]]</f>
        <v>0.73809523809523814</v>
      </c>
      <c r="F284" s="3">
        <f>Table1[[#This Row],[Percent Away]]</f>
        <v>0.78260869565217395</v>
      </c>
      <c r="G284">
        <v>14</v>
      </c>
      <c r="H284">
        <v>38</v>
      </c>
      <c r="I284" s="2">
        <f>SUMIFS('Player Stats'!D:D, 'Player Stats'!B:B, Table1[[#This Row],[Away Team]], 'Player Stats'!A:A, Table1[[#This Row],[id]])</f>
        <v>23</v>
      </c>
      <c r="J284" s="2">
        <f>SUMIFS('Player Stats'!D:D, 'Player Stats'!B:B, Table1[[#This Row],[Home Team]], 'Player Stats'!A:A, Table1[[#This Row],[id]])</f>
        <v>42</v>
      </c>
      <c r="K284">
        <f>SUMIFS('Player Stats'!F:F, 'Player Stats'!B:B, Table1[[#This Row],[Away Team]], 'Player Stats'!A:A, Table1[[#This Row],[id]])</f>
        <v>18</v>
      </c>
      <c r="L284">
        <f>SUMIFS('Player Stats'!F:F, 'Player Stats'!B:B,Table1[[#This Row],[Home Team]], 'Player Stats'!A:A, Table1[[#This Row],[id]])</f>
        <v>31</v>
      </c>
      <c r="M284" s="3">
        <f>Table1[[#This Row],[Passing Completions Home]]/Table1[[#This Row],[Passing Attempts Home]]</f>
        <v>0.73809523809523814</v>
      </c>
      <c r="N284" s="3">
        <f>Table1[[#This Row],[Passing Completions Away]]/Table1[[#This Row],[Passing Attemps Away]]</f>
        <v>0.78260869565217395</v>
      </c>
      <c r="O284" s="7">
        <f>Table1[[#This Row],[Passing Attemps Away]]-Table1[[#This Row],[Passing Completions Away]]</f>
        <v>5</v>
      </c>
      <c r="P284" s="7">
        <f>Table1[[#This Row],[Passing Attempts Home]]-Table1[[#This Row],[Passing Completions Home]]</f>
        <v>11</v>
      </c>
      <c r="Q284" s="7"/>
    </row>
    <row r="285" spans="1:17" x14ac:dyDescent="0.3">
      <c r="A285" t="s">
        <v>844</v>
      </c>
      <c r="B285" t="s">
        <v>1451</v>
      </c>
      <c r="C285" t="s">
        <v>4808</v>
      </c>
      <c r="D285">
        <v>13242</v>
      </c>
      <c r="E285" s="3">
        <f>Table1[[#This Row],[Percent Home]]</f>
        <v>0.65957446808510634</v>
      </c>
      <c r="F285" s="3">
        <f>Table1[[#This Row],[Percent Away]]</f>
        <v>0.46511627906976744</v>
      </c>
      <c r="G285">
        <v>38</v>
      </c>
      <c r="H285">
        <v>14</v>
      </c>
      <c r="I285" s="2">
        <f>SUMIFS('Player Stats'!D:D, 'Player Stats'!B:B, Table1[[#This Row],[Away Team]], 'Player Stats'!A:A, Table1[[#This Row],[id]])</f>
        <v>43</v>
      </c>
      <c r="J285" s="2">
        <f>SUMIFS('Player Stats'!D:D, 'Player Stats'!B:B, Table1[[#This Row],[Home Team]], 'Player Stats'!A:A, Table1[[#This Row],[id]])</f>
        <v>47</v>
      </c>
      <c r="K285">
        <f>SUMIFS('Player Stats'!F:F, 'Player Stats'!B:B, Table1[[#This Row],[Away Team]], 'Player Stats'!A:A, Table1[[#This Row],[id]])</f>
        <v>20</v>
      </c>
      <c r="L285">
        <f>SUMIFS('Player Stats'!F:F, 'Player Stats'!B:B,Table1[[#This Row],[Home Team]], 'Player Stats'!A:A, Table1[[#This Row],[id]])</f>
        <v>31</v>
      </c>
      <c r="M285" s="3">
        <f>Table1[[#This Row],[Passing Completions Home]]/Table1[[#This Row],[Passing Attempts Home]]</f>
        <v>0.65957446808510634</v>
      </c>
      <c r="N285" s="3">
        <f>Table1[[#This Row],[Passing Completions Away]]/Table1[[#This Row],[Passing Attemps Away]]</f>
        <v>0.46511627906976744</v>
      </c>
      <c r="O285" s="7">
        <f>Table1[[#This Row],[Passing Attemps Away]]-Table1[[#This Row],[Passing Completions Away]]</f>
        <v>23</v>
      </c>
      <c r="P285" s="7">
        <f>Table1[[#This Row],[Passing Attempts Home]]-Table1[[#This Row],[Passing Completions Home]]</f>
        <v>16</v>
      </c>
      <c r="Q285" s="7"/>
    </row>
    <row r="286" spans="1:17" x14ac:dyDescent="0.3">
      <c r="A286" t="s">
        <v>380</v>
      </c>
      <c r="B286" t="s">
        <v>1473</v>
      </c>
      <c r="C286" t="s">
        <v>4852</v>
      </c>
      <c r="D286">
        <v>13238</v>
      </c>
      <c r="E286" s="3">
        <f>Table1[[#This Row],[Percent Home]]</f>
        <v>0.57894736842105265</v>
      </c>
      <c r="F286" s="3">
        <f>Table1[[#This Row],[Percent Away]]</f>
        <v>0.45714285714285713</v>
      </c>
      <c r="G286">
        <v>29</v>
      </c>
      <c r="H286">
        <v>23</v>
      </c>
      <c r="I286" s="2">
        <f>SUMIFS('Player Stats'!D:D, 'Player Stats'!B:B, Table1[[#This Row],[Away Team]], 'Player Stats'!A:A, Table1[[#This Row],[id]])</f>
        <v>35</v>
      </c>
      <c r="J286" s="2">
        <f>SUMIFS('Player Stats'!D:D, 'Player Stats'!B:B, Table1[[#This Row],[Home Team]], 'Player Stats'!A:A, Table1[[#This Row],[id]])</f>
        <v>38</v>
      </c>
      <c r="K286">
        <f>SUMIFS('Player Stats'!F:F, 'Player Stats'!B:B, Table1[[#This Row],[Away Team]], 'Player Stats'!A:A, Table1[[#This Row],[id]])</f>
        <v>16</v>
      </c>
      <c r="L286">
        <f>SUMIFS('Player Stats'!F:F, 'Player Stats'!B:B,Table1[[#This Row],[Home Team]], 'Player Stats'!A:A, Table1[[#This Row],[id]])</f>
        <v>22</v>
      </c>
      <c r="M286" s="3">
        <f>Table1[[#This Row],[Passing Completions Home]]/Table1[[#This Row],[Passing Attempts Home]]</f>
        <v>0.57894736842105265</v>
      </c>
      <c r="N286" s="3">
        <f>Table1[[#This Row],[Passing Completions Away]]/Table1[[#This Row],[Passing Attemps Away]]</f>
        <v>0.45714285714285713</v>
      </c>
      <c r="O286" s="7">
        <f>Table1[[#This Row],[Passing Attemps Away]]-Table1[[#This Row],[Passing Completions Away]]</f>
        <v>19</v>
      </c>
      <c r="P286" s="7">
        <f>Table1[[#This Row],[Passing Attempts Home]]-Table1[[#This Row],[Passing Completions Home]]</f>
        <v>16</v>
      </c>
      <c r="Q286" s="7"/>
    </row>
    <row r="287" spans="1:17" x14ac:dyDescent="0.3">
      <c r="A287" t="s">
        <v>138</v>
      </c>
      <c r="B287" t="s">
        <v>1063</v>
      </c>
      <c r="C287" t="s">
        <v>4852</v>
      </c>
      <c r="D287">
        <v>11682</v>
      </c>
      <c r="E287" s="3">
        <f>Table1[[#This Row],[Percent Home]]</f>
        <v>0.57692307692307687</v>
      </c>
      <c r="F287" s="3">
        <f>Table1[[#This Row],[Percent Away]]</f>
        <v>0.5625</v>
      </c>
      <c r="G287">
        <v>31</v>
      </c>
      <c r="H287">
        <v>21</v>
      </c>
      <c r="I287" s="2">
        <f>SUMIFS('Player Stats'!D:D, 'Player Stats'!B:B, Table1[[#This Row],[Away Team]], 'Player Stats'!A:A, Table1[[#This Row],[id]])</f>
        <v>32</v>
      </c>
      <c r="J287" s="2">
        <f>SUMIFS('Player Stats'!D:D, 'Player Stats'!B:B, Table1[[#This Row],[Home Team]], 'Player Stats'!A:A, Table1[[#This Row],[id]])</f>
        <v>52</v>
      </c>
      <c r="K287">
        <f>SUMIFS('Player Stats'!F:F, 'Player Stats'!B:B, Table1[[#This Row],[Away Team]], 'Player Stats'!A:A, Table1[[#This Row],[id]])</f>
        <v>18</v>
      </c>
      <c r="L287">
        <f>SUMIFS('Player Stats'!F:F, 'Player Stats'!B:B,Table1[[#This Row],[Home Team]], 'Player Stats'!A:A, Table1[[#This Row],[id]])</f>
        <v>30</v>
      </c>
      <c r="M287" s="3">
        <f>Table1[[#This Row],[Passing Completions Home]]/Table1[[#This Row],[Passing Attempts Home]]</f>
        <v>0.57692307692307687</v>
      </c>
      <c r="N287" s="3">
        <f>Table1[[#This Row],[Passing Completions Away]]/Table1[[#This Row],[Passing Attemps Away]]</f>
        <v>0.5625</v>
      </c>
      <c r="O287" s="7">
        <f>Table1[[#This Row],[Passing Attemps Away]]-Table1[[#This Row],[Passing Completions Away]]</f>
        <v>14</v>
      </c>
      <c r="P287" s="7">
        <f>Table1[[#This Row],[Passing Attempts Home]]-Table1[[#This Row],[Passing Completions Home]]</f>
        <v>22</v>
      </c>
      <c r="Q287" s="7"/>
    </row>
    <row r="288" spans="1:17" x14ac:dyDescent="0.3">
      <c r="A288" t="s">
        <v>3825</v>
      </c>
      <c r="B288" t="s">
        <v>3827</v>
      </c>
      <c r="C288" t="s">
        <v>4856</v>
      </c>
      <c r="D288">
        <v>7295</v>
      </c>
      <c r="E288" s="3">
        <f>Table1[[#This Row],[Percent Home]]</f>
        <v>0.76315789473684215</v>
      </c>
      <c r="F288" s="3">
        <f>Table1[[#This Row],[Percent Away]]</f>
        <v>0.72222222222222221</v>
      </c>
      <c r="G288">
        <v>21</v>
      </c>
      <c r="H288">
        <v>31</v>
      </c>
      <c r="I288" s="2">
        <f>SUMIFS('Player Stats'!D:D, 'Player Stats'!B:B, Table1[[#This Row],[Away Team]], 'Player Stats'!A:A, Table1[[#This Row],[id]])</f>
        <v>18</v>
      </c>
      <c r="J288" s="2">
        <f>SUMIFS('Player Stats'!D:D, 'Player Stats'!B:B, Table1[[#This Row],[Home Team]], 'Player Stats'!A:A, Table1[[#This Row],[id]])</f>
        <v>38</v>
      </c>
      <c r="K288">
        <f>SUMIFS('Player Stats'!F:F, 'Player Stats'!B:B, Table1[[#This Row],[Away Team]], 'Player Stats'!A:A, Table1[[#This Row],[id]])</f>
        <v>13</v>
      </c>
      <c r="L288">
        <f>SUMIFS('Player Stats'!F:F, 'Player Stats'!B:B,Table1[[#This Row],[Home Team]], 'Player Stats'!A:A, Table1[[#This Row],[id]])</f>
        <v>29</v>
      </c>
      <c r="M288" s="3">
        <f>Table1[[#This Row],[Passing Completions Home]]/Table1[[#This Row],[Passing Attempts Home]]</f>
        <v>0.76315789473684215</v>
      </c>
      <c r="N288" s="3">
        <f>Table1[[#This Row],[Passing Completions Away]]/Table1[[#This Row],[Passing Attemps Away]]</f>
        <v>0.72222222222222221</v>
      </c>
      <c r="O288" s="7">
        <f>Table1[[#This Row],[Passing Attemps Away]]-Table1[[#This Row],[Passing Completions Away]]</f>
        <v>5</v>
      </c>
      <c r="P288" s="7">
        <f>Table1[[#This Row],[Passing Attempts Home]]-Table1[[#This Row],[Passing Completions Home]]</f>
        <v>9</v>
      </c>
      <c r="Q288" s="7"/>
    </row>
    <row r="289" spans="1:17" x14ac:dyDescent="0.3">
      <c r="A289" t="s">
        <v>505</v>
      </c>
      <c r="B289" t="s">
        <v>1035</v>
      </c>
      <c r="C289" t="s">
        <v>4854</v>
      </c>
      <c r="D289">
        <v>5891</v>
      </c>
      <c r="E289" s="3">
        <f>Table1[[#This Row],[Percent Home]]</f>
        <v>0.74509803921568629</v>
      </c>
      <c r="F289" s="3">
        <f>Table1[[#This Row],[Percent Away]]</f>
        <v>0.46666666666666667</v>
      </c>
      <c r="G289">
        <v>28</v>
      </c>
      <c r="H289">
        <v>24</v>
      </c>
      <c r="I289" s="2">
        <f>SUMIFS('Player Stats'!D:D, 'Player Stats'!B:B, Table1[[#This Row],[Away Team]], 'Player Stats'!A:A, Table1[[#This Row],[id]])</f>
        <v>15</v>
      </c>
      <c r="J289" s="2">
        <f>SUMIFS('Player Stats'!D:D, 'Player Stats'!B:B, Table1[[#This Row],[Home Team]], 'Player Stats'!A:A, Table1[[#This Row],[id]])</f>
        <v>51</v>
      </c>
      <c r="K289">
        <f>SUMIFS('Player Stats'!F:F, 'Player Stats'!B:B, Table1[[#This Row],[Away Team]], 'Player Stats'!A:A, Table1[[#This Row],[id]])</f>
        <v>7</v>
      </c>
      <c r="L289">
        <f>SUMIFS('Player Stats'!F:F, 'Player Stats'!B:B,Table1[[#This Row],[Home Team]], 'Player Stats'!A:A, Table1[[#This Row],[id]])</f>
        <v>38</v>
      </c>
      <c r="M289" s="3">
        <f>Table1[[#This Row],[Passing Completions Home]]/Table1[[#This Row],[Passing Attempts Home]]</f>
        <v>0.74509803921568629</v>
      </c>
      <c r="N289" s="3">
        <f>Table1[[#This Row],[Passing Completions Away]]/Table1[[#This Row],[Passing Attemps Away]]</f>
        <v>0.46666666666666667</v>
      </c>
      <c r="O289" s="7">
        <f>Table1[[#This Row],[Passing Attemps Away]]-Table1[[#This Row],[Passing Completions Away]]</f>
        <v>8</v>
      </c>
      <c r="P289" s="7">
        <f>Table1[[#This Row],[Passing Attempts Home]]-Table1[[#This Row],[Passing Completions Home]]</f>
        <v>13</v>
      </c>
      <c r="Q289" s="7"/>
    </row>
    <row r="290" spans="1:17" x14ac:dyDescent="0.3">
      <c r="A290" t="s">
        <v>283</v>
      </c>
      <c r="B290" t="s">
        <v>1181</v>
      </c>
      <c r="C290" t="s">
        <v>4858</v>
      </c>
      <c r="D290">
        <v>5895</v>
      </c>
      <c r="E290" s="3">
        <f>Table1[[#This Row],[Percent Home]]</f>
        <v>0.77358490566037741</v>
      </c>
      <c r="F290" s="3">
        <f>Table1[[#This Row],[Percent Away]]</f>
        <v>0.23076923076923078</v>
      </c>
      <c r="G290">
        <v>38</v>
      </c>
      <c r="H290">
        <v>14</v>
      </c>
      <c r="I290" s="2">
        <f>SUMIFS('Player Stats'!D:D, 'Player Stats'!B:B, Table1[[#This Row],[Away Team]], 'Player Stats'!A:A, Table1[[#This Row],[id]])</f>
        <v>13</v>
      </c>
      <c r="J290" s="2">
        <f>SUMIFS('Player Stats'!D:D, 'Player Stats'!B:B, Table1[[#This Row],[Home Team]], 'Player Stats'!A:A, Table1[[#This Row],[id]])</f>
        <v>53</v>
      </c>
      <c r="K290">
        <f>SUMIFS('Player Stats'!F:F, 'Player Stats'!B:B, Table1[[#This Row],[Away Team]], 'Player Stats'!A:A, Table1[[#This Row],[id]])</f>
        <v>3</v>
      </c>
      <c r="L290">
        <f>SUMIFS('Player Stats'!F:F, 'Player Stats'!B:B,Table1[[#This Row],[Home Team]], 'Player Stats'!A:A, Table1[[#This Row],[id]])</f>
        <v>41</v>
      </c>
      <c r="M290" s="3">
        <f>Table1[[#This Row],[Passing Completions Home]]/Table1[[#This Row],[Passing Attempts Home]]</f>
        <v>0.77358490566037741</v>
      </c>
      <c r="N290" s="3">
        <f>Table1[[#This Row],[Passing Completions Away]]/Table1[[#This Row],[Passing Attemps Away]]</f>
        <v>0.23076923076923078</v>
      </c>
      <c r="O290" s="7">
        <f>Table1[[#This Row],[Passing Attemps Away]]-Table1[[#This Row],[Passing Completions Away]]</f>
        <v>10</v>
      </c>
      <c r="P290" s="7">
        <f>Table1[[#This Row],[Passing Attempts Home]]-Table1[[#This Row],[Passing Completions Home]]</f>
        <v>12</v>
      </c>
      <c r="Q290" s="7"/>
    </row>
    <row r="291" spans="1:17" x14ac:dyDescent="0.3">
      <c r="A291" t="s">
        <v>1033</v>
      </c>
      <c r="B291" t="s">
        <v>3827</v>
      </c>
      <c r="C291" t="s">
        <v>4856</v>
      </c>
      <c r="D291">
        <v>1378</v>
      </c>
      <c r="E291" s="3">
        <f>Table1[[#This Row],[Percent Home]]</f>
        <v>0.55769230769230771</v>
      </c>
      <c r="F291" s="3">
        <f>Table1[[#This Row],[Percent Away]]</f>
        <v>0.625</v>
      </c>
      <c r="G291">
        <v>25</v>
      </c>
      <c r="H291">
        <v>27</v>
      </c>
      <c r="I291" s="2">
        <f>SUMIFS('Player Stats'!D:D, 'Player Stats'!B:B, Table1[[#This Row],[Away Team]], 'Player Stats'!A:A, Table1[[#This Row],[id]])</f>
        <v>8</v>
      </c>
      <c r="J291" s="2">
        <f>SUMIFS('Player Stats'!D:D, 'Player Stats'!B:B, Table1[[#This Row],[Home Team]], 'Player Stats'!A:A, Table1[[#This Row],[id]])</f>
        <v>52</v>
      </c>
      <c r="K291">
        <f>SUMIFS('Player Stats'!F:F, 'Player Stats'!B:B, Table1[[#This Row],[Away Team]], 'Player Stats'!A:A, Table1[[#This Row],[id]])</f>
        <v>5</v>
      </c>
      <c r="L291">
        <f>SUMIFS('Player Stats'!F:F, 'Player Stats'!B:B,Table1[[#This Row],[Home Team]], 'Player Stats'!A:A, Table1[[#This Row],[id]])</f>
        <v>29</v>
      </c>
      <c r="M291" s="3">
        <f>Table1[[#This Row],[Passing Completions Home]]/Table1[[#This Row],[Passing Attempts Home]]</f>
        <v>0.55769230769230771</v>
      </c>
      <c r="N291" s="3">
        <f>Table1[[#This Row],[Passing Completions Away]]/Table1[[#This Row],[Passing Attemps Away]]</f>
        <v>0.625</v>
      </c>
      <c r="O291" s="7">
        <f>Table1[[#This Row],[Passing Attemps Away]]-Table1[[#This Row],[Passing Completions Away]]</f>
        <v>3</v>
      </c>
      <c r="P291" s="7">
        <f>Table1[[#This Row],[Passing Attempts Home]]-Table1[[#This Row],[Passing Completions Home]]</f>
        <v>23</v>
      </c>
      <c r="Q291" s="7"/>
    </row>
    <row r="292" spans="1:17" x14ac:dyDescent="0.3">
      <c r="A292" t="s">
        <v>505</v>
      </c>
      <c r="B292" t="s">
        <v>692</v>
      </c>
      <c r="C292" t="s">
        <v>4821</v>
      </c>
      <c r="D292">
        <v>25525</v>
      </c>
      <c r="E292" s="3">
        <f>Table1[[#This Row],[Percent Home]]</f>
        <v>0.53333333333333333</v>
      </c>
      <c r="F292" s="3">
        <f>Table1[[#This Row],[Percent Away]]</f>
        <v>0.42424242424242425</v>
      </c>
      <c r="G292">
        <v>45</v>
      </c>
      <c r="H292">
        <v>6</v>
      </c>
      <c r="I292" s="2">
        <f>SUMIFS('Player Stats'!D:D, 'Player Stats'!B:B, Table1[[#This Row],[Away Team]], 'Player Stats'!A:A, Table1[[#This Row],[id]])</f>
        <v>33</v>
      </c>
      <c r="J292" s="2">
        <f>SUMIFS('Player Stats'!D:D, 'Player Stats'!B:B, Table1[[#This Row],[Home Team]], 'Player Stats'!A:A, Table1[[#This Row],[id]])</f>
        <v>30</v>
      </c>
      <c r="K292">
        <f>SUMIFS('Player Stats'!F:F, 'Player Stats'!B:B, Table1[[#This Row],[Away Team]], 'Player Stats'!A:A, Table1[[#This Row],[id]])</f>
        <v>14</v>
      </c>
      <c r="L292">
        <f>SUMIFS('Player Stats'!F:F, 'Player Stats'!B:B,Table1[[#This Row],[Home Team]], 'Player Stats'!A:A, Table1[[#This Row],[id]])</f>
        <v>16</v>
      </c>
      <c r="M292" s="3">
        <f>Table1[[#This Row],[Passing Completions Home]]/Table1[[#This Row],[Passing Attempts Home]]</f>
        <v>0.53333333333333333</v>
      </c>
      <c r="N292" s="3">
        <f>Table1[[#This Row],[Passing Completions Away]]/Table1[[#This Row],[Passing Attemps Away]]</f>
        <v>0.42424242424242425</v>
      </c>
      <c r="O292" s="7">
        <f>Table1[[#This Row],[Passing Attemps Away]]-Table1[[#This Row],[Passing Completions Away]]</f>
        <v>19</v>
      </c>
      <c r="P292" s="7">
        <f>Table1[[#This Row],[Passing Attempts Home]]-Table1[[#This Row],[Passing Completions Home]]</f>
        <v>14</v>
      </c>
      <c r="Q292" s="7"/>
    </row>
    <row r="293" spans="1:17" x14ac:dyDescent="0.3">
      <c r="A293" t="s">
        <v>746</v>
      </c>
      <c r="B293" t="s">
        <v>747</v>
      </c>
      <c r="C293" t="s">
        <v>4817</v>
      </c>
      <c r="D293">
        <v>27094</v>
      </c>
      <c r="E293" s="3">
        <f>Table1[[#This Row],[Percent Home]]</f>
        <v>0.55882352941176472</v>
      </c>
      <c r="F293" s="3">
        <f>Table1[[#This Row],[Percent Away]]</f>
        <v>0.42857142857142855</v>
      </c>
      <c r="G293">
        <v>18</v>
      </c>
      <c r="H293">
        <v>33</v>
      </c>
      <c r="I293" s="2">
        <f>SUMIFS('Player Stats'!D:D, 'Player Stats'!B:B, Table1[[#This Row],[Away Team]], 'Player Stats'!A:A, Table1[[#This Row],[id]])</f>
        <v>14</v>
      </c>
      <c r="J293" s="2">
        <f>SUMIFS('Player Stats'!D:D, 'Player Stats'!B:B, Table1[[#This Row],[Home Team]], 'Player Stats'!A:A, Table1[[#This Row],[id]])</f>
        <v>34</v>
      </c>
      <c r="K293">
        <f>SUMIFS('Player Stats'!F:F, 'Player Stats'!B:B, Table1[[#This Row],[Away Team]], 'Player Stats'!A:A, Table1[[#This Row],[id]])</f>
        <v>6</v>
      </c>
      <c r="L293">
        <f>SUMIFS('Player Stats'!F:F, 'Player Stats'!B:B,Table1[[#This Row],[Home Team]], 'Player Stats'!A:A, Table1[[#This Row],[id]])</f>
        <v>19</v>
      </c>
      <c r="M293" s="3">
        <f>Table1[[#This Row],[Passing Completions Home]]/Table1[[#This Row],[Passing Attempts Home]]</f>
        <v>0.55882352941176472</v>
      </c>
      <c r="N293" s="3">
        <f>Table1[[#This Row],[Passing Completions Away]]/Table1[[#This Row],[Passing Attemps Away]]</f>
        <v>0.42857142857142855</v>
      </c>
      <c r="O293" s="7">
        <f>Table1[[#This Row],[Passing Attemps Away]]-Table1[[#This Row],[Passing Completions Away]]</f>
        <v>8</v>
      </c>
      <c r="P293" s="7">
        <f>Table1[[#This Row],[Passing Attempts Home]]-Table1[[#This Row],[Passing Completions Home]]</f>
        <v>15</v>
      </c>
      <c r="Q293" s="7"/>
    </row>
    <row r="294" spans="1:17" x14ac:dyDescent="0.3">
      <c r="A294" t="s">
        <v>301</v>
      </c>
      <c r="B294" t="s">
        <v>303</v>
      </c>
      <c r="C294" t="s">
        <v>4796</v>
      </c>
      <c r="D294">
        <v>27075</v>
      </c>
      <c r="E294" s="3">
        <f>Table1[[#This Row],[Percent Home]]</f>
        <v>0.58536585365853655</v>
      </c>
      <c r="F294" s="3">
        <f>Table1[[#This Row],[Percent Away]]</f>
        <v>0.48936170212765956</v>
      </c>
      <c r="G294">
        <v>28</v>
      </c>
      <c r="H294">
        <v>23</v>
      </c>
      <c r="I294" s="2">
        <f>SUMIFS('Player Stats'!D:D, 'Player Stats'!B:B, Table1[[#This Row],[Away Team]], 'Player Stats'!A:A, Table1[[#This Row],[id]])</f>
        <v>47</v>
      </c>
      <c r="J294" s="2">
        <f>SUMIFS('Player Stats'!D:D, 'Player Stats'!B:B, Table1[[#This Row],[Home Team]], 'Player Stats'!A:A, Table1[[#This Row],[id]])</f>
        <v>41</v>
      </c>
      <c r="K294">
        <f>SUMIFS('Player Stats'!F:F, 'Player Stats'!B:B, Table1[[#This Row],[Away Team]], 'Player Stats'!A:A, Table1[[#This Row],[id]])</f>
        <v>23</v>
      </c>
      <c r="L294">
        <f>SUMIFS('Player Stats'!F:F, 'Player Stats'!B:B,Table1[[#This Row],[Home Team]], 'Player Stats'!A:A, Table1[[#This Row],[id]])</f>
        <v>24</v>
      </c>
      <c r="M294" s="3">
        <f>Table1[[#This Row],[Passing Completions Home]]/Table1[[#This Row],[Passing Attempts Home]]</f>
        <v>0.58536585365853655</v>
      </c>
      <c r="N294" s="3">
        <f>Table1[[#This Row],[Passing Completions Away]]/Table1[[#This Row],[Passing Attemps Away]]</f>
        <v>0.48936170212765956</v>
      </c>
      <c r="O294" s="7">
        <f>Table1[[#This Row],[Passing Attemps Away]]-Table1[[#This Row],[Passing Completions Away]]</f>
        <v>24</v>
      </c>
      <c r="P294" s="7">
        <f>Table1[[#This Row],[Passing Attempts Home]]-Table1[[#This Row],[Passing Completions Home]]</f>
        <v>17</v>
      </c>
      <c r="Q294" s="7"/>
    </row>
    <row r="295" spans="1:17" x14ac:dyDescent="0.3">
      <c r="A295" t="s">
        <v>1170</v>
      </c>
      <c r="B295" t="s">
        <v>238</v>
      </c>
      <c r="C295" t="s">
        <v>4815</v>
      </c>
      <c r="D295">
        <v>25517</v>
      </c>
      <c r="E295" s="3">
        <f>Table1[[#This Row],[Percent Home]]</f>
        <v>0.52380952380952384</v>
      </c>
      <c r="F295" s="3">
        <f>Table1[[#This Row],[Percent Away]]</f>
        <v>0.46153846153846156</v>
      </c>
      <c r="G295">
        <v>23</v>
      </c>
      <c r="H295">
        <v>28</v>
      </c>
      <c r="I295" s="2">
        <f>SUMIFS('Player Stats'!D:D, 'Player Stats'!B:B, Table1[[#This Row],[Away Team]], 'Player Stats'!A:A, Table1[[#This Row],[id]])</f>
        <v>13</v>
      </c>
      <c r="J295" s="2">
        <f>SUMIFS('Player Stats'!D:D, 'Player Stats'!B:B, Table1[[#This Row],[Home Team]], 'Player Stats'!A:A, Table1[[#This Row],[id]])</f>
        <v>42</v>
      </c>
      <c r="K295">
        <f>SUMIFS('Player Stats'!F:F, 'Player Stats'!B:B, Table1[[#This Row],[Away Team]], 'Player Stats'!A:A, Table1[[#This Row],[id]])</f>
        <v>6</v>
      </c>
      <c r="L295">
        <f>SUMIFS('Player Stats'!F:F, 'Player Stats'!B:B,Table1[[#This Row],[Home Team]], 'Player Stats'!A:A, Table1[[#This Row],[id]])</f>
        <v>22</v>
      </c>
      <c r="M295" s="3">
        <f>Table1[[#This Row],[Passing Completions Home]]/Table1[[#This Row],[Passing Attempts Home]]</f>
        <v>0.52380952380952384</v>
      </c>
      <c r="N295" s="3">
        <f>Table1[[#This Row],[Passing Completions Away]]/Table1[[#This Row],[Passing Attemps Away]]</f>
        <v>0.46153846153846156</v>
      </c>
      <c r="O295" s="7">
        <f>Table1[[#This Row],[Passing Attemps Away]]-Table1[[#This Row],[Passing Completions Away]]</f>
        <v>7</v>
      </c>
      <c r="P295" s="7">
        <f>Table1[[#This Row],[Passing Attempts Home]]-Table1[[#This Row],[Passing Completions Home]]</f>
        <v>20</v>
      </c>
      <c r="Q295" s="7"/>
    </row>
    <row r="296" spans="1:17" x14ac:dyDescent="0.3">
      <c r="A296" t="s">
        <v>648</v>
      </c>
      <c r="B296" t="s">
        <v>769</v>
      </c>
      <c r="C296" t="s">
        <v>4810</v>
      </c>
      <c r="D296">
        <v>23961</v>
      </c>
      <c r="E296" s="3">
        <f>Table1[[#This Row],[Percent Home]]</f>
        <v>0.47727272727272729</v>
      </c>
      <c r="F296" s="3">
        <f>Table1[[#This Row],[Percent Away]]</f>
        <v>0.58333333333333337</v>
      </c>
      <c r="G296">
        <v>14</v>
      </c>
      <c r="H296">
        <v>37</v>
      </c>
      <c r="I296" s="2">
        <f>SUMIFS('Player Stats'!D:D, 'Player Stats'!B:B, Table1[[#This Row],[Away Team]], 'Player Stats'!A:A, Table1[[#This Row],[id]])</f>
        <v>24</v>
      </c>
      <c r="J296" s="2">
        <f>SUMIFS('Player Stats'!D:D, 'Player Stats'!B:B, Table1[[#This Row],[Home Team]], 'Player Stats'!A:A, Table1[[#This Row],[id]])</f>
        <v>44</v>
      </c>
      <c r="K296">
        <f>SUMIFS('Player Stats'!F:F, 'Player Stats'!B:B, Table1[[#This Row],[Away Team]], 'Player Stats'!A:A, Table1[[#This Row],[id]])</f>
        <v>14</v>
      </c>
      <c r="L296">
        <f>SUMIFS('Player Stats'!F:F, 'Player Stats'!B:B,Table1[[#This Row],[Home Team]], 'Player Stats'!A:A, Table1[[#This Row],[id]])</f>
        <v>21</v>
      </c>
      <c r="M296" s="3">
        <f>Table1[[#This Row],[Passing Completions Home]]/Table1[[#This Row],[Passing Attempts Home]]</f>
        <v>0.47727272727272729</v>
      </c>
      <c r="N296" s="3">
        <f>Table1[[#This Row],[Passing Completions Away]]/Table1[[#This Row],[Passing Attemps Away]]</f>
        <v>0.58333333333333337</v>
      </c>
      <c r="O296" s="7">
        <f>Table1[[#This Row],[Passing Attemps Away]]-Table1[[#This Row],[Passing Completions Away]]</f>
        <v>10</v>
      </c>
      <c r="P296" s="7">
        <f>Table1[[#This Row],[Passing Attempts Home]]-Table1[[#This Row],[Passing Completions Home]]</f>
        <v>23</v>
      </c>
      <c r="Q296" s="7"/>
    </row>
    <row r="297" spans="1:17" x14ac:dyDescent="0.3">
      <c r="A297" t="s">
        <v>1451</v>
      </c>
      <c r="B297" t="s">
        <v>343</v>
      </c>
      <c r="C297" t="s">
        <v>4812</v>
      </c>
      <c r="D297">
        <v>20822</v>
      </c>
      <c r="E297" s="3">
        <f>Table1[[#This Row],[Percent Home]]</f>
        <v>0.6</v>
      </c>
      <c r="F297" s="3">
        <f>Table1[[#This Row],[Percent Away]]</f>
        <v>0.5</v>
      </c>
      <c r="G297">
        <v>44</v>
      </c>
      <c r="H297">
        <v>7</v>
      </c>
      <c r="I297" s="2">
        <f>SUMIFS('Player Stats'!D:D, 'Player Stats'!B:B, Table1[[#This Row],[Away Team]], 'Player Stats'!A:A, Table1[[#This Row],[id]])</f>
        <v>16</v>
      </c>
      <c r="J297" s="2">
        <f>SUMIFS('Player Stats'!D:D, 'Player Stats'!B:B, Table1[[#This Row],[Home Team]], 'Player Stats'!A:A, Table1[[#This Row],[id]])</f>
        <v>30</v>
      </c>
      <c r="K297">
        <f>SUMIFS('Player Stats'!F:F, 'Player Stats'!B:B, Table1[[#This Row],[Away Team]], 'Player Stats'!A:A, Table1[[#This Row],[id]])</f>
        <v>8</v>
      </c>
      <c r="L297">
        <f>SUMIFS('Player Stats'!F:F, 'Player Stats'!B:B,Table1[[#This Row],[Home Team]], 'Player Stats'!A:A, Table1[[#This Row],[id]])</f>
        <v>18</v>
      </c>
      <c r="M297" s="3">
        <f>Table1[[#This Row],[Passing Completions Home]]/Table1[[#This Row],[Passing Attempts Home]]</f>
        <v>0.6</v>
      </c>
      <c r="N297" s="3">
        <f>Table1[[#This Row],[Passing Completions Away]]/Table1[[#This Row],[Passing Attemps Away]]</f>
        <v>0.5</v>
      </c>
      <c r="O297" s="7">
        <f>Table1[[#This Row],[Passing Attemps Away]]-Table1[[#This Row],[Passing Completions Away]]</f>
        <v>8</v>
      </c>
      <c r="P297" s="7">
        <f>Table1[[#This Row],[Passing Attempts Home]]-Table1[[#This Row],[Passing Completions Home]]</f>
        <v>12</v>
      </c>
      <c r="Q297" s="7"/>
    </row>
    <row r="298" spans="1:17" x14ac:dyDescent="0.3">
      <c r="A298" t="s">
        <v>1078</v>
      </c>
      <c r="B298" t="s">
        <v>363</v>
      </c>
      <c r="C298" t="s">
        <v>4802</v>
      </c>
      <c r="D298">
        <v>20812</v>
      </c>
      <c r="E298" s="3">
        <f>Table1[[#This Row],[Percent Home]]</f>
        <v>0.58333333333333337</v>
      </c>
      <c r="F298" s="3">
        <f>Table1[[#This Row],[Percent Away]]</f>
        <v>0.63636363636363635</v>
      </c>
      <c r="G298">
        <v>20</v>
      </c>
      <c r="H298">
        <v>31</v>
      </c>
      <c r="I298" s="2">
        <f>SUMIFS('Player Stats'!D:D, 'Player Stats'!B:B, Table1[[#This Row],[Away Team]], 'Player Stats'!A:A, Table1[[#This Row],[id]])</f>
        <v>44</v>
      </c>
      <c r="J298" s="2">
        <f>SUMIFS('Player Stats'!D:D, 'Player Stats'!B:B, Table1[[#This Row],[Home Team]], 'Player Stats'!A:A, Table1[[#This Row],[id]])</f>
        <v>24</v>
      </c>
      <c r="K298">
        <f>SUMIFS('Player Stats'!F:F, 'Player Stats'!B:B, Table1[[#This Row],[Away Team]], 'Player Stats'!A:A, Table1[[#This Row],[id]])</f>
        <v>28</v>
      </c>
      <c r="L298">
        <f>SUMIFS('Player Stats'!F:F, 'Player Stats'!B:B,Table1[[#This Row],[Home Team]], 'Player Stats'!A:A, Table1[[#This Row],[id]])</f>
        <v>14</v>
      </c>
      <c r="M298" s="3">
        <f>Table1[[#This Row],[Passing Completions Home]]/Table1[[#This Row],[Passing Attempts Home]]</f>
        <v>0.58333333333333337</v>
      </c>
      <c r="N298" s="3">
        <f>Table1[[#This Row],[Passing Completions Away]]/Table1[[#This Row],[Passing Attemps Away]]</f>
        <v>0.63636363636363635</v>
      </c>
      <c r="O298" s="7">
        <f>Table1[[#This Row],[Passing Attemps Away]]-Table1[[#This Row],[Passing Completions Away]]</f>
        <v>16</v>
      </c>
      <c r="P298" s="7">
        <f>Table1[[#This Row],[Passing Attempts Home]]-Table1[[#This Row],[Passing Completions Home]]</f>
        <v>10</v>
      </c>
      <c r="Q298" s="7"/>
    </row>
    <row r="299" spans="1:17" x14ac:dyDescent="0.3">
      <c r="A299" t="s">
        <v>1625</v>
      </c>
      <c r="B299" t="s">
        <v>828</v>
      </c>
      <c r="C299" t="s">
        <v>4844</v>
      </c>
      <c r="D299">
        <v>16229</v>
      </c>
      <c r="E299" s="3">
        <f>Table1[[#This Row],[Percent Home]]</f>
        <v>0.52380952380952384</v>
      </c>
      <c r="F299" s="3">
        <f>Table1[[#This Row],[Percent Away]]</f>
        <v>0.7192982456140351</v>
      </c>
      <c r="G299">
        <v>27</v>
      </c>
      <c r="H299">
        <v>24</v>
      </c>
      <c r="I299" s="2">
        <f>SUMIFS('Player Stats'!D:D, 'Player Stats'!B:B, Table1[[#This Row],[Away Team]], 'Player Stats'!A:A, Table1[[#This Row],[id]])</f>
        <v>57</v>
      </c>
      <c r="J299" s="2">
        <f>SUMIFS('Player Stats'!D:D, 'Player Stats'!B:B, Table1[[#This Row],[Home Team]], 'Player Stats'!A:A, Table1[[#This Row],[id]])</f>
        <v>21</v>
      </c>
      <c r="K299">
        <f>SUMIFS('Player Stats'!F:F, 'Player Stats'!B:B, Table1[[#This Row],[Away Team]], 'Player Stats'!A:A, Table1[[#This Row],[id]])</f>
        <v>41</v>
      </c>
      <c r="L299">
        <f>SUMIFS('Player Stats'!F:F, 'Player Stats'!B:B,Table1[[#This Row],[Home Team]], 'Player Stats'!A:A, Table1[[#This Row],[id]])</f>
        <v>11</v>
      </c>
      <c r="M299" s="3">
        <f>Table1[[#This Row],[Passing Completions Home]]/Table1[[#This Row],[Passing Attempts Home]]</f>
        <v>0.52380952380952384</v>
      </c>
      <c r="N299" s="3">
        <f>Table1[[#This Row],[Passing Completions Away]]/Table1[[#This Row],[Passing Attemps Away]]</f>
        <v>0.7192982456140351</v>
      </c>
      <c r="O299" s="7">
        <f>Table1[[#This Row],[Passing Attemps Away]]-Table1[[#This Row],[Passing Completions Away]]</f>
        <v>16</v>
      </c>
      <c r="P299" s="7">
        <f>Table1[[#This Row],[Passing Attempts Home]]-Table1[[#This Row],[Passing Completions Home]]</f>
        <v>10</v>
      </c>
      <c r="Q299" s="7"/>
    </row>
    <row r="300" spans="1:17" x14ac:dyDescent="0.3">
      <c r="A300" t="s">
        <v>611</v>
      </c>
      <c r="B300" t="s">
        <v>692</v>
      </c>
      <c r="C300" t="s">
        <v>4835</v>
      </c>
      <c r="D300">
        <v>14739</v>
      </c>
      <c r="E300" s="3">
        <f>Table1[[#This Row],[Percent Home]]</f>
        <v>0.57692307692307687</v>
      </c>
      <c r="F300" s="3">
        <f>Table1[[#This Row],[Percent Away]]</f>
        <v>0.58823529411764708</v>
      </c>
      <c r="G300">
        <v>14</v>
      </c>
      <c r="H300">
        <v>37</v>
      </c>
      <c r="I300" s="2">
        <f>SUMIFS('Player Stats'!D:D, 'Player Stats'!B:B, Table1[[#This Row],[Away Team]], 'Player Stats'!A:A, Table1[[#This Row],[id]])</f>
        <v>17</v>
      </c>
      <c r="J300" s="2">
        <f>SUMIFS('Player Stats'!D:D, 'Player Stats'!B:B, Table1[[#This Row],[Home Team]], 'Player Stats'!A:A, Table1[[#This Row],[id]])</f>
        <v>26</v>
      </c>
      <c r="K300">
        <f>SUMIFS('Player Stats'!F:F, 'Player Stats'!B:B, Table1[[#This Row],[Away Team]], 'Player Stats'!A:A, Table1[[#This Row],[id]])</f>
        <v>10</v>
      </c>
      <c r="L300">
        <f>SUMIFS('Player Stats'!F:F, 'Player Stats'!B:B,Table1[[#This Row],[Home Team]], 'Player Stats'!A:A, Table1[[#This Row],[id]])</f>
        <v>15</v>
      </c>
      <c r="M300" s="3">
        <f>Table1[[#This Row],[Passing Completions Home]]/Table1[[#This Row],[Passing Attempts Home]]</f>
        <v>0.57692307692307687</v>
      </c>
      <c r="N300" s="3">
        <f>Table1[[#This Row],[Passing Completions Away]]/Table1[[#This Row],[Passing Attemps Away]]</f>
        <v>0.58823529411764708</v>
      </c>
      <c r="O300" s="7">
        <f>Table1[[#This Row],[Passing Attemps Away]]-Table1[[#This Row],[Passing Completions Away]]</f>
        <v>7</v>
      </c>
      <c r="P300" s="7">
        <f>Table1[[#This Row],[Passing Attempts Home]]-Table1[[#This Row],[Passing Completions Home]]</f>
        <v>11</v>
      </c>
      <c r="Q300" s="7"/>
    </row>
    <row r="301" spans="1:17" x14ac:dyDescent="0.3">
      <c r="A301" t="s">
        <v>1128</v>
      </c>
      <c r="B301" t="s">
        <v>432</v>
      </c>
      <c r="C301" t="s">
        <v>4849</v>
      </c>
      <c r="D301">
        <v>14731</v>
      </c>
      <c r="E301" s="3">
        <f>Table1[[#This Row],[Percent Home]]</f>
        <v>0.56521739130434778</v>
      </c>
      <c r="F301" s="3">
        <f>Table1[[#This Row],[Percent Away]]</f>
        <v>0.5161290322580645</v>
      </c>
      <c r="G301">
        <v>21</v>
      </c>
      <c r="H301">
        <v>30</v>
      </c>
      <c r="I301" s="2">
        <f>SUMIFS('Player Stats'!D:D, 'Player Stats'!B:B, Table1[[#This Row],[Away Team]], 'Player Stats'!A:A, Table1[[#This Row],[id]])</f>
        <v>31</v>
      </c>
      <c r="J301" s="2">
        <f>SUMIFS('Player Stats'!D:D, 'Player Stats'!B:B, Table1[[#This Row],[Home Team]], 'Player Stats'!A:A, Table1[[#This Row],[id]])</f>
        <v>23</v>
      </c>
      <c r="K301">
        <f>SUMIFS('Player Stats'!F:F, 'Player Stats'!B:B, Table1[[#This Row],[Away Team]], 'Player Stats'!A:A, Table1[[#This Row],[id]])</f>
        <v>16</v>
      </c>
      <c r="L301">
        <f>SUMIFS('Player Stats'!F:F, 'Player Stats'!B:B,Table1[[#This Row],[Home Team]], 'Player Stats'!A:A, Table1[[#This Row],[id]])</f>
        <v>13</v>
      </c>
      <c r="M301" s="3">
        <f>Table1[[#This Row],[Passing Completions Home]]/Table1[[#This Row],[Passing Attempts Home]]</f>
        <v>0.56521739130434778</v>
      </c>
      <c r="N301" s="3">
        <f>Table1[[#This Row],[Passing Completions Away]]/Table1[[#This Row],[Passing Attemps Away]]</f>
        <v>0.5161290322580645</v>
      </c>
      <c r="O301" s="7">
        <f>Table1[[#This Row],[Passing Attemps Away]]-Table1[[#This Row],[Passing Completions Away]]</f>
        <v>15</v>
      </c>
      <c r="P301" s="7">
        <f>Table1[[#This Row],[Passing Attempts Home]]-Table1[[#This Row],[Passing Completions Home]]</f>
        <v>10</v>
      </c>
      <c r="Q301" s="7"/>
    </row>
    <row r="302" spans="1:17" x14ac:dyDescent="0.3">
      <c r="A302" t="s">
        <v>2526</v>
      </c>
      <c r="B302" t="s">
        <v>648</v>
      </c>
      <c r="C302" t="s">
        <v>4824</v>
      </c>
      <c r="D302">
        <v>11706</v>
      </c>
      <c r="E302" s="3">
        <f>Table1[[#This Row],[Percent Home]]</f>
        <v>0.51851851851851849</v>
      </c>
      <c r="F302" s="3">
        <f>Table1[[#This Row],[Percent Away]]</f>
        <v>0.61403508771929827</v>
      </c>
      <c r="G302">
        <v>41</v>
      </c>
      <c r="H302">
        <v>10</v>
      </c>
      <c r="I302" s="2">
        <f>SUMIFS('Player Stats'!D:D, 'Player Stats'!B:B, Table1[[#This Row],[Away Team]], 'Player Stats'!A:A, Table1[[#This Row],[id]])</f>
        <v>57</v>
      </c>
      <c r="J302" s="2">
        <f>SUMIFS('Player Stats'!D:D, 'Player Stats'!B:B, Table1[[#This Row],[Home Team]], 'Player Stats'!A:A, Table1[[#This Row],[id]])</f>
        <v>27</v>
      </c>
      <c r="K302">
        <f>SUMIFS('Player Stats'!F:F, 'Player Stats'!B:B, Table1[[#This Row],[Away Team]], 'Player Stats'!A:A, Table1[[#This Row],[id]])</f>
        <v>35</v>
      </c>
      <c r="L302">
        <f>SUMIFS('Player Stats'!F:F, 'Player Stats'!B:B,Table1[[#This Row],[Home Team]], 'Player Stats'!A:A, Table1[[#This Row],[id]])</f>
        <v>14</v>
      </c>
      <c r="M302" s="3">
        <f>Table1[[#This Row],[Passing Completions Home]]/Table1[[#This Row],[Passing Attempts Home]]</f>
        <v>0.51851851851851849</v>
      </c>
      <c r="N302" s="3">
        <f>Table1[[#This Row],[Passing Completions Away]]/Table1[[#This Row],[Passing Attemps Away]]</f>
        <v>0.61403508771929827</v>
      </c>
      <c r="O302" s="7">
        <f>Table1[[#This Row],[Passing Attemps Away]]-Table1[[#This Row],[Passing Completions Away]]</f>
        <v>22</v>
      </c>
      <c r="P302" s="7">
        <f>Table1[[#This Row],[Passing Attempts Home]]-Table1[[#This Row],[Passing Completions Home]]</f>
        <v>13</v>
      </c>
      <c r="Q302" s="7"/>
    </row>
    <row r="303" spans="1:17" x14ac:dyDescent="0.3">
      <c r="A303" t="s">
        <v>844</v>
      </c>
      <c r="B303" t="s">
        <v>1063</v>
      </c>
      <c r="C303" t="s">
        <v>4851</v>
      </c>
      <c r="D303">
        <v>10223</v>
      </c>
      <c r="E303" s="3">
        <f>Table1[[#This Row],[Percent Home]]</f>
        <v>0.54054054054054057</v>
      </c>
      <c r="F303" s="3">
        <f>Table1[[#This Row],[Percent Away]]</f>
        <v>0.53333333333333333</v>
      </c>
      <c r="G303">
        <v>27</v>
      </c>
      <c r="H303">
        <v>24</v>
      </c>
      <c r="I303" s="2">
        <f>SUMIFS('Player Stats'!D:D, 'Player Stats'!B:B, Table1[[#This Row],[Away Team]], 'Player Stats'!A:A, Table1[[#This Row],[id]])</f>
        <v>45</v>
      </c>
      <c r="J303" s="2">
        <f>SUMIFS('Player Stats'!D:D, 'Player Stats'!B:B, Table1[[#This Row],[Home Team]], 'Player Stats'!A:A, Table1[[#This Row],[id]])</f>
        <v>37</v>
      </c>
      <c r="K303">
        <f>SUMIFS('Player Stats'!F:F, 'Player Stats'!B:B, Table1[[#This Row],[Away Team]], 'Player Stats'!A:A, Table1[[#This Row],[id]])</f>
        <v>24</v>
      </c>
      <c r="L303">
        <f>SUMIFS('Player Stats'!F:F, 'Player Stats'!B:B,Table1[[#This Row],[Home Team]], 'Player Stats'!A:A, Table1[[#This Row],[id]])</f>
        <v>20</v>
      </c>
      <c r="M303" s="3">
        <f>Table1[[#This Row],[Passing Completions Home]]/Table1[[#This Row],[Passing Attempts Home]]</f>
        <v>0.54054054054054057</v>
      </c>
      <c r="N303" s="3">
        <f>Table1[[#This Row],[Passing Completions Away]]/Table1[[#This Row],[Passing Attemps Away]]</f>
        <v>0.53333333333333333</v>
      </c>
      <c r="O303" s="7">
        <f>Table1[[#This Row],[Passing Attemps Away]]-Table1[[#This Row],[Passing Completions Away]]</f>
        <v>21</v>
      </c>
      <c r="P303" s="7">
        <f>Table1[[#This Row],[Passing Attempts Home]]-Table1[[#This Row],[Passing Completions Home]]</f>
        <v>17</v>
      </c>
      <c r="Q303" s="7"/>
    </row>
    <row r="304" spans="1:17" x14ac:dyDescent="0.3">
      <c r="A304" t="s">
        <v>650</v>
      </c>
      <c r="B304" t="s">
        <v>2133</v>
      </c>
      <c r="C304" t="s">
        <v>4858</v>
      </c>
      <c r="D304">
        <v>8732</v>
      </c>
      <c r="E304" s="3">
        <f>Table1[[#This Row],[Percent Home]]</f>
        <v>0.60606060606060608</v>
      </c>
      <c r="F304" s="3">
        <f>Table1[[#This Row],[Percent Away]]</f>
        <v>0.63636363636363635</v>
      </c>
      <c r="G304">
        <v>24</v>
      </c>
      <c r="H304">
        <v>27</v>
      </c>
      <c r="I304" s="2">
        <f>SUMIFS('Player Stats'!D:D, 'Player Stats'!B:B, Table1[[#This Row],[Away Team]], 'Player Stats'!A:A, Table1[[#This Row],[id]])</f>
        <v>33</v>
      </c>
      <c r="J304" s="2">
        <f>SUMIFS('Player Stats'!D:D, 'Player Stats'!B:B, Table1[[#This Row],[Home Team]], 'Player Stats'!A:A, Table1[[#This Row],[id]])</f>
        <v>33</v>
      </c>
      <c r="K304">
        <f>SUMIFS('Player Stats'!F:F, 'Player Stats'!B:B, Table1[[#This Row],[Away Team]], 'Player Stats'!A:A, Table1[[#This Row],[id]])</f>
        <v>21</v>
      </c>
      <c r="L304">
        <f>SUMIFS('Player Stats'!F:F, 'Player Stats'!B:B,Table1[[#This Row],[Home Team]], 'Player Stats'!A:A, Table1[[#This Row],[id]])</f>
        <v>20</v>
      </c>
      <c r="M304" s="3">
        <f>Table1[[#This Row],[Passing Completions Home]]/Table1[[#This Row],[Passing Attempts Home]]</f>
        <v>0.60606060606060608</v>
      </c>
      <c r="N304" s="3">
        <f>Table1[[#This Row],[Passing Completions Away]]/Table1[[#This Row],[Passing Attemps Away]]</f>
        <v>0.63636363636363635</v>
      </c>
      <c r="O304" s="7">
        <f>Table1[[#This Row],[Passing Attemps Away]]-Table1[[#This Row],[Passing Completions Away]]</f>
        <v>12</v>
      </c>
      <c r="P304" s="7">
        <f>Table1[[#This Row],[Passing Attempts Home]]-Table1[[#This Row],[Passing Completions Home]]</f>
        <v>13</v>
      </c>
      <c r="Q304" s="7"/>
    </row>
    <row r="305" spans="1:17" x14ac:dyDescent="0.3">
      <c r="A305" t="s">
        <v>689</v>
      </c>
      <c r="B305" t="s">
        <v>529</v>
      </c>
      <c r="C305" t="s">
        <v>4823</v>
      </c>
      <c r="D305">
        <v>2909</v>
      </c>
      <c r="E305" s="3">
        <f>Table1[[#This Row],[Percent Home]]</f>
        <v>0.62857142857142856</v>
      </c>
      <c r="F305" s="3">
        <f>Table1[[#This Row],[Percent Away]]</f>
        <v>0.33333333333333331</v>
      </c>
      <c r="G305">
        <v>37</v>
      </c>
      <c r="H305">
        <v>14</v>
      </c>
      <c r="I305" s="2">
        <f>SUMIFS('Player Stats'!D:D, 'Player Stats'!B:B, Table1[[#This Row],[Away Team]], 'Player Stats'!A:A, Table1[[#This Row],[id]])</f>
        <v>15</v>
      </c>
      <c r="J305" s="2">
        <f>SUMIFS('Player Stats'!D:D, 'Player Stats'!B:B, Table1[[#This Row],[Home Team]], 'Player Stats'!A:A, Table1[[#This Row],[id]])</f>
        <v>35</v>
      </c>
      <c r="K305">
        <f>SUMIFS('Player Stats'!F:F, 'Player Stats'!B:B, Table1[[#This Row],[Away Team]], 'Player Stats'!A:A, Table1[[#This Row],[id]])</f>
        <v>5</v>
      </c>
      <c r="L305">
        <f>SUMIFS('Player Stats'!F:F, 'Player Stats'!B:B,Table1[[#This Row],[Home Team]], 'Player Stats'!A:A, Table1[[#This Row],[id]])</f>
        <v>22</v>
      </c>
      <c r="M305" s="3">
        <f>Table1[[#This Row],[Passing Completions Home]]/Table1[[#This Row],[Passing Attempts Home]]</f>
        <v>0.62857142857142856</v>
      </c>
      <c r="N305" s="3">
        <f>Table1[[#This Row],[Passing Completions Away]]/Table1[[#This Row],[Passing Attemps Away]]</f>
        <v>0.33333333333333331</v>
      </c>
      <c r="O305" s="7">
        <f>Table1[[#This Row],[Passing Attemps Away]]-Table1[[#This Row],[Passing Completions Away]]</f>
        <v>10</v>
      </c>
      <c r="P305" s="7">
        <f>Table1[[#This Row],[Passing Attempts Home]]-Table1[[#This Row],[Passing Completions Home]]</f>
        <v>13</v>
      </c>
      <c r="Q305" s="7"/>
    </row>
    <row r="306" spans="1:17" x14ac:dyDescent="0.3">
      <c r="A306" t="s">
        <v>501</v>
      </c>
      <c r="B306" t="s">
        <v>1749</v>
      </c>
      <c r="C306" t="s">
        <v>4844</v>
      </c>
      <c r="D306">
        <v>4388</v>
      </c>
      <c r="E306" s="3">
        <f>Table1[[#This Row],[Percent Home]]</f>
        <v>0.46666666666666667</v>
      </c>
      <c r="F306" s="3">
        <f>Table1[[#This Row],[Percent Away]]</f>
        <v>0.5</v>
      </c>
      <c r="G306">
        <v>13</v>
      </c>
      <c r="H306">
        <v>38</v>
      </c>
      <c r="I306" s="2">
        <f>SUMIFS('Player Stats'!D:D, 'Player Stats'!B:B, Table1[[#This Row],[Away Team]], 'Player Stats'!A:A, Table1[[#This Row],[id]])</f>
        <v>26</v>
      </c>
      <c r="J306" s="2">
        <f>SUMIFS('Player Stats'!D:D, 'Player Stats'!B:B, Table1[[#This Row],[Home Team]], 'Player Stats'!A:A, Table1[[#This Row],[id]])</f>
        <v>45</v>
      </c>
      <c r="K306">
        <f>SUMIFS('Player Stats'!F:F, 'Player Stats'!B:B, Table1[[#This Row],[Away Team]], 'Player Stats'!A:A, Table1[[#This Row],[id]])</f>
        <v>13</v>
      </c>
      <c r="L306">
        <f>SUMIFS('Player Stats'!F:F, 'Player Stats'!B:B,Table1[[#This Row],[Home Team]], 'Player Stats'!A:A, Table1[[#This Row],[id]])</f>
        <v>21</v>
      </c>
      <c r="M306" s="3">
        <f>Table1[[#This Row],[Passing Completions Home]]/Table1[[#This Row],[Passing Attempts Home]]</f>
        <v>0.46666666666666667</v>
      </c>
      <c r="N306" s="3">
        <f>Table1[[#This Row],[Passing Completions Away]]/Table1[[#This Row],[Passing Attemps Away]]</f>
        <v>0.5</v>
      </c>
      <c r="O306" s="7">
        <f>Table1[[#This Row],[Passing Attemps Away]]-Table1[[#This Row],[Passing Completions Away]]</f>
        <v>13</v>
      </c>
      <c r="P306" s="7">
        <f>Table1[[#This Row],[Passing Attempts Home]]-Table1[[#This Row],[Passing Completions Home]]</f>
        <v>24</v>
      </c>
      <c r="Q306" s="7"/>
    </row>
    <row r="307" spans="1:17" x14ac:dyDescent="0.3">
      <c r="A307" t="s">
        <v>746</v>
      </c>
      <c r="B307" t="s">
        <v>1448</v>
      </c>
      <c r="C307" t="s">
        <v>4860</v>
      </c>
      <c r="D307">
        <v>4399</v>
      </c>
      <c r="E307" s="3">
        <f>Table1[[#This Row],[Percent Home]]</f>
        <v>0.5161290322580645</v>
      </c>
      <c r="F307" s="3">
        <f>Table1[[#This Row],[Percent Away]]</f>
        <v>0.33333333333333331</v>
      </c>
      <c r="G307">
        <v>30</v>
      </c>
      <c r="H307">
        <v>21</v>
      </c>
      <c r="I307" s="2">
        <f>SUMIFS('Player Stats'!D:D, 'Player Stats'!B:B, Table1[[#This Row],[Away Team]], 'Player Stats'!A:A, Table1[[#This Row],[id]])</f>
        <v>27</v>
      </c>
      <c r="J307" s="2">
        <f>SUMIFS('Player Stats'!D:D, 'Player Stats'!B:B, Table1[[#This Row],[Home Team]], 'Player Stats'!A:A, Table1[[#This Row],[id]])</f>
        <v>31</v>
      </c>
      <c r="K307">
        <f>SUMIFS('Player Stats'!F:F, 'Player Stats'!B:B, Table1[[#This Row],[Away Team]], 'Player Stats'!A:A, Table1[[#This Row],[id]])</f>
        <v>9</v>
      </c>
      <c r="L307">
        <f>SUMIFS('Player Stats'!F:F, 'Player Stats'!B:B,Table1[[#This Row],[Home Team]], 'Player Stats'!A:A, Table1[[#This Row],[id]])</f>
        <v>16</v>
      </c>
      <c r="M307" s="3">
        <f>Table1[[#This Row],[Passing Completions Home]]/Table1[[#This Row],[Passing Attempts Home]]</f>
        <v>0.5161290322580645</v>
      </c>
      <c r="N307" s="3">
        <f>Table1[[#This Row],[Passing Completions Away]]/Table1[[#This Row],[Passing Attemps Away]]</f>
        <v>0.33333333333333331</v>
      </c>
      <c r="O307" s="7">
        <f>Table1[[#This Row],[Passing Attemps Away]]-Table1[[#This Row],[Passing Completions Away]]</f>
        <v>18</v>
      </c>
      <c r="P307" s="7">
        <f>Table1[[#This Row],[Passing Attempts Home]]-Table1[[#This Row],[Passing Completions Home]]</f>
        <v>15</v>
      </c>
      <c r="Q307" s="7"/>
    </row>
    <row r="308" spans="1:17" x14ac:dyDescent="0.3">
      <c r="A308" t="s">
        <v>2411</v>
      </c>
      <c r="B308" t="s">
        <v>648</v>
      </c>
      <c r="C308" t="s">
        <v>4866</v>
      </c>
      <c r="D308">
        <v>1381</v>
      </c>
      <c r="E308" s="3">
        <f>Table1[[#This Row],[Percent Home]]</f>
        <v>0.64102564102564108</v>
      </c>
      <c r="F308" s="3">
        <f>Table1[[#This Row],[Percent Away]]</f>
        <v>0.61111111111111116</v>
      </c>
      <c r="G308">
        <v>37</v>
      </c>
      <c r="H308">
        <v>14</v>
      </c>
      <c r="I308" s="2">
        <f>SUMIFS('Player Stats'!D:D, 'Player Stats'!B:B, Table1[[#This Row],[Away Team]], 'Player Stats'!A:A, Table1[[#This Row],[id]])</f>
        <v>36</v>
      </c>
      <c r="J308" s="2">
        <f>SUMIFS('Player Stats'!D:D, 'Player Stats'!B:B, Table1[[#This Row],[Home Team]], 'Player Stats'!A:A, Table1[[#This Row],[id]])</f>
        <v>39</v>
      </c>
      <c r="K308">
        <f>SUMIFS('Player Stats'!F:F, 'Player Stats'!B:B, Table1[[#This Row],[Away Team]], 'Player Stats'!A:A, Table1[[#This Row],[id]])</f>
        <v>22</v>
      </c>
      <c r="L308">
        <f>SUMIFS('Player Stats'!F:F, 'Player Stats'!B:B,Table1[[#This Row],[Home Team]], 'Player Stats'!A:A, Table1[[#This Row],[id]])</f>
        <v>25</v>
      </c>
      <c r="M308" s="3">
        <f>Table1[[#This Row],[Passing Completions Home]]/Table1[[#This Row],[Passing Attempts Home]]</f>
        <v>0.64102564102564108</v>
      </c>
      <c r="N308" s="3">
        <f>Table1[[#This Row],[Passing Completions Away]]/Table1[[#This Row],[Passing Attemps Away]]</f>
        <v>0.61111111111111116</v>
      </c>
      <c r="O308" s="7">
        <f>Table1[[#This Row],[Passing Attemps Away]]-Table1[[#This Row],[Passing Completions Away]]</f>
        <v>14</v>
      </c>
      <c r="P308" s="7">
        <f>Table1[[#This Row],[Passing Attempts Home]]-Table1[[#This Row],[Passing Completions Home]]</f>
        <v>14</v>
      </c>
      <c r="Q308" s="7"/>
    </row>
    <row r="309" spans="1:17" x14ac:dyDescent="0.3">
      <c r="A309" t="s">
        <v>551</v>
      </c>
      <c r="B309" t="s">
        <v>554</v>
      </c>
      <c r="C309" t="s">
        <v>4807</v>
      </c>
      <c r="D309">
        <v>27105</v>
      </c>
      <c r="E309" s="3">
        <f>Table1[[#This Row],[Percent Home]]</f>
        <v>0.5</v>
      </c>
      <c r="F309" s="3">
        <f>Table1[[#This Row],[Percent Away]]</f>
        <v>0.375</v>
      </c>
      <c r="G309">
        <v>26</v>
      </c>
      <c r="H309">
        <v>24</v>
      </c>
      <c r="I309" s="2">
        <f>SUMIFS('Player Stats'!D:D, 'Player Stats'!B:B, Table1[[#This Row],[Away Team]], 'Player Stats'!A:A, Table1[[#This Row],[id]])</f>
        <v>40</v>
      </c>
      <c r="J309" s="2">
        <f>SUMIFS('Player Stats'!D:D, 'Player Stats'!B:B, Table1[[#This Row],[Home Team]], 'Player Stats'!A:A, Table1[[#This Row],[id]])</f>
        <v>24</v>
      </c>
      <c r="K309">
        <f>SUMIFS('Player Stats'!F:F, 'Player Stats'!B:B, Table1[[#This Row],[Away Team]], 'Player Stats'!A:A, Table1[[#This Row],[id]])</f>
        <v>15</v>
      </c>
      <c r="L309">
        <f>SUMIFS('Player Stats'!F:F, 'Player Stats'!B:B,Table1[[#This Row],[Home Team]], 'Player Stats'!A:A, Table1[[#This Row],[id]])</f>
        <v>12</v>
      </c>
      <c r="M309" s="3">
        <f>Table1[[#This Row],[Passing Completions Home]]/Table1[[#This Row],[Passing Attempts Home]]</f>
        <v>0.5</v>
      </c>
      <c r="N309" s="3">
        <f>Table1[[#This Row],[Passing Completions Away]]/Table1[[#This Row],[Passing Attemps Away]]</f>
        <v>0.375</v>
      </c>
      <c r="O309" s="7">
        <f>Table1[[#This Row],[Passing Attemps Away]]-Table1[[#This Row],[Passing Completions Away]]</f>
        <v>25</v>
      </c>
      <c r="P309" s="7">
        <f>Table1[[#This Row],[Passing Attempts Home]]-Table1[[#This Row],[Passing Completions Home]]</f>
        <v>12</v>
      </c>
      <c r="Q309" s="7"/>
    </row>
    <row r="310" spans="1:17" x14ac:dyDescent="0.3">
      <c r="A310" t="s">
        <v>1625</v>
      </c>
      <c r="B310" t="s">
        <v>455</v>
      </c>
      <c r="C310" t="s">
        <v>4818</v>
      </c>
      <c r="D310">
        <v>23966</v>
      </c>
      <c r="E310" s="3">
        <f>Table1[[#This Row],[Percent Home]]</f>
        <v>0.66666666666666663</v>
      </c>
      <c r="F310" s="3">
        <f>Table1[[#This Row],[Percent Away]]</f>
        <v>0.63157894736842102</v>
      </c>
      <c r="G310">
        <v>17</v>
      </c>
      <c r="H310">
        <v>33</v>
      </c>
      <c r="I310" s="2">
        <f>SUMIFS('Player Stats'!D:D, 'Player Stats'!B:B, Table1[[#This Row],[Away Team]], 'Player Stats'!A:A, Table1[[#This Row],[id]])</f>
        <v>19</v>
      </c>
      <c r="J310" s="2">
        <f>SUMIFS('Player Stats'!D:D, 'Player Stats'!B:B, Table1[[#This Row],[Home Team]], 'Player Stats'!A:A, Table1[[#This Row],[id]])</f>
        <v>33</v>
      </c>
      <c r="K310">
        <f>SUMIFS('Player Stats'!F:F, 'Player Stats'!B:B, Table1[[#This Row],[Away Team]], 'Player Stats'!A:A, Table1[[#This Row],[id]])</f>
        <v>12</v>
      </c>
      <c r="L310">
        <f>SUMIFS('Player Stats'!F:F, 'Player Stats'!B:B,Table1[[#This Row],[Home Team]], 'Player Stats'!A:A, Table1[[#This Row],[id]])</f>
        <v>22</v>
      </c>
      <c r="M310" s="3">
        <f>Table1[[#This Row],[Passing Completions Home]]/Table1[[#This Row],[Passing Attempts Home]]</f>
        <v>0.66666666666666663</v>
      </c>
      <c r="N310" s="3">
        <f>Table1[[#This Row],[Passing Completions Away]]/Table1[[#This Row],[Passing Attemps Away]]</f>
        <v>0.63157894736842102</v>
      </c>
      <c r="O310" s="7">
        <f>Table1[[#This Row],[Passing Attemps Away]]-Table1[[#This Row],[Passing Completions Away]]</f>
        <v>7</v>
      </c>
      <c r="P310" s="7">
        <f>Table1[[#This Row],[Passing Attempts Home]]-Table1[[#This Row],[Passing Completions Home]]</f>
        <v>11</v>
      </c>
      <c r="Q310" s="7"/>
    </row>
    <row r="311" spans="1:17" x14ac:dyDescent="0.3">
      <c r="A311" t="s">
        <v>1905</v>
      </c>
      <c r="B311" t="s">
        <v>409</v>
      </c>
      <c r="C311" t="s">
        <v>4801</v>
      </c>
      <c r="D311">
        <v>20825</v>
      </c>
      <c r="E311" s="3">
        <f>Table1[[#This Row],[Percent Home]]</f>
        <v>0.7</v>
      </c>
      <c r="F311" s="3">
        <f>Table1[[#This Row],[Percent Away]]</f>
        <v>0.53658536585365857</v>
      </c>
      <c r="G311">
        <v>36</v>
      </c>
      <c r="H311">
        <v>14</v>
      </c>
      <c r="I311" s="2">
        <f>SUMIFS('Player Stats'!D:D, 'Player Stats'!B:B, Table1[[#This Row],[Away Team]], 'Player Stats'!A:A, Table1[[#This Row],[id]])</f>
        <v>41</v>
      </c>
      <c r="J311" s="2">
        <f>SUMIFS('Player Stats'!D:D, 'Player Stats'!B:B, Table1[[#This Row],[Home Team]], 'Player Stats'!A:A, Table1[[#This Row],[id]])</f>
        <v>30</v>
      </c>
      <c r="K311">
        <f>SUMIFS('Player Stats'!F:F, 'Player Stats'!B:B, Table1[[#This Row],[Away Team]], 'Player Stats'!A:A, Table1[[#This Row],[id]])</f>
        <v>22</v>
      </c>
      <c r="L311">
        <f>SUMIFS('Player Stats'!F:F, 'Player Stats'!B:B,Table1[[#This Row],[Home Team]], 'Player Stats'!A:A, Table1[[#This Row],[id]])</f>
        <v>21</v>
      </c>
      <c r="M311" s="3">
        <f>Table1[[#This Row],[Passing Completions Home]]/Table1[[#This Row],[Passing Attempts Home]]</f>
        <v>0.7</v>
      </c>
      <c r="N311" s="3">
        <f>Table1[[#This Row],[Passing Completions Away]]/Table1[[#This Row],[Passing Attemps Away]]</f>
        <v>0.53658536585365857</v>
      </c>
      <c r="O311" s="7">
        <f>Table1[[#This Row],[Passing Attemps Away]]-Table1[[#This Row],[Passing Completions Away]]</f>
        <v>19</v>
      </c>
      <c r="P311" s="7">
        <f>Table1[[#This Row],[Passing Attempts Home]]-Table1[[#This Row],[Passing Completions Home]]</f>
        <v>9</v>
      </c>
      <c r="Q311" s="7"/>
    </row>
    <row r="312" spans="1:17" x14ac:dyDescent="0.3">
      <c r="A312" t="s">
        <v>1063</v>
      </c>
      <c r="B312" t="s">
        <v>611</v>
      </c>
      <c r="C312" t="s">
        <v>4802</v>
      </c>
      <c r="D312">
        <v>23951</v>
      </c>
      <c r="E312" s="3">
        <f>Table1[[#This Row],[Percent Home]]</f>
        <v>0.6</v>
      </c>
      <c r="F312" s="3">
        <f>Table1[[#This Row],[Percent Away]]</f>
        <v>0.48648648648648651</v>
      </c>
      <c r="G312">
        <v>33</v>
      </c>
      <c r="H312">
        <v>17</v>
      </c>
      <c r="I312" s="2">
        <f>SUMIFS('Player Stats'!D:D, 'Player Stats'!B:B, Table1[[#This Row],[Away Team]], 'Player Stats'!A:A, Table1[[#This Row],[id]])</f>
        <v>37</v>
      </c>
      <c r="J312" s="2">
        <f>SUMIFS('Player Stats'!D:D, 'Player Stats'!B:B, Table1[[#This Row],[Home Team]], 'Player Stats'!A:A, Table1[[#This Row],[id]])</f>
        <v>25</v>
      </c>
      <c r="K312">
        <f>SUMIFS('Player Stats'!F:F, 'Player Stats'!B:B, Table1[[#This Row],[Away Team]], 'Player Stats'!A:A, Table1[[#This Row],[id]])</f>
        <v>18</v>
      </c>
      <c r="L312">
        <f>SUMIFS('Player Stats'!F:F, 'Player Stats'!B:B,Table1[[#This Row],[Home Team]], 'Player Stats'!A:A, Table1[[#This Row],[id]])</f>
        <v>15</v>
      </c>
      <c r="M312" s="3">
        <f>Table1[[#This Row],[Passing Completions Home]]/Table1[[#This Row],[Passing Attempts Home]]</f>
        <v>0.6</v>
      </c>
      <c r="N312" s="3">
        <f>Table1[[#This Row],[Passing Completions Away]]/Table1[[#This Row],[Passing Attemps Away]]</f>
        <v>0.48648648648648651</v>
      </c>
      <c r="O312" s="7">
        <f>Table1[[#This Row],[Passing Attemps Away]]-Table1[[#This Row],[Passing Completions Away]]</f>
        <v>19</v>
      </c>
      <c r="P312" s="7">
        <f>Table1[[#This Row],[Passing Attempts Home]]-Table1[[#This Row],[Passing Completions Home]]</f>
        <v>10</v>
      </c>
      <c r="Q312" s="7"/>
    </row>
    <row r="313" spans="1:17" x14ac:dyDescent="0.3">
      <c r="A313" t="s">
        <v>1273</v>
      </c>
      <c r="B313" t="s">
        <v>529</v>
      </c>
      <c r="C313" t="s">
        <v>4813</v>
      </c>
      <c r="D313">
        <v>16238</v>
      </c>
      <c r="E313" s="3">
        <f>Table1[[#This Row],[Percent Home]]</f>
        <v>0.65</v>
      </c>
      <c r="F313" s="3">
        <f>Table1[[#This Row],[Percent Away]]</f>
        <v>0.51724137931034486</v>
      </c>
      <c r="G313">
        <v>17</v>
      </c>
      <c r="H313">
        <v>33</v>
      </c>
      <c r="I313" s="2">
        <f>SUMIFS('Player Stats'!D:D, 'Player Stats'!B:B, Table1[[#This Row],[Away Team]], 'Player Stats'!A:A, Table1[[#This Row],[id]])</f>
        <v>29</v>
      </c>
      <c r="J313" s="2">
        <f>SUMIFS('Player Stats'!D:D, 'Player Stats'!B:B, Table1[[#This Row],[Home Team]], 'Player Stats'!A:A, Table1[[#This Row],[id]])</f>
        <v>40</v>
      </c>
      <c r="K313">
        <f>SUMIFS('Player Stats'!F:F, 'Player Stats'!B:B, Table1[[#This Row],[Away Team]], 'Player Stats'!A:A, Table1[[#This Row],[id]])</f>
        <v>15</v>
      </c>
      <c r="L313">
        <f>SUMIFS('Player Stats'!F:F, 'Player Stats'!B:B,Table1[[#This Row],[Home Team]], 'Player Stats'!A:A, Table1[[#This Row],[id]])</f>
        <v>26</v>
      </c>
      <c r="M313" s="3">
        <f>Table1[[#This Row],[Passing Completions Home]]/Table1[[#This Row],[Passing Attempts Home]]</f>
        <v>0.65</v>
      </c>
      <c r="N313" s="3">
        <f>Table1[[#This Row],[Passing Completions Away]]/Table1[[#This Row],[Passing Attemps Away]]</f>
        <v>0.51724137931034486</v>
      </c>
      <c r="O313" s="7">
        <f>Table1[[#This Row],[Passing Attemps Away]]-Table1[[#This Row],[Passing Completions Away]]</f>
        <v>14</v>
      </c>
      <c r="P313" s="7">
        <f>Table1[[#This Row],[Passing Attempts Home]]-Table1[[#This Row],[Passing Completions Home]]</f>
        <v>14</v>
      </c>
      <c r="Q313" s="7"/>
    </row>
    <row r="314" spans="1:17" x14ac:dyDescent="0.3">
      <c r="A314" t="s">
        <v>863</v>
      </c>
      <c r="B314" t="s">
        <v>728</v>
      </c>
      <c r="C314" t="s">
        <v>4823</v>
      </c>
      <c r="D314">
        <v>10219</v>
      </c>
      <c r="E314" s="3">
        <f>Table1[[#This Row],[Percent Home]]</f>
        <v>0.63414634146341464</v>
      </c>
      <c r="F314" s="3">
        <f>Table1[[#This Row],[Percent Away]]</f>
        <v>0.6</v>
      </c>
      <c r="G314">
        <v>18</v>
      </c>
      <c r="H314">
        <v>32</v>
      </c>
      <c r="I314" s="2">
        <f>SUMIFS('Player Stats'!D:D, 'Player Stats'!B:B, Table1[[#This Row],[Away Team]], 'Player Stats'!A:A, Table1[[#This Row],[id]])</f>
        <v>45</v>
      </c>
      <c r="J314" s="2">
        <f>SUMIFS('Player Stats'!D:D, 'Player Stats'!B:B, Table1[[#This Row],[Home Team]], 'Player Stats'!A:A, Table1[[#This Row],[id]])</f>
        <v>41</v>
      </c>
      <c r="K314">
        <f>SUMIFS('Player Stats'!F:F, 'Player Stats'!B:B, Table1[[#This Row],[Away Team]], 'Player Stats'!A:A, Table1[[#This Row],[id]])</f>
        <v>27</v>
      </c>
      <c r="L314">
        <f>SUMIFS('Player Stats'!F:F, 'Player Stats'!B:B,Table1[[#This Row],[Home Team]], 'Player Stats'!A:A, Table1[[#This Row],[id]])</f>
        <v>26</v>
      </c>
      <c r="M314" s="3">
        <f>Table1[[#This Row],[Passing Completions Home]]/Table1[[#This Row],[Passing Attempts Home]]</f>
        <v>0.63414634146341464</v>
      </c>
      <c r="N314" s="3">
        <f>Table1[[#This Row],[Passing Completions Away]]/Table1[[#This Row],[Passing Attemps Away]]</f>
        <v>0.6</v>
      </c>
      <c r="O314" s="7">
        <f>Table1[[#This Row],[Passing Attemps Away]]-Table1[[#This Row],[Passing Completions Away]]</f>
        <v>18</v>
      </c>
      <c r="P314" s="7">
        <f>Table1[[#This Row],[Passing Attempts Home]]-Table1[[#This Row],[Passing Completions Home]]</f>
        <v>15</v>
      </c>
      <c r="Q314" s="7"/>
    </row>
    <row r="315" spans="1:17" x14ac:dyDescent="0.3">
      <c r="A315" t="s">
        <v>1542</v>
      </c>
      <c r="B315" t="s">
        <v>828</v>
      </c>
      <c r="C315" t="s">
        <v>4811</v>
      </c>
      <c r="D315">
        <v>10212</v>
      </c>
      <c r="E315" s="3">
        <f>Table1[[#This Row],[Percent Home]]</f>
        <v>0.6</v>
      </c>
      <c r="F315" s="3">
        <f>Table1[[#This Row],[Percent Away]]</f>
        <v>0.65</v>
      </c>
      <c r="G315">
        <v>24</v>
      </c>
      <c r="H315">
        <v>26</v>
      </c>
      <c r="I315" s="2">
        <f>SUMIFS('Player Stats'!D:D, 'Player Stats'!B:B, Table1[[#This Row],[Away Team]], 'Player Stats'!A:A, Table1[[#This Row],[id]])</f>
        <v>40</v>
      </c>
      <c r="J315" s="2">
        <f>SUMIFS('Player Stats'!D:D, 'Player Stats'!B:B, Table1[[#This Row],[Home Team]], 'Player Stats'!A:A, Table1[[#This Row],[id]])</f>
        <v>25</v>
      </c>
      <c r="K315">
        <f>SUMIFS('Player Stats'!F:F, 'Player Stats'!B:B, Table1[[#This Row],[Away Team]], 'Player Stats'!A:A, Table1[[#This Row],[id]])</f>
        <v>26</v>
      </c>
      <c r="L315">
        <f>SUMIFS('Player Stats'!F:F, 'Player Stats'!B:B,Table1[[#This Row],[Home Team]], 'Player Stats'!A:A, Table1[[#This Row],[id]])</f>
        <v>15</v>
      </c>
      <c r="M315" s="3">
        <f>Table1[[#This Row],[Passing Completions Home]]/Table1[[#This Row],[Passing Attempts Home]]</f>
        <v>0.6</v>
      </c>
      <c r="N315" s="3">
        <f>Table1[[#This Row],[Passing Completions Away]]/Table1[[#This Row],[Passing Attemps Away]]</f>
        <v>0.65</v>
      </c>
      <c r="O315" s="7">
        <f>Table1[[#This Row],[Passing Attemps Away]]-Table1[[#This Row],[Passing Completions Away]]</f>
        <v>14</v>
      </c>
      <c r="P315" s="7">
        <f>Table1[[#This Row],[Passing Attempts Home]]-Table1[[#This Row],[Passing Completions Home]]</f>
        <v>10</v>
      </c>
      <c r="Q315" s="7"/>
    </row>
    <row r="316" spans="1:17" x14ac:dyDescent="0.3">
      <c r="A316" t="s">
        <v>138</v>
      </c>
      <c r="B316" t="s">
        <v>3662</v>
      </c>
      <c r="C316" t="s">
        <v>4789</v>
      </c>
      <c r="D316">
        <v>8713</v>
      </c>
      <c r="E316" s="3">
        <f>Table1[[#This Row],[Percent Home]]</f>
        <v>0.52631578947368418</v>
      </c>
      <c r="F316" s="3">
        <f>Table1[[#This Row],[Percent Away]]</f>
        <v>0.53125</v>
      </c>
      <c r="G316">
        <v>19</v>
      </c>
      <c r="H316">
        <v>31</v>
      </c>
      <c r="I316" s="2">
        <f>SUMIFS('Player Stats'!D:D, 'Player Stats'!B:B, Table1[[#This Row],[Away Team]], 'Player Stats'!A:A, Table1[[#This Row],[id]])</f>
        <v>32</v>
      </c>
      <c r="J316" s="2">
        <f>SUMIFS('Player Stats'!D:D, 'Player Stats'!B:B, Table1[[#This Row],[Home Team]], 'Player Stats'!A:A, Table1[[#This Row],[id]])</f>
        <v>19</v>
      </c>
      <c r="K316">
        <f>SUMIFS('Player Stats'!F:F, 'Player Stats'!B:B, Table1[[#This Row],[Away Team]], 'Player Stats'!A:A, Table1[[#This Row],[id]])</f>
        <v>17</v>
      </c>
      <c r="L316">
        <f>SUMIFS('Player Stats'!F:F, 'Player Stats'!B:B,Table1[[#This Row],[Home Team]], 'Player Stats'!A:A, Table1[[#This Row],[id]])</f>
        <v>10</v>
      </c>
      <c r="M316" s="3">
        <f>Table1[[#This Row],[Passing Completions Home]]/Table1[[#This Row],[Passing Attempts Home]]</f>
        <v>0.52631578947368418</v>
      </c>
      <c r="N316" s="3">
        <f>Table1[[#This Row],[Passing Completions Away]]/Table1[[#This Row],[Passing Attemps Away]]</f>
        <v>0.53125</v>
      </c>
      <c r="O316" s="7">
        <f>Table1[[#This Row],[Passing Attemps Away]]-Table1[[#This Row],[Passing Completions Away]]</f>
        <v>15</v>
      </c>
      <c r="P316" s="7">
        <f>Table1[[#This Row],[Passing Attempts Home]]-Table1[[#This Row],[Passing Completions Home]]</f>
        <v>9</v>
      </c>
      <c r="Q316" s="7"/>
    </row>
    <row r="317" spans="1:17" x14ac:dyDescent="0.3">
      <c r="A317" t="s">
        <v>1349</v>
      </c>
      <c r="B317" t="s">
        <v>2165</v>
      </c>
      <c r="C317" t="s">
        <v>4813</v>
      </c>
      <c r="D317">
        <v>7312</v>
      </c>
      <c r="E317" s="3">
        <f>Table1[[#This Row],[Percent Home]]</f>
        <v>0.48936170212765956</v>
      </c>
      <c r="F317" s="3">
        <f>Table1[[#This Row],[Percent Away]]</f>
        <v>0.55555555555555558</v>
      </c>
      <c r="G317">
        <v>23</v>
      </c>
      <c r="H317">
        <v>27</v>
      </c>
      <c r="I317" s="2">
        <f>SUMIFS('Player Stats'!D:D, 'Player Stats'!B:B, Table1[[#This Row],[Away Team]], 'Player Stats'!A:A, Table1[[#This Row],[id]])</f>
        <v>45</v>
      </c>
      <c r="J317" s="2">
        <f>SUMIFS('Player Stats'!D:D, 'Player Stats'!B:B, Table1[[#This Row],[Home Team]], 'Player Stats'!A:A, Table1[[#This Row],[id]])</f>
        <v>47</v>
      </c>
      <c r="K317">
        <f>SUMIFS('Player Stats'!F:F, 'Player Stats'!B:B, Table1[[#This Row],[Away Team]], 'Player Stats'!A:A, Table1[[#This Row],[id]])</f>
        <v>25</v>
      </c>
      <c r="L317">
        <f>SUMIFS('Player Stats'!F:F, 'Player Stats'!B:B,Table1[[#This Row],[Home Team]], 'Player Stats'!A:A, Table1[[#This Row],[id]])</f>
        <v>23</v>
      </c>
      <c r="M317" s="3">
        <f>Table1[[#This Row],[Passing Completions Home]]/Table1[[#This Row],[Passing Attempts Home]]</f>
        <v>0.48936170212765956</v>
      </c>
      <c r="N317" s="3">
        <f>Table1[[#This Row],[Passing Completions Away]]/Table1[[#This Row],[Passing Attemps Away]]</f>
        <v>0.55555555555555558</v>
      </c>
      <c r="O317" s="7">
        <f>Table1[[#This Row],[Passing Attemps Away]]-Table1[[#This Row],[Passing Completions Away]]</f>
        <v>20</v>
      </c>
      <c r="P317" s="7">
        <f>Table1[[#This Row],[Passing Attempts Home]]-Table1[[#This Row],[Passing Completions Home]]</f>
        <v>24</v>
      </c>
      <c r="Q317" s="7"/>
    </row>
    <row r="318" spans="1:17" x14ac:dyDescent="0.3">
      <c r="A318" t="s">
        <v>689</v>
      </c>
      <c r="B318" t="s">
        <v>2210</v>
      </c>
      <c r="C318" t="s">
        <v>4800</v>
      </c>
      <c r="D318">
        <v>4390</v>
      </c>
      <c r="E318" s="3">
        <f>Table1[[#This Row],[Percent Home]]</f>
        <v>0.56818181818181823</v>
      </c>
      <c r="F318" s="3">
        <f>Table1[[#This Row],[Percent Away]]</f>
        <v>0.41176470588235292</v>
      </c>
      <c r="G318">
        <v>27</v>
      </c>
      <c r="H318">
        <v>23</v>
      </c>
      <c r="I318" s="2">
        <f>SUMIFS('Player Stats'!D:D, 'Player Stats'!B:B, Table1[[#This Row],[Away Team]], 'Player Stats'!A:A, Table1[[#This Row],[id]])</f>
        <v>17</v>
      </c>
      <c r="J318" s="2">
        <f>SUMIFS('Player Stats'!D:D, 'Player Stats'!B:B, Table1[[#This Row],[Home Team]], 'Player Stats'!A:A, Table1[[#This Row],[id]])</f>
        <v>44</v>
      </c>
      <c r="K318">
        <f>SUMIFS('Player Stats'!F:F, 'Player Stats'!B:B, Table1[[#This Row],[Away Team]], 'Player Stats'!A:A, Table1[[#This Row],[id]])</f>
        <v>7</v>
      </c>
      <c r="L318">
        <f>SUMIFS('Player Stats'!F:F, 'Player Stats'!B:B,Table1[[#This Row],[Home Team]], 'Player Stats'!A:A, Table1[[#This Row],[id]])</f>
        <v>25</v>
      </c>
      <c r="M318" s="3">
        <f>Table1[[#This Row],[Passing Completions Home]]/Table1[[#This Row],[Passing Attempts Home]]</f>
        <v>0.56818181818181823</v>
      </c>
      <c r="N318" s="3">
        <f>Table1[[#This Row],[Passing Completions Away]]/Table1[[#This Row],[Passing Attemps Away]]</f>
        <v>0.41176470588235292</v>
      </c>
      <c r="O318" s="7">
        <f>Table1[[#This Row],[Passing Attemps Away]]-Table1[[#This Row],[Passing Completions Away]]</f>
        <v>10</v>
      </c>
      <c r="P318" s="7">
        <f>Table1[[#This Row],[Passing Attempts Home]]-Table1[[#This Row],[Passing Completions Home]]</f>
        <v>19</v>
      </c>
      <c r="Q318" s="7"/>
    </row>
    <row r="319" spans="1:17" x14ac:dyDescent="0.3">
      <c r="A319" t="s">
        <v>2133</v>
      </c>
      <c r="B319" t="s">
        <v>477</v>
      </c>
      <c r="C319" t="s">
        <v>4850</v>
      </c>
      <c r="D319">
        <v>4396</v>
      </c>
      <c r="E319" s="3">
        <f>Table1[[#This Row],[Percent Home]]</f>
        <v>0.53125</v>
      </c>
      <c r="F319" s="3">
        <f>Table1[[#This Row],[Percent Away]]</f>
        <v>0.35714285714285715</v>
      </c>
      <c r="G319">
        <v>34</v>
      </c>
      <c r="H319">
        <v>16</v>
      </c>
      <c r="I319" s="2">
        <f>SUMIFS('Player Stats'!D:D, 'Player Stats'!B:B, Table1[[#This Row],[Away Team]], 'Player Stats'!A:A, Table1[[#This Row],[id]])</f>
        <v>42</v>
      </c>
      <c r="J319" s="2">
        <f>SUMIFS('Player Stats'!D:D, 'Player Stats'!B:B, Table1[[#This Row],[Home Team]], 'Player Stats'!A:A, Table1[[#This Row],[id]])</f>
        <v>32</v>
      </c>
      <c r="K319">
        <f>SUMIFS('Player Stats'!F:F, 'Player Stats'!B:B, Table1[[#This Row],[Away Team]], 'Player Stats'!A:A, Table1[[#This Row],[id]])</f>
        <v>15</v>
      </c>
      <c r="L319">
        <f>SUMIFS('Player Stats'!F:F, 'Player Stats'!B:B,Table1[[#This Row],[Home Team]], 'Player Stats'!A:A, Table1[[#This Row],[id]])</f>
        <v>17</v>
      </c>
      <c r="M319" s="3">
        <f>Table1[[#This Row],[Passing Completions Home]]/Table1[[#This Row],[Passing Attempts Home]]</f>
        <v>0.53125</v>
      </c>
      <c r="N319" s="3">
        <f>Table1[[#This Row],[Passing Completions Away]]/Table1[[#This Row],[Passing Attemps Away]]</f>
        <v>0.35714285714285715</v>
      </c>
      <c r="O319" s="7">
        <f>Table1[[#This Row],[Passing Attemps Away]]-Table1[[#This Row],[Passing Completions Away]]</f>
        <v>27</v>
      </c>
      <c r="P319" s="7">
        <f>Table1[[#This Row],[Passing Attempts Home]]-Table1[[#This Row],[Passing Completions Home]]</f>
        <v>15</v>
      </c>
      <c r="Q319" s="7"/>
    </row>
    <row r="320" spans="1:17" x14ac:dyDescent="0.3">
      <c r="A320" t="s">
        <v>1273</v>
      </c>
      <c r="B320" t="s">
        <v>1749</v>
      </c>
      <c r="C320" t="s">
        <v>4820</v>
      </c>
      <c r="D320">
        <v>1401</v>
      </c>
      <c r="E320" s="3">
        <f>Table1[[#This Row],[Percent Home]]</f>
        <v>0.68</v>
      </c>
      <c r="F320" s="3">
        <f>Table1[[#This Row],[Percent Away]]</f>
        <v>0.39393939393939392</v>
      </c>
      <c r="G320">
        <v>41</v>
      </c>
      <c r="H320">
        <v>9</v>
      </c>
      <c r="I320" s="2">
        <f>SUMIFS('Player Stats'!D:D, 'Player Stats'!B:B, Table1[[#This Row],[Away Team]], 'Player Stats'!A:A, Table1[[#This Row],[id]])</f>
        <v>33</v>
      </c>
      <c r="J320" s="2">
        <f>SUMIFS('Player Stats'!D:D, 'Player Stats'!B:B, Table1[[#This Row],[Home Team]], 'Player Stats'!A:A, Table1[[#This Row],[id]])</f>
        <v>25</v>
      </c>
      <c r="K320">
        <f>SUMIFS('Player Stats'!F:F, 'Player Stats'!B:B, Table1[[#This Row],[Away Team]], 'Player Stats'!A:A, Table1[[#This Row],[id]])</f>
        <v>13</v>
      </c>
      <c r="L320">
        <f>SUMIFS('Player Stats'!F:F, 'Player Stats'!B:B,Table1[[#This Row],[Home Team]], 'Player Stats'!A:A, Table1[[#This Row],[id]])</f>
        <v>17</v>
      </c>
      <c r="M320" s="3">
        <f>Table1[[#This Row],[Passing Completions Home]]/Table1[[#This Row],[Passing Attempts Home]]</f>
        <v>0.68</v>
      </c>
      <c r="N320" s="3">
        <f>Table1[[#This Row],[Passing Completions Away]]/Table1[[#This Row],[Passing Attemps Away]]</f>
        <v>0.39393939393939392</v>
      </c>
      <c r="O320" s="7">
        <f>Table1[[#This Row],[Passing Attemps Away]]-Table1[[#This Row],[Passing Completions Away]]</f>
        <v>20</v>
      </c>
      <c r="P320" s="7">
        <f>Table1[[#This Row],[Passing Attempts Home]]-Table1[[#This Row],[Passing Completions Home]]</f>
        <v>8</v>
      </c>
      <c r="Q320" s="7"/>
    </row>
    <row r="321" spans="1:17" x14ac:dyDescent="0.3">
      <c r="A321" t="s">
        <v>138</v>
      </c>
      <c r="B321" t="s">
        <v>141</v>
      </c>
      <c r="C321" t="s">
        <v>4789</v>
      </c>
      <c r="D321">
        <v>27070</v>
      </c>
      <c r="E321" s="3">
        <f>Table1[[#This Row],[Percent Home]]</f>
        <v>0.36363636363636365</v>
      </c>
      <c r="F321" s="3">
        <f>Table1[[#This Row],[Percent Away]]</f>
        <v>0.6097560975609756</v>
      </c>
      <c r="G321">
        <v>21</v>
      </c>
      <c r="H321">
        <v>28</v>
      </c>
      <c r="I321" s="2">
        <f>SUMIFS('Player Stats'!D:D, 'Player Stats'!B:B, Table1[[#This Row],[Away Team]], 'Player Stats'!A:A, Table1[[#This Row],[id]])</f>
        <v>41</v>
      </c>
      <c r="J321" s="2">
        <f>SUMIFS('Player Stats'!D:D, 'Player Stats'!B:B, Table1[[#This Row],[Home Team]], 'Player Stats'!A:A, Table1[[#This Row],[id]])</f>
        <v>22</v>
      </c>
      <c r="K321">
        <f>SUMIFS('Player Stats'!F:F, 'Player Stats'!B:B, Table1[[#This Row],[Away Team]], 'Player Stats'!A:A, Table1[[#This Row],[id]])</f>
        <v>25</v>
      </c>
      <c r="L321">
        <f>SUMIFS('Player Stats'!F:F, 'Player Stats'!B:B,Table1[[#This Row],[Home Team]], 'Player Stats'!A:A, Table1[[#This Row],[id]])</f>
        <v>8</v>
      </c>
      <c r="M321" s="3">
        <f>Table1[[#This Row],[Passing Completions Home]]/Table1[[#This Row],[Passing Attempts Home]]</f>
        <v>0.36363636363636365</v>
      </c>
      <c r="N321" s="3">
        <f>Table1[[#This Row],[Passing Completions Away]]/Table1[[#This Row],[Passing Attemps Away]]</f>
        <v>0.6097560975609756</v>
      </c>
      <c r="O321" s="7">
        <f>Table1[[#This Row],[Passing Attemps Away]]-Table1[[#This Row],[Passing Completions Away]]</f>
        <v>16</v>
      </c>
      <c r="P321" s="7">
        <f>Table1[[#This Row],[Passing Attempts Home]]-Table1[[#This Row],[Passing Completions Home]]</f>
        <v>14</v>
      </c>
      <c r="Q321" s="7"/>
    </row>
    <row r="322" spans="1:17" x14ac:dyDescent="0.3">
      <c r="A322" t="s">
        <v>432</v>
      </c>
      <c r="B322" t="s">
        <v>118</v>
      </c>
      <c r="C322" t="s">
        <v>4791</v>
      </c>
      <c r="D322">
        <v>25505</v>
      </c>
      <c r="E322" s="3">
        <f>Table1[[#This Row],[Percent Home]]</f>
        <v>0.7142857142857143</v>
      </c>
      <c r="F322" s="3">
        <f>Table1[[#This Row],[Percent Away]]</f>
        <v>0.54761904761904767</v>
      </c>
      <c r="G322">
        <v>32</v>
      </c>
      <c r="H322">
        <v>17</v>
      </c>
      <c r="I322" s="2">
        <f>SUMIFS('Player Stats'!D:D, 'Player Stats'!B:B, Table1[[#This Row],[Away Team]], 'Player Stats'!A:A, Table1[[#This Row],[id]])</f>
        <v>42</v>
      </c>
      <c r="J322" s="2">
        <f>SUMIFS('Player Stats'!D:D, 'Player Stats'!B:B, Table1[[#This Row],[Home Team]], 'Player Stats'!A:A, Table1[[#This Row],[id]])</f>
        <v>28</v>
      </c>
      <c r="K322">
        <f>SUMIFS('Player Stats'!F:F, 'Player Stats'!B:B, Table1[[#This Row],[Away Team]], 'Player Stats'!A:A, Table1[[#This Row],[id]])</f>
        <v>23</v>
      </c>
      <c r="L322">
        <f>SUMIFS('Player Stats'!F:F, 'Player Stats'!B:B,Table1[[#This Row],[Home Team]], 'Player Stats'!A:A, Table1[[#This Row],[id]])</f>
        <v>20</v>
      </c>
      <c r="M322" s="3">
        <f>Table1[[#This Row],[Passing Completions Home]]/Table1[[#This Row],[Passing Attempts Home]]</f>
        <v>0.7142857142857143</v>
      </c>
      <c r="N322" s="3">
        <f>Table1[[#This Row],[Passing Completions Away]]/Table1[[#This Row],[Passing Attemps Away]]</f>
        <v>0.54761904761904767</v>
      </c>
      <c r="O322" s="7">
        <f>Table1[[#This Row],[Passing Attemps Away]]-Table1[[#This Row],[Passing Completions Away]]</f>
        <v>19</v>
      </c>
      <c r="P322" s="7">
        <f>Table1[[#This Row],[Passing Attempts Home]]-Table1[[#This Row],[Passing Completions Home]]</f>
        <v>8</v>
      </c>
      <c r="Q322" s="7"/>
    </row>
    <row r="323" spans="1:17" x14ac:dyDescent="0.3">
      <c r="A323" t="s">
        <v>64</v>
      </c>
      <c r="B323" t="s">
        <v>1063</v>
      </c>
      <c r="C323" t="s">
        <v>4797</v>
      </c>
      <c r="D323">
        <v>25510</v>
      </c>
      <c r="E323" s="3">
        <f>Table1[[#This Row],[Percent Home]]</f>
        <v>0.61290322580645162</v>
      </c>
      <c r="F323" s="3">
        <f>Table1[[#This Row],[Percent Away]]</f>
        <v>0.75</v>
      </c>
      <c r="G323">
        <v>7</v>
      </c>
      <c r="H323">
        <v>42</v>
      </c>
      <c r="I323" s="2">
        <f>SUMIFS('Player Stats'!D:D, 'Player Stats'!B:B, Table1[[#This Row],[Away Team]], 'Player Stats'!A:A, Table1[[#This Row],[id]])</f>
        <v>12</v>
      </c>
      <c r="J323" s="2">
        <f>SUMIFS('Player Stats'!D:D, 'Player Stats'!B:B, Table1[[#This Row],[Home Team]], 'Player Stats'!A:A, Table1[[#This Row],[id]])</f>
        <v>31</v>
      </c>
      <c r="K323">
        <f>SUMIFS('Player Stats'!F:F, 'Player Stats'!B:B, Table1[[#This Row],[Away Team]], 'Player Stats'!A:A, Table1[[#This Row],[id]])</f>
        <v>9</v>
      </c>
      <c r="L323">
        <f>SUMIFS('Player Stats'!F:F, 'Player Stats'!B:B,Table1[[#This Row],[Home Team]], 'Player Stats'!A:A, Table1[[#This Row],[id]])</f>
        <v>19</v>
      </c>
      <c r="M323" s="3">
        <f>Table1[[#This Row],[Passing Completions Home]]/Table1[[#This Row],[Passing Attempts Home]]</f>
        <v>0.61290322580645162</v>
      </c>
      <c r="N323" s="3">
        <f>Table1[[#This Row],[Passing Completions Away]]/Table1[[#This Row],[Passing Attemps Away]]</f>
        <v>0.75</v>
      </c>
      <c r="O323" s="7">
        <f>Table1[[#This Row],[Passing Attemps Away]]-Table1[[#This Row],[Passing Completions Away]]</f>
        <v>3</v>
      </c>
      <c r="P323" s="7">
        <f>Table1[[#This Row],[Passing Attempts Home]]-Table1[[#This Row],[Passing Completions Home]]</f>
        <v>12</v>
      </c>
      <c r="Q323" s="7"/>
    </row>
    <row r="324" spans="1:17" x14ac:dyDescent="0.3">
      <c r="A324" t="s">
        <v>767</v>
      </c>
      <c r="B324" t="s">
        <v>808</v>
      </c>
      <c r="C324" t="s">
        <v>4835</v>
      </c>
      <c r="D324">
        <v>19261</v>
      </c>
      <c r="E324" s="3">
        <f>Table1[[#This Row],[Percent Home]]</f>
        <v>0.72</v>
      </c>
      <c r="F324" s="3">
        <f>Table1[[#This Row],[Percent Away]]</f>
        <v>0.60869565217391308</v>
      </c>
      <c r="G324">
        <v>25</v>
      </c>
      <c r="H324">
        <v>24</v>
      </c>
      <c r="I324" s="2">
        <f>SUMIFS('Player Stats'!D:D, 'Player Stats'!B:B, Table1[[#This Row],[Away Team]], 'Player Stats'!A:A, Table1[[#This Row],[id]])</f>
        <v>23</v>
      </c>
      <c r="J324" s="2">
        <f>SUMIFS('Player Stats'!D:D, 'Player Stats'!B:B, Table1[[#This Row],[Home Team]], 'Player Stats'!A:A, Table1[[#This Row],[id]])</f>
        <v>50</v>
      </c>
      <c r="K324">
        <f>SUMIFS('Player Stats'!F:F, 'Player Stats'!B:B, Table1[[#This Row],[Away Team]], 'Player Stats'!A:A, Table1[[#This Row],[id]])</f>
        <v>14</v>
      </c>
      <c r="L324">
        <f>SUMIFS('Player Stats'!F:F, 'Player Stats'!B:B,Table1[[#This Row],[Home Team]], 'Player Stats'!A:A, Table1[[#This Row],[id]])</f>
        <v>36</v>
      </c>
      <c r="M324" s="3">
        <f>Table1[[#This Row],[Passing Completions Home]]/Table1[[#This Row],[Passing Attempts Home]]</f>
        <v>0.72</v>
      </c>
      <c r="N324" s="3">
        <f>Table1[[#This Row],[Passing Completions Away]]/Table1[[#This Row],[Passing Attemps Away]]</f>
        <v>0.60869565217391308</v>
      </c>
      <c r="O324" s="7">
        <f>Table1[[#This Row],[Passing Attemps Away]]-Table1[[#This Row],[Passing Completions Away]]</f>
        <v>9</v>
      </c>
      <c r="P324" s="7">
        <f>Table1[[#This Row],[Passing Attempts Home]]-Table1[[#This Row],[Passing Completions Home]]</f>
        <v>14</v>
      </c>
      <c r="Q324" s="7"/>
    </row>
    <row r="325" spans="1:17" x14ac:dyDescent="0.3">
      <c r="A325" t="s">
        <v>949</v>
      </c>
      <c r="B325" t="s">
        <v>1035</v>
      </c>
      <c r="C325" t="s">
        <v>4802</v>
      </c>
      <c r="D325">
        <v>19247</v>
      </c>
      <c r="E325" s="3">
        <f>Table1[[#This Row],[Percent Home]]</f>
        <v>0.45714285714285713</v>
      </c>
      <c r="F325" s="3">
        <f>Table1[[#This Row],[Percent Away]]</f>
        <v>0.76744186046511631</v>
      </c>
      <c r="G325">
        <v>20</v>
      </c>
      <c r="H325">
        <v>29</v>
      </c>
      <c r="I325" s="2">
        <f>SUMIFS('Player Stats'!D:D, 'Player Stats'!B:B, Table1[[#This Row],[Away Team]], 'Player Stats'!A:A, Table1[[#This Row],[id]])</f>
        <v>43</v>
      </c>
      <c r="J325" s="2">
        <f>SUMIFS('Player Stats'!D:D, 'Player Stats'!B:B, Table1[[#This Row],[Home Team]], 'Player Stats'!A:A, Table1[[#This Row],[id]])</f>
        <v>35</v>
      </c>
      <c r="K325">
        <f>SUMIFS('Player Stats'!F:F, 'Player Stats'!B:B, Table1[[#This Row],[Away Team]], 'Player Stats'!A:A, Table1[[#This Row],[id]])</f>
        <v>33</v>
      </c>
      <c r="L325">
        <f>SUMIFS('Player Stats'!F:F, 'Player Stats'!B:B,Table1[[#This Row],[Home Team]], 'Player Stats'!A:A, Table1[[#This Row],[id]])</f>
        <v>16</v>
      </c>
      <c r="M325" s="3">
        <f>Table1[[#This Row],[Passing Completions Home]]/Table1[[#This Row],[Passing Attempts Home]]</f>
        <v>0.45714285714285713</v>
      </c>
      <c r="N325" s="3">
        <f>Table1[[#This Row],[Passing Completions Away]]/Table1[[#This Row],[Passing Attemps Away]]</f>
        <v>0.76744186046511631</v>
      </c>
      <c r="O325" s="7">
        <f>Table1[[#This Row],[Passing Attemps Away]]-Table1[[#This Row],[Passing Completions Away]]</f>
        <v>10</v>
      </c>
      <c r="P325" s="7">
        <f>Table1[[#This Row],[Passing Attempts Home]]-Table1[[#This Row],[Passing Completions Home]]</f>
        <v>19</v>
      </c>
      <c r="Q325" s="7"/>
    </row>
    <row r="326" spans="1:17" x14ac:dyDescent="0.3">
      <c r="A326" t="s">
        <v>283</v>
      </c>
      <c r="B326" t="s">
        <v>64</v>
      </c>
      <c r="C326" t="s">
        <v>4792</v>
      </c>
      <c r="D326">
        <v>16224</v>
      </c>
      <c r="E326" s="3">
        <f>Table1[[#This Row],[Percent Home]]</f>
        <v>0.78260869565217395</v>
      </c>
      <c r="F326" s="3">
        <f>Table1[[#This Row],[Percent Away]]</f>
        <v>0.53333333333333333</v>
      </c>
      <c r="G326">
        <v>35</v>
      </c>
      <c r="H326">
        <v>14</v>
      </c>
      <c r="I326" s="2">
        <f>SUMIFS('Player Stats'!D:D, 'Player Stats'!B:B, Table1[[#This Row],[Away Team]], 'Player Stats'!A:A, Table1[[#This Row],[id]])</f>
        <v>15</v>
      </c>
      <c r="J326" s="2">
        <f>SUMIFS('Player Stats'!D:D, 'Player Stats'!B:B, Table1[[#This Row],[Home Team]], 'Player Stats'!A:A, Table1[[#This Row],[id]])</f>
        <v>23</v>
      </c>
      <c r="K326">
        <f>SUMIFS('Player Stats'!F:F, 'Player Stats'!B:B, Table1[[#This Row],[Away Team]], 'Player Stats'!A:A, Table1[[#This Row],[id]])</f>
        <v>8</v>
      </c>
      <c r="L326">
        <f>SUMIFS('Player Stats'!F:F, 'Player Stats'!B:B,Table1[[#This Row],[Home Team]], 'Player Stats'!A:A, Table1[[#This Row],[id]])</f>
        <v>18</v>
      </c>
      <c r="M326" s="3">
        <f>Table1[[#This Row],[Passing Completions Home]]/Table1[[#This Row],[Passing Attempts Home]]</f>
        <v>0.78260869565217395</v>
      </c>
      <c r="N326" s="3">
        <f>Table1[[#This Row],[Passing Completions Away]]/Table1[[#This Row],[Passing Attemps Away]]</f>
        <v>0.53333333333333333</v>
      </c>
      <c r="O326" s="7">
        <f>Table1[[#This Row],[Passing Attemps Away]]-Table1[[#This Row],[Passing Completions Away]]</f>
        <v>7</v>
      </c>
      <c r="P326" s="7">
        <f>Table1[[#This Row],[Passing Attempts Home]]-Table1[[#This Row],[Passing Completions Home]]</f>
        <v>5</v>
      </c>
      <c r="Q326" s="7"/>
    </row>
    <row r="327" spans="1:17" x14ac:dyDescent="0.3">
      <c r="A327" t="s">
        <v>865</v>
      </c>
      <c r="B327" t="s">
        <v>730</v>
      </c>
      <c r="C327" t="s">
        <v>4816</v>
      </c>
      <c r="D327">
        <v>8739</v>
      </c>
      <c r="E327" s="3">
        <f>Table1[[#This Row],[Percent Home]]</f>
        <v>0.55813953488372092</v>
      </c>
      <c r="F327" s="3">
        <f>Table1[[#This Row],[Percent Away]]</f>
        <v>0.53846153846153844</v>
      </c>
      <c r="G327">
        <v>23</v>
      </c>
      <c r="H327">
        <v>26</v>
      </c>
      <c r="I327" s="2">
        <f>SUMIFS('Player Stats'!D:D, 'Player Stats'!B:B, Table1[[#This Row],[Away Team]], 'Player Stats'!A:A, Table1[[#This Row],[id]])</f>
        <v>39</v>
      </c>
      <c r="J327" s="2">
        <f>SUMIFS('Player Stats'!D:D, 'Player Stats'!B:B, Table1[[#This Row],[Home Team]], 'Player Stats'!A:A, Table1[[#This Row],[id]])</f>
        <v>43</v>
      </c>
      <c r="K327">
        <f>SUMIFS('Player Stats'!F:F, 'Player Stats'!B:B, Table1[[#This Row],[Away Team]], 'Player Stats'!A:A, Table1[[#This Row],[id]])</f>
        <v>21</v>
      </c>
      <c r="L327">
        <f>SUMIFS('Player Stats'!F:F, 'Player Stats'!B:B,Table1[[#This Row],[Home Team]], 'Player Stats'!A:A, Table1[[#This Row],[id]])</f>
        <v>24</v>
      </c>
      <c r="M327" s="3">
        <f>Table1[[#This Row],[Passing Completions Home]]/Table1[[#This Row],[Passing Attempts Home]]</f>
        <v>0.55813953488372092</v>
      </c>
      <c r="N327" s="3">
        <f>Table1[[#This Row],[Passing Completions Away]]/Table1[[#This Row],[Passing Attemps Away]]</f>
        <v>0.53846153846153844</v>
      </c>
      <c r="O327" s="7">
        <f>Table1[[#This Row],[Passing Attemps Away]]-Table1[[#This Row],[Passing Completions Away]]</f>
        <v>18</v>
      </c>
      <c r="P327" s="7">
        <f>Table1[[#This Row],[Passing Attempts Home]]-Table1[[#This Row],[Passing Completions Home]]</f>
        <v>19</v>
      </c>
      <c r="Q327" s="7"/>
    </row>
    <row r="328" spans="1:17" x14ac:dyDescent="0.3">
      <c r="A328" t="s">
        <v>283</v>
      </c>
      <c r="B328" t="s">
        <v>365</v>
      </c>
      <c r="C328" t="s">
        <v>4846</v>
      </c>
      <c r="D328">
        <v>10211</v>
      </c>
      <c r="E328" s="3">
        <f>Table1[[#This Row],[Percent Home]]</f>
        <v>0.68965517241379315</v>
      </c>
      <c r="F328" s="3">
        <f>Table1[[#This Row],[Percent Away]]</f>
        <v>0.75</v>
      </c>
      <c r="G328">
        <v>25</v>
      </c>
      <c r="H328">
        <v>24</v>
      </c>
      <c r="I328" s="2">
        <f>SUMIFS('Player Stats'!D:D, 'Player Stats'!B:B, Table1[[#This Row],[Away Team]], 'Player Stats'!A:A, Table1[[#This Row],[id]])</f>
        <v>8</v>
      </c>
      <c r="J328" s="2">
        <f>SUMIFS('Player Stats'!D:D, 'Player Stats'!B:B, Table1[[#This Row],[Home Team]], 'Player Stats'!A:A, Table1[[#This Row],[id]])</f>
        <v>29</v>
      </c>
      <c r="K328">
        <f>SUMIFS('Player Stats'!F:F, 'Player Stats'!B:B, Table1[[#This Row],[Away Team]], 'Player Stats'!A:A, Table1[[#This Row],[id]])</f>
        <v>6</v>
      </c>
      <c r="L328">
        <f>SUMIFS('Player Stats'!F:F, 'Player Stats'!B:B,Table1[[#This Row],[Home Team]], 'Player Stats'!A:A, Table1[[#This Row],[id]])</f>
        <v>20</v>
      </c>
      <c r="M328" s="3">
        <f>Table1[[#This Row],[Passing Completions Home]]/Table1[[#This Row],[Passing Attempts Home]]</f>
        <v>0.68965517241379315</v>
      </c>
      <c r="N328" s="3">
        <f>Table1[[#This Row],[Passing Completions Away]]/Table1[[#This Row],[Passing Attemps Away]]</f>
        <v>0.75</v>
      </c>
      <c r="O328" s="7">
        <f>Table1[[#This Row],[Passing Attemps Away]]-Table1[[#This Row],[Passing Completions Away]]</f>
        <v>2</v>
      </c>
      <c r="P328" s="7">
        <f>Table1[[#This Row],[Passing Attempts Home]]-Table1[[#This Row],[Passing Completions Home]]</f>
        <v>9</v>
      </c>
      <c r="Q328" s="7"/>
    </row>
    <row r="329" spans="1:17" x14ac:dyDescent="0.3">
      <c r="A329" t="s">
        <v>118</v>
      </c>
      <c r="B329" t="s">
        <v>1076</v>
      </c>
      <c r="C329" t="s">
        <v>4854</v>
      </c>
      <c r="D329">
        <v>7302</v>
      </c>
      <c r="E329" s="3">
        <f>Table1[[#This Row],[Percent Home]]</f>
        <v>0.48780487804878048</v>
      </c>
      <c r="F329" s="3">
        <f>Table1[[#This Row],[Percent Away]]</f>
        <v>0.55000000000000004</v>
      </c>
      <c r="G329">
        <v>39</v>
      </c>
      <c r="H329">
        <v>10</v>
      </c>
      <c r="I329" s="2">
        <f>SUMIFS('Player Stats'!D:D, 'Player Stats'!B:B, Table1[[#This Row],[Away Team]], 'Player Stats'!A:A, Table1[[#This Row],[id]])</f>
        <v>40</v>
      </c>
      <c r="J329" s="2">
        <f>SUMIFS('Player Stats'!D:D, 'Player Stats'!B:B, Table1[[#This Row],[Home Team]], 'Player Stats'!A:A, Table1[[#This Row],[id]])</f>
        <v>41</v>
      </c>
      <c r="K329">
        <f>SUMIFS('Player Stats'!F:F, 'Player Stats'!B:B, Table1[[#This Row],[Away Team]], 'Player Stats'!A:A, Table1[[#This Row],[id]])</f>
        <v>22</v>
      </c>
      <c r="L329">
        <f>SUMIFS('Player Stats'!F:F, 'Player Stats'!B:B,Table1[[#This Row],[Home Team]], 'Player Stats'!A:A, Table1[[#This Row],[id]])</f>
        <v>20</v>
      </c>
      <c r="M329" s="3">
        <f>Table1[[#This Row],[Passing Completions Home]]/Table1[[#This Row],[Passing Attempts Home]]</f>
        <v>0.48780487804878048</v>
      </c>
      <c r="N329" s="3">
        <f>Table1[[#This Row],[Passing Completions Away]]/Table1[[#This Row],[Passing Attemps Away]]</f>
        <v>0.55000000000000004</v>
      </c>
      <c r="O329" s="7">
        <f>Table1[[#This Row],[Passing Attemps Away]]-Table1[[#This Row],[Passing Completions Away]]</f>
        <v>18</v>
      </c>
      <c r="P329" s="7">
        <f>Table1[[#This Row],[Passing Attempts Home]]-Table1[[#This Row],[Passing Completions Home]]</f>
        <v>21</v>
      </c>
      <c r="Q329" s="7"/>
    </row>
    <row r="330" spans="1:17" x14ac:dyDescent="0.3">
      <c r="A330" t="s">
        <v>4501</v>
      </c>
      <c r="B330" t="s">
        <v>4162</v>
      </c>
      <c r="C330" t="s">
        <v>4865</v>
      </c>
      <c r="D330">
        <v>1379</v>
      </c>
      <c r="E330" s="3">
        <f>Table1[[#This Row],[Percent Home]]</f>
        <v>0.47826086956521741</v>
      </c>
      <c r="F330" s="3">
        <f>Table1[[#This Row],[Percent Away]]</f>
        <v>0.45454545454545453</v>
      </c>
      <c r="G330">
        <v>28</v>
      </c>
      <c r="H330">
        <v>21</v>
      </c>
      <c r="I330" s="2">
        <f>SUMIFS('Player Stats'!D:D, 'Player Stats'!B:B, Table1[[#This Row],[Away Team]], 'Player Stats'!A:A, Table1[[#This Row],[id]])</f>
        <v>22</v>
      </c>
      <c r="J330" s="2">
        <f>SUMIFS('Player Stats'!D:D, 'Player Stats'!B:B, Table1[[#This Row],[Home Team]], 'Player Stats'!A:A, Table1[[#This Row],[id]])</f>
        <v>23</v>
      </c>
      <c r="K330">
        <f>SUMIFS('Player Stats'!F:F, 'Player Stats'!B:B, Table1[[#This Row],[Away Team]], 'Player Stats'!A:A, Table1[[#This Row],[id]])</f>
        <v>10</v>
      </c>
      <c r="L330">
        <f>SUMIFS('Player Stats'!F:F, 'Player Stats'!B:B,Table1[[#This Row],[Home Team]], 'Player Stats'!A:A, Table1[[#This Row],[id]])</f>
        <v>11</v>
      </c>
      <c r="M330" s="3">
        <f>Table1[[#This Row],[Passing Completions Home]]/Table1[[#This Row],[Passing Attempts Home]]</f>
        <v>0.47826086956521741</v>
      </c>
      <c r="N330" s="3">
        <f>Table1[[#This Row],[Passing Completions Away]]/Table1[[#This Row],[Passing Attemps Away]]</f>
        <v>0.45454545454545453</v>
      </c>
      <c r="O330" s="7">
        <f>Table1[[#This Row],[Passing Attemps Away]]-Table1[[#This Row],[Passing Completions Away]]</f>
        <v>12</v>
      </c>
      <c r="P330" s="7">
        <f>Table1[[#This Row],[Passing Attempts Home]]-Table1[[#This Row],[Passing Completions Home]]</f>
        <v>12</v>
      </c>
      <c r="Q330" s="7"/>
    </row>
    <row r="331" spans="1:17" x14ac:dyDescent="0.3">
      <c r="A331" t="s">
        <v>728</v>
      </c>
      <c r="B331" t="s">
        <v>826</v>
      </c>
      <c r="C331" t="s">
        <v>4818</v>
      </c>
      <c r="D331">
        <v>25526</v>
      </c>
      <c r="E331" s="3">
        <f>Table1[[#This Row],[Percent Home]]</f>
        <v>0.4</v>
      </c>
      <c r="F331" s="3">
        <f>Table1[[#This Row],[Percent Away]]</f>
        <v>0.64516129032258063</v>
      </c>
      <c r="G331">
        <v>7</v>
      </c>
      <c r="H331">
        <v>41</v>
      </c>
      <c r="I331" s="2">
        <f>SUMIFS('Player Stats'!D:D, 'Player Stats'!B:B, Table1[[#This Row],[Away Team]], 'Player Stats'!A:A, Table1[[#This Row],[id]])</f>
        <v>31</v>
      </c>
      <c r="J331" s="2">
        <f>SUMIFS('Player Stats'!D:D, 'Player Stats'!B:B, Table1[[#This Row],[Home Team]], 'Player Stats'!A:A, Table1[[#This Row],[id]])</f>
        <v>25</v>
      </c>
      <c r="K331">
        <f>SUMIFS('Player Stats'!F:F, 'Player Stats'!B:B, Table1[[#This Row],[Away Team]], 'Player Stats'!A:A, Table1[[#This Row],[id]])</f>
        <v>20</v>
      </c>
      <c r="L331">
        <f>SUMIFS('Player Stats'!F:F, 'Player Stats'!B:B,Table1[[#This Row],[Home Team]], 'Player Stats'!A:A, Table1[[#This Row],[id]])</f>
        <v>10</v>
      </c>
      <c r="M331" s="3">
        <f>Table1[[#This Row],[Passing Completions Home]]/Table1[[#This Row],[Passing Attempts Home]]</f>
        <v>0.4</v>
      </c>
      <c r="N331" s="3">
        <f>Table1[[#This Row],[Passing Completions Away]]/Table1[[#This Row],[Passing Attemps Away]]</f>
        <v>0.64516129032258063</v>
      </c>
      <c r="O331" s="7">
        <f>Table1[[#This Row],[Passing Attemps Away]]-Table1[[#This Row],[Passing Completions Away]]</f>
        <v>11</v>
      </c>
      <c r="P331" s="7">
        <f>Table1[[#This Row],[Passing Attempts Home]]-Table1[[#This Row],[Passing Completions Home]]</f>
        <v>15</v>
      </c>
      <c r="Q331" s="7"/>
    </row>
    <row r="332" spans="1:17" x14ac:dyDescent="0.3">
      <c r="A332" t="s">
        <v>668</v>
      </c>
      <c r="B332" t="s">
        <v>670</v>
      </c>
      <c r="C332" t="s">
        <v>4813</v>
      </c>
      <c r="D332">
        <v>27091</v>
      </c>
      <c r="E332" s="3">
        <f>Table1[[#This Row],[Percent Home]]</f>
        <v>0.58974358974358976</v>
      </c>
      <c r="F332" s="3">
        <f>Table1[[#This Row],[Percent Away]]</f>
        <v>0.5</v>
      </c>
      <c r="G332">
        <v>23</v>
      </c>
      <c r="H332">
        <v>25</v>
      </c>
      <c r="I332" s="2">
        <f>SUMIFS('Player Stats'!D:D, 'Player Stats'!B:B, Table1[[#This Row],[Away Team]], 'Player Stats'!A:A, Table1[[#This Row],[id]])</f>
        <v>18</v>
      </c>
      <c r="J332" s="2">
        <f>SUMIFS('Player Stats'!D:D, 'Player Stats'!B:B, Table1[[#This Row],[Home Team]], 'Player Stats'!A:A, Table1[[#This Row],[id]])</f>
        <v>39</v>
      </c>
      <c r="K332">
        <f>SUMIFS('Player Stats'!F:F, 'Player Stats'!B:B, Table1[[#This Row],[Away Team]], 'Player Stats'!A:A, Table1[[#This Row],[id]])</f>
        <v>9</v>
      </c>
      <c r="L332">
        <f>SUMIFS('Player Stats'!F:F, 'Player Stats'!B:B,Table1[[#This Row],[Home Team]], 'Player Stats'!A:A, Table1[[#This Row],[id]])</f>
        <v>23</v>
      </c>
      <c r="M332" s="3">
        <f>Table1[[#This Row],[Passing Completions Home]]/Table1[[#This Row],[Passing Attempts Home]]</f>
        <v>0.58974358974358976</v>
      </c>
      <c r="N332" s="3">
        <f>Table1[[#This Row],[Passing Completions Away]]/Table1[[#This Row],[Passing Attemps Away]]</f>
        <v>0.5</v>
      </c>
      <c r="O332" s="7">
        <f>Table1[[#This Row],[Passing Attemps Away]]-Table1[[#This Row],[Passing Completions Away]]</f>
        <v>9</v>
      </c>
      <c r="P332" s="7">
        <f>Table1[[#This Row],[Passing Attempts Home]]-Table1[[#This Row],[Passing Completions Home]]</f>
        <v>16</v>
      </c>
      <c r="Q332" s="7"/>
    </row>
    <row r="333" spans="1:17" x14ac:dyDescent="0.3">
      <c r="A333" t="s">
        <v>570</v>
      </c>
      <c r="B333" t="s">
        <v>769</v>
      </c>
      <c r="C333" t="s">
        <v>4814</v>
      </c>
      <c r="D333">
        <v>25520</v>
      </c>
      <c r="E333" s="3">
        <f>Table1[[#This Row],[Percent Home]]</f>
        <v>0.46153846153846156</v>
      </c>
      <c r="F333" s="3">
        <f>Table1[[#This Row],[Percent Away]]</f>
        <v>0.58333333333333337</v>
      </c>
      <c r="G333">
        <v>27</v>
      </c>
      <c r="H333">
        <v>21</v>
      </c>
      <c r="I333" s="2">
        <f>SUMIFS('Player Stats'!D:D, 'Player Stats'!B:B, Table1[[#This Row],[Away Team]], 'Player Stats'!A:A, Table1[[#This Row],[id]])</f>
        <v>48</v>
      </c>
      <c r="J333" s="2">
        <f>SUMIFS('Player Stats'!D:D, 'Player Stats'!B:B, Table1[[#This Row],[Home Team]], 'Player Stats'!A:A, Table1[[#This Row],[id]])</f>
        <v>26</v>
      </c>
      <c r="K333">
        <f>SUMIFS('Player Stats'!F:F, 'Player Stats'!B:B, Table1[[#This Row],[Away Team]], 'Player Stats'!A:A, Table1[[#This Row],[id]])</f>
        <v>28</v>
      </c>
      <c r="L333">
        <f>SUMIFS('Player Stats'!F:F, 'Player Stats'!B:B,Table1[[#This Row],[Home Team]], 'Player Stats'!A:A, Table1[[#This Row],[id]])</f>
        <v>12</v>
      </c>
      <c r="M333" s="3">
        <f>Table1[[#This Row],[Passing Completions Home]]/Table1[[#This Row],[Passing Attempts Home]]</f>
        <v>0.46153846153846156</v>
      </c>
      <c r="N333" s="3">
        <f>Table1[[#This Row],[Passing Completions Away]]/Table1[[#This Row],[Passing Attemps Away]]</f>
        <v>0.58333333333333337</v>
      </c>
      <c r="O333" s="7">
        <f>Table1[[#This Row],[Passing Attemps Away]]-Table1[[#This Row],[Passing Completions Away]]</f>
        <v>20</v>
      </c>
      <c r="P333" s="7">
        <f>Table1[[#This Row],[Passing Attempts Home]]-Table1[[#This Row],[Passing Completions Home]]</f>
        <v>14</v>
      </c>
      <c r="Q333" s="7"/>
    </row>
    <row r="334" spans="1:17" x14ac:dyDescent="0.3">
      <c r="A334" t="s">
        <v>1678</v>
      </c>
      <c r="B334" t="s">
        <v>826</v>
      </c>
      <c r="C334" t="s">
        <v>4809</v>
      </c>
      <c r="D334">
        <v>23971</v>
      </c>
      <c r="E334" s="3">
        <f>Table1[[#This Row],[Percent Home]]</f>
        <v>0.4642857142857143</v>
      </c>
      <c r="F334" s="3">
        <f>Table1[[#This Row],[Percent Away]]</f>
        <v>0.5</v>
      </c>
      <c r="G334">
        <v>28</v>
      </c>
      <c r="H334">
        <v>20</v>
      </c>
      <c r="I334" s="2">
        <f>SUMIFS('Player Stats'!D:D, 'Player Stats'!B:B, Table1[[#This Row],[Away Team]], 'Player Stats'!A:A, Table1[[#This Row],[id]])</f>
        <v>68</v>
      </c>
      <c r="J334" s="2">
        <f>SUMIFS('Player Stats'!D:D, 'Player Stats'!B:B, Table1[[#This Row],[Home Team]], 'Player Stats'!A:A, Table1[[#This Row],[id]])</f>
        <v>28</v>
      </c>
      <c r="K334">
        <f>SUMIFS('Player Stats'!F:F, 'Player Stats'!B:B, Table1[[#This Row],[Away Team]], 'Player Stats'!A:A, Table1[[#This Row],[id]])</f>
        <v>34</v>
      </c>
      <c r="L334">
        <f>SUMIFS('Player Stats'!F:F, 'Player Stats'!B:B,Table1[[#This Row],[Home Team]], 'Player Stats'!A:A, Table1[[#This Row],[id]])</f>
        <v>13</v>
      </c>
      <c r="M334" s="3">
        <f>Table1[[#This Row],[Passing Completions Home]]/Table1[[#This Row],[Passing Attempts Home]]</f>
        <v>0.4642857142857143</v>
      </c>
      <c r="N334" s="3">
        <f>Table1[[#This Row],[Passing Completions Away]]/Table1[[#This Row],[Passing Attemps Away]]</f>
        <v>0.5</v>
      </c>
      <c r="O334" s="7">
        <f>Table1[[#This Row],[Passing Attemps Away]]-Table1[[#This Row],[Passing Completions Away]]</f>
        <v>34</v>
      </c>
      <c r="P334" s="7">
        <f>Table1[[#This Row],[Passing Attempts Home]]-Table1[[#This Row],[Passing Completions Home]]</f>
        <v>15</v>
      </c>
      <c r="Q334" s="7"/>
    </row>
    <row r="335" spans="1:17" x14ac:dyDescent="0.3">
      <c r="A335" t="s">
        <v>2133</v>
      </c>
      <c r="B335" t="s">
        <v>165</v>
      </c>
      <c r="C335" t="s">
        <v>4812</v>
      </c>
      <c r="D335">
        <v>19260</v>
      </c>
      <c r="E335" s="3">
        <f>Table1[[#This Row],[Percent Home]]</f>
        <v>0.47826086956521741</v>
      </c>
      <c r="F335" s="3">
        <f>Table1[[#This Row],[Percent Away]]</f>
        <v>0.5</v>
      </c>
      <c r="G335">
        <v>31</v>
      </c>
      <c r="H335">
        <v>17</v>
      </c>
      <c r="I335" s="2">
        <f>SUMIFS('Player Stats'!D:D, 'Player Stats'!B:B, Table1[[#This Row],[Away Team]], 'Player Stats'!A:A, Table1[[#This Row],[id]])</f>
        <v>28</v>
      </c>
      <c r="J335" s="2">
        <f>SUMIFS('Player Stats'!D:D, 'Player Stats'!B:B, Table1[[#This Row],[Home Team]], 'Player Stats'!A:A, Table1[[#This Row],[id]])</f>
        <v>23</v>
      </c>
      <c r="K335">
        <f>SUMIFS('Player Stats'!F:F, 'Player Stats'!B:B, Table1[[#This Row],[Away Team]], 'Player Stats'!A:A, Table1[[#This Row],[id]])</f>
        <v>14</v>
      </c>
      <c r="L335">
        <f>SUMIFS('Player Stats'!F:F, 'Player Stats'!B:B,Table1[[#This Row],[Home Team]], 'Player Stats'!A:A, Table1[[#This Row],[id]])</f>
        <v>11</v>
      </c>
      <c r="M335" s="3">
        <f>Table1[[#This Row],[Passing Completions Home]]/Table1[[#This Row],[Passing Attempts Home]]</f>
        <v>0.47826086956521741</v>
      </c>
      <c r="N335" s="3">
        <f>Table1[[#This Row],[Passing Completions Away]]/Table1[[#This Row],[Passing Attemps Away]]</f>
        <v>0.5</v>
      </c>
      <c r="O335" s="7">
        <f>Table1[[#This Row],[Passing Attemps Away]]-Table1[[#This Row],[Passing Completions Away]]</f>
        <v>14</v>
      </c>
      <c r="P335" s="7">
        <f>Table1[[#This Row],[Passing Attempts Home]]-Table1[[#This Row],[Passing Completions Home]]</f>
        <v>12</v>
      </c>
      <c r="Q335" s="7"/>
    </row>
    <row r="336" spans="1:17" x14ac:dyDescent="0.3">
      <c r="A336" t="s">
        <v>554</v>
      </c>
      <c r="B336" t="s">
        <v>787</v>
      </c>
      <c r="C336" t="s">
        <v>4824</v>
      </c>
      <c r="D336">
        <v>13255</v>
      </c>
      <c r="E336" s="3">
        <f>Table1[[#This Row],[Percent Home]]</f>
        <v>0.6</v>
      </c>
      <c r="F336" s="3">
        <f>Table1[[#This Row],[Percent Away]]</f>
        <v>0.65853658536585369</v>
      </c>
      <c r="G336">
        <v>17</v>
      </c>
      <c r="H336">
        <v>31</v>
      </c>
      <c r="I336" s="2">
        <f>SUMIFS('Player Stats'!D:D, 'Player Stats'!B:B, Table1[[#This Row],[Away Team]], 'Player Stats'!A:A, Table1[[#This Row],[id]])</f>
        <v>41</v>
      </c>
      <c r="J336" s="2">
        <f>SUMIFS('Player Stats'!D:D, 'Player Stats'!B:B, Table1[[#This Row],[Home Team]], 'Player Stats'!A:A, Table1[[#This Row],[id]])</f>
        <v>30</v>
      </c>
      <c r="K336">
        <f>SUMIFS('Player Stats'!F:F, 'Player Stats'!B:B, Table1[[#This Row],[Away Team]], 'Player Stats'!A:A, Table1[[#This Row],[id]])</f>
        <v>27</v>
      </c>
      <c r="L336">
        <f>SUMIFS('Player Stats'!F:F, 'Player Stats'!B:B,Table1[[#This Row],[Home Team]], 'Player Stats'!A:A, Table1[[#This Row],[id]])</f>
        <v>18</v>
      </c>
      <c r="M336" s="3">
        <f>Table1[[#This Row],[Passing Completions Home]]/Table1[[#This Row],[Passing Attempts Home]]</f>
        <v>0.6</v>
      </c>
      <c r="N336" s="3">
        <f>Table1[[#This Row],[Passing Completions Away]]/Table1[[#This Row],[Passing Attemps Away]]</f>
        <v>0.65853658536585369</v>
      </c>
      <c r="O336" s="7">
        <f>Table1[[#This Row],[Passing Attemps Away]]-Table1[[#This Row],[Passing Completions Away]]</f>
        <v>14</v>
      </c>
      <c r="P336" s="7">
        <f>Table1[[#This Row],[Passing Attempts Home]]-Table1[[#This Row],[Passing Completions Home]]</f>
        <v>12</v>
      </c>
      <c r="Q336" s="7"/>
    </row>
    <row r="337" spans="1:17" x14ac:dyDescent="0.3">
      <c r="A337" t="s">
        <v>283</v>
      </c>
      <c r="B337" t="s">
        <v>1625</v>
      </c>
      <c r="C337" t="s">
        <v>4808</v>
      </c>
      <c r="D337">
        <v>14737</v>
      </c>
      <c r="E337" s="3">
        <f>Table1[[#This Row],[Percent Home]]</f>
        <v>0.4838709677419355</v>
      </c>
      <c r="F337" s="3">
        <f>Table1[[#This Row],[Percent Away]]</f>
        <v>0.6428571428571429</v>
      </c>
      <c r="G337">
        <v>13</v>
      </c>
      <c r="H337">
        <v>35</v>
      </c>
      <c r="I337" s="2">
        <f>SUMIFS('Player Stats'!D:D, 'Player Stats'!B:B, Table1[[#This Row],[Away Team]], 'Player Stats'!A:A, Table1[[#This Row],[id]])</f>
        <v>14</v>
      </c>
      <c r="J337" s="2">
        <f>SUMIFS('Player Stats'!D:D, 'Player Stats'!B:B, Table1[[#This Row],[Home Team]], 'Player Stats'!A:A, Table1[[#This Row],[id]])</f>
        <v>31</v>
      </c>
      <c r="K337">
        <f>SUMIFS('Player Stats'!F:F, 'Player Stats'!B:B, Table1[[#This Row],[Away Team]], 'Player Stats'!A:A, Table1[[#This Row],[id]])</f>
        <v>9</v>
      </c>
      <c r="L337">
        <f>SUMIFS('Player Stats'!F:F, 'Player Stats'!B:B,Table1[[#This Row],[Home Team]], 'Player Stats'!A:A, Table1[[#This Row],[id]])</f>
        <v>15</v>
      </c>
      <c r="M337" s="3">
        <f>Table1[[#This Row],[Passing Completions Home]]/Table1[[#This Row],[Passing Attempts Home]]</f>
        <v>0.4838709677419355</v>
      </c>
      <c r="N337" s="3">
        <f>Table1[[#This Row],[Passing Completions Away]]/Table1[[#This Row],[Passing Attemps Away]]</f>
        <v>0.6428571428571429</v>
      </c>
      <c r="O337" s="7">
        <f>Table1[[#This Row],[Passing Attemps Away]]-Table1[[#This Row],[Passing Completions Away]]</f>
        <v>5</v>
      </c>
      <c r="P337" s="7">
        <f>Table1[[#This Row],[Passing Attempts Home]]-Table1[[#This Row],[Passing Completions Home]]</f>
        <v>16</v>
      </c>
      <c r="Q337" s="7"/>
    </row>
    <row r="338" spans="1:17" x14ac:dyDescent="0.3">
      <c r="A338" t="s">
        <v>808</v>
      </c>
      <c r="B338" t="s">
        <v>747</v>
      </c>
      <c r="C338" t="s">
        <v>4814</v>
      </c>
      <c r="D338">
        <v>10206</v>
      </c>
      <c r="E338" s="3">
        <f>Table1[[#This Row],[Percent Home]]</f>
        <v>0.72413793103448276</v>
      </c>
      <c r="F338" s="3">
        <f>Table1[[#This Row],[Percent Away]]</f>
        <v>0.58974358974358976</v>
      </c>
      <c r="G338">
        <v>28</v>
      </c>
      <c r="H338">
        <v>20</v>
      </c>
      <c r="I338" s="2">
        <f>SUMIFS('Player Stats'!D:D, 'Player Stats'!B:B, Table1[[#This Row],[Away Team]], 'Player Stats'!A:A, Table1[[#This Row],[id]])</f>
        <v>39</v>
      </c>
      <c r="J338" s="2">
        <f>SUMIFS('Player Stats'!D:D, 'Player Stats'!B:B, Table1[[#This Row],[Home Team]], 'Player Stats'!A:A, Table1[[#This Row],[id]])</f>
        <v>29</v>
      </c>
      <c r="K338">
        <f>SUMIFS('Player Stats'!F:F, 'Player Stats'!B:B, Table1[[#This Row],[Away Team]], 'Player Stats'!A:A, Table1[[#This Row],[id]])</f>
        <v>23</v>
      </c>
      <c r="L338">
        <f>SUMIFS('Player Stats'!F:F, 'Player Stats'!B:B,Table1[[#This Row],[Home Team]], 'Player Stats'!A:A, Table1[[#This Row],[id]])</f>
        <v>21</v>
      </c>
      <c r="M338" s="3">
        <f>Table1[[#This Row],[Passing Completions Home]]/Table1[[#This Row],[Passing Attempts Home]]</f>
        <v>0.72413793103448276</v>
      </c>
      <c r="N338" s="3">
        <f>Table1[[#This Row],[Passing Completions Away]]/Table1[[#This Row],[Passing Attemps Away]]</f>
        <v>0.58974358974358976</v>
      </c>
      <c r="O338" s="7">
        <f>Table1[[#This Row],[Passing Attemps Away]]-Table1[[#This Row],[Passing Completions Away]]</f>
        <v>16</v>
      </c>
      <c r="P338" s="7">
        <f>Table1[[#This Row],[Passing Attempts Home]]-Table1[[#This Row],[Passing Completions Home]]</f>
        <v>8</v>
      </c>
      <c r="Q338" s="7"/>
    </row>
    <row r="339" spans="1:17" x14ac:dyDescent="0.3">
      <c r="A339" t="s">
        <v>730</v>
      </c>
      <c r="B339" t="s">
        <v>527</v>
      </c>
      <c r="C339" t="s">
        <v>4836</v>
      </c>
      <c r="D339">
        <v>7317</v>
      </c>
      <c r="E339" s="3">
        <f>Table1[[#This Row],[Percent Home]]</f>
        <v>0.43333333333333335</v>
      </c>
      <c r="F339" s="3">
        <f>Table1[[#This Row],[Percent Away]]</f>
        <v>0.5161290322580645</v>
      </c>
      <c r="G339">
        <v>18</v>
      </c>
      <c r="H339">
        <v>30</v>
      </c>
      <c r="I339" s="2">
        <f>SUMIFS('Player Stats'!D:D, 'Player Stats'!B:B, Table1[[#This Row],[Away Team]], 'Player Stats'!A:A, Table1[[#This Row],[id]])</f>
        <v>31</v>
      </c>
      <c r="J339" s="2">
        <f>SUMIFS('Player Stats'!D:D, 'Player Stats'!B:B, Table1[[#This Row],[Home Team]], 'Player Stats'!A:A, Table1[[#This Row],[id]])</f>
        <v>30</v>
      </c>
      <c r="K339">
        <f>SUMIFS('Player Stats'!F:F, 'Player Stats'!B:B, Table1[[#This Row],[Away Team]], 'Player Stats'!A:A, Table1[[#This Row],[id]])</f>
        <v>16</v>
      </c>
      <c r="L339">
        <f>SUMIFS('Player Stats'!F:F, 'Player Stats'!B:B,Table1[[#This Row],[Home Team]], 'Player Stats'!A:A, Table1[[#This Row],[id]])</f>
        <v>13</v>
      </c>
      <c r="M339" s="3">
        <f>Table1[[#This Row],[Passing Completions Home]]/Table1[[#This Row],[Passing Attempts Home]]</f>
        <v>0.43333333333333335</v>
      </c>
      <c r="N339" s="3">
        <f>Table1[[#This Row],[Passing Completions Away]]/Table1[[#This Row],[Passing Attemps Away]]</f>
        <v>0.5161290322580645</v>
      </c>
      <c r="O339" s="7">
        <f>Table1[[#This Row],[Passing Attemps Away]]-Table1[[#This Row],[Passing Completions Away]]</f>
        <v>15</v>
      </c>
      <c r="P339" s="7">
        <f>Table1[[#This Row],[Passing Attempts Home]]-Table1[[#This Row],[Passing Completions Home]]</f>
        <v>17</v>
      </c>
      <c r="Q339" s="7"/>
    </row>
    <row r="340" spans="1:17" x14ac:dyDescent="0.3">
      <c r="A340" t="s">
        <v>477</v>
      </c>
      <c r="B340" t="s">
        <v>365</v>
      </c>
      <c r="C340" t="s">
        <v>4855</v>
      </c>
      <c r="D340">
        <v>8722</v>
      </c>
      <c r="E340" s="3">
        <f>Table1[[#This Row],[Percent Home]]</f>
        <v>0.52777777777777779</v>
      </c>
      <c r="F340" s="3">
        <f>Table1[[#This Row],[Percent Away]]</f>
        <v>0.57499999999999996</v>
      </c>
      <c r="G340">
        <v>27</v>
      </c>
      <c r="H340">
        <v>21</v>
      </c>
      <c r="I340" s="2">
        <f>SUMIFS('Player Stats'!D:D, 'Player Stats'!B:B, Table1[[#This Row],[Away Team]], 'Player Stats'!A:A, Table1[[#This Row],[id]])</f>
        <v>40</v>
      </c>
      <c r="J340" s="2">
        <f>SUMIFS('Player Stats'!D:D, 'Player Stats'!B:B, Table1[[#This Row],[Home Team]], 'Player Stats'!A:A, Table1[[#This Row],[id]])</f>
        <v>36</v>
      </c>
      <c r="K340">
        <f>SUMIFS('Player Stats'!F:F, 'Player Stats'!B:B, Table1[[#This Row],[Away Team]], 'Player Stats'!A:A, Table1[[#This Row],[id]])</f>
        <v>23</v>
      </c>
      <c r="L340">
        <f>SUMIFS('Player Stats'!F:F, 'Player Stats'!B:B,Table1[[#This Row],[Home Team]], 'Player Stats'!A:A, Table1[[#This Row],[id]])</f>
        <v>19</v>
      </c>
      <c r="M340" s="3">
        <f>Table1[[#This Row],[Passing Completions Home]]/Table1[[#This Row],[Passing Attempts Home]]</f>
        <v>0.52777777777777779</v>
      </c>
      <c r="N340" s="3">
        <f>Table1[[#This Row],[Passing Completions Away]]/Table1[[#This Row],[Passing Attemps Away]]</f>
        <v>0.57499999999999996</v>
      </c>
      <c r="O340" s="7">
        <f>Table1[[#This Row],[Passing Attemps Away]]-Table1[[#This Row],[Passing Completions Away]]</f>
        <v>17</v>
      </c>
      <c r="P340" s="7">
        <f>Table1[[#This Row],[Passing Attempts Home]]-Table1[[#This Row],[Passing Completions Home]]</f>
        <v>17</v>
      </c>
      <c r="Q340" s="7"/>
    </row>
    <row r="341" spans="1:17" x14ac:dyDescent="0.3">
      <c r="A341" t="s">
        <v>746</v>
      </c>
      <c r="B341" t="s">
        <v>554</v>
      </c>
      <c r="C341" t="s">
        <v>4848</v>
      </c>
      <c r="D341">
        <v>8724</v>
      </c>
      <c r="E341" s="3">
        <f>Table1[[#This Row],[Percent Home]]</f>
        <v>0.7142857142857143</v>
      </c>
      <c r="F341" s="3">
        <f>Table1[[#This Row],[Percent Away]]</f>
        <v>0.47368421052631576</v>
      </c>
      <c r="G341">
        <v>38</v>
      </c>
      <c r="H341">
        <v>10</v>
      </c>
      <c r="I341" s="2">
        <f>SUMIFS('Player Stats'!D:D, 'Player Stats'!B:B, Table1[[#This Row],[Away Team]], 'Player Stats'!A:A, Table1[[#This Row],[id]])</f>
        <v>38</v>
      </c>
      <c r="J341" s="2">
        <f>SUMIFS('Player Stats'!D:D, 'Player Stats'!B:B, Table1[[#This Row],[Home Team]], 'Player Stats'!A:A, Table1[[#This Row],[id]])</f>
        <v>42</v>
      </c>
      <c r="K341">
        <f>SUMIFS('Player Stats'!F:F, 'Player Stats'!B:B, Table1[[#This Row],[Away Team]], 'Player Stats'!A:A, Table1[[#This Row],[id]])</f>
        <v>18</v>
      </c>
      <c r="L341">
        <f>SUMIFS('Player Stats'!F:F, 'Player Stats'!B:B,Table1[[#This Row],[Home Team]], 'Player Stats'!A:A, Table1[[#This Row],[id]])</f>
        <v>30</v>
      </c>
      <c r="M341" s="3">
        <f>Table1[[#This Row],[Passing Completions Home]]/Table1[[#This Row],[Passing Attempts Home]]</f>
        <v>0.7142857142857143</v>
      </c>
      <c r="N341" s="3">
        <f>Table1[[#This Row],[Passing Completions Away]]/Table1[[#This Row],[Passing Attemps Away]]</f>
        <v>0.47368421052631576</v>
      </c>
      <c r="O341" s="7">
        <f>Table1[[#This Row],[Passing Attemps Away]]-Table1[[#This Row],[Passing Completions Away]]</f>
        <v>20</v>
      </c>
      <c r="P341" s="7">
        <f>Table1[[#This Row],[Passing Attempts Home]]-Table1[[#This Row],[Passing Completions Home]]</f>
        <v>12</v>
      </c>
      <c r="Q341" s="7"/>
    </row>
    <row r="342" spans="1:17" x14ac:dyDescent="0.3">
      <c r="A342" t="s">
        <v>363</v>
      </c>
      <c r="B342" t="s">
        <v>527</v>
      </c>
      <c r="C342" t="s">
        <v>4836</v>
      </c>
      <c r="D342">
        <v>5904</v>
      </c>
      <c r="E342" s="3">
        <f>Table1[[#This Row],[Percent Home]]</f>
        <v>0.61111111111111116</v>
      </c>
      <c r="F342" s="3">
        <f>Table1[[#This Row],[Percent Away]]</f>
        <v>0.63636363636363635</v>
      </c>
      <c r="G342">
        <v>7</v>
      </c>
      <c r="H342">
        <v>41</v>
      </c>
      <c r="I342" s="2">
        <f>SUMIFS('Player Stats'!D:D, 'Player Stats'!B:B, Table1[[#This Row],[Away Team]], 'Player Stats'!A:A, Table1[[#This Row],[id]])</f>
        <v>33</v>
      </c>
      <c r="J342" s="2">
        <f>SUMIFS('Player Stats'!D:D, 'Player Stats'!B:B, Table1[[#This Row],[Home Team]], 'Player Stats'!A:A, Table1[[#This Row],[id]])</f>
        <v>18</v>
      </c>
      <c r="K342">
        <f>SUMIFS('Player Stats'!F:F, 'Player Stats'!B:B, Table1[[#This Row],[Away Team]], 'Player Stats'!A:A, Table1[[#This Row],[id]])</f>
        <v>21</v>
      </c>
      <c r="L342">
        <f>SUMIFS('Player Stats'!F:F, 'Player Stats'!B:B,Table1[[#This Row],[Home Team]], 'Player Stats'!A:A, Table1[[#This Row],[id]])</f>
        <v>11</v>
      </c>
      <c r="M342" s="3">
        <f>Table1[[#This Row],[Passing Completions Home]]/Table1[[#This Row],[Passing Attempts Home]]</f>
        <v>0.61111111111111116</v>
      </c>
      <c r="N342" s="3">
        <f>Table1[[#This Row],[Passing Completions Away]]/Table1[[#This Row],[Passing Attemps Away]]</f>
        <v>0.63636363636363635</v>
      </c>
      <c r="O342" s="7">
        <f>Table1[[#This Row],[Passing Attemps Away]]-Table1[[#This Row],[Passing Completions Away]]</f>
        <v>12</v>
      </c>
      <c r="P342" s="7">
        <f>Table1[[#This Row],[Passing Attempts Home]]-Table1[[#This Row],[Passing Completions Home]]</f>
        <v>7</v>
      </c>
      <c r="Q342" s="7"/>
    </row>
    <row r="343" spans="1:17" x14ac:dyDescent="0.3">
      <c r="A343" t="s">
        <v>886</v>
      </c>
      <c r="B343" t="s">
        <v>457</v>
      </c>
      <c r="C343" t="s">
        <v>4823</v>
      </c>
      <c r="D343">
        <v>4406</v>
      </c>
      <c r="E343" s="3">
        <f>Table1[[#This Row],[Percent Home]]</f>
        <v>0.5</v>
      </c>
      <c r="F343" s="3">
        <f>Table1[[#This Row],[Percent Away]]</f>
        <v>0.65517241379310343</v>
      </c>
      <c r="G343">
        <v>14</v>
      </c>
      <c r="H343">
        <v>34</v>
      </c>
      <c r="I343" s="2">
        <f>SUMIFS('Player Stats'!D:D, 'Player Stats'!B:B, Table1[[#This Row],[Away Team]], 'Player Stats'!A:A, Table1[[#This Row],[id]])</f>
        <v>29</v>
      </c>
      <c r="J343" s="2">
        <f>SUMIFS('Player Stats'!D:D, 'Player Stats'!B:B, Table1[[#This Row],[Home Team]], 'Player Stats'!A:A, Table1[[#This Row],[id]])</f>
        <v>34</v>
      </c>
      <c r="K343">
        <f>SUMIFS('Player Stats'!F:F, 'Player Stats'!B:B, Table1[[#This Row],[Away Team]], 'Player Stats'!A:A, Table1[[#This Row],[id]])</f>
        <v>19</v>
      </c>
      <c r="L343">
        <f>SUMIFS('Player Stats'!F:F, 'Player Stats'!B:B,Table1[[#This Row],[Home Team]], 'Player Stats'!A:A, Table1[[#This Row],[id]])</f>
        <v>17</v>
      </c>
      <c r="M343" s="3">
        <f>Table1[[#This Row],[Passing Completions Home]]/Table1[[#This Row],[Passing Attempts Home]]</f>
        <v>0.5</v>
      </c>
      <c r="N343" s="3">
        <f>Table1[[#This Row],[Passing Completions Away]]/Table1[[#This Row],[Passing Attemps Away]]</f>
        <v>0.65517241379310343</v>
      </c>
      <c r="O343" s="7">
        <f>Table1[[#This Row],[Passing Attemps Away]]-Table1[[#This Row],[Passing Completions Away]]</f>
        <v>10</v>
      </c>
      <c r="P343" s="7">
        <f>Table1[[#This Row],[Passing Attempts Home]]-Table1[[#This Row],[Passing Completions Home]]</f>
        <v>17</v>
      </c>
      <c r="Q343" s="7"/>
    </row>
    <row r="344" spans="1:17" x14ac:dyDescent="0.3">
      <c r="A344" t="s">
        <v>1542</v>
      </c>
      <c r="B344" t="s">
        <v>457</v>
      </c>
      <c r="C344" t="s">
        <v>4803</v>
      </c>
      <c r="D344">
        <v>5896</v>
      </c>
      <c r="E344" s="3">
        <f>Table1[[#This Row],[Percent Home]]</f>
        <v>0.5625</v>
      </c>
      <c r="F344" s="3">
        <f>Table1[[#This Row],[Percent Away]]</f>
        <v>0.41666666666666669</v>
      </c>
      <c r="G344">
        <v>28</v>
      </c>
      <c r="H344">
        <v>20</v>
      </c>
      <c r="I344" s="2">
        <f>SUMIFS('Player Stats'!D:D, 'Player Stats'!B:B, Table1[[#This Row],[Away Team]], 'Player Stats'!A:A, Table1[[#This Row],[id]])</f>
        <v>48</v>
      </c>
      <c r="J344" s="2">
        <f>SUMIFS('Player Stats'!D:D, 'Player Stats'!B:B, Table1[[#This Row],[Home Team]], 'Player Stats'!A:A, Table1[[#This Row],[id]])</f>
        <v>32</v>
      </c>
      <c r="K344">
        <f>SUMIFS('Player Stats'!F:F, 'Player Stats'!B:B, Table1[[#This Row],[Away Team]], 'Player Stats'!A:A, Table1[[#This Row],[id]])</f>
        <v>20</v>
      </c>
      <c r="L344">
        <f>SUMIFS('Player Stats'!F:F, 'Player Stats'!B:B,Table1[[#This Row],[Home Team]], 'Player Stats'!A:A, Table1[[#This Row],[id]])</f>
        <v>18</v>
      </c>
      <c r="M344" s="3">
        <f>Table1[[#This Row],[Passing Completions Home]]/Table1[[#This Row],[Passing Attempts Home]]</f>
        <v>0.5625</v>
      </c>
      <c r="N344" s="3">
        <f>Table1[[#This Row],[Passing Completions Away]]/Table1[[#This Row],[Passing Attemps Away]]</f>
        <v>0.41666666666666669</v>
      </c>
      <c r="O344" s="7">
        <f>Table1[[#This Row],[Passing Attemps Away]]-Table1[[#This Row],[Passing Completions Away]]</f>
        <v>28</v>
      </c>
      <c r="P344" s="7">
        <f>Table1[[#This Row],[Passing Attempts Home]]-Table1[[#This Row],[Passing Completions Home]]</f>
        <v>14</v>
      </c>
      <c r="Q344" s="7"/>
    </row>
    <row r="345" spans="1:17" x14ac:dyDescent="0.3">
      <c r="A345" t="s">
        <v>4259</v>
      </c>
      <c r="B345" t="s">
        <v>189</v>
      </c>
      <c r="C345" t="s">
        <v>4856</v>
      </c>
      <c r="D345">
        <v>4383</v>
      </c>
      <c r="E345" s="3">
        <f>Table1[[#This Row],[Percent Home]]</f>
        <v>0.6</v>
      </c>
      <c r="F345" s="3">
        <f>Table1[[#This Row],[Percent Away]]</f>
        <v>0.53191489361702127</v>
      </c>
      <c r="G345">
        <v>34</v>
      </c>
      <c r="H345">
        <v>14</v>
      </c>
      <c r="I345" s="2">
        <f>SUMIFS('Player Stats'!D:D, 'Player Stats'!B:B, Table1[[#This Row],[Away Team]], 'Player Stats'!A:A, Table1[[#This Row],[id]])</f>
        <v>47</v>
      </c>
      <c r="J345" s="2">
        <f>SUMIFS('Player Stats'!D:D, 'Player Stats'!B:B, Table1[[#This Row],[Home Team]], 'Player Stats'!A:A, Table1[[#This Row],[id]])</f>
        <v>10</v>
      </c>
      <c r="K345">
        <f>SUMIFS('Player Stats'!F:F, 'Player Stats'!B:B, Table1[[#This Row],[Away Team]], 'Player Stats'!A:A, Table1[[#This Row],[id]])</f>
        <v>25</v>
      </c>
      <c r="L345">
        <f>SUMIFS('Player Stats'!F:F, 'Player Stats'!B:B,Table1[[#This Row],[Home Team]], 'Player Stats'!A:A, Table1[[#This Row],[id]])</f>
        <v>6</v>
      </c>
      <c r="M345" s="3">
        <f>Table1[[#This Row],[Passing Completions Home]]/Table1[[#This Row],[Passing Attempts Home]]</f>
        <v>0.6</v>
      </c>
      <c r="N345" s="3">
        <f>Table1[[#This Row],[Passing Completions Away]]/Table1[[#This Row],[Passing Attemps Away]]</f>
        <v>0.53191489361702127</v>
      </c>
      <c r="O345" s="7">
        <f>Table1[[#This Row],[Passing Attemps Away]]-Table1[[#This Row],[Passing Completions Away]]</f>
        <v>22</v>
      </c>
      <c r="P345" s="7">
        <f>Table1[[#This Row],[Passing Attempts Home]]-Table1[[#This Row],[Passing Completions Home]]</f>
        <v>4</v>
      </c>
      <c r="Q345" s="7"/>
    </row>
    <row r="346" spans="1:17" x14ac:dyDescent="0.3">
      <c r="A346" t="s">
        <v>1349</v>
      </c>
      <c r="B346" t="s">
        <v>365</v>
      </c>
      <c r="C346" t="s">
        <v>4867</v>
      </c>
      <c r="D346">
        <v>1382</v>
      </c>
      <c r="E346" s="3">
        <f>Table1[[#This Row],[Percent Home]]</f>
        <v>0.40909090909090912</v>
      </c>
      <c r="F346" s="3">
        <f>Table1[[#This Row],[Percent Away]]</f>
        <v>0.5</v>
      </c>
      <c r="G346">
        <v>31</v>
      </c>
      <c r="H346">
        <v>17</v>
      </c>
      <c r="I346" s="2">
        <f>SUMIFS('Player Stats'!D:D, 'Player Stats'!B:B, Table1[[#This Row],[Away Team]], 'Player Stats'!A:A, Table1[[#This Row],[id]])</f>
        <v>34</v>
      </c>
      <c r="J346" s="2">
        <f>SUMIFS('Player Stats'!D:D, 'Player Stats'!B:B, Table1[[#This Row],[Home Team]], 'Player Stats'!A:A, Table1[[#This Row],[id]])</f>
        <v>22</v>
      </c>
      <c r="K346">
        <f>SUMIFS('Player Stats'!F:F, 'Player Stats'!B:B, Table1[[#This Row],[Away Team]], 'Player Stats'!A:A, Table1[[#This Row],[id]])</f>
        <v>17</v>
      </c>
      <c r="L346">
        <f>SUMIFS('Player Stats'!F:F, 'Player Stats'!B:B,Table1[[#This Row],[Home Team]], 'Player Stats'!A:A, Table1[[#This Row],[id]])</f>
        <v>9</v>
      </c>
      <c r="M346" s="3">
        <f>Table1[[#This Row],[Passing Completions Home]]/Table1[[#This Row],[Passing Attempts Home]]</f>
        <v>0.40909090909090912</v>
      </c>
      <c r="N346" s="3">
        <f>Table1[[#This Row],[Passing Completions Away]]/Table1[[#This Row],[Passing Attemps Away]]</f>
        <v>0.5</v>
      </c>
      <c r="O346" s="7">
        <f>Table1[[#This Row],[Passing Attemps Away]]-Table1[[#This Row],[Passing Completions Away]]</f>
        <v>17</v>
      </c>
      <c r="P346" s="7">
        <f>Table1[[#This Row],[Passing Attempts Home]]-Table1[[#This Row],[Passing Completions Home]]</f>
        <v>13</v>
      </c>
      <c r="Q346" s="7"/>
    </row>
    <row r="347" spans="1:17" x14ac:dyDescent="0.3">
      <c r="A347" t="s">
        <v>210</v>
      </c>
      <c r="B347" t="s">
        <v>786</v>
      </c>
      <c r="C347" t="s">
        <v>4832</v>
      </c>
      <c r="D347">
        <v>20837</v>
      </c>
      <c r="E347" s="3">
        <f>Table1[[#This Row],[Percent Home]]</f>
        <v>0.66666666666666663</v>
      </c>
      <c r="F347" s="3">
        <f>Table1[[#This Row],[Percent Away]]</f>
        <v>0.51020408163265307</v>
      </c>
      <c r="G347">
        <v>31</v>
      </c>
      <c r="H347">
        <v>16</v>
      </c>
      <c r="I347" s="2">
        <f>SUMIFS('Player Stats'!D:D, 'Player Stats'!B:B, Table1[[#This Row],[Away Team]], 'Player Stats'!A:A, Table1[[#This Row],[id]])</f>
        <v>49</v>
      </c>
      <c r="J347" s="2">
        <f>SUMIFS('Player Stats'!D:D, 'Player Stats'!B:B, Table1[[#This Row],[Home Team]], 'Player Stats'!A:A, Table1[[#This Row],[id]])</f>
        <v>27</v>
      </c>
      <c r="K347">
        <f>SUMIFS('Player Stats'!F:F, 'Player Stats'!B:B, Table1[[#This Row],[Away Team]], 'Player Stats'!A:A, Table1[[#This Row],[id]])</f>
        <v>25</v>
      </c>
      <c r="L347">
        <f>SUMIFS('Player Stats'!F:F, 'Player Stats'!B:B,Table1[[#This Row],[Home Team]], 'Player Stats'!A:A, Table1[[#This Row],[id]])</f>
        <v>18</v>
      </c>
      <c r="M347" s="3">
        <f>Table1[[#This Row],[Passing Completions Home]]/Table1[[#This Row],[Passing Attempts Home]]</f>
        <v>0.66666666666666663</v>
      </c>
      <c r="N347" s="3">
        <f>Table1[[#This Row],[Passing Completions Away]]/Table1[[#This Row],[Passing Attemps Away]]</f>
        <v>0.51020408163265307</v>
      </c>
      <c r="O347" s="7">
        <f>Table1[[#This Row],[Passing Attemps Away]]-Table1[[#This Row],[Passing Completions Away]]</f>
        <v>24</v>
      </c>
      <c r="P347" s="7">
        <f>Table1[[#This Row],[Passing Attempts Home]]-Table1[[#This Row],[Passing Completions Home]]</f>
        <v>9</v>
      </c>
      <c r="Q347" s="7"/>
    </row>
    <row r="348" spans="1:17" x14ac:dyDescent="0.3">
      <c r="A348" t="s">
        <v>1451</v>
      </c>
      <c r="B348" t="s">
        <v>715</v>
      </c>
      <c r="C348" t="s">
        <v>4795</v>
      </c>
      <c r="D348">
        <v>19253</v>
      </c>
      <c r="E348" s="3">
        <f>Table1[[#This Row],[Percent Home]]</f>
        <v>0.25</v>
      </c>
      <c r="F348" s="3">
        <f>Table1[[#This Row],[Percent Away]]</f>
        <v>0.72413793103448276</v>
      </c>
      <c r="G348">
        <v>14</v>
      </c>
      <c r="H348">
        <v>33</v>
      </c>
      <c r="I348" s="2">
        <f>SUMIFS('Player Stats'!D:D, 'Player Stats'!B:B, Table1[[#This Row],[Away Team]], 'Player Stats'!A:A, Table1[[#This Row],[id]])</f>
        <v>29</v>
      </c>
      <c r="J348" s="2">
        <f>SUMIFS('Player Stats'!D:D, 'Player Stats'!B:B, Table1[[#This Row],[Home Team]], 'Player Stats'!A:A, Table1[[#This Row],[id]])</f>
        <v>12</v>
      </c>
      <c r="K348">
        <f>SUMIFS('Player Stats'!F:F, 'Player Stats'!B:B, Table1[[#This Row],[Away Team]], 'Player Stats'!A:A, Table1[[#This Row],[id]])</f>
        <v>21</v>
      </c>
      <c r="L348">
        <f>SUMIFS('Player Stats'!F:F, 'Player Stats'!B:B,Table1[[#This Row],[Home Team]], 'Player Stats'!A:A, Table1[[#This Row],[id]])</f>
        <v>3</v>
      </c>
      <c r="M348" s="3">
        <f>Table1[[#This Row],[Passing Completions Home]]/Table1[[#This Row],[Passing Attempts Home]]</f>
        <v>0.25</v>
      </c>
      <c r="N348" s="3">
        <f>Table1[[#This Row],[Passing Completions Away]]/Table1[[#This Row],[Passing Attemps Away]]</f>
        <v>0.72413793103448276</v>
      </c>
      <c r="O348" s="7">
        <f>Table1[[#This Row],[Passing Attemps Away]]-Table1[[#This Row],[Passing Completions Away]]</f>
        <v>8</v>
      </c>
      <c r="P348" s="7">
        <f>Table1[[#This Row],[Passing Attempts Home]]-Table1[[#This Row],[Passing Completions Home]]</f>
        <v>9</v>
      </c>
      <c r="Q348" s="7"/>
    </row>
    <row r="349" spans="1:17" x14ac:dyDescent="0.3">
      <c r="A349" t="s">
        <v>689</v>
      </c>
      <c r="B349" t="s">
        <v>808</v>
      </c>
      <c r="C349" t="s">
        <v>4836</v>
      </c>
      <c r="D349">
        <v>13249</v>
      </c>
      <c r="E349" s="3">
        <f>Table1[[#This Row],[Percent Home]]</f>
        <v>0.45945945945945948</v>
      </c>
      <c r="F349" s="3">
        <f>Table1[[#This Row],[Percent Away]]</f>
        <v>0.52777777777777779</v>
      </c>
      <c r="G349">
        <v>21</v>
      </c>
      <c r="H349">
        <v>26</v>
      </c>
      <c r="I349" s="2">
        <f>SUMIFS('Player Stats'!D:D, 'Player Stats'!B:B, Table1[[#This Row],[Away Team]], 'Player Stats'!A:A, Table1[[#This Row],[id]])</f>
        <v>36</v>
      </c>
      <c r="J349" s="2">
        <f>SUMIFS('Player Stats'!D:D, 'Player Stats'!B:B, Table1[[#This Row],[Home Team]], 'Player Stats'!A:A, Table1[[#This Row],[id]])</f>
        <v>37</v>
      </c>
      <c r="K349">
        <f>SUMIFS('Player Stats'!F:F, 'Player Stats'!B:B, Table1[[#This Row],[Away Team]], 'Player Stats'!A:A, Table1[[#This Row],[id]])</f>
        <v>19</v>
      </c>
      <c r="L349">
        <f>SUMIFS('Player Stats'!F:F, 'Player Stats'!B:B,Table1[[#This Row],[Home Team]], 'Player Stats'!A:A, Table1[[#This Row],[id]])</f>
        <v>17</v>
      </c>
      <c r="M349" s="3">
        <f>Table1[[#This Row],[Passing Completions Home]]/Table1[[#This Row],[Passing Attempts Home]]</f>
        <v>0.45945945945945948</v>
      </c>
      <c r="N349" s="3">
        <f>Table1[[#This Row],[Passing Completions Away]]/Table1[[#This Row],[Passing Attemps Away]]</f>
        <v>0.52777777777777779</v>
      </c>
      <c r="O349" s="7">
        <f>Table1[[#This Row],[Passing Attemps Away]]-Table1[[#This Row],[Passing Completions Away]]</f>
        <v>17</v>
      </c>
      <c r="P349" s="7">
        <f>Table1[[#This Row],[Passing Attempts Home]]-Table1[[#This Row],[Passing Completions Home]]</f>
        <v>20</v>
      </c>
      <c r="Q349" s="7"/>
    </row>
    <row r="350" spans="1:17" x14ac:dyDescent="0.3">
      <c r="A350" t="s">
        <v>1473</v>
      </c>
      <c r="B350" t="s">
        <v>572</v>
      </c>
      <c r="C350" t="s">
        <v>4808</v>
      </c>
      <c r="D350">
        <v>10205</v>
      </c>
      <c r="E350" s="3">
        <f>Table1[[#This Row],[Percent Home]]</f>
        <v>0.5</v>
      </c>
      <c r="F350" s="3">
        <f>Table1[[#This Row],[Percent Away]]</f>
        <v>0.5714285714285714</v>
      </c>
      <c r="G350">
        <v>10</v>
      </c>
      <c r="H350">
        <v>37</v>
      </c>
      <c r="I350" s="2">
        <f>SUMIFS('Player Stats'!D:D, 'Player Stats'!B:B, Table1[[#This Row],[Away Team]], 'Player Stats'!A:A, Table1[[#This Row],[id]])</f>
        <v>28</v>
      </c>
      <c r="J350" s="2">
        <f>SUMIFS('Player Stats'!D:D, 'Player Stats'!B:B, Table1[[#This Row],[Home Team]], 'Player Stats'!A:A, Table1[[#This Row],[id]])</f>
        <v>24</v>
      </c>
      <c r="K350">
        <f>SUMIFS('Player Stats'!F:F, 'Player Stats'!B:B, Table1[[#This Row],[Away Team]], 'Player Stats'!A:A, Table1[[#This Row],[id]])</f>
        <v>16</v>
      </c>
      <c r="L350">
        <f>SUMIFS('Player Stats'!F:F, 'Player Stats'!B:B,Table1[[#This Row],[Home Team]], 'Player Stats'!A:A, Table1[[#This Row],[id]])</f>
        <v>12</v>
      </c>
      <c r="M350" s="3">
        <f>Table1[[#This Row],[Passing Completions Home]]/Table1[[#This Row],[Passing Attempts Home]]</f>
        <v>0.5</v>
      </c>
      <c r="N350" s="3">
        <f>Table1[[#This Row],[Passing Completions Away]]/Table1[[#This Row],[Passing Attemps Away]]</f>
        <v>0.5714285714285714</v>
      </c>
      <c r="O350" s="7">
        <f>Table1[[#This Row],[Passing Attemps Away]]-Table1[[#This Row],[Passing Completions Away]]</f>
        <v>12</v>
      </c>
      <c r="P350" s="7">
        <f>Table1[[#This Row],[Passing Attempts Home]]-Table1[[#This Row],[Passing Completions Home]]</f>
        <v>12</v>
      </c>
      <c r="Q350" s="7"/>
    </row>
    <row r="351" spans="1:17" x14ac:dyDescent="0.3">
      <c r="A351" t="s">
        <v>730</v>
      </c>
      <c r="B351" t="s">
        <v>611</v>
      </c>
      <c r="C351" t="s">
        <v>4836</v>
      </c>
      <c r="D351">
        <v>2904</v>
      </c>
      <c r="E351" s="3">
        <f>Table1[[#This Row],[Percent Home]]</f>
        <v>0.51724137931034486</v>
      </c>
      <c r="F351" s="3">
        <f>Table1[[#This Row],[Percent Away]]</f>
        <v>0.48</v>
      </c>
      <c r="G351">
        <v>17</v>
      </c>
      <c r="H351">
        <v>30</v>
      </c>
      <c r="I351" s="2">
        <f>SUMIFS('Player Stats'!D:D, 'Player Stats'!B:B, Table1[[#This Row],[Away Team]], 'Player Stats'!A:A, Table1[[#This Row],[id]])</f>
        <v>25</v>
      </c>
      <c r="J351" s="2">
        <f>SUMIFS('Player Stats'!D:D, 'Player Stats'!B:B, Table1[[#This Row],[Home Team]], 'Player Stats'!A:A, Table1[[#This Row],[id]])</f>
        <v>29</v>
      </c>
      <c r="K351">
        <f>SUMIFS('Player Stats'!F:F, 'Player Stats'!B:B, Table1[[#This Row],[Away Team]], 'Player Stats'!A:A, Table1[[#This Row],[id]])</f>
        <v>12</v>
      </c>
      <c r="L351">
        <f>SUMIFS('Player Stats'!F:F, 'Player Stats'!B:B,Table1[[#This Row],[Home Team]], 'Player Stats'!A:A, Table1[[#This Row],[id]])</f>
        <v>15</v>
      </c>
      <c r="M351" s="3">
        <f>Table1[[#This Row],[Passing Completions Home]]/Table1[[#This Row],[Passing Attempts Home]]</f>
        <v>0.51724137931034486</v>
      </c>
      <c r="N351" s="3">
        <f>Table1[[#This Row],[Passing Completions Away]]/Table1[[#This Row],[Passing Attemps Away]]</f>
        <v>0.48</v>
      </c>
      <c r="O351" s="7">
        <f>Table1[[#This Row],[Passing Attemps Away]]-Table1[[#This Row],[Passing Completions Away]]</f>
        <v>13</v>
      </c>
      <c r="P351" s="7">
        <f>Table1[[#This Row],[Passing Attempts Home]]-Table1[[#This Row],[Passing Completions Home]]</f>
        <v>14</v>
      </c>
      <c r="Q351" s="7"/>
    </row>
    <row r="352" spans="1:17" x14ac:dyDescent="0.3">
      <c r="A352" t="s">
        <v>626</v>
      </c>
      <c r="B352" t="s">
        <v>629</v>
      </c>
      <c r="C352" t="s">
        <v>4811</v>
      </c>
      <c r="D352">
        <v>27089</v>
      </c>
      <c r="E352" s="3">
        <f>Table1[[#This Row],[Percent Home]]</f>
        <v>0.57894736842105265</v>
      </c>
      <c r="F352" s="3">
        <f>Table1[[#This Row],[Percent Away]]</f>
        <v>0.69696969696969702</v>
      </c>
      <c r="G352">
        <v>8</v>
      </c>
      <c r="H352">
        <v>38</v>
      </c>
      <c r="I352" s="2">
        <f>SUMIFS('Player Stats'!D:D, 'Player Stats'!B:B, Table1[[#This Row],[Away Team]], 'Player Stats'!A:A, Table1[[#This Row],[id]])</f>
        <v>33</v>
      </c>
      <c r="J352" s="2">
        <f>SUMIFS('Player Stats'!D:D, 'Player Stats'!B:B, Table1[[#This Row],[Home Team]], 'Player Stats'!A:A, Table1[[#This Row],[id]])</f>
        <v>38</v>
      </c>
      <c r="K352">
        <f>SUMIFS('Player Stats'!F:F, 'Player Stats'!B:B, Table1[[#This Row],[Away Team]], 'Player Stats'!A:A, Table1[[#This Row],[id]])</f>
        <v>23</v>
      </c>
      <c r="L352">
        <f>SUMIFS('Player Stats'!F:F, 'Player Stats'!B:B,Table1[[#This Row],[Home Team]], 'Player Stats'!A:A, Table1[[#This Row],[id]])</f>
        <v>22</v>
      </c>
      <c r="M352" s="3">
        <f>Table1[[#This Row],[Passing Completions Home]]/Table1[[#This Row],[Passing Attempts Home]]</f>
        <v>0.57894736842105265</v>
      </c>
      <c r="N352" s="3">
        <f>Table1[[#This Row],[Passing Completions Away]]/Table1[[#This Row],[Passing Attemps Away]]</f>
        <v>0.69696969696969702</v>
      </c>
      <c r="O352" s="7">
        <f>Table1[[#This Row],[Passing Attemps Away]]-Table1[[#This Row],[Passing Completions Away]]</f>
        <v>10</v>
      </c>
      <c r="P352" s="7">
        <f>Table1[[#This Row],[Passing Attempts Home]]-Table1[[#This Row],[Passing Completions Home]]</f>
        <v>16</v>
      </c>
      <c r="Q352" s="7"/>
    </row>
    <row r="353" spans="1:17" x14ac:dyDescent="0.3">
      <c r="A353" t="s">
        <v>886</v>
      </c>
      <c r="B353" t="s">
        <v>808</v>
      </c>
      <c r="C353" t="s">
        <v>4806</v>
      </c>
      <c r="D353">
        <v>23955</v>
      </c>
      <c r="E353" s="3">
        <f>Table1[[#This Row],[Percent Home]]</f>
        <v>0.70270270270270274</v>
      </c>
      <c r="F353" s="3">
        <f>Table1[[#This Row],[Percent Away]]</f>
        <v>0.45945945945945948</v>
      </c>
      <c r="G353">
        <v>40</v>
      </c>
      <c r="H353">
        <v>6</v>
      </c>
      <c r="I353" s="2">
        <f>SUMIFS('Player Stats'!D:D, 'Player Stats'!B:B, Table1[[#This Row],[Away Team]], 'Player Stats'!A:A, Table1[[#This Row],[id]])</f>
        <v>37</v>
      </c>
      <c r="J353" s="2">
        <f>SUMIFS('Player Stats'!D:D, 'Player Stats'!B:B, Table1[[#This Row],[Home Team]], 'Player Stats'!A:A, Table1[[#This Row],[id]])</f>
        <v>37</v>
      </c>
      <c r="K353">
        <f>SUMIFS('Player Stats'!F:F, 'Player Stats'!B:B, Table1[[#This Row],[Away Team]], 'Player Stats'!A:A, Table1[[#This Row],[id]])</f>
        <v>17</v>
      </c>
      <c r="L353">
        <f>SUMIFS('Player Stats'!F:F, 'Player Stats'!B:B,Table1[[#This Row],[Home Team]], 'Player Stats'!A:A, Table1[[#This Row],[id]])</f>
        <v>26</v>
      </c>
      <c r="M353" s="3">
        <f>Table1[[#This Row],[Passing Completions Home]]/Table1[[#This Row],[Passing Attempts Home]]</f>
        <v>0.70270270270270274</v>
      </c>
      <c r="N353" s="3">
        <f>Table1[[#This Row],[Passing Completions Away]]/Table1[[#This Row],[Passing Attemps Away]]</f>
        <v>0.45945945945945948</v>
      </c>
      <c r="O353" s="7">
        <f>Table1[[#This Row],[Passing Attemps Away]]-Table1[[#This Row],[Passing Completions Away]]</f>
        <v>20</v>
      </c>
      <c r="P353" s="7">
        <f>Table1[[#This Row],[Passing Attempts Home]]-Table1[[#This Row],[Passing Completions Home]]</f>
        <v>11</v>
      </c>
      <c r="Q353" s="7"/>
    </row>
    <row r="354" spans="1:17" x14ac:dyDescent="0.3">
      <c r="A354" t="s">
        <v>626</v>
      </c>
      <c r="B354" t="s">
        <v>901</v>
      </c>
      <c r="C354" t="s">
        <v>4811</v>
      </c>
      <c r="D354">
        <v>16232</v>
      </c>
      <c r="E354" s="3">
        <f>Table1[[#This Row],[Percent Home]]</f>
        <v>0.64</v>
      </c>
      <c r="F354" s="3">
        <f>Table1[[#This Row],[Percent Away]]</f>
        <v>0.6097560975609756</v>
      </c>
      <c r="G354">
        <v>10</v>
      </c>
      <c r="H354">
        <v>36</v>
      </c>
      <c r="I354" s="2">
        <f>SUMIFS('Player Stats'!D:D, 'Player Stats'!B:B, Table1[[#This Row],[Away Team]], 'Player Stats'!A:A, Table1[[#This Row],[id]])</f>
        <v>41</v>
      </c>
      <c r="J354" s="2">
        <f>SUMIFS('Player Stats'!D:D, 'Player Stats'!B:B, Table1[[#This Row],[Home Team]], 'Player Stats'!A:A, Table1[[#This Row],[id]])</f>
        <v>50</v>
      </c>
      <c r="K354">
        <f>SUMIFS('Player Stats'!F:F, 'Player Stats'!B:B, Table1[[#This Row],[Away Team]], 'Player Stats'!A:A, Table1[[#This Row],[id]])</f>
        <v>25</v>
      </c>
      <c r="L354">
        <f>SUMIFS('Player Stats'!F:F, 'Player Stats'!B:B,Table1[[#This Row],[Home Team]], 'Player Stats'!A:A, Table1[[#This Row],[id]])</f>
        <v>32</v>
      </c>
      <c r="M354" s="3">
        <f>Table1[[#This Row],[Passing Completions Home]]/Table1[[#This Row],[Passing Attempts Home]]</f>
        <v>0.64</v>
      </c>
      <c r="N354" s="3">
        <f>Table1[[#This Row],[Passing Completions Away]]/Table1[[#This Row],[Passing Attemps Away]]</f>
        <v>0.6097560975609756</v>
      </c>
      <c r="O354" s="7">
        <f>Table1[[#This Row],[Passing Attemps Away]]-Table1[[#This Row],[Passing Completions Away]]</f>
        <v>16</v>
      </c>
      <c r="P354" s="7">
        <f>Table1[[#This Row],[Passing Attempts Home]]-Table1[[#This Row],[Passing Completions Home]]</f>
        <v>18</v>
      </c>
      <c r="Q354" s="7"/>
    </row>
    <row r="355" spans="1:17" x14ac:dyDescent="0.3">
      <c r="A355" t="s">
        <v>1982</v>
      </c>
      <c r="B355" t="s">
        <v>1331</v>
      </c>
      <c r="C355" t="s">
        <v>4786</v>
      </c>
      <c r="D355">
        <v>10195</v>
      </c>
      <c r="E355" s="3">
        <f>Table1[[#This Row],[Percent Home]]</f>
        <v>0.47058823529411764</v>
      </c>
      <c r="F355" s="3">
        <f>Table1[[#This Row],[Percent Away]]</f>
        <v>0.60869565217391308</v>
      </c>
      <c r="G355">
        <v>8</v>
      </c>
      <c r="H355">
        <v>38</v>
      </c>
      <c r="I355" s="2">
        <f>SUMIFS('Player Stats'!D:D, 'Player Stats'!B:B, Table1[[#This Row],[Away Team]], 'Player Stats'!A:A, Table1[[#This Row],[id]])</f>
        <v>46</v>
      </c>
      <c r="J355" s="2">
        <f>SUMIFS('Player Stats'!D:D, 'Player Stats'!B:B, Table1[[#This Row],[Home Team]], 'Player Stats'!A:A, Table1[[#This Row],[id]])</f>
        <v>34</v>
      </c>
      <c r="K355">
        <f>SUMIFS('Player Stats'!F:F, 'Player Stats'!B:B, Table1[[#This Row],[Away Team]], 'Player Stats'!A:A, Table1[[#This Row],[id]])</f>
        <v>28</v>
      </c>
      <c r="L355">
        <f>SUMIFS('Player Stats'!F:F, 'Player Stats'!B:B,Table1[[#This Row],[Home Team]], 'Player Stats'!A:A, Table1[[#This Row],[id]])</f>
        <v>16</v>
      </c>
      <c r="M355" s="3">
        <f>Table1[[#This Row],[Passing Completions Home]]/Table1[[#This Row],[Passing Attempts Home]]</f>
        <v>0.47058823529411764</v>
      </c>
      <c r="N355" s="3">
        <f>Table1[[#This Row],[Passing Completions Away]]/Table1[[#This Row],[Passing Attemps Away]]</f>
        <v>0.60869565217391308</v>
      </c>
      <c r="O355" s="7">
        <f>Table1[[#This Row],[Passing Attemps Away]]-Table1[[#This Row],[Passing Completions Away]]</f>
        <v>18</v>
      </c>
      <c r="P355" s="7">
        <f>Table1[[#This Row],[Passing Attempts Home]]-Table1[[#This Row],[Passing Completions Home]]</f>
        <v>18</v>
      </c>
      <c r="Q355" s="7"/>
    </row>
    <row r="356" spans="1:17" x14ac:dyDescent="0.3">
      <c r="A356" t="s">
        <v>1078</v>
      </c>
      <c r="B356" t="s">
        <v>1063</v>
      </c>
      <c r="C356" t="s">
        <v>4857</v>
      </c>
      <c r="D356">
        <v>7298</v>
      </c>
      <c r="E356" s="3">
        <f>Table1[[#This Row],[Percent Home]]</f>
        <v>0.63157894736842102</v>
      </c>
      <c r="F356" s="3">
        <f>Table1[[#This Row],[Percent Away]]</f>
        <v>0.4375</v>
      </c>
      <c r="G356">
        <v>32</v>
      </c>
      <c r="H356">
        <v>14</v>
      </c>
      <c r="I356" s="2">
        <f>SUMIFS('Player Stats'!D:D, 'Player Stats'!B:B, Table1[[#This Row],[Away Team]], 'Player Stats'!A:A, Table1[[#This Row],[id]])</f>
        <v>32</v>
      </c>
      <c r="J356" s="2">
        <f>SUMIFS('Player Stats'!D:D, 'Player Stats'!B:B, Table1[[#This Row],[Home Team]], 'Player Stats'!A:A, Table1[[#This Row],[id]])</f>
        <v>38</v>
      </c>
      <c r="K356">
        <f>SUMIFS('Player Stats'!F:F, 'Player Stats'!B:B, Table1[[#This Row],[Away Team]], 'Player Stats'!A:A, Table1[[#This Row],[id]])</f>
        <v>14</v>
      </c>
      <c r="L356">
        <f>SUMIFS('Player Stats'!F:F, 'Player Stats'!B:B,Table1[[#This Row],[Home Team]], 'Player Stats'!A:A, Table1[[#This Row],[id]])</f>
        <v>24</v>
      </c>
      <c r="M356" s="3">
        <f>Table1[[#This Row],[Passing Completions Home]]/Table1[[#This Row],[Passing Attempts Home]]</f>
        <v>0.63157894736842102</v>
      </c>
      <c r="N356" s="3">
        <f>Table1[[#This Row],[Passing Completions Away]]/Table1[[#This Row],[Passing Attemps Away]]</f>
        <v>0.4375</v>
      </c>
      <c r="O356" s="7">
        <f>Table1[[#This Row],[Passing Attemps Away]]-Table1[[#This Row],[Passing Completions Away]]</f>
        <v>18</v>
      </c>
      <c r="P356" s="7">
        <f>Table1[[#This Row],[Passing Attempts Home]]-Table1[[#This Row],[Passing Completions Home]]</f>
        <v>14</v>
      </c>
      <c r="Q356" s="7"/>
    </row>
    <row r="357" spans="1:17" x14ac:dyDescent="0.3">
      <c r="A357" t="s">
        <v>527</v>
      </c>
      <c r="B357" t="s">
        <v>529</v>
      </c>
      <c r="C357" t="s">
        <v>4806</v>
      </c>
      <c r="D357">
        <v>27086</v>
      </c>
      <c r="E357" s="3">
        <f>Table1[[#This Row],[Percent Home]]</f>
        <v>0.70588235294117652</v>
      </c>
      <c r="F357" s="3">
        <f>Table1[[#This Row],[Percent Away]]</f>
        <v>0.65384615384615385</v>
      </c>
      <c r="G357">
        <v>31</v>
      </c>
      <c r="H357">
        <v>14</v>
      </c>
      <c r="I357" s="2">
        <f>SUMIFS('Player Stats'!D:D, 'Player Stats'!B:B, Table1[[#This Row],[Away Team]], 'Player Stats'!A:A, Table1[[#This Row],[id]])</f>
        <v>26</v>
      </c>
      <c r="J357" s="2">
        <f>SUMIFS('Player Stats'!D:D, 'Player Stats'!B:B, Table1[[#This Row],[Home Team]], 'Player Stats'!A:A, Table1[[#This Row],[id]])</f>
        <v>34</v>
      </c>
      <c r="K357">
        <f>SUMIFS('Player Stats'!F:F, 'Player Stats'!B:B, Table1[[#This Row],[Away Team]], 'Player Stats'!A:A, Table1[[#This Row],[id]])</f>
        <v>17</v>
      </c>
      <c r="L357">
        <f>SUMIFS('Player Stats'!F:F, 'Player Stats'!B:B,Table1[[#This Row],[Home Team]], 'Player Stats'!A:A, Table1[[#This Row],[id]])</f>
        <v>24</v>
      </c>
      <c r="M357" s="3">
        <f>Table1[[#This Row],[Passing Completions Home]]/Table1[[#This Row],[Passing Attempts Home]]</f>
        <v>0.70588235294117652</v>
      </c>
      <c r="N357" s="3">
        <f>Table1[[#This Row],[Passing Completions Away]]/Table1[[#This Row],[Passing Attemps Away]]</f>
        <v>0.65384615384615385</v>
      </c>
      <c r="O357" s="7">
        <f>Table1[[#This Row],[Passing Attemps Away]]-Table1[[#This Row],[Passing Completions Away]]</f>
        <v>9</v>
      </c>
      <c r="P357" s="7">
        <f>Table1[[#This Row],[Passing Attempts Home]]-Table1[[#This Row],[Passing Completions Home]]</f>
        <v>10</v>
      </c>
      <c r="Q357" s="7"/>
    </row>
    <row r="358" spans="1:17" x14ac:dyDescent="0.3">
      <c r="A358" t="s">
        <v>210</v>
      </c>
      <c r="B358" t="s">
        <v>212</v>
      </c>
      <c r="C358" t="s">
        <v>4792</v>
      </c>
      <c r="D358">
        <v>27072</v>
      </c>
      <c r="E358" s="3">
        <f>Table1[[#This Row],[Percent Home]]</f>
        <v>0.51515151515151514</v>
      </c>
      <c r="F358" s="3">
        <f>Table1[[#This Row],[Percent Away]]</f>
        <v>0.53333333333333333</v>
      </c>
      <c r="G358">
        <v>21</v>
      </c>
      <c r="H358">
        <v>24</v>
      </c>
      <c r="I358" s="2">
        <f>SUMIFS('Player Stats'!D:D, 'Player Stats'!B:B, Table1[[#This Row],[Away Team]], 'Player Stats'!A:A, Table1[[#This Row],[id]])</f>
        <v>15</v>
      </c>
      <c r="J358" s="2">
        <f>SUMIFS('Player Stats'!D:D, 'Player Stats'!B:B, Table1[[#This Row],[Home Team]], 'Player Stats'!A:A, Table1[[#This Row],[id]])</f>
        <v>33</v>
      </c>
      <c r="K358">
        <f>SUMIFS('Player Stats'!F:F, 'Player Stats'!B:B, Table1[[#This Row],[Away Team]], 'Player Stats'!A:A, Table1[[#This Row],[id]])</f>
        <v>8</v>
      </c>
      <c r="L358">
        <f>SUMIFS('Player Stats'!F:F, 'Player Stats'!B:B,Table1[[#This Row],[Home Team]], 'Player Stats'!A:A, Table1[[#This Row],[id]])</f>
        <v>17</v>
      </c>
      <c r="M358" s="3">
        <f>Table1[[#This Row],[Passing Completions Home]]/Table1[[#This Row],[Passing Attempts Home]]</f>
        <v>0.51515151515151514</v>
      </c>
      <c r="N358" s="3">
        <f>Table1[[#This Row],[Passing Completions Away]]/Table1[[#This Row],[Passing Attemps Away]]</f>
        <v>0.53333333333333333</v>
      </c>
      <c r="O358" s="7">
        <f>Table1[[#This Row],[Passing Attemps Away]]-Table1[[#This Row],[Passing Completions Away]]</f>
        <v>7</v>
      </c>
      <c r="P358" s="7">
        <f>Table1[[#This Row],[Passing Attempts Home]]-Table1[[#This Row],[Passing Completions Home]]</f>
        <v>16</v>
      </c>
      <c r="Q358" s="7"/>
    </row>
    <row r="359" spans="1:17" x14ac:dyDescent="0.3">
      <c r="A359" t="s">
        <v>1292</v>
      </c>
      <c r="B359" t="s">
        <v>650</v>
      </c>
      <c r="C359" t="s">
        <v>4829</v>
      </c>
      <c r="D359">
        <v>23963</v>
      </c>
      <c r="E359" s="3">
        <f>Table1[[#This Row],[Percent Home]]</f>
        <v>0.72972972972972971</v>
      </c>
      <c r="F359" s="3">
        <f>Table1[[#This Row],[Percent Away]]</f>
        <v>0.42307692307692307</v>
      </c>
      <c r="G359">
        <v>42</v>
      </c>
      <c r="H359">
        <v>3</v>
      </c>
      <c r="I359" s="2">
        <f>SUMIFS('Player Stats'!D:D, 'Player Stats'!B:B, Table1[[#This Row],[Away Team]], 'Player Stats'!A:A, Table1[[#This Row],[id]])</f>
        <v>26</v>
      </c>
      <c r="J359" s="2">
        <f>SUMIFS('Player Stats'!D:D, 'Player Stats'!B:B, Table1[[#This Row],[Home Team]], 'Player Stats'!A:A, Table1[[#This Row],[id]])</f>
        <v>37</v>
      </c>
      <c r="K359">
        <f>SUMIFS('Player Stats'!F:F, 'Player Stats'!B:B, Table1[[#This Row],[Away Team]], 'Player Stats'!A:A, Table1[[#This Row],[id]])</f>
        <v>11</v>
      </c>
      <c r="L359">
        <f>SUMIFS('Player Stats'!F:F, 'Player Stats'!B:B,Table1[[#This Row],[Home Team]], 'Player Stats'!A:A, Table1[[#This Row],[id]])</f>
        <v>27</v>
      </c>
      <c r="M359" s="3">
        <f>Table1[[#This Row],[Passing Completions Home]]/Table1[[#This Row],[Passing Attempts Home]]</f>
        <v>0.72972972972972971</v>
      </c>
      <c r="N359" s="3">
        <f>Table1[[#This Row],[Passing Completions Away]]/Table1[[#This Row],[Passing Attemps Away]]</f>
        <v>0.42307692307692307</v>
      </c>
      <c r="O359" s="7">
        <f>Table1[[#This Row],[Passing Attemps Away]]-Table1[[#This Row],[Passing Completions Away]]</f>
        <v>15</v>
      </c>
      <c r="P359" s="7">
        <f>Table1[[#This Row],[Passing Attempts Home]]-Table1[[#This Row],[Passing Completions Home]]</f>
        <v>10</v>
      </c>
      <c r="Q359" s="7"/>
    </row>
    <row r="360" spans="1:17" x14ac:dyDescent="0.3">
      <c r="A360" t="s">
        <v>529</v>
      </c>
      <c r="B360" t="s">
        <v>593</v>
      </c>
      <c r="C360" t="s">
        <v>4800</v>
      </c>
      <c r="D360">
        <v>23960</v>
      </c>
      <c r="E360" s="3">
        <f>Table1[[#This Row],[Percent Home]]</f>
        <v>0.6470588235294118</v>
      </c>
      <c r="F360" s="3">
        <f>Table1[[#This Row],[Percent Away]]</f>
        <v>0.5757575757575758</v>
      </c>
      <c r="G360">
        <v>24</v>
      </c>
      <c r="H360">
        <v>21</v>
      </c>
      <c r="I360" s="2">
        <f>SUMIFS('Player Stats'!D:D, 'Player Stats'!B:B, Table1[[#This Row],[Away Team]], 'Player Stats'!A:A, Table1[[#This Row],[id]])</f>
        <v>33</v>
      </c>
      <c r="J360" s="2">
        <f>SUMIFS('Player Stats'!D:D, 'Player Stats'!B:B, Table1[[#This Row],[Home Team]], 'Player Stats'!A:A, Table1[[#This Row],[id]])</f>
        <v>34</v>
      </c>
      <c r="K360">
        <f>SUMIFS('Player Stats'!F:F, 'Player Stats'!B:B, Table1[[#This Row],[Away Team]], 'Player Stats'!A:A, Table1[[#This Row],[id]])</f>
        <v>19</v>
      </c>
      <c r="L360">
        <f>SUMIFS('Player Stats'!F:F, 'Player Stats'!B:B,Table1[[#This Row],[Home Team]], 'Player Stats'!A:A, Table1[[#This Row],[id]])</f>
        <v>22</v>
      </c>
      <c r="M360" s="3">
        <f>Table1[[#This Row],[Passing Completions Home]]/Table1[[#This Row],[Passing Attempts Home]]</f>
        <v>0.6470588235294118</v>
      </c>
      <c r="N360" s="3">
        <f>Table1[[#This Row],[Passing Completions Away]]/Table1[[#This Row],[Passing Attemps Away]]</f>
        <v>0.5757575757575758</v>
      </c>
      <c r="O360" s="7">
        <f>Table1[[#This Row],[Passing Attemps Away]]-Table1[[#This Row],[Passing Completions Away]]</f>
        <v>14</v>
      </c>
      <c r="P360" s="7">
        <f>Table1[[#This Row],[Passing Attempts Home]]-Table1[[#This Row],[Passing Completions Home]]</f>
        <v>12</v>
      </c>
      <c r="Q360" s="7"/>
    </row>
    <row r="361" spans="1:17" x14ac:dyDescent="0.3">
      <c r="A361" t="s">
        <v>1728</v>
      </c>
      <c r="B361" t="s">
        <v>1730</v>
      </c>
      <c r="C361" t="s">
        <v>4789</v>
      </c>
      <c r="D361">
        <v>20809</v>
      </c>
      <c r="E361" s="3">
        <f>Table1[[#This Row],[Percent Home]]</f>
        <v>0.66666666666666663</v>
      </c>
      <c r="F361" s="3">
        <f>Table1[[#This Row],[Percent Away]]</f>
        <v>0.5</v>
      </c>
      <c r="G361">
        <v>24</v>
      </c>
      <c r="H361">
        <v>21</v>
      </c>
      <c r="I361" s="2">
        <f>SUMIFS('Player Stats'!D:D, 'Player Stats'!B:B, Table1[[#This Row],[Away Team]], 'Player Stats'!A:A, Table1[[#This Row],[id]])</f>
        <v>30</v>
      </c>
      <c r="J361" s="2">
        <f>SUMIFS('Player Stats'!D:D, 'Player Stats'!B:B, Table1[[#This Row],[Home Team]], 'Player Stats'!A:A, Table1[[#This Row],[id]])</f>
        <v>21</v>
      </c>
      <c r="K361">
        <f>SUMIFS('Player Stats'!F:F, 'Player Stats'!B:B, Table1[[#This Row],[Away Team]], 'Player Stats'!A:A, Table1[[#This Row],[id]])</f>
        <v>15</v>
      </c>
      <c r="L361">
        <f>SUMIFS('Player Stats'!F:F, 'Player Stats'!B:B,Table1[[#This Row],[Home Team]], 'Player Stats'!A:A, Table1[[#This Row],[id]])</f>
        <v>14</v>
      </c>
      <c r="M361" s="3">
        <f>Table1[[#This Row],[Passing Completions Home]]/Table1[[#This Row],[Passing Attempts Home]]</f>
        <v>0.66666666666666663</v>
      </c>
      <c r="N361" s="3">
        <f>Table1[[#This Row],[Passing Completions Away]]/Table1[[#This Row],[Passing Attemps Away]]</f>
        <v>0.5</v>
      </c>
      <c r="O361" s="7">
        <f>Table1[[#This Row],[Passing Attemps Away]]-Table1[[#This Row],[Passing Completions Away]]</f>
        <v>15</v>
      </c>
      <c r="P361" s="7">
        <f>Table1[[#This Row],[Passing Attempts Home]]-Table1[[#This Row],[Passing Completions Home]]</f>
        <v>7</v>
      </c>
      <c r="Q361" s="7"/>
    </row>
    <row r="362" spans="1:17" x14ac:dyDescent="0.3">
      <c r="A362" t="s">
        <v>728</v>
      </c>
      <c r="B362" t="s">
        <v>572</v>
      </c>
      <c r="C362" t="s">
        <v>4833</v>
      </c>
      <c r="D362">
        <v>20815</v>
      </c>
      <c r="E362" s="3">
        <f>Table1[[#This Row],[Percent Home]]</f>
        <v>0.75</v>
      </c>
      <c r="F362" s="3">
        <f>Table1[[#This Row],[Percent Away]]</f>
        <v>0.63157894736842102</v>
      </c>
      <c r="G362">
        <v>31</v>
      </c>
      <c r="H362">
        <v>14</v>
      </c>
      <c r="I362" s="2">
        <f>SUMIFS('Player Stats'!D:D, 'Player Stats'!B:B, Table1[[#This Row],[Away Team]], 'Player Stats'!A:A, Table1[[#This Row],[id]])</f>
        <v>38</v>
      </c>
      <c r="J362" s="2">
        <f>SUMIFS('Player Stats'!D:D, 'Player Stats'!B:B, Table1[[#This Row],[Home Team]], 'Player Stats'!A:A, Table1[[#This Row],[id]])</f>
        <v>28</v>
      </c>
      <c r="K362">
        <f>SUMIFS('Player Stats'!F:F, 'Player Stats'!B:B, Table1[[#This Row],[Away Team]], 'Player Stats'!A:A, Table1[[#This Row],[id]])</f>
        <v>24</v>
      </c>
      <c r="L362">
        <f>SUMIFS('Player Stats'!F:F, 'Player Stats'!B:B,Table1[[#This Row],[Home Team]], 'Player Stats'!A:A, Table1[[#This Row],[id]])</f>
        <v>21</v>
      </c>
      <c r="M362" s="3">
        <f>Table1[[#This Row],[Passing Completions Home]]/Table1[[#This Row],[Passing Attempts Home]]</f>
        <v>0.75</v>
      </c>
      <c r="N362" s="3">
        <f>Table1[[#This Row],[Passing Completions Away]]/Table1[[#This Row],[Passing Attemps Away]]</f>
        <v>0.63157894736842102</v>
      </c>
      <c r="O362" s="7">
        <f>Table1[[#This Row],[Passing Attemps Away]]-Table1[[#This Row],[Passing Completions Away]]</f>
        <v>14</v>
      </c>
      <c r="P362" s="7">
        <f>Table1[[#This Row],[Passing Attempts Home]]-Table1[[#This Row],[Passing Completions Home]]</f>
        <v>7</v>
      </c>
      <c r="Q362" s="7"/>
    </row>
    <row r="363" spans="1:17" x14ac:dyDescent="0.3">
      <c r="A363" t="s">
        <v>529</v>
      </c>
      <c r="B363" t="s">
        <v>769</v>
      </c>
      <c r="C363" t="s">
        <v>4806</v>
      </c>
      <c r="D363">
        <v>20814</v>
      </c>
      <c r="E363" s="3">
        <f>Table1[[#This Row],[Percent Home]]</f>
        <v>0.77777777777777779</v>
      </c>
      <c r="F363" s="3">
        <f>Table1[[#This Row],[Percent Away]]</f>
        <v>0.44444444444444442</v>
      </c>
      <c r="G363">
        <v>36</v>
      </c>
      <c r="H363">
        <v>9</v>
      </c>
      <c r="I363" s="2">
        <f>SUMIFS('Player Stats'!D:D, 'Player Stats'!B:B, Table1[[#This Row],[Away Team]], 'Player Stats'!A:A, Table1[[#This Row],[id]])</f>
        <v>27</v>
      </c>
      <c r="J363" s="2">
        <f>SUMIFS('Player Stats'!D:D, 'Player Stats'!B:B, Table1[[#This Row],[Home Team]], 'Player Stats'!A:A, Table1[[#This Row],[id]])</f>
        <v>45</v>
      </c>
      <c r="K363">
        <f>SUMIFS('Player Stats'!F:F, 'Player Stats'!B:B, Table1[[#This Row],[Away Team]], 'Player Stats'!A:A, Table1[[#This Row],[id]])</f>
        <v>12</v>
      </c>
      <c r="L363">
        <f>SUMIFS('Player Stats'!F:F, 'Player Stats'!B:B,Table1[[#This Row],[Home Team]], 'Player Stats'!A:A, Table1[[#This Row],[id]])</f>
        <v>35</v>
      </c>
      <c r="M363" s="3">
        <f>Table1[[#This Row],[Passing Completions Home]]/Table1[[#This Row],[Passing Attempts Home]]</f>
        <v>0.77777777777777779</v>
      </c>
      <c r="N363" s="3">
        <f>Table1[[#This Row],[Passing Completions Away]]/Table1[[#This Row],[Passing Attemps Away]]</f>
        <v>0.44444444444444442</v>
      </c>
      <c r="O363" s="7">
        <f>Table1[[#This Row],[Passing Attemps Away]]-Table1[[#This Row],[Passing Completions Away]]</f>
        <v>15</v>
      </c>
      <c r="P363" s="7">
        <f>Table1[[#This Row],[Passing Attempts Home]]-Table1[[#This Row],[Passing Completions Home]]</f>
        <v>10</v>
      </c>
      <c r="Q363" s="7"/>
    </row>
    <row r="364" spans="1:17" x14ac:dyDescent="0.3">
      <c r="A364" t="s">
        <v>1473</v>
      </c>
      <c r="B364" t="s">
        <v>1273</v>
      </c>
      <c r="C364" t="s">
        <v>4805</v>
      </c>
      <c r="D364">
        <v>20840</v>
      </c>
      <c r="E364" s="3">
        <f>Table1[[#This Row],[Percent Home]]</f>
        <v>0.57446808510638303</v>
      </c>
      <c r="F364" s="3">
        <f>Table1[[#This Row],[Percent Away]]</f>
        <v>0.34482758620689657</v>
      </c>
      <c r="G364">
        <v>29</v>
      </c>
      <c r="H364">
        <v>16</v>
      </c>
      <c r="I364" s="2">
        <f>SUMIFS('Player Stats'!D:D, 'Player Stats'!B:B, Table1[[#This Row],[Away Team]], 'Player Stats'!A:A, Table1[[#This Row],[id]])</f>
        <v>29</v>
      </c>
      <c r="J364" s="2">
        <f>SUMIFS('Player Stats'!D:D, 'Player Stats'!B:B, Table1[[#This Row],[Home Team]], 'Player Stats'!A:A, Table1[[#This Row],[id]])</f>
        <v>47</v>
      </c>
      <c r="K364">
        <f>SUMIFS('Player Stats'!F:F, 'Player Stats'!B:B, Table1[[#This Row],[Away Team]], 'Player Stats'!A:A, Table1[[#This Row],[id]])</f>
        <v>10</v>
      </c>
      <c r="L364">
        <f>SUMIFS('Player Stats'!F:F, 'Player Stats'!B:B,Table1[[#This Row],[Home Team]], 'Player Stats'!A:A, Table1[[#This Row],[id]])</f>
        <v>27</v>
      </c>
      <c r="M364" s="3">
        <f>Table1[[#This Row],[Passing Completions Home]]/Table1[[#This Row],[Passing Attempts Home]]</f>
        <v>0.57446808510638303</v>
      </c>
      <c r="N364" s="3">
        <f>Table1[[#This Row],[Passing Completions Away]]/Table1[[#This Row],[Passing Attemps Away]]</f>
        <v>0.34482758620689657</v>
      </c>
      <c r="O364" s="7">
        <f>Table1[[#This Row],[Passing Attemps Away]]-Table1[[#This Row],[Passing Completions Away]]</f>
        <v>19</v>
      </c>
      <c r="P364" s="7">
        <f>Table1[[#This Row],[Passing Attempts Home]]-Table1[[#This Row],[Passing Completions Home]]</f>
        <v>20</v>
      </c>
      <c r="Q364" s="7"/>
    </row>
    <row r="365" spans="1:17" x14ac:dyDescent="0.3">
      <c r="A365" t="s">
        <v>572</v>
      </c>
      <c r="B365" t="s">
        <v>610</v>
      </c>
      <c r="C365" t="s">
        <v>4822</v>
      </c>
      <c r="D365">
        <v>17764</v>
      </c>
      <c r="E365" s="3">
        <f>Table1[[#This Row],[Percent Home]]</f>
        <v>0.64516129032258063</v>
      </c>
      <c r="F365" s="3">
        <f>Table1[[#This Row],[Percent Away]]</f>
        <v>0.53333333333333333</v>
      </c>
      <c r="G365">
        <v>29</v>
      </c>
      <c r="H365">
        <v>16</v>
      </c>
      <c r="I365" s="2">
        <f>SUMIFS('Player Stats'!D:D, 'Player Stats'!B:B, Table1[[#This Row],[Away Team]], 'Player Stats'!A:A, Table1[[#This Row],[id]])</f>
        <v>30</v>
      </c>
      <c r="J365" s="2">
        <f>SUMIFS('Player Stats'!D:D, 'Player Stats'!B:B, Table1[[#This Row],[Home Team]], 'Player Stats'!A:A, Table1[[#This Row],[id]])</f>
        <v>31</v>
      </c>
      <c r="K365">
        <f>SUMIFS('Player Stats'!F:F, 'Player Stats'!B:B, Table1[[#This Row],[Away Team]], 'Player Stats'!A:A, Table1[[#This Row],[id]])</f>
        <v>16</v>
      </c>
      <c r="L365">
        <f>SUMIFS('Player Stats'!F:F, 'Player Stats'!B:B,Table1[[#This Row],[Home Team]], 'Player Stats'!A:A, Table1[[#This Row],[id]])</f>
        <v>20</v>
      </c>
      <c r="M365" s="3">
        <f>Table1[[#This Row],[Passing Completions Home]]/Table1[[#This Row],[Passing Attempts Home]]</f>
        <v>0.64516129032258063</v>
      </c>
      <c r="N365" s="3">
        <f>Table1[[#This Row],[Passing Completions Away]]/Table1[[#This Row],[Passing Attemps Away]]</f>
        <v>0.53333333333333333</v>
      </c>
      <c r="O365" s="7">
        <f>Table1[[#This Row],[Passing Attemps Away]]-Table1[[#This Row],[Passing Completions Away]]</f>
        <v>14</v>
      </c>
      <c r="P365" s="7">
        <f>Table1[[#This Row],[Passing Attempts Home]]-Table1[[#This Row],[Passing Completions Home]]</f>
        <v>11</v>
      </c>
      <c r="Q365" s="7"/>
    </row>
    <row r="366" spans="1:17" x14ac:dyDescent="0.3">
      <c r="A366" t="s">
        <v>189</v>
      </c>
      <c r="B366" t="s">
        <v>162</v>
      </c>
      <c r="C366" t="s">
        <v>4831</v>
      </c>
      <c r="D366">
        <v>19246</v>
      </c>
      <c r="E366" s="3">
        <f>Table1[[#This Row],[Percent Home]]</f>
        <v>0.65517241379310343</v>
      </c>
      <c r="F366" s="3">
        <f>Table1[[#This Row],[Percent Away]]</f>
        <v>0.58333333333333337</v>
      </c>
      <c r="G366">
        <v>24</v>
      </c>
      <c r="H366">
        <v>21</v>
      </c>
      <c r="I366" s="2">
        <f>SUMIFS('Player Stats'!D:D, 'Player Stats'!B:B, Table1[[#This Row],[Away Team]], 'Player Stats'!A:A, Table1[[#This Row],[id]])</f>
        <v>24</v>
      </c>
      <c r="J366" s="2">
        <f>SUMIFS('Player Stats'!D:D, 'Player Stats'!B:B, Table1[[#This Row],[Home Team]], 'Player Stats'!A:A, Table1[[#This Row],[id]])</f>
        <v>29</v>
      </c>
      <c r="K366">
        <f>SUMIFS('Player Stats'!F:F, 'Player Stats'!B:B, Table1[[#This Row],[Away Team]], 'Player Stats'!A:A, Table1[[#This Row],[id]])</f>
        <v>14</v>
      </c>
      <c r="L366">
        <f>SUMIFS('Player Stats'!F:F, 'Player Stats'!B:B,Table1[[#This Row],[Home Team]], 'Player Stats'!A:A, Table1[[#This Row],[id]])</f>
        <v>19</v>
      </c>
      <c r="M366" s="3">
        <f>Table1[[#This Row],[Passing Completions Home]]/Table1[[#This Row],[Passing Attempts Home]]</f>
        <v>0.65517241379310343</v>
      </c>
      <c r="N366" s="3">
        <f>Table1[[#This Row],[Passing Completions Away]]/Table1[[#This Row],[Passing Attemps Away]]</f>
        <v>0.58333333333333337</v>
      </c>
      <c r="O366" s="7">
        <f>Table1[[#This Row],[Passing Attemps Away]]-Table1[[#This Row],[Passing Completions Away]]</f>
        <v>10</v>
      </c>
      <c r="P366" s="7">
        <f>Table1[[#This Row],[Passing Attempts Home]]-Table1[[#This Row],[Passing Completions Home]]</f>
        <v>10</v>
      </c>
      <c r="Q366" s="7"/>
    </row>
    <row r="367" spans="1:17" x14ac:dyDescent="0.3">
      <c r="A367" t="s">
        <v>828</v>
      </c>
      <c r="B367" t="s">
        <v>886</v>
      </c>
      <c r="C367" t="s">
        <v>4844</v>
      </c>
      <c r="D367">
        <v>17750</v>
      </c>
      <c r="E367" s="3">
        <f>Table1[[#This Row],[Percent Home]]</f>
        <v>0.64</v>
      </c>
      <c r="F367" s="3">
        <f>Table1[[#This Row],[Percent Away]]</f>
        <v>0.51111111111111107</v>
      </c>
      <c r="G367">
        <v>31</v>
      </c>
      <c r="H367">
        <v>14</v>
      </c>
      <c r="I367" s="2">
        <f>SUMIFS('Player Stats'!D:D, 'Player Stats'!B:B, Table1[[#This Row],[Away Team]], 'Player Stats'!A:A, Table1[[#This Row],[id]])</f>
        <v>45</v>
      </c>
      <c r="J367" s="2">
        <f>SUMIFS('Player Stats'!D:D, 'Player Stats'!B:B, Table1[[#This Row],[Home Team]], 'Player Stats'!A:A, Table1[[#This Row],[id]])</f>
        <v>25</v>
      </c>
      <c r="K367">
        <f>SUMIFS('Player Stats'!F:F, 'Player Stats'!B:B, Table1[[#This Row],[Away Team]], 'Player Stats'!A:A, Table1[[#This Row],[id]])</f>
        <v>23</v>
      </c>
      <c r="L367">
        <f>SUMIFS('Player Stats'!F:F, 'Player Stats'!B:B,Table1[[#This Row],[Home Team]], 'Player Stats'!A:A, Table1[[#This Row],[id]])</f>
        <v>16</v>
      </c>
      <c r="M367" s="3">
        <f>Table1[[#This Row],[Passing Completions Home]]/Table1[[#This Row],[Passing Attempts Home]]</f>
        <v>0.64</v>
      </c>
      <c r="N367" s="3">
        <f>Table1[[#This Row],[Passing Completions Away]]/Table1[[#This Row],[Passing Attemps Away]]</f>
        <v>0.51111111111111107</v>
      </c>
      <c r="O367" s="7">
        <f>Table1[[#This Row],[Passing Attemps Away]]-Table1[[#This Row],[Passing Completions Away]]</f>
        <v>22</v>
      </c>
      <c r="P367" s="7">
        <f>Table1[[#This Row],[Passing Attempts Home]]-Table1[[#This Row],[Passing Completions Home]]</f>
        <v>9</v>
      </c>
      <c r="Q367" s="7"/>
    </row>
    <row r="368" spans="1:17" x14ac:dyDescent="0.3">
      <c r="A368" t="s">
        <v>1982</v>
      </c>
      <c r="B368" t="s">
        <v>165</v>
      </c>
      <c r="C368" t="s">
        <v>4795</v>
      </c>
      <c r="D368">
        <v>17747</v>
      </c>
      <c r="E368" s="3">
        <f>Table1[[#This Row],[Percent Home]]</f>
        <v>0.5625</v>
      </c>
      <c r="F368" s="3">
        <f>Table1[[#This Row],[Percent Away]]</f>
        <v>0.42499999999999999</v>
      </c>
      <c r="G368">
        <v>21</v>
      </c>
      <c r="H368">
        <v>24</v>
      </c>
      <c r="I368" s="2">
        <f>SUMIFS('Player Stats'!D:D, 'Player Stats'!B:B, Table1[[#This Row],[Away Team]], 'Player Stats'!A:A, Table1[[#This Row],[id]])</f>
        <v>40</v>
      </c>
      <c r="J368" s="2">
        <f>SUMIFS('Player Stats'!D:D, 'Player Stats'!B:B, Table1[[#This Row],[Home Team]], 'Player Stats'!A:A, Table1[[#This Row],[id]])</f>
        <v>32</v>
      </c>
      <c r="K368">
        <f>SUMIFS('Player Stats'!F:F, 'Player Stats'!B:B, Table1[[#This Row],[Away Team]], 'Player Stats'!A:A, Table1[[#This Row],[id]])</f>
        <v>17</v>
      </c>
      <c r="L368">
        <f>SUMIFS('Player Stats'!F:F, 'Player Stats'!B:B,Table1[[#This Row],[Home Team]], 'Player Stats'!A:A, Table1[[#This Row],[id]])</f>
        <v>18</v>
      </c>
      <c r="M368" s="3">
        <f>Table1[[#This Row],[Passing Completions Home]]/Table1[[#This Row],[Passing Attempts Home]]</f>
        <v>0.5625</v>
      </c>
      <c r="N368" s="3">
        <f>Table1[[#This Row],[Passing Completions Away]]/Table1[[#This Row],[Passing Attemps Away]]</f>
        <v>0.42499999999999999</v>
      </c>
      <c r="O368" s="7">
        <f>Table1[[#This Row],[Passing Attemps Away]]-Table1[[#This Row],[Passing Completions Away]]</f>
        <v>23</v>
      </c>
      <c r="P368" s="7">
        <f>Table1[[#This Row],[Passing Attempts Home]]-Table1[[#This Row],[Passing Completions Home]]</f>
        <v>14</v>
      </c>
      <c r="Q368" s="7"/>
    </row>
    <row r="369" spans="1:17" x14ac:dyDescent="0.3">
      <c r="A369" t="s">
        <v>806</v>
      </c>
      <c r="B369" t="s">
        <v>1542</v>
      </c>
      <c r="C369" t="s">
        <v>4820</v>
      </c>
      <c r="D369">
        <v>13257</v>
      </c>
      <c r="E369" s="3">
        <f>Table1[[#This Row],[Percent Home]]</f>
        <v>0.7068965517241379</v>
      </c>
      <c r="F369" s="3">
        <f>Table1[[#This Row],[Percent Away]]</f>
        <v>0.4</v>
      </c>
      <c r="G369">
        <v>24</v>
      </c>
      <c r="H369">
        <v>21</v>
      </c>
      <c r="I369" s="2">
        <f>SUMIFS('Player Stats'!D:D, 'Player Stats'!B:B, Table1[[#This Row],[Away Team]], 'Player Stats'!A:A, Table1[[#This Row],[id]])</f>
        <v>25</v>
      </c>
      <c r="J369" s="2">
        <f>SUMIFS('Player Stats'!D:D, 'Player Stats'!B:B, Table1[[#This Row],[Home Team]], 'Player Stats'!A:A, Table1[[#This Row],[id]])</f>
        <v>58</v>
      </c>
      <c r="K369">
        <f>SUMIFS('Player Stats'!F:F, 'Player Stats'!B:B, Table1[[#This Row],[Away Team]], 'Player Stats'!A:A, Table1[[#This Row],[id]])</f>
        <v>10</v>
      </c>
      <c r="L369">
        <f>SUMIFS('Player Stats'!F:F, 'Player Stats'!B:B,Table1[[#This Row],[Home Team]], 'Player Stats'!A:A, Table1[[#This Row],[id]])</f>
        <v>41</v>
      </c>
      <c r="M369" s="3">
        <f>Table1[[#This Row],[Passing Completions Home]]/Table1[[#This Row],[Passing Attempts Home]]</f>
        <v>0.7068965517241379</v>
      </c>
      <c r="N369" s="3">
        <f>Table1[[#This Row],[Passing Completions Away]]/Table1[[#This Row],[Passing Attemps Away]]</f>
        <v>0.4</v>
      </c>
      <c r="O369" s="7">
        <f>Table1[[#This Row],[Passing Attemps Away]]-Table1[[#This Row],[Passing Completions Away]]</f>
        <v>15</v>
      </c>
      <c r="P369" s="7">
        <f>Table1[[#This Row],[Passing Attempts Home]]-Table1[[#This Row],[Passing Completions Home]]</f>
        <v>17</v>
      </c>
      <c r="Q369" s="7"/>
    </row>
    <row r="370" spans="1:17" x14ac:dyDescent="0.3">
      <c r="A370" t="s">
        <v>3087</v>
      </c>
      <c r="B370" t="s">
        <v>611</v>
      </c>
      <c r="C370" t="s">
        <v>4816</v>
      </c>
      <c r="D370">
        <v>11708</v>
      </c>
      <c r="E370" s="3">
        <f>Table1[[#This Row],[Percent Home]]</f>
        <v>0.45161290322580644</v>
      </c>
      <c r="F370" s="3">
        <f>Table1[[#This Row],[Percent Away]]</f>
        <v>0.55263157894736847</v>
      </c>
      <c r="G370">
        <v>21</v>
      </c>
      <c r="H370">
        <v>24</v>
      </c>
      <c r="I370" s="2">
        <f>SUMIFS('Player Stats'!D:D, 'Player Stats'!B:B, Table1[[#This Row],[Away Team]], 'Player Stats'!A:A, Table1[[#This Row],[id]])</f>
        <v>38</v>
      </c>
      <c r="J370" s="2">
        <f>SUMIFS('Player Stats'!D:D, 'Player Stats'!B:B, Table1[[#This Row],[Home Team]], 'Player Stats'!A:A, Table1[[#This Row],[id]])</f>
        <v>31</v>
      </c>
      <c r="K370">
        <f>SUMIFS('Player Stats'!F:F, 'Player Stats'!B:B, Table1[[#This Row],[Away Team]], 'Player Stats'!A:A, Table1[[#This Row],[id]])</f>
        <v>21</v>
      </c>
      <c r="L370">
        <f>SUMIFS('Player Stats'!F:F, 'Player Stats'!B:B,Table1[[#This Row],[Home Team]], 'Player Stats'!A:A, Table1[[#This Row],[id]])</f>
        <v>14</v>
      </c>
      <c r="M370" s="3">
        <f>Table1[[#This Row],[Passing Completions Home]]/Table1[[#This Row],[Passing Attempts Home]]</f>
        <v>0.45161290322580644</v>
      </c>
      <c r="N370" s="3">
        <f>Table1[[#This Row],[Passing Completions Away]]/Table1[[#This Row],[Passing Attemps Away]]</f>
        <v>0.55263157894736847</v>
      </c>
      <c r="O370" s="7">
        <f>Table1[[#This Row],[Passing Attemps Away]]-Table1[[#This Row],[Passing Completions Away]]</f>
        <v>17</v>
      </c>
      <c r="P370" s="7">
        <f>Table1[[#This Row],[Passing Attempts Home]]-Table1[[#This Row],[Passing Completions Home]]</f>
        <v>17</v>
      </c>
      <c r="Q370" s="7"/>
    </row>
    <row r="371" spans="1:17" x14ac:dyDescent="0.3">
      <c r="A371" t="s">
        <v>1625</v>
      </c>
      <c r="B371" t="s">
        <v>610</v>
      </c>
      <c r="C371" t="s">
        <v>4822</v>
      </c>
      <c r="D371">
        <v>11702</v>
      </c>
      <c r="E371" s="3">
        <f>Table1[[#This Row],[Percent Home]]</f>
        <v>0.5757575757575758</v>
      </c>
      <c r="F371" s="3">
        <f>Table1[[#This Row],[Percent Away]]</f>
        <v>0.41379310344827586</v>
      </c>
      <c r="G371">
        <v>7</v>
      </c>
      <c r="H371">
        <v>38</v>
      </c>
      <c r="I371" s="2">
        <f>SUMIFS('Player Stats'!D:D, 'Player Stats'!B:B, Table1[[#This Row],[Away Team]], 'Player Stats'!A:A, Table1[[#This Row],[id]])</f>
        <v>29</v>
      </c>
      <c r="J371" s="2">
        <f>SUMIFS('Player Stats'!D:D, 'Player Stats'!B:B, Table1[[#This Row],[Home Team]], 'Player Stats'!A:A, Table1[[#This Row],[id]])</f>
        <v>33</v>
      </c>
      <c r="K371">
        <f>SUMIFS('Player Stats'!F:F, 'Player Stats'!B:B, Table1[[#This Row],[Away Team]], 'Player Stats'!A:A, Table1[[#This Row],[id]])</f>
        <v>12</v>
      </c>
      <c r="L371">
        <f>SUMIFS('Player Stats'!F:F, 'Player Stats'!B:B,Table1[[#This Row],[Home Team]], 'Player Stats'!A:A, Table1[[#This Row],[id]])</f>
        <v>19</v>
      </c>
      <c r="M371" s="3">
        <f>Table1[[#This Row],[Passing Completions Home]]/Table1[[#This Row],[Passing Attempts Home]]</f>
        <v>0.5757575757575758</v>
      </c>
      <c r="N371" s="3">
        <f>Table1[[#This Row],[Passing Completions Away]]/Table1[[#This Row],[Passing Attemps Away]]</f>
        <v>0.41379310344827586</v>
      </c>
      <c r="O371" s="7">
        <f>Table1[[#This Row],[Passing Attemps Away]]-Table1[[#This Row],[Passing Completions Away]]</f>
        <v>17</v>
      </c>
      <c r="P371" s="7">
        <f>Table1[[#This Row],[Passing Attempts Home]]-Table1[[#This Row],[Passing Completions Home]]</f>
        <v>14</v>
      </c>
      <c r="Q371" s="7"/>
    </row>
    <row r="372" spans="1:17" x14ac:dyDescent="0.3">
      <c r="A372" t="s">
        <v>2978</v>
      </c>
      <c r="B372" t="s">
        <v>162</v>
      </c>
      <c r="C372" t="s">
        <v>4854</v>
      </c>
      <c r="D372">
        <v>13233</v>
      </c>
      <c r="E372" s="3">
        <f>Table1[[#This Row],[Percent Home]]</f>
        <v>0.7</v>
      </c>
      <c r="F372" s="3">
        <f>Table1[[#This Row],[Percent Away]]</f>
        <v>0.55555555555555558</v>
      </c>
      <c r="G372">
        <v>21</v>
      </c>
      <c r="H372">
        <v>24</v>
      </c>
      <c r="I372" s="2">
        <f>SUMIFS('Player Stats'!D:D, 'Player Stats'!B:B, Table1[[#This Row],[Away Team]], 'Player Stats'!A:A, Table1[[#This Row],[id]])</f>
        <v>36</v>
      </c>
      <c r="J372" s="2">
        <f>SUMIFS('Player Stats'!D:D, 'Player Stats'!B:B, Table1[[#This Row],[Home Team]], 'Player Stats'!A:A, Table1[[#This Row],[id]])</f>
        <v>40</v>
      </c>
      <c r="K372">
        <f>SUMIFS('Player Stats'!F:F, 'Player Stats'!B:B, Table1[[#This Row],[Away Team]], 'Player Stats'!A:A, Table1[[#This Row],[id]])</f>
        <v>20</v>
      </c>
      <c r="L372">
        <f>SUMIFS('Player Stats'!F:F, 'Player Stats'!B:B,Table1[[#This Row],[Home Team]], 'Player Stats'!A:A, Table1[[#This Row],[id]])</f>
        <v>28</v>
      </c>
      <c r="M372" s="3">
        <f>Table1[[#This Row],[Passing Completions Home]]/Table1[[#This Row],[Passing Attempts Home]]</f>
        <v>0.7</v>
      </c>
      <c r="N372" s="3">
        <f>Table1[[#This Row],[Passing Completions Away]]/Table1[[#This Row],[Passing Attemps Away]]</f>
        <v>0.55555555555555558</v>
      </c>
      <c r="O372" s="7">
        <f>Table1[[#This Row],[Passing Attemps Away]]-Table1[[#This Row],[Passing Completions Away]]</f>
        <v>16</v>
      </c>
      <c r="P372" s="7">
        <f>Table1[[#This Row],[Passing Attempts Home]]-Table1[[#This Row],[Passing Completions Home]]</f>
        <v>12</v>
      </c>
      <c r="Q372" s="7"/>
    </row>
    <row r="373" spans="1:17" x14ac:dyDescent="0.3">
      <c r="A373" t="s">
        <v>365</v>
      </c>
      <c r="B373" t="s">
        <v>1242</v>
      </c>
      <c r="C373" t="s">
        <v>4843</v>
      </c>
      <c r="D373">
        <v>11688</v>
      </c>
      <c r="E373" s="3">
        <f>Table1[[#This Row],[Percent Home]]</f>
        <v>0.3888888888888889</v>
      </c>
      <c r="F373" s="3">
        <f>Table1[[#This Row],[Percent Away]]</f>
        <v>0.46808510638297873</v>
      </c>
      <c r="G373">
        <v>21</v>
      </c>
      <c r="H373">
        <v>24</v>
      </c>
      <c r="I373" s="2">
        <f>SUMIFS('Player Stats'!D:D, 'Player Stats'!B:B, Table1[[#This Row],[Away Team]], 'Player Stats'!A:A, Table1[[#This Row],[id]])</f>
        <v>47</v>
      </c>
      <c r="J373" s="2">
        <f>SUMIFS('Player Stats'!D:D, 'Player Stats'!B:B, Table1[[#This Row],[Home Team]], 'Player Stats'!A:A, Table1[[#This Row],[id]])</f>
        <v>36</v>
      </c>
      <c r="K373">
        <f>SUMIFS('Player Stats'!F:F, 'Player Stats'!B:B, Table1[[#This Row],[Away Team]], 'Player Stats'!A:A, Table1[[#This Row],[id]])</f>
        <v>22</v>
      </c>
      <c r="L373">
        <f>SUMIFS('Player Stats'!F:F, 'Player Stats'!B:B,Table1[[#This Row],[Home Team]], 'Player Stats'!A:A, Table1[[#This Row],[id]])</f>
        <v>14</v>
      </c>
      <c r="M373" s="3">
        <f>Table1[[#This Row],[Passing Completions Home]]/Table1[[#This Row],[Passing Attempts Home]]</f>
        <v>0.3888888888888889</v>
      </c>
      <c r="N373" s="3">
        <f>Table1[[#This Row],[Passing Completions Away]]/Table1[[#This Row],[Passing Attemps Away]]</f>
        <v>0.46808510638297873</v>
      </c>
      <c r="O373" s="7">
        <f>Table1[[#This Row],[Passing Attemps Away]]-Table1[[#This Row],[Passing Completions Away]]</f>
        <v>25</v>
      </c>
      <c r="P373" s="7">
        <f>Table1[[#This Row],[Passing Attempts Home]]-Table1[[#This Row],[Passing Completions Home]]</f>
        <v>22</v>
      </c>
      <c r="Q373" s="7"/>
    </row>
    <row r="374" spans="1:17" x14ac:dyDescent="0.3">
      <c r="A374" t="s">
        <v>317</v>
      </c>
      <c r="B374" t="s">
        <v>162</v>
      </c>
      <c r="C374" t="s">
        <v>4854</v>
      </c>
      <c r="D374">
        <v>10201</v>
      </c>
      <c r="E374" s="3">
        <f>Table1[[#This Row],[Percent Home]]</f>
        <v>0.61538461538461542</v>
      </c>
      <c r="F374" s="3">
        <f>Table1[[#This Row],[Percent Away]]</f>
        <v>0.65853658536585369</v>
      </c>
      <c r="G374">
        <v>31</v>
      </c>
      <c r="H374">
        <v>14</v>
      </c>
      <c r="I374" s="2">
        <f>SUMIFS('Player Stats'!D:D, 'Player Stats'!B:B, Table1[[#This Row],[Away Team]], 'Player Stats'!A:A, Table1[[#This Row],[id]])</f>
        <v>41</v>
      </c>
      <c r="J374" s="2">
        <f>SUMIFS('Player Stats'!D:D, 'Player Stats'!B:B, Table1[[#This Row],[Home Team]], 'Player Stats'!A:A, Table1[[#This Row],[id]])</f>
        <v>26</v>
      </c>
      <c r="K374">
        <f>SUMIFS('Player Stats'!F:F, 'Player Stats'!B:B, Table1[[#This Row],[Away Team]], 'Player Stats'!A:A, Table1[[#This Row],[id]])</f>
        <v>27</v>
      </c>
      <c r="L374">
        <f>SUMIFS('Player Stats'!F:F, 'Player Stats'!B:B,Table1[[#This Row],[Home Team]], 'Player Stats'!A:A, Table1[[#This Row],[id]])</f>
        <v>16</v>
      </c>
      <c r="M374" s="3">
        <f>Table1[[#This Row],[Passing Completions Home]]/Table1[[#This Row],[Passing Attempts Home]]</f>
        <v>0.61538461538461542</v>
      </c>
      <c r="N374" s="3">
        <f>Table1[[#This Row],[Passing Completions Away]]/Table1[[#This Row],[Passing Attemps Away]]</f>
        <v>0.65853658536585369</v>
      </c>
      <c r="O374" s="7">
        <f>Table1[[#This Row],[Passing Attemps Away]]-Table1[[#This Row],[Passing Completions Away]]</f>
        <v>14</v>
      </c>
      <c r="P374" s="7">
        <f>Table1[[#This Row],[Passing Attempts Home]]-Table1[[#This Row],[Passing Completions Home]]</f>
        <v>10</v>
      </c>
      <c r="Q374" s="7"/>
    </row>
    <row r="375" spans="1:17" x14ac:dyDescent="0.3">
      <c r="A375" t="s">
        <v>692</v>
      </c>
      <c r="B375" t="s">
        <v>570</v>
      </c>
      <c r="C375" t="s">
        <v>4822</v>
      </c>
      <c r="D375">
        <v>7315</v>
      </c>
      <c r="E375" s="3">
        <f>Table1[[#This Row],[Percent Home]]</f>
        <v>0.60526315789473684</v>
      </c>
      <c r="F375" s="3">
        <f>Table1[[#This Row],[Percent Away]]</f>
        <v>0.61290322580645162</v>
      </c>
      <c r="G375">
        <v>7</v>
      </c>
      <c r="H375">
        <v>38</v>
      </c>
      <c r="I375" s="2">
        <f>SUMIFS('Player Stats'!D:D, 'Player Stats'!B:B, Table1[[#This Row],[Away Team]], 'Player Stats'!A:A, Table1[[#This Row],[id]])</f>
        <v>31</v>
      </c>
      <c r="J375" s="2">
        <f>SUMIFS('Player Stats'!D:D, 'Player Stats'!B:B, Table1[[#This Row],[Home Team]], 'Player Stats'!A:A, Table1[[#This Row],[id]])</f>
        <v>38</v>
      </c>
      <c r="K375">
        <f>SUMIFS('Player Stats'!F:F, 'Player Stats'!B:B, Table1[[#This Row],[Away Team]], 'Player Stats'!A:A, Table1[[#This Row],[id]])</f>
        <v>19</v>
      </c>
      <c r="L375">
        <f>SUMIFS('Player Stats'!F:F, 'Player Stats'!B:B,Table1[[#This Row],[Home Team]], 'Player Stats'!A:A, Table1[[#This Row],[id]])</f>
        <v>23</v>
      </c>
      <c r="M375" s="3">
        <f>Table1[[#This Row],[Passing Completions Home]]/Table1[[#This Row],[Passing Attempts Home]]</f>
        <v>0.60526315789473684</v>
      </c>
      <c r="N375" s="3">
        <f>Table1[[#This Row],[Passing Completions Away]]/Table1[[#This Row],[Passing Attemps Away]]</f>
        <v>0.61290322580645162</v>
      </c>
      <c r="O375" s="7">
        <f>Table1[[#This Row],[Passing Attemps Away]]-Table1[[#This Row],[Passing Completions Away]]</f>
        <v>12</v>
      </c>
      <c r="P375" s="7">
        <f>Table1[[#This Row],[Passing Attempts Home]]-Table1[[#This Row],[Passing Completions Home]]</f>
        <v>15</v>
      </c>
      <c r="Q375" s="7"/>
    </row>
    <row r="376" spans="1:17" x14ac:dyDescent="0.3">
      <c r="A376" t="s">
        <v>648</v>
      </c>
      <c r="B376" t="s">
        <v>846</v>
      </c>
      <c r="C376" t="s">
        <v>4821</v>
      </c>
      <c r="D376">
        <v>7316</v>
      </c>
      <c r="E376" s="3">
        <f>Table1[[#This Row],[Percent Home]]</f>
        <v>0.44444444444444442</v>
      </c>
      <c r="F376" s="3">
        <f>Table1[[#This Row],[Percent Away]]</f>
        <v>0.46341463414634149</v>
      </c>
      <c r="G376">
        <v>21</v>
      </c>
      <c r="H376">
        <v>24</v>
      </c>
      <c r="I376" s="2">
        <f>SUMIFS('Player Stats'!D:D, 'Player Stats'!B:B, Table1[[#This Row],[Away Team]], 'Player Stats'!A:A, Table1[[#This Row],[id]])</f>
        <v>41</v>
      </c>
      <c r="J376" s="2">
        <f>SUMIFS('Player Stats'!D:D, 'Player Stats'!B:B, Table1[[#This Row],[Home Team]], 'Player Stats'!A:A, Table1[[#This Row],[id]])</f>
        <v>27</v>
      </c>
      <c r="K376">
        <f>SUMIFS('Player Stats'!F:F, 'Player Stats'!B:B, Table1[[#This Row],[Away Team]], 'Player Stats'!A:A, Table1[[#This Row],[id]])</f>
        <v>19</v>
      </c>
      <c r="L376">
        <f>SUMIFS('Player Stats'!F:F, 'Player Stats'!B:B,Table1[[#This Row],[Home Team]], 'Player Stats'!A:A, Table1[[#This Row],[id]])</f>
        <v>12</v>
      </c>
      <c r="M376" s="3">
        <f>Table1[[#This Row],[Passing Completions Home]]/Table1[[#This Row],[Passing Attempts Home]]</f>
        <v>0.44444444444444442</v>
      </c>
      <c r="N376" s="3">
        <f>Table1[[#This Row],[Passing Completions Away]]/Table1[[#This Row],[Passing Attemps Away]]</f>
        <v>0.46341463414634149</v>
      </c>
      <c r="O376" s="7">
        <f>Table1[[#This Row],[Passing Attemps Away]]-Table1[[#This Row],[Passing Completions Away]]</f>
        <v>22</v>
      </c>
      <c r="P376" s="7">
        <f>Table1[[#This Row],[Passing Attempts Home]]-Table1[[#This Row],[Passing Completions Home]]</f>
        <v>15</v>
      </c>
      <c r="Q376" s="7"/>
    </row>
    <row r="377" spans="1:17" x14ac:dyDescent="0.3">
      <c r="A377" t="s">
        <v>212</v>
      </c>
      <c r="B377" t="s">
        <v>1128</v>
      </c>
      <c r="C377" t="s">
        <v>4786</v>
      </c>
      <c r="D377">
        <v>7299</v>
      </c>
      <c r="E377" s="3">
        <f>Table1[[#This Row],[Percent Home]]</f>
        <v>0.54166666666666663</v>
      </c>
      <c r="F377" s="3">
        <f>Table1[[#This Row],[Percent Away]]</f>
        <v>0.55263157894736847</v>
      </c>
      <c r="G377">
        <v>21</v>
      </c>
      <c r="H377">
        <v>24</v>
      </c>
      <c r="I377" s="2">
        <f>SUMIFS('Player Stats'!D:D, 'Player Stats'!B:B, Table1[[#This Row],[Away Team]], 'Player Stats'!A:A, Table1[[#This Row],[id]])</f>
        <v>38</v>
      </c>
      <c r="J377" s="2">
        <f>SUMIFS('Player Stats'!D:D, 'Player Stats'!B:B, Table1[[#This Row],[Home Team]], 'Player Stats'!A:A, Table1[[#This Row],[id]])</f>
        <v>24</v>
      </c>
      <c r="K377">
        <f>SUMIFS('Player Stats'!F:F, 'Player Stats'!B:B, Table1[[#This Row],[Away Team]], 'Player Stats'!A:A, Table1[[#This Row],[id]])</f>
        <v>21</v>
      </c>
      <c r="L377">
        <f>SUMIFS('Player Stats'!F:F, 'Player Stats'!B:B,Table1[[#This Row],[Home Team]], 'Player Stats'!A:A, Table1[[#This Row],[id]])</f>
        <v>13</v>
      </c>
      <c r="M377" s="3">
        <f>Table1[[#This Row],[Passing Completions Home]]/Table1[[#This Row],[Passing Attempts Home]]</f>
        <v>0.54166666666666663</v>
      </c>
      <c r="N377" s="3">
        <f>Table1[[#This Row],[Passing Completions Away]]/Table1[[#This Row],[Passing Attemps Away]]</f>
        <v>0.55263157894736847</v>
      </c>
      <c r="O377" s="7">
        <f>Table1[[#This Row],[Passing Attemps Away]]-Table1[[#This Row],[Passing Completions Away]]</f>
        <v>17</v>
      </c>
      <c r="P377" s="7">
        <f>Table1[[#This Row],[Passing Attempts Home]]-Table1[[#This Row],[Passing Completions Home]]</f>
        <v>11</v>
      </c>
      <c r="Q377" s="7"/>
    </row>
    <row r="378" spans="1:17" x14ac:dyDescent="0.3">
      <c r="A378" t="s">
        <v>1905</v>
      </c>
      <c r="B378" t="s">
        <v>610</v>
      </c>
      <c r="C378" t="s">
        <v>4786</v>
      </c>
      <c r="D378">
        <v>1380</v>
      </c>
      <c r="E378" s="3">
        <f>Table1[[#This Row],[Percent Home]]</f>
        <v>0.45</v>
      </c>
      <c r="F378" s="3">
        <f>Table1[[#This Row],[Percent Away]]</f>
        <v>0.70588235294117652</v>
      </c>
      <c r="G378">
        <v>14</v>
      </c>
      <c r="H378">
        <v>31</v>
      </c>
      <c r="I378" s="2">
        <f>SUMIFS('Player Stats'!D:D, 'Player Stats'!B:B, Table1[[#This Row],[Away Team]], 'Player Stats'!A:A, Table1[[#This Row],[id]])</f>
        <v>17</v>
      </c>
      <c r="J378" s="2">
        <f>SUMIFS('Player Stats'!D:D, 'Player Stats'!B:B, Table1[[#This Row],[Home Team]], 'Player Stats'!A:A, Table1[[#This Row],[id]])</f>
        <v>40</v>
      </c>
      <c r="K378">
        <f>SUMIFS('Player Stats'!F:F, 'Player Stats'!B:B, Table1[[#This Row],[Away Team]], 'Player Stats'!A:A, Table1[[#This Row],[id]])</f>
        <v>12</v>
      </c>
      <c r="L378">
        <f>SUMIFS('Player Stats'!F:F, 'Player Stats'!B:B,Table1[[#This Row],[Home Team]], 'Player Stats'!A:A, Table1[[#This Row],[id]])</f>
        <v>18</v>
      </c>
      <c r="M378" s="3">
        <f>Table1[[#This Row],[Passing Completions Home]]/Table1[[#This Row],[Passing Attempts Home]]</f>
        <v>0.45</v>
      </c>
      <c r="N378" s="3">
        <f>Table1[[#This Row],[Passing Completions Away]]/Table1[[#This Row],[Passing Attemps Away]]</f>
        <v>0.70588235294117652</v>
      </c>
      <c r="O378" s="7">
        <f>Table1[[#This Row],[Passing Attemps Away]]-Table1[[#This Row],[Passing Completions Away]]</f>
        <v>5</v>
      </c>
      <c r="P378" s="7">
        <f>Table1[[#This Row],[Passing Attempts Home]]-Table1[[#This Row],[Passing Completions Home]]</f>
        <v>22</v>
      </c>
      <c r="Q378" s="7"/>
    </row>
    <row r="379" spans="1:17" x14ac:dyDescent="0.3">
      <c r="A379" t="s">
        <v>62</v>
      </c>
      <c r="B379" t="s">
        <v>64</v>
      </c>
      <c r="C379" t="s">
        <v>4786</v>
      </c>
      <c r="D379">
        <v>27068</v>
      </c>
      <c r="E379" s="3">
        <f>Table1[[#This Row],[Percent Home]]</f>
        <v>0.7142857142857143</v>
      </c>
      <c r="F379" s="3">
        <f>Table1[[#This Row],[Percent Away]]</f>
        <v>0.73529411764705888</v>
      </c>
      <c r="G379">
        <v>34</v>
      </c>
      <c r="H379">
        <v>10</v>
      </c>
      <c r="I379" s="2">
        <f>SUMIFS('Player Stats'!D:D, 'Player Stats'!B:B, Table1[[#This Row],[Away Team]], 'Player Stats'!A:A, Table1[[#This Row],[id]])</f>
        <v>34</v>
      </c>
      <c r="J379" s="2">
        <f>SUMIFS('Player Stats'!D:D, 'Player Stats'!B:B, Table1[[#This Row],[Home Team]], 'Player Stats'!A:A, Table1[[#This Row],[id]])</f>
        <v>14</v>
      </c>
      <c r="K379">
        <f>SUMIFS('Player Stats'!F:F, 'Player Stats'!B:B, Table1[[#This Row],[Away Team]], 'Player Stats'!A:A, Table1[[#This Row],[id]])</f>
        <v>25</v>
      </c>
      <c r="L379">
        <f>SUMIFS('Player Stats'!F:F, 'Player Stats'!B:B,Table1[[#This Row],[Home Team]], 'Player Stats'!A:A, Table1[[#This Row],[id]])</f>
        <v>10</v>
      </c>
      <c r="M379" s="3">
        <f>Table1[[#This Row],[Passing Completions Home]]/Table1[[#This Row],[Passing Attempts Home]]</f>
        <v>0.7142857142857143</v>
      </c>
      <c r="N379" s="3">
        <f>Table1[[#This Row],[Passing Completions Away]]/Table1[[#This Row],[Passing Attemps Away]]</f>
        <v>0.73529411764705888</v>
      </c>
      <c r="O379" s="7">
        <f>Table1[[#This Row],[Passing Attemps Away]]-Table1[[#This Row],[Passing Completions Away]]</f>
        <v>9</v>
      </c>
      <c r="P379" s="7">
        <f>Table1[[#This Row],[Passing Attempts Home]]-Table1[[#This Row],[Passing Completions Home]]</f>
        <v>4</v>
      </c>
      <c r="Q379" s="7"/>
    </row>
    <row r="380" spans="1:17" x14ac:dyDescent="0.3">
      <c r="A380" t="s">
        <v>87</v>
      </c>
      <c r="B380" t="s">
        <v>89</v>
      </c>
      <c r="C380" t="s">
        <v>4787</v>
      </c>
      <c r="D380">
        <v>27069</v>
      </c>
      <c r="E380" s="3">
        <f>Table1[[#This Row],[Percent Home]]</f>
        <v>0.54166666666666663</v>
      </c>
      <c r="F380" s="3">
        <f>Table1[[#This Row],[Percent Away]]</f>
        <v>0.46153846153846156</v>
      </c>
      <c r="G380">
        <v>13</v>
      </c>
      <c r="H380">
        <v>31</v>
      </c>
      <c r="I380" s="2">
        <f>SUMIFS('Player Stats'!D:D, 'Player Stats'!B:B, Table1[[#This Row],[Away Team]], 'Player Stats'!A:A, Table1[[#This Row],[id]])</f>
        <v>26</v>
      </c>
      <c r="J380" s="2">
        <f>SUMIFS('Player Stats'!D:D, 'Player Stats'!B:B, Table1[[#This Row],[Home Team]], 'Player Stats'!A:A, Table1[[#This Row],[id]])</f>
        <v>48</v>
      </c>
      <c r="K380">
        <f>SUMIFS('Player Stats'!F:F, 'Player Stats'!B:B, Table1[[#This Row],[Away Team]], 'Player Stats'!A:A, Table1[[#This Row],[id]])</f>
        <v>12</v>
      </c>
      <c r="L380">
        <f>SUMIFS('Player Stats'!F:F, 'Player Stats'!B:B,Table1[[#This Row],[Home Team]], 'Player Stats'!A:A, Table1[[#This Row],[id]])</f>
        <v>26</v>
      </c>
      <c r="M380" s="3">
        <f>Table1[[#This Row],[Passing Completions Home]]/Table1[[#This Row],[Passing Attempts Home]]</f>
        <v>0.54166666666666663</v>
      </c>
      <c r="N380" s="3">
        <f>Table1[[#This Row],[Passing Completions Away]]/Table1[[#This Row],[Passing Attemps Away]]</f>
        <v>0.46153846153846156</v>
      </c>
      <c r="O380" s="7">
        <f>Table1[[#This Row],[Passing Attemps Away]]-Table1[[#This Row],[Passing Completions Away]]</f>
        <v>14</v>
      </c>
      <c r="P380" s="7">
        <f>Table1[[#This Row],[Passing Attempts Home]]-Table1[[#This Row],[Passing Completions Home]]</f>
        <v>22</v>
      </c>
      <c r="Q380" s="7"/>
    </row>
    <row r="381" spans="1:17" x14ac:dyDescent="0.3">
      <c r="A381" t="s">
        <v>262</v>
      </c>
      <c r="B381" t="s">
        <v>264</v>
      </c>
      <c r="C381" t="s">
        <v>4794</v>
      </c>
      <c r="D381">
        <v>27080</v>
      </c>
      <c r="E381" s="3">
        <f>Table1[[#This Row],[Percent Home]]</f>
        <v>0.55000000000000004</v>
      </c>
      <c r="F381" s="3">
        <f>Table1[[#This Row],[Percent Away]]</f>
        <v>0.56521739130434778</v>
      </c>
      <c r="G381">
        <v>24</v>
      </c>
      <c r="H381">
        <v>20</v>
      </c>
      <c r="I381" s="2">
        <f>SUMIFS('Player Stats'!D:D, 'Player Stats'!B:B, Table1[[#This Row],[Away Team]], 'Player Stats'!A:A, Table1[[#This Row],[id]])</f>
        <v>46</v>
      </c>
      <c r="J381" s="2">
        <f>SUMIFS('Player Stats'!D:D, 'Player Stats'!B:B, Table1[[#This Row],[Home Team]], 'Player Stats'!A:A, Table1[[#This Row],[id]])</f>
        <v>20</v>
      </c>
      <c r="K381">
        <f>SUMIFS('Player Stats'!F:F, 'Player Stats'!B:B, Table1[[#This Row],[Away Team]], 'Player Stats'!A:A, Table1[[#This Row],[id]])</f>
        <v>26</v>
      </c>
      <c r="L381">
        <f>SUMIFS('Player Stats'!F:F, 'Player Stats'!B:B,Table1[[#This Row],[Home Team]], 'Player Stats'!A:A, Table1[[#This Row],[id]])</f>
        <v>11</v>
      </c>
      <c r="M381" s="3">
        <f>Table1[[#This Row],[Passing Completions Home]]/Table1[[#This Row],[Passing Attempts Home]]</f>
        <v>0.55000000000000004</v>
      </c>
      <c r="N381" s="3">
        <f>Table1[[#This Row],[Passing Completions Away]]/Table1[[#This Row],[Passing Attemps Away]]</f>
        <v>0.56521739130434778</v>
      </c>
      <c r="O381" s="7">
        <f>Table1[[#This Row],[Passing Attemps Away]]-Table1[[#This Row],[Passing Completions Away]]</f>
        <v>20</v>
      </c>
      <c r="P381" s="7">
        <f>Table1[[#This Row],[Passing Attempts Home]]-Table1[[#This Row],[Passing Completions Home]]</f>
        <v>9</v>
      </c>
      <c r="Q381" s="7"/>
    </row>
    <row r="382" spans="1:17" x14ac:dyDescent="0.3">
      <c r="A382" t="s">
        <v>863</v>
      </c>
      <c r="B382" t="s">
        <v>846</v>
      </c>
      <c r="C382" t="s">
        <v>4803</v>
      </c>
      <c r="D382">
        <v>25521</v>
      </c>
      <c r="E382" s="3">
        <f>Table1[[#This Row],[Percent Home]]</f>
        <v>0.62068965517241381</v>
      </c>
      <c r="F382" s="3">
        <f>Table1[[#This Row],[Percent Away]]</f>
        <v>0.5625</v>
      </c>
      <c r="G382">
        <v>23</v>
      </c>
      <c r="H382">
        <v>21</v>
      </c>
      <c r="I382" s="2">
        <f>SUMIFS('Player Stats'!D:D, 'Player Stats'!B:B, Table1[[#This Row],[Away Team]], 'Player Stats'!A:A, Table1[[#This Row],[id]])</f>
        <v>32</v>
      </c>
      <c r="J382" s="2">
        <f>SUMIFS('Player Stats'!D:D, 'Player Stats'!B:B, Table1[[#This Row],[Home Team]], 'Player Stats'!A:A, Table1[[#This Row],[id]])</f>
        <v>29</v>
      </c>
      <c r="K382">
        <f>SUMIFS('Player Stats'!F:F, 'Player Stats'!B:B, Table1[[#This Row],[Away Team]], 'Player Stats'!A:A, Table1[[#This Row],[id]])</f>
        <v>18</v>
      </c>
      <c r="L382">
        <f>SUMIFS('Player Stats'!F:F, 'Player Stats'!B:B,Table1[[#This Row],[Home Team]], 'Player Stats'!A:A, Table1[[#This Row],[id]])</f>
        <v>18</v>
      </c>
      <c r="M382" s="3">
        <f>Table1[[#This Row],[Passing Completions Home]]/Table1[[#This Row],[Passing Attempts Home]]</f>
        <v>0.62068965517241381</v>
      </c>
      <c r="N382" s="3">
        <f>Table1[[#This Row],[Passing Completions Away]]/Table1[[#This Row],[Passing Attemps Away]]</f>
        <v>0.5625</v>
      </c>
      <c r="O382" s="7">
        <f>Table1[[#This Row],[Passing Attemps Away]]-Table1[[#This Row],[Passing Completions Away]]</f>
        <v>14</v>
      </c>
      <c r="P382" s="7">
        <f>Table1[[#This Row],[Passing Attempts Home]]-Table1[[#This Row],[Passing Completions Home]]</f>
        <v>11</v>
      </c>
      <c r="Q382" s="7"/>
    </row>
    <row r="383" spans="1:17" x14ac:dyDescent="0.3">
      <c r="A383" t="s">
        <v>988</v>
      </c>
      <c r="B383" t="s">
        <v>991</v>
      </c>
      <c r="C383" t="s">
        <v>4793</v>
      </c>
      <c r="D383">
        <v>25504</v>
      </c>
      <c r="E383" s="3">
        <f>Table1[[#This Row],[Percent Home]]</f>
        <v>0.62222222222222223</v>
      </c>
      <c r="F383" s="3">
        <f>Table1[[#This Row],[Percent Away]]</f>
        <v>0.5</v>
      </c>
      <c r="G383">
        <v>21</v>
      </c>
      <c r="H383">
        <v>23</v>
      </c>
      <c r="I383" s="2">
        <f>SUMIFS('Player Stats'!D:D, 'Player Stats'!B:B, Table1[[#This Row],[Away Team]], 'Player Stats'!A:A, Table1[[#This Row],[id]])</f>
        <v>30</v>
      </c>
      <c r="J383" s="2">
        <f>SUMIFS('Player Stats'!D:D, 'Player Stats'!B:B, Table1[[#This Row],[Home Team]], 'Player Stats'!A:A, Table1[[#This Row],[id]])</f>
        <v>45</v>
      </c>
      <c r="K383">
        <f>SUMIFS('Player Stats'!F:F, 'Player Stats'!B:B, Table1[[#This Row],[Away Team]], 'Player Stats'!A:A, Table1[[#This Row],[id]])</f>
        <v>15</v>
      </c>
      <c r="L383">
        <f>SUMIFS('Player Stats'!F:F, 'Player Stats'!B:B,Table1[[#This Row],[Home Team]], 'Player Stats'!A:A, Table1[[#This Row],[id]])</f>
        <v>28</v>
      </c>
      <c r="M383" s="3">
        <f>Table1[[#This Row],[Passing Completions Home]]/Table1[[#This Row],[Passing Attempts Home]]</f>
        <v>0.62222222222222223</v>
      </c>
      <c r="N383" s="3">
        <f>Table1[[#This Row],[Passing Completions Away]]/Table1[[#This Row],[Passing Attemps Away]]</f>
        <v>0.5</v>
      </c>
      <c r="O383" s="7">
        <f>Table1[[#This Row],[Passing Attemps Away]]-Table1[[#This Row],[Passing Completions Away]]</f>
        <v>15</v>
      </c>
      <c r="P383" s="7">
        <f>Table1[[#This Row],[Passing Attempts Home]]-Table1[[#This Row],[Passing Completions Home]]</f>
        <v>17</v>
      </c>
      <c r="Q383" s="7"/>
    </row>
    <row r="384" spans="1:17" x14ac:dyDescent="0.3">
      <c r="A384" t="s">
        <v>668</v>
      </c>
      <c r="B384" t="s">
        <v>1242</v>
      </c>
      <c r="C384" t="s">
        <v>4823</v>
      </c>
      <c r="D384">
        <v>20828</v>
      </c>
      <c r="E384" s="3">
        <f>Table1[[#This Row],[Percent Home]]</f>
        <v>0.61111111111111116</v>
      </c>
      <c r="F384" s="3">
        <f>Table1[[#This Row],[Percent Away]]</f>
        <v>0.55555555555555558</v>
      </c>
      <c r="G384">
        <v>24</v>
      </c>
      <c r="H384">
        <v>20</v>
      </c>
      <c r="I384" s="2">
        <f>SUMIFS('Player Stats'!D:D, 'Player Stats'!B:B, Table1[[#This Row],[Away Team]], 'Player Stats'!A:A, Table1[[#This Row],[id]])</f>
        <v>18</v>
      </c>
      <c r="J384" s="2">
        <f>SUMIFS('Player Stats'!D:D, 'Player Stats'!B:B, Table1[[#This Row],[Home Team]], 'Player Stats'!A:A, Table1[[#This Row],[id]])</f>
        <v>36</v>
      </c>
      <c r="K384">
        <f>SUMIFS('Player Stats'!F:F, 'Player Stats'!B:B, Table1[[#This Row],[Away Team]], 'Player Stats'!A:A, Table1[[#This Row],[id]])</f>
        <v>10</v>
      </c>
      <c r="L384">
        <f>SUMIFS('Player Stats'!F:F, 'Player Stats'!B:B,Table1[[#This Row],[Home Team]], 'Player Stats'!A:A, Table1[[#This Row],[id]])</f>
        <v>22</v>
      </c>
      <c r="M384" s="3">
        <f>Table1[[#This Row],[Passing Completions Home]]/Table1[[#This Row],[Passing Attempts Home]]</f>
        <v>0.61111111111111116</v>
      </c>
      <c r="N384" s="3">
        <f>Table1[[#This Row],[Passing Completions Away]]/Table1[[#This Row],[Passing Attemps Away]]</f>
        <v>0.55555555555555558</v>
      </c>
      <c r="O384" s="7">
        <f>Table1[[#This Row],[Passing Attemps Away]]-Table1[[#This Row],[Passing Completions Away]]</f>
        <v>8</v>
      </c>
      <c r="P384" s="7">
        <f>Table1[[#This Row],[Passing Attempts Home]]-Table1[[#This Row],[Passing Completions Home]]</f>
        <v>14</v>
      </c>
      <c r="Q384" s="7"/>
    </row>
    <row r="385" spans="1:17" x14ac:dyDescent="0.3">
      <c r="A385" t="s">
        <v>62</v>
      </c>
      <c r="B385" t="s">
        <v>865</v>
      </c>
      <c r="C385" t="s">
        <v>4845</v>
      </c>
      <c r="D385">
        <v>17756</v>
      </c>
      <c r="E385" s="3">
        <f>Table1[[#This Row],[Percent Home]]</f>
        <v>0.25925925925925924</v>
      </c>
      <c r="F385" s="3">
        <f>Table1[[#This Row],[Percent Away]]</f>
        <v>0.65217391304347827</v>
      </c>
      <c r="G385">
        <v>14</v>
      </c>
      <c r="H385">
        <v>30</v>
      </c>
      <c r="I385" s="2">
        <f>SUMIFS('Player Stats'!D:D, 'Player Stats'!B:B, Table1[[#This Row],[Away Team]], 'Player Stats'!A:A, Table1[[#This Row],[id]])</f>
        <v>69</v>
      </c>
      <c r="J385" s="2">
        <f>SUMIFS('Player Stats'!D:D, 'Player Stats'!B:B, Table1[[#This Row],[Home Team]], 'Player Stats'!A:A, Table1[[#This Row],[id]])</f>
        <v>27</v>
      </c>
      <c r="K385">
        <f>SUMIFS('Player Stats'!F:F, 'Player Stats'!B:B, Table1[[#This Row],[Away Team]], 'Player Stats'!A:A, Table1[[#This Row],[id]])</f>
        <v>45</v>
      </c>
      <c r="L385">
        <f>SUMIFS('Player Stats'!F:F, 'Player Stats'!B:B,Table1[[#This Row],[Home Team]], 'Player Stats'!A:A, Table1[[#This Row],[id]])</f>
        <v>7</v>
      </c>
      <c r="M385" s="3">
        <f>Table1[[#This Row],[Passing Completions Home]]/Table1[[#This Row],[Passing Attempts Home]]</f>
        <v>0.25925925925925924</v>
      </c>
      <c r="N385" s="3">
        <f>Table1[[#This Row],[Passing Completions Away]]/Table1[[#This Row],[Passing Attemps Away]]</f>
        <v>0.65217391304347827</v>
      </c>
      <c r="O385" s="7">
        <f>Table1[[#This Row],[Passing Attemps Away]]-Table1[[#This Row],[Passing Completions Away]]</f>
        <v>24</v>
      </c>
      <c r="P385" s="7">
        <f>Table1[[#This Row],[Passing Attempts Home]]-Table1[[#This Row],[Passing Completions Home]]</f>
        <v>20</v>
      </c>
      <c r="Q385" s="7"/>
    </row>
    <row r="386" spans="1:17" x14ac:dyDescent="0.3">
      <c r="A386" t="s">
        <v>747</v>
      </c>
      <c r="B386" t="s">
        <v>1678</v>
      </c>
      <c r="C386" t="s">
        <v>4812</v>
      </c>
      <c r="D386">
        <v>13254</v>
      </c>
      <c r="E386" s="3">
        <f>Table1[[#This Row],[Percent Home]]</f>
        <v>0.5</v>
      </c>
      <c r="F386" s="3">
        <f>Table1[[#This Row],[Percent Away]]</f>
        <v>0.61290322580645162</v>
      </c>
      <c r="G386">
        <v>19</v>
      </c>
      <c r="H386">
        <v>25</v>
      </c>
      <c r="I386" s="2">
        <f>SUMIFS('Player Stats'!D:D, 'Player Stats'!B:B, Table1[[#This Row],[Away Team]], 'Player Stats'!A:A, Table1[[#This Row],[id]])</f>
        <v>31</v>
      </c>
      <c r="J386" s="2">
        <f>SUMIFS('Player Stats'!D:D, 'Player Stats'!B:B, Table1[[#This Row],[Home Team]], 'Player Stats'!A:A, Table1[[#This Row],[id]])</f>
        <v>36</v>
      </c>
      <c r="K386">
        <f>SUMIFS('Player Stats'!F:F, 'Player Stats'!B:B, Table1[[#This Row],[Away Team]], 'Player Stats'!A:A, Table1[[#This Row],[id]])</f>
        <v>19</v>
      </c>
      <c r="L386">
        <f>SUMIFS('Player Stats'!F:F, 'Player Stats'!B:B,Table1[[#This Row],[Home Team]], 'Player Stats'!A:A, Table1[[#This Row],[id]])</f>
        <v>18</v>
      </c>
      <c r="M386" s="3">
        <f>Table1[[#This Row],[Passing Completions Home]]/Table1[[#This Row],[Passing Attempts Home]]</f>
        <v>0.5</v>
      </c>
      <c r="N386" s="3">
        <f>Table1[[#This Row],[Passing Completions Away]]/Table1[[#This Row],[Passing Attemps Away]]</f>
        <v>0.61290322580645162</v>
      </c>
      <c r="O386" s="7">
        <f>Table1[[#This Row],[Passing Attemps Away]]-Table1[[#This Row],[Passing Completions Away]]</f>
        <v>12</v>
      </c>
      <c r="P386" s="7">
        <f>Table1[[#This Row],[Passing Attempts Home]]-Table1[[#This Row],[Passing Completions Home]]</f>
        <v>18</v>
      </c>
      <c r="Q386" s="7"/>
    </row>
    <row r="387" spans="1:17" x14ac:dyDescent="0.3">
      <c r="A387" t="s">
        <v>1021</v>
      </c>
      <c r="B387" t="s">
        <v>650</v>
      </c>
      <c r="C387" t="s">
        <v>4792</v>
      </c>
      <c r="D387">
        <v>10194</v>
      </c>
      <c r="E387" s="3">
        <f>Table1[[#This Row],[Percent Home]]</f>
        <v>0.65517241379310343</v>
      </c>
      <c r="F387" s="3">
        <f>Table1[[#This Row],[Percent Away]]</f>
        <v>0.31578947368421051</v>
      </c>
      <c r="G387">
        <v>37</v>
      </c>
      <c r="H387">
        <v>7</v>
      </c>
      <c r="I387" s="2">
        <f>SUMIFS('Player Stats'!D:D, 'Player Stats'!B:B, Table1[[#This Row],[Away Team]], 'Player Stats'!A:A, Table1[[#This Row],[id]])</f>
        <v>19</v>
      </c>
      <c r="J387" s="2">
        <f>SUMIFS('Player Stats'!D:D, 'Player Stats'!B:B, Table1[[#This Row],[Home Team]], 'Player Stats'!A:A, Table1[[#This Row],[id]])</f>
        <v>29</v>
      </c>
      <c r="K387">
        <f>SUMIFS('Player Stats'!F:F, 'Player Stats'!B:B, Table1[[#This Row],[Away Team]], 'Player Stats'!A:A, Table1[[#This Row],[id]])</f>
        <v>6</v>
      </c>
      <c r="L387">
        <f>SUMIFS('Player Stats'!F:F, 'Player Stats'!B:B,Table1[[#This Row],[Home Team]], 'Player Stats'!A:A, Table1[[#This Row],[id]])</f>
        <v>19</v>
      </c>
      <c r="M387" s="3">
        <f>Table1[[#This Row],[Passing Completions Home]]/Table1[[#This Row],[Passing Attempts Home]]</f>
        <v>0.65517241379310343</v>
      </c>
      <c r="N387" s="3">
        <f>Table1[[#This Row],[Passing Completions Away]]/Table1[[#This Row],[Passing Attemps Away]]</f>
        <v>0.31578947368421051</v>
      </c>
      <c r="O387" s="7">
        <f>Table1[[#This Row],[Passing Attemps Away]]-Table1[[#This Row],[Passing Completions Away]]</f>
        <v>13</v>
      </c>
      <c r="P387" s="7">
        <f>Table1[[#This Row],[Passing Attempts Home]]-Table1[[#This Row],[Passing Completions Home]]</f>
        <v>10</v>
      </c>
      <c r="Q387" s="7"/>
    </row>
    <row r="388" spans="1:17" x14ac:dyDescent="0.3">
      <c r="A388" t="s">
        <v>186</v>
      </c>
      <c r="B388" t="s">
        <v>3820</v>
      </c>
      <c r="C388" t="s">
        <v>4789</v>
      </c>
      <c r="D388">
        <v>5884</v>
      </c>
      <c r="E388" s="3">
        <f>Table1[[#This Row],[Percent Home]]</f>
        <v>0.42857142857142855</v>
      </c>
      <c r="F388" s="3">
        <f>Table1[[#This Row],[Percent Away]]</f>
        <v>0.70833333333333337</v>
      </c>
      <c r="G388">
        <v>17</v>
      </c>
      <c r="H388">
        <v>27</v>
      </c>
      <c r="I388" s="2">
        <f>SUMIFS('Player Stats'!D:D, 'Player Stats'!B:B, Table1[[#This Row],[Away Team]], 'Player Stats'!A:A, Table1[[#This Row],[id]])</f>
        <v>24</v>
      </c>
      <c r="J388" s="2">
        <f>SUMIFS('Player Stats'!D:D, 'Player Stats'!B:B, Table1[[#This Row],[Home Team]], 'Player Stats'!A:A, Table1[[#This Row],[id]])</f>
        <v>21</v>
      </c>
      <c r="K388">
        <f>SUMIFS('Player Stats'!F:F, 'Player Stats'!B:B, Table1[[#This Row],[Away Team]], 'Player Stats'!A:A, Table1[[#This Row],[id]])</f>
        <v>17</v>
      </c>
      <c r="L388">
        <f>SUMIFS('Player Stats'!F:F, 'Player Stats'!B:B,Table1[[#This Row],[Home Team]], 'Player Stats'!A:A, Table1[[#This Row],[id]])</f>
        <v>9</v>
      </c>
      <c r="M388" s="3">
        <f>Table1[[#This Row],[Passing Completions Home]]/Table1[[#This Row],[Passing Attempts Home]]</f>
        <v>0.42857142857142855</v>
      </c>
      <c r="N388" s="3">
        <f>Table1[[#This Row],[Passing Completions Away]]/Table1[[#This Row],[Passing Attemps Away]]</f>
        <v>0.70833333333333337</v>
      </c>
      <c r="O388" s="7">
        <f>Table1[[#This Row],[Passing Attemps Away]]-Table1[[#This Row],[Passing Completions Away]]</f>
        <v>7</v>
      </c>
      <c r="P388" s="7">
        <f>Table1[[#This Row],[Passing Attempts Home]]-Table1[[#This Row],[Passing Completions Home]]</f>
        <v>12</v>
      </c>
      <c r="Q388" s="7"/>
    </row>
    <row r="389" spans="1:17" x14ac:dyDescent="0.3">
      <c r="A389" t="s">
        <v>477</v>
      </c>
      <c r="B389" t="s">
        <v>479</v>
      </c>
      <c r="C389" t="s">
        <v>4804</v>
      </c>
      <c r="D389">
        <v>27137</v>
      </c>
      <c r="E389" s="3">
        <f>Table1[[#This Row],[Percent Home]]</f>
        <v>0.72499999999999998</v>
      </c>
      <c r="F389" s="3">
        <f>Table1[[#This Row],[Percent Away]]</f>
        <v>0.62745098039215685</v>
      </c>
      <c r="G389">
        <v>31</v>
      </c>
      <c r="H389">
        <v>12</v>
      </c>
      <c r="I389" s="2">
        <f>SUMIFS('Player Stats'!D:D, 'Player Stats'!B:B, Table1[[#This Row],[Away Team]], 'Player Stats'!A:A, Table1[[#This Row],[id]])</f>
        <v>51</v>
      </c>
      <c r="J389" s="2">
        <f>SUMIFS('Player Stats'!D:D, 'Player Stats'!B:B, Table1[[#This Row],[Home Team]], 'Player Stats'!A:A, Table1[[#This Row],[id]])</f>
        <v>40</v>
      </c>
      <c r="K389">
        <f>SUMIFS('Player Stats'!F:F, 'Player Stats'!B:B, Table1[[#This Row],[Away Team]], 'Player Stats'!A:A, Table1[[#This Row],[id]])</f>
        <v>32</v>
      </c>
      <c r="L389">
        <f>SUMIFS('Player Stats'!F:F, 'Player Stats'!B:B,Table1[[#This Row],[Home Team]], 'Player Stats'!A:A, Table1[[#This Row],[id]])</f>
        <v>29</v>
      </c>
      <c r="M389" s="3">
        <f>Table1[[#This Row],[Passing Completions Home]]/Table1[[#This Row],[Passing Attempts Home]]</f>
        <v>0.72499999999999998</v>
      </c>
      <c r="N389" s="3">
        <f>Table1[[#This Row],[Passing Completions Away]]/Table1[[#This Row],[Passing Attemps Away]]</f>
        <v>0.62745098039215685</v>
      </c>
      <c r="O389" s="7">
        <f>Table1[[#This Row],[Passing Attemps Away]]-Table1[[#This Row],[Passing Completions Away]]</f>
        <v>19</v>
      </c>
      <c r="P389" s="7">
        <f>Table1[[#This Row],[Passing Attempts Home]]-Table1[[#This Row],[Passing Completions Home]]</f>
        <v>11</v>
      </c>
      <c r="Q389" s="7"/>
    </row>
    <row r="390" spans="1:17" x14ac:dyDescent="0.3">
      <c r="A390" t="s">
        <v>39</v>
      </c>
      <c r="B390" t="s">
        <v>41</v>
      </c>
      <c r="C390" t="s">
        <v>4785</v>
      </c>
      <c r="D390">
        <v>27067</v>
      </c>
      <c r="E390" s="3">
        <f>Table1[[#This Row],[Percent Home]]</f>
        <v>0.5</v>
      </c>
      <c r="F390" s="3">
        <f>Table1[[#This Row],[Percent Away]]</f>
        <v>0.38461538461538464</v>
      </c>
      <c r="G390">
        <v>23</v>
      </c>
      <c r="H390">
        <v>20</v>
      </c>
      <c r="I390" s="2">
        <f>SUMIFS('Player Stats'!D:D, 'Player Stats'!B:B, Table1[[#This Row],[Away Team]], 'Player Stats'!A:A, Table1[[#This Row],[id]])</f>
        <v>26</v>
      </c>
      <c r="J390" s="2">
        <f>SUMIFS('Player Stats'!D:D, 'Player Stats'!B:B, Table1[[#This Row],[Home Team]], 'Player Stats'!A:A, Table1[[#This Row],[id]])</f>
        <v>6</v>
      </c>
      <c r="K390">
        <f>SUMIFS('Player Stats'!F:F, 'Player Stats'!B:B, Table1[[#This Row],[Away Team]], 'Player Stats'!A:A, Table1[[#This Row],[id]])</f>
        <v>10</v>
      </c>
      <c r="L390">
        <f>SUMIFS('Player Stats'!F:F, 'Player Stats'!B:B,Table1[[#This Row],[Home Team]], 'Player Stats'!A:A, Table1[[#This Row],[id]])</f>
        <v>3</v>
      </c>
      <c r="M390" s="3">
        <f>Table1[[#This Row],[Passing Completions Home]]/Table1[[#This Row],[Passing Attempts Home]]</f>
        <v>0.5</v>
      </c>
      <c r="N390" s="3">
        <f>Table1[[#This Row],[Passing Completions Away]]/Table1[[#This Row],[Passing Attemps Away]]</f>
        <v>0.38461538461538464</v>
      </c>
      <c r="O390" s="7">
        <f>Table1[[#This Row],[Passing Attemps Away]]-Table1[[#This Row],[Passing Completions Away]]</f>
        <v>16</v>
      </c>
      <c r="P390" s="7">
        <f>Table1[[#This Row],[Passing Attempts Home]]-Table1[[#This Row],[Passing Completions Home]]</f>
        <v>3</v>
      </c>
      <c r="Q390" s="7"/>
    </row>
    <row r="391" spans="1:17" x14ac:dyDescent="0.3">
      <c r="A391" t="s">
        <v>949</v>
      </c>
      <c r="B391" t="s">
        <v>951</v>
      </c>
      <c r="C391" t="s">
        <v>4787</v>
      </c>
      <c r="D391">
        <v>25501</v>
      </c>
      <c r="E391" s="3">
        <f>Table1[[#This Row],[Percent Home]]</f>
        <v>0.48275862068965519</v>
      </c>
      <c r="F391" s="3">
        <f>Table1[[#This Row],[Percent Away]]</f>
        <v>0.52631578947368418</v>
      </c>
      <c r="G391">
        <v>16</v>
      </c>
      <c r="H391">
        <v>27</v>
      </c>
      <c r="I391" s="2">
        <f>SUMIFS('Player Stats'!D:D, 'Player Stats'!B:B, Table1[[#This Row],[Away Team]], 'Player Stats'!A:A, Table1[[#This Row],[id]])</f>
        <v>19</v>
      </c>
      <c r="J391" s="2">
        <f>SUMIFS('Player Stats'!D:D, 'Player Stats'!B:B, Table1[[#This Row],[Home Team]], 'Player Stats'!A:A, Table1[[#This Row],[id]])</f>
        <v>29</v>
      </c>
      <c r="K391">
        <f>SUMIFS('Player Stats'!F:F, 'Player Stats'!B:B, Table1[[#This Row],[Away Team]], 'Player Stats'!A:A, Table1[[#This Row],[id]])</f>
        <v>10</v>
      </c>
      <c r="L391">
        <f>SUMIFS('Player Stats'!F:F, 'Player Stats'!B:B,Table1[[#This Row],[Home Team]], 'Player Stats'!A:A, Table1[[#This Row],[id]])</f>
        <v>14</v>
      </c>
      <c r="M391" s="3">
        <f>Table1[[#This Row],[Passing Completions Home]]/Table1[[#This Row],[Passing Attempts Home]]</f>
        <v>0.48275862068965519</v>
      </c>
      <c r="N391" s="3">
        <f>Table1[[#This Row],[Passing Completions Away]]/Table1[[#This Row],[Passing Attemps Away]]</f>
        <v>0.52631578947368418</v>
      </c>
      <c r="O391" s="7">
        <f>Table1[[#This Row],[Passing Attemps Away]]-Table1[[#This Row],[Passing Completions Away]]</f>
        <v>9</v>
      </c>
      <c r="P391" s="7">
        <f>Table1[[#This Row],[Passing Attempts Home]]-Table1[[#This Row],[Passing Completions Home]]</f>
        <v>15</v>
      </c>
      <c r="Q391" s="7"/>
    </row>
    <row r="392" spans="1:17" x14ac:dyDescent="0.3">
      <c r="A392" t="s">
        <v>689</v>
      </c>
      <c r="B392" t="s">
        <v>648</v>
      </c>
      <c r="C392" t="s">
        <v>4836</v>
      </c>
      <c r="D392">
        <v>20824</v>
      </c>
      <c r="E392" s="3">
        <f>Table1[[#This Row],[Percent Home]]</f>
        <v>0.53846153846153844</v>
      </c>
      <c r="F392" s="3">
        <f>Table1[[#This Row],[Percent Away]]</f>
        <v>0.375</v>
      </c>
      <c r="G392">
        <v>19</v>
      </c>
      <c r="H392">
        <v>24</v>
      </c>
      <c r="I392" s="2">
        <f>SUMIFS('Player Stats'!D:D, 'Player Stats'!B:B, Table1[[#This Row],[Away Team]], 'Player Stats'!A:A, Table1[[#This Row],[id]])</f>
        <v>16</v>
      </c>
      <c r="J392" s="2">
        <f>SUMIFS('Player Stats'!D:D, 'Player Stats'!B:B, Table1[[#This Row],[Home Team]], 'Player Stats'!A:A, Table1[[#This Row],[id]])</f>
        <v>39</v>
      </c>
      <c r="K392">
        <f>SUMIFS('Player Stats'!F:F, 'Player Stats'!B:B, Table1[[#This Row],[Away Team]], 'Player Stats'!A:A, Table1[[#This Row],[id]])</f>
        <v>6</v>
      </c>
      <c r="L392">
        <f>SUMIFS('Player Stats'!F:F, 'Player Stats'!B:B,Table1[[#This Row],[Home Team]], 'Player Stats'!A:A, Table1[[#This Row],[id]])</f>
        <v>21</v>
      </c>
      <c r="M392" s="3">
        <f>Table1[[#This Row],[Passing Completions Home]]/Table1[[#This Row],[Passing Attempts Home]]</f>
        <v>0.53846153846153844</v>
      </c>
      <c r="N392" s="3">
        <f>Table1[[#This Row],[Passing Completions Away]]/Table1[[#This Row],[Passing Attemps Away]]</f>
        <v>0.375</v>
      </c>
      <c r="O392" s="7">
        <f>Table1[[#This Row],[Passing Attemps Away]]-Table1[[#This Row],[Passing Completions Away]]</f>
        <v>10</v>
      </c>
      <c r="P392" s="7">
        <f>Table1[[#This Row],[Passing Attempts Home]]-Table1[[#This Row],[Passing Completions Home]]</f>
        <v>18</v>
      </c>
      <c r="Q392" s="7"/>
    </row>
    <row r="393" spans="1:17" x14ac:dyDescent="0.3">
      <c r="A393" t="s">
        <v>87</v>
      </c>
      <c r="B393" t="s">
        <v>1966</v>
      </c>
      <c r="C393" t="s">
        <v>4826</v>
      </c>
      <c r="D393">
        <v>20833</v>
      </c>
      <c r="E393" s="3">
        <f>Table1[[#This Row],[Percent Home]]</f>
        <v>0.52272727272727271</v>
      </c>
      <c r="F393" s="3">
        <f>Table1[[#This Row],[Percent Away]]</f>
        <v>0.69230769230769229</v>
      </c>
      <c r="G393">
        <v>20</v>
      </c>
      <c r="H393">
        <v>23</v>
      </c>
      <c r="I393" s="2">
        <f>SUMIFS('Player Stats'!D:D, 'Player Stats'!B:B, Table1[[#This Row],[Away Team]], 'Player Stats'!A:A, Table1[[#This Row],[id]])</f>
        <v>26</v>
      </c>
      <c r="J393" s="2">
        <f>SUMIFS('Player Stats'!D:D, 'Player Stats'!B:B, Table1[[#This Row],[Home Team]], 'Player Stats'!A:A, Table1[[#This Row],[id]])</f>
        <v>44</v>
      </c>
      <c r="K393">
        <f>SUMIFS('Player Stats'!F:F, 'Player Stats'!B:B, Table1[[#This Row],[Away Team]], 'Player Stats'!A:A, Table1[[#This Row],[id]])</f>
        <v>18</v>
      </c>
      <c r="L393">
        <f>SUMIFS('Player Stats'!F:F, 'Player Stats'!B:B,Table1[[#This Row],[Home Team]], 'Player Stats'!A:A, Table1[[#This Row],[id]])</f>
        <v>23</v>
      </c>
      <c r="M393" s="3">
        <f>Table1[[#This Row],[Passing Completions Home]]/Table1[[#This Row],[Passing Attempts Home]]</f>
        <v>0.52272727272727271</v>
      </c>
      <c r="N393" s="3">
        <f>Table1[[#This Row],[Passing Completions Away]]/Table1[[#This Row],[Passing Attemps Away]]</f>
        <v>0.69230769230769229</v>
      </c>
      <c r="O393" s="7">
        <f>Table1[[#This Row],[Passing Attemps Away]]-Table1[[#This Row],[Passing Completions Away]]</f>
        <v>8</v>
      </c>
      <c r="P393" s="7">
        <f>Table1[[#This Row],[Passing Attempts Home]]-Table1[[#This Row],[Passing Completions Home]]</f>
        <v>21</v>
      </c>
      <c r="Q393" s="7"/>
    </row>
    <row r="394" spans="1:17" x14ac:dyDescent="0.3">
      <c r="A394" t="s">
        <v>728</v>
      </c>
      <c r="B394" t="s">
        <v>611</v>
      </c>
      <c r="C394" t="s">
        <v>4824</v>
      </c>
      <c r="D394">
        <v>17762</v>
      </c>
      <c r="E394" s="3">
        <f>Table1[[#This Row],[Percent Home]]</f>
        <v>0.6785714285714286</v>
      </c>
      <c r="F394" s="3">
        <f>Table1[[#This Row],[Percent Away]]</f>
        <v>0.45454545454545453</v>
      </c>
      <c r="G394">
        <v>20</v>
      </c>
      <c r="H394">
        <v>23</v>
      </c>
      <c r="I394" s="2">
        <f>SUMIFS('Player Stats'!D:D, 'Player Stats'!B:B, Table1[[#This Row],[Away Team]], 'Player Stats'!A:A, Table1[[#This Row],[id]])</f>
        <v>22</v>
      </c>
      <c r="J394" s="2">
        <f>SUMIFS('Player Stats'!D:D, 'Player Stats'!B:B, Table1[[#This Row],[Home Team]], 'Player Stats'!A:A, Table1[[#This Row],[id]])</f>
        <v>28</v>
      </c>
      <c r="K394">
        <f>SUMIFS('Player Stats'!F:F, 'Player Stats'!B:B, Table1[[#This Row],[Away Team]], 'Player Stats'!A:A, Table1[[#This Row],[id]])</f>
        <v>10</v>
      </c>
      <c r="L394">
        <f>SUMIFS('Player Stats'!F:F, 'Player Stats'!B:B,Table1[[#This Row],[Home Team]], 'Player Stats'!A:A, Table1[[#This Row],[id]])</f>
        <v>19</v>
      </c>
      <c r="M394" s="3">
        <f>Table1[[#This Row],[Passing Completions Home]]/Table1[[#This Row],[Passing Attempts Home]]</f>
        <v>0.6785714285714286</v>
      </c>
      <c r="N394" s="3">
        <f>Table1[[#This Row],[Passing Completions Away]]/Table1[[#This Row],[Passing Attemps Away]]</f>
        <v>0.45454545454545453</v>
      </c>
      <c r="O394" s="7">
        <f>Table1[[#This Row],[Passing Attemps Away]]-Table1[[#This Row],[Passing Completions Away]]</f>
        <v>12</v>
      </c>
      <c r="P394" s="7">
        <f>Table1[[#This Row],[Passing Attempts Home]]-Table1[[#This Row],[Passing Completions Home]]</f>
        <v>9</v>
      </c>
      <c r="Q394" s="7"/>
    </row>
    <row r="395" spans="1:17" x14ac:dyDescent="0.3">
      <c r="A395" t="s">
        <v>689</v>
      </c>
      <c r="B395" t="s">
        <v>593</v>
      </c>
      <c r="C395" t="s">
        <v>4837</v>
      </c>
      <c r="D395">
        <v>17759</v>
      </c>
      <c r="E395" s="3">
        <f>Table1[[#This Row],[Percent Home]]</f>
        <v>0.6470588235294118</v>
      </c>
      <c r="F395" s="3">
        <f>Table1[[#This Row],[Percent Away]]</f>
        <v>0.625</v>
      </c>
      <c r="G395">
        <v>30</v>
      </c>
      <c r="H395">
        <v>13</v>
      </c>
      <c r="I395" s="2">
        <f>SUMIFS('Player Stats'!D:D, 'Player Stats'!B:B, Table1[[#This Row],[Away Team]], 'Player Stats'!A:A, Table1[[#This Row],[id]])</f>
        <v>16</v>
      </c>
      <c r="J395" s="2">
        <f>SUMIFS('Player Stats'!D:D, 'Player Stats'!B:B, Table1[[#This Row],[Home Team]], 'Player Stats'!A:A, Table1[[#This Row],[id]])</f>
        <v>17</v>
      </c>
      <c r="K395">
        <f>SUMIFS('Player Stats'!F:F, 'Player Stats'!B:B, Table1[[#This Row],[Away Team]], 'Player Stats'!A:A, Table1[[#This Row],[id]])</f>
        <v>10</v>
      </c>
      <c r="L395">
        <f>SUMIFS('Player Stats'!F:F, 'Player Stats'!B:B,Table1[[#This Row],[Home Team]], 'Player Stats'!A:A, Table1[[#This Row],[id]])</f>
        <v>11</v>
      </c>
      <c r="M395" s="3">
        <f>Table1[[#This Row],[Passing Completions Home]]/Table1[[#This Row],[Passing Attempts Home]]</f>
        <v>0.6470588235294118</v>
      </c>
      <c r="N395" s="3">
        <f>Table1[[#This Row],[Passing Completions Away]]/Table1[[#This Row],[Passing Attemps Away]]</f>
        <v>0.625</v>
      </c>
      <c r="O395" s="7">
        <f>Table1[[#This Row],[Passing Attemps Away]]-Table1[[#This Row],[Passing Completions Away]]</f>
        <v>6</v>
      </c>
      <c r="P395" s="7">
        <f>Table1[[#This Row],[Passing Attempts Home]]-Table1[[#This Row],[Passing Completions Home]]</f>
        <v>6</v>
      </c>
      <c r="Q395" s="7"/>
    </row>
    <row r="396" spans="1:17" x14ac:dyDescent="0.3">
      <c r="A396" t="s">
        <v>806</v>
      </c>
      <c r="B396" t="s">
        <v>1331</v>
      </c>
      <c r="C396" t="s">
        <v>4823</v>
      </c>
      <c r="D396">
        <v>14743</v>
      </c>
      <c r="E396" s="3">
        <f>Table1[[#This Row],[Percent Home]]</f>
        <v>0.45</v>
      </c>
      <c r="F396" s="3">
        <f>Table1[[#This Row],[Percent Away]]</f>
        <v>0.6216216216216216</v>
      </c>
      <c r="G396">
        <v>17</v>
      </c>
      <c r="H396">
        <v>26</v>
      </c>
      <c r="I396" s="2">
        <f>SUMIFS('Player Stats'!D:D, 'Player Stats'!B:B, Table1[[#This Row],[Away Team]], 'Player Stats'!A:A, Table1[[#This Row],[id]])</f>
        <v>37</v>
      </c>
      <c r="J396" s="2">
        <f>SUMIFS('Player Stats'!D:D, 'Player Stats'!B:B, Table1[[#This Row],[Home Team]], 'Player Stats'!A:A, Table1[[#This Row],[id]])</f>
        <v>20</v>
      </c>
      <c r="K396">
        <f>SUMIFS('Player Stats'!F:F, 'Player Stats'!B:B, Table1[[#This Row],[Away Team]], 'Player Stats'!A:A, Table1[[#This Row],[id]])</f>
        <v>23</v>
      </c>
      <c r="L396">
        <f>SUMIFS('Player Stats'!F:F, 'Player Stats'!B:B,Table1[[#This Row],[Home Team]], 'Player Stats'!A:A, Table1[[#This Row],[id]])</f>
        <v>9</v>
      </c>
      <c r="M396" s="3">
        <f>Table1[[#This Row],[Passing Completions Home]]/Table1[[#This Row],[Passing Attempts Home]]</f>
        <v>0.45</v>
      </c>
      <c r="N396" s="3">
        <f>Table1[[#This Row],[Passing Completions Away]]/Table1[[#This Row],[Passing Attemps Away]]</f>
        <v>0.6216216216216216</v>
      </c>
      <c r="O396" s="7">
        <f>Table1[[#This Row],[Passing Attemps Away]]-Table1[[#This Row],[Passing Completions Away]]</f>
        <v>14</v>
      </c>
      <c r="P396" s="7">
        <f>Table1[[#This Row],[Passing Attempts Home]]-Table1[[#This Row],[Passing Completions Home]]</f>
        <v>11</v>
      </c>
      <c r="Q396" s="7"/>
    </row>
    <row r="397" spans="1:17" x14ac:dyDescent="0.3">
      <c r="A397" t="s">
        <v>593</v>
      </c>
      <c r="B397" t="s">
        <v>730</v>
      </c>
      <c r="C397" t="s">
        <v>4835</v>
      </c>
      <c r="D397">
        <v>16240</v>
      </c>
      <c r="E397" s="3">
        <f>Table1[[#This Row],[Percent Home]]</f>
        <v>0.5714285714285714</v>
      </c>
      <c r="F397" s="3">
        <f>Table1[[#This Row],[Percent Away]]</f>
        <v>0.58333333333333337</v>
      </c>
      <c r="G397">
        <v>26</v>
      </c>
      <c r="H397">
        <v>17</v>
      </c>
      <c r="I397" s="2">
        <f>SUMIFS('Player Stats'!D:D, 'Player Stats'!B:B, Table1[[#This Row],[Away Team]], 'Player Stats'!A:A, Table1[[#This Row],[id]])</f>
        <v>36</v>
      </c>
      <c r="J397" s="2">
        <f>SUMIFS('Player Stats'!D:D, 'Player Stats'!B:B, Table1[[#This Row],[Home Team]], 'Player Stats'!A:A, Table1[[#This Row],[id]])</f>
        <v>21</v>
      </c>
      <c r="K397">
        <f>SUMIFS('Player Stats'!F:F, 'Player Stats'!B:B, Table1[[#This Row],[Away Team]], 'Player Stats'!A:A, Table1[[#This Row],[id]])</f>
        <v>21</v>
      </c>
      <c r="L397">
        <f>SUMIFS('Player Stats'!F:F, 'Player Stats'!B:B,Table1[[#This Row],[Home Team]], 'Player Stats'!A:A, Table1[[#This Row],[id]])</f>
        <v>12</v>
      </c>
      <c r="M397" s="3">
        <f>Table1[[#This Row],[Passing Completions Home]]/Table1[[#This Row],[Passing Attempts Home]]</f>
        <v>0.5714285714285714</v>
      </c>
      <c r="N397" s="3">
        <f>Table1[[#This Row],[Passing Completions Away]]/Table1[[#This Row],[Passing Attemps Away]]</f>
        <v>0.58333333333333337</v>
      </c>
      <c r="O397" s="7">
        <f>Table1[[#This Row],[Passing Attemps Away]]-Table1[[#This Row],[Passing Completions Away]]</f>
        <v>15</v>
      </c>
      <c r="P397" s="7">
        <f>Table1[[#This Row],[Passing Attempts Home]]-Table1[[#This Row],[Passing Completions Home]]</f>
        <v>9</v>
      </c>
      <c r="Q397" s="7"/>
    </row>
    <row r="398" spans="1:17" x14ac:dyDescent="0.3">
      <c r="A398" t="s">
        <v>808</v>
      </c>
      <c r="B398" t="s">
        <v>882</v>
      </c>
      <c r="C398" t="s">
        <v>4835</v>
      </c>
      <c r="D398">
        <v>11700</v>
      </c>
      <c r="E398" s="3">
        <f>Table1[[#This Row],[Percent Home]]</f>
        <v>0.60465116279069764</v>
      </c>
      <c r="F398" s="3">
        <f>Table1[[#This Row],[Percent Away]]</f>
        <v>0.42424242424242425</v>
      </c>
      <c r="G398">
        <v>23</v>
      </c>
      <c r="H398">
        <v>20</v>
      </c>
      <c r="I398" s="2">
        <f>SUMIFS('Player Stats'!D:D, 'Player Stats'!B:B, Table1[[#This Row],[Away Team]], 'Player Stats'!A:A, Table1[[#This Row],[id]])</f>
        <v>33</v>
      </c>
      <c r="J398" s="2">
        <f>SUMIFS('Player Stats'!D:D, 'Player Stats'!B:B, Table1[[#This Row],[Home Team]], 'Player Stats'!A:A, Table1[[#This Row],[id]])</f>
        <v>43</v>
      </c>
      <c r="K398">
        <f>SUMIFS('Player Stats'!F:F, 'Player Stats'!B:B, Table1[[#This Row],[Away Team]], 'Player Stats'!A:A, Table1[[#This Row],[id]])</f>
        <v>14</v>
      </c>
      <c r="L398">
        <f>SUMIFS('Player Stats'!F:F, 'Player Stats'!B:B,Table1[[#This Row],[Home Team]], 'Player Stats'!A:A, Table1[[#This Row],[id]])</f>
        <v>26</v>
      </c>
      <c r="M398" s="3">
        <f>Table1[[#This Row],[Passing Completions Home]]/Table1[[#This Row],[Passing Attempts Home]]</f>
        <v>0.60465116279069764</v>
      </c>
      <c r="N398" s="3">
        <f>Table1[[#This Row],[Passing Completions Away]]/Table1[[#This Row],[Passing Attemps Away]]</f>
        <v>0.42424242424242425</v>
      </c>
      <c r="O398" s="7">
        <f>Table1[[#This Row],[Passing Attemps Away]]-Table1[[#This Row],[Passing Completions Away]]</f>
        <v>19</v>
      </c>
      <c r="P398" s="7">
        <f>Table1[[#This Row],[Passing Attempts Home]]-Table1[[#This Row],[Passing Completions Home]]</f>
        <v>17</v>
      </c>
      <c r="Q398" s="7"/>
    </row>
    <row r="399" spans="1:17" x14ac:dyDescent="0.3">
      <c r="A399" t="s">
        <v>529</v>
      </c>
      <c r="B399" t="s">
        <v>767</v>
      </c>
      <c r="C399" t="s">
        <v>4819</v>
      </c>
      <c r="D399">
        <v>8729</v>
      </c>
      <c r="E399" s="3">
        <f>Table1[[#This Row],[Percent Home]]</f>
        <v>0.59090909090909094</v>
      </c>
      <c r="F399" s="3">
        <f>Table1[[#This Row],[Percent Away]]</f>
        <v>0.43478260869565216</v>
      </c>
      <c r="G399">
        <v>40</v>
      </c>
      <c r="H399">
        <v>3</v>
      </c>
      <c r="I399" s="2">
        <f>SUMIFS('Player Stats'!D:D, 'Player Stats'!B:B, Table1[[#This Row],[Away Team]], 'Player Stats'!A:A, Table1[[#This Row],[id]])</f>
        <v>23</v>
      </c>
      <c r="J399" s="2">
        <f>SUMIFS('Player Stats'!D:D, 'Player Stats'!B:B, Table1[[#This Row],[Home Team]], 'Player Stats'!A:A, Table1[[#This Row],[id]])</f>
        <v>22</v>
      </c>
      <c r="K399">
        <f>SUMIFS('Player Stats'!F:F, 'Player Stats'!B:B, Table1[[#This Row],[Away Team]], 'Player Stats'!A:A, Table1[[#This Row],[id]])</f>
        <v>10</v>
      </c>
      <c r="L399">
        <f>SUMIFS('Player Stats'!F:F, 'Player Stats'!B:B,Table1[[#This Row],[Home Team]], 'Player Stats'!A:A, Table1[[#This Row],[id]])</f>
        <v>13</v>
      </c>
      <c r="M399" s="3">
        <f>Table1[[#This Row],[Passing Completions Home]]/Table1[[#This Row],[Passing Attempts Home]]</f>
        <v>0.59090909090909094</v>
      </c>
      <c r="N399" s="3">
        <f>Table1[[#This Row],[Passing Completions Away]]/Table1[[#This Row],[Passing Attemps Away]]</f>
        <v>0.43478260869565216</v>
      </c>
      <c r="O399" s="7">
        <f>Table1[[#This Row],[Passing Attemps Away]]-Table1[[#This Row],[Passing Completions Away]]</f>
        <v>13</v>
      </c>
      <c r="P399" s="7">
        <f>Table1[[#This Row],[Passing Attempts Home]]-Table1[[#This Row],[Passing Completions Home]]</f>
        <v>9</v>
      </c>
      <c r="Q399" s="7"/>
    </row>
    <row r="400" spans="1:17" x14ac:dyDescent="0.3">
      <c r="A400" t="s">
        <v>610</v>
      </c>
      <c r="B400" t="s">
        <v>455</v>
      </c>
      <c r="C400" t="s">
        <v>4814</v>
      </c>
      <c r="D400">
        <v>4394</v>
      </c>
      <c r="E400" s="3">
        <f>Table1[[#This Row],[Percent Home]]</f>
        <v>0.54545454545454541</v>
      </c>
      <c r="F400" s="3">
        <f>Table1[[#This Row],[Percent Away]]</f>
        <v>0.46153846153846156</v>
      </c>
      <c r="G400">
        <v>29</v>
      </c>
      <c r="H400">
        <v>14</v>
      </c>
      <c r="I400" s="2">
        <f>SUMIFS('Player Stats'!D:D, 'Player Stats'!B:B, Table1[[#This Row],[Away Team]], 'Player Stats'!A:A, Table1[[#This Row],[id]])</f>
        <v>39</v>
      </c>
      <c r="J400" s="2">
        <f>SUMIFS('Player Stats'!D:D, 'Player Stats'!B:B, Table1[[#This Row],[Home Team]], 'Player Stats'!A:A, Table1[[#This Row],[id]])</f>
        <v>33</v>
      </c>
      <c r="K400">
        <f>SUMIFS('Player Stats'!F:F, 'Player Stats'!B:B, Table1[[#This Row],[Away Team]], 'Player Stats'!A:A, Table1[[#This Row],[id]])</f>
        <v>18</v>
      </c>
      <c r="L400">
        <f>SUMIFS('Player Stats'!F:F, 'Player Stats'!B:B,Table1[[#This Row],[Home Team]], 'Player Stats'!A:A, Table1[[#This Row],[id]])</f>
        <v>18</v>
      </c>
      <c r="M400" s="3">
        <f>Table1[[#This Row],[Passing Completions Home]]/Table1[[#This Row],[Passing Attempts Home]]</f>
        <v>0.54545454545454541</v>
      </c>
      <c r="N400" s="3">
        <f>Table1[[#This Row],[Passing Completions Away]]/Table1[[#This Row],[Passing Attemps Away]]</f>
        <v>0.46153846153846156</v>
      </c>
      <c r="O400" s="7">
        <f>Table1[[#This Row],[Passing Attemps Away]]-Table1[[#This Row],[Passing Completions Away]]</f>
        <v>21</v>
      </c>
      <c r="P400" s="7">
        <f>Table1[[#This Row],[Passing Attempts Home]]-Table1[[#This Row],[Passing Completions Home]]</f>
        <v>15</v>
      </c>
      <c r="Q400" s="7"/>
    </row>
    <row r="401" spans="1:17" x14ac:dyDescent="0.3">
      <c r="A401" t="s">
        <v>3820</v>
      </c>
      <c r="B401" t="s">
        <v>1063</v>
      </c>
      <c r="C401" t="s">
        <v>4789</v>
      </c>
      <c r="D401">
        <v>4381</v>
      </c>
      <c r="E401" s="3">
        <f>Table1[[#This Row],[Percent Home]]</f>
        <v>0.55882352941176472</v>
      </c>
      <c r="F401" s="3">
        <f>Table1[[#This Row],[Percent Away]]</f>
        <v>0.40909090909090912</v>
      </c>
      <c r="G401">
        <v>19</v>
      </c>
      <c r="H401">
        <v>24</v>
      </c>
      <c r="I401" s="2">
        <f>SUMIFS('Player Stats'!D:D, 'Player Stats'!B:B, Table1[[#This Row],[Away Team]], 'Player Stats'!A:A, Table1[[#This Row],[id]])</f>
        <v>22</v>
      </c>
      <c r="J401" s="2">
        <f>SUMIFS('Player Stats'!D:D, 'Player Stats'!B:B, Table1[[#This Row],[Home Team]], 'Player Stats'!A:A, Table1[[#This Row],[id]])</f>
        <v>34</v>
      </c>
      <c r="K401">
        <f>SUMIFS('Player Stats'!F:F, 'Player Stats'!B:B, Table1[[#This Row],[Away Team]], 'Player Stats'!A:A, Table1[[#This Row],[id]])</f>
        <v>9</v>
      </c>
      <c r="L401">
        <f>SUMIFS('Player Stats'!F:F, 'Player Stats'!B:B,Table1[[#This Row],[Home Team]], 'Player Stats'!A:A, Table1[[#This Row],[id]])</f>
        <v>19</v>
      </c>
      <c r="M401" s="3">
        <f>Table1[[#This Row],[Passing Completions Home]]/Table1[[#This Row],[Passing Attempts Home]]</f>
        <v>0.55882352941176472</v>
      </c>
      <c r="N401" s="3">
        <f>Table1[[#This Row],[Passing Completions Away]]/Table1[[#This Row],[Passing Attemps Away]]</f>
        <v>0.40909090909090912</v>
      </c>
      <c r="O401" s="7">
        <f>Table1[[#This Row],[Passing Attemps Away]]-Table1[[#This Row],[Passing Completions Away]]</f>
        <v>13</v>
      </c>
      <c r="P401" s="7">
        <f>Table1[[#This Row],[Passing Attempts Home]]-Table1[[#This Row],[Passing Completions Home]]</f>
        <v>15</v>
      </c>
      <c r="Q401" s="7"/>
    </row>
    <row r="402" spans="1:17" x14ac:dyDescent="0.3">
      <c r="A402" t="s">
        <v>1292</v>
      </c>
      <c r="B402" t="s">
        <v>746</v>
      </c>
      <c r="C402" t="s">
        <v>4814</v>
      </c>
      <c r="D402">
        <v>20817</v>
      </c>
      <c r="E402" s="3">
        <f>Table1[[#This Row],[Percent Home]]</f>
        <v>0.29411764705882354</v>
      </c>
      <c r="F402" s="3">
        <f>Table1[[#This Row],[Percent Away]]</f>
        <v>0.65714285714285714</v>
      </c>
      <c r="G402">
        <v>17</v>
      </c>
      <c r="H402">
        <v>25</v>
      </c>
      <c r="I402" s="2">
        <f>SUMIFS('Player Stats'!D:D, 'Player Stats'!B:B, Table1[[#This Row],[Away Team]], 'Player Stats'!A:A, Table1[[#This Row],[id]])</f>
        <v>35</v>
      </c>
      <c r="J402" s="2">
        <f>SUMIFS('Player Stats'!D:D, 'Player Stats'!B:B, Table1[[#This Row],[Home Team]], 'Player Stats'!A:A, Table1[[#This Row],[id]])</f>
        <v>17</v>
      </c>
      <c r="K402">
        <f>SUMIFS('Player Stats'!F:F, 'Player Stats'!B:B, Table1[[#This Row],[Away Team]], 'Player Stats'!A:A, Table1[[#This Row],[id]])</f>
        <v>23</v>
      </c>
      <c r="L402">
        <f>SUMIFS('Player Stats'!F:F, 'Player Stats'!B:B,Table1[[#This Row],[Home Team]], 'Player Stats'!A:A, Table1[[#This Row],[id]])</f>
        <v>5</v>
      </c>
      <c r="M402" s="3">
        <f>Table1[[#This Row],[Passing Completions Home]]/Table1[[#This Row],[Passing Attempts Home]]</f>
        <v>0.29411764705882354</v>
      </c>
      <c r="N402" s="3">
        <f>Table1[[#This Row],[Passing Completions Away]]/Table1[[#This Row],[Passing Attemps Away]]</f>
        <v>0.65714285714285714</v>
      </c>
      <c r="O402" s="7">
        <f>Table1[[#This Row],[Passing Attemps Away]]-Table1[[#This Row],[Passing Completions Away]]</f>
        <v>12</v>
      </c>
      <c r="P402" s="7">
        <f>Table1[[#This Row],[Passing Attempts Home]]-Table1[[#This Row],[Passing Completions Home]]</f>
        <v>12</v>
      </c>
      <c r="Q402" s="7"/>
    </row>
    <row r="403" spans="1:17" x14ac:dyDescent="0.3">
      <c r="A403" t="s">
        <v>501</v>
      </c>
      <c r="B403" t="s">
        <v>554</v>
      </c>
      <c r="C403" t="s">
        <v>4820</v>
      </c>
      <c r="D403">
        <v>7320</v>
      </c>
      <c r="E403" s="3">
        <f>Table1[[#This Row],[Percent Home]]</f>
        <v>0.78378378378378377</v>
      </c>
      <c r="F403" s="3">
        <f>Table1[[#This Row],[Percent Away]]</f>
        <v>0.55000000000000004</v>
      </c>
      <c r="G403">
        <v>35</v>
      </c>
      <c r="H403">
        <v>7</v>
      </c>
      <c r="I403" s="2">
        <f>SUMIFS('Player Stats'!D:D, 'Player Stats'!B:B, Table1[[#This Row],[Away Team]], 'Player Stats'!A:A, Table1[[#This Row],[id]])</f>
        <v>40</v>
      </c>
      <c r="J403" s="2">
        <f>SUMIFS('Player Stats'!D:D, 'Player Stats'!B:B, Table1[[#This Row],[Home Team]], 'Player Stats'!A:A, Table1[[#This Row],[id]])</f>
        <v>37</v>
      </c>
      <c r="K403">
        <f>SUMIFS('Player Stats'!F:F, 'Player Stats'!B:B, Table1[[#This Row],[Away Team]], 'Player Stats'!A:A, Table1[[#This Row],[id]])</f>
        <v>22</v>
      </c>
      <c r="L403">
        <f>SUMIFS('Player Stats'!F:F, 'Player Stats'!B:B,Table1[[#This Row],[Home Team]], 'Player Stats'!A:A, Table1[[#This Row],[id]])</f>
        <v>29</v>
      </c>
      <c r="M403" s="3">
        <f>Table1[[#This Row],[Passing Completions Home]]/Table1[[#This Row],[Passing Attempts Home]]</f>
        <v>0.78378378378378377</v>
      </c>
      <c r="N403" s="3">
        <f>Table1[[#This Row],[Passing Completions Away]]/Table1[[#This Row],[Passing Attemps Away]]</f>
        <v>0.55000000000000004</v>
      </c>
      <c r="O403" s="7">
        <f>Table1[[#This Row],[Passing Attemps Away]]-Table1[[#This Row],[Passing Completions Away]]</f>
        <v>18</v>
      </c>
      <c r="P403" s="7">
        <f>Table1[[#This Row],[Passing Attempts Home]]-Table1[[#This Row],[Passing Completions Home]]</f>
        <v>8</v>
      </c>
      <c r="Q403" s="7"/>
    </row>
    <row r="404" spans="1:17" x14ac:dyDescent="0.3">
      <c r="A404" t="s">
        <v>728</v>
      </c>
      <c r="B404" t="s">
        <v>863</v>
      </c>
      <c r="C404" t="s">
        <v>4823</v>
      </c>
      <c r="D404">
        <v>5906</v>
      </c>
      <c r="E404" s="3">
        <f>Table1[[#This Row],[Percent Home]]</f>
        <v>0.68571428571428572</v>
      </c>
      <c r="F404" s="3">
        <f>Table1[[#This Row],[Percent Away]]</f>
        <v>0.58695652173913049</v>
      </c>
      <c r="G404">
        <v>28</v>
      </c>
      <c r="H404">
        <v>14</v>
      </c>
      <c r="I404" s="2">
        <f>SUMIFS('Player Stats'!D:D, 'Player Stats'!B:B, Table1[[#This Row],[Away Team]], 'Player Stats'!A:A, Table1[[#This Row],[id]])</f>
        <v>46</v>
      </c>
      <c r="J404" s="2">
        <f>SUMIFS('Player Stats'!D:D, 'Player Stats'!B:B, Table1[[#This Row],[Home Team]], 'Player Stats'!A:A, Table1[[#This Row],[id]])</f>
        <v>35</v>
      </c>
      <c r="K404">
        <f>SUMIFS('Player Stats'!F:F, 'Player Stats'!B:B, Table1[[#This Row],[Away Team]], 'Player Stats'!A:A, Table1[[#This Row],[id]])</f>
        <v>27</v>
      </c>
      <c r="L404">
        <f>SUMIFS('Player Stats'!F:F, 'Player Stats'!B:B,Table1[[#This Row],[Home Team]], 'Player Stats'!A:A, Table1[[#This Row],[id]])</f>
        <v>24</v>
      </c>
      <c r="M404" s="3">
        <f>Table1[[#This Row],[Passing Completions Home]]/Table1[[#This Row],[Passing Attempts Home]]</f>
        <v>0.68571428571428572</v>
      </c>
      <c r="N404" s="3">
        <f>Table1[[#This Row],[Passing Completions Away]]/Table1[[#This Row],[Passing Attemps Away]]</f>
        <v>0.58695652173913049</v>
      </c>
      <c r="O404" s="7">
        <f>Table1[[#This Row],[Passing Attemps Away]]-Table1[[#This Row],[Passing Completions Away]]</f>
        <v>19</v>
      </c>
      <c r="P404" s="7">
        <f>Table1[[#This Row],[Passing Attempts Home]]-Table1[[#This Row],[Passing Completions Home]]</f>
        <v>11</v>
      </c>
      <c r="Q404" s="7"/>
    </row>
    <row r="405" spans="1:17" x14ac:dyDescent="0.3">
      <c r="A405" t="s">
        <v>846</v>
      </c>
      <c r="B405" t="s">
        <v>882</v>
      </c>
      <c r="C405" t="s">
        <v>4814</v>
      </c>
      <c r="D405">
        <v>5898</v>
      </c>
      <c r="E405" s="3">
        <f>Table1[[#This Row],[Percent Home]]</f>
        <v>0.47826086956521741</v>
      </c>
      <c r="F405" s="3">
        <f>Table1[[#This Row],[Percent Away]]</f>
        <v>0.58620689655172409</v>
      </c>
      <c r="G405">
        <v>28</v>
      </c>
      <c r="H405">
        <v>14</v>
      </c>
      <c r="I405" s="2">
        <f>SUMIFS('Player Stats'!D:D, 'Player Stats'!B:B, Table1[[#This Row],[Away Team]], 'Player Stats'!A:A, Table1[[#This Row],[id]])</f>
        <v>29</v>
      </c>
      <c r="J405" s="2">
        <f>SUMIFS('Player Stats'!D:D, 'Player Stats'!B:B, Table1[[#This Row],[Home Team]], 'Player Stats'!A:A, Table1[[#This Row],[id]])</f>
        <v>23</v>
      </c>
      <c r="K405">
        <f>SUMIFS('Player Stats'!F:F, 'Player Stats'!B:B, Table1[[#This Row],[Away Team]], 'Player Stats'!A:A, Table1[[#This Row],[id]])</f>
        <v>17</v>
      </c>
      <c r="L405">
        <f>SUMIFS('Player Stats'!F:F, 'Player Stats'!B:B,Table1[[#This Row],[Home Team]], 'Player Stats'!A:A, Table1[[#This Row],[id]])</f>
        <v>11</v>
      </c>
      <c r="M405" s="3">
        <f>Table1[[#This Row],[Passing Completions Home]]/Table1[[#This Row],[Passing Attempts Home]]</f>
        <v>0.47826086956521741</v>
      </c>
      <c r="N405" s="3">
        <f>Table1[[#This Row],[Passing Completions Away]]/Table1[[#This Row],[Passing Attemps Away]]</f>
        <v>0.58620689655172409</v>
      </c>
      <c r="O405" s="7">
        <f>Table1[[#This Row],[Passing Attemps Away]]-Table1[[#This Row],[Passing Completions Away]]</f>
        <v>12</v>
      </c>
      <c r="P405" s="7">
        <f>Table1[[#This Row],[Passing Attempts Home]]-Table1[[#This Row],[Passing Completions Home]]</f>
        <v>12</v>
      </c>
      <c r="Q405" s="7"/>
    </row>
    <row r="406" spans="1:17" x14ac:dyDescent="0.3">
      <c r="A406" t="s">
        <v>746</v>
      </c>
      <c r="B406" t="s">
        <v>767</v>
      </c>
      <c r="C406" t="s">
        <v>4819</v>
      </c>
      <c r="D406">
        <v>1391</v>
      </c>
      <c r="E406" s="3">
        <f>Table1[[#This Row],[Percent Home]]</f>
        <v>0.56818181818181823</v>
      </c>
      <c r="F406" s="3">
        <f>Table1[[#This Row],[Percent Away]]</f>
        <v>0.5</v>
      </c>
      <c r="G406">
        <v>28</v>
      </c>
      <c r="H406">
        <v>14</v>
      </c>
      <c r="I406" s="2">
        <f>SUMIFS('Player Stats'!D:D, 'Player Stats'!B:B, Table1[[#This Row],[Away Team]], 'Player Stats'!A:A, Table1[[#This Row],[id]])</f>
        <v>38</v>
      </c>
      <c r="J406" s="2">
        <f>SUMIFS('Player Stats'!D:D, 'Player Stats'!B:B, Table1[[#This Row],[Home Team]], 'Player Stats'!A:A, Table1[[#This Row],[id]])</f>
        <v>44</v>
      </c>
      <c r="K406">
        <f>SUMIFS('Player Stats'!F:F, 'Player Stats'!B:B, Table1[[#This Row],[Away Team]], 'Player Stats'!A:A, Table1[[#This Row],[id]])</f>
        <v>19</v>
      </c>
      <c r="L406">
        <f>SUMIFS('Player Stats'!F:F, 'Player Stats'!B:B,Table1[[#This Row],[Home Team]], 'Player Stats'!A:A, Table1[[#This Row],[id]])</f>
        <v>25</v>
      </c>
      <c r="M406" s="3">
        <f>Table1[[#This Row],[Passing Completions Home]]/Table1[[#This Row],[Passing Attempts Home]]</f>
        <v>0.56818181818181823</v>
      </c>
      <c r="N406" s="3">
        <f>Table1[[#This Row],[Passing Completions Away]]/Table1[[#This Row],[Passing Attemps Away]]</f>
        <v>0.5</v>
      </c>
      <c r="O406" s="7">
        <f>Table1[[#This Row],[Passing Attemps Away]]-Table1[[#This Row],[Passing Completions Away]]</f>
        <v>19</v>
      </c>
      <c r="P406" s="7">
        <f>Table1[[#This Row],[Passing Attempts Home]]-Table1[[#This Row],[Passing Completions Home]]</f>
        <v>19</v>
      </c>
      <c r="Q406" s="7"/>
    </row>
    <row r="407" spans="1:17" x14ac:dyDescent="0.3">
      <c r="A407" t="s">
        <v>865</v>
      </c>
      <c r="B407" t="s">
        <v>648</v>
      </c>
      <c r="C407" t="s">
        <v>4817</v>
      </c>
      <c r="D407">
        <v>25529</v>
      </c>
      <c r="E407" s="3">
        <f>Table1[[#This Row],[Percent Home]]</f>
        <v>0.52173913043478259</v>
      </c>
      <c r="F407" s="3">
        <f>Table1[[#This Row],[Percent Away]]</f>
        <v>0.53658536585365857</v>
      </c>
      <c r="G407">
        <v>24</v>
      </c>
      <c r="H407">
        <v>17</v>
      </c>
      <c r="I407" s="2">
        <f>SUMIFS('Player Stats'!D:D, 'Player Stats'!B:B, Table1[[#This Row],[Away Team]], 'Player Stats'!A:A, Table1[[#This Row],[id]])</f>
        <v>41</v>
      </c>
      <c r="J407" s="2">
        <f>SUMIFS('Player Stats'!D:D, 'Player Stats'!B:B, Table1[[#This Row],[Home Team]], 'Player Stats'!A:A, Table1[[#This Row],[id]])</f>
        <v>23</v>
      </c>
      <c r="K407">
        <f>SUMIFS('Player Stats'!F:F, 'Player Stats'!B:B, Table1[[#This Row],[Away Team]], 'Player Stats'!A:A, Table1[[#This Row],[id]])</f>
        <v>22</v>
      </c>
      <c r="L407">
        <f>SUMIFS('Player Stats'!F:F, 'Player Stats'!B:B,Table1[[#This Row],[Home Team]], 'Player Stats'!A:A, Table1[[#This Row],[id]])</f>
        <v>12</v>
      </c>
      <c r="M407" s="3">
        <f>Table1[[#This Row],[Passing Completions Home]]/Table1[[#This Row],[Passing Attempts Home]]</f>
        <v>0.52173913043478259</v>
      </c>
      <c r="N407" s="3">
        <f>Table1[[#This Row],[Passing Completions Away]]/Table1[[#This Row],[Passing Attemps Away]]</f>
        <v>0.53658536585365857</v>
      </c>
      <c r="O407" s="7">
        <f>Table1[[#This Row],[Passing Attemps Away]]-Table1[[#This Row],[Passing Completions Away]]</f>
        <v>19</v>
      </c>
      <c r="P407" s="7">
        <f>Table1[[#This Row],[Passing Attempts Home]]-Table1[[#This Row],[Passing Completions Home]]</f>
        <v>11</v>
      </c>
      <c r="Q407" s="7"/>
    </row>
    <row r="408" spans="1:17" x14ac:dyDescent="0.3">
      <c r="A408" t="s">
        <v>882</v>
      </c>
      <c r="B408" t="s">
        <v>186</v>
      </c>
      <c r="C408" t="s">
        <v>4809</v>
      </c>
      <c r="D408">
        <v>25532</v>
      </c>
      <c r="E408" s="3">
        <f>Table1[[#This Row],[Percent Home]]</f>
        <v>0.43243243243243246</v>
      </c>
      <c r="F408" s="3">
        <f>Table1[[#This Row],[Percent Away]]</f>
        <v>0.625</v>
      </c>
      <c r="G408">
        <v>10</v>
      </c>
      <c r="H408">
        <v>31</v>
      </c>
      <c r="I408" s="2">
        <f>SUMIFS('Player Stats'!D:D, 'Player Stats'!B:B, Table1[[#This Row],[Away Team]], 'Player Stats'!A:A, Table1[[#This Row],[id]])</f>
        <v>16</v>
      </c>
      <c r="J408" s="2">
        <f>SUMIFS('Player Stats'!D:D, 'Player Stats'!B:B, Table1[[#This Row],[Home Team]], 'Player Stats'!A:A, Table1[[#This Row],[id]])</f>
        <v>37</v>
      </c>
      <c r="K408">
        <f>SUMIFS('Player Stats'!F:F, 'Player Stats'!B:B, Table1[[#This Row],[Away Team]], 'Player Stats'!A:A, Table1[[#This Row],[id]])</f>
        <v>10</v>
      </c>
      <c r="L408">
        <f>SUMIFS('Player Stats'!F:F, 'Player Stats'!B:B,Table1[[#This Row],[Home Team]], 'Player Stats'!A:A, Table1[[#This Row],[id]])</f>
        <v>16</v>
      </c>
      <c r="M408" s="3">
        <f>Table1[[#This Row],[Passing Completions Home]]/Table1[[#This Row],[Passing Attempts Home]]</f>
        <v>0.43243243243243246</v>
      </c>
      <c r="N408" s="3">
        <f>Table1[[#This Row],[Passing Completions Away]]/Table1[[#This Row],[Passing Attemps Away]]</f>
        <v>0.625</v>
      </c>
      <c r="O408" s="7">
        <f>Table1[[#This Row],[Passing Attemps Away]]-Table1[[#This Row],[Passing Completions Away]]</f>
        <v>6</v>
      </c>
      <c r="P408" s="7">
        <f>Table1[[#This Row],[Passing Attempts Home]]-Table1[[#This Row],[Passing Completions Home]]</f>
        <v>21</v>
      </c>
      <c r="Q408" s="7"/>
    </row>
    <row r="409" spans="1:17" x14ac:dyDescent="0.3">
      <c r="A409" t="s">
        <v>1021</v>
      </c>
      <c r="B409" t="s">
        <v>730</v>
      </c>
      <c r="C409" t="s">
        <v>4816</v>
      </c>
      <c r="D409">
        <v>19267</v>
      </c>
      <c r="E409" s="3">
        <f>Table1[[#This Row],[Percent Home]]</f>
        <v>0.68421052631578949</v>
      </c>
      <c r="F409" s="3">
        <f>Table1[[#This Row],[Percent Away]]</f>
        <v>0.36585365853658536</v>
      </c>
      <c r="G409">
        <v>31</v>
      </c>
      <c r="H409">
        <v>10</v>
      </c>
      <c r="I409" s="2">
        <f>SUMIFS('Player Stats'!D:D, 'Player Stats'!B:B, Table1[[#This Row],[Away Team]], 'Player Stats'!A:A, Table1[[#This Row],[id]])</f>
        <v>41</v>
      </c>
      <c r="J409" s="2">
        <f>SUMIFS('Player Stats'!D:D, 'Player Stats'!B:B, Table1[[#This Row],[Home Team]], 'Player Stats'!A:A, Table1[[#This Row],[id]])</f>
        <v>38</v>
      </c>
      <c r="K409">
        <f>SUMIFS('Player Stats'!F:F, 'Player Stats'!B:B, Table1[[#This Row],[Away Team]], 'Player Stats'!A:A, Table1[[#This Row],[id]])</f>
        <v>15</v>
      </c>
      <c r="L409">
        <f>SUMIFS('Player Stats'!F:F, 'Player Stats'!B:B,Table1[[#This Row],[Home Team]], 'Player Stats'!A:A, Table1[[#This Row],[id]])</f>
        <v>26</v>
      </c>
      <c r="M409" s="3">
        <f>Table1[[#This Row],[Passing Completions Home]]/Table1[[#This Row],[Passing Attempts Home]]</f>
        <v>0.68421052631578949</v>
      </c>
      <c r="N409" s="3">
        <f>Table1[[#This Row],[Passing Completions Away]]/Table1[[#This Row],[Passing Attemps Away]]</f>
        <v>0.36585365853658536</v>
      </c>
      <c r="O409" s="7">
        <f>Table1[[#This Row],[Passing Attemps Away]]-Table1[[#This Row],[Passing Completions Away]]</f>
        <v>26</v>
      </c>
      <c r="P409" s="7">
        <f>Table1[[#This Row],[Passing Attempts Home]]-Table1[[#This Row],[Passing Completions Home]]</f>
        <v>12</v>
      </c>
      <c r="Q409" s="7"/>
    </row>
    <row r="410" spans="1:17" x14ac:dyDescent="0.3">
      <c r="A410" t="s">
        <v>806</v>
      </c>
      <c r="B410" t="s">
        <v>826</v>
      </c>
      <c r="C410" t="s">
        <v>4836</v>
      </c>
      <c r="D410">
        <v>17757</v>
      </c>
      <c r="E410" s="3">
        <f>Table1[[#This Row],[Percent Home]]</f>
        <v>0.75</v>
      </c>
      <c r="F410" s="3">
        <f>Table1[[#This Row],[Percent Away]]</f>
        <v>0.78260869565217395</v>
      </c>
      <c r="G410">
        <v>24</v>
      </c>
      <c r="H410">
        <v>17</v>
      </c>
      <c r="I410" s="2">
        <f>SUMIFS('Player Stats'!D:D, 'Player Stats'!B:B, Table1[[#This Row],[Away Team]], 'Player Stats'!A:A, Table1[[#This Row],[id]])</f>
        <v>23</v>
      </c>
      <c r="J410" s="2">
        <f>SUMIFS('Player Stats'!D:D, 'Player Stats'!B:B, Table1[[#This Row],[Home Team]], 'Player Stats'!A:A, Table1[[#This Row],[id]])</f>
        <v>16</v>
      </c>
      <c r="K410">
        <f>SUMIFS('Player Stats'!F:F, 'Player Stats'!B:B, Table1[[#This Row],[Away Team]], 'Player Stats'!A:A, Table1[[#This Row],[id]])</f>
        <v>18</v>
      </c>
      <c r="L410">
        <f>SUMIFS('Player Stats'!F:F, 'Player Stats'!B:B,Table1[[#This Row],[Home Team]], 'Player Stats'!A:A, Table1[[#This Row],[id]])</f>
        <v>12</v>
      </c>
      <c r="M410" s="3">
        <f>Table1[[#This Row],[Passing Completions Home]]/Table1[[#This Row],[Passing Attempts Home]]</f>
        <v>0.75</v>
      </c>
      <c r="N410" s="3">
        <f>Table1[[#This Row],[Passing Completions Away]]/Table1[[#This Row],[Passing Attemps Away]]</f>
        <v>0.78260869565217395</v>
      </c>
      <c r="O410" s="7">
        <f>Table1[[#This Row],[Passing Attemps Away]]-Table1[[#This Row],[Passing Completions Away]]</f>
        <v>5</v>
      </c>
      <c r="P410" s="7">
        <f>Table1[[#This Row],[Passing Attempts Home]]-Table1[[#This Row],[Passing Completions Home]]</f>
        <v>4</v>
      </c>
      <c r="Q410" s="7"/>
    </row>
    <row r="411" spans="1:17" x14ac:dyDescent="0.3">
      <c r="A411" t="s">
        <v>1331</v>
      </c>
      <c r="B411" t="s">
        <v>882</v>
      </c>
      <c r="C411" t="s">
        <v>4839</v>
      </c>
      <c r="D411">
        <v>16254</v>
      </c>
      <c r="E411" s="3">
        <f>Table1[[#This Row],[Percent Home]]</f>
        <v>0.58823529411764708</v>
      </c>
      <c r="F411" s="3">
        <f>Table1[[#This Row],[Percent Away]]</f>
        <v>0.68292682926829273</v>
      </c>
      <c r="G411">
        <v>22</v>
      </c>
      <c r="H411">
        <v>19</v>
      </c>
      <c r="I411" s="2">
        <f>SUMIFS('Player Stats'!D:D, 'Player Stats'!B:B, Table1[[#This Row],[Away Team]], 'Player Stats'!A:A, Table1[[#This Row],[id]])</f>
        <v>41</v>
      </c>
      <c r="J411" s="2">
        <f>SUMIFS('Player Stats'!D:D, 'Player Stats'!B:B, Table1[[#This Row],[Home Team]], 'Player Stats'!A:A, Table1[[#This Row],[id]])</f>
        <v>34</v>
      </c>
      <c r="K411">
        <f>SUMIFS('Player Stats'!F:F, 'Player Stats'!B:B, Table1[[#This Row],[Away Team]], 'Player Stats'!A:A, Table1[[#This Row],[id]])</f>
        <v>28</v>
      </c>
      <c r="L411">
        <f>SUMIFS('Player Stats'!F:F, 'Player Stats'!B:B,Table1[[#This Row],[Home Team]], 'Player Stats'!A:A, Table1[[#This Row],[id]])</f>
        <v>20</v>
      </c>
      <c r="M411" s="3">
        <f>Table1[[#This Row],[Passing Completions Home]]/Table1[[#This Row],[Passing Attempts Home]]</f>
        <v>0.58823529411764708</v>
      </c>
      <c r="N411" s="3">
        <f>Table1[[#This Row],[Passing Completions Away]]/Table1[[#This Row],[Passing Attemps Away]]</f>
        <v>0.68292682926829273</v>
      </c>
      <c r="O411" s="7">
        <f>Table1[[#This Row],[Passing Attemps Away]]-Table1[[#This Row],[Passing Completions Away]]</f>
        <v>13</v>
      </c>
      <c r="P411" s="7">
        <f>Table1[[#This Row],[Passing Attempts Home]]-Table1[[#This Row],[Passing Completions Home]]</f>
        <v>14</v>
      </c>
      <c r="Q411" s="7"/>
    </row>
    <row r="412" spans="1:17" x14ac:dyDescent="0.3">
      <c r="A412" t="s">
        <v>1170</v>
      </c>
      <c r="B412" t="s">
        <v>138</v>
      </c>
      <c r="C412" t="s">
        <v>4797</v>
      </c>
      <c r="D412">
        <v>17739</v>
      </c>
      <c r="E412" s="3">
        <f>Table1[[#This Row],[Percent Home]]</f>
        <v>0.42857142857142855</v>
      </c>
      <c r="F412" s="3">
        <f>Table1[[#This Row],[Percent Away]]</f>
        <v>0.4642857142857143</v>
      </c>
      <c r="G412">
        <v>24</v>
      </c>
      <c r="H412">
        <v>17</v>
      </c>
      <c r="I412" s="2">
        <f>SUMIFS('Player Stats'!D:D, 'Player Stats'!B:B, Table1[[#This Row],[Away Team]], 'Player Stats'!A:A, Table1[[#This Row],[id]])</f>
        <v>28</v>
      </c>
      <c r="J412" s="2">
        <f>SUMIFS('Player Stats'!D:D, 'Player Stats'!B:B, Table1[[#This Row],[Home Team]], 'Player Stats'!A:A, Table1[[#This Row],[id]])</f>
        <v>42</v>
      </c>
      <c r="K412">
        <f>SUMIFS('Player Stats'!F:F, 'Player Stats'!B:B, Table1[[#This Row],[Away Team]], 'Player Stats'!A:A, Table1[[#This Row],[id]])</f>
        <v>13</v>
      </c>
      <c r="L412">
        <f>SUMIFS('Player Stats'!F:F, 'Player Stats'!B:B,Table1[[#This Row],[Home Team]], 'Player Stats'!A:A, Table1[[#This Row],[id]])</f>
        <v>18</v>
      </c>
      <c r="M412" s="3">
        <f>Table1[[#This Row],[Passing Completions Home]]/Table1[[#This Row],[Passing Attempts Home]]</f>
        <v>0.42857142857142855</v>
      </c>
      <c r="N412" s="3">
        <f>Table1[[#This Row],[Passing Completions Away]]/Table1[[#This Row],[Passing Attemps Away]]</f>
        <v>0.4642857142857143</v>
      </c>
      <c r="O412" s="7">
        <f>Table1[[#This Row],[Passing Attemps Away]]-Table1[[#This Row],[Passing Completions Away]]</f>
        <v>15</v>
      </c>
      <c r="P412" s="7">
        <f>Table1[[#This Row],[Passing Attempts Home]]-Table1[[#This Row],[Passing Completions Home]]</f>
        <v>24</v>
      </c>
      <c r="Q412" s="7"/>
    </row>
    <row r="413" spans="1:17" x14ac:dyDescent="0.3">
      <c r="A413" t="s">
        <v>593</v>
      </c>
      <c r="B413" t="s">
        <v>828</v>
      </c>
      <c r="C413" t="s">
        <v>4821</v>
      </c>
      <c r="D413">
        <v>13248</v>
      </c>
      <c r="E413" s="3">
        <f>Table1[[#This Row],[Percent Home]]</f>
        <v>0.68421052631578949</v>
      </c>
      <c r="F413" s="3">
        <f>Table1[[#This Row],[Percent Away]]</f>
        <v>0.52</v>
      </c>
      <c r="G413">
        <v>31</v>
      </c>
      <c r="H413">
        <v>10</v>
      </c>
      <c r="I413" s="2">
        <f>SUMIFS('Player Stats'!D:D, 'Player Stats'!B:B, Table1[[#This Row],[Away Team]], 'Player Stats'!A:A, Table1[[#This Row],[id]])</f>
        <v>50</v>
      </c>
      <c r="J413" s="2">
        <f>SUMIFS('Player Stats'!D:D, 'Player Stats'!B:B, Table1[[#This Row],[Home Team]], 'Player Stats'!A:A, Table1[[#This Row],[id]])</f>
        <v>19</v>
      </c>
      <c r="K413">
        <f>SUMIFS('Player Stats'!F:F, 'Player Stats'!B:B, Table1[[#This Row],[Away Team]], 'Player Stats'!A:A, Table1[[#This Row],[id]])</f>
        <v>26</v>
      </c>
      <c r="L413">
        <f>SUMIFS('Player Stats'!F:F, 'Player Stats'!B:B,Table1[[#This Row],[Home Team]], 'Player Stats'!A:A, Table1[[#This Row],[id]])</f>
        <v>13</v>
      </c>
      <c r="M413" s="3">
        <f>Table1[[#This Row],[Passing Completions Home]]/Table1[[#This Row],[Passing Attempts Home]]</f>
        <v>0.68421052631578949</v>
      </c>
      <c r="N413" s="3">
        <f>Table1[[#This Row],[Passing Completions Away]]/Table1[[#This Row],[Passing Attemps Away]]</f>
        <v>0.52</v>
      </c>
      <c r="O413" s="7">
        <f>Table1[[#This Row],[Passing Attemps Away]]-Table1[[#This Row],[Passing Completions Away]]</f>
        <v>24</v>
      </c>
      <c r="P413" s="7">
        <f>Table1[[#This Row],[Passing Attempts Home]]-Table1[[#This Row],[Passing Completions Home]]</f>
        <v>6</v>
      </c>
      <c r="Q413" s="7"/>
    </row>
    <row r="414" spans="1:17" x14ac:dyDescent="0.3">
      <c r="A414" t="s">
        <v>767</v>
      </c>
      <c r="B414" t="s">
        <v>746</v>
      </c>
      <c r="C414" t="s">
        <v>4835</v>
      </c>
      <c r="D414">
        <v>13247</v>
      </c>
      <c r="E414" s="3">
        <f>Table1[[#This Row],[Percent Home]]</f>
        <v>0.33333333333333331</v>
      </c>
      <c r="F414" s="3">
        <f>Table1[[#This Row],[Percent Away]]</f>
        <v>0.62962962962962965</v>
      </c>
      <c r="G414">
        <v>3</v>
      </c>
      <c r="H414">
        <v>38</v>
      </c>
      <c r="I414" s="2">
        <f>SUMIFS('Player Stats'!D:D, 'Player Stats'!B:B, Table1[[#This Row],[Away Team]], 'Player Stats'!A:A, Table1[[#This Row],[id]])</f>
        <v>27</v>
      </c>
      <c r="J414" s="2">
        <f>SUMIFS('Player Stats'!D:D, 'Player Stats'!B:B, Table1[[#This Row],[Home Team]], 'Player Stats'!A:A, Table1[[#This Row],[id]])</f>
        <v>24</v>
      </c>
      <c r="K414">
        <f>SUMIFS('Player Stats'!F:F, 'Player Stats'!B:B, Table1[[#This Row],[Away Team]], 'Player Stats'!A:A, Table1[[#This Row],[id]])</f>
        <v>17</v>
      </c>
      <c r="L414">
        <f>SUMIFS('Player Stats'!F:F, 'Player Stats'!B:B,Table1[[#This Row],[Home Team]], 'Player Stats'!A:A, Table1[[#This Row],[id]])</f>
        <v>8</v>
      </c>
      <c r="M414" s="3">
        <f>Table1[[#This Row],[Passing Completions Home]]/Table1[[#This Row],[Passing Attempts Home]]</f>
        <v>0.33333333333333331</v>
      </c>
      <c r="N414" s="3">
        <f>Table1[[#This Row],[Passing Completions Away]]/Table1[[#This Row],[Passing Attemps Away]]</f>
        <v>0.62962962962962965</v>
      </c>
      <c r="O414" s="7">
        <f>Table1[[#This Row],[Passing Attemps Away]]-Table1[[#This Row],[Passing Completions Away]]</f>
        <v>10</v>
      </c>
      <c r="P414" s="7">
        <f>Table1[[#This Row],[Passing Attempts Home]]-Table1[[#This Row],[Passing Completions Home]]</f>
        <v>16</v>
      </c>
      <c r="Q414" s="7"/>
    </row>
    <row r="415" spans="1:17" x14ac:dyDescent="0.3">
      <c r="A415" t="s">
        <v>529</v>
      </c>
      <c r="B415" t="s">
        <v>1153</v>
      </c>
      <c r="C415" t="s">
        <v>4848</v>
      </c>
      <c r="D415">
        <v>13236</v>
      </c>
      <c r="E415" s="3">
        <f>Table1[[#This Row],[Percent Home]]</f>
        <v>0.47619047619047616</v>
      </c>
      <c r="F415" s="3">
        <f>Table1[[#This Row],[Percent Away]]</f>
        <v>0.6097560975609756</v>
      </c>
      <c r="G415">
        <v>24</v>
      </c>
      <c r="H415">
        <v>17</v>
      </c>
      <c r="I415" s="2">
        <f>SUMIFS('Player Stats'!D:D, 'Player Stats'!B:B, Table1[[#This Row],[Away Team]], 'Player Stats'!A:A, Table1[[#This Row],[id]])</f>
        <v>41</v>
      </c>
      <c r="J415" s="2">
        <f>SUMIFS('Player Stats'!D:D, 'Player Stats'!B:B, Table1[[#This Row],[Home Team]], 'Player Stats'!A:A, Table1[[#This Row],[id]])</f>
        <v>21</v>
      </c>
      <c r="K415">
        <f>SUMIFS('Player Stats'!F:F, 'Player Stats'!B:B, Table1[[#This Row],[Away Team]], 'Player Stats'!A:A, Table1[[#This Row],[id]])</f>
        <v>25</v>
      </c>
      <c r="L415">
        <f>SUMIFS('Player Stats'!F:F, 'Player Stats'!B:B,Table1[[#This Row],[Home Team]], 'Player Stats'!A:A, Table1[[#This Row],[id]])</f>
        <v>10</v>
      </c>
      <c r="M415" s="3">
        <f>Table1[[#This Row],[Passing Completions Home]]/Table1[[#This Row],[Passing Attempts Home]]</f>
        <v>0.47619047619047616</v>
      </c>
      <c r="N415" s="3">
        <f>Table1[[#This Row],[Passing Completions Away]]/Table1[[#This Row],[Passing Attemps Away]]</f>
        <v>0.6097560975609756</v>
      </c>
      <c r="O415" s="7">
        <f>Table1[[#This Row],[Passing Attemps Away]]-Table1[[#This Row],[Passing Completions Away]]</f>
        <v>16</v>
      </c>
      <c r="P415" s="7">
        <f>Table1[[#This Row],[Passing Attempts Home]]-Table1[[#This Row],[Passing Completions Home]]</f>
        <v>11</v>
      </c>
      <c r="Q415" s="7"/>
    </row>
    <row r="416" spans="1:17" x14ac:dyDescent="0.3">
      <c r="A416" t="s">
        <v>865</v>
      </c>
      <c r="B416" t="s">
        <v>570</v>
      </c>
      <c r="C416" t="s">
        <v>4811</v>
      </c>
      <c r="D416">
        <v>11693</v>
      </c>
      <c r="E416" s="3">
        <f>Table1[[#This Row],[Percent Home]]</f>
        <v>0.61290322580645162</v>
      </c>
      <c r="F416" s="3">
        <f>Table1[[#This Row],[Percent Away]]</f>
        <v>0.4838709677419355</v>
      </c>
      <c r="G416">
        <v>17</v>
      </c>
      <c r="H416">
        <v>24</v>
      </c>
      <c r="I416" s="2">
        <f>SUMIFS('Player Stats'!D:D, 'Player Stats'!B:B, Table1[[#This Row],[Away Team]], 'Player Stats'!A:A, Table1[[#This Row],[id]])</f>
        <v>31</v>
      </c>
      <c r="J416" s="2">
        <f>SUMIFS('Player Stats'!D:D, 'Player Stats'!B:B, Table1[[#This Row],[Home Team]], 'Player Stats'!A:A, Table1[[#This Row],[id]])</f>
        <v>31</v>
      </c>
      <c r="K416">
        <f>SUMIFS('Player Stats'!F:F, 'Player Stats'!B:B, Table1[[#This Row],[Away Team]], 'Player Stats'!A:A, Table1[[#This Row],[id]])</f>
        <v>15</v>
      </c>
      <c r="L416">
        <f>SUMIFS('Player Stats'!F:F, 'Player Stats'!B:B,Table1[[#This Row],[Home Team]], 'Player Stats'!A:A, Table1[[#This Row],[id]])</f>
        <v>19</v>
      </c>
      <c r="M416" s="3">
        <f>Table1[[#This Row],[Passing Completions Home]]/Table1[[#This Row],[Passing Attempts Home]]</f>
        <v>0.61290322580645162</v>
      </c>
      <c r="N416" s="3">
        <f>Table1[[#This Row],[Passing Completions Away]]/Table1[[#This Row],[Passing Attemps Away]]</f>
        <v>0.4838709677419355</v>
      </c>
      <c r="O416" s="7">
        <f>Table1[[#This Row],[Passing Attemps Away]]-Table1[[#This Row],[Passing Completions Away]]</f>
        <v>16</v>
      </c>
      <c r="P416" s="7">
        <f>Table1[[#This Row],[Passing Attempts Home]]-Table1[[#This Row],[Passing Completions Home]]</f>
        <v>12</v>
      </c>
      <c r="Q416" s="7"/>
    </row>
    <row r="417" spans="1:17" x14ac:dyDescent="0.3">
      <c r="A417" t="s">
        <v>529</v>
      </c>
      <c r="B417" t="s">
        <v>1170</v>
      </c>
      <c r="C417" t="s">
        <v>4855</v>
      </c>
      <c r="D417">
        <v>10214</v>
      </c>
      <c r="E417" s="3">
        <f>Table1[[#This Row],[Percent Home]]</f>
        <v>0.65625</v>
      </c>
      <c r="F417" s="3">
        <f>Table1[[#This Row],[Percent Away]]</f>
        <v>0.57894736842105265</v>
      </c>
      <c r="G417">
        <v>20</v>
      </c>
      <c r="H417">
        <v>21</v>
      </c>
      <c r="I417" s="2">
        <f>SUMIFS('Player Stats'!D:D, 'Player Stats'!B:B, Table1[[#This Row],[Away Team]], 'Player Stats'!A:A, Table1[[#This Row],[id]])</f>
        <v>19</v>
      </c>
      <c r="J417" s="2">
        <f>SUMIFS('Player Stats'!D:D, 'Player Stats'!B:B, Table1[[#This Row],[Home Team]], 'Player Stats'!A:A, Table1[[#This Row],[id]])</f>
        <v>32</v>
      </c>
      <c r="K417">
        <f>SUMIFS('Player Stats'!F:F, 'Player Stats'!B:B, Table1[[#This Row],[Away Team]], 'Player Stats'!A:A, Table1[[#This Row],[id]])</f>
        <v>11</v>
      </c>
      <c r="L417">
        <f>SUMIFS('Player Stats'!F:F, 'Player Stats'!B:B,Table1[[#This Row],[Home Team]], 'Player Stats'!A:A, Table1[[#This Row],[id]])</f>
        <v>21</v>
      </c>
      <c r="M417" s="3">
        <f>Table1[[#This Row],[Passing Completions Home]]/Table1[[#This Row],[Passing Attempts Home]]</f>
        <v>0.65625</v>
      </c>
      <c r="N417" s="3">
        <f>Table1[[#This Row],[Passing Completions Away]]/Table1[[#This Row],[Passing Attemps Away]]</f>
        <v>0.57894736842105265</v>
      </c>
      <c r="O417" s="7">
        <f>Table1[[#This Row],[Passing Attemps Away]]-Table1[[#This Row],[Passing Completions Away]]</f>
        <v>8</v>
      </c>
      <c r="P417" s="7">
        <f>Table1[[#This Row],[Passing Attempts Home]]-Table1[[#This Row],[Passing Completions Home]]</f>
        <v>11</v>
      </c>
      <c r="Q417" s="7"/>
    </row>
    <row r="418" spans="1:17" x14ac:dyDescent="0.3">
      <c r="A418" t="s">
        <v>692</v>
      </c>
      <c r="B418" t="s">
        <v>808</v>
      </c>
      <c r="C418" t="s">
        <v>4819</v>
      </c>
      <c r="D418">
        <v>5909</v>
      </c>
      <c r="E418" s="3">
        <f>Table1[[#This Row],[Percent Home]]</f>
        <v>0.55000000000000004</v>
      </c>
      <c r="F418" s="3">
        <f>Table1[[#This Row],[Percent Away]]</f>
        <v>0.5636363636363636</v>
      </c>
      <c r="G418">
        <v>27</v>
      </c>
      <c r="H418">
        <v>14</v>
      </c>
      <c r="I418" s="2">
        <f>SUMIFS('Player Stats'!D:D, 'Player Stats'!B:B, Table1[[#This Row],[Away Team]], 'Player Stats'!A:A, Table1[[#This Row],[id]])</f>
        <v>55</v>
      </c>
      <c r="J418" s="2">
        <f>SUMIFS('Player Stats'!D:D, 'Player Stats'!B:B, Table1[[#This Row],[Home Team]], 'Player Stats'!A:A, Table1[[#This Row],[id]])</f>
        <v>40</v>
      </c>
      <c r="K418">
        <f>SUMIFS('Player Stats'!F:F, 'Player Stats'!B:B, Table1[[#This Row],[Away Team]], 'Player Stats'!A:A, Table1[[#This Row],[id]])</f>
        <v>31</v>
      </c>
      <c r="L418">
        <f>SUMIFS('Player Stats'!F:F, 'Player Stats'!B:B,Table1[[#This Row],[Home Team]], 'Player Stats'!A:A, Table1[[#This Row],[id]])</f>
        <v>22</v>
      </c>
      <c r="M418" s="3">
        <f>Table1[[#This Row],[Passing Completions Home]]/Table1[[#This Row],[Passing Attempts Home]]</f>
        <v>0.55000000000000004</v>
      </c>
      <c r="N418" s="3">
        <f>Table1[[#This Row],[Passing Completions Away]]/Table1[[#This Row],[Passing Attemps Away]]</f>
        <v>0.5636363636363636</v>
      </c>
      <c r="O418" s="7">
        <f>Table1[[#This Row],[Passing Attemps Away]]-Table1[[#This Row],[Passing Completions Away]]</f>
        <v>24</v>
      </c>
      <c r="P418" s="7">
        <f>Table1[[#This Row],[Passing Attempts Home]]-Table1[[#This Row],[Passing Completions Home]]</f>
        <v>18</v>
      </c>
      <c r="Q418" s="7"/>
    </row>
    <row r="419" spans="1:17" x14ac:dyDescent="0.3">
      <c r="A419" t="s">
        <v>138</v>
      </c>
      <c r="B419" t="s">
        <v>3820</v>
      </c>
      <c r="C419" t="s">
        <v>4789</v>
      </c>
      <c r="D419">
        <v>7294</v>
      </c>
      <c r="E419" s="3">
        <f>Table1[[#This Row],[Percent Home]]</f>
        <v>0.5</v>
      </c>
      <c r="F419" s="3">
        <f>Table1[[#This Row],[Percent Away]]</f>
        <v>0.53333333333333333</v>
      </c>
      <c r="G419">
        <v>10</v>
      </c>
      <c r="H419">
        <v>31</v>
      </c>
      <c r="I419" s="2">
        <f>SUMIFS('Player Stats'!D:D, 'Player Stats'!B:B, Table1[[#This Row],[Away Team]], 'Player Stats'!A:A, Table1[[#This Row],[id]])</f>
        <v>30</v>
      </c>
      <c r="J419" s="2">
        <f>SUMIFS('Player Stats'!D:D, 'Player Stats'!B:B, Table1[[#This Row],[Home Team]], 'Player Stats'!A:A, Table1[[#This Row],[id]])</f>
        <v>30</v>
      </c>
      <c r="K419">
        <f>SUMIFS('Player Stats'!F:F, 'Player Stats'!B:B, Table1[[#This Row],[Away Team]], 'Player Stats'!A:A, Table1[[#This Row],[id]])</f>
        <v>16</v>
      </c>
      <c r="L419">
        <f>SUMIFS('Player Stats'!F:F, 'Player Stats'!B:B,Table1[[#This Row],[Home Team]], 'Player Stats'!A:A, Table1[[#This Row],[id]])</f>
        <v>15</v>
      </c>
      <c r="M419" s="3">
        <f>Table1[[#This Row],[Passing Completions Home]]/Table1[[#This Row],[Passing Attempts Home]]</f>
        <v>0.5</v>
      </c>
      <c r="N419" s="3">
        <f>Table1[[#This Row],[Passing Completions Away]]/Table1[[#This Row],[Passing Attemps Away]]</f>
        <v>0.53333333333333333</v>
      </c>
      <c r="O419" s="7">
        <f>Table1[[#This Row],[Passing Attemps Away]]-Table1[[#This Row],[Passing Completions Away]]</f>
        <v>14</v>
      </c>
      <c r="P419" s="7">
        <f>Table1[[#This Row],[Passing Attempts Home]]-Table1[[#This Row],[Passing Completions Home]]</f>
        <v>15</v>
      </c>
      <c r="Q419" s="7"/>
    </row>
    <row r="420" spans="1:17" x14ac:dyDescent="0.3">
      <c r="A420" t="s">
        <v>1625</v>
      </c>
      <c r="B420" t="s">
        <v>610</v>
      </c>
      <c r="C420" t="s">
        <v>4800</v>
      </c>
      <c r="D420">
        <v>5901</v>
      </c>
      <c r="E420" s="3">
        <f>Table1[[#This Row],[Percent Home]]</f>
        <v>0.5</v>
      </c>
      <c r="F420" s="3">
        <f>Table1[[#This Row],[Percent Away]]</f>
        <v>0.54838709677419351</v>
      </c>
      <c r="G420">
        <v>27</v>
      </c>
      <c r="H420">
        <v>14</v>
      </c>
      <c r="I420" s="2">
        <f>SUMIFS('Player Stats'!D:D, 'Player Stats'!B:B, Table1[[#This Row],[Away Team]], 'Player Stats'!A:A, Table1[[#This Row],[id]])</f>
        <v>31</v>
      </c>
      <c r="J420" s="2">
        <f>SUMIFS('Player Stats'!D:D, 'Player Stats'!B:B, Table1[[#This Row],[Home Team]], 'Player Stats'!A:A, Table1[[#This Row],[id]])</f>
        <v>18</v>
      </c>
      <c r="K420">
        <f>SUMIFS('Player Stats'!F:F, 'Player Stats'!B:B, Table1[[#This Row],[Away Team]], 'Player Stats'!A:A, Table1[[#This Row],[id]])</f>
        <v>17</v>
      </c>
      <c r="L420">
        <f>SUMIFS('Player Stats'!F:F, 'Player Stats'!B:B,Table1[[#This Row],[Home Team]], 'Player Stats'!A:A, Table1[[#This Row],[id]])</f>
        <v>9</v>
      </c>
      <c r="M420" s="3">
        <f>Table1[[#This Row],[Passing Completions Home]]/Table1[[#This Row],[Passing Attempts Home]]</f>
        <v>0.5</v>
      </c>
      <c r="N420" s="3">
        <f>Table1[[#This Row],[Passing Completions Away]]/Table1[[#This Row],[Passing Attemps Away]]</f>
        <v>0.54838709677419351</v>
      </c>
      <c r="O420" s="7">
        <f>Table1[[#This Row],[Passing Attemps Away]]-Table1[[#This Row],[Passing Completions Away]]</f>
        <v>14</v>
      </c>
      <c r="P420" s="7">
        <f>Table1[[#This Row],[Passing Attempts Home]]-Table1[[#This Row],[Passing Completions Home]]</f>
        <v>9</v>
      </c>
      <c r="Q420" s="7"/>
    </row>
    <row r="421" spans="1:17" x14ac:dyDescent="0.3">
      <c r="A421" t="s">
        <v>1128</v>
      </c>
      <c r="B421" t="s">
        <v>846</v>
      </c>
      <c r="C421" t="s">
        <v>4813</v>
      </c>
      <c r="D421">
        <v>1390</v>
      </c>
      <c r="E421" s="3">
        <f>Table1[[#This Row],[Percent Home]]</f>
        <v>0.5</v>
      </c>
      <c r="F421" s="3">
        <f>Table1[[#This Row],[Percent Away]]</f>
        <v>0.60606060606060608</v>
      </c>
      <c r="G421">
        <v>21</v>
      </c>
      <c r="H421">
        <v>20</v>
      </c>
      <c r="I421" s="2">
        <f>SUMIFS('Player Stats'!D:D, 'Player Stats'!B:B, Table1[[#This Row],[Away Team]], 'Player Stats'!A:A, Table1[[#This Row],[id]])</f>
        <v>33</v>
      </c>
      <c r="J421" s="2">
        <f>SUMIFS('Player Stats'!D:D, 'Player Stats'!B:B, Table1[[#This Row],[Home Team]], 'Player Stats'!A:A, Table1[[#This Row],[id]])</f>
        <v>18</v>
      </c>
      <c r="K421">
        <f>SUMIFS('Player Stats'!F:F, 'Player Stats'!B:B, Table1[[#This Row],[Away Team]], 'Player Stats'!A:A, Table1[[#This Row],[id]])</f>
        <v>20</v>
      </c>
      <c r="L421">
        <f>SUMIFS('Player Stats'!F:F, 'Player Stats'!B:B,Table1[[#This Row],[Home Team]], 'Player Stats'!A:A, Table1[[#This Row],[id]])</f>
        <v>9</v>
      </c>
      <c r="M421" s="3">
        <f>Table1[[#This Row],[Passing Completions Home]]/Table1[[#This Row],[Passing Attempts Home]]</f>
        <v>0.5</v>
      </c>
      <c r="N421" s="3">
        <f>Table1[[#This Row],[Passing Completions Away]]/Table1[[#This Row],[Passing Attemps Away]]</f>
        <v>0.60606060606060608</v>
      </c>
      <c r="O421" s="7">
        <f>Table1[[#This Row],[Passing Attemps Away]]-Table1[[#This Row],[Passing Completions Away]]</f>
        <v>13</v>
      </c>
      <c r="P421" s="7">
        <f>Table1[[#This Row],[Passing Attempts Home]]-Table1[[#This Row],[Passing Completions Home]]</f>
        <v>9</v>
      </c>
      <c r="Q421" s="7"/>
    </row>
    <row r="422" spans="1:17" x14ac:dyDescent="0.3">
      <c r="A422" t="s">
        <v>846</v>
      </c>
      <c r="B422" t="s">
        <v>650</v>
      </c>
      <c r="C422" t="s">
        <v>4823</v>
      </c>
      <c r="D422">
        <v>16245</v>
      </c>
      <c r="E422" s="3">
        <f>Table1[[#This Row],[Percent Home]]</f>
        <v>0.65217391304347827</v>
      </c>
      <c r="F422" s="3">
        <f>Table1[[#This Row],[Percent Away]]</f>
        <v>0.5714285714285714</v>
      </c>
      <c r="G422">
        <v>21</v>
      </c>
      <c r="H422">
        <v>19</v>
      </c>
      <c r="I422" s="2">
        <f>SUMIFS('Player Stats'!D:D, 'Player Stats'!B:B, Table1[[#This Row],[Away Team]], 'Player Stats'!A:A, Table1[[#This Row],[id]])</f>
        <v>21</v>
      </c>
      <c r="J422" s="2">
        <f>SUMIFS('Player Stats'!D:D, 'Player Stats'!B:B, Table1[[#This Row],[Home Team]], 'Player Stats'!A:A, Table1[[#This Row],[id]])</f>
        <v>23</v>
      </c>
      <c r="K422">
        <f>SUMIFS('Player Stats'!F:F, 'Player Stats'!B:B, Table1[[#This Row],[Away Team]], 'Player Stats'!A:A, Table1[[#This Row],[id]])</f>
        <v>12</v>
      </c>
      <c r="L422">
        <f>SUMIFS('Player Stats'!F:F, 'Player Stats'!B:B,Table1[[#This Row],[Home Team]], 'Player Stats'!A:A, Table1[[#This Row],[id]])</f>
        <v>15</v>
      </c>
      <c r="M422" s="3">
        <f>Table1[[#This Row],[Passing Completions Home]]/Table1[[#This Row],[Passing Attempts Home]]</f>
        <v>0.65217391304347827</v>
      </c>
      <c r="N422" s="3">
        <f>Table1[[#This Row],[Passing Completions Away]]/Table1[[#This Row],[Passing Attemps Away]]</f>
        <v>0.5714285714285714</v>
      </c>
      <c r="O422" s="7">
        <f>Table1[[#This Row],[Passing Attemps Away]]-Table1[[#This Row],[Passing Completions Away]]</f>
        <v>9</v>
      </c>
      <c r="P422" s="7">
        <f>Table1[[#This Row],[Passing Attempts Home]]-Table1[[#This Row],[Passing Completions Home]]</f>
        <v>8</v>
      </c>
      <c r="Q422" s="7"/>
    </row>
    <row r="423" spans="1:17" x14ac:dyDescent="0.3">
      <c r="A423" t="s">
        <v>343</v>
      </c>
      <c r="B423" t="s">
        <v>433</v>
      </c>
      <c r="C423" t="s">
        <v>4814</v>
      </c>
      <c r="D423">
        <v>17749</v>
      </c>
      <c r="E423" s="3">
        <f>Table1[[#This Row],[Percent Home]]</f>
        <v>0.54166666666666663</v>
      </c>
      <c r="F423" s="3">
        <f>Table1[[#This Row],[Percent Away]]</f>
        <v>0.63157894736842102</v>
      </c>
      <c r="G423">
        <v>17</v>
      </c>
      <c r="H423">
        <v>23</v>
      </c>
      <c r="I423" s="2">
        <f>SUMIFS('Player Stats'!D:D, 'Player Stats'!B:B, Table1[[#This Row],[Away Team]], 'Player Stats'!A:A, Table1[[#This Row],[id]])</f>
        <v>19</v>
      </c>
      <c r="J423" s="2">
        <f>SUMIFS('Player Stats'!D:D, 'Player Stats'!B:B, Table1[[#This Row],[Home Team]], 'Player Stats'!A:A, Table1[[#This Row],[id]])</f>
        <v>48</v>
      </c>
      <c r="K423">
        <f>SUMIFS('Player Stats'!F:F, 'Player Stats'!B:B, Table1[[#This Row],[Away Team]], 'Player Stats'!A:A, Table1[[#This Row],[id]])</f>
        <v>12</v>
      </c>
      <c r="L423">
        <f>SUMIFS('Player Stats'!F:F, 'Player Stats'!B:B,Table1[[#This Row],[Home Team]], 'Player Stats'!A:A, Table1[[#This Row],[id]])</f>
        <v>26</v>
      </c>
      <c r="M423" s="3">
        <f>Table1[[#This Row],[Passing Completions Home]]/Table1[[#This Row],[Passing Attempts Home]]</f>
        <v>0.54166666666666663</v>
      </c>
      <c r="N423" s="3">
        <f>Table1[[#This Row],[Passing Completions Away]]/Table1[[#This Row],[Passing Attemps Away]]</f>
        <v>0.63157894736842102</v>
      </c>
      <c r="O423" s="7">
        <f>Table1[[#This Row],[Passing Attemps Away]]-Table1[[#This Row],[Passing Completions Away]]</f>
        <v>7</v>
      </c>
      <c r="P423" s="7">
        <f>Table1[[#This Row],[Passing Attempts Home]]-Table1[[#This Row],[Passing Completions Home]]</f>
        <v>22</v>
      </c>
      <c r="Q423" s="7"/>
    </row>
    <row r="424" spans="1:17" x14ac:dyDescent="0.3">
      <c r="A424" t="s">
        <v>2133</v>
      </c>
      <c r="B424" t="s">
        <v>1473</v>
      </c>
      <c r="C424" t="s">
        <v>4805</v>
      </c>
      <c r="D424">
        <v>17748</v>
      </c>
      <c r="E424" s="3">
        <f>Table1[[#This Row],[Percent Home]]</f>
        <v>0.54166666666666663</v>
      </c>
      <c r="F424" s="3">
        <f>Table1[[#This Row],[Percent Away]]</f>
        <v>0.4358974358974359</v>
      </c>
      <c r="G424">
        <v>27</v>
      </c>
      <c r="H424">
        <v>13</v>
      </c>
      <c r="I424" s="2">
        <f>SUMIFS('Player Stats'!D:D, 'Player Stats'!B:B, Table1[[#This Row],[Away Team]], 'Player Stats'!A:A, Table1[[#This Row],[id]])</f>
        <v>39</v>
      </c>
      <c r="J424" s="2">
        <f>SUMIFS('Player Stats'!D:D, 'Player Stats'!B:B, Table1[[#This Row],[Home Team]], 'Player Stats'!A:A, Table1[[#This Row],[id]])</f>
        <v>24</v>
      </c>
      <c r="K424">
        <f>SUMIFS('Player Stats'!F:F, 'Player Stats'!B:B, Table1[[#This Row],[Away Team]], 'Player Stats'!A:A, Table1[[#This Row],[id]])</f>
        <v>17</v>
      </c>
      <c r="L424">
        <f>SUMIFS('Player Stats'!F:F, 'Player Stats'!B:B,Table1[[#This Row],[Home Team]], 'Player Stats'!A:A, Table1[[#This Row],[id]])</f>
        <v>13</v>
      </c>
      <c r="M424" s="3">
        <f>Table1[[#This Row],[Passing Completions Home]]/Table1[[#This Row],[Passing Attempts Home]]</f>
        <v>0.54166666666666663</v>
      </c>
      <c r="N424" s="3">
        <f>Table1[[#This Row],[Passing Completions Away]]/Table1[[#This Row],[Passing Attemps Away]]</f>
        <v>0.4358974358974359</v>
      </c>
      <c r="O424" s="7">
        <f>Table1[[#This Row],[Passing Attemps Away]]-Table1[[#This Row],[Passing Completions Away]]</f>
        <v>22</v>
      </c>
      <c r="P424" s="7">
        <f>Table1[[#This Row],[Passing Attempts Home]]-Table1[[#This Row],[Passing Completions Home]]</f>
        <v>11</v>
      </c>
      <c r="Q424" s="7"/>
    </row>
    <row r="425" spans="1:17" x14ac:dyDescent="0.3">
      <c r="A425" t="s">
        <v>626</v>
      </c>
      <c r="B425" t="s">
        <v>806</v>
      </c>
      <c r="C425" t="s">
        <v>4811</v>
      </c>
      <c r="D425">
        <v>7306</v>
      </c>
      <c r="E425" s="3">
        <f>Table1[[#This Row],[Percent Home]]</f>
        <v>0.62962962962962965</v>
      </c>
      <c r="F425" s="3">
        <f>Table1[[#This Row],[Percent Away]]</f>
        <v>0.42857142857142855</v>
      </c>
      <c r="G425">
        <v>33</v>
      </c>
      <c r="H425">
        <v>7</v>
      </c>
      <c r="I425" s="2">
        <f>SUMIFS('Player Stats'!D:D, 'Player Stats'!B:B, Table1[[#This Row],[Away Team]], 'Player Stats'!A:A, Table1[[#This Row],[id]])</f>
        <v>35</v>
      </c>
      <c r="J425" s="2">
        <f>SUMIFS('Player Stats'!D:D, 'Player Stats'!B:B, Table1[[#This Row],[Home Team]], 'Player Stats'!A:A, Table1[[#This Row],[id]])</f>
        <v>27</v>
      </c>
      <c r="K425">
        <f>SUMIFS('Player Stats'!F:F, 'Player Stats'!B:B, Table1[[#This Row],[Away Team]], 'Player Stats'!A:A, Table1[[#This Row],[id]])</f>
        <v>15</v>
      </c>
      <c r="L425">
        <f>SUMIFS('Player Stats'!F:F, 'Player Stats'!B:B,Table1[[#This Row],[Home Team]], 'Player Stats'!A:A, Table1[[#This Row],[id]])</f>
        <v>17</v>
      </c>
      <c r="M425" s="3">
        <f>Table1[[#This Row],[Passing Completions Home]]/Table1[[#This Row],[Passing Attempts Home]]</f>
        <v>0.62962962962962965</v>
      </c>
      <c r="N425" s="3">
        <f>Table1[[#This Row],[Passing Completions Away]]/Table1[[#This Row],[Passing Attemps Away]]</f>
        <v>0.42857142857142855</v>
      </c>
      <c r="O425" s="7">
        <f>Table1[[#This Row],[Passing Attemps Away]]-Table1[[#This Row],[Passing Completions Away]]</f>
        <v>20</v>
      </c>
      <c r="P425" s="7">
        <f>Table1[[#This Row],[Passing Attempts Home]]-Table1[[#This Row],[Passing Completions Home]]</f>
        <v>10</v>
      </c>
      <c r="Q425" s="7"/>
    </row>
    <row r="426" spans="1:17" x14ac:dyDescent="0.3">
      <c r="A426" t="s">
        <v>4055</v>
      </c>
      <c r="B426" t="s">
        <v>4056</v>
      </c>
      <c r="C426" t="s">
        <v>4856</v>
      </c>
      <c r="D426">
        <v>5886</v>
      </c>
      <c r="E426" s="3">
        <f>Table1[[#This Row],[Percent Home]]</f>
        <v>0.45454545454545453</v>
      </c>
      <c r="F426" s="3">
        <f>Table1[[#This Row],[Percent Away]]</f>
        <v>0.6</v>
      </c>
      <c r="G426">
        <v>0</v>
      </c>
      <c r="H426">
        <v>40</v>
      </c>
      <c r="I426" s="2">
        <f>SUMIFS('Player Stats'!D:D, 'Player Stats'!B:B, Table1[[#This Row],[Away Team]], 'Player Stats'!A:A, Table1[[#This Row],[id]])</f>
        <v>20</v>
      </c>
      <c r="J426" s="2">
        <f>SUMIFS('Player Stats'!D:D, 'Player Stats'!B:B, Table1[[#This Row],[Home Team]], 'Player Stats'!A:A, Table1[[#This Row],[id]])</f>
        <v>22</v>
      </c>
      <c r="K426">
        <f>SUMIFS('Player Stats'!F:F, 'Player Stats'!B:B, Table1[[#This Row],[Away Team]], 'Player Stats'!A:A, Table1[[#This Row],[id]])</f>
        <v>12</v>
      </c>
      <c r="L426">
        <f>SUMIFS('Player Stats'!F:F, 'Player Stats'!B:B,Table1[[#This Row],[Home Team]], 'Player Stats'!A:A, Table1[[#This Row],[id]])</f>
        <v>10</v>
      </c>
      <c r="M426" s="3">
        <f>Table1[[#This Row],[Passing Completions Home]]/Table1[[#This Row],[Passing Attempts Home]]</f>
        <v>0.45454545454545453</v>
      </c>
      <c r="N426" s="3">
        <f>Table1[[#This Row],[Passing Completions Away]]/Table1[[#This Row],[Passing Attemps Away]]</f>
        <v>0.6</v>
      </c>
      <c r="O426" s="7">
        <f>Table1[[#This Row],[Passing Attemps Away]]-Table1[[#This Row],[Passing Completions Away]]</f>
        <v>8</v>
      </c>
      <c r="P426" s="7">
        <f>Table1[[#This Row],[Passing Attempts Home]]-Table1[[#This Row],[Passing Completions Home]]</f>
        <v>12</v>
      </c>
      <c r="Q426" s="7"/>
    </row>
    <row r="427" spans="1:17" x14ac:dyDescent="0.3">
      <c r="A427" t="s">
        <v>1128</v>
      </c>
      <c r="B427" t="s">
        <v>41</v>
      </c>
      <c r="C427" t="s">
        <v>4786</v>
      </c>
      <c r="D427">
        <v>4385</v>
      </c>
      <c r="E427" s="3">
        <f>Table1[[#This Row],[Percent Home]]</f>
        <v>0.52941176470588236</v>
      </c>
      <c r="F427" s="3">
        <f>Table1[[#This Row],[Percent Away]]</f>
        <v>0.54545454545454541</v>
      </c>
      <c r="G427">
        <v>13</v>
      </c>
      <c r="H427">
        <v>27</v>
      </c>
      <c r="I427" s="2">
        <f>SUMIFS('Player Stats'!D:D, 'Player Stats'!B:B, Table1[[#This Row],[Away Team]], 'Player Stats'!A:A, Table1[[#This Row],[id]])</f>
        <v>22</v>
      </c>
      <c r="J427" s="2">
        <f>SUMIFS('Player Stats'!D:D, 'Player Stats'!B:B, Table1[[#This Row],[Home Team]], 'Player Stats'!A:A, Table1[[#This Row],[id]])</f>
        <v>34</v>
      </c>
      <c r="K427">
        <f>SUMIFS('Player Stats'!F:F, 'Player Stats'!B:B, Table1[[#This Row],[Away Team]], 'Player Stats'!A:A, Table1[[#This Row],[id]])</f>
        <v>12</v>
      </c>
      <c r="L427">
        <f>SUMIFS('Player Stats'!F:F, 'Player Stats'!B:B,Table1[[#This Row],[Home Team]], 'Player Stats'!A:A, Table1[[#This Row],[id]])</f>
        <v>18</v>
      </c>
      <c r="M427" s="3">
        <f>Table1[[#This Row],[Passing Completions Home]]/Table1[[#This Row],[Passing Attempts Home]]</f>
        <v>0.52941176470588236</v>
      </c>
      <c r="N427" s="3">
        <f>Table1[[#This Row],[Passing Completions Away]]/Table1[[#This Row],[Passing Attemps Away]]</f>
        <v>0.54545454545454541</v>
      </c>
      <c r="O427" s="7">
        <f>Table1[[#This Row],[Passing Attemps Away]]-Table1[[#This Row],[Passing Completions Away]]</f>
        <v>10</v>
      </c>
      <c r="P427" s="7">
        <f>Table1[[#This Row],[Passing Attempts Home]]-Table1[[#This Row],[Passing Completions Home]]</f>
        <v>16</v>
      </c>
      <c r="Q427" s="7"/>
    </row>
    <row r="428" spans="1:17" x14ac:dyDescent="0.3">
      <c r="A428" t="s">
        <v>648</v>
      </c>
      <c r="B428" t="s">
        <v>730</v>
      </c>
      <c r="C428" t="s">
        <v>4824</v>
      </c>
      <c r="D428">
        <v>4407</v>
      </c>
      <c r="E428" s="3">
        <f>Table1[[#This Row],[Percent Home]]</f>
        <v>0.42857142857142855</v>
      </c>
      <c r="F428" s="3">
        <f>Table1[[#This Row],[Percent Away]]</f>
        <v>0.66666666666666663</v>
      </c>
      <c r="G428">
        <v>13</v>
      </c>
      <c r="H428">
        <v>26</v>
      </c>
      <c r="I428" s="2">
        <f>SUMIFS('Player Stats'!D:D, 'Player Stats'!B:B, Table1[[#This Row],[Away Team]], 'Player Stats'!A:A, Table1[[#This Row],[id]])</f>
        <v>15</v>
      </c>
      <c r="J428" s="2">
        <f>SUMIFS('Player Stats'!D:D, 'Player Stats'!B:B, Table1[[#This Row],[Home Team]], 'Player Stats'!A:A, Table1[[#This Row],[id]])</f>
        <v>14</v>
      </c>
      <c r="K428">
        <f>SUMIFS('Player Stats'!F:F, 'Player Stats'!B:B, Table1[[#This Row],[Away Team]], 'Player Stats'!A:A, Table1[[#This Row],[id]])</f>
        <v>10</v>
      </c>
      <c r="L428">
        <f>SUMIFS('Player Stats'!F:F, 'Player Stats'!B:B,Table1[[#This Row],[Home Team]], 'Player Stats'!A:A, Table1[[#This Row],[id]])</f>
        <v>6</v>
      </c>
      <c r="M428" s="3">
        <f>Table1[[#This Row],[Passing Completions Home]]/Table1[[#This Row],[Passing Attempts Home]]</f>
        <v>0.42857142857142855</v>
      </c>
      <c r="N428" s="3">
        <f>Table1[[#This Row],[Passing Completions Away]]/Table1[[#This Row],[Passing Attemps Away]]</f>
        <v>0.66666666666666663</v>
      </c>
      <c r="O428" s="7">
        <f>Table1[[#This Row],[Passing Attemps Away]]-Table1[[#This Row],[Passing Completions Away]]</f>
        <v>5</v>
      </c>
      <c r="P428" s="7">
        <f>Table1[[#This Row],[Passing Attempts Home]]-Table1[[#This Row],[Passing Completions Home]]</f>
        <v>8</v>
      </c>
      <c r="Q428" s="7"/>
    </row>
    <row r="429" spans="1:17" x14ac:dyDescent="0.3">
      <c r="A429" t="s">
        <v>501</v>
      </c>
      <c r="B429" t="s">
        <v>2411</v>
      </c>
      <c r="C429" t="s">
        <v>4859</v>
      </c>
      <c r="D429">
        <v>5893</v>
      </c>
      <c r="E429" s="3">
        <f>Table1[[#This Row],[Percent Home]]</f>
        <v>0.64516129032258063</v>
      </c>
      <c r="F429" s="3">
        <f>Table1[[#This Row],[Percent Away]]</f>
        <v>0.69230769230769229</v>
      </c>
      <c r="G429">
        <v>23</v>
      </c>
      <c r="H429">
        <v>16</v>
      </c>
      <c r="I429" s="2">
        <f>SUMIFS('Player Stats'!D:D, 'Player Stats'!B:B, Table1[[#This Row],[Away Team]], 'Player Stats'!A:A, Table1[[#This Row],[id]])</f>
        <v>26</v>
      </c>
      <c r="J429" s="2">
        <f>SUMIFS('Player Stats'!D:D, 'Player Stats'!B:B, Table1[[#This Row],[Home Team]], 'Player Stats'!A:A, Table1[[#This Row],[id]])</f>
        <v>31</v>
      </c>
      <c r="K429">
        <f>SUMIFS('Player Stats'!F:F, 'Player Stats'!B:B, Table1[[#This Row],[Away Team]], 'Player Stats'!A:A, Table1[[#This Row],[id]])</f>
        <v>18</v>
      </c>
      <c r="L429">
        <f>SUMIFS('Player Stats'!F:F, 'Player Stats'!B:B,Table1[[#This Row],[Home Team]], 'Player Stats'!A:A, Table1[[#This Row],[id]])</f>
        <v>20</v>
      </c>
      <c r="M429" s="3">
        <f>Table1[[#This Row],[Passing Completions Home]]/Table1[[#This Row],[Passing Attempts Home]]</f>
        <v>0.64516129032258063</v>
      </c>
      <c r="N429" s="3">
        <f>Table1[[#This Row],[Passing Completions Away]]/Table1[[#This Row],[Passing Attemps Away]]</f>
        <v>0.69230769230769229</v>
      </c>
      <c r="O429" s="7">
        <f>Table1[[#This Row],[Passing Attemps Away]]-Table1[[#This Row],[Passing Completions Away]]</f>
        <v>8</v>
      </c>
      <c r="P429" s="7">
        <f>Table1[[#This Row],[Passing Attempts Home]]-Table1[[#This Row],[Passing Completions Home]]</f>
        <v>11</v>
      </c>
      <c r="Q429" s="7"/>
    </row>
    <row r="430" spans="1:17" x14ac:dyDescent="0.3">
      <c r="A430" t="s">
        <v>1063</v>
      </c>
      <c r="B430" t="s">
        <v>118</v>
      </c>
      <c r="C430" t="s">
        <v>4854</v>
      </c>
      <c r="D430">
        <v>2894</v>
      </c>
      <c r="E430" s="3">
        <f>Table1[[#This Row],[Percent Home]]</f>
        <v>0.5</v>
      </c>
      <c r="F430" s="3">
        <f>Table1[[#This Row],[Percent Away]]</f>
        <v>0.61702127659574468</v>
      </c>
      <c r="G430">
        <v>23</v>
      </c>
      <c r="H430">
        <v>16</v>
      </c>
      <c r="I430" s="2">
        <f>SUMIFS('Player Stats'!D:D, 'Player Stats'!B:B, Table1[[#This Row],[Away Team]], 'Player Stats'!A:A, Table1[[#This Row],[id]])</f>
        <v>47</v>
      </c>
      <c r="J430" s="2">
        <f>SUMIFS('Player Stats'!D:D, 'Player Stats'!B:B, Table1[[#This Row],[Home Team]], 'Player Stats'!A:A, Table1[[#This Row],[id]])</f>
        <v>28</v>
      </c>
      <c r="K430">
        <f>SUMIFS('Player Stats'!F:F, 'Player Stats'!B:B, Table1[[#This Row],[Away Team]], 'Player Stats'!A:A, Table1[[#This Row],[id]])</f>
        <v>29</v>
      </c>
      <c r="L430">
        <f>SUMIFS('Player Stats'!F:F, 'Player Stats'!B:B,Table1[[#This Row],[Home Team]], 'Player Stats'!A:A, Table1[[#This Row],[id]])</f>
        <v>14</v>
      </c>
      <c r="M430" s="3">
        <f>Table1[[#This Row],[Passing Completions Home]]/Table1[[#This Row],[Passing Attempts Home]]</f>
        <v>0.5</v>
      </c>
      <c r="N430" s="3">
        <f>Table1[[#This Row],[Passing Completions Away]]/Table1[[#This Row],[Passing Attemps Away]]</f>
        <v>0.61702127659574468</v>
      </c>
      <c r="O430" s="7">
        <f>Table1[[#This Row],[Passing Attemps Away]]-Table1[[#This Row],[Passing Completions Away]]</f>
        <v>18</v>
      </c>
      <c r="P430" s="7">
        <f>Table1[[#This Row],[Passing Attempts Home]]-Table1[[#This Row],[Passing Completions Home]]</f>
        <v>14</v>
      </c>
      <c r="Q430" s="7"/>
    </row>
    <row r="431" spans="1:17" x14ac:dyDescent="0.3">
      <c r="A431" t="s">
        <v>769</v>
      </c>
      <c r="B431" t="s">
        <v>238</v>
      </c>
      <c r="C431" t="s">
        <v>4812</v>
      </c>
      <c r="D431">
        <v>1389</v>
      </c>
      <c r="E431" s="3">
        <f>Table1[[#This Row],[Percent Home]]</f>
        <v>0.4642857142857143</v>
      </c>
      <c r="F431" s="3">
        <f>Table1[[#This Row],[Percent Away]]</f>
        <v>0.64864864864864868</v>
      </c>
      <c r="G431">
        <v>22</v>
      </c>
      <c r="H431">
        <v>17</v>
      </c>
      <c r="I431" s="2">
        <f>SUMIFS('Player Stats'!D:D, 'Player Stats'!B:B, Table1[[#This Row],[Away Team]], 'Player Stats'!A:A, Table1[[#This Row],[id]])</f>
        <v>37</v>
      </c>
      <c r="J431" s="2">
        <f>SUMIFS('Player Stats'!D:D, 'Player Stats'!B:B, Table1[[#This Row],[Home Team]], 'Player Stats'!A:A, Table1[[#This Row],[id]])</f>
        <v>28</v>
      </c>
      <c r="K431">
        <f>SUMIFS('Player Stats'!F:F, 'Player Stats'!B:B, Table1[[#This Row],[Away Team]], 'Player Stats'!A:A, Table1[[#This Row],[id]])</f>
        <v>24</v>
      </c>
      <c r="L431">
        <f>SUMIFS('Player Stats'!F:F, 'Player Stats'!B:B,Table1[[#This Row],[Home Team]], 'Player Stats'!A:A, Table1[[#This Row],[id]])</f>
        <v>13</v>
      </c>
      <c r="M431" s="3">
        <f>Table1[[#This Row],[Passing Completions Home]]/Table1[[#This Row],[Passing Attempts Home]]</f>
        <v>0.4642857142857143</v>
      </c>
      <c r="N431" s="3">
        <f>Table1[[#This Row],[Passing Completions Away]]/Table1[[#This Row],[Passing Attemps Away]]</f>
        <v>0.64864864864864868</v>
      </c>
      <c r="O431" s="7">
        <f>Table1[[#This Row],[Passing Attemps Away]]-Table1[[#This Row],[Passing Completions Away]]</f>
        <v>13</v>
      </c>
      <c r="P431" s="7">
        <f>Table1[[#This Row],[Passing Attempts Home]]-Table1[[#This Row],[Passing Completions Home]]</f>
        <v>15</v>
      </c>
      <c r="Q431" s="7"/>
    </row>
    <row r="432" spans="1:17" x14ac:dyDescent="0.3">
      <c r="A432" t="s">
        <v>1078</v>
      </c>
      <c r="B432" t="s">
        <v>1063</v>
      </c>
      <c r="C432" t="s">
        <v>4854</v>
      </c>
      <c r="D432">
        <v>1383</v>
      </c>
      <c r="E432" s="3">
        <f>Table1[[#This Row],[Percent Home]]</f>
        <v>0.48717948717948717</v>
      </c>
      <c r="F432" s="3">
        <f>Table1[[#This Row],[Percent Away]]</f>
        <v>0.56666666666666665</v>
      </c>
      <c r="G432">
        <v>14</v>
      </c>
      <c r="H432">
        <v>25</v>
      </c>
      <c r="I432" s="2">
        <f>SUMIFS('Player Stats'!D:D, 'Player Stats'!B:B, Table1[[#This Row],[Away Team]], 'Player Stats'!A:A, Table1[[#This Row],[id]])</f>
        <v>30</v>
      </c>
      <c r="J432" s="2">
        <f>SUMIFS('Player Stats'!D:D, 'Player Stats'!B:B, Table1[[#This Row],[Home Team]], 'Player Stats'!A:A, Table1[[#This Row],[id]])</f>
        <v>39</v>
      </c>
      <c r="K432">
        <f>SUMIFS('Player Stats'!F:F, 'Player Stats'!B:B, Table1[[#This Row],[Away Team]], 'Player Stats'!A:A, Table1[[#This Row],[id]])</f>
        <v>17</v>
      </c>
      <c r="L432">
        <f>SUMIFS('Player Stats'!F:F, 'Player Stats'!B:B,Table1[[#This Row],[Home Team]], 'Player Stats'!A:A, Table1[[#This Row],[id]])</f>
        <v>19</v>
      </c>
      <c r="M432" s="3">
        <f>Table1[[#This Row],[Passing Completions Home]]/Table1[[#This Row],[Passing Attempts Home]]</f>
        <v>0.48717948717948717</v>
      </c>
      <c r="N432" s="3">
        <f>Table1[[#This Row],[Passing Completions Away]]/Table1[[#This Row],[Passing Attemps Away]]</f>
        <v>0.56666666666666665</v>
      </c>
      <c r="O432" s="7">
        <f>Table1[[#This Row],[Passing Attemps Away]]-Table1[[#This Row],[Passing Completions Away]]</f>
        <v>13</v>
      </c>
      <c r="P432" s="7">
        <f>Table1[[#This Row],[Passing Attempts Home]]-Table1[[#This Row],[Passing Completions Home]]</f>
        <v>20</v>
      </c>
      <c r="Q432" s="7"/>
    </row>
    <row r="433" spans="1:17" x14ac:dyDescent="0.3">
      <c r="A433" t="s">
        <v>767</v>
      </c>
      <c r="B433" t="s">
        <v>769</v>
      </c>
      <c r="C433" t="s">
        <v>4818</v>
      </c>
      <c r="D433">
        <v>27095</v>
      </c>
      <c r="E433" s="3">
        <f>Table1[[#This Row],[Percent Home]]</f>
        <v>0.37037037037037035</v>
      </c>
      <c r="F433" s="3">
        <f>Table1[[#This Row],[Percent Away]]</f>
        <v>0.55172413793103448</v>
      </c>
      <c r="G433">
        <v>9</v>
      </c>
      <c r="H433">
        <v>29</v>
      </c>
      <c r="I433" s="2">
        <f>SUMIFS('Player Stats'!D:D, 'Player Stats'!B:B, Table1[[#This Row],[Away Team]], 'Player Stats'!A:A, Table1[[#This Row],[id]])</f>
        <v>29</v>
      </c>
      <c r="J433" s="2">
        <f>SUMIFS('Player Stats'!D:D, 'Player Stats'!B:B, Table1[[#This Row],[Home Team]], 'Player Stats'!A:A, Table1[[#This Row],[id]])</f>
        <v>27</v>
      </c>
      <c r="K433">
        <f>SUMIFS('Player Stats'!F:F, 'Player Stats'!B:B, Table1[[#This Row],[Away Team]], 'Player Stats'!A:A, Table1[[#This Row],[id]])</f>
        <v>16</v>
      </c>
      <c r="L433">
        <f>SUMIFS('Player Stats'!F:F, 'Player Stats'!B:B,Table1[[#This Row],[Home Team]], 'Player Stats'!A:A, Table1[[#This Row],[id]])</f>
        <v>10</v>
      </c>
      <c r="M433" s="3">
        <f>Table1[[#This Row],[Passing Completions Home]]/Table1[[#This Row],[Passing Attempts Home]]</f>
        <v>0.37037037037037035</v>
      </c>
      <c r="N433" s="3">
        <f>Table1[[#This Row],[Passing Completions Away]]/Table1[[#This Row],[Passing Attemps Away]]</f>
        <v>0.55172413793103448</v>
      </c>
      <c r="O433" s="7">
        <f>Table1[[#This Row],[Passing Attemps Away]]-Table1[[#This Row],[Passing Completions Away]]</f>
        <v>13</v>
      </c>
      <c r="P433" s="7">
        <f>Table1[[#This Row],[Passing Attempts Home]]-Table1[[#This Row],[Passing Completions Home]]</f>
        <v>17</v>
      </c>
      <c r="Q433" s="7"/>
    </row>
    <row r="434" spans="1:17" x14ac:dyDescent="0.3">
      <c r="A434" t="s">
        <v>1242</v>
      </c>
      <c r="B434" t="s">
        <v>787</v>
      </c>
      <c r="C434" t="s">
        <v>4822</v>
      </c>
      <c r="D434">
        <v>25524</v>
      </c>
      <c r="E434" s="3">
        <f>Table1[[#This Row],[Percent Home]]</f>
        <v>0.80645161290322576</v>
      </c>
      <c r="F434" s="3">
        <f>Table1[[#This Row],[Percent Away]]</f>
        <v>0.48717948717948717</v>
      </c>
      <c r="G434">
        <v>38</v>
      </c>
      <c r="H434">
        <v>0</v>
      </c>
      <c r="I434" s="2">
        <f>SUMIFS('Player Stats'!D:D, 'Player Stats'!B:B, Table1[[#This Row],[Away Team]], 'Player Stats'!A:A, Table1[[#This Row],[id]])</f>
        <v>39</v>
      </c>
      <c r="J434" s="2">
        <f>SUMIFS('Player Stats'!D:D, 'Player Stats'!B:B, Table1[[#This Row],[Home Team]], 'Player Stats'!A:A, Table1[[#This Row],[id]])</f>
        <v>31</v>
      </c>
      <c r="K434">
        <f>SUMIFS('Player Stats'!F:F, 'Player Stats'!B:B, Table1[[#This Row],[Away Team]], 'Player Stats'!A:A, Table1[[#This Row],[id]])</f>
        <v>19</v>
      </c>
      <c r="L434">
        <f>SUMIFS('Player Stats'!F:F, 'Player Stats'!B:B,Table1[[#This Row],[Home Team]], 'Player Stats'!A:A, Table1[[#This Row],[id]])</f>
        <v>25</v>
      </c>
      <c r="M434" s="3">
        <f>Table1[[#This Row],[Passing Completions Home]]/Table1[[#This Row],[Passing Attempts Home]]</f>
        <v>0.80645161290322576</v>
      </c>
      <c r="N434" s="3">
        <f>Table1[[#This Row],[Passing Completions Away]]/Table1[[#This Row],[Passing Attemps Away]]</f>
        <v>0.48717948717948717</v>
      </c>
      <c r="O434" s="7">
        <f>Table1[[#This Row],[Passing Attemps Away]]-Table1[[#This Row],[Passing Completions Away]]</f>
        <v>20</v>
      </c>
      <c r="P434" s="7">
        <f>Table1[[#This Row],[Passing Attempts Home]]-Table1[[#This Row],[Passing Completions Home]]</f>
        <v>6</v>
      </c>
      <c r="Q434" s="7"/>
    </row>
    <row r="435" spans="1:17" x14ac:dyDescent="0.3">
      <c r="A435" t="s">
        <v>610</v>
      </c>
      <c r="B435" t="s">
        <v>1542</v>
      </c>
      <c r="C435" t="s">
        <v>4828</v>
      </c>
      <c r="D435">
        <v>23956</v>
      </c>
      <c r="E435" s="3">
        <f>Table1[[#This Row],[Percent Home]]</f>
        <v>0.52</v>
      </c>
      <c r="F435" s="3">
        <f>Table1[[#This Row],[Percent Away]]</f>
        <v>0.52173913043478259</v>
      </c>
      <c r="G435">
        <v>7</v>
      </c>
      <c r="H435">
        <v>31</v>
      </c>
      <c r="I435" s="2">
        <f>SUMIFS('Player Stats'!D:D, 'Player Stats'!B:B, Table1[[#This Row],[Away Team]], 'Player Stats'!A:A, Table1[[#This Row],[id]])</f>
        <v>23</v>
      </c>
      <c r="J435" s="2">
        <f>SUMIFS('Player Stats'!D:D, 'Player Stats'!B:B, Table1[[#This Row],[Home Team]], 'Player Stats'!A:A, Table1[[#This Row],[id]])</f>
        <v>25</v>
      </c>
      <c r="K435">
        <f>SUMIFS('Player Stats'!F:F, 'Player Stats'!B:B, Table1[[#This Row],[Away Team]], 'Player Stats'!A:A, Table1[[#This Row],[id]])</f>
        <v>12</v>
      </c>
      <c r="L435">
        <f>SUMIFS('Player Stats'!F:F, 'Player Stats'!B:B,Table1[[#This Row],[Home Team]], 'Player Stats'!A:A, Table1[[#This Row],[id]])</f>
        <v>13</v>
      </c>
      <c r="M435" s="3">
        <f>Table1[[#This Row],[Passing Completions Home]]/Table1[[#This Row],[Passing Attempts Home]]</f>
        <v>0.52</v>
      </c>
      <c r="N435" s="3">
        <f>Table1[[#This Row],[Passing Completions Away]]/Table1[[#This Row],[Passing Attemps Away]]</f>
        <v>0.52173913043478259</v>
      </c>
      <c r="O435" s="7">
        <f>Table1[[#This Row],[Passing Attemps Away]]-Table1[[#This Row],[Passing Completions Away]]</f>
        <v>11</v>
      </c>
      <c r="P435" s="7">
        <f>Table1[[#This Row],[Passing Attempts Home]]-Table1[[#This Row],[Passing Completions Home]]</f>
        <v>12</v>
      </c>
      <c r="Q435" s="7"/>
    </row>
    <row r="436" spans="1:17" x14ac:dyDescent="0.3">
      <c r="A436" t="s">
        <v>1777</v>
      </c>
      <c r="B436" t="s">
        <v>455</v>
      </c>
      <c r="C436" t="s">
        <v>4808</v>
      </c>
      <c r="D436">
        <v>20813</v>
      </c>
      <c r="E436" s="3">
        <f>Table1[[#This Row],[Percent Home]]</f>
        <v>0.44827586206896552</v>
      </c>
      <c r="F436" s="3">
        <f>Table1[[#This Row],[Percent Away]]</f>
        <v>0.65517241379310343</v>
      </c>
      <c r="G436">
        <v>17</v>
      </c>
      <c r="H436">
        <v>21</v>
      </c>
      <c r="I436" s="2">
        <f>SUMIFS('Player Stats'!D:D, 'Player Stats'!B:B, Table1[[#This Row],[Away Team]], 'Player Stats'!A:A, Table1[[#This Row],[id]])</f>
        <v>29</v>
      </c>
      <c r="J436" s="2">
        <f>SUMIFS('Player Stats'!D:D, 'Player Stats'!B:B, Table1[[#This Row],[Home Team]], 'Player Stats'!A:A, Table1[[#This Row],[id]])</f>
        <v>29</v>
      </c>
      <c r="K436">
        <f>SUMIFS('Player Stats'!F:F, 'Player Stats'!B:B, Table1[[#This Row],[Away Team]], 'Player Stats'!A:A, Table1[[#This Row],[id]])</f>
        <v>19</v>
      </c>
      <c r="L436">
        <f>SUMIFS('Player Stats'!F:F, 'Player Stats'!B:B,Table1[[#This Row],[Home Team]], 'Player Stats'!A:A, Table1[[#This Row],[id]])</f>
        <v>13</v>
      </c>
      <c r="M436" s="3">
        <f>Table1[[#This Row],[Passing Completions Home]]/Table1[[#This Row],[Passing Attempts Home]]</f>
        <v>0.44827586206896552</v>
      </c>
      <c r="N436" s="3">
        <f>Table1[[#This Row],[Passing Completions Away]]/Table1[[#This Row],[Passing Attemps Away]]</f>
        <v>0.65517241379310343</v>
      </c>
      <c r="O436" s="7">
        <f>Table1[[#This Row],[Passing Attemps Away]]-Table1[[#This Row],[Passing Completions Away]]</f>
        <v>10</v>
      </c>
      <c r="P436" s="7">
        <f>Table1[[#This Row],[Passing Attempts Home]]-Table1[[#This Row],[Passing Completions Home]]</f>
        <v>16</v>
      </c>
      <c r="Q436" s="7"/>
    </row>
    <row r="437" spans="1:17" x14ac:dyDescent="0.3">
      <c r="A437" t="s">
        <v>828</v>
      </c>
      <c r="B437" t="s">
        <v>746</v>
      </c>
      <c r="C437" t="s">
        <v>4816</v>
      </c>
      <c r="D437">
        <v>14751</v>
      </c>
      <c r="E437" s="3">
        <f>Table1[[#This Row],[Percent Home]]</f>
        <v>0.22222222222222221</v>
      </c>
      <c r="F437" s="3">
        <f>Table1[[#This Row],[Percent Away]]</f>
        <v>0.58620689655172409</v>
      </c>
      <c r="G437">
        <v>14</v>
      </c>
      <c r="H437">
        <v>24</v>
      </c>
      <c r="I437" s="2">
        <f>SUMIFS('Player Stats'!D:D, 'Player Stats'!B:B, Table1[[#This Row],[Away Team]], 'Player Stats'!A:A, Table1[[#This Row],[id]])</f>
        <v>29</v>
      </c>
      <c r="J437" s="2">
        <f>SUMIFS('Player Stats'!D:D, 'Player Stats'!B:B, Table1[[#This Row],[Home Team]], 'Player Stats'!A:A, Table1[[#This Row],[id]])</f>
        <v>9</v>
      </c>
      <c r="K437">
        <f>SUMIFS('Player Stats'!F:F, 'Player Stats'!B:B, Table1[[#This Row],[Away Team]], 'Player Stats'!A:A, Table1[[#This Row],[id]])</f>
        <v>17</v>
      </c>
      <c r="L437">
        <f>SUMIFS('Player Stats'!F:F, 'Player Stats'!B:B,Table1[[#This Row],[Home Team]], 'Player Stats'!A:A, Table1[[#This Row],[id]])</f>
        <v>2</v>
      </c>
      <c r="M437" s="3">
        <f>Table1[[#This Row],[Passing Completions Home]]/Table1[[#This Row],[Passing Attempts Home]]</f>
        <v>0.22222222222222221</v>
      </c>
      <c r="N437" s="3">
        <f>Table1[[#This Row],[Passing Completions Away]]/Table1[[#This Row],[Passing Attemps Away]]</f>
        <v>0.58620689655172409</v>
      </c>
      <c r="O437" s="7">
        <f>Table1[[#This Row],[Passing Attemps Away]]-Table1[[#This Row],[Passing Completions Away]]</f>
        <v>12</v>
      </c>
      <c r="P437" s="7">
        <f>Table1[[#This Row],[Passing Attempts Home]]-Table1[[#This Row],[Passing Completions Home]]</f>
        <v>7</v>
      </c>
      <c r="Q437" s="7"/>
    </row>
    <row r="438" spans="1:17" x14ac:dyDescent="0.3">
      <c r="A438" t="s">
        <v>826</v>
      </c>
      <c r="B438" t="s">
        <v>886</v>
      </c>
      <c r="C438" t="s">
        <v>4839</v>
      </c>
      <c r="D438">
        <v>13259</v>
      </c>
      <c r="E438" s="3">
        <f>Table1[[#This Row],[Percent Home]]</f>
        <v>0.63414634146341464</v>
      </c>
      <c r="F438" s="3">
        <f>Table1[[#This Row],[Percent Away]]</f>
        <v>0.6</v>
      </c>
      <c r="G438">
        <v>14</v>
      </c>
      <c r="H438">
        <v>24</v>
      </c>
      <c r="I438" s="2">
        <f>SUMIFS('Player Stats'!D:D, 'Player Stats'!B:B, Table1[[#This Row],[Away Team]], 'Player Stats'!A:A, Table1[[#This Row],[id]])</f>
        <v>30</v>
      </c>
      <c r="J438" s="2">
        <f>SUMIFS('Player Stats'!D:D, 'Player Stats'!B:B, Table1[[#This Row],[Home Team]], 'Player Stats'!A:A, Table1[[#This Row],[id]])</f>
        <v>41</v>
      </c>
      <c r="K438">
        <f>SUMIFS('Player Stats'!F:F, 'Player Stats'!B:B, Table1[[#This Row],[Away Team]], 'Player Stats'!A:A, Table1[[#This Row],[id]])</f>
        <v>18</v>
      </c>
      <c r="L438">
        <f>SUMIFS('Player Stats'!F:F, 'Player Stats'!B:B,Table1[[#This Row],[Home Team]], 'Player Stats'!A:A, Table1[[#This Row],[id]])</f>
        <v>26</v>
      </c>
      <c r="M438" s="3">
        <f>Table1[[#This Row],[Passing Completions Home]]/Table1[[#This Row],[Passing Attempts Home]]</f>
        <v>0.63414634146341464</v>
      </c>
      <c r="N438" s="3">
        <f>Table1[[#This Row],[Passing Completions Away]]/Table1[[#This Row],[Passing Attemps Away]]</f>
        <v>0.6</v>
      </c>
      <c r="O438" s="7">
        <f>Table1[[#This Row],[Passing Attemps Away]]-Table1[[#This Row],[Passing Completions Away]]</f>
        <v>12</v>
      </c>
      <c r="P438" s="7">
        <f>Table1[[#This Row],[Passing Attempts Home]]-Table1[[#This Row],[Passing Completions Home]]</f>
        <v>15</v>
      </c>
      <c r="Q438" s="7"/>
    </row>
    <row r="439" spans="1:17" x14ac:dyDescent="0.3">
      <c r="A439" t="s">
        <v>301</v>
      </c>
      <c r="B439" t="s">
        <v>1078</v>
      </c>
      <c r="C439" t="s">
        <v>4831</v>
      </c>
      <c r="D439">
        <v>14726</v>
      </c>
      <c r="E439" s="3">
        <f>Table1[[#This Row],[Percent Home]]</f>
        <v>0.70588235294117652</v>
      </c>
      <c r="F439" s="3">
        <f>Table1[[#This Row],[Percent Away]]</f>
        <v>0.51851851851851849</v>
      </c>
      <c r="G439">
        <v>21</v>
      </c>
      <c r="H439">
        <v>17</v>
      </c>
      <c r="I439" s="2">
        <f>SUMIFS('Player Stats'!D:D, 'Player Stats'!B:B, Table1[[#This Row],[Away Team]], 'Player Stats'!A:A, Table1[[#This Row],[id]])</f>
        <v>27</v>
      </c>
      <c r="J439" s="2">
        <f>SUMIFS('Player Stats'!D:D, 'Player Stats'!B:B, Table1[[#This Row],[Home Team]], 'Player Stats'!A:A, Table1[[#This Row],[id]])</f>
        <v>17</v>
      </c>
      <c r="K439">
        <f>SUMIFS('Player Stats'!F:F, 'Player Stats'!B:B, Table1[[#This Row],[Away Team]], 'Player Stats'!A:A, Table1[[#This Row],[id]])</f>
        <v>14</v>
      </c>
      <c r="L439">
        <f>SUMIFS('Player Stats'!F:F, 'Player Stats'!B:B,Table1[[#This Row],[Home Team]], 'Player Stats'!A:A, Table1[[#This Row],[id]])</f>
        <v>12</v>
      </c>
      <c r="M439" s="3">
        <f>Table1[[#This Row],[Passing Completions Home]]/Table1[[#This Row],[Passing Attempts Home]]</f>
        <v>0.70588235294117652</v>
      </c>
      <c r="N439" s="3">
        <f>Table1[[#This Row],[Passing Completions Away]]/Table1[[#This Row],[Passing Attemps Away]]</f>
        <v>0.51851851851851849</v>
      </c>
      <c r="O439" s="7">
        <f>Table1[[#This Row],[Passing Attemps Away]]-Table1[[#This Row],[Passing Completions Away]]</f>
        <v>13</v>
      </c>
      <c r="P439" s="7">
        <f>Table1[[#This Row],[Passing Attempts Home]]-Table1[[#This Row],[Passing Completions Home]]</f>
        <v>5</v>
      </c>
      <c r="Q439" s="7"/>
    </row>
    <row r="440" spans="1:17" x14ac:dyDescent="0.3">
      <c r="A440" t="s">
        <v>692</v>
      </c>
      <c r="B440" t="s">
        <v>846</v>
      </c>
      <c r="C440" t="s">
        <v>4821</v>
      </c>
      <c r="D440">
        <v>11701</v>
      </c>
      <c r="E440" s="3">
        <f>Table1[[#This Row],[Percent Home]]</f>
        <v>0.56000000000000005</v>
      </c>
      <c r="F440" s="3">
        <f>Table1[[#This Row],[Percent Away]]</f>
        <v>0.58139534883720934</v>
      </c>
      <c r="G440">
        <v>17</v>
      </c>
      <c r="H440">
        <v>21</v>
      </c>
      <c r="I440" s="2">
        <f>SUMIFS('Player Stats'!D:D, 'Player Stats'!B:B, Table1[[#This Row],[Away Team]], 'Player Stats'!A:A, Table1[[#This Row],[id]])</f>
        <v>43</v>
      </c>
      <c r="J440" s="2">
        <f>SUMIFS('Player Stats'!D:D, 'Player Stats'!B:B, Table1[[#This Row],[Home Team]], 'Player Stats'!A:A, Table1[[#This Row],[id]])</f>
        <v>25</v>
      </c>
      <c r="K440">
        <f>SUMIFS('Player Stats'!F:F, 'Player Stats'!B:B, Table1[[#This Row],[Away Team]], 'Player Stats'!A:A, Table1[[#This Row],[id]])</f>
        <v>25</v>
      </c>
      <c r="L440">
        <f>SUMIFS('Player Stats'!F:F, 'Player Stats'!B:B,Table1[[#This Row],[Home Team]], 'Player Stats'!A:A, Table1[[#This Row],[id]])</f>
        <v>14</v>
      </c>
      <c r="M440" s="3">
        <f>Table1[[#This Row],[Passing Completions Home]]/Table1[[#This Row],[Passing Attempts Home]]</f>
        <v>0.56000000000000005</v>
      </c>
      <c r="N440" s="3">
        <f>Table1[[#This Row],[Passing Completions Away]]/Table1[[#This Row],[Passing Attemps Away]]</f>
        <v>0.58139534883720934</v>
      </c>
      <c r="O440" s="7">
        <f>Table1[[#This Row],[Passing Attemps Away]]-Table1[[#This Row],[Passing Completions Away]]</f>
        <v>18</v>
      </c>
      <c r="P440" s="7">
        <f>Table1[[#This Row],[Passing Attempts Home]]-Table1[[#This Row],[Passing Completions Home]]</f>
        <v>11</v>
      </c>
      <c r="Q440" s="7"/>
    </row>
    <row r="441" spans="1:17" x14ac:dyDescent="0.3">
      <c r="A441" t="s">
        <v>165</v>
      </c>
      <c r="B441" t="s">
        <v>554</v>
      </c>
      <c r="C441" t="s">
        <v>4795</v>
      </c>
      <c r="D441">
        <v>10199</v>
      </c>
      <c r="E441" s="3">
        <f>Table1[[#This Row],[Percent Home]]</f>
        <v>0.67647058823529416</v>
      </c>
      <c r="F441" s="3">
        <f>Table1[[#This Row],[Percent Away]]</f>
        <v>0.7407407407407407</v>
      </c>
      <c r="G441">
        <v>25</v>
      </c>
      <c r="H441">
        <v>13</v>
      </c>
      <c r="I441" s="2">
        <f>SUMIFS('Player Stats'!D:D, 'Player Stats'!B:B, Table1[[#This Row],[Away Team]], 'Player Stats'!A:A, Table1[[#This Row],[id]])</f>
        <v>27</v>
      </c>
      <c r="J441" s="2">
        <f>SUMIFS('Player Stats'!D:D, 'Player Stats'!B:B, Table1[[#This Row],[Home Team]], 'Player Stats'!A:A, Table1[[#This Row],[id]])</f>
        <v>34</v>
      </c>
      <c r="K441">
        <f>SUMIFS('Player Stats'!F:F, 'Player Stats'!B:B, Table1[[#This Row],[Away Team]], 'Player Stats'!A:A, Table1[[#This Row],[id]])</f>
        <v>20</v>
      </c>
      <c r="L441">
        <f>SUMIFS('Player Stats'!F:F, 'Player Stats'!B:B,Table1[[#This Row],[Home Team]], 'Player Stats'!A:A, Table1[[#This Row],[id]])</f>
        <v>23</v>
      </c>
      <c r="M441" s="3">
        <f>Table1[[#This Row],[Passing Completions Home]]/Table1[[#This Row],[Passing Attempts Home]]</f>
        <v>0.67647058823529416</v>
      </c>
      <c r="N441" s="3">
        <f>Table1[[#This Row],[Passing Completions Away]]/Table1[[#This Row],[Passing Attemps Away]]</f>
        <v>0.7407407407407407</v>
      </c>
      <c r="O441" s="7">
        <f>Table1[[#This Row],[Passing Attemps Away]]-Table1[[#This Row],[Passing Completions Away]]</f>
        <v>7</v>
      </c>
      <c r="P441" s="7">
        <f>Table1[[#This Row],[Passing Attempts Home]]-Table1[[#This Row],[Passing Completions Home]]</f>
        <v>11</v>
      </c>
      <c r="Q441" s="7"/>
    </row>
    <row r="442" spans="1:17" x14ac:dyDescent="0.3">
      <c r="A442" t="s">
        <v>769</v>
      </c>
      <c r="B442" t="s">
        <v>1982</v>
      </c>
      <c r="C442" t="s">
        <v>4812</v>
      </c>
      <c r="D442">
        <v>2900</v>
      </c>
      <c r="E442" s="3">
        <f>Table1[[#This Row],[Percent Home]]</f>
        <v>0.47368421052631576</v>
      </c>
      <c r="F442" s="3">
        <f>Table1[[#This Row],[Percent Away]]</f>
        <v>0.6785714285714286</v>
      </c>
      <c r="G442">
        <v>10</v>
      </c>
      <c r="H442">
        <v>28</v>
      </c>
      <c r="I442" s="2">
        <f>SUMIFS('Player Stats'!D:D, 'Player Stats'!B:B, Table1[[#This Row],[Away Team]], 'Player Stats'!A:A, Table1[[#This Row],[id]])</f>
        <v>28</v>
      </c>
      <c r="J442" s="2">
        <f>SUMIFS('Player Stats'!D:D, 'Player Stats'!B:B, Table1[[#This Row],[Home Team]], 'Player Stats'!A:A, Table1[[#This Row],[id]])</f>
        <v>38</v>
      </c>
      <c r="K442">
        <f>SUMIFS('Player Stats'!F:F, 'Player Stats'!B:B, Table1[[#This Row],[Away Team]], 'Player Stats'!A:A, Table1[[#This Row],[id]])</f>
        <v>19</v>
      </c>
      <c r="L442">
        <f>SUMIFS('Player Stats'!F:F, 'Player Stats'!B:B,Table1[[#This Row],[Home Team]], 'Player Stats'!A:A, Table1[[#This Row],[id]])</f>
        <v>18</v>
      </c>
      <c r="M442" s="3">
        <f>Table1[[#This Row],[Passing Completions Home]]/Table1[[#This Row],[Passing Attempts Home]]</f>
        <v>0.47368421052631576</v>
      </c>
      <c r="N442" s="3">
        <f>Table1[[#This Row],[Passing Completions Away]]/Table1[[#This Row],[Passing Attemps Away]]</f>
        <v>0.6785714285714286</v>
      </c>
      <c r="O442" s="7">
        <f>Table1[[#This Row],[Passing Attemps Away]]-Table1[[#This Row],[Passing Completions Away]]</f>
        <v>9</v>
      </c>
      <c r="P442" s="7">
        <f>Table1[[#This Row],[Passing Attempts Home]]-Table1[[#This Row],[Passing Completions Home]]</f>
        <v>20</v>
      </c>
      <c r="Q442" s="7"/>
    </row>
    <row r="443" spans="1:17" x14ac:dyDescent="0.3">
      <c r="A443" t="s">
        <v>746</v>
      </c>
      <c r="B443" t="s">
        <v>668</v>
      </c>
      <c r="C443" t="s">
        <v>4863</v>
      </c>
      <c r="D443">
        <v>2889</v>
      </c>
      <c r="E443" s="3">
        <f>Table1[[#This Row],[Percent Home]]</f>
        <v>0.5</v>
      </c>
      <c r="F443" s="3">
        <f>Table1[[#This Row],[Percent Away]]</f>
        <v>0.60526315789473684</v>
      </c>
      <c r="G443">
        <v>14</v>
      </c>
      <c r="H443">
        <v>24</v>
      </c>
      <c r="I443" s="2">
        <f>SUMIFS('Player Stats'!D:D, 'Player Stats'!B:B, Table1[[#This Row],[Away Team]], 'Player Stats'!A:A, Table1[[#This Row],[id]])</f>
        <v>38</v>
      </c>
      <c r="J443" s="2">
        <f>SUMIFS('Player Stats'!D:D, 'Player Stats'!B:B, Table1[[#This Row],[Home Team]], 'Player Stats'!A:A, Table1[[#This Row],[id]])</f>
        <v>34</v>
      </c>
      <c r="K443">
        <f>SUMIFS('Player Stats'!F:F, 'Player Stats'!B:B, Table1[[#This Row],[Away Team]], 'Player Stats'!A:A, Table1[[#This Row],[id]])</f>
        <v>23</v>
      </c>
      <c r="L443">
        <f>SUMIFS('Player Stats'!F:F, 'Player Stats'!B:B,Table1[[#This Row],[Home Team]], 'Player Stats'!A:A, Table1[[#This Row],[id]])</f>
        <v>17</v>
      </c>
      <c r="M443" s="3">
        <f>Table1[[#This Row],[Passing Completions Home]]/Table1[[#This Row],[Passing Attempts Home]]</f>
        <v>0.5</v>
      </c>
      <c r="N443" s="3">
        <f>Table1[[#This Row],[Passing Completions Away]]/Table1[[#This Row],[Passing Attemps Away]]</f>
        <v>0.60526315789473684</v>
      </c>
      <c r="O443" s="7">
        <f>Table1[[#This Row],[Passing Attemps Away]]-Table1[[#This Row],[Passing Completions Away]]</f>
        <v>15</v>
      </c>
      <c r="P443" s="7">
        <f>Table1[[#This Row],[Passing Attempts Home]]-Table1[[#This Row],[Passing Completions Home]]</f>
        <v>17</v>
      </c>
      <c r="Q443" s="7"/>
    </row>
    <row r="444" spans="1:17" x14ac:dyDescent="0.3">
      <c r="A444" t="s">
        <v>1331</v>
      </c>
      <c r="B444" t="s">
        <v>1542</v>
      </c>
      <c r="C444" t="s">
        <v>4811</v>
      </c>
      <c r="D444">
        <v>20818</v>
      </c>
      <c r="E444" s="3">
        <f>Table1[[#This Row],[Percent Home]]</f>
        <v>0.39130434782608697</v>
      </c>
      <c r="F444" s="3">
        <f>Table1[[#This Row],[Percent Away]]</f>
        <v>0.69230769230769229</v>
      </c>
      <c r="G444">
        <v>7</v>
      </c>
      <c r="H444">
        <v>30</v>
      </c>
      <c r="I444" s="2">
        <f>SUMIFS('Player Stats'!D:D, 'Player Stats'!B:B, Table1[[#This Row],[Away Team]], 'Player Stats'!A:A, Table1[[#This Row],[id]])</f>
        <v>26</v>
      </c>
      <c r="J444" s="2">
        <f>SUMIFS('Player Stats'!D:D, 'Player Stats'!B:B, Table1[[#This Row],[Home Team]], 'Player Stats'!A:A, Table1[[#This Row],[id]])</f>
        <v>23</v>
      </c>
      <c r="K444">
        <f>SUMIFS('Player Stats'!F:F, 'Player Stats'!B:B, Table1[[#This Row],[Away Team]], 'Player Stats'!A:A, Table1[[#This Row],[id]])</f>
        <v>18</v>
      </c>
      <c r="L444">
        <f>SUMIFS('Player Stats'!F:F, 'Player Stats'!B:B,Table1[[#This Row],[Home Team]], 'Player Stats'!A:A, Table1[[#This Row],[id]])</f>
        <v>9</v>
      </c>
      <c r="M444" s="3">
        <f>Table1[[#This Row],[Passing Completions Home]]/Table1[[#This Row],[Passing Attempts Home]]</f>
        <v>0.39130434782608697</v>
      </c>
      <c r="N444" s="3">
        <f>Table1[[#This Row],[Passing Completions Away]]/Table1[[#This Row],[Passing Attemps Away]]</f>
        <v>0.69230769230769229</v>
      </c>
      <c r="O444" s="7">
        <f>Table1[[#This Row],[Passing Attemps Away]]-Table1[[#This Row],[Passing Completions Away]]</f>
        <v>8</v>
      </c>
      <c r="P444" s="7">
        <f>Table1[[#This Row],[Passing Attempts Home]]-Table1[[#This Row],[Passing Completions Home]]</f>
        <v>14</v>
      </c>
      <c r="Q444" s="7"/>
    </row>
    <row r="445" spans="1:17" x14ac:dyDescent="0.3">
      <c r="A445" t="s">
        <v>501</v>
      </c>
      <c r="B445" t="s">
        <v>747</v>
      </c>
      <c r="C445" t="s">
        <v>4838</v>
      </c>
      <c r="D445">
        <v>16252</v>
      </c>
      <c r="E445" s="3">
        <f>Table1[[#This Row],[Percent Home]]</f>
        <v>0.58333333333333337</v>
      </c>
      <c r="F445" s="3">
        <f>Table1[[#This Row],[Percent Away]]</f>
        <v>0.47368421052631576</v>
      </c>
      <c r="G445">
        <v>10</v>
      </c>
      <c r="H445">
        <v>27</v>
      </c>
      <c r="I445" s="2">
        <f>SUMIFS('Player Stats'!D:D, 'Player Stats'!B:B, Table1[[#This Row],[Away Team]], 'Player Stats'!A:A, Table1[[#This Row],[id]])</f>
        <v>19</v>
      </c>
      <c r="J445" s="2">
        <f>SUMIFS('Player Stats'!D:D, 'Player Stats'!B:B, Table1[[#This Row],[Home Team]], 'Player Stats'!A:A, Table1[[#This Row],[id]])</f>
        <v>36</v>
      </c>
      <c r="K445">
        <f>SUMIFS('Player Stats'!F:F, 'Player Stats'!B:B, Table1[[#This Row],[Away Team]], 'Player Stats'!A:A, Table1[[#This Row],[id]])</f>
        <v>9</v>
      </c>
      <c r="L445">
        <f>SUMIFS('Player Stats'!F:F, 'Player Stats'!B:B,Table1[[#This Row],[Home Team]], 'Player Stats'!A:A, Table1[[#This Row],[id]])</f>
        <v>21</v>
      </c>
      <c r="M445" s="3">
        <f>Table1[[#This Row],[Passing Completions Home]]/Table1[[#This Row],[Passing Attempts Home]]</f>
        <v>0.58333333333333337</v>
      </c>
      <c r="N445" s="3">
        <f>Table1[[#This Row],[Passing Completions Away]]/Table1[[#This Row],[Passing Attemps Away]]</f>
        <v>0.47368421052631576</v>
      </c>
      <c r="O445" s="7">
        <f>Table1[[#This Row],[Passing Attemps Away]]-Table1[[#This Row],[Passing Completions Away]]</f>
        <v>10</v>
      </c>
      <c r="P445" s="7">
        <f>Table1[[#This Row],[Passing Attempts Home]]-Table1[[#This Row],[Passing Completions Home]]</f>
        <v>15</v>
      </c>
      <c r="Q445" s="7"/>
    </row>
    <row r="446" spans="1:17" x14ac:dyDescent="0.3">
      <c r="A446" t="s">
        <v>610</v>
      </c>
      <c r="B446" t="s">
        <v>1678</v>
      </c>
      <c r="C446" t="s">
        <v>4812</v>
      </c>
      <c r="D446">
        <v>14748</v>
      </c>
      <c r="E446" s="3">
        <f>Table1[[#This Row],[Percent Home]]</f>
        <v>0.51515151515151514</v>
      </c>
      <c r="F446" s="3">
        <f>Table1[[#This Row],[Percent Away]]</f>
        <v>0.41666666666666669</v>
      </c>
      <c r="G446">
        <v>17</v>
      </c>
      <c r="H446">
        <v>20</v>
      </c>
      <c r="I446" s="2">
        <f>SUMIFS('Player Stats'!D:D, 'Player Stats'!B:B, Table1[[#This Row],[Away Team]], 'Player Stats'!A:A, Table1[[#This Row],[id]])</f>
        <v>36</v>
      </c>
      <c r="J446" s="2">
        <f>SUMIFS('Player Stats'!D:D, 'Player Stats'!B:B, Table1[[#This Row],[Home Team]], 'Player Stats'!A:A, Table1[[#This Row],[id]])</f>
        <v>33</v>
      </c>
      <c r="K446">
        <f>SUMIFS('Player Stats'!F:F, 'Player Stats'!B:B, Table1[[#This Row],[Away Team]], 'Player Stats'!A:A, Table1[[#This Row],[id]])</f>
        <v>15</v>
      </c>
      <c r="L446">
        <f>SUMIFS('Player Stats'!F:F, 'Player Stats'!B:B,Table1[[#This Row],[Home Team]], 'Player Stats'!A:A, Table1[[#This Row],[id]])</f>
        <v>17</v>
      </c>
      <c r="M446" s="3">
        <f>Table1[[#This Row],[Passing Completions Home]]/Table1[[#This Row],[Passing Attempts Home]]</f>
        <v>0.51515151515151514</v>
      </c>
      <c r="N446" s="3">
        <f>Table1[[#This Row],[Passing Completions Away]]/Table1[[#This Row],[Passing Attemps Away]]</f>
        <v>0.41666666666666669</v>
      </c>
      <c r="O446" s="7">
        <f>Table1[[#This Row],[Passing Attemps Away]]-Table1[[#This Row],[Passing Completions Away]]</f>
        <v>21</v>
      </c>
      <c r="P446" s="7">
        <f>Table1[[#This Row],[Passing Attempts Home]]-Table1[[#This Row],[Passing Completions Home]]</f>
        <v>16</v>
      </c>
      <c r="Q446" s="7"/>
    </row>
    <row r="447" spans="1:17" x14ac:dyDescent="0.3">
      <c r="A447" t="s">
        <v>365</v>
      </c>
      <c r="B447" t="s">
        <v>863</v>
      </c>
      <c r="C447" t="s">
        <v>4848</v>
      </c>
      <c r="D447">
        <v>14728</v>
      </c>
      <c r="E447" s="3">
        <f>Table1[[#This Row],[Percent Home]]</f>
        <v>0.72972972972972971</v>
      </c>
      <c r="F447" s="3">
        <f>Table1[[#This Row],[Percent Away]]</f>
        <v>0.42424242424242425</v>
      </c>
      <c r="G447">
        <v>24</v>
      </c>
      <c r="H447">
        <v>13</v>
      </c>
      <c r="I447" s="2">
        <f>SUMIFS('Player Stats'!D:D, 'Player Stats'!B:B, Table1[[#This Row],[Away Team]], 'Player Stats'!A:A, Table1[[#This Row],[id]])</f>
        <v>33</v>
      </c>
      <c r="J447" s="2">
        <f>SUMIFS('Player Stats'!D:D, 'Player Stats'!B:B, Table1[[#This Row],[Home Team]], 'Player Stats'!A:A, Table1[[#This Row],[id]])</f>
        <v>37</v>
      </c>
      <c r="K447">
        <f>SUMIFS('Player Stats'!F:F, 'Player Stats'!B:B, Table1[[#This Row],[Away Team]], 'Player Stats'!A:A, Table1[[#This Row],[id]])</f>
        <v>14</v>
      </c>
      <c r="L447">
        <f>SUMIFS('Player Stats'!F:F, 'Player Stats'!B:B,Table1[[#This Row],[Home Team]], 'Player Stats'!A:A, Table1[[#This Row],[id]])</f>
        <v>27</v>
      </c>
      <c r="M447" s="3">
        <f>Table1[[#This Row],[Passing Completions Home]]/Table1[[#This Row],[Passing Attempts Home]]</f>
        <v>0.72972972972972971</v>
      </c>
      <c r="N447" s="3">
        <f>Table1[[#This Row],[Passing Completions Away]]/Table1[[#This Row],[Passing Attemps Away]]</f>
        <v>0.42424242424242425</v>
      </c>
      <c r="O447" s="7">
        <f>Table1[[#This Row],[Passing Attemps Away]]-Table1[[#This Row],[Passing Completions Away]]</f>
        <v>19</v>
      </c>
      <c r="P447" s="7">
        <f>Table1[[#This Row],[Passing Attempts Home]]-Table1[[#This Row],[Passing Completions Home]]</f>
        <v>10</v>
      </c>
      <c r="Q447" s="7"/>
    </row>
    <row r="448" spans="1:17" x14ac:dyDescent="0.3">
      <c r="A448" t="s">
        <v>769</v>
      </c>
      <c r="B448" t="s">
        <v>433</v>
      </c>
      <c r="C448" t="s">
        <v>4816</v>
      </c>
      <c r="D448">
        <v>10221</v>
      </c>
      <c r="E448" s="3">
        <f>Table1[[#This Row],[Percent Home]]</f>
        <v>0.63636363636363635</v>
      </c>
      <c r="F448" s="3">
        <f>Table1[[#This Row],[Percent Away]]</f>
        <v>0.7142857142857143</v>
      </c>
      <c r="G448">
        <v>13</v>
      </c>
      <c r="H448">
        <v>24</v>
      </c>
      <c r="I448" s="2">
        <f>SUMIFS('Player Stats'!D:D, 'Player Stats'!B:B, Table1[[#This Row],[Away Team]], 'Player Stats'!A:A, Table1[[#This Row],[id]])</f>
        <v>35</v>
      </c>
      <c r="J448" s="2">
        <f>SUMIFS('Player Stats'!D:D, 'Player Stats'!B:B, Table1[[#This Row],[Home Team]], 'Player Stats'!A:A, Table1[[#This Row],[id]])</f>
        <v>33</v>
      </c>
      <c r="K448">
        <f>SUMIFS('Player Stats'!F:F, 'Player Stats'!B:B, Table1[[#This Row],[Away Team]], 'Player Stats'!A:A, Table1[[#This Row],[id]])</f>
        <v>25</v>
      </c>
      <c r="L448">
        <f>SUMIFS('Player Stats'!F:F, 'Player Stats'!B:B,Table1[[#This Row],[Home Team]], 'Player Stats'!A:A, Table1[[#This Row],[id]])</f>
        <v>21</v>
      </c>
      <c r="M448" s="3">
        <f>Table1[[#This Row],[Passing Completions Home]]/Table1[[#This Row],[Passing Attempts Home]]</f>
        <v>0.63636363636363635</v>
      </c>
      <c r="N448" s="3">
        <f>Table1[[#This Row],[Passing Completions Away]]/Table1[[#This Row],[Passing Attemps Away]]</f>
        <v>0.7142857142857143</v>
      </c>
      <c r="O448" s="7">
        <f>Table1[[#This Row],[Passing Attemps Away]]-Table1[[#This Row],[Passing Completions Away]]</f>
        <v>10</v>
      </c>
      <c r="P448" s="7">
        <f>Table1[[#This Row],[Passing Attempts Home]]-Table1[[#This Row],[Passing Completions Home]]</f>
        <v>12</v>
      </c>
      <c r="Q448" s="7"/>
    </row>
    <row r="449" spans="1:17" x14ac:dyDescent="0.3">
      <c r="A449" t="s">
        <v>3651</v>
      </c>
      <c r="B449" t="s">
        <v>115</v>
      </c>
      <c r="C449" t="s">
        <v>4856</v>
      </c>
      <c r="D449">
        <v>8712</v>
      </c>
      <c r="E449" s="3">
        <f>Table1[[#This Row],[Percent Home]]</f>
        <v>0.45238095238095238</v>
      </c>
      <c r="F449" s="3">
        <f>Table1[[#This Row],[Percent Away]]</f>
        <v>0.54838709677419351</v>
      </c>
      <c r="G449">
        <v>21</v>
      </c>
      <c r="H449">
        <v>16</v>
      </c>
      <c r="I449" s="2">
        <f>SUMIFS('Player Stats'!D:D, 'Player Stats'!B:B, Table1[[#This Row],[Away Team]], 'Player Stats'!A:A, Table1[[#This Row],[id]])</f>
        <v>31</v>
      </c>
      <c r="J449" s="2">
        <f>SUMIFS('Player Stats'!D:D, 'Player Stats'!B:B, Table1[[#This Row],[Home Team]], 'Player Stats'!A:A, Table1[[#This Row],[id]])</f>
        <v>42</v>
      </c>
      <c r="K449">
        <f>SUMIFS('Player Stats'!F:F, 'Player Stats'!B:B, Table1[[#This Row],[Away Team]], 'Player Stats'!A:A, Table1[[#This Row],[id]])</f>
        <v>17</v>
      </c>
      <c r="L449">
        <f>SUMIFS('Player Stats'!F:F, 'Player Stats'!B:B,Table1[[#This Row],[Home Team]], 'Player Stats'!A:A, Table1[[#This Row],[id]])</f>
        <v>19</v>
      </c>
      <c r="M449" s="3">
        <f>Table1[[#This Row],[Passing Completions Home]]/Table1[[#This Row],[Passing Attempts Home]]</f>
        <v>0.45238095238095238</v>
      </c>
      <c r="N449" s="3">
        <f>Table1[[#This Row],[Passing Completions Away]]/Table1[[#This Row],[Passing Attemps Away]]</f>
        <v>0.54838709677419351</v>
      </c>
      <c r="O449" s="7">
        <f>Table1[[#This Row],[Passing Attemps Away]]-Table1[[#This Row],[Passing Completions Away]]</f>
        <v>14</v>
      </c>
      <c r="P449" s="7">
        <f>Table1[[#This Row],[Passing Attempts Home]]-Table1[[#This Row],[Passing Completions Home]]</f>
        <v>23</v>
      </c>
      <c r="Q449" s="7"/>
    </row>
    <row r="450" spans="1:17" x14ac:dyDescent="0.3">
      <c r="A450" t="s">
        <v>529</v>
      </c>
      <c r="B450" t="s">
        <v>826</v>
      </c>
      <c r="C450" t="s">
        <v>4819</v>
      </c>
      <c r="D450">
        <v>7314</v>
      </c>
      <c r="E450" s="3">
        <f>Table1[[#This Row],[Percent Home]]</f>
        <v>0.48717948717948717</v>
      </c>
      <c r="F450" s="3">
        <f>Table1[[#This Row],[Percent Away]]</f>
        <v>0.54166666666666663</v>
      </c>
      <c r="G450">
        <v>10</v>
      </c>
      <c r="H450">
        <v>27</v>
      </c>
      <c r="I450" s="2">
        <f>SUMIFS('Player Stats'!D:D, 'Player Stats'!B:B, Table1[[#This Row],[Away Team]], 'Player Stats'!A:A, Table1[[#This Row],[id]])</f>
        <v>24</v>
      </c>
      <c r="J450" s="2">
        <f>SUMIFS('Player Stats'!D:D, 'Player Stats'!B:B, Table1[[#This Row],[Home Team]], 'Player Stats'!A:A, Table1[[#This Row],[id]])</f>
        <v>39</v>
      </c>
      <c r="K450">
        <f>SUMIFS('Player Stats'!F:F, 'Player Stats'!B:B, Table1[[#This Row],[Away Team]], 'Player Stats'!A:A, Table1[[#This Row],[id]])</f>
        <v>13</v>
      </c>
      <c r="L450">
        <f>SUMIFS('Player Stats'!F:F, 'Player Stats'!B:B,Table1[[#This Row],[Home Team]], 'Player Stats'!A:A, Table1[[#This Row],[id]])</f>
        <v>19</v>
      </c>
      <c r="M450" s="3">
        <f>Table1[[#This Row],[Passing Completions Home]]/Table1[[#This Row],[Passing Attempts Home]]</f>
        <v>0.48717948717948717</v>
      </c>
      <c r="N450" s="3">
        <f>Table1[[#This Row],[Passing Completions Away]]/Table1[[#This Row],[Passing Attemps Away]]</f>
        <v>0.54166666666666663</v>
      </c>
      <c r="O450" s="7">
        <f>Table1[[#This Row],[Passing Attemps Away]]-Table1[[#This Row],[Passing Completions Away]]</f>
        <v>11</v>
      </c>
      <c r="P450" s="7">
        <f>Table1[[#This Row],[Passing Attempts Home]]-Table1[[#This Row],[Passing Completions Home]]</f>
        <v>20</v>
      </c>
      <c r="Q450" s="7"/>
    </row>
    <row r="451" spans="1:17" x14ac:dyDescent="0.3">
      <c r="A451" t="s">
        <v>4501</v>
      </c>
      <c r="B451" t="s">
        <v>570</v>
      </c>
      <c r="C451" t="s">
        <v>4858</v>
      </c>
      <c r="D451">
        <v>2891</v>
      </c>
      <c r="E451" s="3">
        <f>Table1[[#This Row],[Percent Home]]</f>
        <v>0.45</v>
      </c>
      <c r="F451" s="3">
        <f>Table1[[#This Row],[Percent Away]]</f>
        <v>0.5</v>
      </c>
      <c r="G451">
        <v>28</v>
      </c>
      <c r="H451">
        <v>9</v>
      </c>
      <c r="I451" s="2">
        <f>SUMIFS('Player Stats'!D:D, 'Player Stats'!B:B, Table1[[#This Row],[Away Team]], 'Player Stats'!A:A, Table1[[#This Row],[id]])</f>
        <v>30</v>
      </c>
      <c r="J451" s="2">
        <f>SUMIFS('Player Stats'!D:D, 'Player Stats'!B:B, Table1[[#This Row],[Home Team]], 'Player Stats'!A:A, Table1[[#This Row],[id]])</f>
        <v>20</v>
      </c>
      <c r="K451">
        <f>SUMIFS('Player Stats'!F:F, 'Player Stats'!B:B, Table1[[#This Row],[Away Team]], 'Player Stats'!A:A, Table1[[#This Row],[id]])</f>
        <v>15</v>
      </c>
      <c r="L451">
        <f>SUMIFS('Player Stats'!F:F, 'Player Stats'!B:B,Table1[[#This Row],[Home Team]], 'Player Stats'!A:A, Table1[[#This Row],[id]])</f>
        <v>9</v>
      </c>
      <c r="M451" s="3">
        <f>Table1[[#This Row],[Passing Completions Home]]/Table1[[#This Row],[Passing Attempts Home]]</f>
        <v>0.45</v>
      </c>
      <c r="N451" s="3">
        <f>Table1[[#This Row],[Passing Completions Away]]/Table1[[#This Row],[Passing Attemps Away]]</f>
        <v>0.5</v>
      </c>
      <c r="O451" s="7">
        <f>Table1[[#This Row],[Passing Attemps Away]]-Table1[[#This Row],[Passing Completions Away]]</f>
        <v>15</v>
      </c>
      <c r="P451" s="7">
        <f>Table1[[#This Row],[Passing Attempts Home]]-Table1[[#This Row],[Passing Completions Home]]</f>
        <v>11</v>
      </c>
      <c r="Q451" s="7"/>
    </row>
    <row r="452" spans="1:17" x14ac:dyDescent="0.3">
      <c r="A452" t="s">
        <v>1448</v>
      </c>
      <c r="B452" t="s">
        <v>1451</v>
      </c>
      <c r="C452" t="s">
        <v>4797</v>
      </c>
      <c r="D452">
        <v>23945</v>
      </c>
      <c r="E452" s="3">
        <f>Table1[[#This Row],[Percent Home]]</f>
        <v>0.61538461538461542</v>
      </c>
      <c r="F452" s="3">
        <f>Table1[[#This Row],[Percent Away]]</f>
        <v>0.44736842105263158</v>
      </c>
      <c r="G452">
        <v>30</v>
      </c>
      <c r="H452">
        <v>6</v>
      </c>
      <c r="I452" s="2">
        <f>SUMIFS('Player Stats'!D:D, 'Player Stats'!B:B, Table1[[#This Row],[Away Team]], 'Player Stats'!A:A, Table1[[#This Row],[id]])</f>
        <v>38</v>
      </c>
      <c r="J452" s="2">
        <f>SUMIFS('Player Stats'!D:D, 'Player Stats'!B:B, Table1[[#This Row],[Home Team]], 'Player Stats'!A:A, Table1[[#This Row],[id]])</f>
        <v>26</v>
      </c>
      <c r="K452">
        <f>SUMIFS('Player Stats'!F:F, 'Player Stats'!B:B, Table1[[#This Row],[Away Team]], 'Player Stats'!A:A, Table1[[#This Row],[id]])</f>
        <v>17</v>
      </c>
      <c r="L452">
        <f>SUMIFS('Player Stats'!F:F, 'Player Stats'!B:B,Table1[[#This Row],[Home Team]], 'Player Stats'!A:A, Table1[[#This Row],[id]])</f>
        <v>16</v>
      </c>
      <c r="M452" s="3">
        <f>Table1[[#This Row],[Passing Completions Home]]/Table1[[#This Row],[Passing Attempts Home]]</f>
        <v>0.61538461538461542</v>
      </c>
      <c r="N452" s="3">
        <f>Table1[[#This Row],[Passing Completions Away]]/Table1[[#This Row],[Passing Attemps Away]]</f>
        <v>0.44736842105263158</v>
      </c>
      <c r="O452" s="7">
        <f>Table1[[#This Row],[Passing Attemps Away]]-Table1[[#This Row],[Passing Completions Away]]</f>
        <v>21</v>
      </c>
      <c r="P452" s="7">
        <f>Table1[[#This Row],[Passing Attempts Home]]-Table1[[#This Row],[Passing Completions Home]]</f>
        <v>10</v>
      </c>
      <c r="Q452" s="7"/>
    </row>
    <row r="453" spans="1:17" x14ac:dyDescent="0.3">
      <c r="A453" t="s">
        <v>865</v>
      </c>
      <c r="B453" t="s">
        <v>767</v>
      </c>
      <c r="C453" t="s">
        <v>4837</v>
      </c>
      <c r="D453">
        <v>14742</v>
      </c>
      <c r="E453" s="3">
        <f>Table1[[#This Row],[Percent Home]]</f>
        <v>0.54166666666666663</v>
      </c>
      <c r="F453" s="3">
        <f>Table1[[#This Row],[Percent Away]]</f>
        <v>0.51428571428571423</v>
      </c>
      <c r="G453">
        <v>17</v>
      </c>
      <c r="H453">
        <v>19</v>
      </c>
      <c r="I453" s="2">
        <f>SUMIFS('Player Stats'!D:D, 'Player Stats'!B:B, Table1[[#This Row],[Away Team]], 'Player Stats'!A:A, Table1[[#This Row],[id]])</f>
        <v>35</v>
      </c>
      <c r="J453" s="2">
        <f>SUMIFS('Player Stats'!D:D, 'Player Stats'!B:B, Table1[[#This Row],[Home Team]], 'Player Stats'!A:A, Table1[[#This Row],[id]])</f>
        <v>24</v>
      </c>
      <c r="K453">
        <f>SUMIFS('Player Stats'!F:F, 'Player Stats'!B:B, Table1[[#This Row],[Away Team]], 'Player Stats'!A:A, Table1[[#This Row],[id]])</f>
        <v>18</v>
      </c>
      <c r="L453">
        <f>SUMIFS('Player Stats'!F:F, 'Player Stats'!B:B,Table1[[#This Row],[Home Team]], 'Player Stats'!A:A, Table1[[#This Row],[id]])</f>
        <v>13</v>
      </c>
      <c r="M453" s="3">
        <f>Table1[[#This Row],[Passing Completions Home]]/Table1[[#This Row],[Passing Attempts Home]]</f>
        <v>0.54166666666666663</v>
      </c>
      <c r="N453" s="3">
        <f>Table1[[#This Row],[Passing Completions Away]]/Table1[[#This Row],[Passing Attemps Away]]</f>
        <v>0.51428571428571423</v>
      </c>
      <c r="O453" s="7">
        <f>Table1[[#This Row],[Passing Attemps Away]]-Table1[[#This Row],[Passing Completions Away]]</f>
        <v>17</v>
      </c>
      <c r="P453" s="7">
        <f>Table1[[#This Row],[Passing Attempts Home]]-Table1[[#This Row],[Passing Completions Home]]</f>
        <v>11</v>
      </c>
      <c r="Q453" s="7"/>
    </row>
    <row r="454" spans="1:17" x14ac:dyDescent="0.3">
      <c r="A454" t="s">
        <v>648</v>
      </c>
      <c r="B454" t="s">
        <v>1242</v>
      </c>
      <c r="C454" t="s">
        <v>4837</v>
      </c>
      <c r="D454">
        <v>13250</v>
      </c>
      <c r="E454" s="3">
        <f>Table1[[#This Row],[Percent Home]]</f>
        <v>0.5641025641025641</v>
      </c>
      <c r="F454" s="3">
        <f>Table1[[#This Row],[Percent Away]]</f>
        <v>0.64516129032258063</v>
      </c>
      <c r="G454">
        <v>12</v>
      </c>
      <c r="H454">
        <v>24</v>
      </c>
      <c r="I454" s="2">
        <f>SUMIFS('Player Stats'!D:D, 'Player Stats'!B:B, Table1[[#This Row],[Away Team]], 'Player Stats'!A:A, Table1[[#This Row],[id]])</f>
        <v>31</v>
      </c>
      <c r="J454" s="2">
        <f>SUMIFS('Player Stats'!D:D, 'Player Stats'!B:B, Table1[[#This Row],[Home Team]], 'Player Stats'!A:A, Table1[[#This Row],[id]])</f>
        <v>39</v>
      </c>
      <c r="K454">
        <f>SUMIFS('Player Stats'!F:F, 'Player Stats'!B:B, Table1[[#This Row],[Away Team]], 'Player Stats'!A:A, Table1[[#This Row],[id]])</f>
        <v>20</v>
      </c>
      <c r="L454">
        <f>SUMIFS('Player Stats'!F:F, 'Player Stats'!B:B,Table1[[#This Row],[Home Team]], 'Player Stats'!A:A, Table1[[#This Row],[id]])</f>
        <v>22</v>
      </c>
      <c r="M454" s="3">
        <f>Table1[[#This Row],[Passing Completions Home]]/Table1[[#This Row],[Passing Attempts Home]]</f>
        <v>0.5641025641025641</v>
      </c>
      <c r="N454" s="3">
        <f>Table1[[#This Row],[Passing Completions Away]]/Table1[[#This Row],[Passing Attemps Away]]</f>
        <v>0.64516129032258063</v>
      </c>
      <c r="O454" s="7">
        <f>Table1[[#This Row],[Passing Attemps Away]]-Table1[[#This Row],[Passing Completions Away]]</f>
        <v>11</v>
      </c>
      <c r="P454" s="7">
        <f>Table1[[#This Row],[Passing Attempts Home]]-Table1[[#This Row],[Passing Completions Home]]</f>
        <v>17</v>
      </c>
      <c r="Q454" s="7"/>
    </row>
    <row r="455" spans="1:17" x14ac:dyDescent="0.3">
      <c r="A455" t="s">
        <v>501</v>
      </c>
      <c r="B455" t="s">
        <v>670</v>
      </c>
      <c r="C455" t="s">
        <v>4846</v>
      </c>
      <c r="D455">
        <v>14727</v>
      </c>
      <c r="E455" s="3">
        <f>Table1[[#This Row],[Percent Home]]</f>
        <v>0.59375</v>
      </c>
      <c r="F455" s="3">
        <f>Table1[[#This Row],[Percent Away]]</f>
        <v>0.70833333333333337</v>
      </c>
      <c r="G455">
        <v>17</v>
      </c>
      <c r="H455">
        <v>19</v>
      </c>
      <c r="I455" s="2">
        <f>SUMIFS('Player Stats'!D:D, 'Player Stats'!B:B, Table1[[#This Row],[Away Team]], 'Player Stats'!A:A, Table1[[#This Row],[id]])</f>
        <v>24</v>
      </c>
      <c r="J455" s="2">
        <f>SUMIFS('Player Stats'!D:D, 'Player Stats'!B:B, Table1[[#This Row],[Home Team]], 'Player Stats'!A:A, Table1[[#This Row],[id]])</f>
        <v>32</v>
      </c>
      <c r="K455">
        <f>SUMIFS('Player Stats'!F:F, 'Player Stats'!B:B, Table1[[#This Row],[Away Team]], 'Player Stats'!A:A, Table1[[#This Row],[id]])</f>
        <v>17</v>
      </c>
      <c r="L455">
        <f>SUMIFS('Player Stats'!F:F, 'Player Stats'!B:B,Table1[[#This Row],[Home Team]], 'Player Stats'!A:A, Table1[[#This Row],[id]])</f>
        <v>19</v>
      </c>
      <c r="M455" s="3">
        <f>Table1[[#This Row],[Passing Completions Home]]/Table1[[#This Row],[Passing Attempts Home]]</f>
        <v>0.59375</v>
      </c>
      <c r="N455" s="3">
        <f>Table1[[#This Row],[Passing Completions Away]]/Table1[[#This Row],[Passing Attemps Away]]</f>
        <v>0.70833333333333337</v>
      </c>
      <c r="O455" s="7">
        <f>Table1[[#This Row],[Passing Attemps Away]]-Table1[[#This Row],[Passing Completions Away]]</f>
        <v>7</v>
      </c>
      <c r="P455" s="7">
        <f>Table1[[#This Row],[Passing Attempts Home]]-Table1[[#This Row],[Passing Completions Home]]</f>
        <v>13</v>
      </c>
      <c r="Q455" s="7"/>
    </row>
    <row r="456" spans="1:17" x14ac:dyDescent="0.3">
      <c r="A456" t="s">
        <v>787</v>
      </c>
      <c r="B456" t="s">
        <v>455</v>
      </c>
      <c r="C456" t="s">
        <v>4814</v>
      </c>
      <c r="D456">
        <v>7311</v>
      </c>
      <c r="E456" s="3">
        <f>Table1[[#This Row],[Percent Home]]</f>
        <v>0.38461538461538464</v>
      </c>
      <c r="F456" s="3">
        <f>Table1[[#This Row],[Percent Away]]</f>
        <v>0.61111111111111116</v>
      </c>
      <c r="G456">
        <v>20</v>
      </c>
      <c r="H456">
        <v>16</v>
      </c>
      <c r="I456" s="2">
        <f>SUMIFS('Player Stats'!D:D, 'Player Stats'!B:B, Table1[[#This Row],[Away Team]], 'Player Stats'!A:A, Table1[[#This Row],[id]])</f>
        <v>36</v>
      </c>
      <c r="J456" s="2">
        <f>SUMIFS('Player Stats'!D:D, 'Player Stats'!B:B, Table1[[#This Row],[Home Team]], 'Player Stats'!A:A, Table1[[#This Row],[id]])</f>
        <v>13</v>
      </c>
      <c r="K456">
        <f>SUMIFS('Player Stats'!F:F, 'Player Stats'!B:B, Table1[[#This Row],[Away Team]], 'Player Stats'!A:A, Table1[[#This Row],[id]])</f>
        <v>22</v>
      </c>
      <c r="L456">
        <f>SUMIFS('Player Stats'!F:F, 'Player Stats'!B:B,Table1[[#This Row],[Home Team]], 'Player Stats'!A:A, Table1[[#This Row],[id]])</f>
        <v>5</v>
      </c>
      <c r="M456" s="3">
        <f>Table1[[#This Row],[Passing Completions Home]]/Table1[[#This Row],[Passing Attempts Home]]</f>
        <v>0.38461538461538464</v>
      </c>
      <c r="N456" s="3">
        <f>Table1[[#This Row],[Passing Completions Away]]/Table1[[#This Row],[Passing Attemps Away]]</f>
        <v>0.61111111111111116</v>
      </c>
      <c r="O456" s="7">
        <f>Table1[[#This Row],[Passing Attemps Away]]-Table1[[#This Row],[Passing Completions Away]]</f>
        <v>14</v>
      </c>
      <c r="P456" s="7">
        <f>Table1[[#This Row],[Passing Attempts Home]]-Table1[[#This Row],[Passing Completions Home]]</f>
        <v>8</v>
      </c>
      <c r="Q456" s="7"/>
    </row>
    <row r="457" spans="1:17" x14ac:dyDescent="0.3">
      <c r="A457" t="s">
        <v>365</v>
      </c>
      <c r="B457" t="s">
        <v>648</v>
      </c>
      <c r="C457" t="s">
        <v>4814</v>
      </c>
      <c r="D457">
        <v>2892</v>
      </c>
      <c r="E457" s="3">
        <f>Table1[[#This Row],[Percent Home]]</f>
        <v>0.5641025641025641</v>
      </c>
      <c r="F457" s="3">
        <f>Table1[[#This Row],[Percent Away]]</f>
        <v>0.36</v>
      </c>
      <c r="G457">
        <v>16</v>
      </c>
      <c r="H457">
        <v>20</v>
      </c>
      <c r="I457" s="2">
        <f>SUMIFS('Player Stats'!D:D, 'Player Stats'!B:B, Table1[[#This Row],[Away Team]], 'Player Stats'!A:A, Table1[[#This Row],[id]])</f>
        <v>25</v>
      </c>
      <c r="J457" s="2">
        <f>SUMIFS('Player Stats'!D:D, 'Player Stats'!B:B, Table1[[#This Row],[Home Team]], 'Player Stats'!A:A, Table1[[#This Row],[id]])</f>
        <v>39</v>
      </c>
      <c r="K457">
        <f>SUMIFS('Player Stats'!F:F, 'Player Stats'!B:B, Table1[[#This Row],[Away Team]], 'Player Stats'!A:A, Table1[[#This Row],[id]])</f>
        <v>9</v>
      </c>
      <c r="L457">
        <f>SUMIFS('Player Stats'!F:F, 'Player Stats'!B:B,Table1[[#This Row],[Home Team]], 'Player Stats'!A:A, Table1[[#This Row],[id]])</f>
        <v>22</v>
      </c>
      <c r="M457" s="3">
        <f>Table1[[#This Row],[Passing Completions Home]]/Table1[[#This Row],[Passing Attempts Home]]</f>
        <v>0.5641025641025641</v>
      </c>
      <c r="N457" s="3">
        <f>Table1[[#This Row],[Passing Completions Away]]/Table1[[#This Row],[Passing Attemps Away]]</f>
        <v>0.36</v>
      </c>
      <c r="O457" s="7">
        <f>Table1[[#This Row],[Passing Attemps Away]]-Table1[[#This Row],[Passing Completions Away]]</f>
        <v>16</v>
      </c>
      <c r="P457" s="7">
        <f>Table1[[#This Row],[Passing Attempts Home]]-Table1[[#This Row],[Passing Completions Home]]</f>
        <v>17</v>
      </c>
      <c r="Q457" s="7"/>
    </row>
    <row r="458" spans="1:17" x14ac:dyDescent="0.3">
      <c r="A458" t="s">
        <v>162</v>
      </c>
      <c r="B458" t="s">
        <v>455</v>
      </c>
      <c r="C458" t="s">
        <v>4799</v>
      </c>
      <c r="D458">
        <v>25535</v>
      </c>
      <c r="E458" s="3">
        <f>Table1[[#This Row],[Percent Home]]</f>
        <v>0.8</v>
      </c>
      <c r="F458" s="3">
        <f>Table1[[#This Row],[Percent Away]]</f>
        <v>0.51724137931034486</v>
      </c>
      <c r="G458">
        <v>21</v>
      </c>
      <c r="H458">
        <v>14</v>
      </c>
      <c r="I458" s="2">
        <f>SUMIFS('Player Stats'!D:D, 'Player Stats'!B:B, Table1[[#This Row],[Away Team]], 'Player Stats'!A:A, Table1[[#This Row],[id]])</f>
        <v>29</v>
      </c>
      <c r="J458" s="2">
        <f>SUMIFS('Player Stats'!D:D, 'Player Stats'!B:B, Table1[[#This Row],[Home Team]], 'Player Stats'!A:A, Table1[[#This Row],[id]])</f>
        <v>30</v>
      </c>
      <c r="K458">
        <f>SUMIFS('Player Stats'!F:F, 'Player Stats'!B:B, Table1[[#This Row],[Away Team]], 'Player Stats'!A:A, Table1[[#This Row],[id]])</f>
        <v>15</v>
      </c>
      <c r="L458">
        <f>SUMIFS('Player Stats'!F:F, 'Player Stats'!B:B,Table1[[#This Row],[Home Team]], 'Player Stats'!A:A, Table1[[#This Row],[id]])</f>
        <v>24</v>
      </c>
      <c r="M458" s="3">
        <f>Table1[[#This Row],[Passing Completions Home]]/Table1[[#This Row],[Passing Attempts Home]]</f>
        <v>0.8</v>
      </c>
      <c r="N458" s="3">
        <f>Table1[[#This Row],[Passing Completions Away]]/Table1[[#This Row],[Passing Attemps Away]]</f>
        <v>0.51724137931034486</v>
      </c>
      <c r="O458" s="7">
        <f>Table1[[#This Row],[Passing Attemps Away]]-Table1[[#This Row],[Passing Completions Away]]</f>
        <v>14</v>
      </c>
      <c r="P458" s="7">
        <f>Table1[[#This Row],[Passing Attempts Home]]-Table1[[#This Row],[Passing Completions Home]]</f>
        <v>6</v>
      </c>
      <c r="Q458" s="7"/>
    </row>
    <row r="459" spans="1:17" x14ac:dyDescent="0.3">
      <c r="A459" t="s">
        <v>828</v>
      </c>
      <c r="B459" t="s">
        <v>767</v>
      </c>
      <c r="C459" t="s">
        <v>4821</v>
      </c>
      <c r="D459">
        <v>20827</v>
      </c>
      <c r="E459" s="3">
        <f>Table1[[#This Row],[Percent Home]]</f>
        <v>0.35</v>
      </c>
      <c r="F459" s="3">
        <f>Table1[[#This Row],[Percent Away]]</f>
        <v>0.43333333333333335</v>
      </c>
      <c r="G459">
        <v>21</v>
      </c>
      <c r="H459">
        <v>14</v>
      </c>
      <c r="I459" s="2">
        <f>SUMIFS('Player Stats'!D:D, 'Player Stats'!B:B, Table1[[#This Row],[Away Team]], 'Player Stats'!A:A, Table1[[#This Row],[id]])</f>
        <v>30</v>
      </c>
      <c r="J459" s="2">
        <f>SUMIFS('Player Stats'!D:D, 'Player Stats'!B:B, Table1[[#This Row],[Home Team]], 'Player Stats'!A:A, Table1[[#This Row],[id]])</f>
        <v>20</v>
      </c>
      <c r="K459">
        <f>SUMIFS('Player Stats'!F:F, 'Player Stats'!B:B, Table1[[#This Row],[Away Team]], 'Player Stats'!A:A, Table1[[#This Row],[id]])</f>
        <v>13</v>
      </c>
      <c r="L459">
        <f>SUMIFS('Player Stats'!F:F, 'Player Stats'!B:B,Table1[[#This Row],[Home Team]], 'Player Stats'!A:A, Table1[[#This Row],[id]])</f>
        <v>7</v>
      </c>
      <c r="M459" s="3">
        <f>Table1[[#This Row],[Passing Completions Home]]/Table1[[#This Row],[Passing Attempts Home]]</f>
        <v>0.35</v>
      </c>
      <c r="N459" s="3">
        <f>Table1[[#This Row],[Passing Completions Away]]/Table1[[#This Row],[Passing Attemps Away]]</f>
        <v>0.43333333333333335</v>
      </c>
      <c r="O459" s="7">
        <f>Table1[[#This Row],[Passing Attemps Away]]-Table1[[#This Row],[Passing Completions Away]]</f>
        <v>17</v>
      </c>
      <c r="P459" s="7">
        <f>Table1[[#This Row],[Passing Attempts Home]]-Table1[[#This Row],[Passing Completions Home]]</f>
        <v>13</v>
      </c>
      <c r="Q459" s="7"/>
    </row>
    <row r="460" spans="1:17" x14ac:dyDescent="0.3">
      <c r="A460" t="s">
        <v>991</v>
      </c>
      <c r="B460" t="s">
        <v>1021</v>
      </c>
      <c r="C460" t="s">
        <v>4792</v>
      </c>
      <c r="D460">
        <v>20811</v>
      </c>
      <c r="E460" s="3">
        <f>Table1[[#This Row],[Percent Home]]</f>
        <v>0.5714285714285714</v>
      </c>
      <c r="F460" s="3">
        <f>Table1[[#This Row],[Percent Away]]</f>
        <v>0.58620689655172409</v>
      </c>
      <c r="G460">
        <v>14</v>
      </c>
      <c r="H460">
        <v>21</v>
      </c>
      <c r="I460" s="2">
        <f>SUMIFS('Player Stats'!D:D, 'Player Stats'!B:B, Table1[[#This Row],[Away Team]], 'Player Stats'!A:A, Table1[[#This Row],[id]])</f>
        <v>29</v>
      </c>
      <c r="J460" s="2">
        <f>SUMIFS('Player Stats'!D:D, 'Player Stats'!B:B, Table1[[#This Row],[Home Team]], 'Player Stats'!A:A, Table1[[#This Row],[id]])</f>
        <v>35</v>
      </c>
      <c r="K460">
        <f>SUMIFS('Player Stats'!F:F, 'Player Stats'!B:B, Table1[[#This Row],[Away Team]], 'Player Stats'!A:A, Table1[[#This Row],[id]])</f>
        <v>17</v>
      </c>
      <c r="L460">
        <f>SUMIFS('Player Stats'!F:F, 'Player Stats'!B:B,Table1[[#This Row],[Home Team]], 'Player Stats'!A:A, Table1[[#This Row],[id]])</f>
        <v>20</v>
      </c>
      <c r="M460" s="3">
        <f>Table1[[#This Row],[Passing Completions Home]]/Table1[[#This Row],[Passing Attempts Home]]</f>
        <v>0.5714285714285714</v>
      </c>
      <c r="N460" s="3">
        <f>Table1[[#This Row],[Passing Completions Away]]/Table1[[#This Row],[Passing Attemps Away]]</f>
        <v>0.58620689655172409</v>
      </c>
      <c r="O460" s="7">
        <f>Table1[[#This Row],[Passing Attemps Away]]-Table1[[#This Row],[Passing Completions Away]]</f>
        <v>12</v>
      </c>
      <c r="P460" s="7">
        <f>Table1[[#This Row],[Passing Attempts Home]]-Table1[[#This Row],[Passing Completions Home]]</f>
        <v>15</v>
      </c>
      <c r="Q460" s="7"/>
    </row>
    <row r="461" spans="1:17" x14ac:dyDescent="0.3">
      <c r="A461" t="s">
        <v>301</v>
      </c>
      <c r="B461" t="s">
        <v>138</v>
      </c>
      <c r="C461" t="s">
        <v>4853</v>
      </c>
      <c r="D461">
        <v>10224</v>
      </c>
      <c r="E461" s="3">
        <f>Table1[[#This Row],[Percent Home]]</f>
        <v>0.63636363636363635</v>
      </c>
      <c r="F461" s="3">
        <f>Table1[[#This Row],[Percent Away]]</f>
        <v>0.40540540540540543</v>
      </c>
      <c r="G461">
        <v>28</v>
      </c>
      <c r="H461">
        <v>7</v>
      </c>
      <c r="I461" s="2">
        <f>SUMIFS('Player Stats'!D:D, 'Player Stats'!B:B, Table1[[#This Row],[Away Team]], 'Player Stats'!A:A, Table1[[#This Row],[id]])</f>
        <v>37</v>
      </c>
      <c r="J461" s="2">
        <f>SUMIFS('Player Stats'!D:D, 'Player Stats'!B:B, Table1[[#This Row],[Home Team]], 'Player Stats'!A:A, Table1[[#This Row],[id]])</f>
        <v>22</v>
      </c>
      <c r="K461">
        <f>SUMIFS('Player Stats'!F:F, 'Player Stats'!B:B, Table1[[#This Row],[Away Team]], 'Player Stats'!A:A, Table1[[#This Row],[id]])</f>
        <v>15</v>
      </c>
      <c r="L461">
        <f>SUMIFS('Player Stats'!F:F, 'Player Stats'!B:B,Table1[[#This Row],[Home Team]], 'Player Stats'!A:A, Table1[[#This Row],[id]])</f>
        <v>14</v>
      </c>
      <c r="M461" s="3">
        <f>Table1[[#This Row],[Passing Completions Home]]/Table1[[#This Row],[Passing Attempts Home]]</f>
        <v>0.63636363636363635</v>
      </c>
      <c r="N461" s="3">
        <f>Table1[[#This Row],[Passing Completions Away]]/Table1[[#This Row],[Passing Attemps Away]]</f>
        <v>0.40540540540540543</v>
      </c>
      <c r="O461" s="7">
        <f>Table1[[#This Row],[Passing Attemps Away]]-Table1[[#This Row],[Passing Completions Away]]</f>
        <v>22</v>
      </c>
      <c r="P461" s="7">
        <f>Table1[[#This Row],[Passing Attempts Home]]-Table1[[#This Row],[Passing Completions Home]]</f>
        <v>8</v>
      </c>
      <c r="Q461" s="7"/>
    </row>
    <row r="462" spans="1:17" x14ac:dyDescent="0.3">
      <c r="A462" t="s">
        <v>363</v>
      </c>
      <c r="B462" t="s">
        <v>1749</v>
      </c>
      <c r="C462" t="s">
        <v>4848</v>
      </c>
      <c r="D462">
        <v>11690</v>
      </c>
      <c r="E462" s="3">
        <f>Table1[[#This Row],[Percent Home]]</f>
        <v>0.56521739130434778</v>
      </c>
      <c r="F462" s="3">
        <f>Table1[[#This Row],[Percent Away]]</f>
        <v>0.58620689655172409</v>
      </c>
      <c r="G462">
        <v>21</v>
      </c>
      <c r="H462">
        <v>14</v>
      </c>
      <c r="I462" s="2">
        <f>SUMIFS('Player Stats'!D:D, 'Player Stats'!B:B, Table1[[#This Row],[Away Team]], 'Player Stats'!A:A, Table1[[#This Row],[id]])</f>
        <v>29</v>
      </c>
      <c r="J462" s="2">
        <f>SUMIFS('Player Stats'!D:D, 'Player Stats'!B:B, Table1[[#This Row],[Home Team]], 'Player Stats'!A:A, Table1[[#This Row],[id]])</f>
        <v>23</v>
      </c>
      <c r="K462">
        <f>SUMIFS('Player Stats'!F:F, 'Player Stats'!B:B, Table1[[#This Row],[Away Team]], 'Player Stats'!A:A, Table1[[#This Row],[id]])</f>
        <v>17</v>
      </c>
      <c r="L462">
        <f>SUMIFS('Player Stats'!F:F, 'Player Stats'!B:B,Table1[[#This Row],[Home Team]], 'Player Stats'!A:A, Table1[[#This Row],[id]])</f>
        <v>13</v>
      </c>
      <c r="M462" s="3">
        <f>Table1[[#This Row],[Passing Completions Home]]/Table1[[#This Row],[Passing Attempts Home]]</f>
        <v>0.56521739130434778</v>
      </c>
      <c r="N462" s="3">
        <f>Table1[[#This Row],[Passing Completions Away]]/Table1[[#This Row],[Passing Attemps Away]]</f>
        <v>0.58620689655172409</v>
      </c>
      <c r="O462" s="7">
        <f>Table1[[#This Row],[Passing Attemps Away]]-Table1[[#This Row],[Passing Completions Away]]</f>
        <v>12</v>
      </c>
      <c r="P462" s="7">
        <f>Table1[[#This Row],[Passing Attempts Home]]-Table1[[#This Row],[Passing Completions Home]]</f>
        <v>10</v>
      </c>
      <c r="Q462" s="7"/>
    </row>
    <row r="463" spans="1:17" x14ac:dyDescent="0.3">
      <c r="A463" t="s">
        <v>886</v>
      </c>
      <c r="B463" t="s">
        <v>767</v>
      </c>
      <c r="C463" t="s">
        <v>4824</v>
      </c>
      <c r="D463">
        <v>5912</v>
      </c>
      <c r="E463" s="3">
        <f>Table1[[#This Row],[Percent Home]]</f>
        <v>0.58333333333333337</v>
      </c>
      <c r="F463" s="3">
        <f>Table1[[#This Row],[Percent Away]]</f>
        <v>0.35135135135135137</v>
      </c>
      <c r="G463">
        <v>21</v>
      </c>
      <c r="H463">
        <v>14</v>
      </c>
      <c r="I463" s="2">
        <f>SUMIFS('Player Stats'!D:D, 'Player Stats'!B:B, Table1[[#This Row],[Away Team]], 'Player Stats'!A:A, Table1[[#This Row],[id]])</f>
        <v>37</v>
      </c>
      <c r="J463" s="2">
        <f>SUMIFS('Player Stats'!D:D, 'Player Stats'!B:B, Table1[[#This Row],[Home Team]], 'Player Stats'!A:A, Table1[[#This Row],[id]])</f>
        <v>24</v>
      </c>
      <c r="K463">
        <f>SUMIFS('Player Stats'!F:F, 'Player Stats'!B:B, Table1[[#This Row],[Away Team]], 'Player Stats'!A:A, Table1[[#This Row],[id]])</f>
        <v>13</v>
      </c>
      <c r="L463">
        <f>SUMIFS('Player Stats'!F:F, 'Player Stats'!B:B,Table1[[#This Row],[Home Team]], 'Player Stats'!A:A, Table1[[#This Row],[id]])</f>
        <v>14</v>
      </c>
      <c r="M463" s="3">
        <f>Table1[[#This Row],[Passing Completions Home]]/Table1[[#This Row],[Passing Attempts Home]]</f>
        <v>0.58333333333333337</v>
      </c>
      <c r="N463" s="3">
        <f>Table1[[#This Row],[Passing Completions Away]]/Table1[[#This Row],[Passing Attemps Away]]</f>
        <v>0.35135135135135137</v>
      </c>
      <c r="O463" s="7">
        <f>Table1[[#This Row],[Passing Attemps Away]]-Table1[[#This Row],[Passing Completions Away]]</f>
        <v>24</v>
      </c>
      <c r="P463" s="7">
        <f>Table1[[#This Row],[Passing Attempts Home]]-Table1[[#This Row],[Passing Completions Home]]</f>
        <v>10</v>
      </c>
      <c r="Q463" s="7"/>
    </row>
    <row r="464" spans="1:17" x14ac:dyDescent="0.3">
      <c r="A464" t="s">
        <v>828</v>
      </c>
      <c r="B464" t="s">
        <v>1181</v>
      </c>
      <c r="C464" t="s">
        <v>4811</v>
      </c>
      <c r="D464">
        <v>2895</v>
      </c>
      <c r="E464" s="3">
        <f>Table1[[#This Row],[Percent Home]]</f>
        <v>0.59183673469387754</v>
      </c>
      <c r="F464" s="3">
        <f>Table1[[#This Row],[Percent Away]]</f>
        <v>0.73076923076923073</v>
      </c>
      <c r="G464">
        <v>16</v>
      </c>
      <c r="H464">
        <v>19</v>
      </c>
      <c r="I464" s="2">
        <f>SUMIFS('Player Stats'!D:D, 'Player Stats'!B:B, Table1[[#This Row],[Away Team]], 'Player Stats'!A:A, Table1[[#This Row],[id]])</f>
        <v>26</v>
      </c>
      <c r="J464" s="2">
        <f>SUMIFS('Player Stats'!D:D, 'Player Stats'!B:B, Table1[[#This Row],[Home Team]], 'Player Stats'!A:A, Table1[[#This Row],[id]])</f>
        <v>49</v>
      </c>
      <c r="K464">
        <f>SUMIFS('Player Stats'!F:F, 'Player Stats'!B:B, Table1[[#This Row],[Away Team]], 'Player Stats'!A:A, Table1[[#This Row],[id]])</f>
        <v>19</v>
      </c>
      <c r="L464">
        <f>SUMIFS('Player Stats'!F:F, 'Player Stats'!B:B,Table1[[#This Row],[Home Team]], 'Player Stats'!A:A, Table1[[#This Row],[id]])</f>
        <v>29</v>
      </c>
      <c r="M464" s="3">
        <f>Table1[[#This Row],[Passing Completions Home]]/Table1[[#This Row],[Passing Attempts Home]]</f>
        <v>0.59183673469387754</v>
      </c>
      <c r="N464" s="3">
        <f>Table1[[#This Row],[Passing Completions Away]]/Table1[[#This Row],[Passing Attemps Away]]</f>
        <v>0.73076923076923073</v>
      </c>
      <c r="O464" s="7">
        <f>Table1[[#This Row],[Passing Attemps Away]]-Table1[[#This Row],[Passing Completions Away]]</f>
        <v>7</v>
      </c>
      <c r="P464" s="7">
        <f>Table1[[#This Row],[Passing Attempts Home]]-Table1[[#This Row],[Passing Completions Home]]</f>
        <v>20</v>
      </c>
      <c r="Q464" s="7"/>
    </row>
    <row r="465" spans="1:17" x14ac:dyDescent="0.3">
      <c r="A465" t="s">
        <v>529</v>
      </c>
      <c r="B465" t="s">
        <v>457</v>
      </c>
      <c r="C465" t="s">
        <v>4813</v>
      </c>
      <c r="D465">
        <v>25512</v>
      </c>
      <c r="E465" s="3">
        <f>Table1[[#This Row],[Percent Home]]</f>
        <v>0.54716981132075471</v>
      </c>
      <c r="F465" s="3">
        <f>Table1[[#This Row],[Percent Away]]</f>
        <v>0.53125</v>
      </c>
      <c r="G465">
        <v>20</v>
      </c>
      <c r="H465">
        <v>14</v>
      </c>
      <c r="I465" s="2">
        <f>SUMIFS('Player Stats'!D:D, 'Player Stats'!B:B, Table1[[#This Row],[Away Team]], 'Player Stats'!A:A, Table1[[#This Row],[id]])</f>
        <v>32</v>
      </c>
      <c r="J465" s="2">
        <f>SUMIFS('Player Stats'!D:D, 'Player Stats'!B:B, Table1[[#This Row],[Home Team]], 'Player Stats'!A:A, Table1[[#This Row],[id]])</f>
        <v>53</v>
      </c>
      <c r="K465">
        <f>SUMIFS('Player Stats'!F:F, 'Player Stats'!B:B, Table1[[#This Row],[Away Team]], 'Player Stats'!A:A, Table1[[#This Row],[id]])</f>
        <v>17</v>
      </c>
      <c r="L465">
        <f>SUMIFS('Player Stats'!F:F, 'Player Stats'!B:B,Table1[[#This Row],[Home Team]], 'Player Stats'!A:A, Table1[[#This Row],[id]])</f>
        <v>29</v>
      </c>
      <c r="M465" s="3">
        <f>Table1[[#This Row],[Passing Completions Home]]/Table1[[#This Row],[Passing Attempts Home]]</f>
        <v>0.54716981132075471</v>
      </c>
      <c r="N465" s="3">
        <f>Table1[[#This Row],[Passing Completions Away]]/Table1[[#This Row],[Passing Attemps Away]]</f>
        <v>0.53125</v>
      </c>
      <c r="O465" s="7">
        <f>Table1[[#This Row],[Passing Attemps Away]]-Table1[[#This Row],[Passing Completions Away]]</f>
        <v>15</v>
      </c>
      <c r="P465" s="7">
        <f>Table1[[#This Row],[Passing Attempts Home]]-Table1[[#This Row],[Passing Completions Home]]</f>
        <v>24</v>
      </c>
      <c r="Q465" s="7"/>
    </row>
    <row r="466" spans="1:17" x14ac:dyDescent="0.3">
      <c r="A466" t="s">
        <v>846</v>
      </c>
      <c r="B466" t="s">
        <v>668</v>
      </c>
      <c r="C466" t="s">
        <v>4823</v>
      </c>
      <c r="D466">
        <v>19266</v>
      </c>
      <c r="E466" s="3">
        <f>Table1[[#This Row],[Percent Home]]</f>
        <v>0.65</v>
      </c>
      <c r="F466" s="3">
        <f>Table1[[#This Row],[Percent Away]]</f>
        <v>0.58823529411764708</v>
      </c>
      <c r="G466">
        <v>20</v>
      </c>
      <c r="H466">
        <v>14</v>
      </c>
      <c r="I466" s="2">
        <f>SUMIFS('Player Stats'!D:D, 'Player Stats'!B:B, Table1[[#This Row],[Away Team]], 'Player Stats'!A:A, Table1[[#This Row],[id]])</f>
        <v>17</v>
      </c>
      <c r="J466" s="2">
        <f>SUMIFS('Player Stats'!D:D, 'Player Stats'!B:B, Table1[[#This Row],[Home Team]], 'Player Stats'!A:A, Table1[[#This Row],[id]])</f>
        <v>20</v>
      </c>
      <c r="K466">
        <f>SUMIFS('Player Stats'!F:F, 'Player Stats'!B:B, Table1[[#This Row],[Away Team]], 'Player Stats'!A:A, Table1[[#This Row],[id]])</f>
        <v>10</v>
      </c>
      <c r="L466">
        <f>SUMIFS('Player Stats'!F:F, 'Player Stats'!B:B,Table1[[#This Row],[Home Team]], 'Player Stats'!A:A, Table1[[#This Row],[id]])</f>
        <v>13</v>
      </c>
      <c r="M466" s="3">
        <f>Table1[[#This Row],[Passing Completions Home]]/Table1[[#This Row],[Passing Attempts Home]]</f>
        <v>0.65</v>
      </c>
      <c r="N466" s="3">
        <f>Table1[[#This Row],[Passing Completions Away]]/Table1[[#This Row],[Passing Attemps Away]]</f>
        <v>0.58823529411764708</v>
      </c>
      <c r="O466" s="7">
        <f>Table1[[#This Row],[Passing Attemps Away]]-Table1[[#This Row],[Passing Completions Away]]</f>
        <v>7</v>
      </c>
      <c r="P466" s="7">
        <f>Table1[[#This Row],[Passing Attempts Home]]-Table1[[#This Row],[Passing Completions Home]]</f>
        <v>7</v>
      </c>
      <c r="Q466" s="7"/>
    </row>
    <row r="467" spans="1:17" x14ac:dyDescent="0.3">
      <c r="A467" t="s">
        <v>2016</v>
      </c>
      <c r="B467" t="s">
        <v>501</v>
      </c>
      <c r="C467" t="s">
        <v>4838</v>
      </c>
      <c r="D467">
        <v>17765</v>
      </c>
      <c r="E467" s="3">
        <f>Table1[[#This Row],[Percent Home]]</f>
        <v>0.65625</v>
      </c>
      <c r="F467" s="3">
        <f>Table1[[#This Row],[Percent Away]]</f>
        <v>0.61538461538461542</v>
      </c>
      <c r="G467">
        <v>6</v>
      </c>
      <c r="H467">
        <v>28</v>
      </c>
      <c r="I467" s="2">
        <f>SUMIFS('Player Stats'!D:D, 'Player Stats'!B:B, Table1[[#This Row],[Away Team]], 'Player Stats'!A:A, Table1[[#This Row],[id]])</f>
        <v>26</v>
      </c>
      <c r="J467" s="2">
        <f>SUMIFS('Player Stats'!D:D, 'Player Stats'!B:B, Table1[[#This Row],[Home Team]], 'Player Stats'!A:A, Table1[[#This Row],[id]])</f>
        <v>32</v>
      </c>
      <c r="K467">
        <f>SUMIFS('Player Stats'!F:F, 'Player Stats'!B:B, Table1[[#This Row],[Away Team]], 'Player Stats'!A:A, Table1[[#This Row],[id]])</f>
        <v>16</v>
      </c>
      <c r="L467">
        <f>SUMIFS('Player Stats'!F:F, 'Player Stats'!B:B,Table1[[#This Row],[Home Team]], 'Player Stats'!A:A, Table1[[#This Row],[id]])</f>
        <v>21</v>
      </c>
      <c r="M467" s="3">
        <f>Table1[[#This Row],[Passing Completions Home]]/Table1[[#This Row],[Passing Attempts Home]]</f>
        <v>0.65625</v>
      </c>
      <c r="N467" s="3">
        <f>Table1[[#This Row],[Passing Completions Away]]/Table1[[#This Row],[Passing Attemps Away]]</f>
        <v>0.61538461538461542</v>
      </c>
      <c r="O467" s="7">
        <f>Table1[[#This Row],[Passing Attemps Away]]-Table1[[#This Row],[Passing Completions Away]]</f>
        <v>10</v>
      </c>
      <c r="P467" s="7">
        <f>Table1[[#This Row],[Passing Attempts Home]]-Table1[[#This Row],[Passing Completions Home]]</f>
        <v>11</v>
      </c>
      <c r="Q467" s="7"/>
    </row>
    <row r="468" spans="1:17" x14ac:dyDescent="0.3">
      <c r="A468" t="s">
        <v>1462</v>
      </c>
      <c r="B468" t="s">
        <v>1128</v>
      </c>
      <c r="C468" t="s">
        <v>4832</v>
      </c>
      <c r="D468">
        <v>17753</v>
      </c>
      <c r="E468" s="3">
        <f>Table1[[#This Row],[Percent Home]]</f>
        <v>0.48275862068965519</v>
      </c>
      <c r="F468" s="3">
        <f>Table1[[#This Row],[Percent Away]]</f>
        <v>0.5757575757575758</v>
      </c>
      <c r="G468">
        <v>14</v>
      </c>
      <c r="H468">
        <v>20</v>
      </c>
      <c r="I468" s="2">
        <f>SUMIFS('Player Stats'!D:D, 'Player Stats'!B:B, Table1[[#This Row],[Away Team]], 'Player Stats'!A:A, Table1[[#This Row],[id]])</f>
        <v>33</v>
      </c>
      <c r="J468" s="2">
        <f>SUMIFS('Player Stats'!D:D, 'Player Stats'!B:B, Table1[[#This Row],[Home Team]], 'Player Stats'!A:A, Table1[[#This Row],[id]])</f>
        <v>29</v>
      </c>
      <c r="K468">
        <f>SUMIFS('Player Stats'!F:F, 'Player Stats'!B:B, Table1[[#This Row],[Away Team]], 'Player Stats'!A:A, Table1[[#This Row],[id]])</f>
        <v>19</v>
      </c>
      <c r="L468">
        <f>SUMIFS('Player Stats'!F:F, 'Player Stats'!B:B,Table1[[#This Row],[Home Team]], 'Player Stats'!A:A, Table1[[#This Row],[id]])</f>
        <v>14</v>
      </c>
      <c r="M468" s="3">
        <f>Table1[[#This Row],[Passing Completions Home]]/Table1[[#This Row],[Passing Attempts Home]]</f>
        <v>0.48275862068965519</v>
      </c>
      <c r="N468" s="3">
        <f>Table1[[#This Row],[Passing Completions Away]]/Table1[[#This Row],[Passing Attemps Away]]</f>
        <v>0.5757575757575758</v>
      </c>
      <c r="O468" s="7">
        <f>Table1[[#This Row],[Passing Attemps Away]]-Table1[[#This Row],[Passing Completions Away]]</f>
        <v>14</v>
      </c>
      <c r="P468" s="7">
        <f>Table1[[#This Row],[Passing Attempts Home]]-Table1[[#This Row],[Passing Completions Home]]</f>
        <v>15</v>
      </c>
      <c r="Q468" s="7"/>
    </row>
    <row r="469" spans="1:17" x14ac:dyDescent="0.3">
      <c r="A469" t="s">
        <v>747</v>
      </c>
      <c r="B469" t="s">
        <v>808</v>
      </c>
      <c r="C469" t="s">
        <v>4814</v>
      </c>
      <c r="D469">
        <v>14729</v>
      </c>
      <c r="E469" s="3">
        <f>Table1[[#This Row],[Percent Home]]</f>
        <v>0.5714285714285714</v>
      </c>
      <c r="F469" s="3">
        <f>Table1[[#This Row],[Percent Away]]</f>
        <v>0.57692307692307687</v>
      </c>
      <c r="G469">
        <v>21</v>
      </c>
      <c r="H469">
        <v>13</v>
      </c>
      <c r="I469" s="2">
        <f>SUMIFS('Player Stats'!D:D, 'Player Stats'!B:B, Table1[[#This Row],[Away Team]], 'Player Stats'!A:A, Table1[[#This Row],[id]])</f>
        <v>26</v>
      </c>
      <c r="J469" s="2">
        <f>SUMIFS('Player Stats'!D:D, 'Player Stats'!B:B, Table1[[#This Row],[Home Team]], 'Player Stats'!A:A, Table1[[#This Row],[id]])</f>
        <v>14</v>
      </c>
      <c r="K469">
        <f>SUMIFS('Player Stats'!F:F, 'Player Stats'!B:B, Table1[[#This Row],[Away Team]], 'Player Stats'!A:A, Table1[[#This Row],[id]])</f>
        <v>15</v>
      </c>
      <c r="L469">
        <f>SUMIFS('Player Stats'!F:F, 'Player Stats'!B:B,Table1[[#This Row],[Home Team]], 'Player Stats'!A:A, Table1[[#This Row],[id]])</f>
        <v>8</v>
      </c>
      <c r="M469" s="3">
        <f>Table1[[#This Row],[Passing Completions Home]]/Table1[[#This Row],[Passing Attempts Home]]</f>
        <v>0.5714285714285714</v>
      </c>
      <c r="N469" s="3">
        <f>Table1[[#This Row],[Passing Completions Away]]/Table1[[#This Row],[Passing Attemps Away]]</f>
        <v>0.57692307692307687</v>
      </c>
      <c r="O469" s="7">
        <f>Table1[[#This Row],[Passing Attemps Away]]-Table1[[#This Row],[Passing Completions Away]]</f>
        <v>11</v>
      </c>
      <c r="P469" s="7">
        <f>Table1[[#This Row],[Passing Attempts Home]]-Table1[[#This Row],[Passing Completions Home]]</f>
        <v>6</v>
      </c>
      <c r="Q469" s="7"/>
    </row>
    <row r="470" spans="1:17" x14ac:dyDescent="0.3">
      <c r="A470" t="s">
        <v>529</v>
      </c>
      <c r="B470" t="s">
        <v>846</v>
      </c>
      <c r="C470" t="s">
        <v>4843</v>
      </c>
      <c r="D470">
        <v>14732</v>
      </c>
      <c r="E470" s="3">
        <f>Table1[[#This Row],[Percent Home]]</f>
        <v>0.73076923076923073</v>
      </c>
      <c r="F470" s="3">
        <f>Table1[[#This Row],[Percent Away]]</f>
        <v>0.53333333333333333</v>
      </c>
      <c r="G470">
        <v>20</v>
      </c>
      <c r="H470">
        <v>14</v>
      </c>
      <c r="I470" s="2">
        <f>SUMIFS('Player Stats'!D:D, 'Player Stats'!B:B, Table1[[#This Row],[Away Team]], 'Player Stats'!A:A, Table1[[#This Row],[id]])</f>
        <v>30</v>
      </c>
      <c r="J470" s="2">
        <f>SUMIFS('Player Stats'!D:D, 'Player Stats'!B:B, Table1[[#This Row],[Home Team]], 'Player Stats'!A:A, Table1[[#This Row],[id]])</f>
        <v>26</v>
      </c>
      <c r="K470">
        <f>SUMIFS('Player Stats'!F:F, 'Player Stats'!B:B, Table1[[#This Row],[Away Team]], 'Player Stats'!A:A, Table1[[#This Row],[id]])</f>
        <v>16</v>
      </c>
      <c r="L470">
        <f>SUMIFS('Player Stats'!F:F, 'Player Stats'!B:B,Table1[[#This Row],[Home Team]], 'Player Stats'!A:A, Table1[[#This Row],[id]])</f>
        <v>19</v>
      </c>
      <c r="M470" s="3">
        <f>Table1[[#This Row],[Passing Completions Home]]/Table1[[#This Row],[Passing Attempts Home]]</f>
        <v>0.73076923076923073</v>
      </c>
      <c r="N470" s="3">
        <f>Table1[[#This Row],[Passing Completions Away]]/Table1[[#This Row],[Passing Attemps Away]]</f>
        <v>0.53333333333333333</v>
      </c>
      <c r="O470" s="7">
        <f>Table1[[#This Row],[Passing Attemps Away]]-Table1[[#This Row],[Passing Completions Away]]</f>
        <v>14</v>
      </c>
      <c r="P470" s="7">
        <f>Table1[[#This Row],[Passing Attempts Home]]-Table1[[#This Row],[Passing Completions Home]]</f>
        <v>7</v>
      </c>
      <c r="Q470" s="7"/>
    </row>
    <row r="471" spans="1:17" x14ac:dyDescent="0.3">
      <c r="A471" t="s">
        <v>1076</v>
      </c>
      <c r="B471" t="s">
        <v>433</v>
      </c>
      <c r="C471" t="s">
        <v>4846</v>
      </c>
      <c r="D471">
        <v>11691</v>
      </c>
      <c r="E471" s="3">
        <f>Table1[[#This Row],[Percent Home]]</f>
        <v>0.76315789473684215</v>
      </c>
      <c r="F471" s="3">
        <f>Table1[[#This Row],[Percent Away]]</f>
        <v>0.44827586206896552</v>
      </c>
      <c r="G471">
        <v>24</v>
      </c>
      <c r="H471">
        <v>10</v>
      </c>
      <c r="I471" s="2">
        <f>SUMIFS('Player Stats'!D:D, 'Player Stats'!B:B, Table1[[#This Row],[Away Team]], 'Player Stats'!A:A, Table1[[#This Row],[id]])</f>
        <v>29</v>
      </c>
      <c r="J471" s="2">
        <f>SUMIFS('Player Stats'!D:D, 'Player Stats'!B:B, Table1[[#This Row],[Home Team]], 'Player Stats'!A:A, Table1[[#This Row],[id]])</f>
        <v>38</v>
      </c>
      <c r="K471">
        <f>SUMIFS('Player Stats'!F:F, 'Player Stats'!B:B, Table1[[#This Row],[Away Team]], 'Player Stats'!A:A, Table1[[#This Row],[id]])</f>
        <v>13</v>
      </c>
      <c r="L471">
        <f>SUMIFS('Player Stats'!F:F, 'Player Stats'!B:B,Table1[[#This Row],[Home Team]], 'Player Stats'!A:A, Table1[[#This Row],[id]])</f>
        <v>29</v>
      </c>
      <c r="M471" s="3">
        <f>Table1[[#This Row],[Passing Completions Home]]/Table1[[#This Row],[Passing Attempts Home]]</f>
        <v>0.76315789473684215</v>
      </c>
      <c r="N471" s="3">
        <f>Table1[[#This Row],[Passing Completions Away]]/Table1[[#This Row],[Passing Attemps Away]]</f>
        <v>0.44827586206896552</v>
      </c>
      <c r="O471" s="7">
        <f>Table1[[#This Row],[Passing Attemps Away]]-Table1[[#This Row],[Passing Completions Away]]</f>
        <v>16</v>
      </c>
      <c r="P471" s="7">
        <f>Table1[[#This Row],[Passing Attempts Home]]-Table1[[#This Row],[Passing Completions Home]]</f>
        <v>9</v>
      </c>
      <c r="Q471" s="7"/>
    </row>
    <row r="472" spans="1:17" x14ac:dyDescent="0.3">
      <c r="A472" t="s">
        <v>846</v>
      </c>
      <c r="B472" t="s">
        <v>882</v>
      </c>
      <c r="C472" t="s">
        <v>4837</v>
      </c>
      <c r="D472">
        <v>8736</v>
      </c>
      <c r="E472" s="3">
        <f>Table1[[#This Row],[Percent Home]]</f>
        <v>0.45454545454545453</v>
      </c>
      <c r="F472" s="3">
        <f>Table1[[#This Row],[Percent Away]]</f>
        <v>0.55555555555555558</v>
      </c>
      <c r="G472">
        <v>10</v>
      </c>
      <c r="H472">
        <v>24</v>
      </c>
      <c r="I472" s="2">
        <f>SUMIFS('Player Stats'!D:D, 'Player Stats'!B:B, Table1[[#This Row],[Away Team]], 'Player Stats'!A:A, Table1[[#This Row],[id]])</f>
        <v>27</v>
      </c>
      <c r="J472" s="2">
        <f>SUMIFS('Player Stats'!D:D, 'Player Stats'!B:B, Table1[[#This Row],[Home Team]], 'Player Stats'!A:A, Table1[[#This Row],[id]])</f>
        <v>33</v>
      </c>
      <c r="K472">
        <f>SUMIFS('Player Stats'!F:F, 'Player Stats'!B:B, Table1[[#This Row],[Away Team]], 'Player Stats'!A:A, Table1[[#This Row],[id]])</f>
        <v>15</v>
      </c>
      <c r="L472">
        <f>SUMIFS('Player Stats'!F:F, 'Player Stats'!B:B,Table1[[#This Row],[Home Team]], 'Player Stats'!A:A, Table1[[#This Row],[id]])</f>
        <v>15</v>
      </c>
      <c r="M472" s="3">
        <f>Table1[[#This Row],[Passing Completions Home]]/Table1[[#This Row],[Passing Attempts Home]]</f>
        <v>0.45454545454545453</v>
      </c>
      <c r="N472" s="3">
        <f>Table1[[#This Row],[Passing Completions Away]]/Table1[[#This Row],[Passing Attemps Away]]</f>
        <v>0.55555555555555558</v>
      </c>
      <c r="O472" s="7">
        <f>Table1[[#This Row],[Passing Attemps Away]]-Table1[[#This Row],[Passing Completions Away]]</f>
        <v>12</v>
      </c>
      <c r="P472" s="7">
        <f>Table1[[#This Row],[Passing Attempts Home]]-Table1[[#This Row],[Passing Completions Home]]</f>
        <v>18</v>
      </c>
      <c r="Q472" s="7"/>
    </row>
    <row r="473" spans="1:17" x14ac:dyDescent="0.3">
      <c r="A473" t="s">
        <v>380</v>
      </c>
      <c r="B473" t="s">
        <v>1273</v>
      </c>
      <c r="C473" t="s">
        <v>4836</v>
      </c>
      <c r="D473">
        <v>4404</v>
      </c>
      <c r="E473" s="3">
        <f>Table1[[#This Row],[Percent Home]]</f>
        <v>0.52272727272727271</v>
      </c>
      <c r="F473" s="3">
        <f>Table1[[#This Row],[Percent Away]]</f>
        <v>0.625</v>
      </c>
      <c r="G473">
        <v>6</v>
      </c>
      <c r="H473">
        <v>28</v>
      </c>
      <c r="I473" s="2">
        <f>SUMIFS('Player Stats'!D:D, 'Player Stats'!B:B, Table1[[#This Row],[Away Team]], 'Player Stats'!A:A, Table1[[#This Row],[id]])</f>
        <v>40</v>
      </c>
      <c r="J473" s="2">
        <f>SUMIFS('Player Stats'!D:D, 'Player Stats'!B:B, Table1[[#This Row],[Home Team]], 'Player Stats'!A:A, Table1[[#This Row],[id]])</f>
        <v>44</v>
      </c>
      <c r="K473">
        <f>SUMIFS('Player Stats'!F:F, 'Player Stats'!B:B, Table1[[#This Row],[Away Team]], 'Player Stats'!A:A, Table1[[#This Row],[id]])</f>
        <v>25</v>
      </c>
      <c r="L473">
        <f>SUMIFS('Player Stats'!F:F, 'Player Stats'!B:B,Table1[[#This Row],[Home Team]], 'Player Stats'!A:A, Table1[[#This Row],[id]])</f>
        <v>23</v>
      </c>
      <c r="M473" s="3">
        <f>Table1[[#This Row],[Passing Completions Home]]/Table1[[#This Row],[Passing Attempts Home]]</f>
        <v>0.52272727272727271</v>
      </c>
      <c r="N473" s="3">
        <f>Table1[[#This Row],[Passing Completions Away]]/Table1[[#This Row],[Passing Attemps Away]]</f>
        <v>0.625</v>
      </c>
      <c r="O473" s="7">
        <f>Table1[[#This Row],[Passing Attemps Away]]-Table1[[#This Row],[Passing Completions Away]]</f>
        <v>15</v>
      </c>
      <c r="P473" s="7">
        <f>Table1[[#This Row],[Passing Attempts Home]]-Table1[[#This Row],[Passing Completions Home]]</f>
        <v>21</v>
      </c>
      <c r="Q473" s="7"/>
    </row>
    <row r="474" spans="1:17" x14ac:dyDescent="0.3">
      <c r="A474" t="s">
        <v>341</v>
      </c>
      <c r="B474" t="s">
        <v>343</v>
      </c>
      <c r="C474" t="s">
        <v>4798</v>
      </c>
      <c r="D474">
        <v>27079</v>
      </c>
      <c r="E474" s="3">
        <f>Table1[[#This Row],[Percent Home]]</f>
        <v>0.48148148148148145</v>
      </c>
      <c r="F474" s="3">
        <f>Table1[[#This Row],[Percent Away]]</f>
        <v>0.70967741935483875</v>
      </c>
      <c r="G474">
        <v>17</v>
      </c>
      <c r="H474">
        <v>16</v>
      </c>
      <c r="I474" s="2">
        <f>SUMIFS('Player Stats'!D:D, 'Player Stats'!B:B, Table1[[#This Row],[Away Team]], 'Player Stats'!A:A, Table1[[#This Row],[id]])</f>
        <v>31</v>
      </c>
      <c r="J474" s="2">
        <f>SUMIFS('Player Stats'!D:D, 'Player Stats'!B:B, Table1[[#This Row],[Home Team]], 'Player Stats'!A:A, Table1[[#This Row],[id]])</f>
        <v>27</v>
      </c>
      <c r="K474">
        <f>SUMIFS('Player Stats'!F:F, 'Player Stats'!B:B, Table1[[#This Row],[Away Team]], 'Player Stats'!A:A, Table1[[#This Row],[id]])</f>
        <v>22</v>
      </c>
      <c r="L474">
        <f>SUMIFS('Player Stats'!F:F, 'Player Stats'!B:B,Table1[[#This Row],[Home Team]], 'Player Stats'!A:A, Table1[[#This Row],[id]])</f>
        <v>13</v>
      </c>
      <c r="M474" s="3">
        <f>Table1[[#This Row],[Passing Completions Home]]/Table1[[#This Row],[Passing Attempts Home]]</f>
        <v>0.48148148148148145</v>
      </c>
      <c r="N474" s="3">
        <f>Table1[[#This Row],[Passing Completions Away]]/Table1[[#This Row],[Passing Attemps Away]]</f>
        <v>0.70967741935483875</v>
      </c>
      <c r="O474" s="7">
        <f>Table1[[#This Row],[Passing Attemps Away]]-Table1[[#This Row],[Passing Completions Away]]</f>
        <v>9</v>
      </c>
      <c r="P474" s="7">
        <f>Table1[[#This Row],[Passing Attempts Home]]-Table1[[#This Row],[Passing Completions Home]]</f>
        <v>14</v>
      </c>
      <c r="Q474" s="7"/>
    </row>
    <row r="475" spans="1:17" x14ac:dyDescent="0.3">
      <c r="A475" t="s">
        <v>283</v>
      </c>
      <c r="B475" t="s">
        <v>64</v>
      </c>
      <c r="C475" t="s">
        <v>4792</v>
      </c>
      <c r="D475">
        <v>23943</v>
      </c>
      <c r="E475" s="3">
        <f>Table1[[#This Row],[Percent Home]]</f>
        <v>0.40740740740740738</v>
      </c>
      <c r="F475" s="3">
        <f>Table1[[#This Row],[Percent Away]]</f>
        <v>0.42857142857142855</v>
      </c>
      <c r="G475">
        <v>16</v>
      </c>
      <c r="H475">
        <v>17</v>
      </c>
      <c r="I475" s="2">
        <f>SUMIFS('Player Stats'!D:D, 'Player Stats'!B:B, Table1[[#This Row],[Away Team]], 'Player Stats'!A:A, Table1[[#This Row],[id]])</f>
        <v>7</v>
      </c>
      <c r="J475" s="2">
        <f>SUMIFS('Player Stats'!D:D, 'Player Stats'!B:B, Table1[[#This Row],[Home Team]], 'Player Stats'!A:A, Table1[[#This Row],[id]])</f>
        <v>27</v>
      </c>
      <c r="K475">
        <f>SUMIFS('Player Stats'!F:F, 'Player Stats'!B:B, Table1[[#This Row],[Away Team]], 'Player Stats'!A:A, Table1[[#This Row],[id]])</f>
        <v>3</v>
      </c>
      <c r="L475">
        <f>SUMIFS('Player Stats'!F:F, 'Player Stats'!B:B,Table1[[#This Row],[Home Team]], 'Player Stats'!A:A, Table1[[#This Row],[id]])</f>
        <v>11</v>
      </c>
      <c r="M475" s="3">
        <f>Table1[[#This Row],[Passing Completions Home]]/Table1[[#This Row],[Passing Attempts Home]]</f>
        <v>0.40740740740740738</v>
      </c>
      <c r="N475" s="3">
        <f>Table1[[#This Row],[Passing Completions Away]]/Table1[[#This Row],[Passing Attemps Away]]</f>
        <v>0.42857142857142855</v>
      </c>
      <c r="O475" s="7">
        <f>Table1[[#This Row],[Passing Attemps Away]]-Table1[[#This Row],[Passing Completions Away]]</f>
        <v>4</v>
      </c>
      <c r="P475" s="7">
        <f>Table1[[#This Row],[Passing Attempts Home]]-Table1[[#This Row],[Passing Completions Home]]</f>
        <v>16</v>
      </c>
      <c r="Q475" s="7"/>
    </row>
    <row r="476" spans="1:17" x14ac:dyDescent="0.3">
      <c r="A476" t="s">
        <v>650</v>
      </c>
      <c r="B476" t="s">
        <v>1242</v>
      </c>
      <c r="C476" t="s">
        <v>4833</v>
      </c>
      <c r="D476">
        <v>19257</v>
      </c>
      <c r="E476" s="3">
        <f>Table1[[#This Row],[Percent Home]]</f>
        <v>0.40740740740740738</v>
      </c>
      <c r="F476" s="3">
        <f>Table1[[#This Row],[Percent Away]]</f>
        <v>0.44827586206896552</v>
      </c>
      <c r="G476">
        <v>17</v>
      </c>
      <c r="H476">
        <v>16</v>
      </c>
      <c r="I476" s="2">
        <f>SUMIFS('Player Stats'!D:D, 'Player Stats'!B:B, Table1[[#This Row],[Away Team]], 'Player Stats'!A:A, Table1[[#This Row],[id]])</f>
        <v>29</v>
      </c>
      <c r="J476" s="2">
        <f>SUMIFS('Player Stats'!D:D, 'Player Stats'!B:B, Table1[[#This Row],[Home Team]], 'Player Stats'!A:A, Table1[[#This Row],[id]])</f>
        <v>27</v>
      </c>
      <c r="K476">
        <f>SUMIFS('Player Stats'!F:F, 'Player Stats'!B:B, Table1[[#This Row],[Away Team]], 'Player Stats'!A:A, Table1[[#This Row],[id]])</f>
        <v>13</v>
      </c>
      <c r="L476">
        <f>SUMIFS('Player Stats'!F:F, 'Player Stats'!B:B,Table1[[#This Row],[Home Team]], 'Player Stats'!A:A, Table1[[#This Row],[id]])</f>
        <v>11</v>
      </c>
      <c r="M476" s="3">
        <f>Table1[[#This Row],[Passing Completions Home]]/Table1[[#This Row],[Passing Attempts Home]]</f>
        <v>0.40740740740740738</v>
      </c>
      <c r="N476" s="3">
        <f>Table1[[#This Row],[Passing Completions Away]]/Table1[[#This Row],[Passing Attemps Away]]</f>
        <v>0.44827586206896552</v>
      </c>
      <c r="O476" s="7">
        <f>Table1[[#This Row],[Passing Attemps Away]]-Table1[[#This Row],[Passing Completions Away]]</f>
        <v>16</v>
      </c>
      <c r="P476" s="7">
        <f>Table1[[#This Row],[Passing Attempts Home]]-Table1[[#This Row],[Passing Completions Home]]</f>
        <v>16</v>
      </c>
      <c r="Q476" s="7"/>
    </row>
    <row r="477" spans="1:17" x14ac:dyDescent="0.3">
      <c r="A477" t="s">
        <v>1170</v>
      </c>
      <c r="B477" t="s">
        <v>365</v>
      </c>
      <c r="C477" t="s">
        <v>4832</v>
      </c>
      <c r="D477">
        <v>16253</v>
      </c>
      <c r="E477" s="3">
        <f>Table1[[#This Row],[Percent Home]]</f>
        <v>0.41176470588235292</v>
      </c>
      <c r="F477" s="3">
        <f>Table1[[#This Row],[Percent Away]]</f>
        <v>0.60606060606060608</v>
      </c>
      <c r="G477">
        <v>13</v>
      </c>
      <c r="H477">
        <v>20</v>
      </c>
      <c r="I477" s="2">
        <f>SUMIFS('Player Stats'!D:D, 'Player Stats'!B:B, Table1[[#This Row],[Away Team]], 'Player Stats'!A:A, Table1[[#This Row],[id]])</f>
        <v>33</v>
      </c>
      <c r="J477" s="2">
        <f>SUMIFS('Player Stats'!D:D, 'Player Stats'!B:B, Table1[[#This Row],[Home Team]], 'Player Stats'!A:A, Table1[[#This Row],[id]])</f>
        <v>34</v>
      </c>
      <c r="K477">
        <f>SUMIFS('Player Stats'!F:F, 'Player Stats'!B:B, Table1[[#This Row],[Away Team]], 'Player Stats'!A:A, Table1[[#This Row],[id]])</f>
        <v>20</v>
      </c>
      <c r="L477">
        <f>SUMIFS('Player Stats'!F:F, 'Player Stats'!B:B,Table1[[#This Row],[Home Team]], 'Player Stats'!A:A, Table1[[#This Row],[id]])</f>
        <v>14</v>
      </c>
      <c r="M477" s="3">
        <f>Table1[[#This Row],[Passing Completions Home]]/Table1[[#This Row],[Passing Attempts Home]]</f>
        <v>0.41176470588235292</v>
      </c>
      <c r="N477" s="3">
        <f>Table1[[#This Row],[Passing Completions Away]]/Table1[[#This Row],[Passing Attemps Away]]</f>
        <v>0.60606060606060608</v>
      </c>
      <c r="O477" s="7">
        <f>Table1[[#This Row],[Passing Attemps Away]]-Table1[[#This Row],[Passing Completions Away]]</f>
        <v>13</v>
      </c>
      <c r="P477" s="7">
        <f>Table1[[#This Row],[Passing Attempts Home]]-Table1[[#This Row],[Passing Completions Home]]</f>
        <v>20</v>
      </c>
      <c r="Q477" s="7"/>
    </row>
    <row r="478" spans="1:17" x14ac:dyDescent="0.3">
      <c r="A478" t="s">
        <v>901</v>
      </c>
      <c r="B478" t="s">
        <v>689</v>
      </c>
      <c r="C478" t="s">
        <v>4803</v>
      </c>
      <c r="D478">
        <v>14734</v>
      </c>
      <c r="E478" s="3">
        <f>Table1[[#This Row],[Percent Home]]</f>
        <v>0.52</v>
      </c>
      <c r="F478" s="3">
        <f>Table1[[#This Row],[Percent Away]]</f>
        <v>0.32258064516129031</v>
      </c>
      <c r="G478">
        <v>33</v>
      </c>
      <c r="H478">
        <v>0</v>
      </c>
      <c r="I478" s="2">
        <f>SUMIFS('Player Stats'!D:D, 'Player Stats'!B:B, Table1[[#This Row],[Away Team]], 'Player Stats'!A:A, Table1[[#This Row],[id]])</f>
        <v>31</v>
      </c>
      <c r="J478" s="2">
        <f>SUMIFS('Player Stats'!D:D, 'Player Stats'!B:B, Table1[[#This Row],[Home Team]], 'Player Stats'!A:A, Table1[[#This Row],[id]])</f>
        <v>25</v>
      </c>
      <c r="K478">
        <f>SUMIFS('Player Stats'!F:F, 'Player Stats'!B:B, Table1[[#This Row],[Away Team]], 'Player Stats'!A:A, Table1[[#This Row],[id]])</f>
        <v>10</v>
      </c>
      <c r="L478">
        <f>SUMIFS('Player Stats'!F:F, 'Player Stats'!B:B,Table1[[#This Row],[Home Team]], 'Player Stats'!A:A, Table1[[#This Row],[id]])</f>
        <v>13</v>
      </c>
      <c r="M478" s="3">
        <f>Table1[[#This Row],[Passing Completions Home]]/Table1[[#This Row],[Passing Attempts Home]]</f>
        <v>0.52</v>
      </c>
      <c r="N478" s="3">
        <f>Table1[[#This Row],[Passing Completions Away]]/Table1[[#This Row],[Passing Attemps Away]]</f>
        <v>0.32258064516129031</v>
      </c>
      <c r="O478" s="7">
        <f>Table1[[#This Row],[Passing Attemps Away]]-Table1[[#This Row],[Passing Completions Away]]</f>
        <v>21</v>
      </c>
      <c r="P478" s="7">
        <f>Table1[[#This Row],[Passing Attempts Home]]-Table1[[#This Row],[Passing Completions Home]]</f>
        <v>12</v>
      </c>
      <c r="Q478" s="7"/>
    </row>
    <row r="479" spans="1:17" x14ac:dyDescent="0.3">
      <c r="A479" t="s">
        <v>477</v>
      </c>
      <c r="B479" t="s">
        <v>650</v>
      </c>
      <c r="C479" t="s">
        <v>4792</v>
      </c>
      <c r="D479">
        <v>13231</v>
      </c>
      <c r="E479" s="3">
        <f>Table1[[#This Row],[Percent Home]]</f>
        <v>0.61111111111111116</v>
      </c>
      <c r="F479" s="3">
        <f>Table1[[#This Row],[Percent Away]]</f>
        <v>0.62857142857142856</v>
      </c>
      <c r="G479">
        <v>17</v>
      </c>
      <c r="H479">
        <v>16</v>
      </c>
      <c r="I479" s="2">
        <f>SUMIFS('Player Stats'!D:D, 'Player Stats'!B:B, Table1[[#This Row],[Away Team]], 'Player Stats'!A:A, Table1[[#This Row],[id]])</f>
        <v>35</v>
      </c>
      <c r="J479" s="2">
        <f>SUMIFS('Player Stats'!D:D, 'Player Stats'!B:B, Table1[[#This Row],[Home Team]], 'Player Stats'!A:A, Table1[[#This Row],[id]])</f>
        <v>36</v>
      </c>
      <c r="K479">
        <f>SUMIFS('Player Stats'!F:F, 'Player Stats'!B:B, Table1[[#This Row],[Away Team]], 'Player Stats'!A:A, Table1[[#This Row],[id]])</f>
        <v>22</v>
      </c>
      <c r="L479">
        <f>SUMIFS('Player Stats'!F:F, 'Player Stats'!B:B,Table1[[#This Row],[Home Team]], 'Player Stats'!A:A, Table1[[#This Row],[id]])</f>
        <v>22</v>
      </c>
      <c r="M479" s="3">
        <f>Table1[[#This Row],[Passing Completions Home]]/Table1[[#This Row],[Passing Attempts Home]]</f>
        <v>0.61111111111111116</v>
      </c>
      <c r="N479" s="3">
        <f>Table1[[#This Row],[Passing Completions Away]]/Table1[[#This Row],[Passing Attemps Away]]</f>
        <v>0.62857142857142856</v>
      </c>
      <c r="O479" s="7">
        <f>Table1[[#This Row],[Passing Attemps Away]]-Table1[[#This Row],[Passing Completions Away]]</f>
        <v>13</v>
      </c>
      <c r="P479" s="7">
        <f>Table1[[#This Row],[Passing Attempts Home]]-Table1[[#This Row],[Passing Completions Home]]</f>
        <v>14</v>
      </c>
      <c r="Q479" s="7"/>
    </row>
    <row r="480" spans="1:17" x14ac:dyDescent="0.3">
      <c r="A480" t="s">
        <v>650</v>
      </c>
      <c r="B480" t="s">
        <v>62</v>
      </c>
      <c r="C480" t="s">
        <v>4808</v>
      </c>
      <c r="D480">
        <v>11689</v>
      </c>
      <c r="E480" s="3">
        <f>Table1[[#This Row],[Percent Home]]</f>
        <v>0.60526315789473684</v>
      </c>
      <c r="F480" s="3">
        <f>Table1[[#This Row],[Percent Away]]</f>
        <v>0.7</v>
      </c>
      <c r="G480">
        <v>13</v>
      </c>
      <c r="H480">
        <v>20</v>
      </c>
      <c r="I480" s="2">
        <f>SUMIFS('Player Stats'!D:D, 'Player Stats'!B:B, Table1[[#This Row],[Away Team]], 'Player Stats'!A:A, Table1[[#This Row],[id]])</f>
        <v>30</v>
      </c>
      <c r="J480" s="2">
        <f>SUMIFS('Player Stats'!D:D, 'Player Stats'!B:B, Table1[[#This Row],[Home Team]], 'Player Stats'!A:A, Table1[[#This Row],[id]])</f>
        <v>38</v>
      </c>
      <c r="K480">
        <f>SUMIFS('Player Stats'!F:F, 'Player Stats'!B:B, Table1[[#This Row],[Away Team]], 'Player Stats'!A:A, Table1[[#This Row],[id]])</f>
        <v>21</v>
      </c>
      <c r="L480">
        <f>SUMIFS('Player Stats'!F:F, 'Player Stats'!B:B,Table1[[#This Row],[Home Team]], 'Player Stats'!A:A, Table1[[#This Row],[id]])</f>
        <v>23</v>
      </c>
      <c r="M480" s="3">
        <f>Table1[[#This Row],[Passing Completions Home]]/Table1[[#This Row],[Passing Attempts Home]]</f>
        <v>0.60526315789473684</v>
      </c>
      <c r="N480" s="3">
        <f>Table1[[#This Row],[Passing Completions Away]]/Table1[[#This Row],[Passing Attemps Away]]</f>
        <v>0.7</v>
      </c>
      <c r="O480" s="7">
        <f>Table1[[#This Row],[Passing Attemps Away]]-Table1[[#This Row],[Passing Completions Away]]</f>
        <v>9</v>
      </c>
      <c r="P480" s="7">
        <f>Table1[[#This Row],[Passing Attempts Home]]-Table1[[#This Row],[Passing Completions Home]]</f>
        <v>15</v>
      </c>
      <c r="Q480" s="7"/>
    </row>
    <row r="481" spans="1:17" x14ac:dyDescent="0.3">
      <c r="A481" t="s">
        <v>1128</v>
      </c>
      <c r="B481" t="s">
        <v>1982</v>
      </c>
      <c r="C481" t="s">
        <v>4786</v>
      </c>
      <c r="D481">
        <v>11684</v>
      </c>
      <c r="E481" s="3">
        <f>Table1[[#This Row],[Percent Home]]</f>
        <v>0.6</v>
      </c>
      <c r="F481" s="3">
        <f>Table1[[#This Row],[Percent Away]]</f>
        <v>0.37931034482758619</v>
      </c>
      <c r="G481">
        <v>17</v>
      </c>
      <c r="H481">
        <v>16</v>
      </c>
      <c r="I481" s="2">
        <f>SUMIFS('Player Stats'!D:D, 'Player Stats'!B:B, Table1[[#This Row],[Away Team]], 'Player Stats'!A:A, Table1[[#This Row],[id]])</f>
        <v>29</v>
      </c>
      <c r="J481" s="2">
        <f>SUMIFS('Player Stats'!D:D, 'Player Stats'!B:B, Table1[[#This Row],[Home Team]], 'Player Stats'!A:A, Table1[[#This Row],[id]])</f>
        <v>35</v>
      </c>
      <c r="K481">
        <f>SUMIFS('Player Stats'!F:F, 'Player Stats'!B:B, Table1[[#This Row],[Away Team]], 'Player Stats'!A:A, Table1[[#This Row],[id]])</f>
        <v>11</v>
      </c>
      <c r="L481">
        <f>SUMIFS('Player Stats'!F:F, 'Player Stats'!B:B,Table1[[#This Row],[Home Team]], 'Player Stats'!A:A, Table1[[#This Row],[id]])</f>
        <v>21</v>
      </c>
      <c r="M481" s="3">
        <f>Table1[[#This Row],[Passing Completions Home]]/Table1[[#This Row],[Passing Attempts Home]]</f>
        <v>0.6</v>
      </c>
      <c r="N481" s="3">
        <f>Table1[[#This Row],[Passing Completions Away]]/Table1[[#This Row],[Passing Attemps Away]]</f>
        <v>0.37931034482758619</v>
      </c>
      <c r="O481" s="7">
        <f>Table1[[#This Row],[Passing Attemps Away]]-Table1[[#This Row],[Passing Completions Away]]</f>
        <v>18</v>
      </c>
      <c r="P481" s="7">
        <f>Table1[[#This Row],[Passing Attempts Home]]-Table1[[#This Row],[Passing Completions Home]]</f>
        <v>14</v>
      </c>
      <c r="Q481" s="7"/>
    </row>
    <row r="482" spans="1:17" x14ac:dyDescent="0.3">
      <c r="A482" t="s">
        <v>363</v>
      </c>
      <c r="B482" t="s">
        <v>692</v>
      </c>
      <c r="C482" t="s">
        <v>4819</v>
      </c>
      <c r="D482">
        <v>4400</v>
      </c>
      <c r="E482" s="3">
        <f>Table1[[#This Row],[Percent Home]]</f>
        <v>0.6216216216216216</v>
      </c>
      <c r="F482" s="3">
        <f>Table1[[#This Row],[Percent Away]]</f>
        <v>0.57894736842105265</v>
      </c>
      <c r="G482">
        <v>3</v>
      </c>
      <c r="H482">
        <v>30</v>
      </c>
      <c r="I482" s="2">
        <f>SUMIFS('Player Stats'!D:D, 'Player Stats'!B:B, Table1[[#This Row],[Away Team]], 'Player Stats'!A:A, Table1[[#This Row],[id]])</f>
        <v>19</v>
      </c>
      <c r="J482" s="2">
        <f>SUMIFS('Player Stats'!D:D, 'Player Stats'!B:B, Table1[[#This Row],[Home Team]], 'Player Stats'!A:A, Table1[[#This Row],[id]])</f>
        <v>37</v>
      </c>
      <c r="K482">
        <f>SUMIFS('Player Stats'!F:F, 'Player Stats'!B:B, Table1[[#This Row],[Away Team]], 'Player Stats'!A:A, Table1[[#This Row],[id]])</f>
        <v>11</v>
      </c>
      <c r="L482">
        <f>SUMIFS('Player Stats'!F:F, 'Player Stats'!B:B,Table1[[#This Row],[Home Team]], 'Player Stats'!A:A, Table1[[#This Row],[id]])</f>
        <v>23</v>
      </c>
      <c r="M482" s="3">
        <f>Table1[[#This Row],[Passing Completions Home]]/Table1[[#This Row],[Passing Attempts Home]]</f>
        <v>0.6216216216216216</v>
      </c>
      <c r="N482" s="3">
        <f>Table1[[#This Row],[Passing Completions Away]]/Table1[[#This Row],[Passing Attemps Away]]</f>
        <v>0.57894736842105265</v>
      </c>
      <c r="O482" s="7">
        <f>Table1[[#This Row],[Passing Attemps Away]]-Table1[[#This Row],[Passing Completions Away]]</f>
        <v>8</v>
      </c>
      <c r="P482" s="7">
        <f>Table1[[#This Row],[Passing Attempts Home]]-Table1[[#This Row],[Passing Completions Home]]</f>
        <v>14</v>
      </c>
      <c r="Q482" s="7"/>
    </row>
    <row r="483" spans="1:17" x14ac:dyDescent="0.3">
      <c r="A483" t="s">
        <v>715</v>
      </c>
      <c r="B483" t="s">
        <v>611</v>
      </c>
      <c r="C483" t="s">
        <v>4862</v>
      </c>
      <c r="D483">
        <v>4401</v>
      </c>
      <c r="E483" s="3">
        <f>Table1[[#This Row],[Percent Home]]</f>
        <v>0.78260869565217395</v>
      </c>
      <c r="F483" s="3">
        <f>Table1[[#This Row],[Percent Away]]</f>
        <v>0.21052631578947367</v>
      </c>
      <c r="G483">
        <v>20</v>
      </c>
      <c r="H483">
        <v>13</v>
      </c>
      <c r="I483" s="2">
        <f>SUMIFS('Player Stats'!D:D, 'Player Stats'!B:B, Table1[[#This Row],[Away Team]], 'Player Stats'!A:A, Table1[[#This Row],[id]])</f>
        <v>19</v>
      </c>
      <c r="J483" s="2">
        <f>SUMIFS('Player Stats'!D:D, 'Player Stats'!B:B, Table1[[#This Row],[Home Team]], 'Player Stats'!A:A, Table1[[#This Row],[id]])</f>
        <v>23</v>
      </c>
      <c r="K483">
        <f>SUMIFS('Player Stats'!F:F, 'Player Stats'!B:B, Table1[[#This Row],[Away Team]], 'Player Stats'!A:A, Table1[[#This Row],[id]])</f>
        <v>4</v>
      </c>
      <c r="L483">
        <f>SUMIFS('Player Stats'!F:F, 'Player Stats'!B:B,Table1[[#This Row],[Home Team]], 'Player Stats'!A:A, Table1[[#This Row],[id]])</f>
        <v>18</v>
      </c>
      <c r="M483" s="3">
        <f>Table1[[#This Row],[Passing Completions Home]]/Table1[[#This Row],[Passing Attempts Home]]</f>
        <v>0.78260869565217395</v>
      </c>
      <c r="N483" s="3">
        <f>Table1[[#This Row],[Passing Completions Away]]/Table1[[#This Row],[Passing Attemps Away]]</f>
        <v>0.21052631578947367</v>
      </c>
      <c r="O483" s="7">
        <f>Table1[[#This Row],[Passing Attemps Away]]-Table1[[#This Row],[Passing Completions Away]]</f>
        <v>15</v>
      </c>
      <c r="P483" s="7">
        <f>Table1[[#This Row],[Passing Attempts Home]]-Table1[[#This Row],[Passing Completions Home]]</f>
        <v>5</v>
      </c>
      <c r="Q483" s="7"/>
    </row>
    <row r="484" spans="1:17" x14ac:dyDescent="0.3">
      <c r="A484" t="s">
        <v>730</v>
      </c>
      <c r="B484" t="s">
        <v>1273</v>
      </c>
      <c r="C484" t="s">
        <v>4843</v>
      </c>
      <c r="D484">
        <v>17745</v>
      </c>
      <c r="E484" s="3">
        <f>Table1[[#This Row],[Percent Home]]</f>
        <v>0.54285714285714282</v>
      </c>
      <c r="F484" s="3">
        <f>Table1[[#This Row],[Percent Away]]</f>
        <v>0.64516129032258063</v>
      </c>
      <c r="G484">
        <v>14</v>
      </c>
      <c r="H484">
        <v>18</v>
      </c>
      <c r="I484" s="2">
        <f>SUMIFS('Player Stats'!D:D, 'Player Stats'!B:B, Table1[[#This Row],[Away Team]], 'Player Stats'!A:A, Table1[[#This Row],[id]])</f>
        <v>31</v>
      </c>
      <c r="J484" s="2">
        <f>SUMIFS('Player Stats'!D:D, 'Player Stats'!B:B, Table1[[#This Row],[Home Team]], 'Player Stats'!A:A, Table1[[#This Row],[id]])</f>
        <v>35</v>
      </c>
      <c r="K484">
        <f>SUMIFS('Player Stats'!F:F, 'Player Stats'!B:B, Table1[[#This Row],[Away Team]], 'Player Stats'!A:A, Table1[[#This Row],[id]])</f>
        <v>20</v>
      </c>
      <c r="L484">
        <f>SUMIFS('Player Stats'!F:F, 'Player Stats'!B:B,Table1[[#This Row],[Home Team]], 'Player Stats'!A:A, Table1[[#This Row],[id]])</f>
        <v>19</v>
      </c>
      <c r="M484" s="3">
        <f>Table1[[#This Row],[Passing Completions Home]]/Table1[[#This Row],[Passing Attempts Home]]</f>
        <v>0.54285714285714282</v>
      </c>
      <c r="N484" s="3">
        <f>Table1[[#This Row],[Passing Completions Away]]/Table1[[#This Row],[Passing Attemps Away]]</f>
        <v>0.64516129032258063</v>
      </c>
      <c r="O484" s="7">
        <f>Table1[[#This Row],[Passing Attemps Away]]-Table1[[#This Row],[Passing Completions Away]]</f>
        <v>11</v>
      </c>
      <c r="P484" s="7">
        <f>Table1[[#This Row],[Passing Attempts Home]]-Table1[[#This Row],[Passing Completions Home]]</f>
        <v>16</v>
      </c>
      <c r="Q484" s="7"/>
    </row>
    <row r="485" spans="1:17" x14ac:dyDescent="0.3">
      <c r="A485" t="s">
        <v>41</v>
      </c>
      <c r="B485" t="s">
        <v>949</v>
      </c>
      <c r="C485" t="s">
        <v>4785</v>
      </c>
      <c r="D485">
        <v>10198</v>
      </c>
      <c r="E485" s="3">
        <f>Table1[[#This Row],[Percent Home]]</f>
        <v>0.61111111111111116</v>
      </c>
      <c r="F485" s="3">
        <f>Table1[[#This Row],[Percent Away]]</f>
        <v>0.53333333333333333</v>
      </c>
      <c r="G485">
        <v>20</v>
      </c>
      <c r="H485">
        <v>12</v>
      </c>
      <c r="I485" s="2">
        <f>SUMIFS('Player Stats'!D:D, 'Player Stats'!B:B, Table1[[#This Row],[Away Team]], 'Player Stats'!A:A, Table1[[#This Row],[id]])</f>
        <v>45</v>
      </c>
      <c r="J485" s="2">
        <f>SUMIFS('Player Stats'!D:D, 'Player Stats'!B:B, Table1[[#This Row],[Home Team]], 'Player Stats'!A:A, Table1[[#This Row],[id]])</f>
        <v>18</v>
      </c>
      <c r="K485">
        <f>SUMIFS('Player Stats'!F:F, 'Player Stats'!B:B, Table1[[#This Row],[Away Team]], 'Player Stats'!A:A, Table1[[#This Row],[id]])</f>
        <v>24</v>
      </c>
      <c r="L485">
        <f>SUMIFS('Player Stats'!F:F, 'Player Stats'!B:B,Table1[[#This Row],[Home Team]], 'Player Stats'!A:A, Table1[[#This Row],[id]])</f>
        <v>11</v>
      </c>
      <c r="M485" s="3">
        <f>Table1[[#This Row],[Passing Completions Home]]/Table1[[#This Row],[Passing Attempts Home]]</f>
        <v>0.61111111111111116</v>
      </c>
      <c r="N485" s="3">
        <f>Table1[[#This Row],[Passing Completions Away]]/Table1[[#This Row],[Passing Attemps Away]]</f>
        <v>0.53333333333333333</v>
      </c>
      <c r="O485" s="7">
        <f>Table1[[#This Row],[Passing Attemps Away]]-Table1[[#This Row],[Passing Completions Away]]</f>
        <v>21</v>
      </c>
      <c r="P485" s="7">
        <f>Table1[[#This Row],[Passing Attempts Home]]-Table1[[#This Row],[Passing Completions Home]]</f>
        <v>7</v>
      </c>
      <c r="Q485" s="7"/>
    </row>
    <row r="486" spans="1:17" x14ac:dyDescent="0.3">
      <c r="A486" t="s">
        <v>786</v>
      </c>
      <c r="B486" t="s">
        <v>787</v>
      </c>
      <c r="C486" t="s">
        <v>4819</v>
      </c>
      <c r="D486">
        <v>27096</v>
      </c>
      <c r="E486" s="3">
        <f>Table1[[#This Row],[Percent Home]]</f>
        <v>0.5</v>
      </c>
      <c r="F486" s="3">
        <f>Table1[[#This Row],[Percent Away]]</f>
        <v>0.52631578947368418</v>
      </c>
      <c r="G486">
        <v>24</v>
      </c>
      <c r="H486">
        <v>7</v>
      </c>
      <c r="I486" s="2">
        <f>SUMIFS('Player Stats'!D:D, 'Player Stats'!B:B, Table1[[#This Row],[Away Team]], 'Player Stats'!A:A, Table1[[#This Row],[id]])</f>
        <v>38</v>
      </c>
      <c r="J486" s="2">
        <f>SUMIFS('Player Stats'!D:D, 'Player Stats'!B:B, Table1[[#This Row],[Home Team]], 'Player Stats'!A:A, Table1[[#This Row],[id]])</f>
        <v>14</v>
      </c>
      <c r="K486">
        <f>SUMIFS('Player Stats'!F:F, 'Player Stats'!B:B, Table1[[#This Row],[Away Team]], 'Player Stats'!A:A, Table1[[#This Row],[id]])</f>
        <v>20</v>
      </c>
      <c r="L486">
        <f>SUMIFS('Player Stats'!F:F, 'Player Stats'!B:B,Table1[[#This Row],[Home Team]], 'Player Stats'!A:A, Table1[[#This Row],[id]])</f>
        <v>7</v>
      </c>
      <c r="M486" s="3">
        <f>Table1[[#This Row],[Passing Completions Home]]/Table1[[#This Row],[Passing Attempts Home]]</f>
        <v>0.5</v>
      </c>
      <c r="N486" s="3">
        <f>Table1[[#This Row],[Passing Completions Away]]/Table1[[#This Row],[Passing Attemps Away]]</f>
        <v>0.52631578947368418</v>
      </c>
      <c r="O486" s="7">
        <f>Table1[[#This Row],[Passing Attemps Away]]-Table1[[#This Row],[Passing Completions Away]]</f>
        <v>18</v>
      </c>
      <c r="P486" s="7">
        <f>Table1[[#This Row],[Passing Attempts Home]]-Table1[[#This Row],[Passing Completions Home]]</f>
        <v>7</v>
      </c>
      <c r="Q486" s="7"/>
    </row>
    <row r="487" spans="1:17" x14ac:dyDescent="0.3">
      <c r="A487" t="s">
        <v>806</v>
      </c>
      <c r="B487" t="s">
        <v>808</v>
      </c>
      <c r="C487" t="s">
        <v>4820</v>
      </c>
      <c r="D487">
        <v>27097</v>
      </c>
      <c r="E487" s="3">
        <f>Table1[[#This Row],[Percent Home]]</f>
        <v>0.64864864864864868</v>
      </c>
      <c r="F487" s="3">
        <f>Table1[[#This Row],[Percent Away]]</f>
        <v>0.5757575757575758</v>
      </c>
      <c r="G487">
        <v>31</v>
      </c>
      <c r="H487">
        <v>0</v>
      </c>
      <c r="I487" s="2">
        <f>SUMIFS('Player Stats'!D:D, 'Player Stats'!B:B, Table1[[#This Row],[Away Team]], 'Player Stats'!A:A, Table1[[#This Row],[id]])</f>
        <v>33</v>
      </c>
      <c r="J487" s="2">
        <f>SUMIFS('Player Stats'!D:D, 'Player Stats'!B:B, Table1[[#This Row],[Home Team]], 'Player Stats'!A:A, Table1[[#This Row],[id]])</f>
        <v>37</v>
      </c>
      <c r="K487">
        <f>SUMIFS('Player Stats'!F:F, 'Player Stats'!B:B, Table1[[#This Row],[Away Team]], 'Player Stats'!A:A, Table1[[#This Row],[id]])</f>
        <v>19</v>
      </c>
      <c r="L487">
        <f>SUMIFS('Player Stats'!F:F, 'Player Stats'!B:B,Table1[[#This Row],[Home Team]], 'Player Stats'!A:A, Table1[[#This Row],[id]])</f>
        <v>24</v>
      </c>
      <c r="M487" s="3">
        <f>Table1[[#This Row],[Passing Completions Home]]/Table1[[#This Row],[Passing Attempts Home]]</f>
        <v>0.64864864864864868</v>
      </c>
      <c r="N487" s="3">
        <f>Table1[[#This Row],[Passing Completions Away]]/Table1[[#This Row],[Passing Attemps Away]]</f>
        <v>0.5757575757575758</v>
      </c>
      <c r="O487" s="7">
        <f>Table1[[#This Row],[Passing Attemps Away]]-Table1[[#This Row],[Passing Completions Away]]</f>
        <v>14</v>
      </c>
      <c r="P487" s="7">
        <f>Table1[[#This Row],[Passing Attempts Home]]-Table1[[#This Row],[Passing Completions Home]]</f>
        <v>13</v>
      </c>
      <c r="Q487" s="7"/>
    </row>
    <row r="488" spans="1:17" x14ac:dyDescent="0.3">
      <c r="A488" t="s">
        <v>1153</v>
      </c>
      <c r="B488" t="s">
        <v>1542</v>
      </c>
      <c r="C488" t="s">
        <v>4803</v>
      </c>
      <c r="D488">
        <v>17744</v>
      </c>
      <c r="E488" s="3">
        <f>Table1[[#This Row],[Percent Home]]</f>
        <v>0.625</v>
      </c>
      <c r="F488" s="3">
        <f>Table1[[#This Row],[Percent Away]]</f>
        <v>0.5757575757575758</v>
      </c>
      <c r="G488">
        <v>21</v>
      </c>
      <c r="H488">
        <v>10</v>
      </c>
      <c r="I488" s="2">
        <f>SUMIFS('Player Stats'!D:D, 'Player Stats'!B:B, Table1[[#This Row],[Away Team]], 'Player Stats'!A:A, Table1[[#This Row],[id]])</f>
        <v>33</v>
      </c>
      <c r="J488" s="2">
        <f>SUMIFS('Player Stats'!D:D, 'Player Stats'!B:B, Table1[[#This Row],[Home Team]], 'Player Stats'!A:A, Table1[[#This Row],[id]])</f>
        <v>24</v>
      </c>
      <c r="K488">
        <f>SUMIFS('Player Stats'!F:F, 'Player Stats'!B:B, Table1[[#This Row],[Away Team]], 'Player Stats'!A:A, Table1[[#This Row],[id]])</f>
        <v>19</v>
      </c>
      <c r="L488">
        <f>SUMIFS('Player Stats'!F:F, 'Player Stats'!B:B,Table1[[#This Row],[Home Team]], 'Player Stats'!A:A, Table1[[#This Row],[id]])</f>
        <v>15</v>
      </c>
      <c r="M488" s="3">
        <f>Table1[[#This Row],[Passing Completions Home]]/Table1[[#This Row],[Passing Attempts Home]]</f>
        <v>0.625</v>
      </c>
      <c r="N488" s="3">
        <f>Table1[[#This Row],[Passing Completions Away]]/Table1[[#This Row],[Passing Attemps Away]]</f>
        <v>0.5757575757575758</v>
      </c>
      <c r="O488" s="7">
        <f>Table1[[#This Row],[Passing Attemps Away]]-Table1[[#This Row],[Passing Completions Away]]</f>
        <v>14</v>
      </c>
      <c r="P488" s="7">
        <f>Table1[[#This Row],[Passing Attempts Home]]-Table1[[#This Row],[Passing Completions Home]]</f>
        <v>9</v>
      </c>
      <c r="Q488" s="7"/>
    </row>
    <row r="489" spans="1:17" x14ac:dyDescent="0.3">
      <c r="A489" t="s">
        <v>882</v>
      </c>
      <c r="B489" t="s">
        <v>689</v>
      </c>
      <c r="C489" t="s">
        <v>4822</v>
      </c>
      <c r="D489">
        <v>10216</v>
      </c>
      <c r="E489" s="3">
        <f>Table1[[#This Row],[Percent Home]]</f>
        <v>0.53846153846153844</v>
      </c>
      <c r="F489" s="3">
        <f>Table1[[#This Row],[Percent Away]]</f>
        <v>0.47619047619047616</v>
      </c>
      <c r="G489">
        <v>14</v>
      </c>
      <c r="H489">
        <v>17</v>
      </c>
      <c r="I489" s="2">
        <f>SUMIFS('Player Stats'!D:D, 'Player Stats'!B:B, Table1[[#This Row],[Away Team]], 'Player Stats'!A:A, Table1[[#This Row],[id]])</f>
        <v>21</v>
      </c>
      <c r="J489" s="2">
        <f>SUMIFS('Player Stats'!D:D, 'Player Stats'!B:B, Table1[[#This Row],[Home Team]], 'Player Stats'!A:A, Table1[[#This Row],[id]])</f>
        <v>26</v>
      </c>
      <c r="K489">
        <f>SUMIFS('Player Stats'!F:F, 'Player Stats'!B:B, Table1[[#This Row],[Away Team]], 'Player Stats'!A:A, Table1[[#This Row],[id]])</f>
        <v>10</v>
      </c>
      <c r="L489">
        <f>SUMIFS('Player Stats'!F:F, 'Player Stats'!B:B,Table1[[#This Row],[Home Team]], 'Player Stats'!A:A, Table1[[#This Row],[id]])</f>
        <v>14</v>
      </c>
      <c r="M489" s="3">
        <f>Table1[[#This Row],[Passing Completions Home]]/Table1[[#This Row],[Passing Attempts Home]]</f>
        <v>0.53846153846153844</v>
      </c>
      <c r="N489" s="3">
        <f>Table1[[#This Row],[Passing Completions Away]]/Table1[[#This Row],[Passing Attemps Away]]</f>
        <v>0.47619047619047616</v>
      </c>
      <c r="O489" s="7">
        <f>Table1[[#This Row],[Passing Attemps Away]]-Table1[[#This Row],[Passing Completions Away]]</f>
        <v>11</v>
      </c>
      <c r="P489" s="7">
        <f>Table1[[#This Row],[Passing Attempts Home]]-Table1[[#This Row],[Passing Completions Home]]</f>
        <v>12</v>
      </c>
      <c r="Q489" s="7"/>
    </row>
    <row r="490" spans="1:17" x14ac:dyDescent="0.3">
      <c r="A490" t="s">
        <v>610</v>
      </c>
      <c r="B490" t="s">
        <v>846</v>
      </c>
      <c r="C490" t="s">
        <v>4837</v>
      </c>
      <c r="D490">
        <v>10218</v>
      </c>
      <c r="E490" s="3">
        <f>Table1[[#This Row],[Percent Home]]</f>
        <v>0.41176470588235292</v>
      </c>
      <c r="F490" s="3">
        <f>Table1[[#This Row],[Percent Away]]</f>
        <v>0.46875</v>
      </c>
      <c r="G490">
        <v>17</v>
      </c>
      <c r="H490">
        <v>14</v>
      </c>
      <c r="I490" s="2">
        <f>SUMIFS('Player Stats'!D:D, 'Player Stats'!B:B, Table1[[#This Row],[Away Team]], 'Player Stats'!A:A, Table1[[#This Row],[id]])</f>
        <v>32</v>
      </c>
      <c r="J490" s="2">
        <f>SUMIFS('Player Stats'!D:D, 'Player Stats'!B:B, Table1[[#This Row],[Home Team]], 'Player Stats'!A:A, Table1[[#This Row],[id]])</f>
        <v>34</v>
      </c>
      <c r="K490">
        <f>SUMIFS('Player Stats'!F:F, 'Player Stats'!B:B, Table1[[#This Row],[Away Team]], 'Player Stats'!A:A, Table1[[#This Row],[id]])</f>
        <v>15</v>
      </c>
      <c r="L490">
        <f>SUMIFS('Player Stats'!F:F, 'Player Stats'!B:B,Table1[[#This Row],[Home Team]], 'Player Stats'!A:A, Table1[[#This Row],[id]])</f>
        <v>14</v>
      </c>
      <c r="M490" s="3">
        <f>Table1[[#This Row],[Passing Completions Home]]/Table1[[#This Row],[Passing Attempts Home]]</f>
        <v>0.41176470588235292</v>
      </c>
      <c r="N490" s="3">
        <f>Table1[[#This Row],[Passing Completions Away]]/Table1[[#This Row],[Passing Attemps Away]]</f>
        <v>0.46875</v>
      </c>
      <c r="O490" s="7">
        <f>Table1[[#This Row],[Passing Attemps Away]]-Table1[[#This Row],[Passing Completions Away]]</f>
        <v>17</v>
      </c>
      <c r="P490" s="7">
        <f>Table1[[#This Row],[Passing Attempts Home]]-Table1[[#This Row],[Passing Completions Home]]</f>
        <v>20</v>
      </c>
      <c r="Q490" s="7"/>
    </row>
    <row r="491" spans="1:17" x14ac:dyDescent="0.3">
      <c r="A491" t="s">
        <v>2165</v>
      </c>
      <c r="B491" t="s">
        <v>363</v>
      </c>
      <c r="C491" t="s">
        <v>4843</v>
      </c>
      <c r="D491">
        <v>10209</v>
      </c>
      <c r="E491" s="3">
        <f>Table1[[#This Row],[Percent Home]]</f>
        <v>0.625</v>
      </c>
      <c r="F491" s="3">
        <f>Table1[[#This Row],[Percent Away]]</f>
        <v>0.63888888888888884</v>
      </c>
      <c r="G491">
        <v>24</v>
      </c>
      <c r="H491">
        <v>7</v>
      </c>
      <c r="I491" s="2">
        <f>SUMIFS('Player Stats'!D:D, 'Player Stats'!B:B, Table1[[#This Row],[Away Team]], 'Player Stats'!A:A, Table1[[#This Row],[id]])</f>
        <v>36</v>
      </c>
      <c r="J491" s="2">
        <f>SUMIFS('Player Stats'!D:D, 'Player Stats'!B:B, Table1[[#This Row],[Home Team]], 'Player Stats'!A:A, Table1[[#This Row],[id]])</f>
        <v>24</v>
      </c>
      <c r="K491">
        <f>SUMIFS('Player Stats'!F:F, 'Player Stats'!B:B, Table1[[#This Row],[Away Team]], 'Player Stats'!A:A, Table1[[#This Row],[id]])</f>
        <v>23</v>
      </c>
      <c r="L491">
        <f>SUMIFS('Player Stats'!F:F, 'Player Stats'!B:B,Table1[[#This Row],[Home Team]], 'Player Stats'!A:A, Table1[[#This Row],[id]])</f>
        <v>15</v>
      </c>
      <c r="M491" s="3">
        <f>Table1[[#This Row],[Passing Completions Home]]/Table1[[#This Row],[Passing Attempts Home]]</f>
        <v>0.625</v>
      </c>
      <c r="N491" s="3">
        <f>Table1[[#This Row],[Passing Completions Away]]/Table1[[#This Row],[Passing Attemps Away]]</f>
        <v>0.63888888888888884</v>
      </c>
      <c r="O491" s="7">
        <f>Table1[[#This Row],[Passing Attemps Away]]-Table1[[#This Row],[Passing Completions Away]]</f>
        <v>13</v>
      </c>
      <c r="P491" s="7">
        <f>Table1[[#This Row],[Passing Attempts Home]]-Table1[[#This Row],[Passing Completions Home]]</f>
        <v>9</v>
      </c>
      <c r="Q491" s="7"/>
    </row>
    <row r="492" spans="1:17" x14ac:dyDescent="0.3">
      <c r="A492" t="s">
        <v>591</v>
      </c>
      <c r="B492" t="s">
        <v>1678</v>
      </c>
      <c r="C492" t="s">
        <v>4852</v>
      </c>
      <c r="D492">
        <v>10197</v>
      </c>
      <c r="E492" s="3">
        <f>Table1[[#This Row],[Percent Home]]</f>
        <v>0.40909090909090912</v>
      </c>
      <c r="F492" s="3">
        <f>Table1[[#This Row],[Percent Away]]</f>
        <v>0.66666666666666663</v>
      </c>
      <c r="G492">
        <v>7</v>
      </c>
      <c r="H492">
        <v>24</v>
      </c>
      <c r="I492" s="2">
        <f>SUMIFS('Player Stats'!D:D, 'Player Stats'!B:B, Table1[[#This Row],[Away Team]], 'Player Stats'!A:A, Table1[[#This Row],[id]])</f>
        <v>18</v>
      </c>
      <c r="J492" s="2">
        <f>SUMIFS('Player Stats'!D:D, 'Player Stats'!B:B, Table1[[#This Row],[Home Team]], 'Player Stats'!A:A, Table1[[#This Row],[id]])</f>
        <v>44</v>
      </c>
      <c r="K492">
        <f>SUMIFS('Player Stats'!F:F, 'Player Stats'!B:B, Table1[[#This Row],[Away Team]], 'Player Stats'!A:A, Table1[[#This Row],[id]])</f>
        <v>12</v>
      </c>
      <c r="L492">
        <f>SUMIFS('Player Stats'!F:F, 'Player Stats'!B:B,Table1[[#This Row],[Home Team]], 'Player Stats'!A:A, Table1[[#This Row],[id]])</f>
        <v>18</v>
      </c>
      <c r="M492" s="3">
        <f>Table1[[#This Row],[Passing Completions Home]]/Table1[[#This Row],[Passing Attempts Home]]</f>
        <v>0.40909090909090912</v>
      </c>
      <c r="N492" s="3">
        <f>Table1[[#This Row],[Passing Completions Away]]/Table1[[#This Row],[Passing Attemps Away]]</f>
        <v>0.66666666666666663</v>
      </c>
      <c r="O492" s="7">
        <f>Table1[[#This Row],[Passing Attemps Away]]-Table1[[#This Row],[Passing Completions Away]]</f>
        <v>6</v>
      </c>
      <c r="P492" s="7">
        <f>Table1[[#This Row],[Passing Attempts Home]]-Table1[[#This Row],[Passing Completions Home]]</f>
        <v>26</v>
      </c>
      <c r="Q492" s="7"/>
    </row>
    <row r="493" spans="1:17" x14ac:dyDescent="0.3">
      <c r="A493" t="s">
        <v>1331</v>
      </c>
      <c r="B493" t="s">
        <v>886</v>
      </c>
      <c r="C493" t="s">
        <v>4803</v>
      </c>
      <c r="D493">
        <v>8725</v>
      </c>
      <c r="E493" s="3">
        <f>Table1[[#This Row],[Percent Home]]</f>
        <v>0.56666666666666665</v>
      </c>
      <c r="F493" s="3">
        <f>Table1[[#This Row],[Percent Away]]</f>
        <v>0.56818181818181823</v>
      </c>
      <c r="G493">
        <v>17</v>
      </c>
      <c r="H493">
        <v>14</v>
      </c>
      <c r="I493" s="2">
        <f>SUMIFS('Player Stats'!D:D, 'Player Stats'!B:B, Table1[[#This Row],[Away Team]], 'Player Stats'!A:A, Table1[[#This Row],[id]])</f>
        <v>44</v>
      </c>
      <c r="J493" s="2">
        <f>SUMIFS('Player Stats'!D:D, 'Player Stats'!B:B, Table1[[#This Row],[Home Team]], 'Player Stats'!A:A, Table1[[#This Row],[id]])</f>
        <v>30</v>
      </c>
      <c r="K493">
        <f>SUMIFS('Player Stats'!F:F, 'Player Stats'!B:B, Table1[[#This Row],[Away Team]], 'Player Stats'!A:A, Table1[[#This Row],[id]])</f>
        <v>25</v>
      </c>
      <c r="L493">
        <f>SUMIFS('Player Stats'!F:F, 'Player Stats'!B:B,Table1[[#This Row],[Home Team]], 'Player Stats'!A:A, Table1[[#This Row],[id]])</f>
        <v>17</v>
      </c>
      <c r="M493" s="3">
        <f>Table1[[#This Row],[Passing Completions Home]]/Table1[[#This Row],[Passing Attempts Home]]</f>
        <v>0.56666666666666665</v>
      </c>
      <c r="N493" s="3">
        <f>Table1[[#This Row],[Passing Completions Away]]/Table1[[#This Row],[Passing Attemps Away]]</f>
        <v>0.56818181818181823</v>
      </c>
      <c r="O493" s="7">
        <f>Table1[[#This Row],[Passing Attemps Away]]-Table1[[#This Row],[Passing Completions Away]]</f>
        <v>19</v>
      </c>
      <c r="P493" s="7">
        <f>Table1[[#This Row],[Passing Attempts Home]]-Table1[[#This Row],[Passing Completions Home]]</f>
        <v>13</v>
      </c>
      <c r="Q493" s="7"/>
    </row>
    <row r="494" spans="1:17" x14ac:dyDescent="0.3">
      <c r="A494" t="s">
        <v>593</v>
      </c>
      <c r="B494" t="s">
        <v>806</v>
      </c>
      <c r="C494" t="s">
        <v>4821</v>
      </c>
      <c r="D494">
        <v>1396</v>
      </c>
      <c r="E494" s="3">
        <f>Table1[[#This Row],[Percent Home]]</f>
        <v>0.5714285714285714</v>
      </c>
      <c r="F494" s="3">
        <f>Table1[[#This Row],[Percent Away]]</f>
        <v>0.47368421052631576</v>
      </c>
      <c r="G494">
        <v>7</v>
      </c>
      <c r="H494">
        <v>24</v>
      </c>
      <c r="I494" s="2">
        <f>SUMIFS('Player Stats'!D:D, 'Player Stats'!B:B, Table1[[#This Row],[Away Team]], 'Player Stats'!A:A, Table1[[#This Row],[id]])</f>
        <v>19</v>
      </c>
      <c r="J494" s="2">
        <f>SUMIFS('Player Stats'!D:D, 'Player Stats'!B:B, Table1[[#This Row],[Home Team]], 'Player Stats'!A:A, Table1[[#This Row],[id]])</f>
        <v>28</v>
      </c>
      <c r="K494">
        <f>SUMIFS('Player Stats'!F:F, 'Player Stats'!B:B, Table1[[#This Row],[Away Team]], 'Player Stats'!A:A, Table1[[#This Row],[id]])</f>
        <v>9</v>
      </c>
      <c r="L494">
        <f>SUMIFS('Player Stats'!F:F, 'Player Stats'!B:B,Table1[[#This Row],[Home Team]], 'Player Stats'!A:A, Table1[[#This Row],[id]])</f>
        <v>16</v>
      </c>
      <c r="M494" s="3">
        <f>Table1[[#This Row],[Passing Completions Home]]/Table1[[#This Row],[Passing Attempts Home]]</f>
        <v>0.5714285714285714</v>
      </c>
      <c r="N494" s="3">
        <f>Table1[[#This Row],[Passing Completions Away]]/Table1[[#This Row],[Passing Attemps Away]]</f>
        <v>0.47368421052631576</v>
      </c>
      <c r="O494" s="7">
        <f>Table1[[#This Row],[Passing Attemps Away]]-Table1[[#This Row],[Passing Completions Away]]</f>
        <v>10</v>
      </c>
      <c r="P494" s="7">
        <f>Table1[[#This Row],[Passing Attempts Home]]-Table1[[#This Row],[Passing Completions Home]]</f>
        <v>12</v>
      </c>
      <c r="Q494" s="7"/>
    </row>
    <row r="495" spans="1:17" x14ac:dyDescent="0.3">
      <c r="A495" t="s">
        <v>317</v>
      </c>
      <c r="B495" t="s">
        <v>283</v>
      </c>
      <c r="C495" t="s">
        <v>4795</v>
      </c>
      <c r="D495">
        <v>20816</v>
      </c>
      <c r="E495" s="3">
        <f>Table1[[#This Row],[Percent Home]]</f>
        <v>0.42857142857142855</v>
      </c>
      <c r="F495" s="3">
        <f>Table1[[#This Row],[Percent Away]]</f>
        <v>0.5757575757575758</v>
      </c>
      <c r="G495">
        <v>24</v>
      </c>
      <c r="H495">
        <v>6</v>
      </c>
      <c r="I495" s="2">
        <f>SUMIFS('Player Stats'!D:D, 'Player Stats'!B:B, Table1[[#This Row],[Away Team]], 'Player Stats'!A:A, Table1[[#This Row],[id]])</f>
        <v>33</v>
      </c>
      <c r="J495" s="2">
        <f>SUMIFS('Player Stats'!D:D, 'Player Stats'!B:B, Table1[[#This Row],[Home Team]], 'Player Stats'!A:A, Table1[[#This Row],[id]])</f>
        <v>7</v>
      </c>
      <c r="K495">
        <f>SUMIFS('Player Stats'!F:F, 'Player Stats'!B:B, Table1[[#This Row],[Away Team]], 'Player Stats'!A:A, Table1[[#This Row],[id]])</f>
        <v>19</v>
      </c>
      <c r="L495">
        <f>SUMIFS('Player Stats'!F:F, 'Player Stats'!B:B,Table1[[#This Row],[Home Team]], 'Player Stats'!A:A, Table1[[#This Row],[id]])</f>
        <v>3</v>
      </c>
      <c r="M495" s="3">
        <f>Table1[[#This Row],[Passing Completions Home]]/Table1[[#This Row],[Passing Attempts Home]]</f>
        <v>0.42857142857142855</v>
      </c>
      <c r="N495" s="3">
        <f>Table1[[#This Row],[Passing Completions Away]]/Table1[[#This Row],[Passing Attemps Away]]</f>
        <v>0.5757575757575758</v>
      </c>
      <c r="O495" s="7">
        <f>Table1[[#This Row],[Passing Attemps Away]]-Table1[[#This Row],[Passing Completions Away]]</f>
        <v>14</v>
      </c>
      <c r="P495" s="7">
        <f>Table1[[#This Row],[Passing Attempts Home]]-Table1[[#This Row],[Passing Completions Home]]</f>
        <v>4</v>
      </c>
      <c r="Q495" s="7"/>
    </row>
    <row r="496" spans="1:17" x14ac:dyDescent="0.3">
      <c r="A496" t="s">
        <v>2217</v>
      </c>
      <c r="B496" t="s">
        <v>87</v>
      </c>
      <c r="C496" t="s">
        <v>4842</v>
      </c>
      <c r="D496">
        <v>19273</v>
      </c>
      <c r="E496" s="3">
        <f>Table1[[#This Row],[Percent Home]]</f>
        <v>0.7</v>
      </c>
      <c r="F496" s="3">
        <f>Table1[[#This Row],[Percent Away]]</f>
        <v>0.51515151515151514</v>
      </c>
      <c r="G496">
        <v>17</v>
      </c>
      <c r="H496">
        <v>13</v>
      </c>
      <c r="I496" s="2">
        <f>SUMIFS('Player Stats'!D:D, 'Player Stats'!B:B, Table1[[#This Row],[Away Team]], 'Player Stats'!A:A, Table1[[#This Row],[id]])</f>
        <v>33</v>
      </c>
      <c r="J496" s="2">
        <f>SUMIFS('Player Stats'!D:D, 'Player Stats'!B:B, Table1[[#This Row],[Home Team]], 'Player Stats'!A:A, Table1[[#This Row],[id]])</f>
        <v>30</v>
      </c>
      <c r="K496">
        <f>SUMIFS('Player Stats'!F:F, 'Player Stats'!B:B, Table1[[#This Row],[Away Team]], 'Player Stats'!A:A, Table1[[#This Row],[id]])</f>
        <v>17</v>
      </c>
      <c r="L496">
        <f>SUMIFS('Player Stats'!F:F, 'Player Stats'!B:B,Table1[[#This Row],[Home Team]], 'Player Stats'!A:A, Table1[[#This Row],[id]])</f>
        <v>21</v>
      </c>
      <c r="M496" s="3">
        <f>Table1[[#This Row],[Passing Completions Home]]/Table1[[#This Row],[Passing Attempts Home]]</f>
        <v>0.7</v>
      </c>
      <c r="N496" s="3">
        <f>Table1[[#This Row],[Passing Completions Away]]/Table1[[#This Row],[Passing Attemps Away]]</f>
        <v>0.51515151515151514</v>
      </c>
      <c r="O496" s="7">
        <f>Table1[[#This Row],[Passing Attemps Away]]-Table1[[#This Row],[Passing Completions Away]]</f>
        <v>16</v>
      </c>
      <c r="P496" s="7">
        <f>Table1[[#This Row],[Passing Attempts Home]]-Table1[[#This Row],[Passing Completions Home]]</f>
        <v>9</v>
      </c>
      <c r="Q496" s="7"/>
    </row>
    <row r="497" spans="1:17" x14ac:dyDescent="0.3">
      <c r="A497" t="s">
        <v>2239</v>
      </c>
      <c r="B497" t="s">
        <v>1078</v>
      </c>
      <c r="C497" t="s">
        <v>4830</v>
      </c>
      <c r="D497">
        <v>17736</v>
      </c>
      <c r="E497" s="3">
        <f>Table1[[#This Row],[Percent Home]]</f>
        <v>0.69230769230769229</v>
      </c>
      <c r="F497" s="3">
        <f>Table1[[#This Row],[Percent Away]]</f>
        <v>0.625</v>
      </c>
      <c r="G497">
        <v>20</v>
      </c>
      <c r="H497">
        <v>10</v>
      </c>
      <c r="I497" s="2">
        <f>SUMIFS('Player Stats'!D:D, 'Player Stats'!B:B, Table1[[#This Row],[Away Team]], 'Player Stats'!A:A, Table1[[#This Row],[id]])</f>
        <v>32</v>
      </c>
      <c r="J497" s="2">
        <f>SUMIFS('Player Stats'!D:D, 'Player Stats'!B:B, Table1[[#This Row],[Home Team]], 'Player Stats'!A:A, Table1[[#This Row],[id]])</f>
        <v>39</v>
      </c>
      <c r="K497">
        <f>SUMIFS('Player Stats'!F:F, 'Player Stats'!B:B, Table1[[#This Row],[Away Team]], 'Player Stats'!A:A, Table1[[#This Row],[id]])</f>
        <v>20</v>
      </c>
      <c r="L497">
        <f>SUMIFS('Player Stats'!F:F, 'Player Stats'!B:B,Table1[[#This Row],[Home Team]], 'Player Stats'!A:A, Table1[[#This Row],[id]])</f>
        <v>27</v>
      </c>
      <c r="M497" s="3">
        <f>Table1[[#This Row],[Passing Completions Home]]/Table1[[#This Row],[Passing Attempts Home]]</f>
        <v>0.69230769230769229</v>
      </c>
      <c r="N497" s="3">
        <f>Table1[[#This Row],[Passing Completions Away]]/Table1[[#This Row],[Passing Attemps Away]]</f>
        <v>0.625</v>
      </c>
      <c r="O497" s="7">
        <f>Table1[[#This Row],[Passing Attemps Away]]-Table1[[#This Row],[Passing Completions Away]]</f>
        <v>12</v>
      </c>
      <c r="P497" s="7">
        <f>Table1[[#This Row],[Passing Attempts Home]]-Table1[[#This Row],[Passing Completions Home]]</f>
        <v>12</v>
      </c>
      <c r="Q497" s="7"/>
    </row>
    <row r="498" spans="1:17" x14ac:dyDescent="0.3">
      <c r="A498" t="s">
        <v>527</v>
      </c>
      <c r="B498" t="s">
        <v>380</v>
      </c>
      <c r="C498" t="s">
        <v>4843</v>
      </c>
      <c r="D498">
        <v>16228</v>
      </c>
      <c r="E498" s="3">
        <f>Table1[[#This Row],[Percent Home]]</f>
        <v>0.62222222222222223</v>
      </c>
      <c r="F498" s="3">
        <f>Table1[[#This Row],[Percent Away]]</f>
        <v>0.5641025641025641</v>
      </c>
      <c r="G498">
        <v>23</v>
      </c>
      <c r="H498">
        <v>7</v>
      </c>
      <c r="I498" s="2">
        <f>SUMIFS('Player Stats'!D:D, 'Player Stats'!B:B, Table1[[#This Row],[Away Team]], 'Player Stats'!A:A, Table1[[#This Row],[id]])</f>
        <v>39</v>
      </c>
      <c r="J498" s="2">
        <f>SUMIFS('Player Stats'!D:D, 'Player Stats'!B:B, Table1[[#This Row],[Home Team]], 'Player Stats'!A:A, Table1[[#This Row],[id]])</f>
        <v>45</v>
      </c>
      <c r="K498">
        <f>SUMIFS('Player Stats'!F:F, 'Player Stats'!B:B, Table1[[#This Row],[Away Team]], 'Player Stats'!A:A, Table1[[#This Row],[id]])</f>
        <v>22</v>
      </c>
      <c r="L498">
        <f>SUMIFS('Player Stats'!F:F, 'Player Stats'!B:B,Table1[[#This Row],[Home Team]], 'Player Stats'!A:A, Table1[[#This Row],[id]])</f>
        <v>28</v>
      </c>
      <c r="M498" s="3">
        <f>Table1[[#This Row],[Passing Completions Home]]/Table1[[#This Row],[Passing Attempts Home]]</f>
        <v>0.62222222222222223</v>
      </c>
      <c r="N498" s="3">
        <f>Table1[[#This Row],[Passing Completions Away]]/Table1[[#This Row],[Passing Attemps Away]]</f>
        <v>0.5641025641025641</v>
      </c>
      <c r="O498" s="7">
        <f>Table1[[#This Row],[Passing Attemps Away]]-Table1[[#This Row],[Passing Completions Away]]</f>
        <v>17</v>
      </c>
      <c r="P498" s="7">
        <f>Table1[[#This Row],[Passing Attempts Home]]-Table1[[#This Row],[Passing Completions Home]]</f>
        <v>17</v>
      </c>
      <c r="Q498" s="7"/>
    </row>
    <row r="499" spans="1:17" x14ac:dyDescent="0.3">
      <c r="A499" t="s">
        <v>2596</v>
      </c>
      <c r="B499" t="s">
        <v>2016</v>
      </c>
      <c r="C499" t="s">
        <v>4795</v>
      </c>
      <c r="D499">
        <v>16233</v>
      </c>
      <c r="E499" s="3">
        <f>Table1[[#This Row],[Percent Home]]</f>
        <v>0.67647058823529416</v>
      </c>
      <c r="F499" s="3">
        <f>Table1[[#This Row],[Percent Away]]</f>
        <v>0.2857142857142857</v>
      </c>
      <c r="G499">
        <v>14</v>
      </c>
      <c r="H499">
        <v>16</v>
      </c>
      <c r="I499" s="2">
        <f>SUMIFS('Player Stats'!D:D, 'Player Stats'!B:B, Table1[[#This Row],[Away Team]], 'Player Stats'!A:A, Table1[[#This Row],[id]])</f>
        <v>7</v>
      </c>
      <c r="J499" s="2">
        <f>SUMIFS('Player Stats'!D:D, 'Player Stats'!B:B, Table1[[#This Row],[Home Team]], 'Player Stats'!A:A, Table1[[#This Row],[id]])</f>
        <v>34</v>
      </c>
      <c r="K499">
        <f>SUMIFS('Player Stats'!F:F, 'Player Stats'!B:B, Table1[[#This Row],[Away Team]], 'Player Stats'!A:A, Table1[[#This Row],[id]])</f>
        <v>2</v>
      </c>
      <c r="L499">
        <f>SUMIFS('Player Stats'!F:F, 'Player Stats'!B:B,Table1[[#This Row],[Home Team]], 'Player Stats'!A:A, Table1[[#This Row],[id]])</f>
        <v>23</v>
      </c>
      <c r="M499" s="3">
        <f>Table1[[#This Row],[Passing Completions Home]]/Table1[[#This Row],[Passing Attempts Home]]</f>
        <v>0.67647058823529416</v>
      </c>
      <c r="N499" s="3">
        <f>Table1[[#This Row],[Passing Completions Away]]/Table1[[#This Row],[Passing Attemps Away]]</f>
        <v>0.2857142857142857</v>
      </c>
      <c r="O499" s="7">
        <f>Table1[[#This Row],[Passing Attemps Away]]-Table1[[#This Row],[Passing Completions Away]]</f>
        <v>5</v>
      </c>
      <c r="P499" s="7">
        <f>Table1[[#This Row],[Passing Attempts Home]]-Table1[[#This Row],[Passing Completions Home]]</f>
        <v>11</v>
      </c>
      <c r="Q499" s="7"/>
    </row>
    <row r="500" spans="1:17" x14ac:dyDescent="0.3">
      <c r="A500" t="s">
        <v>591</v>
      </c>
      <c r="B500" t="s">
        <v>1021</v>
      </c>
      <c r="C500" t="s">
        <v>4851</v>
      </c>
      <c r="D500">
        <v>14745</v>
      </c>
      <c r="E500" s="3">
        <f>Table1[[#This Row],[Percent Home]]</f>
        <v>0.46153846153846156</v>
      </c>
      <c r="F500" s="3">
        <f>Table1[[#This Row],[Percent Away]]</f>
        <v>0.63636363636363635</v>
      </c>
      <c r="G500">
        <v>3</v>
      </c>
      <c r="H500">
        <v>27</v>
      </c>
      <c r="I500" s="2">
        <f>SUMIFS('Player Stats'!D:D, 'Player Stats'!B:B, Table1[[#This Row],[Away Team]], 'Player Stats'!A:A, Table1[[#This Row],[id]])</f>
        <v>22</v>
      </c>
      <c r="J500" s="2">
        <f>SUMIFS('Player Stats'!D:D, 'Player Stats'!B:B, Table1[[#This Row],[Home Team]], 'Player Stats'!A:A, Table1[[#This Row],[id]])</f>
        <v>26</v>
      </c>
      <c r="K500">
        <f>SUMIFS('Player Stats'!F:F, 'Player Stats'!B:B, Table1[[#This Row],[Away Team]], 'Player Stats'!A:A, Table1[[#This Row],[id]])</f>
        <v>14</v>
      </c>
      <c r="L500">
        <f>SUMIFS('Player Stats'!F:F, 'Player Stats'!B:B,Table1[[#This Row],[Home Team]], 'Player Stats'!A:A, Table1[[#This Row],[id]])</f>
        <v>12</v>
      </c>
      <c r="M500" s="3">
        <f>Table1[[#This Row],[Passing Completions Home]]/Table1[[#This Row],[Passing Attempts Home]]</f>
        <v>0.46153846153846156</v>
      </c>
      <c r="N500" s="3">
        <f>Table1[[#This Row],[Passing Completions Away]]/Table1[[#This Row],[Passing Attemps Away]]</f>
        <v>0.63636363636363635</v>
      </c>
      <c r="O500" s="7">
        <f>Table1[[#This Row],[Passing Attemps Away]]-Table1[[#This Row],[Passing Completions Away]]</f>
        <v>8</v>
      </c>
      <c r="P500" s="7">
        <f>Table1[[#This Row],[Passing Attempts Home]]-Table1[[#This Row],[Passing Completions Home]]</f>
        <v>14</v>
      </c>
      <c r="Q500" s="7"/>
    </row>
    <row r="501" spans="1:17" x14ac:dyDescent="0.3">
      <c r="A501" t="s">
        <v>365</v>
      </c>
      <c r="B501" t="s">
        <v>383</v>
      </c>
      <c r="C501" t="s">
        <v>4814</v>
      </c>
      <c r="D501">
        <v>13245</v>
      </c>
      <c r="E501" s="3">
        <f>Table1[[#This Row],[Percent Home]]</f>
        <v>0.5</v>
      </c>
      <c r="F501" s="3">
        <f>Table1[[#This Row],[Percent Away]]</f>
        <v>0.41666666666666669</v>
      </c>
      <c r="G501">
        <v>16</v>
      </c>
      <c r="H501">
        <v>14</v>
      </c>
      <c r="I501" s="2">
        <f>SUMIFS('Player Stats'!D:D, 'Player Stats'!B:B, Table1[[#This Row],[Away Team]], 'Player Stats'!A:A, Table1[[#This Row],[id]])</f>
        <v>36</v>
      </c>
      <c r="J501" s="2">
        <f>SUMIFS('Player Stats'!D:D, 'Player Stats'!B:B, Table1[[#This Row],[Home Team]], 'Player Stats'!A:A, Table1[[#This Row],[id]])</f>
        <v>20</v>
      </c>
      <c r="K501">
        <f>SUMIFS('Player Stats'!F:F, 'Player Stats'!B:B, Table1[[#This Row],[Away Team]], 'Player Stats'!A:A, Table1[[#This Row],[id]])</f>
        <v>15</v>
      </c>
      <c r="L501">
        <f>SUMIFS('Player Stats'!F:F, 'Player Stats'!B:B,Table1[[#This Row],[Home Team]], 'Player Stats'!A:A, Table1[[#This Row],[id]])</f>
        <v>10</v>
      </c>
      <c r="M501" s="3">
        <f>Table1[[#This Row],[Passing Completions Home]]/Table1[[#This Row],[Passing Attempts Home]]</f>
        <v>0.5</v>
      </c>
      <c r="N501" s="3">
        <f>Table1[[#This Row],[Passing Completions Away]]/Table1[[#This Row],[Passing Attemps Away]]</f>
        <v>0.41666666666666669</v>
      </c>
      <c r="O501" s="7">
        <f>Table1[[#This Row],[Passing Attemps Away]]-Table1[[#This Row],[Passing Completions Away]]</f>
        <v>21</v>
      </c>
      <c r="P501" s="7">
        <f>Table1[[#This Row],[Passing Attempts Home]]-Table1[[#This Row],[Passing Completions Home]]</f>
        <v>10</v>
      </c>
      <c r="Q501" s="7"/>
    </row>
    <row r="502" spans="1:17" x14ac:dyDescent="0.3">
      <c r="A502" t="s">
        <v>692</v>
      </c>
      <c r="B502" t="s">
        <v>865</v>
      </c>
      <c r="C502" t="s">
        <v>4821</v>
      </c>
      <c r="D502">
        <v>10215</v>
      </c>
      <c r="E502" s="3">
        <f>Table1[[#This Row],[Percent Home]]</f>
        <v>0.56000000000000005</v>
      </c>
      <c r="F502" s="3">
        <f>Table1[[#This Row],[Percent Away]]</f>
        <v>0.67567567567567566</v>
      </c>
      <c r="G502">
        <v>20</v>
      </c>
      <c r="H502">
        <v>10</v>
      </c>
      <c r="I502" s="2">
        <f>SUMIFS('Player Stats'!D:D, 'Player Stats'!B:B, Table1[[#This Row],[Away Team]], 'Player Stats'!A:A, Table1[[#This Row],[id]])</f>
        <v>37</v>
      </c>
      <c r="J502" s="2">
        <f>SUMIFS('Player Stats'!D:D, 'Player Stats'!B:B, Table1[[#This Row],[Home Team]], 'Player Stats'!A:A, Table1[[#This Row],[id]])</f>
        <v>25</v>
      </c>
      <c r="K502">
        <f>SUMIFS('Player Stats'!F:F, 'Player Stats'!B:B, Table1[[#This Row],[Away Team]], 'Player Stats'!A:A, Table1[[#This Row],[id]])</f>
        <v>25</v>
      </c>
      <c r="L502">
        <f>SUMIFS('Player Stats'!F:F, 'Player Stats'!B:B,Table1[[#This Row],[Home Team]], 'Player Stats'!A:A, Table1[[#This Row],[id]])</f>
        <v>14</v>
      </c>
      <c r="M502" s="3">
        <f>Table1[[#This Row],[Passing Completions Home]]/Table1[[#This Row],[Passing Attempts Home]]</f>
        <v>0.56000000000000005</v>
      </c>
      <c r="N502" s="3">
        <f>Table1[[#This Row],[Passing Completions Away]]/Table1[[#This Row],[Passing Attemps Away]]</f>
        <v>0.67567567567567566</v>
      </c>
      <c r="O502" s="7">
        <f>Table1[[#This Row],[Passing Attemps Away]]-Table1[[#This Row],[Passing Completions Away]]</f>
        <v>12</v>
      </c>
      <c r="P502" s="7">
        <f>Table1[[#This Row],[Passing Attempts Home]]-Table1[[#This Row],[Passing Completions Home]]</f>
        <v>11</v>
      </c>
      <c r="Q502" s="7"/>
    </row>
    <row r="503" spans="1:17" x14ac:dyDescent="0.3">
      <c r="A503" t="s">
        <v>529</v>
      </c>
      <c r="B503" t="s">
        <v>730</v>
      </c>
      <c r="C503" t="s">
        <v>4816</v>
      </c>
      <c r="D503">
        <v>5907</v>
      </c>
      <c r="E503" s="3">
        <f>Table1[[#This Row],[Percent Home]]</f>
        <v>0.31578947368421051</v>
      </c>
      <c r="F503" s="3">
        <f>Table1[[#This Row],[Percent Away]]</f>
        <v>0.48275862068965519</v>
      </c>
      <c r="G503">
        <v>14</v>
      </c>
      <c r="H503">
        <v>16</v>
      </c>
      <c r="I503" s="2">
        <f>SUMIFS('Player Stats'!D:D, 'Player Stats'!B:B, Table1[[#This Row],[Away Team]], 'Player Stats'!A:A, Table1[[#This Row],[id]])</f>
        <v>29</v>
      </c>
      <c r="J503" s="2">
        <f>SUMIFS('Player Stats'!D:D, 'Player Stats'!B:B, Table1[[#This Row],[Home Team]], 'Player Stats'!A:A, Table1[[#This Row],[id]])</f>
        <v>19</v>
      </c>
      <c r="K503">
        <f>SUMIFS('Player Stats'!F:F, 'Player Stats'!B:B, Table1[[#This Row],[Away Team]], 'Player Stats'!A:A, Table1[[#This Row],[id]])</f>
        <v>14</v>
      </c>
      <c r="L503">
        <f>SUMIFS('Player Stats'!F:F, 'Player Stats'!B:B,Table1[[#This Row],[Home Team]], 'Player Stats'!A:A, Table1[[#This Row],[id]])</f>
        <v>6</v>
      </c>
      <c r="M503" s="3">
        <f>Table1[[#This Row],[Passing Completions Home]]/Table1[[#This Row],[Passing Attempts Home]]</f>
        <v>0.31578947368421051</v>
      </c>
      <c r="N503" s="3">
        <f>Table1[[#This Row],[Passing Completions Away]]/Table1[[#This Row],[Passing Attemps Away]]</f>
        <v>0.48275862068965519</v>
      </c>
      <c r="O503" s="7">
        <f>Table1[[#This Row],[Passing Attemps Away]]-Table1[[#This Row],[Passing Completions Away]]</f>
        <v>15</v>
      </c>
      <c r="P503" s="7">
        <f>Table1[[#This Row],[Passing Attempts Home]]-Table1[[#This Row],[Passing Completions Home]]</f>
        <v>13</v>
      </c>
      <c r="Q503" s="7"/>
    </row>
    <row r="504" spans="1:17" x14ac:dyDescent="0.3">
      <c r="A504" t="s">
        <v>341</v>
      </c>
      <c r="B504" t="s">
        <v>2133</v>
      </c>
      <c r="C504" t="s">
        <v>4800</v>
      </c>
      <c r="D504">
        <v>7303</v>
      </c>
      <c r="E504" s="3">
        <f>Table1[[#This Row],[Percent Home]]</f>
        <v>0.35714285714285715</v>
      </c>
      <c r="F504" s="3">
        <f>Table1[[#This Row],[Percent Away]]</f>
        <v>0.45454545454545453</v>
      </c>
      <c r="G504">
        <v>17</v>
      </c>
      <c r="H504">
        <v>13</v>
      </c>
      <c r="I504" s="2">
        <f>SUMIFS('Player Stats'!D:D, 'Player Stats'!B:B, Table1[[#This Row],[Away Team]], 'Player Stats'!A:A, Table1[[#This Row],[id]])</f>
        <v>44</v>
      </c>
      <c r="J504" s="2">
        <f>SUMIFS('Player Stats'!D:D, 'Player Stats'!B:B, Table1[[#This Row],[Home Team]], 'Player Stats'!A:A, Table1[[#This Row],[id]])</f>
        <v>28</v>
      </c>
      <c r="K504">
        <f>SUMIFS('Player Stats'!F:F, 'Player Stats'!B:B, Table1[[#This Row],[Away Team]], 'Player Stats'!A:A, Table1[[#This Row],[id]])</f>
        <v>20</v>
      </c>
      <c r="L504">
        <f>SUMIFS('Player Stats'!F:F, 'Player Stats'!B:B,Table1[[#This Row],[Home Team]], 'Player Stats'!A:A, Table1[[#This Row],[id]])</f>
        <v>10</v>
      </c>
      <c r="M504" s="3">
        <f>Table1[[#This Row],[Passing Completions Home]]/Table1[[#This Row],[Passing Attempts Home]]</f>
        <v>0.35714285714285715</v>
      </c>
      <c r="N504" s="3">
        <f>Table1[[#This Row],[Passing Completions Away]]/Table1[[#This Row],[Passing Attemps Away]]</f>
        <v>0.45454545454545453</v>
      </c>
      <c r="O504" s="7">
        <f>Table1[[#This Row],[Passing Attemps Away]]-Table1[[#This Row],[Passing Completions Away]]</f>
        <v>24</v>
      </c>
      <c r="P504" s="7">
        <f>Table1[[#This Row],[Passing Attempts Home]]-Table1[[#This Row],[Passing Completions Home]]</f>
        <v>18</v>
      </c>
      <c r="Q504" s="7"/>
    </row>
    <row r="505" spans="1:17" x14ac:dyDescent="0.3">
      <c r="A505" t="s">
        <v>455</v>
      </c>
      <c r="B505" t="s">
        <v>457</v>
      </c>
      <c r="C505" t="s">
        <v>4803</v>
      </c>
      <c r="D505">
        <v>27084</v>
      </c>
      <c r="E505" s="3">
        <f>Table1[[#This Row],[Percent Home]]</f>
        <v>0.58823529411764708</v>
      </c>
      <c r="F505" s="3">
        <f>Table1[[#This Row],[Percent Away]]</f>
        <v>0.55000000000000004</v>
      </c>
      <c r="G505">
        <v>12</v>
      </c>
      <c r="H505">
        <v>17</v>
      </c>
      <c r="I505" s="2">
        <f>SUMIFS('Player Stats'!D:D, 'Player Stats'!B:B, Table1[[#This Row],[Away Team]], 'Player Stats'!A:A, Table1[[#This Row],[id]])</f>
        <v>20</v>
      </c>
      <c r="J505" s="2">
        <f>SUMIFS('Player Stats'!D:D, 'Player Stats'!B:B, Table1[[#This Row],[Home Team]], 'Player Stats'!A:A, Table1[[#This Row],[id]])</f>
        <v>51</v>
      </c>
      <c r="K505">
        <f>SUMIFS('Player Stats'!F:F, 'Player Stats'!B:B, Table1[[#This Row],[Away Team]], 'Player Stats'!A:A, Table1[[#This Row],[id]])</f>
        <v>11</v>
      </c>
      <c r="L505">
        <f>SUMIFS('Player Stats'!F:F, 'Player Stats'!B:B,Table1[[#This Row],[Home Team]], 'Player Stats'!A:A, Table1[[#This Row],[id]])</f>
        <v>30</v>
      </c>
      <c r="M505" s="3">
        <f>Table1[[#This Row],[Passing Completions Home]]/Table1[[#This Row],[Passing Attempts Home]]</f>
        <v>0.58823529411764708</v>
      </c>
      <c r="N505" s="3">
        <f>Table1[[#This Row],[Passing Completions Away]]/Table1[[#This Row],[Passing Attemps Away]]</f>
        <v>0.55000000000000004</v>
      </c>
      <c r="O505" s="7">
        <f>Table1[[#This Row],[Passing Attemps Away]]-Table1[[#This Row],[Passing Completions Away]]</f>
        <v>9</v>
      </c>
      <c r="P505" s="7">
        <f>Table1[[#This Row],[Passing Attempts Home]]-Table1[[#This Row],[Passing Completions Home]]</f>
        <v>21</v>
      </c>
      <c r="Q505" s="7"/>
    </row>
    <row r="506" spans="1:17" x14ac:dyDescent="0.3">
      <c r="A506" t="s">
        <v>1982</v>
      </c>
      <c r="B506" t="s">
        <v>64</v>
      </c>
      <c r="C506" t="s">
        <v>4792</v>
      </c>
      <c r="D506">
        <v>19241</v>
      </c>
      <c r="E506" s="3">
        <f>Table1[[#This Row],[Percent Home]]</f>
        <v>0.41379310344827586</v>
      </c>
      <c r="F506" s="3">
        <f>Table1[[#This Row],[Percent Away]]</f>
        <v>0.52272727272727271</v>
      </c>
      <c r="G506">
        <v>6</v>
      </c>
      <c r="H506">
        <v>23</v>
      </c>
      <c r="I506" s="2">
        <f>SUMIFS('Player Stats'!D:D, 'Player Stats'!B:B, Table1[[#This Row],[Away Team]], 'Player Stats'!A:A, Table1[[#This Row],[id]])</f>
        <v>44</v>
      </c>
      <c r="J506" s="2">
        <f>SUMIFS('Player Stats'!D:D, 'Player Stats'!B:B, Table1[[#This Row],[Home Team]], 'Player Stats'!A:A, Table1[[#This Row],[id]])</f>
        <v>29</v>
      </c>
      <c r="K506">
        <f>SUMIFS('Player Stats'!F:F, 'Player Stats'!B:B, Table1[[#This Row],[Away Team]], 'Player Stats'!A:A, Table1[[#This Row],[id]])</f>
        <v>23</v>
      </c>
      <c r="L506">
        <f>SUMIFS('Player Stats'!F:F, 'Player Stats'!B:B,Table1[[#This Row],[Home Team]], 'Player Stats'!A:A, Table1[[#This Row],[id]])</f>
        <v>12</v>
      </c>
      <c r="M506" s="3">
        <f>Table1[[#This Row],[Passing Completions Home]]/Table1[[#This Row],[Passing Attempts Home]]</f>
        <v>0.41379310344827586</v>
      </c>
      <c r="N506" s="3">
        <f>Table1[[#This Row],[Passing Completions Away]]/Table1[[#This Row],[Passing Attemps Away]]</f>
        <v>0.52272727272727271</v>
      </c>
      <c r="O506" s="7">
        <f>Table1[[#This Row],[Passing Attemps Away]]-Table1[[#This Row],[Passing Completions Away]]</f>
        <v>21</v>
      </c>
      <c r="P506" s="7">
        <f>Table1[[#This Row],[Passing Attempts Home]]-Table1[[#This Row],[Passing Completions Home]]</f>
        <v>17</v>
      </c>
      <c r="Q506" s="7"/>
    </row>
    <row r="507" spans="1:17" x14ac:dyDescent="0.3">
      <c r="A507" t="s">
        <v>554</v>
      </c>
      <c r="B507" t="s">
        <v>477</v>
      </c>
      <c r="C507" t="s">
        <v>4840</v>
      </c>
      <c r="D507">
        <v>16223</v>
      </c>
      <c r="E507" s="3">
        <f>Table1[[#This Row],[Percent Home]]</f>
        <v>0.72499999999999998</v>
      </c>
      <c r="F507" s="3">
        <f>Table1[[#This Row],[Percent Away]]</f>
        <v>0.41666666666666669</v>
      </c>
      <c r="G507">
        <v>26</v>
      </c>
      <c r="H507">
        <v>3</v>
      </c>
      <c r="I507" s="2">
        <f>SUMIFS('Player Stats'!D:D, 'Player Stats'!B:B, Table1[[#This Row],[Away Team]], 'Player Stats'!A:A, Table1[[#This Row],[id]])</f>
        <v>24</v>
      </c>
      <c r="J507" s="2">
        <f>SUMIFS('Player Stats'!D:D, 'Player Stats'!B:B, Table1[[#This Row],[Home Team]], 'Player Stats'!A:A, Table1[[#This Row],[id]])</f>
        <v>40</v>
      </c>
      <c r="K507">
        <f>SUMIFS('Player Stats'!F:F, 'Player Stats'!B:B, Table1[[#This Row],[Away Team]], 'Player Stats'!A:A, Table1[[#This Row],[id]])</f>
        <v>10</v>
      </c>
      <c r="L507">
        <f>SUMIFS('Player Stats'!F:F, 'Player Stats'!B:B,Table1[[#This Row],[Home Team]], 'Player Stats'!A:A, Table1[[#This Row],[id]])</f>
        <v>29</v>
      </c>
      <c r="M507" s="3">
        <f>Table1[[#This Row],[Passing Completions Home]]/Table1[[#This Row],[Passing Attempts Home]]</f>
        <v>0.72499999999999998</v>
      </c>
      <c r="N507" s="3">
        <f>Table1[[#This Row],[Passing Completions Away]]/Table1[[#This Row],[Passing Attemps Away]]</f>
        <v>0.41666666666666669</v>
      </c>
      <c r="O507" s="7">
        <f>Table1[[#This Row],[Passing Attemps Away]]-Table1[[#This Row],[Passing Completions Away]]</f>
        <v>14</v>
      </c>
      <c r="P507" s="7">
        <f>Table1[[#This Row],[Passing Attempts Home]]-Table1[[#This Row],[Passing Completions Home]]</f>
        <v>11</v>
      </c>
      <c r="Q507" s="7"/>
    </row>
    <row r="508" spans="1:17" x14ac:dyDescent="0.3">
      <c r="A508" t="s">
        <v>611</v>
      </c>
      <c r="B508" t="s">
        <v>882</v>
      </c>
      <c r="C508" t="s">
        <v>4824</v>
      </c>
      <c r="D508">
        <v>7321</v>
      </c>
      <c r="E508" s="3">
        <f>Table1[[#This Row],[Percent Home]]</f>
        <v>0.6875</v>
      </c>
      <c r="F508" s="3">
        <f>Table1[[#This Row],[Percent Away]]</f>
        <v>0.55263157894736847</v>
      </c>
      <c r="G508">
        <v>16</v>
      </c>
      <c r="H508">
        <v>13</v>
      </c>
      <c r="I508" s="2">
        <f>SUMIFS('Player Stats'!D:D, 'Player Stats'!B:B, Table1[[#This Row],[Away Team]], 'Player Stats'!A:A, Table1[[#This Row],[id]])</f>
        <v>38</v>
      </c>
      <c r="J508" s="2">
        <f>SUMIFS('Player Stats'!D:D, 'Player Stats'!B:B, Table1[[#This Row],[Home Team]], 'Player Stats'!A:A, Table1[[#This Row],[id]])</f>
        <v>16</v>
      </c>
      <c r="K508">
        <f>SUMIFS('Player Stats'!F:F, 'Player Stats'!B:B, Table1[[#This Row],[Away Team]], 'Player Stats'!A:A, Table1[[#This Row],[id]])</f>
        <v>21</v>
      </c>
      <c r="L508">
        <f>SUMIFS('Player Stats'!F:F, 'Player Stats'!B:B,Table1[[#This Row],[Home Team]], 'Player Stats'!A:A, Table1[[#This Row],[id]])</f>
        <v>11</v>
      </c>
      <c r="M508" s="3">
        <f>Table1[[#This Row],[Passing Completions Home]]/Table1[[#This Row],[Passing Attempts Home]]</f>
        <v>0.6875</v>
      </c>
      <c r="N508" s="3">
        <f>Table1[[#This Row],[Passing Completions Away]]/Table1[[#This Row],[Passing Attemps Away]]</f>
        <v>0.55263157894736847</v>
      </c>
      <c r="O508" s="7">
        <f>Table1[[#This Row],[Passing Attemps Away]]-Table1[[#This Row],[Passing Completions Away]]</f>
        <v>17</v>
      </c>
      <c r="P508" s="7">
        <f>Table1[[#This Row],[Passing Attempts Home]]-Table1[[#This Row],[Passing Completions Home]]</f>
        <v>5</v>
      </c>
      <c r="Q508" s="7"/>
    </row>
    <row r="509" spans="1:17" x14ac:dyDescent="0.3">
      <c r="A509" t="s">
        <v>808</v>
      </c>
      <c r="B509" t="s">
        <v>629</v>
      </c>
      <c r="C509" t="s">
        <v>4843</v>
      </c>
      <c r="D509">
        <v>8720</v>
      </c>
      <c r="E509" s="3">
        <f>Table1[[#This Row],[Percent Home]]</f>
        <v>0.45833333333333331</v>
      </c>
      <c r="F509" s="3">
        <f>Table1[[#This Row],[Percent Away]]</f>
        <v>0.70370370370370372</v>
      </c>
      <c r="G509">
        <v>10</v>
      </c>
      <c r="H509">
        <v>19</v>
      </c>
      <c r="I509" s="2">
        <f>SUMIFS('Player Stats'!D:D, 'Player Stats'!B:B, Table1[[#This Row],[Away Team]], 'Player Stats'!A:A, Table1[[#This Row],[id]])</f>
        <v>27</v>
      </c>
      <c r="J509" s="2">
        <f>SUMIFS('Player Stats'!D:D, 'Player Stats'!B:B, Table1[[#This Row],[Home Team]], 'Player Stats'!A:A, Table1[[#This Row],[id]])</f>
        <v>24</v>
      </c>
      <c r="K509">
        <f>SUMIFS('Player Stats'!F:F, 'Player Stats'!B:B, Table1[[#This Row],[Away Team]], 'Player Stats'!A:A, Table1[[#This Row],[id]])</f>
        <v>19</v>
      </c>
      <c r="L509">
        <f>SUMIFS('Player Stats'!F:F, 'Player Stats'!B:B,Table1[[#This Row],[Home Team]], 'Player Stats'!A:A, Table1[[#This Row],[id]])</f>
        <v>11</v>
      </c>
      <c r="M509" s="3">
        <f>Table1[[#This Row],[Passing Completions Home]]/Table1[[#This Row],[Passing Attempts Home]]</f>
        <v>0.45833333333333331</v>
      </c>
      <c r="N509" s="3">
        <f>Table1[[#This Row],[Passing Completions Away]]/Table1[[#This Row],[Passing Attemps Away]]</f>
        <v>0.70370370370370372</v>
      </c>
      <c r="O509" s="7">
        <f>Table1[[#This Row],[Passing Attemps Away]]-Table1[[#This Row],[Passing Completions Away]]</f>
        <v>8</v>
      </c>
      <c r="P509" s="7">
        <f>Table1[[#This Row],[Passing Attempts Home]]-Table1[[#This Row],[Passing Completions Home]]</f>
        <v>13</v>
      </c>
      <c r="Q509" s="7"/>
    </row>
    <row r="510" spans="1:17" x14ac:dyDescent="0.3">
      <c r="A510" t="s">
        <v>4524</v>
      </c>
      <c r="B510" t="s">
        <v>572</v>
      </c>
      <c r="C510" t="s">
        <v>4844</v>
      </c>
      <c r="D510">
        <v>2896</v>
      </c>
      <c r="E510" s="3">
        <f>Table1[[#This Row],[Percent Home]]</f>
        <v>0.35</v>
      </c>
      <c r="F510" s="3">
        <f>Table1[[#This Row],[Percent Away]]</f>
        <v>0.35714285714285715</v>
      </c>
      <c r="G510">
        <v>3</v>
      </c>
      <c r="H510">
        <v>26</v>
      </c>
      <c r="I510" s="2">
        <f>SUMIFS('Player Stats'!D:D, 'Player Stats'!B:B, Table1[[#This Row],[Away Team]], 'Player Stats'!A:A, Table1[[#This Row],[id]])</f>
        <v>14</v>
      </c>
      <c r="J510" s="2">
        <f>SUMIFS('Player Stats'!D:D, 'Player Stats'!B:B, Table1[[#This Row],[Home Team]], 'Player Stats'!A:A, Table1[[#This Row],[id]])</f>
        <v>40</v>
      </c>
      <c r="K510">
        <f>SUMIFS('Player Stats'!F:F, 'Player Stats'!B:B, Table1[[#This Row],[Away Team]], 'Player Stats'!A:A, Table1[[#This Row],[id]])</f>
        <v>5</v>
      </c>
      <c r="L510">
        <f>SUMIFS('Player Stats'!F:F, 'Player Stats'!B:B,Table1[[#This Row],[Home Team]], 'Player Stats'!A:A, Table1[[#This Row],[id]])</f>
        <v>14</v>
      </c>
      <c r="M510" s="3">
        <f>Table1[[#This Row],[Passing Completions Home]]/Table1[[#This Row],[Passing Attempts Home]]</f>
        <v>0.35</v>
      </c>
      <c r="N510" s="3">
        <f>Table1[[#This Row],[Passing Completions Away]]/Table1[[#This Row],[Passing Attemps Away]]</f>
        <v>0.35714285714285715</v>
      </c>
      <c r="O510" s="7">
        <f>Table1[[#This Row],[Passing Attemps Away]]-Table1[[#This Row],[Passing Completions Away]]</f>
        <v>9</v>
      </c>
      <c r="P510" s="7">
        <f>Table1[[#This Row],[Passing Attempts Home]]-Table1[[#This Row],[Passing Completions Home]]</f>
        <v>26</v>
      </c>
      <c r="Q510" s="7"/>
    </row>
    <row r="511" spans="1:17" x14ac:dyDescent="0.3">
      <c r="A511" t="s">
        <v>863</v>
      </c>
      <c r="B511" t="s">
        <v>746</v>
      </c>
      <c r="C511" t="s">
        <v>4813</v>
      </c>
      <c r="D511">
        <v>19259</v>
      </c>
      <c r="E511" s="3">
        <f>Table1[[#This Row],[Percent Home]]</f>
        <v>0.5</v>
      </c>
      <c r="F511" s="3">
        <f>Table1[[#This Row],[Percent Away]]</f>
        <v>0.3783783783783784</v>
      </c>
      <c r="G511">
        <v>21</v>
      </c>
      <c r="H511">
        <v>7</v>
      </c>
      <c r="I511" s="2">
        <f>SUMIFS('Player Stats'!D:D, 'Player Stats'!B:B, Table1[[#This Row],[Away Team]], 'Player Stats'!A:A, Table1[[#This Row],[id]])</f>
        <v>37</v>
      </c>
      <c r="J511" s="2">
        <f>SUMIFS('Player Stats'!D:D, 'Player Stats'!B:B, Table1[[#This Row],[Home Team]], 'Player Stats'!A:A, Table1[[#This Row],[id]])</f>
        <v>10</v>
      </c>
      <c r="K511">
        <f>SUMIFS('Player Stats'!F:F, 'Player Stats'!B:B, Table1[[#This Row],[Away Team]], 'Player Stats'!A:A, Table1[[#This Row],[id]])</f>
        <v>14</v>
      </c>
      <c r="L511">
        <f>SUMIFS('Player Stats'!F:F, 'Player Stats'!B:B,Table1[[#This Row],[Home Team]], 'Player Stats'!A:A, Table1[[#This Row],[id]])</f>
        <v>5</v>
      </c>
      <c r="M511" s="3">
        <f>Table1[[#This Row],[Passing Completions Home]]/Table1[[#This Row],[Passing Attempts Home]]</f>
        <v>0.5</v>
      </c>
      <c r="N511" s="3">
        <f>Table1[[#This Row],[Passing Completions Away]]/Table1[[#This Row],[Passing Attemps Away]]</f>
        <v>0.3783783783783784</v>
      </c>
      <c r="O511" s="7">
        <f>Table1[[#This Row],[Passing Attemps Away]]-Table1[[#This Row],[Passing Completions Away]]</f>
        <v>23</v>
      </c>
      <c r="P511" s="7">
        <f>Table1[[#This Row],[Passing Attempts Home]]-Table1[[#This Row],[Passing Completions Home]]</f>
        <v>5</v>
      </c>
      <c r="Q511" s="7"/>
    </row>
    <row r="512" spans="1:17" x14ac:dyDescent="0.3">
      <c r="A512" t="s">
        <v>626</v>
      </c>
      <c r="B512" t="s">
        <v>2210</v>
      </c>
      <c r="C512" t="s">
        <v>4822</v>
      </c>
      <c r="D512">
        <v>14747</v>
      </c>
      <c r="E512" s="3">
        <f>Table1[[#This Row],[Percent Home]]</f>
        <v>0.5</v>
      </c>
      <c r="F512" s="3">
        <f>Table1[[#This Row],[Percent Away]]</f>
        <v>0.4375</v>
      </c>
      <c r="G512">
        <v>21</v>
      </c>
      <c r="H512">
        <v>7</v>
      </c>
      <c r="I512" s="2">
        <f>SUMIFS('Player Stats'!D:D, 'Player Stats'!B:B, Table1[[#This Row],[Away Team]], 'Player Stats'!A:A, Table1[[#This Row],[id]])</f>
        <v>32</v>
      </c>
      <c r="J512" s="2">
        <f>SUMIFS('Player Stats'!D:D, 'Player Stats'!B:B, Table1[[#This Row],[Home Team]], 'Player Stats'!A:A, Table1[[#This Row],[id]])</f>
        <v>30</v>
      </c>
      <c r="K512">
        <f>SUMIFS('Player Stats'!F:F, 'Player Stats'!B:B, Table1[[#This Row],[Away Team]], 'Player Stats'!A:A, Table1[[#This Row],[id]])</f>
        <v>14</v>
      </c>
      <c r="L512">
        <f>SUMIFS('Player Stats'!F:F, 'Player Stats'!B:B,Table1[[#This Row],[Home Team]], 'Player Stats'!A:A, Table1[[#This Row],[id]])</f>
        <v>15</v>
      </c>
      <c r="M512" s="3">
        <f>Table1[[#This Row],[Passing Completions Home]]/Table1[[#This Row],[Passing Attempts Home]]</f>
        <v>0.5</v>
      </c>
      <c r="N512" s="3">
        <f>Table1[[#This Row],[Passing Completions Away]]/Table1[[#This Row],[Passing Attemps Away]]</f>
        <v>0.4375</v>
      </c>
      <c r="O512" s="7">
        <f>Table1[[#This Row],[Passing Attemps Away]]-Table1[[#This Row],[Passing Completions Away]]</f>
        <v>18</v>
      </c>
      <c r="P512" s="7">
        <f>Table1[[#This Row],[Passing Attempts Home]]-Table1[[#This Row],[Passing Completions Home]]</f>
        <v>15</v>
      </c>
      <c r="Q512" s="7"/>
    </row>
    <row r="513" spans="1:17" x14ac:dyDescent="0.3">
      <c r="A513" t="s">
        <v>991</v>
      </c>
      <c r="B513" t="s">
        <v>1372</v>
      </c>
      <c r="C513" t="s">
        <v>4785</v>
      </c>
      <c r="D513">
        <v>23937</v>
      </c>
      <c r="E513" s="3">
        <f>Table1[[#This Row],[Percent Home]]</f>
        <v>0.54166666666666663</v>
      </c>
      <c r="F513" s="3">
        <f>Table1[[#This Row],[Percent Away]]</f>
        <v>0.41666666666666669</v>
      </c>
      <c r="G513">
        <v>6</v>
      </c>
      <c r="H513">
        <v>21</v>
      </c>
      <c r="I513" s="2">
        <f>SUMIFS('Player Stats'!D:D, 'Player Stats'!B:B, Table1[[#This Row],[Away Team]], 'Player Stats'!A:A, Table1[[#This Row],[id]])</f>
        <v>12</v>
      </c>
      <c r="J513" s="2">
        <f>SUMIFS('Player Stats'!D:D, 'Player Stats'!B:B, Table1[[#This Row],[Home Team]], 'Player Stats'!A:A, Table1[[#This Row],[id]])</f>
        <v>24</v>
      </c>
      <c r="K513">
        <f>SUMIFS('Player Stats'!F:F, 'Player Stats'!B:B, Table1[[#This Row],[Away Team]], 'Player Stats'!A:A, Table1[[#This Row],[id]])</f>
        <v>5</v>
      </c>
      <c r="L513">
        <f>SUMIFS('Player Stats'!F:F, 'Player Stats'!B:B,Table1[[#This Row],[Home Team]], 'Player Stats'!A:A, Table1[[#This Row],[id]])</f>
        <v>13</v>
      </c>
      <c r="M513" s="3">
        <f>Table1[[#This Row],[Passing Completions Home]]/Table1[[#This Row],[Passing Attempts Home]]</f>
        <v>0.54166666666666663</v>
      </c>
      <c r="N513" s="3">
        <f>Table1[[#This Row],[Passing Completions Away]]/Table1[[#This Row],[Passing Attemps Away]]</f>
        <v>0.41666666666666669</v>
      </c>
      <c r="O513" s="7">
        <f>Table1[[#This Row],[Passing Attemps Away]]-Table1[[#This Row],[Passing Completions Away]]</f>
        <v>7</v>
      </c>
      <c r="P513" s="7">
        <f>Table1[[#This Row],[Passing Attempts Home]]-Table1[[#This Row],[Passing Completions Home]]</f>
        <v>11</v>
      </c>
      <c r="Q513" s="7"/>
    </row>
    <row r="514" spans="1:17" x14ac:dyDescent="0.3">
      <c r="A514" t="s">
        <v>477</v>
      </c>
      <c r="B514" t="s">
        <v>650</v>
      </c>
      <c r="C514" t="s">
        <v>4820</v>
      </c>
      <c r="D514">
        <v>14750</v>
      </c>
      <c r="E514" s="3">
        <f>Table1[[#This Row],[Percent Home]]</f>
        <v>0.56818181818181823</v>
      </c>
      <c r="F514" s="3">
        <f>Table1[[#This Row],[Percent Away]]</f>
        <v>0.6</v>
      </c>
      <c r="G514">
        <v>10</v>
      </c>
      <c r="H514">
        <v>17</v>
      </c>
      <c r="I514" s="2">
        <f>SUMIFS('Player Stats'!D:D, 'Player Stats'!B:B, Table1[[#This Row],[Away Team]], 'Player Stats'!A:A, Table1[[#This Row],[id]])</f>
        <v>40</v>
      </c>
      <c r="J514" s="2">
        <f>SUMIFS('Player Stats'!D:D, 'Player Stats'!B:B, Table1[[#This Row],[Home Team]], 'Player Stats'!A:A, Table1[[#This Row],[id]])</f>
        <v>44</v>
      </c>
      <c r="K514">
        <f>SUMIFS('Player Stats'!F:F, 'Player Stats'!B:B, Table1[[#This Row],[Away Team]], 'Player Stats'!A:A, Table1[[#This Row],[id]])</f>
        <v>24</v>
      </c>
      <c r="L514">
        <f>SUMIFS('Player Stats'!F:F, 'Player Stats'!B:B,Table1[[#This Row],[Home Team]], 'Player Stats'!A:A, Table1[[#This Row],[id]])</f>
        <v>25</v>
      </c>
      <c r="M514" s="3">
        <f>Table1[[#This Row],[Passing Completions Home]]/Table1[[#This Row],[Passing Attempts Home]]</f>
        <v>0.56818181818181823</v>
      </c>
      <c r="N514" s="3">
        <f>Table1[[#This Row],[Passing Completions Away]]/Table1[[#This Row],[Passing Attemps Away]]</f>
        <v>0.6</v>
      </c>
      <c r="O514" s="7">
        <f>Table1[[#This Row],[Passing Attemps Away]]-Table1[[#This Row],[Passing Completions Away]]</f>
        <v>16</v>
      </c>
      <c r="P514" s="7">
        <f>Table1[[#This Row],[Passing Attempts Home]]-Table1[[#This Row],[Passing Completions Home]]</f>
        <v>19</v>
      </c>
      <c r="Q514" s="7"/>
    </row>
    <row r="515" spans="1:17" x14ac:dyDescent="0.3">
      <c r="A515" t="s">
        <v>593</v>
      </c>
      <c r="B515" t="s">
        <v>1076</v>
      </c>
      <c r="C515" t="s">
        <v>4852</v>
      </c>
      <c r="D515">
        <v>14746</v>
      </c>
      <c r="E515" s="3">
        <f>Table1[[#This Row],[Percent Home]]</f>
        <v>0.40909090909090912</v>
      </c>
      <c r="F515" s="3">
        <f>Table1[[#This Row],[Percent Away]]</f>
        <v>0.42105263157894735</v>
      </c>
      <c r="G515">
        <v>20</v>
      </c>
      <c r="H515">
        <v>7</v>
      </c>
      <c r="I515" s="2">
        <f>SUMIFS('Player Stats'!D:D, 'Player Stats'!B:B, Table1[[#This Row],[Away Team]], 'Player Stats'!A:A, Table1[[#This Row],[id]])</f>
        <v>38</v>
      </c>
      <c r="J515" s="2">
        <f>SUMIFS('Player Stats'!D:D, 'Player Stats'!B:B, Table1[[#This Row],[Home Team]], 'Player Stats'!A:A, Table1[[#This Row],[id]])</f>
        <v>22</v>
      </c>
      <c r="K515">
        <f>SUMIFS('Player Stats'!F:F, 'Player Stats'!B:B, Table1[[#This Row],[Away Team]], 'Player Stats'!A:A, Table1[[#This Row],[id]])</f>
        <v>16</v>
      </c>
      <c r="L515">
        <f>SUMIFS('Player Stats'!F:F, 'Player Stats'!B:B,Table1[[#This Row],[Home Team]], 'Player Stats'!A:A, Table1[[#This Row],[id]])</f>
        <v>9</v>
      </c>
      <c r="M515" s="3">
        <f>Table1[[#This Row],[Passing Completions Home]]/Table1[[#This Row],[Passing Attempts Home]]</f>
        <v>0.40909090909090912</v>
      </c>
      <c r="N515" s="3">
        <f>Table1[[#This Row],[Passing Completions Away]]/Table1[[#This Row],[Passing Attemps Away]]</f>
        <v>0.42105263157894735</v>
      </c>
      <c r="O515" s="7">
        <f>Table1[[#This Row],[Passing Attemps Away]]-Table1[[#This Row],[Passing Completions Away]]</f>
        <v>22</v>
      </c>
      <c r="P515" s="7">
        <f>Table1[[#This Row],[Passing Attempts Home]]-Table1[[#This Row],[Passing Completions Home]]</f>
        <v>13</v>
      </c>
      <c r="Q515" s="7"/>
    </row>
    <row r="516" spans="1:17" x14ac:dyDescent="0.3">
      <c r="A516" t="s">
        <v>1063</v>
      </c>
      <c r="B516" t="s">
        <v>611</v>
      </c>
      <c r="C516" t="s">
        <v>4816</v>
      </c>
      <c r="D516">
        <v>13252</v>
      </c>
      <c r="E516" s="3">
        <f>Table1[[#This Row],[Percent Home]]</f>
        <v>0.59090909090909094</v>
      </c>
      <c r="F516" s="3">
        <f>Table1[[#This Row],[Percent Away]]</f>
        <v>0.48484848484848486</v>
      </c>
      <c r="G516">
        <v>20</v>
      </c>
      <c r="H516">
        <v>7</v>
      </c>
      <c r="I516" s="2">
        <f>SUMIFS('Player Stats'!D:D, 'Player Stats'!B:B, Table1[[#This Row],[Away Team]], 'Player Stats'!A:A, Table1[[#This Row],[id]])</f>
        <v>33</v>
      </c>
      <c r="J516" s="2">
        <f>SUMIFS('Player Stats'!D:D, 'Player Stats'!B:B, Table1[[#This Row],[Home Team]], 'Player Stats'!A:A, Table1[[#This Row],[id]])</f>
        <v>22</v>
      </c>
      <c r="K516">
        <f>SUMIFS('Player Stats'!F:F, 'Player Stats'!B:B, Table1[[#This Row],[Away Team]], 'Player Stats'!A:A, Table1[[#This Row],[id]])</f>
        <v>16</v>
      </c>
      <c r="L516">
        <f>SUMIFS('Player Stats'!F:F, 'Player Stats'!B:B,Table1[[#This Row],[Home Team]], 'Player Stats'!A:A, Table1[[#This Row],[id]])</f>
        <v>13</v>
      </c>
      <c r="M516" s="3">
        <f>Table1[[#This Row],[Passing Completions Home]]/Table1[[#This Row],[Passing Attempts Home]]</f>
        <v>0.59090909090909094</v>
      </c>
      <c r="N516" s="3">
        <f>Table1[[#This Row],[Passing Completions Away]]/Table1[[#This Row],[Passing Attemps Away]]</f>
        <v>0.48484848484848486</v>
      </c>
      <c r="O516" s="7">
        <f>Table1[[#This Row],[Passing Attemps Away]]-Table1[[#This Row],[Passing Completions Away]]</f>
        <v>17</v>
      </c>
      <c r="P516" s="7">
        <f>Table1[[#This Row],[Passing Attempts Home]]-Table1[[#This Row],[Passing Completions Home]]</f>
        <v>9</v>
      </c>
      <c r="Q516" s="7"/>
    </row>
    <row r="517" spans="1:17" x14ac:dyDescent="0.3">
      <c r="A517" t="s">
        <v>455</v>
      </c>
      <c r="B517" t="s">
        <v>2133</v>
      </c>
      <c r="C517" t="s">
        <v>4844</v>
      </c>
      <c r="D517">
        <v>14738</v>
      </c>
      <c r="E517" s="3">
        <f>Table1[[#This Row],[Percent Home]]</f>
        <v>0.73076923076923073</v>
      </c>
      <c r="F517" s="3">
        <f>Table1[[#This Row],[Percent Away]]</f>
        <v>0.5714285714285714</v>
      </c>
      <c r="G517">
        <v>14</v>
      </c>
      <c r="H517">
        <v>13</v>
      </c>
      <c r="I517" s="2">
        <f>SUMIFS('Player Stats'!D:D, 'Player Stats'!B:B, Table1[[#This Row],[Away Team]], 'Player Stats'!A:A, Table1[[#This Row],[id]])</f>
        <v>35</v>
      </c>
      <c r="J517" s="2">
        <f>SUMIFS('Player Stats'!D:D, 'Player Stats'!B:B, Table1[[#This Row],[Home Team]], 'Player Stats'!A:A, Table1[[#This Row],[id]])</f>
        <v>26</v>
      </c>
      <c r="K517">
        <f>SUMIFS('Player Stats'!F:F, 'Player Stats'!B:B, Table1[[#This Row],[Away Team]], 'Player Stats'!A:A, Table1[[#This Row],[id]])</f>
        <v>20</v>
      </c>
      <c r="L517">
        <f>SUMIFS('Player Stats'!F:F, 'Player Stats'!B:B,Table1[[#This Row],[Home Team]], 'Player Stats'!A:A, Table1[[#This Row],[id]])</f>
        <v>19</v>
      </c>
      <c r="M517" s="3">
        <f>Table1[[#This Row],[Passing Completions Home]]/Table1[[#This Row],[Passing Attempts Home]]</f>
        <v>0.73076923076923073</v>
      </c>
      <c r="N517" s="3">
        <f>Table1[[#This Row],[Passing Completions Away]]/Table1[[#This Row],[Passing Attemps Away]]</f>
        <v>0.5714285714285714</v>
      </c>
      <c r="O517" s="7">
        <f>Table1[[#This Row],[Passing Attemps Away]]-Table1[[#This Row],[Passing Completions Away]]</f>
        <v>15</v>
      </c>
      <c r="P517" s="7">
        <f>Table1[[#This Row],[Passing Attempts Home]]-Table1[[#This Row],[Passing Completions Home]]</f>
        <v>7</v>
      </c>
      <c r="Q517" s="7"/>
    </row>
    <row r="518" spans="1:17" x14ac:dyDescent="0.3">
      <c r="A518" t="s">
        <v>1021</v>
      </c>
      <c r="B518" t="s">
        <v>281</v>
      </c>
      <c r="C518" t="s">
        <v>4800</v>
      </c>
      <c r="D518">
        <v>13237</v>
      </c>
      <c r="E518" s="3">
        <f>Table1[[#This Row],[Percent Home]]</f>
        <v>0.44444444444444442</v>
      </c>
      <c r="F518" s="3">
        <f>Table1[[#This Row],[Percent Away]]</f>
        <v>0.48780487804878048</v>
      </c>
      <c r="G518">
        <v>17</v>
      </c>
      <c r="H518">
        <v>10</v>
      </c>
      <c r="I518" s="2">
        <f>SUMIFS('Player Stats'!D:D, 'Player Stats'!B:B, Table1[[#This Row],[Away Team]], 'Player Stats'!A:A, Table1[[#This Row],[id]])</f>
        <v>41</v>
      </c>
      <c r="J518" s="2">
        <f>SUMIFS('Player Stats'!D:D, 'Player Stats'!B:B, Table1[[#This Row],[Home Team]], 'Player Stats'!A:A, Table1[[#This Row],[id]])</f>
        <v>27</v>
      </c>
      <c r="K518">
        <f>SUMIFS('Player Stats'!F:F, 'Player Stats'!B:B, Table1[[#This Row],[Away Team]], 'Player Stats'!A:A, Table1[[#This Row],[id]])</f>
        <v>20</v>
      </c>
      <c r="L518">
        <f>SUMIFS('Player Stats'!F:F, 'Player Stats'!B:B,Table1[[#This Row],[Home Team]], 'Player Stats'!A:A, Table1[[#This Row],[id]])</f>
        <v>12</v>
      </c>
      <c r="M518" s="3">
        <f>Table1[[#This Row],[Passing Completions Home]]/Table1[[#This Row],[Passing Attempts Home]]</f>
        <v>0.44444444444444442</v>
      </c>
      <c r="N518" s="3">
        <f>Table1[[#This Row],[Passing Completions Away]]/Table1[[#This Row],[Passing Attemps Away]]</f>
        <v>0.48780487804878048</v>
      </c>
      <c r="O518" s="7">
        <f>Table1[[#This Row],[Passing Attemps Away]]-Table1[[#This Row],[Passing Completions Away]]</f>
        <v>21</v>
      </c>
      <c r="P518" s="7">
        <f>Table1[[#This Row],[Passing Attempts Home]]-Table1[[#This Row],[Passing Completions Home]]</f>
        <v>15</v>
      </c>
      <c r="Q518" s="7"/>
    </row>
    <row r="519" spans="1:17" x14ac:dyDescent="0.3">
      <c r="A519" t="s">
        <v>787</v>
      </c>
      <c r="B519" t="s">
        <v>2133</v>
      </c>
      <c r="C519" t="s">
        <v>4800</v>
      </c>
      <c r="D519">
        <v>2890</v>
      </c>
      <c r="E519" s="3">
        <f>Table1[[#This Row],[Percent Home]]</f>
        <v>0.59523809523809523</v>
      </c>
      <c r="F519" s="3">
        <f>Table1[[#This Row],[Percent Away]]</f>
        <v>0.57894736842105265</v>
      </c>
      <c r="G519">
        <v>13</v>
      </c>
      <c r="H519">
        <v>14</v>
      </c>
      <c r="I519" s="2">
        <f>SUMIFS('Player Stats'!D:D, 'Player Stats'!B:B, Table1[[#This Row],[Away Team]], 'Player Stats'!A:A, Table1[[#This Row],[id]])</f>
        <v>19</v>
      </c>
      <c r="J519" s="2">
        <f>SUMIFS('Player Stats'!D:D, 'Player Stats'!B:B, Table1[[#This Row],[Home Team]], 'Player Stats'!A:A, Table1[[#This Row],[id]])</f>
        <v>42</v>
      </c>
      <c r="K519">
        <f>SUMIFS('Player Stats'!F:F, 'Player Stats'!B:B, Table1[[#This Row],[Away Team]], 'Player Stats'!A:A, Table1[[#This Row],[id]])</f>
        <v>11</v>
      </c>
      <c r="L519">
        <f>SUMIFS('Player Stats'!F:F, 'Player Stats'!B:B,Table1[[#This Row],[Home Team]], 'Player Stats'!A:A, Table1[[#This Row],[id]])</f>
        <v>25</v>
      </c>
      <c r="M519" s="3">
        <f>Table1[[#This Row],[Passing Completions Home]]/Table1[[#This Row],[Passing Attempts Home]]</f>
        <v>0.59523809523809523</v>
      </c>
      <c r="N519" s="3">
        <f>Table1[[#This Row],[Passing Completions Away]]/Table1[[#This Row],[Passing Attemps Away]]</f>
        <v>0.57894736842105265</v>
      </c>
      <c r="O519" s="7">
        <f>Table1[[#This Row],[Passing Attemps Away]]-Table1[[#This Row],[Passing Completions Away]]</f>
        <v>8</v>
      </c>
      <c r="P519" s="7">
        <f>Table1[[#This Row],[Passing Attempts Home]]-Table1[[#This Row],[Passing Completions Home]]</f>
        <v>17</v>
      </c>
      <c r="Q519" s="7"/>
    </row>
    <row r="520" spans="1:17" x14ac:dyDescent="0.3">
      <c r="A520" t="s">
        <v>1076</v>
      </c>
      <c r="B520" t="s">
        <v>1078</v>
      </c>
      <c r="C520" t="s">
        <v>4798</v>
      </c>
      <c r="D520">
        <v>25538</v>
      </c>
      <c r="E520" s="3">
        <f>Table1[[#This Row],[Percent Home]]</f>
        <v>0.63888888888888884</v>
      </c>
      <c r="F520" s="3">
        <f>Table1[[#This Row],[Percent Away]]</f>
        <v>0.58823529411764708</v>
      </c>
      <c r="G520">
        <v>16</v>
      </c>
      <c r="H520">
        <v>10</v>
      </c>
      <c r="I520" s="2">
        <f>SUMIFS('Player Stats'!D:D, 'Player Stats'!B:B, Table1[[#This Row],[Away Team]], 'Player Stats'!A:A, Table1[[#This Row],[id]])</f>
        <v>17</v>
      </c>
      <c r="J520" s="2">
        <f>SUMIFS('Player Stats'!D:D, 'Player Stats'!B:B, Table1[[#This Row],[Home Team]], 'Player Stats'!A:A, Table1[[#This Row],[id]])</f>
        <v>36</v>
      </c>
      <c r="K520">
        <f>SUMIFS('Player Stats'!F:F, 'Player Stats'!B:B, Table1[[#This Row],[Away Team]], 'Player Stats'!A:A, Table1[[#This Row],[id]])</f>
        <v>10</v>
      </c>
      <c r="L520">
        <f>SUMIFS('Player Stats'!F:F, 'Player Stats'!B:B,Table1[[#This Row],[Home Team]], 'Player Stats'!A:A, Table1[[#This Row],[id]])</f>
        <v>23</v>
      </c>
      <c r="M520" s="3">
        <f>Table1[[#This Row],[Passing Completions Home]]/Table1[[#This Row],[Passing Attempts Home]]</f>
        <v>0.63888888888888884</v>
      </c>
      <c r="N520" s="3">
        <f>Table1[[#This Row],[Passing Completions Away]]/Table1[[#This Row],[Passing Attemps Away]]</f>
        <v>0.58823529411764708</v>
      </c>
      <c r="O520" s="7">
        <f>Table1[[#This Row],[Passing Attemps Away]]-Table1[[#This Row],[Passing Completions Away]]</f>
        <v>7</v>
      </c>
      <c r="P520" s="7">
        <f>Table1[[#This Row],[Passing Attempts Home]]-Table1[[#This Row],[Passing Completions Home]]</f>
        <v>13</v>
      </c>
      <c r="Q520" s="7"/>
    </row>
    <row r="521" spans="1:17" x14ac:dyDescent="0.3">
      <c r="A521" t="s">
        <v>689</v>
      </c>
      <c r="B521" t="s">
        <v>786</v>
      </c>
      <c r="C521" t="s">
        <v>4803</v>
      </c>
      <c r="D521">
        <v>16236</v>
      </c>
      <c r="E521" s="3">
        <f>Table1[[#This Row],[Percent Home]]</f>
        <v>0.33333333333333331</v>
      </c>
      <c r="F521" s="3">
        <f>Table1[[#This Row],[Percent Away]]</f>
        <v>0.47619047619047616</v>
      </c>
      <c r="G521">
        <v>19</v>
      </c>
      <c r="H521">
        <v>7</v>
      </c>
      <c r="I521" s="2">
        <f>SUMIFS('Player Stats'!D:D, 'Player Stats'!B:B, Table1[[#This Row],[Away Team]], 'Player Stats'!A:A, Table1[[#This Row],[id]])</f>
        <v>21</v>
      </c>
      <c r="J521" s="2">
        <f>SUMIFS('Player Stats'!D:D, 'Player Stats'!B:B, Table1[[#This Row],[Home Team]], 'Player Stats'!A:A, Table1[[#This Row],[id]])</f>
        <v>18</v>
      </c>
      <c r="K521">
        <f>SUMIFS('Player Stats'!F:F, 'Player Stats'!B:B, Table1[[#This Row],[Away Team]], 'Player Stats'!A:A, Table1[[#This Row],[id]])</f>
        <v>10</v>
      </c>
      <c r="L521">
        <f>SUMIFS('Player Stats'!F:F, 'Player Stats'!B:B,Table1[[#This Row],[Home Team]], 'Player Stats'!A:A, Table1[[#This Row],[id]])</f>
        <v>6</v>
      </c>
      <c r="M521" s="3">
        <f>Table1[[#This Row],[Passing Completions Home]]/Table1[[#This Row],[Passing Attempts Home]]</f>
        <v>0.33333333333333331</v>
      </c>
      <c r="N521" s="3">
        <f>Table1[[#This Row],[Passing Completions Away]]/Table1[[#This Row],[Passing Attemps Away]]</f>
        <v>0.47619047619047616</v>
      </c>
      <c r="O521" s="7">
        <f>Table1[[#This Row],[Passing Attemps Away]]-Table1[[#This Row],[Passing Completions Away]]</f>
        <v>11</v>
      </c>
      <c r="P521" s="7">
        <f>Table1[[#This Row],[Passing Attempts Home]]-Table1[[#This Row],[Passing Completions Home]]</f>
        <v>12</v>
      </c>
      <c r="Q521" s="7"/>
    </row>
    <row r="522" spans="1:17" x14ac:dyDescent="0.3">
      <c r="A522" t="s">
        <v>1128</v>
      </c>
      <c r="B522" t="s">
        <v>1448</v>
      </c>
      <c r="C522" t="s">
        <v>4860</v>
      </c>
      <c r="D522">
        <v>5897</v>
      </c>
      <c r="E522" s="3">
        <f>Table1[[#This Row],[Percent Home]]</f>
        <v>0.46153846153846156</v>
      </c>
      <c r="F522" s="3">
        <f>Table1[[#This Row],[Percent Away]]</f>
        <v>0.35483870967741937</v>
      </c>
      <c r="G522">
        <v>17</v>
      </c>
      <c r="H522">
        <v>9</v>
      </c>
      <c r="I522" s="2">
        <f>SUMIFS('Player Stats'!D:D, 'Player Stats'!B:B, Table1[[#This Row],[Away Team]], 'Player Stats'!A:A, Table1[[#This Row],[id]])</f>
        <v>31</v>
      </c>
      <c r="J522" s="2">
        <f>SUMIFS('Player Stats'!D:D, 'Player Stats'!B:B, Table1[[#This Row],[Home Team]], 'Player Stats'!A:A, Table1[[#This Row],[id]])</f>
        <v>26</v>
      </c>
      <c r="K522">
        <f>SUMIFS('Player Stats'!F:F, 'Player Stats'!B:B, Table1[[#This Row],[Away Team]], 'Player Stats'!A:A, Table1[[#This Row],[id]])</f>
        <v>11</v>
      </c>
      <c r="L522">
        <f>SUMIFS('Player Stats'!F:F, 'Player Stats'!B:B,Table1[[#This Row],[Home Team]], 'Player Stats'!A:A, Table1[[#This Row],[id]])</f>
        <v>12</v>
      </c>
      <c r="M522" s="3">
        <f>Table1[[#This Row],[Passing Completions Home]]/Table1[[#This Row],[Passing Attempts Home]]</f>
        <v>0.46153846153846156</v>
      </c>
      <c r="N522" s="3">
        <f>Table1[[#This Row],[Passing Completions Away]]/Table1[[#This Row],[Passing Attemps Away]]</f>
        <v>0.35483870967741937</v>
      </c>
      <c r="O522" s="7">
        <f>Table1[[#This Row],[Passing Attemps Away]]-Table1[[#This Row],[Passing Completions Away]]</f>
        <v>20</v>
      </c>
      <c r="P522" s="7">
        <f>Table1[[#This Row],[Passing Attempts Home]]-Table1[[#This Row],[Passing Completions Home]]</f>
        <v>14</v>
      </c>
      <c r="Q522" s="7"/>
    </row>
    <row r="523" spans="1:17" x14ac:dyDescent="0.3">
      <c r="A523" t="s">
        <v>670</v>
      </c>
      <c r="B523" t="s">
        <v>882</v>
      </c>
      <c r="C523" t="s">
        <v>4819</v>
      </c>
      <c r="D523">
        <v>2901</v>
      </c>
      <c r="E523" s="3">
        <f>Table1[[#This Row],[Percent Home]]</f>
        <v>0.6428571428571429</v>
      </c>
      <c r="F523" s="3">
        <f>Table1[[#This Row],[Percent Away]]</f>
        <v>0.61904761904761907</v>
      </c>
      <c r="G523">
        <v>10</v>
      </c>
      <c r="H523">
        <v>16</v>
      </c>
      <c r="I523" s="2">
        <f>SUMIFS('Player Stats'!D:D, 'Player Stats'!B:B, Table1[[#This Row],[Away Team]], 'Player Stats'!A:A, Table1[[#This Row],[id]])</f>
        <v>21</v>
      </c>
      <c r="J523" s="2">
        <f>SUMIFS('Player Stats'!D:D, 'Player Stats'!B:B, Table1[[#This Row],[Home Team]], 'Player Stats'!A:A, Table1[[#This Row],[id]])</f>
        <v>28</v>
      </c>
      <c r="K523">
        <f>SUMIFS('Player Stats'!F:F, 'Player Stats'!B:B, Table1[[#This Row],[Away Team]], 'Player Stats'!A:A, Table1[[#This Row],[id]])</f>
        <v>13</v>
      </c>
      <c r="L523">
        <f>SUMIFS('Player Stats'!F:F, 'Player Stats'!B:B,Table1[[#This Row],[Home Team]], 'Player Stats'!A:A, Table1[[#This Row],[id]])</f>
        <v>18</v>
      </c>
      <c r="M523" s="3">
        <f>Table1[[#This Row],[Passing Completions Home]]/Table1[[#This Row],[Passing Attempts Home]]</f>
        <v>0.6428571428571429</v>
      </c>
      <c r="N523" s="3">
        <f>Table1[[#This Row],[Passing Completions Away]]/Table1[[#This Row],[Passing Attemps Away]]</f>
        <v>0.61904761904761907</v>
      </c>
      <c r="O523" s="7">
        <f>Table1[[#This Row],[Passing Attemps Away]]-Table1[[#This Row],[Passing Completions Away]]</f>
        <v>8</v>
      </c>
      <c r="P523" s="7">
        <f>Table1[[#This Row],[Passing Attempts Home]]-Table1[[#This Row],[Passing Completions Home]]</f>
        <v>10</v>
      </c>
      <c r="Q523" s="7"/>
    </row>
    <row r="524" spans="1:17" x14ac:dyDescent="0.3">
      <c r="A524" t="s">
        <v>1473</v>
      </c>
      <c r="B524" t="s">
        <v>611</v>
      </c>
      <c r="C524" t="s">
        <v>4806</v>
      </c>
      <c r="D524">
        <v>19251</v>
      </c>
      <c r="E524" s="3">
        <f>Table1[[#This Row],[Percent Home]]</f>
        <v>0.38461538461538464</v>
      </c>
      <c r="F524" s="3">
        <f>Table1[[#This Row],[Percent Away]]</f>
        <v>0.42499999999999999</v>
      </c>
      <c r="G524">
        <v>13</v>
      </c>
      <c r="H524">
        <v>10</v>
      </c>
      <c r="I524" s="2">
        <f>SUMIFS('Player Stats'!D:D, 'Player Stats'!B:B, Table1[[#This Row],[Away Team]], 'Player Stats'!A:A, Table1[[#This Row],[id]])</f>
        <v>40</v>
      </c>
      <c r="J524" s="2">
        <f>SUMIFS('Player Stats'!D:D, 'Player Stats'!B:B, Table1[[#This Row],[Home Team]], 'Player Stats'!A:A, Table1[[#This Row],[id]])</f>
        <v>39</v>
      </c>
      <c r="K524">
        <f>SUMIFS('Player Stats'!F:F, 'Player Stats'!B:B, Table1[[#This Row],[Away Team]], 'Player Stats'!A:A, Table1[[#This Row],[id]])</f>
        <v>17</v>
      </c>
      <c r="L524">
        <f>SUMIFS('Player Stats'!F:F, 'Player Stats'!B:B,Table1[[#This Row],[Home Team]], 'Player Stats'!A:A, Table1[[#This Row],[id]])</f>
        <v>15</v>
      </c>
      <c r="M524" s="3">
        <f>Table1[[#This Row],[Passing Completions Home]]/Table1[[#This Row],[Passing Attempts Home]]</f>
        <v>0.38461538461538464</v>
      </c>
      <c r="N524" s="3">
        <f>Table1[[#This Row],[Passing Completions Away]]/Table1[[#This Row],[Passing Attemps Away]]</f>
        <v>0.42499999999999999</v>
      </c>
      <c r="O524" s="7">
        <f>Table1[[#This Row],[Passing Attemps Away]]-Table1[[#This Row],[Passing Completions Away]]</f>
        <v>23</v>
      </c>
      <c r="P524" s="7">
        <f>Table1[[#This Row],[Passing Attempts Home]]-Table1[[#This Row],[Passing Completions Home]]</f>
        <v>24</v>
      </c>
      <c r="Q524" s="7"/>
    </row>
    <row r="525" spans="1:17" x14ac:dyDescent="0.3">
      <c r="A525" t="s">
        <v>1170</v>
      </c>
      <c r="B525" t="s">
        <v>41</v>
      </c>
      <c r="C525" t="s">
        <v>4785</v>
      </c>
      <c r="D525">
        <v>11683</v>
      </c>
      <c r="E525" s="3">
        <f>Table1[[#This Row],[Percent Home]]</f>
        <v>0.54054054054054057</v>
      </c>
      <c r="F525" s="3">
        <f>Table1[[#This Row],[Percent Away]]</f>
        <v>0.41935483870967744</v>
      </c>
      <c r="G525">
        <v>23</v>
      </c>
      <c r="H525">
        <v>0</v>
      </c>
      <c r="I525" s="2">
        <f>SUMIFS('Player Stats'!D:D, 'Player Stats'!B:B, Table1[[#This Row],[Away Team]], 'Player Stats'!A:A, Table1[[#This Row],[id]])</f>
        <v>31</v>
      </c>
      <c r="J525" s="2">
        <f>SUMIFS('Player Stats'!D:D, 'Player Stats'!B:B, Table1[[#This Row],[Home Team]], 'Player Stats'!A:A, Table1[[#This Row],[id]])</f>
        <v>37</v>
      </c>
      <c r="K525">
        <f>SUMIFS('Player Stats'!F:F, 'Player Stats'!B:B, Table1[[#This Row],[Away Team]], 'Player Stats'!A:A, Table1[[#This Row],[id]])</f>
        <v>13</v>
      </c>
      <c r="L525">
        <f>SUMIFS('Player Stats'!F:F, 'Player Stats'!B:B,Table1[[#This Row],[Home Team]], 'Player Stats'!A:A, Table1[[#This Row],[id]])</f>
        <v>20</v>
      </c>
      <c r="M525" s="3">
        <f>Table1[[#This Row],[Passing Completions Home]]/Table1[[#This Row],[Passing Attempts Home]]</f>
        <v>0.54054054054054057</v>
      </c>
      <c r="N525" s="3">
        <f>Table1[[#This Row],[Passing Completions Away]]/Table1[[#This Row],[Passing Attemps Away]]</f>
        <v>0.41935483870967744</v>
      </c>
      <c r="O525" s="7">
        <f>Table1[[#This Row],[Passing Attemps Away]]-Table1[[#This Row],[Passing Completions Away]]</f>
        <v>18</v>
      </c>
      <c r="P525" s="7">
        <f>Table1[[#This Row],[Passing Attempts Home]]-Table1[[#This Row],[Passing Completions Home]]</f>
        <v>17</v>
      </c>
      <c r="Q525" s="7"/>
    </row>
    <row r="526" spans="1:17" x14ac:dyDescent="0.3">
      <c r="A526" t="s">
        <v>1181</v>
      </c>
      <c r="B526" t="s">
        <v>787</v>
      </c>
      <c r="C526" t="s">
        <v>4822</v>
      </c>
      <c r="D526">
        <v>8733</v>
      </c>
      <c r="E526" s="3">
        <f>Table1[[#This Row],[Percent Home]]</f>
        <v>0.61290322580645162</v>
      </c>
      <c r="F526" s="3">
        <f>Table1[[#This Row],[Percent Away]]</f>
        <v>0.44444444444444442</v>
      </c>
      <c r="G526">
        <v>13</v>
      </c>
      <c r="H526">
        <v>10</v>
      </c>
      <c r="I526" s="2">
        <f>SUMIFS('Player Stats'!D:D, 'Player Stats'!B:B, Table1[[#This Row],[Away Team]], 'Player Stats'!A:A, Table1[[#This Row],[id]])</f>
        <v>36</v>
      </c>
      <c r="J526" s="2">
        <f>SUMIFS('Player Stats'!D:D, 'Player Stats'!B:B, Table1[[#This Row],[Home Team]], 'Player Stats'!A:A, Table1[[#This Row],[id]])</f>
        <v>31</v>
      </c>
      <c r="K526">
        <f>SUMIFS('Player Stats'!F:F, 'Player Stats'!B:B, Table1[[#This Row],[Away Team]], 'Player Stats'!A:A, Table1[[#This Row],[id]])</f>
        <v>16</v>
      </c>
      <c r="L526">
        <f>SUMIFS('Player Stats'!F:F, 'Player Stats'!B:B,Table1[[#This Row],[Home Team]], 'Player Stats'!A:A, Table1[[#This Row],[id]])</f>
        <v>19</v>
      </c>
      <c r="M526" s="3">
        <f>Table1[[#This Row],[Passing Completions Home]]/Table1[[#This Row],[Passing Attempts Home]]</f>
        <v>0.61290322580645162</v>
      </c>
      <c r="N526" s="3">
        <f>Table1[[#This Row],[Passing Completions Away]]/Table1[[#This Row],[Passing Attemps Away]]</f>
        <v>0.44444444444444442</v>
      </c>
      <c r="O526" s="7">
        <f>Table1[[#This Row],[Passing Attemps Away]]-Table1[[#This Row],[Passing Completions Away]]</f>
        <v>20</v>
      </c>
      <c r="P526" s="7">
        <f>Table1[[#This Row],[Passing Attempts Home]]-Table1[[#This Row],[Passing Completions Home]]</f>
        <v>12</v>
      </c>
      <c r="Q526" s="7"/>
    </row>
    <row r="527" spans="1:17" x14ac:dyDescent="0.3">
      <c r="A527" t="s">
        <v>865</v>
      </c>
      <c r="B527" t="s">
        <v>882</v>
      </c>
      <c r="C527" t="s">
        <v>4837</v>
      </c>
      <c r="D527">
        <v>4405</v>
      </c>
      <c r="E527" s="3">
        <f>Table1[[#This Row],[Percent Home]]</f>
        <v>0.58823529411764708</v>
      </c>
      <c r="F527" s="3">
        <f>Table1[[#This Row],[Percent Away]]</f>
        <v>0.37037037037037035</v>
      </c>
      <c r="G527">
        <v>13</v>
      </c>
      <c r="H527">
        <v>9</v>
      </c>
      <c r="I527" s="2">
        <f>SUMIFS('Player Stats'!D:D, 'Player Stats'!B:B, Table1[[#This Row],[Away Team]], 'Player Stats'!A:A, Table1[[#This Row],[id]])</f>
        <v>27</v>
      </c>
      <c r="J527" s="2">
        <f>SUMIFS('Player Stats'!D:D, 'Player Stats'!B:B, Table1[[#This Row],[Home Team]], 'Player Stats'!A:A, Table1[[#This Row],[id]])</f>
        <v>17</v>
      </c>
      <c r="K527">
        <f>SUMIFS('Player Stats'!F:F, 'Player Stats'!B:B, Table1[[#This Row],[Away Team]], 'Player Stats'!A:A, Table1[[#This Row],[id]])</f>
        <v>10</v>
      </c>
      <c r="L527">
        <f>SUMIFS('Player Stats'!F:F, 'Player Stats'!B:B,Table1[[#This Row],[Home Team]], 'Player Stats'!A:A, Table1[[#This Row],[id]])</f>
        <v>10</v>
      </c>
      <c r="M527" s="3">
        <f>Table1[[#This Row],[Passing Completions Home]]/Table1[[#This Row],[Passing Attempts Home]]</f>
        <v>0.58823529411764708</v>
      </c>
      <c r="N527" s="3">
        <f>Table1[[#This Row],[Passing Completions Away]]/Table1[[#This Row],[Passing Attemps Away]]</f>
        <v>0.37037037037037035</v>
      </c>
      <c r="O527" s="7">
        <f>Table1[[#This Row],[Passing Attemps Away]]-Table1[[#This Row],[Passing Completions Away]]</f>
        <v>17</v>
      </c>
      <c r="P527" s="7">
        <f>Table1[[#This Row],[Passing Attempts Home]]-Table1[[#This Row],[Passing Completions Home]]</f>
        <v>7</v>
      </c>
      <c r="Q527" s="7"/>
    </row>
    <row r="528" spans="1:17" x14ac:dyDescent="0.3">
      <c r="A528" t="s">
        <v>787</v>
      </c>
      <c r="B528" t="s">
        <v>767</v>
      </c>
      <c r="C528" t="s">
        <v>4839</v>
      </c>
      <c r="D528">
        <v>17768</v>
      </c>
      <c r="E528" s="3">
        <f>Table1[[#This Row],[Percent Home]]</f>
        <v>0.6470588235294118</v>
      </c>
      <c r="F528" s="3">
        <f>Table1[[#This Row],[Percent Away]]</f>
        <v>0.67647058823529416</v>
      </c>
      <c r="G528">
        <v>0</v>
      </c>
      <c r="H528">
        <v>21</v>
      </c>
      <c r="I528" s="2">
        <f>SUMIFS('Player Stats'!D:D, 'Player Stats'!B:B, Table1[[#This Row],[Away Team]], 'Player Stats'!A:A, Table1[[#This Row],[id]])</f>
        <v>34</v>
      </c>
      <c r="J528" s="2">
        <f>SUMIFS('Player Stats'!D:D, 'Player Stats'!B:B, Table1[[#This Row],[Home Team]], 'Player Stats'!A:A, Table1[[#This Row],[id]])</f>
        <v>17</v>
      </c>
      <c r="K528">
        <f>SUMIFS('Player Stats'!F:F, 'Player Stats'!B:B, Table1[[#This Row],[Away Team]], 'Player Stats'!A:A, Table1[[#This Row],[id]])</f>
        <v>23</v>
      </c>
      <c r="L528">
        <f>SUMIFS('Player Stats'!F:F, 'Player Stats'!B:B,Table1[[#This Row],[Home Team]], 'Player Stats'!A:A, Table1[[#This Row],[id]])</f>
        <v>11</v>
      </c>
      <c r="M528" s="3">
        <f>Table1[[#This Row],[Passing Completions Home]]/Table1[[#This Row],[Passing Attempts Home]]</f>
        <v>0.6470588235294118</v>
      </c>
      <c r="N528" s="3">
        <f>Table1[[#This Row],[Passing Completions Away]]/Table1[[#This Row],[Passing Attemps Away]]</f>
        <v>0.67647058823529416</v>
      </c>
      <c r="O528" s="7">
        <f>Table1[[#This Row],[Passing Attemps Away]]-Table1[[#This Row],[Passing Completions Away]]</f>
        <v>11</v>
      </c>
      <c r="P528" s="7">
        <f>Table1[[#This Row],[Passing Attempts Home]]-Table1[[#This Row],[Passing Completions Home]]</f>
        <v>6</v>
      </c>
      <c r="Q528" s="7"/>
    </row>
    <row r="529" spans="1:17" x14ac:dyDescent="0.3">
      <c r="A529" t="s">
        <v>715</v>
      </c>
      <c r="B529" t="s">
        <v>746</v>
      </c>
      <c r="C529" t="s">
        <v>4800</v>
      </c>
      <c r="D529">
        <v>16227</v>
      </c>
      <c r="E529" s="3">
        <f>Table1[[#This Row],[Percent Home]]</f>
        <v>0.38461538461538464</v>
      </c>
      <c r="F529" s="3">
        <f>Table1[[#This Row],[Percent Away]]</f>
        <v>0.47826086956521741</v>
      </c>
      <c r="G529">
        <v>7</v>
      </c>
      <c r="H529">
        <v>14</v>
      </c>
      <c r="I529" s="2">
        <f>SUMIFS('Player Stats'!D:D, 'Player Stats'!B:B, Table1[[#This Row],[Away Team]], 'Player Stats'!A:A, Table1[[#This Row],[id]])</f>
        <v>23</v>
      </c>
      <c r="J529" s="2">
        <f>SUMIFS('Player Stats'!D:D, 'Player Stats'!B:B, Table1[[#This Row],[Home Team]], 'Player Stats'!A:A, Table1[[#This Row],[id]])</f>
        <v>13</v>
      </c>
      <c r="K529">
        <f>SUMIFS('Player Stats'!F:F, 'Player Stats'!B:B, Table1[[#This Row],[Away Team]], 'Player Stats'!A:A, Table1[[#This Row],[id]])</f>
        <v>11</v>
      </c>
      <c r="L529">
        <f>SUMIFS('Player Stats'!F:F, 'Player Stats'!B:B,Table1[[#This Row],[Home Team]], 'Player Stats'!A:A, Table1[[#This Row],[id]])</f>
        <v>5</v>
      </c>
      <c r="M529" s="3">
        <f>Table1[[#This Row],[Passing Completions Home]]/Table1[[#This Row],[Passing Attempts Home]]</f>
        <v>0.38461538461538464</v>
      </c>
      <c r="N529" s="3">
        <f>Table1[[#This Row],[Passing Completions Away]]/Table1[[#This Row],[Passing Attemps Away]]</f>
        <v>0.47826086956521741</v>
      </c>
      <c r="O529" s="7">
        <f>Table1[[#This Row],[Passing Attemps Away]]-Table1[[#This Row],[Passing Completions Away]]</f>
        <v>12</v>
      </c>
      <c r="P529" s="7">
        <f>Table1[[#This Row],[Passing Attempts Home]]-Table1[[#This Row],[Passing Completions Home]]</f>
        <v>8</v>
      </c>
      <c r="Q529" s="7"/>
    </row>
    <row r="530" spans="1:17" x14ac:dyDescent="0.3">
      <c r="A530" t="s">
        <v>1242</v>
      </c>
      <c r="B530" t="s">
        <v>689</v>
      </c>
      <c r="C530" t="s">
        <v>4811</v>
      </c>
      <c r="D530">
        <v>5894</v>
      </c>
      <c r="E530" s="3">
        <f>Table1[[#This Row],[Percent Home]]</f>
        <v>0.47058823529411764</v>
      </c>
      <c r="F530" s="3">
        <f>Table1[[#This Row],[Percent Away]]</f>
        <v>0.53846153846153844</v>
      </c>
      <c r="G530">
        <v>17</v>
      </c>
      <c r="H530">
        <v>3</v>
      </c>
      <c r="I530" s="2">
        <f>SUMIFS('Player Stats'!D:D, 'Player Stats'!B:B, Table1[[#This Row],[Away Team]], 'Player Stats'!A:A, Table1[[#This Row],[id]])</f>
        <v>39</v>
      </c>
      <c r="J530" s="2">
        <f>SUMIFS('Player Stats'!D:D, 'Player Stats'!B:B, Table1[[#This Row],[Home Team]], 'Player Stats'!A:A, Table1[[#This Row],[id]])</f>
        <v>17</v>
      </c>
      <c r="K530">
        <f>SUMIFS('Player Stats'!F:F, 'Player Stats'!B:B, Table1[[#This Row],[Away Team]], 'Player Stats'!A:A, Table1[[#This Row],[id]])</f>
        <v>21</v>
      </c>
      <c r="L530">
        <f>SUMIFS('Player Stats'!F:F, 'Player Stats'!B:B,Table1[[#This Row],[Home Team]], 'Player Stats'!A:A, Table1[[#This Row],[id]])</f>
        <v>8</v>
      </c>
      <c r="M530" s="3">
        <f>Table1[[#This Row],[Passing Completions Home]]/Table1[[#This Row],[Passing Attempts Home]]</f>
        <v>0.47058823529411764</v>
      </c>
      <c r="N530" s="3">
        <f>Table1[[#This Row],[Passing Completions Away]]/Table1[[#This Row],[Passing Attemps Away]]</f>
        <v>0.53846153846153844</v>
      </c>
      <c r="O530" s="7">
        <f>Table1[[#This Row],[Passing Attemps Away]]-Table1[[#This Row],[Passing Completions Away]]</f>
        <v>18</v>
      </c>
      <c r="P530" s="7">
        <f>Table1[[#This Row],[Passing Attempts Home]]-Table1[[#This Row],[Passing Completions Home]]</f>
        <v>9</v>
      </c>
      <c r="Q530" s="7"/>
    </row>
    <row r="531" spans="1:17" x14ac:dyDescent="0.3">
      <c r="A531" t="s">
        <v>650</v>
      </c>
      <c r="B531" t="s">
        <v>238</v>
      </c>
      <c r="C531" t="s">
        <v>4812</v>
      </c>
      <c r="D531">
        <v>4398</v>
      </c>
      <c r="E531" s="3">
        <f>Table1[[#This Row],[Percent Home]]</f>
        <v>0.21428571428571427</v>
      </c>
      <c r="F531" s="3">
        <f>Table1[[#This Row],[Percent Away]]</f>
        <v>0.5714285714285714</v>
      </c>
      <c r="G531">
        <v>3</v>
      </c>
      <c r="H531">
        <v>17</v>
      </c>
      <c r="I531" s="2">
        <f>SUMIFS('Player Stats'!D:D, 'Player Stats'!B:B, Table1[[#This Row],[Away Team]], 'Player Stats'!A:A, Table1[[#This Row],[id]])</f>
        <v>28</v>
      </c>
      <c r="J531" s="2">
        <f>SUMIFS('Player Stats'!D:D, 'Player Stats'!B:B, Table1[[#This Row],[Home Team]], 'Player Stats'!A:A, Table1[[#This Row],[id]])</f>
        <v>28</v>
      </c>
      <c r="K531">
        <f>SUMIFS('Player Stats'!F:F, 'Player Stats'!B:B, Table1[[#This Row],[Away Team]], 'Player Stats'!A:A, Table1[[#This Row],[id]])</f>
        <v>16</v>
      </c>
      <c r="L531">
        <f>SUMIFS('Player Stats'!F:F, 'Player Stats'!B:B,Table1[[#This Row],[Home Team]], 'Player Stats'!A:A, Table1[[#This Row],[id]])</f>
        <v>6</v>
      </c>
      <c r="M531" s="3">
        <f>Table1[[#This Row],[Passing Completions Home]]/Table1[[#This Row],[Passing Attempts Home]]</f>
        <v>0.21428571428571427</v>
      </c>
      <c r="N531" s="3">
        <f>Table1[[#This Row],[Passing Completions Away]]/Table1[[#This Row],[Passing Attemps Away]]</f>
        <v>0.5714285714285714</v>
      </c>
      <c r="O531" s="7">
        <f>Table1[[#This Row],[Passing Attemps Away]]-Table1[[#This Row],[Passing Completions Away]]</f>
        <v>12</v>
      </c>
      <c r="P531" s="7">
        <f>Table1[[#This Row],[Passing Attempts Home]]-Table1[[#This Row],[Passing Completions Home]]</f>
        <v>22</v>
      </c>
      <c r="Q531" s="7"/>
    </row>
    <row r="532" spans="1:17" x14ac:dyDescent="0.3">
      <c r="A532" t="s">
        <v>1170</v>
      </c>
      <c r="B532" t="s">
        <v>141</v>
      </c>
      <c r="C532" t="s">
        <v>4789</v>
      </c>
      <c r="D532">
        <v>23936</v>
      </c>
      <c r="E532" s="3">
        <f>Table1[[#This Row],[Percent Home]]</f>
        <v>0.83870967741935487</v>
      </c>
      <c r="F532" s="3">
        <f>Table1[[#This Row],[Percent Away]]</f>
        <v>0.48275862068965519</v>
      </c>
      <c r="G532">
        <v>16</v>
      </c>
      <c r="H532">
        <v>3</v>
      </c>
      <c r="I532" s="2">
        <f>SUMIFS('Player Stats'!D:D, 'Player Stats'!B:B, Table1[[#This Row],[Away Team]], 'Player Stats'!A:A, Table1[[#This Row],[id]])</f>
        <v>29</v>
      </c>
      <c r="J532" s="2">
        <f>SUMIFS('Player Stats'!D:D, 'Player Stats'!B:B, Table1[[#This Row],[Home Team]], 'Player Stats'!A:A, Table1[[#This Row],[id]])</f>
        <v>31</v>
      </c>
      <c r="K532">
        <f>SUMIFS('Player Stats'!F:F, 'Player Stats'!B:B, Table1[[#This Row],[Away Team]], 'Player Stats'!A:A, Table1[[#This Row],[id]])</f>
        <v>14</v>
      </c>
      <c r="L532">
        <f>SUMIFS('Player Stats'!F:F, 'Player Stats'!B:B,Table1[[#This Row],[Home Team]], 'Player Stats'!A:A, Table1[[#This Row],[id]])</f>
        <v>26</v>
      </c>
      <c r="M532" s="3">
        <f>Table1[[#This Row],[Passing Completions Home]]/Table1[[#This Row],[Passing Attempts Home]]</f>
        <v>0.83870967741935487</v>
      </c>
      <c r="N532" s="3">
        <f>Table1[[#This Row],[Passing Completions Away]]/Table1[[#This Row],[Passing Attemps Away]]</f>
        <v>0.48275862068965519</v>
      </c>
      <c r="O532" s="7">
        <f>Table1[[#This Row],[Passing Attemps Away]]-Table1[[#This Row],[Passing Completions Away]]</f>
        <v>15</v>
      </c>
      <c r="P532" s="7">
        <f>Table1[[#This Row],[Passing Attempts Home]]-Table1[[#This Row],[Passing Completions Home]]</f>
        <v>5</v>
      </c>
      <c r="Q532" s="7"/>
    </row>
    <row r="533" spans="1:17" x14ac:dyDescent="0.3">
      <c r="A533" t="s">
        <v>4462</v>
      </c>
      <c r="B533" t="s">
        <v>3827</v>
      </c>
      <c r="C533" t="s">
        <v>4856</v>
      </c>
      <c r="D533">
        <v>2887</v>
      </c>
      <c r="E533" s="3">
        <f>Table1[[#This Row],[Percent Home]]</f>
        <v>0.6428571428571429</v>
      </c>
      <c r="F533" s="3">
        <f>Table1[[#This Row],[Percent Away]]</f>
        <v>0.38461538461538464</v>
      </c>
      <c r="G533">
        <v>13</v>
      </c>
      <c r="H533">
        <v>6</v>
      </c>
      <c r="I533" s="2">
        <f>SUMIFS('Player Stats'!D:D, 'Player Stats'!B:B, Table1[[#This Row],[Away Team]], 'Player Stats'!A:A, Table1[[#This Row],[id]])</f>
        <v>26</v>
      </c>
      <c r="J533" s="2">
        <f>SUMIFS('Player Stats'!D:D, 'Player Stats'!B:B, Table1[[#This Row],[Home Team]], 'Player Stats'!A:A, Table1[[#This Row],[id]])</f>
        <v>28</v>
      </c>
      <c r="K533">
        <f>SUMIFS('Player Stats'!F:F, 'Player Stats'!B:B, Table1[[#This Row],[Away Team]], 'Player Stats'!A:A, Table1[[#This Row],[id]])</f>
        <v>10</v>
      </c>
      <c r="L533">
        <f>SUMIFS('Player Stats'!F:F, 'Player Stats'!B:B,Table1[[#This Row],[Home Team]], 'Player Stats'!A:A, Table1[[#This Row],[id]])</f>
        <v>18</v>
      </c>
      <c r="M533" s="3">
        <f>Table1[[#This Row],[Passing Completions Home]]/Table1[[#This Row],[Passing Attempts Home]]</f>
        <v>0.6428571428571429</v>
      </c>
      <c r="N533" s="3">
        <f>Table1[[#This Row],[Passing Completions Away]]/Table1[[#This Row],[Passing Attemps Away]]</f>
        <v>0.38461538461538464</v>
      </c>
      <c r="O533" s="7">
        <f>Table1[[#This Row],[Passing Attemps Away]]-Table1[[#This Row],[Passing Completions Away]]</f>
        <v>16</v>
      </c>
      <c r="P533" s="7">
        <f>Table1[[#This Row],[Passing Attempts Home]]-Table1[[#This Row],[Passing Completions Home]]</f>
        <v>10</v>
      </c>
      <c r="Q533" s="7"/>
    </row>
    <row r="534" spans="1:17" x14ac:dyDescent="0.3">
      <c r="A534" t="s">
        <v>554</v>
      </c>
      <c r="B534" t="s">
        <v>4162</v>
      </c>
      <c r="C534" t="s">
        <v>4812</v>
      </c>
      <c r="D534">
        <v>5900</v>
      </c>
      <c r="E534" s="3">
        <f>Table1[[#This Row],[Percent Home]]</f>
        <v>0.33333333333333331</v>
      </c>
      <c r="F534" s="3">
        <f>Table1[[#This Row],[Percent Away]]</f>
        <v>0.42105263157894735</v>
      </c>
      <c r="G534">
        <v>0</v>
      </c>
      <c r="H534">
        <v>17</v>
      </c>
      <c r="I534" s="2">
        <f>SUMIFS('Player Stats'!D:D, 'Player Stats'!B:B, Table1[[#This Row],[Away Team]], 'Player Stats'!A:A, Table1[[#This Row],[id]])</f>
        <v>19</v>
      </c>
      <c r="J534" s="2">
        <f>SUMIFS('Player Stats'!D:D, 'Player Stats'!B:B, Table1[[#This Row],[Home Team]], 'Player Stats'!A:A, Table1[[#This Row],[id]])</f>
        <v>39</v>
      </c>
      <c r="K534">
        <f>SUMIFS('Player Stats'!F:F, 'Player Stats'!B:B, Table1[[#This Row],[Away Team]], 'Player Stats'!A:A, Table1[[#This Row],[id]])</f>
        <v>8</v>
      </c>
      <c r="L534">
        <f>SUMIFS('Player Stats'!F:F, 'Player Stats'!B:B,Table1[[#This Row],[Home Team]], 'Player Stats'!A:A, Table1[[#This Row],[id]])</f>
        <v>13</v>
      </c>
      <c r="M534" s="3">
        <f>Table1[[#This Row],[Passing Completions Home]]/Table1[[#This Row],[Passing Attempts Home]]</f>
        <v>0.33333333333333331</v>
      </c>
      <c r="N534" s="3">
        <f>Table1[[#This Row],[Passing Completions Away]]/Table1[[#This Row],[Passing Attemps Away]]</f>
        <v>0.42105263157894735</v>
      </c>
      <c r="O534" s="7">
        <f>Table1[[#This Row],[Passing Attemps Away]]-Table1[[#This Row],[Passing Completions Away]]</f>
        <v>11</v>
      </c>
      <c r="P534" s="7">
        <f>Table1[[#This Row],[Passing Attempts Home]]-Table1[[#This Row],[Passing Completions Home]]</f>
        <v>26</v>
      </c>
      <c r="Q534" s="7"/>
    </row>
    <row r="535" spans="1:17" x14ac:dyDescent="0.3">
      <c r="A535" t="s">
        <v>89</v>
      </c>
      <c r="B535" t="s">
        <v>648</v>
      </c>
      <c r="C535" t="s">
        <v>4812</v>
      </c>
      <c r="D535">
        <v>16239</v>
      </c>
      <c r="E535" s="3">
        <f>Table1[[#This Row],[Percent Home]]</f>
        <v>0.55263157894736847</v>
      </c>
      <c r="F535" s="3">
        <f>Table1[[#This Row],[Percent Away]]</f>
        <v>0.55172413793103448</v>
      </c>
      <c r="G535">
        <v>6</v>
      </c>
      <c r="H535">
        <v>10</v>
      </c>
      <c r="I535" s="2">
        <f>SUMIFS('Player Stats'!D:D, 'Player Stats'!B:B, Table1[[#This Row],[Away Team]], 'Player Stats'!A:A, Table1[[#This Row],[id]])</f>
        <v>29</v>
      </c>
      <c r="J535" s="2">
        <f>SUMIFS('Player Stats'!D:D, 'Player Stats'!B:B, Table1[[#This Row],[Home Team]], 'Player Stats'!A:A, Table1[[#This Row],[id]])</f>
        <v>38</v>
      </c>
      <c r="K535">
        <f>SUMIFS('Player Stats'!F:F, 'Player Stats'!B:B, Table1[[#This Row],[Away Team]], 'Player Stats'!A:A, Table1[[#This Row],[id]])</f>
        <v>16</v>
      </c>
      <c r="L535">
        <f>SUMIFS('Player Stats'!F:F, 'Player Stats'!B:B,Table1[[#This Row],[Home Team]], 'Player Stats'!A:A, Table1[[#This Row],[id]])</f>
        <v>21</v>
      </c>
      <c r="M535" s="3">
        <f>Table1[[#This Row],[Passing Completions Home]]/Table1[[#This Row],[Passing Attempts Home]]</f>
        <v>0.55263157894736847</v>
      </c>
      <c r="N535" s="3">
        <f>Table1[[#This Row],[Passing Completions Away]]/Table1[[#This Row],[Passing Attemps Away]]</f>
        <v>0.55172413793103448</v>
      </c>
      <c r="O535" s="7">
        <f>Table1[[#This Row],[Passing Attemps Away]]-Table1[[#This Row],[Passing Completions Away]]</f>
        <v>13</v>
      </c>
      <c r="P535" s="7">
        <f>Table1[[#This Row],[Passing Attempts Home]]-Table1[[#This Row],[Passing Completions Home]]</f>
        <v>17</v>
      </c>
      <c r="Q535" s="7"/>
    </row>
    <row r="536" spans="1:17" x14ac:dyDescent="0.3">
      <c r="A536" t="s">
        <v>863</v>
      </c>
      <c r="B536" t="s">
        <v>554</v>
      </c>
      <c r="C536" t="s">
        <v>4786</v>
      </c>
      <c r="D536">
        <v>2888</v>
      </c>
      <c r="E536" s="3">
        <f>Table1[[#This Row],[Percent Home]]</f>
        <v>0.5714285714285714</v>
      </c>
      <c r="F536" s="3">
        <f>Table1[[#This Row],[Percent Away]]</f>
        <v>0.57692307692307687</v>
      </c>
      <c r="G536">
        <v>10</v>
      </c>
      <c r="H536">
        <v>6</v>
      </c>
      <c r="I536" s="2">
        <f>SUMIFS('Player Stats'!D:D, 'Player Stats'!B:B, Table1[[#This Row],[Away Team]], 'Player Stats'!A:A, Table1[[#This Row],[id]])</f>
        <v>26</v>
      </c>
      <c r="J536" s="2">
        <f>SUMIFS('Player Stats'!D:D, 'Player Stats'!B:B, Table1[[#This Row],[Home Team]], 'Player Stats'!A:A, Table1[[#This Row],[id]])</f>
        <v>21</v>
      </c>
      <c r="K536">
        <f>SUMIFS('Player Stats'!F:F, 'Player Stats'!B:B, Table1[[#This Row],[Away Team]], 'Player Stats'!A:A, Table1[[#This Row],[id]])</f>
        <v>15</v>
      </c>
      <c r="L536">
        <f>SUMIFS('Player Stats'!F:F, 'Player Stats'!B:B,Table1[[#This Row],[Home Team]], 'Player Stats'!A:A, Table1[[#This Row],[id]])</f>
        <v>12</v>
      </c>
      <c r="M536" s="3">
        <f>Table1[[#This Row],[Passing Completions Home]]/Table1[[#This Row],[Passing Attempts Home]]</f>
        <v>0.5714285714285714</v>
      </c>
      <c r="N536" s="3">
        <f>Table1[[#This Row],[Passing Completions Away]]/Table1[[#This Row],[Passing Attemps Away]]</f>
        <v>0.57692307692307687</v>
      </c>
      <c r="O536" s="7">
        <f>Table1[[#This Row],[Passing Attemps Away]]-Table1[[#This Row],[Passing Completions Away]]</f>
        <v>11</v>
      </c>
      <c r="P536" s="7">
        <f>Table1[[#This Row],[Passing Attempts Home]]-Table1[[#This Row],[Passing Completions Home]]</f>
        <v>9</v>
      </c>
      <c r="Q536" s="7"/>
    </row>
    <row r="537" spans="1:17" x14ac:dyDescent="0.3">
      <c r="A537" t="s">
        <v>730</v>
      </c>
      <c r="B537" t="s">
        <v>886</v>
      </c>
      <c r="C537" t="s">
        <v>4816</v>
      </c>
      <c r="D537">
        <v>1403</v>
      </c>
      <c r="E537" s="3">
        <f>Table1[[#This Row],[Percent Home]]</f>
        <v>0.64102564102564108</v>
      </c>
      <c r="F537" s="3">
        <f>Table1[[#This Row],[Percent Away]]</f>
        <v>0.49019607843137253</v>
      </c>
      <c r="G537">
        <v>13</v>
      </c>
      <c r="H537">
        <v>2</v>
      </c>
      <c r="I537" s="2">
        <f>SUMIFS('Player Stats'!D:D, 'Player Stats'!B:B, Table1[[#This Row],[Away Team]], 'Player Stats'!A:A, Table1[[#This Row],[id]])</f>
        <v>51</v>
      </c>
      <c r="J537" s="2">
        <f>SUMIFS('Player Stats'!D:D, 'Player Stats'!B:B, Table1[[#This Row],[Home Team]], 'Player Stats'!A:A, Table1[[#This Row],[id]])</f>
        <v>39</v>
      </c>
      <c r="K537">
        <f>SUMIFS('Player Stats'!F:F, 'Player Stats'!B:B, Table1[[#This Row],[Away Team]], 'Player Stats'!A:A, Table1[[#This Row],[id]])</f>
        <v>25</v>
      </c>
      <c r="L537">
        <f>SUMIFS('Player Stats'!F:F, 'Player Stats'!B:B,Table1[[#This Row],[Home Team]], 'Player Stats'!A:A, Table1[[#This Row],[id]])</f>
        <v>25</v>
      </c>
      <c r="M537" s="3">
        <f>Table1[[#This Row],[Passing Completions Home]]/Table1[[#This Row],[Passing Attempts Home]]</f>
        <v>0.64102564102564108</v>
      </c>
      <c r="N537" s="3">
        <f>Table1[[#This Row],[Passing Completions Away]]/Table1[[#This Row],[Passing Attemps Away]]</f>
        <v>0.49019607843137253</v>
      </c>
      <c r="O537" s="7">
        <f>Table1[[#This Row],[Passing Attemps Away]]-Table1[[#This Row],[Passing Completions Away]]</f>
        <v>26</v>
      </c>
      <c r="P537" s="7">
        <f>Table1[[#This Row],[Passing Attempts Home]]-Table1[[#This Row],[Passing Completions Home]]</f>
        <v>14</v>
      </c>
      <c r="Q537" s="7"/>
    </row>
    <row r="538" spans="1:17" x14ac:dyDescent="0.3">
      <c r="A538" t="s">
        <v>591</v>
      </c>
      <c r="B538" t="s">
        <v>380</v>
      </c>
      <c r="C538" t="s">
        <v>4846</v>
      </c>
      <c r="D538">
        <v>8730</v>
      </c>
      <c r="E538" s="3">
        <f>Table1[[#This Row],[Percent Home]]</f>
        <v>0.47368421052631576</v>
      </c>
      <c r="F538" s="3">
        <f>Table1[[#This Row],[Percent Away]]</f>
        <v>0.35714285714285715</v>
      </c>
      <c r="G538">
        <v>14</v>
      </c>
      <c r="H538">
        <v>0</v>
      </c>
      <c r="I538" s="2">
        <f>SUMIFS('Player Stats'!D:D, 'Player Stats'!B:B, Table1[[#This Row],[Away Team]], 'Player Stats'!A:A, Table1[[#This Row],[id]])</f>
        <v>28</v>
      </c>
      <c r="J538" s="2">
        <f>SUMIFS('Player Stats'!D:D, 'Player Stats'!B:B, Table1[[#This Row],[Home Team]], 'Player Stats'!A:A, Table1[[#This Row],[id]])</f>
        <v>19</v>
      </c>
      <c r="K538">
        <f>SUMIFS('Player Stats'!F:F, 'Player Stats'!B:B, Table1[[#This Row],[Away Team]], 'Player Stats'!A:A, Table1[[#This Row],[id]])</f>
        <v>10</v>
      </c>
      <c r="L538">
        <f>SUMIFS('Player Stats'!F:F, 'Player Stats'!B:B,Table1[[#This Row],[Home Team]], 'Player Stats'!A:A, Table1[[#This Row],[id]])</f>
        <v>9</v>
      </c>
      <c r="M538" s="3">
        <f>Table1[[#This Row],[Passing Completions Home]]/Table1[[#This Row],[Passing Attempts Home]]</f>
        <v>0.47368421052631576</v>
      </c>
      <c r="N538" s="3">
        <f>Table1[[#This Row],[Passing Completions Away]]/Table1[[#This Row],[Passing Attemps Away]]</f>
        <v>0.35714285714285715</v>
      </c>
      <c r="O538" s="7">
        <f>Table1[[#This Row],[Passing Attemps Away]]-Table1[[#This Row],[Passing Completions Away]]</f>
        <v>18</v>
      </c>
      <c r="P538" s="7">
        <f>Table1[[#This Row],[Passing Attempts Home]]-Table1[[#This Row],[Passing Completions Home]]</f>
        <v>10</v>
      </c>
      <c r="Q538" s="7"/>
    </row>
    <row r="539" spans="1:17" x14ac:dyDescent="0.3">
      <c r="A539" t="s">
        <v>89</v>
      </c>
      <c r="B539" t="s">
        <v>343</v>
      </c>
      <c r="C539" t="s">
        <v>4812</v>
      </c>
      <c r="D539">
        <v>11692</v>
      </c>
      <c r="E539" s="3">
        <f>Table1[[#This Row],[Percent Home]]</f>
        <v>0.4</v>
      </c>
      <c r="F539" s="3">
        <f>Table1[[#This Row],[Percent Away]]</f>
        <v>0.41666666666666669</v>
      </c>
      <c r="G539">
        <v>10</v>
      </c>
      <c r="H539">
        <v>3</v>
      </c>
      <c r="I539" s="2">
        <f>SUMIFS('Player Stats'!D:D, 'Player Stats'!B:B, Table1[[#This Row],[Away Team]], 'Player Stats'!A:A, Table1[[#This Row],[id]])</f>
        <v>24</v>
      </c>
      <c r="J539" s="2">
        <f>SUMIFS('Player Stats'!D:D, 'Player Stats'!B:B, Table1[[#This Row],[Home Team]], 'Player Stats'!A:A, Table1[[#This Row],[id]])</f>
        <v>20</v>
      </c>
      <c r="K539">
        <f>SUMIFS('Player Stats'!F:F, 'Player Stats'!B:B, Table1[[#This Row],[Away Team]], 'Player Stats'!A:A, Table1[[#This Row],[id]])</f>
        <v>10</v>
      </c>
      <c r="L539">
        <f>SUMIFS('Player Stats'!F:F, 'Player Stats'!B:B,Table1[[#This Row],[Home Team]], 'Player Stats'!A:A, Table1[[#This Row],[id]])</f>
        <v>8</v>
      </c>
      <c r="M539" s="3">
        <f>Table1[[#This Row],[Passing Completions Home]]/Table1[[#This Row],[Passing Attempts Home]]</f>
        <v>0.4</v>
      </c>
      <c r="N539" s="3">
        <f>Table1[[#This Row],[Passing Completions Away]]/Table1[[#This Row],[Passing Attemps Away]]</f>
        <v>0.41666666666666669</v>
      </c>
      <c r="O539" s="7">
        <f>Table1[[#This Row],[Passing Attemps Away]]-Table1[[#This Row],[Passing Completions Away]]</f>
        <v>14</v>
      </c>
      <c r="P539" s="7">
        <f>Table1[[#This Row],[Passing Attempts Home]]-Table1[[#This Row],[Passing Completions Home]]</f>
        <v>12</v>
      </c>
      <c r="Q539" s="7"/>
    </row>
    <row r="540" spans="1:17" x14ac:dyDescent="0.3">
      <c r="A540" t="s">
        <v>610</v>
      </c>
      <c r="B540" t="s">
        <v>886</v>
      </c>
      <c r="C540" t="s">
        <v>4822</v>
      </c>
      <c r="D540">
        <v>2902</v>
      </c>
      <c r="E540" s="3">
        <f>Table1[[#This Row],[Percent Home]]</f>
        <v>0.75</v>
      </c>
      <c r="F540" s="3">
        <f>Table1[[#This Row],[Percent Away]]</f>
        <v>0</v>
      </c>
      <c r="G540">
        <v>10</v>
      </c>
      <c r="H540">
        <v>3</v>
      </c>
      <c r="I540" s="2">
        <f>SUMIFS('Player Stats'!D:D, 'Player Stats'!B:B, Table1[[#This Row],[Away Team]], 'Player Stats'!A:A, Table1[[#This Row],[id]])</f>
        <v>1</v>
      </c>
      <c r="J540" s="2">
        <f>SUMIFS('Player Stats'!D:D, 'Player Stats'!B:B, Table1[[#This Row],[Home Team]], 'Player Stats'!A:A, Table1[[#This Row],[id]])</f>
        <v>32</v>
      </c>
      <c r="K540">
        <f>SUMIFS('Player Stats'!F:F, 'Player Stats'!B:B, Table1[[#This Row],[Away Team]], 'Player Stats'!A:A, Table1[[#This Row],[id]])</f>
        <v>0</v>
      </c>
      <c r="L540">
        <f>SUMIFS('Player Stats'!F:F, 'Player Stats'!B:B,Table1[[#This Row],[Home Team]], 'Player Stats'!A:A, Table1[[#This Row],[id]])</f>
        <v>24</v>
      </c>
      <c r="M540" s="3">
        <f>Table1[[#This Row],[Passing Completions Home]]/Table1[[#This Row],[Passing Attempts Home]]</f>
        <v>0.75</v>
      </c>
      <c r="N540" s="3">
        <f>Table1[[#This Row],[Passing Completions Away]]/Table1[[#This Row],[Passing Attemps Away]]</f>
        <v>0</v>
      </c>
      <c r="O540" s="7">
        <f>Table1[[#This Row],[Passing Attemps Away]]-Table1[[#This Row],[Passing Completions Away]]</f>
        <v>1</v>
      </c>
      <c r="P540" s="7">
        <f>Table1[[#This Row],[Passing Attempts Home]]-Table1[[#This Row],[Passing Completions Home]]</f>
        <v>8</v>
      </c>
      <c r="Q540" s="7"/>
    </row>
    <row r="541" spans="1:17" x14ac:dyDescent="0.3">
      <c r="A541" t="s">
        <v>1749</v>
      </c>
      <c r="B541" t="s">
        <v>501</v>
      </c>
      <c r="C541" t="s">
        <v>4813</v>
      </c>
      <c r="D541">
        <v>13244</v>
      </c>
      <c r="E541" s="3">
        <f>Table1[[#This Row],[Percent Home]]</f>
        <v>0.33333333333333331</v>
      </c>
      <c r="F541" s="3">
        <f>Table1[[#This Row],[Percent Away]]</f>
        <v>0.48837209302325579</v>
      </c>
      <c r="G541">
        <v>0</v>
      </c>
      <c r="H541">
        <v>3</v>
      </c>
      <c r="I541" s="2">
        <f>SUMIFS('Player Stats'!D:D, 'Player Stats'!B:B, Table1[[#This Row],[Away Team]], 'Player Stats'!A:A, Table1[[#This Row],[id]])</f>
        <v>43</v>
      </c>
      <c r="J541" s="2">
        <f>SUMIFS('Player Stats'!D:D, 'Player Stats'!B:B, Table1[[#This Row],[Home Team]], 'Player Stats'!A:A, Table1[[#This Row],[id]])</f>
        <v>27</v>
      </c>
      <c r="K541">
        <f>SUMIFS('Player Stats'!F:F, 'Player Stats'!B:B, Table1[[#This Row],[Away Team]], 'Player Stats'!A:A, Table1[[#This Row],[id]])</f>
        <v>21</v>
      </c>
      <c r="L541">
        <f>SUMIFS('Player Stats'!F:F, 'Player Stats'!B:B,Table1[[#This Row],[Home Team]], 'Player Stats'!A:A, Table1[[#This Row],[id]])</f>
        <v>9</v>
      </c>
      <c r="M541" s="3">
        <f>Table1[[#This Row],[Passing Completions Home]]/Table1[[#This Row],[Passing Attempts Home]]</f>
        <v>0.33333333333333331</v>
      </c>
      <c r="N541" s="3">
        <f>Table1[[#This Row],[Passing Completions Away]]/Table1[[#This Row],[Passing Attemps Away]]</f>
        <v>0.48837209302325579</v>
      </c>
      <c r="O541" s="7">
        <f>Table1[[#This Row],[Passing Attemps Away]]-Table1[[#This Row],[Passing Completions Away]]</f>
        <v>22</v>
      </c>
      <c r="P541" s="7">
        <f>Table1[[#This Row],[Passing Attempts Home]]-Table1[[#This Row],[Passing Completions Home]]</f>
        <v>18</v>
      </c>
      <c r="Q541" s="7"/>
    </row>
  </sheetData>
  <pageMargins left="0.7" right="0.7" top="0.75" bottom="0.75" header="0.3" footer="0.3"/>
  <pageSetup orientation="portrait" horizontalDpi="4294967295" verticalDpi="4294967295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41"/>
  <sheetViews>
    <sheetView workbookViewId="0">
      <selection activeCell="F37" sqref="F37"/>
    </sheetView>
  </sheetViews>
  <sheetFormatPr defaultRowHeight="14.4" x14ac:dyDescent="0.3"/>
  <cols>
    <col min="1" max="1" width="16.109375" bestFit="1" customWidth="1"/>
    <col min="2" max="2" width="16.5546875" bestFit="1" customWidth="1"/>
  </cols>
  <sheetData>
    <row r="1" spans="1:23" x14ac:dyDescent="0.3">
      <c r="A1" s="4" t="s">
        <v>4893</v>
      </c>
      <c r="B1" s="4" t="s">
        <v>4894</v>
      </c>
    </row>
    <row r="2" spans="1:23" x14ac:dyDescent="0.3">
      <c r="A2" s="5">
        <v>64</v>
      </c>
      <c r="B2" s="5">
        <v>61</v>
      </c>
    </row>
    <row r="3" spans="1:23" x14ac:dyDescent="0.3">
      <c r="A3" s="6">
        <v>67</v>
      </c>
      <c r="B3" s="6">
        <v>56</v>
      </c>
      <c r="W3">
        <f>CORREL(A2:A541, B2:B541)</f>
        <v>0.10943180320881372</v>
      </c>
    </row>
    <row r="4" spans="1:23" x14ac:dyDescent="0.3">
      <c r="A4" s="5">
        <v>50</v>
      </c>
      <c r="B4" s="5">
        <v>61</v>
      </c>
    </row>
    <row r="5" spans="1:23" x14ac:dyDescent="0.3">
      <c r="A5" s="6">
        <v>44</v>
      </c>
      <c r="B5" s="6">
        <v>63</v>
      </c>
      <c r="W5">
        <f>SLOPE(B2:B541, A2:A541)</f>
        <v>0.11151299388998846</v>
      </c>
    </row>
    <row r="6" spans="1:23" x14ac:dyDescent="0.3">
      <c r="A6" s="5">
        <v>55</v>
      </c>
      <c r="B6" s="5">
        <v>52</v>
      </c>
    </row>
    <row r="7" spans="1:23" x14ac:dyDescent="0.3">
      <c r="A7" s="6">
        <v>55</v>
      </c>
      <c r="B7" s="6">
        <v>48</v>
      </c>
    </row>
    <row r="8" spans="1:23" x14ac:dyDescent="0.3">
      <c r="A8" s="5">
        <v>33</v>
      </c>
      <c r="B8" s="5">
        <v>70</v>
      </c>
    </row>
    <row r="9" spans="1:23" x14ac:dyDescent="0.3">
      <c r="A9" s="6">
        <v>54</v>
      </c>
      <c r="B9" s="6">
        <v>48</v>
      </c>
    </row>
    <row r="10" spans="1:23" x14ac:dyDescent="0.3">
      <c r="A10" s="5">
        <v>52</v>
      </c>
      <c r="B10" s="5">
        <v>49</v>
      </c>
    </row>
    <row r="11" spans="1:23" x14ac:dyDescent="0.3">
      <c r="A11" s="6">
        <v>52</v>
      </c>
      <c r="B11" s="6">
        <v>48</v>
      </c>
    </row>
    <row r="12" spans="1:23" x14ac:dyDescent="0.3">
      <c r="A12" s="5">
        <v>48</v>
      </c>
      <c r="B12" s="5">
        <v>51</v>
      </c>
    </row>
    <row r="13" spans="1:23" x14ac:dyDescent="0.3">
      <c r="A13" s="6">
        <v>40</v>
      </c>
      <c r="B13" s="6">
        <v>59</v>
      </c>
    </row>
    <row r="14" spans="1:23" x14ac:dyDescent="0.3">
      <c r="A14" s="5">
        <v>49</v>
      </c>
      <c r="B14" s="5">
        <v>48</v>
      </c>
    </row>
    <row r="15" spans="1:23" x14ac:dyDescent="0.3">
      <c r="A15" s="6">
        <v>62</v>
      </c>
      <c r="B15" s="6">
        <v>35</v>
      </c>
    </row>
    <row r="16" spans="1:23" x14ac:dyDescent="0.3">
      <c r="A16" s="5">
        <v>48</v>
      </c>
      <c r="B16" s="5">
        <v>49</v>
      </c>
    </row>
    <row r="17" spans="1:2" x14ac:dyDescent="0.3">
      <c r="A17" s="6">
        <v>42</v>
      </c>
      <c r="B17" s="6">
        <v>52</v>
      </c>
    </row>
    <row r="18" spans="1:2" x14ac:dyDescent="0.3">
      <c r="A18" s="5">
        <v>45</v>
      </c>
      <c r="B18" s="5">
        <v>48</v>
      </c>
    </row>
    <row r="19" spans="1:2" x14ac:dyDescent="0.3">
      <c r="A19" s="6">
        <v>48</v>
      </c>
      <c r="B19" s="6">
        <v>45</v>
      </c>
    </row>
    <row r="20" spans="1:2" x14ac:dyDescent="0.3">
      <c r="A20" s="5">
        <v>36</v>
      </c>
      <c r="B20" s="5">
        <v>55</v>
      </c>
    </row>
    <row r="21" spans="1:2" x14ac:dyDescent="0.3">
      <c r="A21" s="6">
        <v>62</v>
      </c>
      <c r="B21" s="6">
        <v>28</v>
      </c>
    </row>
    <row r="22" spans="1:2" x14ac:dyDescent="0.3">
      <c r="A22" s="5">
        <v>47</v>
      </c>
      <c r="B22" s="5">
        <v>43</v>
      </c>
    </row>
    <row r="23" spans="1:2" x14ac:dyDescent="0.3">
      <c r="A23" s="6">
        <v>47</v>
      </c>
      <c r="B23" s="6">
        <v>41</v>
      </c>
    </row>
    <row r="24" spans="1:2" x14ac:dyDescent="0.3">
      <c r="A24" s="5">
        <v>50</v>
      </c>
      <c r="B24" s="5">
        <v>38</v>
      </c>
    </row>
    <row r="25" spans="1:2" x14ac:dyDescent="0.3">
      <c r="A25" s="6">
        <v>52</v>
      </c>
      <c r="B25" s="6">
        <v>35</v>
      </c>
    </row>
    <row r="26" spans="1:2" x14ac:dyDescent="0.3">
      <c r="A26" s="5">
        <v>49</v>
      </c>
      <c r="B26" s="5">
        <v>38</v>
      </c>
    </row>
    <row r="27" spans="1:2" x14ac:dyDescent="0.3">
      <c r="A27" s="6">
        <v>45</v>
      </c>
      <c r="B27" s="6">
        <v>42</v>
      </c>
    </row>
    <row r="28" spans="1:2" x14ac:dyDescent="0.3">
      <c r="A28" s="5">
        <v>35</v>
      </c>
      <c r="B28" s="5">
        <v>52</v>
      </c>
    </row>
    <row r="29" spans="1:2" x14ac:dyDescent="0.3">
      <c r="A29" s="6">
        <v>49</v>
      </c>
      <c r="B29" s="6">
        <v>38</v>
      </c>
    </row>
    <row r="30" spans="1:2" x14ac:dyDescent="0.3">
      <c r="A30" s="5">
        <v>52</v>
      </c>
      <c r="B30" s="5">
        <v>34</v>
      </c>
    </row>
    <row r="31" spans="1:2" x14ac:dyDescent="0.3">
      <c r="A31" s="6">
        <v>40</v>
      </c>
      <c r="B31" s="6">
        <v>45</v>
      </c>
    </row>
    <row r="32" spans="1:2" x14ac:dyDescent="0.3">
      <c r="A32" s="5">
        <v>42</v>
      </c>
      <c r="B32" s="5">
        <v>43</v>
      </c>
    </row>
    <row r="33" spans="1:2" x14ac:dyDescent="0.3">
      <c r="A33" s="6">
        <v>39</v>
      </c>
      <c r="B33" s="6">
        <v>46</v>
      </c>
    </row>
    <row r="34" spans="1:2" x14ac:dyDescent="0.3">
      <c r="A34" s="5">
        <v>44</v>
      </c>
      <c r="B34" s="5">
        <v>41</v>
      </c>
    </row>
    <row r="35" spans="1:2" x14ac:dyDescent="0.3">
      <c r="A35" s="6">
        <v>27</v>
      </c>
      <c r="B35" s="6">
        <v>58</v>
      </c>
    </row>
    <row r="36" spans="1:2" x14ac:dyDescent="0.3">
      <c r="A36" s="5">
        <v>41</v>
      </c>
      <c r="B36" s="5">
        <v>44</v>
      </c>
    </row>
    <row r="37" spans="1:2" x14ac:dyDescent="0.3">
      <c r="A37" s="6">
        <v>43</v>
      </c>
      <c r="B37" s="6">
        <v>42</v>
      </c>
    </row>
    <row r="38" spans="1:2" x14ac:dyDescent="0.3">
      <c r="A38" s="5">
        <v>42</v>
      </c>
      <c r="B38" s="5">
        <v>43</v>
      </c>
    </row>
    <row r="39" spans="1:2" x14ac:dyDescent="0.3">
      <c r="A39" s="6">
        <v>41</v>
      </c>
      <c r="B39" s="6">
        <v>44</v>
      </c>
    </row>
    <row r="40" spans="1:2" x14ac:dyDescent="0.3">
      <c r="A40" s="5">
        <v>40</v>
      </c>
      <c r="B40" s="5">
        <v>45</v>
      </c>
    </row>
    <row r="41" spans="1:2" x14ac:dyDescent="0.3">
      <c r="A41" s="6">
        <v>44</v>
      </c>
      <c r="B41" s="6">
        <v>40</v>
      </c>
    </row>
    <row r="42" spans="1:2" x14ac:dyDescent="0.3">
      <c r="A42" s="5">
        <v>41</v>
      </c>
      <c r="B42" s="5">
        <v>43</v>
      </c>
    </row>
    <row r="43" spans="1:2" x14ac:dyDescent="0.3">
      <c r="A43" s="6">
        <v>41</v>
      </c>
      <c r="B43" s="6">
        <v>42</v>
      </c>
    </row>
    <row r="44" spans="1:2" x14ac:dyDescent="0.3">
      <c r="A44" s="5">
        <v>27</v>
      </c>
      <c r="B44" s="5">
        <v>56</v>
      </c>
    </row>
    <row r="45" spans="1:2" x14ac:dyDescent="0.3">
      <c r="A45" s="6">
        <v>49</v>
      </c>
      <c r="B45" s="6">
        <v>34</v>
      </c>
    </row>
    <row r="46" spans="1:2" x14ac:dyDescent="0.3">
      <c r="A46" s="5">
        <v>45</v>
      </c>
      <c r="B46" s="5">
        <v>38</v>
      </c>
    </row>
    <row r="47" spans="1:2" x14ac:dyDescent="0.3">
      <c r="A47" s="6">
        <v>45</v>
      </c>
      <c r="B47" s="6">
        <v>38</v>
      </c>
    </row>
    <row r="48" spans="1:2" x14ac:dyDescent="0.3">
      <c r="A48" s="5">
        <v>41</v>
      </c>
      <c r="B48" s="5">
        <v>42</v>
      </c>
    </row>
    <row r="49" spans="1:2" x14ac:dyDescent="0.3">
      <c r="A49" s="6">
        <v>17</v>
      </c>
      <c r="B49" s="6">
        <v>66</v>
      </c>
    </row>
    <row r="50" spans="1:2" x14ac:dyDescent="0.3">
      <c r="A50" s="5">
        <v>51</v>
      </c>
      <c r="B50" s="5">
        <v>31</v>
      </c>
    </row>
    <row r="51" spans="1:2" x14ac:dyDescent="0.3">
      <c r="A51" s="6">
        <v>37</v>
      </c>
      <c r="B51" s="6">
        <v>45</v>
      </c>
    </row>
    <row r="52" spans="1:2" x14ac:dyDescent="0.3">
      <c r="A52" s="5">
        <v>37</v>
      </c>
      <c r="B52" s="5">
        <v>45</v>
      </c>
    </row>
    <row r="53" spans="1:2" x14ac:dyDescent="0.3">
      <c r="A53" s="6">
        <v>34</v>
      </c>
      <c r="B53" s="6">
        <v>48</v>
      </c>
    </row>
    <row r="54" spans="1:2" x14ac:dyDescent="0.3">
      <c r="A54" s="5">
        <v>30</v>
      </c>
      <c r="B54" s="5">
        <v>52</v>
      </c>
    </row>
    <row r="55" spans="1:2" x14ac:dyDescent="0.3">
      <c r="A55" s="6">
        <v>49</v>
      </c>
      <c r="B55" s="6">
        <v>33</v>
      </c>
    </row>
    <row r="56" spans="1:2" x14ac:dyDescent="0.3">
      <c r="A56" s="5">
        <v>26</v>
      </c>
      <c r="B56" s="5">
        <v>56</v>
      </c>
    </row>
    <row r="57" spans="1:2" x14ac:dyDescent="0.3">
      <c r="A57" s="6">
        <v>34</v>
      </c>
      <c r="B57" s="6">
        <v>47</v>
      </c>
    </row>
    <row r="58" spans="1:2" x14ac:dyDescent="0.3">
      <c r="A58" s="5">
        <v>51</v>
      </c>
      <c r="B58" s="5">
        <v>30</v>
      </c>
    </row>
    <row r="59" spans="1:2" x14ac:dyDescent="0.3">
      <c r="A59" s="6">
        <v>34</v>
      </c>
      <c r="B59" s="6">
        <v>47</v>
      </c>
    </row>
    <row r="60" spans="1:2" x14ac:dyDescent="0.3">
      <c r="A60" s="5">
        <v>35</v>
      </c>
      <c r="B60" s="5">
        <v>45</v>
      </c>
    </row>
    <row r="61" spans="1:2" x14ac:dyDescent="0.3">
      <c r="A61" s="6">
        <v>56</v>
      </c>
      <c r="B61" s="6">
        <v>24</v>
      </c>
    </row>
    <row r="62" spans="1:2" x14ac:dyDescent="0.3">
      <c r="A62" s="5">
        <v>44</v>
      </c>
      <c r="B62" s="5">
        <v>36</v>
      </c>
    </row>
    <row r="63" spans="1:2" x14ac:dyDescent="0.3">
      <c r="A63" s="6">
        <v>59</v>
      </c>
      <c r="B63" s="6">
        <v>20</v>
      </c>
    </row>
    <row r="64" spans="1:2" x14ac:dyDescent="0.3">
      <c r="A64" s="5">
        <v>51</v>
      </c>
      <c r="B64" s="5">
        <v>28</v>
      </c>
    </row>
    <row r="65" spans="1:2" x14ac:dyDescent="0.3">
      <c r="A65" s="6">
        <v>41</v>
      </c>
      <c r="B65" s="6">
        <v>38</v>
      </c>
    </row>
    <row r="66" spans="1:2" x14ac:dyDescent="0.3">
      <c r="A66" s="5">
        <v>41</v>
      </c>
      <c r="B66" s="5">
        <v>38</v>
      </c>
    </row>
    <row r="67" spans="1:2" x14ac:dyDescent="0.3">
      <c r="A67" s="6">
        <v>41</v>
      </c>
      <c r="B67" s="6">
        <v>38</v>
      </c>
    </row>
    <row r="68" spans="1:2" x14ac:dyDescent="0.3">
      <c r="A68" s="5">
        <v>56</v>
      </c>
      <c r="B68" s="5">
        <v>23</v>
      </c>
    </row>
    <row r="69" spans="1:2" x14ac:dyDescent="0.3">
      <c r="A69" s="6">
        <v>35</v>
      </c>
      <c r="B69" s="6">
        <v>44</v>
      </c>
    </row>
    <row r="70" spans="1:2" x14ac:dyDescent="0.3">
      <c r="A70" s="5">
        <v>36</v>
      </c>
      <c r="B70" s="5">
        <v>42</v>
      </c>
    </row>
    <row r="71" spans="1:2" x14ac:dyDescent="0.3">
      <c r="A71" s="6">
        <v>35</v>
      </c>
      <c r="B71" s="6">
        <v>42</v>
      </c>
    </row>
    <row r="72" spans="1:2" x14ac:dyDescent="0.3">
      <c r="A72" s="5">
        <v>43</v>
      </c>
      <c r="B72" s="5">
        <v>34</v>
      </c>
    </row>
    <row r="73" spans="1:2" x14ac:dyDescent="0.3">
      <c r="A73" s="6">
        <v>35</v>
      </c>
      <c r="B73" s="6">
        <v>42</v>
      </c>
    </row>
    <row r="74" spans="1:2" x14ac:dyDescent="0.3">
      <c r="A74" s="5">
        <v>56</v>
      </c>
      <c r="B74" s="5">
        <v>21</v>
      </c>
    </row>
    <row r="75" spans="1:2" x14ac:dyDescent="0.3">
      <c r="A75" s="6">
        <v>38</v>
      </c>
      <c r="B75" s="6">
        <v>39</v>
      </c>
    </row>
    <row r="76" spans="1:2" x14ac:dyDescent="0.3">
      <c r="A76" s="5">
        <v>28</v>
      </c>
      <c r="B76" s="5">
        <v>49</v>
      </c>
    </row>
    <row r="77" spans="1:2" x14ac:dyDescent="0.3">
      <c r="A77" s="6">
        <v>45</v>
      </c>
      <c r="B77" s="6">
        <v>31</v>
      </c>
    </row>
    <row r="78" spans="1:2" x14ac:dyDescent="0.3">
      <c r="A78" s="5">
        <v>31</v>
      </c>
      <c r="B78" s="5">
        <v>45</v>
      </c>
    </row>
    <row r="79" spans="1:2" x14ac:dyDescent="0.3">
      <c r="A79" s="6">
        <v>31</v>
      </c>
      <c r="B79" s="6">
        <v>45</v>
      </c>
    </row>
    <row r="80" spans="1:2" x14ac:dyDescent="0.3">
      <c r="A80" s="5">
        <v>28</v>
      </c>
      <c r="B80" s="5">
        <v>48</v>
      </c>
    </row>
    <row r="81" spans="1:2" x14ac:dyDescent="0.3">
      <c r="A81" s="6">
        <v>35</v>
      </c>
      <c r="B81" s="6">
        <v>41</v>
      </c>
    </row>
    <row r="82" spans="1:2" x14ac:dyDescent="0.3">
      <c r="A82" s="5">
        <v>31</v>
      </c>
      <c r="B82" s="5">
        <v>45</v>
      </c>
    </row>
    <row r="83" spans="1:2" x14ac:dyDescent="0.3">
      <c r="A83" s="6">
        <v>25</v>
      </c>
      <c r="B83" s="6">
        <v>51</v>
      </c>
    </row>
    <row r="84" spans="1:2" x14ac:dyDescent="0.3">
      <c r="A84" s="5">
        <v>40</v>
      </c>
      <c r="B84" s="5">
        <v>35</v>
      </c>
    </row>
    <row r="85" spans="1:2" x14ac:dyDescent="0.3">
      <c r="A85" s="6">
        <v>47</v>
      </c>
      <c r="B85" s="6">
        <v>28</v>
      </c>
    </row>
    <row r="86" spans="1:2" x14ac:dyDescent="0.3">
      <c r="A86" s="5">
        <v>31</v>
      </c>
      <c r="B86" s="5">
        <v>44</v>
      </c>
    </row>
    <row r="87" spans="1:2" x14ac:dyDescent="0.3">
      <c r="A87" s="6">
        <v>35</v>
      </c>
      <c r="B87" s="6">
        <v>40</v>
      </c>
    </row>
    <row r="88" spans="1:2" x14ac:dyDescent="0.3">
      <c r="A88" s="5">
        <v>23</v>
      </c>
      <c r="B88" s="5">
        <v>52</v>
      </c>
    </row>
    <row r="89" spans="1:2" x14ac:dyDescent="0.3">
      <c r="A89" s="6">
        <v>26</v>
      </c>
      <c r="B89" s="6">
        <v>49</v>
      </c>
    </row>
    <row r="90" spans="1:2" x14ac:dyDescent="0.3">
      <c r="A90" s="5">
        <v>24</v>
      </c>
      <c r="B90" s="5">
        <v>51</v>
      </c>
    </row>
    <row r="91" spans="1:2" x14ac:dyDescent="0.3">
      <c r="A91" s="6">
        <v>38</v>
      </c>
      <c r="B91" s="6">
        <v>37</v>
      </c>
    </row>
    <row r="92" spans="1:2" x14ac:dyDescent="0.3">
      <c r="A92" s="5">
        <v>19</v>
      </c>
      <c r="B92" s="5">
        <v>55</v>
      </c>
    </row>
    <row r="93" spans="1:2" x14ac:dyDescent="0.3">
      <c r="A93" s="6">
        <v>45</v>
      </c>
      <c r="B93" s="6">
        <v>28</v>
      </c>
    </row>
    <row r="94" spans="1:2" x14ac:dyDescent="0.3">
      <c r="A94" s="5">
        <v>49</v>
      </c>
      <c r="B94" s="5">
        <v>24</v>
      </c>
    </row>
    <row r="95" spans="1:2" x14ac:dyDescent="0.3">
      <c r="A95" s="6">
        <v>38</v>
      </c>
      <c r="B95" s="6">
        <v>35</v>
      </c>
    </row>
    <row r="96" spans="1:2" x14ac:dyDescent="0.3">
      <c r="A96" s="5">
        <v>42</v>
      </c>
      <c r="B96" s="5">
        <v>31</v>
      </c>
    </row>
    <row r="97" spans="1:2" x14ac:dyDescent="0.3">
      <c r="A97" s="6">
        <v>38</v>
      </c>
      <c r="B97" s="6">
        <v>35</v>
      </c>
    </row>
    <row r="98" spans="1:2" x14ac:dyDescent="0.3">
      <c r="A98" s="5">
        <v>35</v>
      </c>
      <c r="B98" s="5">
        <v>38</v>
      </c>
    </row>
    <row r="99" spans="1:2" x14ac:dyDescent="0.3">
      <c r="A99" s="6">
        <v>24</v>
      </c>
      <c r="B99" s="6">
        <v>49</v>
      </c>
    </row>
    <row r="100" spans="1:2" x14ac:dyDescent="0.3">
      <c r="A100" s="5">
        <v>44</v>
      </c>
      <c r="B100" s="5">
        <v>28</v>
      </c>
    </row>
    <row r="101" spans="1:2" x14ac:dyDescent="0.3">
      <c r="A101" s="6">
        <v>44</v>
      </c>
      <c r="B101" s="6">
        <v>28</v>
      </c>
    </row>
    <row r="102" spans="1:2" x14ac:dyDescent="0.3">
      <c r="A102" s="5">
        <v>41</v>
      </c>
      <c r="B102" s="5">
        <v>31</v>
      </c>
    </row>
    <row r="103" spans="1:2" x14ac:dyDescent="0.3">
      <c r="A103" s="6">
        <v>58</v>
      </c>
      <c r="B103" s="6">
        <v>14</v>
      </c>
    </row>
    <row r="104" spans="1:2" x14ac:dyDescent="0.3">
      <c r="A104" s="5">
        <v>41</v>
      </c>
      <c r="B104" s="5">
        <v>31</v>
      </c>
    </row>
    <row r="105" spans="1:2" x14ac:dyDescent="0.3">
      <c r="A105" s="6">
        <v>51</v>
      </c>
      <c r="B105" s="6">
        <v>20</v>
      </c>
    </row>
    <row r="106" spans="1:2" x14ac:dyDescent="0.3">
      <c r="A106" s="5">
        <v>27</v>
      </c>
      <c r="B106" s="5">
        <v>44</v>
      </c>
    </row>
    <row r="107" spans="1:2" x14ac:dyDescent="0.3">
      <c r="A107" s="6">
        <v>27</v>
      </c>
      <c r="B107" s="6">
        <v>44</v>
      </c>
    </row>
    <row r="108" spans="1:2" x14ac:dyDescent="0.3">
      <c r="A108" s="5">
        <v>37</v>
      </c>
      <c r="B108" s="5">
        <v>34</v>
      </c>
    </row>
    <row r="109" spans="1:2" x14ac:dyDescent="0.3">
      <c r="A109" s="6">
        <v>37</v>
      </c>
      <c r="B109" s="6">
        <v>34</v>
      </c>
    </row>
    <row r="110" spans="1:2" x14ac:dyDescent="0.3">
      <c r="A110" s="5">
        <v>36</v>
      </c>
      <c r="B110" s="5">
        <v>34</v>
      </c>
    </row>
    <row r="111" spans="1:2" x14ac:dyDescent="0.3">
      <c r="A111" s="6">
        <v>49</v>
      </c>
      <c r="B111" s="6">
        <v>21</v>
      </c>
    </row>
    <row r="112" spans="1:2" x14ac:dyDescent="0.3">
      <c r="A112" s="5">
        <v>63</v>
      </c>
      <c r="B112" s="5">
        <v>7</v>
      </c>
    </row>
    <row r="113" spans="1:2" x14ac:dyDescent="0.3">
      <c r="A113" s="6">
        <v>48</v>
      </c>
      <c r="B113" s="6">
        <v>22</v>
      </c>
    </row>
    <row r="114" spans="1:2" x14ac:dyDescent="0.3">
      <c r="A114" s="5">
        <v>55</v>
      </c>
      <c r="B114" s="5">
        <v>15</v>
      </c>
    </row>
    <row r="115" spans="1:2" x14ac:dyDescent="0.3">
      <c r="A115" s="6">
        <v>31</v>
      </c>
      <c r="B115" s="6">
        <v>38</v>
      </c>
    </row>
    <row r="116" spans="1:2" x14ac:dyDescent="0.3">
      <c r="A116" s="5">
        <v>34</v>
      </c>
      <c r="B116" s="5">
        <v>35</v>
      </c>
    </row>
    <row r="117" spans="1:2" x14ac:dyDescent="0.3">
      <c r="A117" s="6">
        <v>37</v>
      </c>
      <c r="B117" s="6">
        <v>32</v>
      </c>
    </row>
    <row r="118" spans="1:2" x14ac:dyDescent="0.3">
      <c r="A118" s="5">
        <v>31</v>
      </c>
      <c r="B118" s="5">
        <v>38</v>
      </c>
    </row>
    <row r="119" spans="1:2" x14ac:dyDescent="0.3">
      <c r="A119" s="6">
        <v>38</v>
      </c>
      <c r="B119" s="6">
        <v>31</v>
      </c>
    </row>
    <row r="120" spans="1:2" x14ac:dyDescent="0.3">
      <c r="A120" s="5">
        <v>14</v>
      </c>
      <c r="B120" s="5">
        <v>55</v>
      </c>
    </row>
    <row r="121" spans="1:2" x14ac:dyDescent="0.3">
      <c r="A121" s="6">
        <v>48</v>
      </c>
      <c r="B121" s="6">
        <v>20</v>
      </c>
    </row>
    <row r="122" spans="1:2" x14ac:dyDescent="0.3">
      <c r="A122" s="5">
        <v>45</v>
      </c>
      <c r="B122" s="5">
        <v>23</v>
      </c>
    </row>
    <row r="123" spans="1:2" x14ac:dyDescent="0.3">
      <c r="A123" s="6">
        <v>30</v>
      </c>
      <c r="B123" s="6">
        <v>38</v>
      </c>
    </row>
    <row r="124" spans="1:2" x14ac:dyDescent="0.3">
      <c r="A124" s="5">
        <v>48</v>
      </c>
      <c r="B124" s="5">
        <v>20</v>
      </c>
    </row>
    <row r="125" spans="1:2" x14ac:dyDescent="0.3">
      <c r="A125" s="6">
        <v>40</v>
      </c>
      <c r="B125" s="6">
        <v>28</v>
      </c>
    </row>
    <row r="126" spans="1:2" x14ac:dyDescent="0.3">
      <c r="A126" s="5">
        <v>30</v>
      </c>
      <c r="B126" s="5">
        <v>38</v>
      </c>
    </row>
    <row r="127" spans="1:2" x14ac:dyDescent="0.3">
      <c r="A127" s="6">
        <v>30</v>
      </c>
      <c r="B127" s="6">
        <v>38</v>
      </c>
    </row>
    <row r="128" spans="1:2" x14ac:dyDescent="0.3">
      <c r="A128" s="5">
        <v>31</v>
      </c>
      <c r="B128" s="5">
        <v>36</v>
      </c>
    </row>
    <row r="129" spans="1:2" x14ac:dyDescent="0.3">
      <c r="A129" s="6">
        <v>43</v>
      </c>
      <c r="B129" s="6">
        <v>24</v>
      </c>
    </row>
    <row r="130" spans="1:2" x14ac:dyDescent="0.3">
      <c r="A130" s="5">
        <v>47</v>
      </c>
      <c r="B130" s="5">
        <v>20</v>
      </c>
    </row>
    <row r="131" spans="1:2" x14ac:dyDescent="0.3">
      <c r="A131" s="6">
        <v>32</v>
      </c>
      <c r="B131" s="6">
        <v>35</v>
      </c>
    </row>
    <row r="132" spans="1:2" x14ac:dyDescent="0.3">
      <c r="A132" s="5">
        <v>27</v>
      </c>
      <c r="B132" s="5">
        <v>40</v>
      </c>
    </row>
    <row r="133" spans="1:2" x14ac:dyDescent="0.3">
      <c r="A133" s="6">
        <v>45</v>
      </c>
      <c r="B133" s="6">
        <v>21</v>
      </c>
    </row>
    <row r="134" spans="1:2" x14ac:dyDescent="0.3">
      <c r="A134" s="5">
        <v>36</v>
      </c>
      <c r="B134" s="5">
        <v>30</v>
      </c>
    </row>
    <row r="135" spans="1:2" x14ac:dyDescent="0.3">
      <c r="A135" s="6">
        <v>37</v>
      </c>
      <c r="B135" s="6">
        <v>29</v>
      </c>
    </row>
    <row r="136" spans="1:2" x14ac:dyDescent="0.3">
      <c r="A136" s="5">
        <v>45</v>
      </c>
      <c r="B136" s="5">
        <v>21</v>
      </c>
    </row>
    <row r="137" spans="1:2" x14ac:dyDescent="0.3">
      <c r="A137" s="6">
        <v>14</v>
      </c>
      <c r="B137" s="6">
        <v>52</v>
      </c>
    </row>
    <row r="138" spans="1:2" x14ac:dyDescent="0.3">
      <c r="A138" s="5">
        <v>32</v>
      </c>
      <c r="B138" s="5">
        <v>34</v>
      </c>
    </row>
    <row r="139" spans="1:2" x14ac:dyDescent="0.3">
      <c r="A139" s="6">
        <v>49</v>
      </c>
      <c r="B139" s="6">
        <v>17</v>
      </c>
    </row>
    <row r="140" spans="1:2" x14ac:dyDescent="0.3">
      <c r="A140" s="5">
        <v>29</v>
      </c>
      <c r="B140" s="5">
        <v>37</v>
      </c>
    </row>
    <row r="141" spans="1:2" x14ac:dyDescent="0.3">
      <c r="A141" s="6">
        <v>33</v>
      </c>
      <c r="B141" s="6">
        <v>32</v>
      </c>
    </row>
    <row r="142" spans="1:2" x14ac:dyDescent="0.3">
      <c r="A142" s="5">
        <v>55</v>
      </c>
      <c r="B142" s="5">
        <v>10</v>
      </c>
    </row>
    <row r="143" spans="1:2" x14ac:dyDescent="0.3">
      <c r="A143" s="6">
        <v>34</v>
      </c>
      <c r="B143" s="6">
        <v>31</v>
      </c>
    </row>
    <row r="144" spans="1:2" x14ac:dyDescent="0.3">
      <c r="A144" s="5">
        <v>34</v>
      </c>
      <c r="B144" s="5">
        <v>31</v>
      </c>
    </row>
    <row r="145" spans="1:2" x14ac:dyDescent="0.3">
      <c r="A145" s="6">
        <v>24</v>
      </c>
      <c r="B145" s="6">
        <v>41</v>
      </c>
    </row>
    <row r="146" spans="1:2" x14ac:dyDescent="0.3">
      <c r="A146" s="5">
        <v>45</v>
      </c>
      <c r="B146" s="5">
        <v>20</v>
      </c>
    </row>
    <row r="147" spans="1:2" x14ac:dyDescent="0.3">
      <c r="A147" s="6">
        <v>34</v>
      </c>
      <c r="B147" s="6">
        <v>31</v>
      </c>
    </row>
    <row r="148" spans="1:2" x14ac:dyDescent="0.3">
      <c r="A148" s="5">
        <v>24</v>
      </c>
      <c r="B148" s="5">
        <v>41</v>
      </c>
    </row>
    <row r="149" spans="1:2" x14ac:dyDescent="0.3">
      <c r="A149" s="6">
        <v>41</v>
      </c>
      <c r="B149" s="6">
        <v>24</v>
      </c>
    </row>
    <row r="150" spans="1:2" x14ac:dyDescent="0.3">
      <c r="A150" s="5">
        <v>31</v>
      </c>
      <c r="B150" s="5">
        <v>34</v>
      </c>
    </row>
    <row r="151" spans="1:2" x14ac:dyDescent="0.3">
      <c r="A151" s="6">
        <v>41</v>
      </c>
      <c r="B151" s="6">
        <v>24</v>
      </c>
    </row>
    <row r="152" spans="1:2" x14ac:dyDescent="0.3">
      <c r="A152" s="5">
        <v>31</v>
      </c>
      <c r="B152" s="5">
        <v>34</v>
      </c>
    </row>
    <row r="153" spans="1:2" x14ac:dyDescent="0.3">
      <c r="A153" s="6">
        <v>51</v>
      </c>
      <c r="B153" s="6">
        <v>14</v>
      </c>
    </row>
    <row r="154" spans="1:2" x14ac:dyDescent="0.3">
      <c r="A154" s="5">
        <v>34</v>
      </c>
      <c r="B154" s="5">
        <v>31</v>
      </c>
    </row>
    <row r="155" spans="1:2" x14ac:dyDescent="0.3">
      <c r="A155" s="6">
        <v>45</v>
      </c>
      <c r="B155" s="6">
        <v>20</v>
      </c>
    </row>
    <row r="156" spans="1:2" x14ac:dyDescent="0.3">
      <c r="A156" s="5">
        <v>30</v>
      </c>
      <c r="B156" s="5">
        <v>35</v>
      </c>
    </row>
    <row r="157" spans="1:2" x14ac:dyDescent="0.3">
      <c r="A157" s="6">
        <v>44</v>
      </c>
      <c r="B157" s="6">
        <v>20</v>
      </c>
    </row>
    <row r="158" spans="1:2" x14ac:dyDescent="0.3">
      <c r="A158" s="5">
        <v>44</v>
      </c>
      <c r="B158" s="5">
        <v>20</v>
      </c>
    </row>
    <row r="159" spans="1:2" x14ac:dyDescent="0.3">
      <c r="A159" s="6">
        <v>27</v>
      </c>
      <c r="B159" s="6">
        <v>37</v>
      </c>
    </row>
    <row r="160" spans="1:2" x14ac:dyDescent="0.3">
      <c r="A160" s="5">
        <v>28</v>
      </c>
      <c r="B160" s="5">
        <v>36</v>
      </c>
    </row>
    <row r="161" spans="1:2" x14ac:dyDescent="0.3">
      <c r="A161" s="6">
        <v>35</v>
      </c>
      <c r="B161" s="6">
        <v>28</v>
      </c>
    </row>
    <row r="162" spans="1:2" x14ac:dyDescent="0.3">
      <c r="A162" s="5">
        <v>30</v>
      </c>
      <c r="B162" s="5">
        <v>33</v>
      </c>
    </row>
    <row r="163" spans="1:2" x14ac:dyDescent="0.3">
      <c r="A163" s="6">
        <v>21</v>
      </c>
      <c r="B163" s="6">
        <v>42</v>
      </c>
    </row>
    <row r="164" spans="1:2" x14ac:dyDescent="0.3">
      <c r="A164" s="5">
        <v>28</v>
      </c>
      <c r="B164" s="5">
        <v>35</v>
      </c>
    </row>
    <row r="165" spans="1:2" x14ac:dyDescent="0.3">
      <c r="A165" s="6">
        <v>35</v>
      </c>
      <c r="B165" s="6">
        <v>28</v>
      </c>
    </row>
    <row r="166" spans="1:2" x14ac:dyDescent="0.3">
      <c r="A166" s="5">
        <v>35</v>
      </c>
      <c r="B166" s="5">
        <v>28</v>
      </c>
    </row>
    <row r="167" spans="1:2" x14ac:dyDescent="0.3">
      <c r="A167" s="6">
        <v>38</v>
      </c>
      <c r="B167" s="6">
        <v>24</v>
      </c>
    </row>
    <row r="168" spans="1:2" x14ac:dyDescent="0.3">
      <c r="A168" s="5">
        <v>20</v>
      </c>
      <c r="B168" s="5">
        <v>42</v>
      </c>
    </row>
    <row r="169" spans="1:2" x14ac:dyDescent="0.3">
      <c r="A169" s="6">
        <v>24</v>
      </c>
      <c r="B169" s="6">
        <v>38</v>
      </c>
    </row>
    <row r="170" spans="1:2" x14ac:dyDescent="0.3">
      <c r="A170" s="5">
        <v>7</v>
      </c>
      <c r="B170" s="5">
        <v>55</v>
      </c>
    </row>
    <row r="171" spans="1:2" x14ac:dyDescent="0.3">
      <c r="A171" s="6">
        <v>38</v>
      </c>
      <c r="B171" s="6">
        <v>24</v>
      </c>
    </row>
    <row r="172" spans="1:2" x14ac:dyDescent="0.3">
      <c r="A172" s="5">
        <v>38</v>
      </c>
      <c r="B172" s="5">
        <v>24</v>
      </c>
    </row>
    <row r="173" spans="1:2" x14ac:dyDescent="0.3">
      <c r="A173" s="6">
        <v>38</v>
      </c>
      <c r="B173" s="6">
        <v>24</v>
      </c>
    </row>
    <row r="174" spans="1:2" x14ac:dyDescent="0.3">
      <c r="A174" s="5">
        <v>24</v>
      </c>
      <c r="B174" s="5">
        <v>38</v>
      </c>
    </row>
    <row r="175" spans="1:2" x14ac:dyDescent="0.3">
      <c r="A175" s="6">
        <v>28</v>
      </c>
      <c r="B175" s="6">
        <v>34</v>
      </c>
    </row>
    <row r="176" spans="1:2" x14ac:dyDescent="0.3">
      <c r="A176" s="5">
        <v>10</v>
      </c>
      <c r="B176" s="5">
        <v>52</v>
      </c>
    </row>
    <row r="177" spans="1:2" x14ac:dyDescent="0.3">
      <c r="A177" s="6">
        <v>45</v>
      </c>
      <c r="B177" s="6">
        <v>17</v>
      </c>
    </row>
    <row r="178" spans="1:2" x14ac:dyDescent="0.3">
      <c r="A178" s="5">
        <v>16</v>
      </c>
      <c r="B178" s="5">
        <v>45</v>
      </c>
    </row>
    <row r="179" spans="1:2" x14ac:dyDescent="0.3">
      <c r="A179" s="6">
        <v>33</v>
      </c>
      <c r="B179" s="6">
        <v>28</v>
      </c>
    </row>
    <row r="180" spans="1:2" x14ac:dyDescent="0.3">
      <c r="A180" s="5">
        <v>31</v>
      </c>
      <c r="B180" s="5">
        <v>30</v>
      </c>
    </row>
    <row r="181" spans="1:2" x14ac:dyDescent="0.3">
      <c r="A181" s="6">
        <v>27</v>
      </c>
      <c r="B181" s="6">
        <v>34</v>
      </c>
    </row>
    <row r="182" spans="1:2" x14ac:dyDescent="0.3">
      <c r="A182" s="5">
        <v>21</v>
      </c>
      <c r="B182" s="5">
        <v>40</v>
      </c>
    </row>
    <row r="183" spans="1:2" x14ac:dyDescent="0.3">
      <c r="A183" s="6">
        <v>33</v>
      </c>
      <c r="B183" s="6">
        <v>28</v>
      </c>
    </row>
    <row r="184" spans="1:2" x14ac:dyDescent="0.3">
      <c r="A184" s="5">
        <v>28</v>
      </c>
      <c r="B184" s="5">
        <v>33</v>
      </c>
    </row>
    <row r="185" spans="1:2" x14ac:dyDescent="0.3">
      <c r="A185" s="6">
        <v>19</v>
      </c>
      <c r="B185" s="6">
        <v>42</v>
      </c>
    </row>
    <row r="186" spans="1:2" x14ac:dyDescent="0.3">
      <c r="A186" s="5">
        <v>38</v>
      </c>
      <c r="B186" s="5">
        <v>23</v>
      </c>
    </row>
    <row r="187" spans="1:2" x14ac:dyDescent="0.3">
      <c r="A187" s="6">
        <v>24</v>
      </c>
      <c r="B187" s="6">
        <v>37</v>
      </c>
    </row>
    <row r="188" spans="1:2" x14ac:dyDescent="0.3">
      <c r="A188" s="5">
        <v>30</v>
      </c>
      <c r="B188" s="5">
        <v>31</v>
      </c>
    </row>
    <row r="189" spans="1:2" x14ac:dyDescent="0.3">
      <c r="A189" s="6">
        <v>24</v>
      </c>
      <c r="B189" s="6">
        <v>37</v>
      </c>
    </row>
    <row r="190" spans="1:2" x14ac:dyDescent="0.3">
      <c r="A190" s="5">
        <v>27</v>
      </c>
      <c r="B190" s="5">
        <v>34</v>
      </c>
    </row>
    <row r="191" spans="1:2" x14ac:dyDescent="0.3">
      <c r="A191" s="6">
        <v>28</v>
      </c>
      <c r="B191" s="6">
        <v>33</v>
      </c>
    </row>
    <row r="192" spans="1:2" x14ac:dyDescent="0.3">
      <c r="A192" s="5">
        <v>31</v>
      </c>
      <c r="B192" s="5">
        <v>30</v>
      </c>
    </row>
    <row r="193" spans="1:2" x14ac:dyDescent="0.3">
      <c r="A193" s="6">
        <v>27</v>
      </c>
      <c r="B193" s="6">
        <v>34</v>
      </c>
    </row>
    <row r="194" spans="1:2" x14ac:dyDescent="0.3">
      <c r="A194" s="5">
        <v>41</v>
      </c>
      <c r="B194" s="5">
        <v>20</v>
      </c>
    </row>
    <row r="195" spans="1:2" x14ac:dyDescent="0.3">
      <c r="A195" s="6">
        <v>23</v>
      </c>
      <c r="B195" s="6">
        <v>38</v>
      </c>
    </row>
    <row r="196" spans="1:2" x14ac:dyDescent="0.3">
      <c r="A196" s="5">
        <v>34</v>
      </c>
      <c r="B196" s="5">
        <v>26</v>
      </c>
    </row>
    <row r="197" spans="1:2" x14ac:dyDescent="0.3">
      <c r="A197" s="6">
        <v>31</v>
      </c>
      <c r="B197" s="6">
        <v>29</v>
      </c>
    </row>
    <row r="198" spans="1:2" x14ac:dyDescent="0.3">
      <c r="A198" s="5">
        <v>37</v>
      </c>
      <c r="B198" s="5">
        <v>23</v>
      </c>
    </row>
    <row r="199" spans="1:2" x14ac:dyDescent="0.3">
      <c r="A199" s="6">
        <v>32</v>
      </c>
      <c r="B199" s="6">
        <v>28</v>
      </c>
    </row>
    <row r="200" spans="1:2" x14ac:dyDescent="0.3">
      <c r="A200" s="5">
        <v>33</v>
      </c>
      <c r="B200" s="5">
        <v>27</v>
      </c>
    </row>
    <row r="201" spans="1:2" x14ac:dyDescent="0.3">
      <c r="A201" s="6">
        <v>35</v>
      </c>
      <c r="B201" s="6">
        <v>24</v>
      </c>
    </row>
    <row r="202" spans="1:2" x14ac:dyDescent="0.3">
      <c r="A202" s="5">
        <v>28</v>
      </c>
      <c r="B202" s="5">
        <v>31</v>
      </c>
    </row>
    <row r="203" spans="1:2" x14ac:dyDescent="0.3">
      <c r="A203" s="6">
        <v>28</v>
      </c>
      <c r="B203" s="6">
        <v>31</v>
      </c>
    </row>
    <row r="204" spans="1:2" x14ac:dyDescent="0.3">
      <c r="A204" s="5">
        <v>14</v>
      </c>
      <c r="B204" s="5">
        <v>45</v>
      </c>
    </row>
    <row r="205" spans="1:2" x14ac:dyDescent="0.3">
      <c r="A205" s="6">
        <v>31</v>
      </c>
      <c r="B205" s="6">
        <v>28</v>
      </c>
    </row>
    <row r="206" spans="1:2" x14ac:dyDescent="0.3">
      <c r="A206" s="5">
        <v>28</v>
      </c>
      <c r="B206" s="5">
        <v>31</v>
      </c>
    </row>
    <row r="207" spans="1:2" x14ac:dyDescent="0.3">
      <c r="A207" s="6">
        <v>35</v>
      </c>
      <c r="B207" s="6">
        <v>24</v>
      </c>
    </row>
    <row r="208" spans="1:2" x14ac:dyDescent="0.3">
      <c r="A208" s="5">
        <v>31</v>
      </c>
      <c r="B208" s="5">
        <v>28</v>
      </c>
    </row>
    <row r="209" spans="1:2" x14ac:dyDescent="0.3">
      <c r="A209" s="6">
        <v>38</v>
      </c>
      <c r="B209" s="6">
        <v>21</v>
      </c>
    </row>
    <row r="210" spans="1:2" x14ac:dyDescent="0.3">
      <c r="A210" s="5">
        <v>31</v>
      </c>
      <c r="B210" s="5">
        <v>28</v>
      </c>
    </row>
    <row r="211" spans="1:2" x14ac:dyDescent="0.3">
      <c r="A211" s="6">
        <v>31</v>
      </c>
      <c r="B211" s="6">
        <v>28</v>
      </c>
    </row>
    <row r="212" spans="1:2" x14ac:dyDescent="0.3">
      <c r="A212" s="5">
        <v>31</v>
      </c>
      <c r="B212" s="5">
        <v>28</v>
      </c>
    </row>
    <row r="213" spans="1:2" x14ac:dyDescent="0.3">
      <c r="A213" s="6">
        <v>17</v>
      </c>
      <c r="B213" s="6">
        <v>41</v>
      </c>
    </row>
    <row r="214" spans="1:2" x14ac:dyDescent="0.3">
      <c r="A214" s="5">
        <v>34</v>
      </c>
      <c r="B214" s="5">
        <v>24</v>
      </c>
    </row>
    <row r="215" spans="1:2" x14ac:dyDescent="0.3">
      <c r="A215" s="6">
        <v>27</v>
      </c>
      <c r="B215" s="6">
        <v>31</v>
      </c>
    </row>
    <row r="216" spans="1:2" x14ac:dyDescent="0.3">
      <c r="A216" s="5">
        <v>38</v>
      </c>
      <c r="B216" s="5">
        <v>20</v>
      </c>
    </row>
    <row r="217" spans="1:2" x14ac:dyDescent="0.3">
      <c r="A217" s="6">
        <v>37</v>
      </c>
      <c r="B217" s="6">
        <v>21</v>
      </c>
    </row>
    <row r="218" spans="1:2" x14ac:dyDescent="0.3">
      <c r="A218" s="5">
        <v>27</v>
      </c>
      <c r="B218" s="5">
        <v>31</v>
      </c>
    </row>
    <row r="219" spans="1:2" x14ac:dyDescent="0.3">
      <c r="A219" s="6">
        <v>38</v>
      </c>
      <c r="B219" s="6">
        <v>20</v>
      </c>
    </row>
    <row r="220" spans="1:2" x14ac:dyDescent="0.3">
      <c r="A220" s="5">
        <v>45</v>
      </c>
      <c r="B220" s="5">
        <v>13</v>
      </c>
    </row>
    <row r="221" spans="1:2" x14ac:dyDescent="0.3">
      <c r="A221" s="6">
        <v>41</v>
      </c>
      <c r="B221" s="6">
        <v>17</v>
      </c>
    </row>
    <row r="222" spans="1:2" x14ac:dyDescent="0.3">
      <c r="A222" s="5">
        <v>13</v>
      </c>
      <c r="B222" s="5">
        <v>45</v>
      </c>
    </row>
    <row r="223" spans="1:2" x14ac:dyDescent="0.3">
      <c r="A223" s="6">
        <v>24</v>
      </c>
      <c r="B223" s="6">
        <v>34</v>
      </c>
    </row>
    <row r="224" spans="1:2" x14ac:dyDescent="0.3">
      <c r="A224" s="5">
        <v>34</v>
      </c>
      <c r="B224" s="5">
        <v>24</v>
      </c>
    </row>
    <row r="225" spans="1:2" x14ac:dyDescent="0.3">
      <c r="A225" s="6">
        <v>27</v>
      </c>
      <c r="B225" s="6">
        <v>30</v>
      </c>
    </row>
    <row r="226" spans="1:2" x14ac:dyDescent="0.3">
      <c r="A226" s="5">
        <v>37</v>
      </c>
      <c r="B226" s="5">
        <v>20</v>
      </c>
    </row>
    <row r="227" spans="1:2" x14ac:dyDescent="0.3">
      <c r="A227" s="6">
        <v>26</v>
      </c>
      <c r="B227" s="6">
        <v>31</v>
      </c>
    </row>
    <row r="228" spans="1:2" x14ac:dyDescent="0.3">
      <c r="A228" s="5">
        <v>30</v>
      </c>
      <c r="B228" s="5">
        <v>27</v>
      </c>
    </row>
    <row r="229" spans="1:2" x14ac:dyDescent="0.3">
      <c r="A229" s="6">
        <v>27</v>
      </c>
      <c r="B229" s="6">
        <v>30</v>
      </c>
    </row>
    <row r="230" spans="1:2" x14ac:dyDescent="0.3">
      <c r="A230" s="5">
        <v>26</v>
      </c>
      <c r="B230" s="5">
        <v>31</v>
      </c>
    </row>
    <row r="231" spans="1:2" x14ac:dyDescent="0.3">
      <c r="A231" s="6">
        <v>37</v>
      </c>
      <c r="B231" s="6">
        <v>20</v>
      </c>
    </row>
    <row r="232" spans="1:2" x14ac:dyDescent="0.3">
      <c r="A232" s="5">
        <v>14</v>
      </c>
      <c r="B232" s="5">
        <v>42</v>
      </c>
    </row>
    <row r="233" spans="1:2" x14ac:dyDescent="0.3">
      <c r="A233" s="6">
        <v>23</v>
      </c>
      <c r="B233" s="6">
        <v>33</v>
      </c>
    </row>
    <row r="234" spans="1:2" x14ac:dyDescent="0.3">
      <c r="A234" s="5">
        <v>39</v>
      </c>
      <c r="B234" s="5">
        <v>17</v>
      </c>
    </row>
    <row r="235" spans="1:2" x14ac:dyDescent="0.3">
      <c r="A235" s="6">
        <v>7</v>
      </c>
      <c r="B235" s="6">
        <v>49</v>
      </c>
    </row>
    <row r="236" spans="1:2" x14ac:dyDescent="0.3">
      <c r="A236" s="5">
        <v>35</v>
      </c>
      <c r="B236" s="5">
        <v>21</v>
      </c>
    </row>
    <row r="237" spans="1:2" x14ac:dyDescent="0.3">
      <c r="A237" s="6">
        <v>21</v>
      </c>
      <c r="B237" s="6">
        <v>35</v>
      </c>
    </row>
    <row r="238" spans="1:2" x14ac:dyDescent="0.3">
      <c r="A238" s="5">
        <v>33</v>
      </c>
      <c r="B238" s="5">
        <v>23</v>
      </c>
    </row>
    <row r="239" spans="1:2" x14ac:dyDescent="0.3">
      <c r="A239" s="6">
        <v>21</v>
      </c>
      <c r="B239" s="6">
        <v>35</v>
      </c>
    </row>
    <row r="240" spans="1:2" x14ac:dyDescent="0.3">
      <c r="A240" s="5">
        <v>31</v>
      </c>
      <c r="B240" s="5">
        <v>24</v>
      </c>
    </row>
    <row r="241" spans="1:2" x14ac:dyDescent="0.3">
      <c r="A241" s="6">
        <v>10</v>
      </c>
      <c r="B241" s="6">
        <v>45</v>
      </c>
    </row>
    <row r="242" spans="1:2" x14ac:dyDescent="0.3">
      <c r="A242" s="5">
        <v>38</v>
      </c>
      <c r="B242" s="5">
        <v>17</v>
      </c>
    </row>
    <row r="243" spans="1:2" x14ac:dyDescent="0.3">
      <c r="A243" s="6">
        <v>38</v>
      </c>
      <c r="B243" s="6">
        <v>17</v>
      </c>
    </row>
    <row r="244" spans="1:2" x14ac:dyDescent="0.3">
      <c r="A244" s="5">
        <v>22</v>
      </c>
      <c r="B244" s="5">
        <v>33</v>
      </c>
    </row>
    <row r="245" spans="1:2" x14ac:dyDescent="0.3">
      <c r="A245" s="6">
        <v>31</v>
      </c>
      <c r="B245" s="6">
        <v>24</v>
      </c>
    </row>
    <row r="246" spans="1:2" x14ac:dyDescent="0.3">
      <c r="A246" s="5">
        <v>24</v>
      </c>
      <c r="B246" s="5">
        <v>31</v>
      </c>
    </row>
    <row r="247" spans="1:2" x14ac:dyDescent="0.3">
      <c r="A247" s="6">
        <v>24</v>
      </c>
      <c r="B247" s="6">
        <v>31</v>
      </c>
    </row>
    <row r="248" spans="1:2" x14ac:dyDescent="0.3">
      <c r="A248" s="5">
        <v>45</v>
      </c>
      <c r="B248" s="5">
        <v>10</v>
      </c>
    </row>
    <row r="249" spans="1:2" x14ac:dyDescent="0.3">
      <c r="A249" s="6">
        <v>42</v>
      </c>
      <c r="B249" s="6">
        <v>13</v>
      </c>
    </row>
    <row r="250" spans="1:2" x14ac:dyDescent="0.3">
      <c r="A250" s="5">
        <v>41</v>
      </c>
      <c r="B250" s="5">
        <v>14</v>
      </c>
    </row>
    <row r="251" spans="1:2" x14ac:dyDescent="0.3">
      <c r="A251" s="6">
        <v>14</v>
      </c>
      <c r="B251" s="6">
        <v>41</v>
      </c>
    </row>
    <row r="252" spans="1:2" x14ac:dyDescent="0.3">
      <c r="A252" s="5">
        <v>24</v>
      </c>
      <c r="B252" s="5">
        <v>31</v>
      </c>
    </row>
    <row r="253" spans="1:2" x14ac:dyDescent="0.3">
      <c r="A253" s="6">
        <v>31</v>
      </c>
      <c r="B253" s="6">
        <v>24</v>
      </c>
    </row>
    <row r="254" spans="1:2" x14ac:dyDescent="0.3">
      <c r="A254" s="5">
        <v>45</v>
      </c>
      <c r="B254" s="5">
        <v>10</v>
      </c>
    </row>
    <row r="255" spans="1:2" x14ac:dyDescent="0.3">
      <c r="A255" s="6">
        <v>30</v>
      </c>
      <c r="B255" s="6">
        <v>25</v>
      </c>
    </row>
    <row r="256" spans="1:2" x14ac:dyDescent="0.3">
      <c r="A256" s="5">
        <v>31</v>
      </c>
      <c r="B256" s="5">
        <v>24</v>
      </c>
    </row>
    <row r="257" spans="1:2" x14ac:dyDescent="0.3">
      <c r="A257" s="6">
        <v>13</v>
      </c>
      <c r="B257" s="6">
        <v>42</v>
      </c>
    </row>
    <row r="258" spans="1:2" x14ac:dyDescent="0.3">
      <c r="A258" s="5">
        <v>34</v>
      </c>
      <c r="B258" s="5">
        <v>21</v>
      </c>
    </row>
    <row r="259" spans="1:2" x14ac:dyDescent="0.3">
      <c r="A259" s="6">
        <v>24</v>
      </c>
      <c r="B259" s="6">
        <v>31</v>
      </c>
    </row>
    <row r="260" spans="1:2" x14ac:dyDescent="0.3">
      <c r="A260" s="5">
        <v>38</v>
      </c>
      <c r="B260" s="5">
        <v>17</v>
      </c>
    </row>
    <row r="261" spans="1:2" x14ac:dyDescent="0.3">
      <c r="A261" s="6">
        <v>20</v>
      </c>
      <c r="B261" s="6">
        <v>35</v>
      </c>
    </row>
    <row r="262" spans="1:2" x14ac:dyDescent="0.3">
      <c r="A262" s="5">
        <v>38</v>
      </c>
      <c r="B262" s="5">
        <v>17</v>
      </c>
    </row>
    <row r="263" spans="1:2" x14ac:dyDescent="0.3">
      <c r="A263" s="6">
        <v>23</v>
      </c>
      <c r="B263" s="6">
        <v>31</v>
      </c>
    </row>
    <row r="264" spans="1:2" x14ac:dyDescent="0.3">
      <c r="A264" s="5">
        <v>37</v>
      </c>
      <c r="B264" s="5">
        <v>17</v>
      </c>
    </row>
    <row r="265" spans="1:2" x14ac:dyDescent="0.3">
      <c r="A265" s="6">
        <v>13</v>
      </c>
      <c r="B265" s="6">
        <v>41</v>
      </c>
    </row>
    <row r="266" spans="1:2" x14ac:dyDescent="0.3">
      <c r="A266" s="5">
        <v>34</v>
      </c>
      <c r="B266" s="5">
        <v>20</v>
      </c>
    </row>
    <row r="267" spans="1:2" x14ac:dyDescent="0.3">
      <c r="A267" s="6">
        <v>42</v>
      </c>
      <c r="B267" s="6">
        <v>12</v>
      </c>
    </row>
    <row r="268" spans="1:2" x14ac:dyDescent="0.3">
      <c r="A268" s="5">
        <v>28</v>
      </c>
      <c r="B268" s="5">
        <v>26</v>
      </c>
    </row>
    <row r="269" spans="1:2" x14ac:dyDescent="0.3">
      <c r="A269" s="6">
        <v>33</v>
      </c>
      <c r="B269" s="6">
        <v>21</v>
      </c>
    </row>
    <row r="270" spans="1:2" x14ac:dyDescent="0.3">
      <c r="A270" s="5">
        <v>24</v>
      </c>
      <c r="B270" s="5">
        <v>30</v>
      </c>
    </row>
    <row r="271" spans="1:2" x14ac:dyDescent="0.3">
      <c r="A271" s="6">
        <v>34</v>
      </c>
      <c r="B271" s="6">
        <v>20</v>
      </c>
    </row>
    <row r="272" spans="1:2" x14ac:dyDescent="0.3">
      <c r="A272" s="5">
        <v>17</v>
      </c>
      <c r="B272" s="5">
        <v>37</v>
      </c>
    </row>
    <row r="273" spans="1:2" x14ac:dyDescent="0.3">
      <c r="A273" s="6">
        <v>38</v>
      </c>
      <c r="B273" s="6">
        <v>16</v>
      </c>
    </row>
    <row r="274" spans="1:2" x14ac:dyDescent="0.3">
      <c r="A274" s="5">
        <v>35</v>
      </c>
      <c r="B274" s="5">
        <v>18</v>
      </c>
    </row>
    <row r="275" spans="1:2" x14ac:dyDescent="0.3">
      <c r="A275" s="6">
        <v>43</v>
      </c>
      <c r="B275" s="6">
        <v>10</v>
      </c>
    </row>
    <row r="276" spans="1:2" x14ac:dyDescent="0.3">
      <c r="A276" s="5">
        <v>23</v>
      </c>
      <c r="B276" s="5">
        <v>30</v>
      </c>
    </row>
    <row r="277" spans="1:2" x14ac:dyDescent="0.3">
      <c r="A277" s="6">
        <v>34</v>
      </c>
      <c r="B277" s="6">
        <v>19</v>
      </c>
    </row>
    <row r="278" spans="1:2" x14ac:dyDescent="0.3">
      <c r="A278" s="5">
        <v>38</v>
      </c>
      <c r="B278" s="5">
        <v>15</v>
      </c>
    </row>
    <row r="279" spans="1:2" x14ac:dyDescent="0.3">
      <c r="A279" s="6">
        <v>19</v>
      </c>
      <c r="B279" s="6">
        <v>34</v>
      </c>
    </row>
    <row r="280" spans="1:2" x14ac:dyDescent="0.3">
      <c r="A280" s="5">
        <v>30</v>
      </c>
      <c r="B280" s="5">
        <v>22</v>
      </c>
    </row>
    <row r="281" spans="1:2" x14ac:dyDescent="0.3">
      <c r="A281" s="6">
        <v>17</v>
      </c>
      <c r="B281" s="6">
        <v>35</v>
      </c>
    </row>
    <row r="282" spans="1:2" x14ac:dyDescent="0.3">
      <c r="A282" s="5">
        <v>38</v>
      </c>
      <c r="B282" s="5">
        <v>14</v>
      </c>
    </row>
    <row r="283" spans="1:2" x14ac:dyDescent="0.3">
      <c r="A283" s="6">
        <v>12</v>
      </c>
      <c r="B283" s="6">
        <v>40</v>
      </c>
    </row>
    <row r="284" spans="1:2" x14ac:dyDescent="0.3">
      <c r="A284" s="5">
        <v>14</v>
      </c>
      <c r="B284" s="5">
        <v>38</v>
      </c>
    </row>
    <row r="285" spans="1:2" x14ac:dyDescent="0.3">
      <c r="A285" s="6">
        <v>38</v>
      </c>
      <c r="B285" s="6">
        <v>14</v>
      </c>
    </row>
    <row r="286" spans="1:2" x14ac:dyDescent="0.3">
      <c r="A286" s="5">
        <v>29</v>
      </c>
      <c r="B286" s="5">
        <v>23</v>
      </c>
    </row>
    <row r="287" spans="1:2" x14ac:dyDescent="0.3">
      <c r="A287" s="6">
        <v>31</v>
      </c>
      <c r="B287" s="6">
        <v>21</v>
      </c>
    </row>
    <row r="288" spans="1:2" x14ac:dyDescent="0.3">
      <c r="A288" s="5">
        <v>21</v>
      </c>
      <c r="B288" s="5">
        <v>31</v>
      </c>
    </row>
    <row r="289" spans="1:2" x14ac:dyDescent="0.3">
      <c r="A289" s="6">
        <v>28</v>
      </c>
      <c r="B289" s="6">
        <v>24</v>
      </c>
    </row>
    <row r="290" spans="1:2" x14ac:dyDescent="0.3">
      <c r="A290" s="5">
        <v>38</v>
      </c>
      <c r="B290" s="5">
        <v>14</v>
      </c>
    </row>
    <row r="291" spans="1:2" x14ac:dyDescent="0.3">
      <c r="A291" s="6">
        <v>25</v>
      </c>
      <c r="B291" s="6">
        <v>27</v>
      </c>
    </row>
    <row r="292" spans="1:2" x14ac:dyDescent="0.3">
      <c r="A292" s="5">
        <v>45</v>
      </c>
      <c r="B292" s="5">
        <v>6</v>
      </c>
    </row>
    <row r="293" spans="1:2" x14ac:dyDescent="0.3">
      <c r="A293" s="6">
        <v>18</v>
      </c>
      <c r="B293" s="6">
        <v>33</v>
      </c>
    </row>
    <row r="294" spans="1:2" x14ac:dyDescent="0.3">
      <c r="A294" s="5">
        <v>28</v>
      </c>
      <c r="B294" s="5">
        <v>23</v>
      </c>
    </row>
    <row r="295" spans="1:2" x14ac:dyDescent="0.3">
      <c r="A295" s="6">
        <v>23</v>
      </c>
      <c r="B295" s="6">
        <v>28</v>
      </c>
    </row>
    <row r="296" spans="1:2" x14ac:dyDescent="0.3">
      <c r="A296" s="5">
        <v>14</v>
      </c>
      <c r="B296" s="5">
        <v>37</v>
      </c>
    </row>
    <row r="297" spans="1:2" x14ac:dyDescent="0.3">
      <c r="A297" s="6">
        <v>44</v>
      </c>
      <c r="B297" s="6">
        <v>7</v>
      </c>
    </row>
    <row r="298" spans="1:2" x14ac:dyDescent="0.3">
      <c r="A298" s="5">
        <v>20</v>
      </c>
      <c r="B298" s="5">
        <v>31</v>
      </c>
    </row>
    <row r="299" spans="1:2" x14ac:dyDescent="0.3">
      <c r="A299" s="6">
        <v>27</v>
      </c>
      <c r="B299" s="6">
        <v>24</v>
      </c>
    </row>
    <row r="300" spans="1:2" x14ac:dyDescent="0.3">
      <c r="A300" s="5">
        <v>14</v>
      </c>
      <c r="B300" s="5">
        <v>37</v>
      </c>
    </row>
    <row r="301" spans="1:2" x14ac:dyDescent="0.3">
      <c r="A301" s="6">
        <v>21</v>
      </c>
      <c r="B301" s="6">
        <v>30</v>
      </c>
    </row>
    <row r="302" spans="1:2" x14ac:dyDescent="0.3">
      <c r="A302" s="5">
        <v>41</v>
      </c>
      <c r="B302" s="5">
        <v>10</v>
      </c>
    </row>
    <row r="303" spans="1:2" x14ac:dyDescent="0.3">
      <c r="A303" s="6">
        <v>27</v>
      </c>
      <c r="B303" s="6">
        <v>24</v>
      </c>
    </row>
    <row r="304" spans="1:2" x14ac:dyDescent="0.3">
      <c r="A304" s="5">
        <v>24</v>
      </c>
      <c r="B304" s="5">
        <v>27</v>
      </c>
    </row>
    <row r="305" spans="1:2" x14ac:dyDescent="0.3">
      <c r="A305" s="6">
        <v>37</v>
      </c>
      <c r="B305" s="6">
        <v>14</v>
      </c>
    </row>
    <row r="306" spans="1:2" x14ac:dyDescent="0.3">
      <c r="A306" s="5">
        <v>13</v>
      </c>
      <c r="B306" s="5">
        <v>38</v>
      </c>
    </row>
    <row r="307" spans="1:2" x14ac:dyDescent="0.3">
      <c r="A307" s="6">
        <v>30</v>
      </c>
      <c r="B307" s="6">
        <v>21</v>
      </c>
    </row>
    <row r="308" spans="1:2" x14ac:dyDescent="0.3">
      <c r="A308" s="5">
        <v>37</v>
      </c>
      <c r="B308" s="5">
        <v>14</v>
      </c>
    </row>
    <row r="309" spans="1:2" x14ac:dyDescent="0.3">
      <c r="A309" s="6">
        <v>26</v>
      </c>
      <c r="B309" s="6">
        <v>24</v>
      </c>
    </row>
    <row r="310" spans="1:2" x14ac:dyDescent="0.3">
      <c r="A310" s="5">
        <v>17</v>
      </c>
      <c r="B310" s="5">
        <v>33</v>
      </c>
    </row>
    <row r="311" spans="1:2" x14ac:dyDescent="0.3">
      <c r="A311" s="6">
        <v>36</v>
      </c>
      <c r="B311" s="6">
        <v>14</v>
      </c>
    </row>
    <row r="312" spans="1:2" x14ac:dyDescent="0.3">
      <c r="A312" s="5">
        <v>33</v>
      </c>
      <c r="B312" s="5">
        <v>17</v>
      </c>
    </row>
    <row r="313" spans="1:2" x14ac:dyDescent="0.3">
      <c r="A313" s="6">
        <v>17</v>
      </c>
      <c r="B313" s="6">
        <v>33</v>
      </c>
    </row>
    <row r="314" spans="1:2" x14ac:dyDescent="0.3">
      <c r="A314" s="5">
        <v>18</v>
      </c>
      <c r="B314" s="5">
        <v>32</v>
      </c>
    </row>
    <row r="315" spans="1:2" x14ac:dyDescent="0.3">
      <c r="A315" s="6">
        <v>24</v>
      </c>
      <c r="B315" s="6">
        <v>26</v>
      </c>
    </row>
    <row r="316" spans="1:2" x14ac:dyDescent="0.3">
      <c r="A316" s="5">
        <v>19</v>
      </c>
      <c r="B316" s="5">
        <v>31</v>
      </c>
    </row>
    <row r="317" spans="1:2" x14ac:dyDescent="0.3">
      <c r="A317" s="6">
        <v>23</v>
      </c>
      <c r="B317" s="6">
        <v>27</v>
      </c>
    </row>
    <row r="318" spans="1:2" x14ac:dyDescent="0.3">
      <c r="A318" s="5">
        <v>27</v>
      </c>
      <c r="B318" s="5">
        <v>23</v>
      </c>
    </row>
    <row r="319" spans="1:2" x14ac:dyDescent="0.3">
      <c r="A319" s="6">
        <v>34</v>
      </c>
      <c r="B319" s="6">
        <v>16</v>
      </c>
    </row>
    <row r="320" spans="1:2" x14ac:dyDescent="0.3">
      <c r="A320" s="5">
        <v>41</v>
      </c>
      <c r="B320" s="5">
        <v>9</v>
      </c>
    </row>
    <row r="321" spans="1:2" x14ac:dyDescent="0.3">
      <c r="A321" s="6">
        <v>21</v>
      </c>
      <c r="B321" s="6">
        <v>28</v>
      </c>
    </row>
    <row r="322" spans="1:2" x14ac:dyDescent="0.3">
      <c r="A322" s="5">
        <v>32</v>
      </c>
      <c r="B322" s="5">
        <v>17</v>
      </c>
    </row>
    <row r="323" spans="1:2" x14ac:dyDescent="0.3">
      <c r="A323" s="6">
        <v>7</v>
      </c>
      <c r="B323" s="6">
        <v>42</v>
      </c>
    </row>
    <row r="324" spans="1:2" x14ac:dyDescent="0.3">
      <c r="A324" s="5">
        <v>25</v>
      </c>
      <c r="B324" s="5">
        <v>24</v>
      </c>
    </row>
    <row r="325" spans="1:2" x14ac:dyDescent="0.3">
      <c r="A325" s="6">
        <v>20</v>
      </c>
      <c r="B325" s="6">
        <v>29</v>
      </c>
    </row>
    <row r="326" spans="1:2" x14ac:dyDescent="0.3">
      <c r="A326" s="5">
        <v>35</v>
      </c>
      <c r="B326" s="5">
        <v>14</v>
      </c>
    </row>
    <row r="327" spans="1:2" x14ac:dyDescent="0.3">
      <c r="A327" s="6">
        <v>23</v>
      </c>
      <c r="B327" s="6">
        <v>26</v>
      </c>
    </row>
    <row r="328" spans="1:2" x14ac:dyDescent="0.3">
      <c r="A328" s="5">
        <v>25</v>
      </c>
      <c r="B328" s="5">
        <v>24</v>
      </c>
    </row>
    <row r="329" spans="1:2" x14ac:dyDescent="0.3">
      <c r="A329" s="6">
        <v>39</v>
      </c>
      <c r="B329" s="6">
        <v>10</v>
      </c>
    </row>
    <row r="330" spans="1:2" x14ac:dyDescent="0.3">
      <c r="A330" s="5">
        <v>28</v>
      </c>
      <c r="B330" s="5">
        <v>21</v>
      </c>
    </row>
    <row r="331" spans="1:2" x14ac:dyDescent="0.3">
      <c r="A331" s="6">
        <v>7</v>
      </c>
      <c r="B331" s="6">
        <v>41</v>
      </c>
    </row>
    <row r="332" spans="1:2" x14ac:dyDescent="0.3">
      <c r="A332" s="5">
        <v>23</v>
      </c>
      <c r="B332" s="5">
        <v>25</v>
      </c>
    </row>
    <row r="333" spans="1:2" x14ac:dyDescent="0.3">
      <c r="A333" s="6">
        <v>27</v>
      </c>
      <c r="B333" s="6">
        <v>21</v>
      </c>
    </row>
    <row r="334" spans="1:2" x14ac:dyDescent="0.3">
      <c r="A334" s="5">
        <v>28</v>
      </c>
      <c r="B334" s="5">
        <v>20</v>
      </c>
    </row>
    <row r="335" spans="1:2" x14ac:dyDescent="0.3">
      <c r="A335" s="6">
        <v>31</v>
      </c>
      <c r="B335" s="6">
        <v>17</v>
      </c>
    </row>
    <row r="336" spans="1:2" x14ac:dyDescent="0.3">
      <c r="A336" s="5">
        <v>17</v>
      </c>
      <c r="B336" s="5">
        <v>31</v>
      </c>
    </row>
    <row r="337" spans="1:2" x14ac:dyDescent="0.3">
      <c r="A337" s="6">
        <v>13</v>
      </c>
      <c r="B337" s="6">
        <v>35</v>
      </c>
    </row>
    <row r="338" spans="1:2" x14ac:dyDescent="0.3">
      <c r="A338" s="5">
        <v>28</v>
      </c>
      <c r="B338" s="5">
        <v>20</v>
      </c>
    </row>
    <row r="339" spans="1:2" x14ac:dyDescent="0.3">
      <c r="A339" s="6">
        <v>18</v>
      </c>
      <c r="B339" s="6">
        <v>30</v>
      </c>
    </row>
    <row r="340" spans="1:2" x14ac:dyDescent="0.3">
      <c r="A340" s="5">
        <v>27</v>
      </c>
      <c r="B340" s="5">
        <v>21</v>
      </c>
    </row>
    <row r="341" spans="1:2" x14ac:dyDescent="0.3">
      <c r="A341" s="6">
        <v>38</v>
      </c>
      <c r="B341" s="6">
        <v>10</v>
      </c>
    </row>
    <row r="342" spans="1:2" x14ac:dyDescent="0.3">
      <c r="A342" s="5">
        <v>7</v>
      </c>
      <c r="B342" s="5">
        <v>41</v>
      </c>
    </row>
    <row r="343" spans="1:2" x14ac:dyDescent="0.3">
      <c r="A343" s="6">
        <v>14</v>
      </c>
      <c r="B343" s="6">
        <v>34</v>
      </c>
    </row>
    <row r="344" spans="1:2" x14ac:dyDescent="0.3">
      <c r="A344" s="5">
        <v>28</v>
      </c>
      <c r="B344" s="5">
        <v>20</v>
      </c>
    </row>
    <row r="345" spans="1:2" x14ac:dyDescent="0.3">
      <c r="A345" s="6">
        <v>34</v>
      </c>
      <c r="B345" s="6">
        <v>14</v>
      </c>
    </row>
    <row r="346" spans="1:2" x14ac:dyDescent="0.3">
      <c r="A346" s="5">
        <v>31</v>
      </c>
      <c r="B346" s="5">
        <v>17</v>
      </c>
    </row>
    <row r="347" spans="1:2" x14ac:dyDescent="0.3">
      <c r="A347" s="6">
        <v>31</v>
      </c>
      <c r="B347" s="6">
        <v>16</v>
      </c>
    </row>
    <row r="348" spans="1:2" x14ac:dyDescent="0.3">
      <c r="A348" s="5">
        <v>14</v>
      </c>
      <c r="B348" s="5">
        <v>33</v>
      </c>
    </row>
    <row r="349" spans="1:2" x14ac:dyDescent="0.3">
      <c r="A349" s="6">
        <v>21</v>
      </c>
      <c r="B349" s="6">
        <v>26</v>
      </c>
    </row>
    <row r="350" spans="1:2" x14ac:dyDescent="0.3">
      <c r="A350" s="5">
        <v>10</v>
      </c>
      <c r="B350" s="5">
        <v>37</v>
      </c>
    </row>
    <row r="351" spans="1:2" x14ac:dyDescent="0.3">
      <c r="A351" s="6">
        <v>17</v>
      </c>
      <c r="B351" s="6">
        <v>30</v>
      </c>
    </row>
    <row r="352" spans="1:2" x14ac:dyDescent="0.3">
      <c r="A352" s="5">
        <v>8</v>
      </c>
      <c r="B352" s="5">
        <v>38</v>
      </c>
    </row>
    <row r="353" spans="1:2" x14ac:dyDescent="0.3">
      <c r="A353" s="6">
        <v>40</v>
      </c>
      <c r="B353" s="6">
        <v>6</v>
      </c>
    </row>
    <row r="354" spans="1:2" x14ac:dyDescent="0.3">
      <c r="A354" s="5">
        <v>10</v>
      </c>
      <c r="B354" s="5">
        <v>36</v>
      </c>
    </row>
    <row r="355" spans="1:2" x14ac:dyDescent="0.3">
      <c r="A355" s="6">
        <v>8</v>
      </c>
      <c r="B355" s="6">
        <v>38</v>
      </c>
    </row>
    <row r="356" spans="1:2" x14ac:dyDescent="0.3">
      <c r="A356" s="5">
        <v>32</v>
      </c>
      <c r="B356" s="5">
        <v>14</v>
      </c>
    </row>
    <row r="357" spans="1:2" x14ac:dyDescent="0.3">
      <c r="A357" s="6">
        <v>31</v>
      </c>
      <c r="B357" s="6">
        <v>14</v>
      </c>
    </row>
    <row r="358" spans="1:2" x14ac:dyDescent="0.3">
      <c r="A358" s="5">
        <v>21</v>
      </c>
      <c r="B358" s="5">
        <v>24</v>
      </c>
    </row>
    <row r="359" spans="1:2" x14ac:dyDescent="0.3">
      <c r="A359" s="6">
        <v>42</v>
      </c>
      <c r="B359" s="6">
        <v>3</v>
      </c>
    </row>
    <row r="360" spans="1:2" x14ac:dyDescent="0.3">
      <c r="A360" s="5">
        <v>24</v>
      </c>
      <c r="B360" s="5">
        <v>21</v>
      </c>
    </row>
    <row r="361" spans="1:2" x14ac:dyDescent="0.3">
      <c r="A361" s="6">
        <v>24</v>
      </c>
      <c r="B361" s="6">
        <v>21</v>
      </c>
    </row>
    <row r="362" spans="1:2" x14ac:dyDescent="0.3">
      <c r="A362" s="5">
        <v>31</v>
      </c>
      <c r="B362" s="5">
        <v>14</v>
      </c>
    </row>
    <row r="363" spans="1:2" x14ac:dyDescent="0.3">
      <c r="A363" s="6">
        <v>36</v>
      </c>
      <c r="B363" s="6">
        <v>9</v>
      </c>
    </row>
    <row r="364" spans="1:2" x14ac:dyDescent="0.3">
      <c r="A364" s="5">
        <v>29</v>
      </c>
      <c r="B364" s="5">
        <v>16</v>
      </c>
    </row>
    <row r="365" spans="1:2" x14ac:dyDescent="0.3">
      <c r="A365" s="6">
        <v>29</v>
      </c>
      <c r="B365" s="6">
        <v>16</v>
      </c>
    </row>
    <row r="366" spans="1:2" x14ac:dyDescent="0.3">
      <c r="A366" s="5">
        <v>24</v>
      </c>
      <c r="B366" s="5">
        <v>21</v>
      </c>
    </row>
    <row r="367" spans="1:2" x14ac:dyDescent="0.3">
      <c r="A367" s="6">
        <v>31</v>
      </c>
      <c r="B367" s="6">
        <v>14</v>
      </c>
    </row>
    <row r="368" spans="1:2" x14ac:dyDescent="0.3">
      <c r="A368" s="5">
        <v>21</v>
      </c>
      <c r="B368" s="5">
        <v>24</v>
      </c>
    </row>
    <row r="369" spans="1:2" x14ac:dyDescent="0.3">
      <c r="A369" s="6">
        <v>24</v>
      </c>
      <c r="B369" s="6">
        <v>21</v>
      </c>
    </row>
    <row r="370" spans="1:2" x14ac:dyDescent="0.3">
      <c r="A370" s="5">
        <v>21</v>
      </c>
      <c r="B370" s="5">
        <v>24</v>
      </c>
    </row>
    <row r="371" spans="1:2" x14ac:dyDescent="0.3">
      <c r="A371" s="6">
        <v>7</v>
      </c>
      <c r="B371" s="6">
        <v>38</v>
      </c>
    </row>
    <row r="372" spans="1:2" x14ac:dyDescent="0.3">
      <c r="A372" s="5">
        <v>21</v>
      </c>
      <c r="B372" s="5">
        <v>24</v>
      </c>
    </row>
    <row r="373" spans="1:2" x14ac:dyDescent="0.3">
      <c r="A373" s="6">
        <v>21</v>
      </c>
      <c r="B373" s="6">
        <v>24</v>
      </c>
    </row>
    <row r="374" spans="1:2" x14ac:dyDescent="0.3">
      <c r="A374" s="5">
        <v>31</v>
      </c>
      <c r="B374" s="5">
        <v>14</v>
      </c>
    </row>
    <row r="375" spans="1:2" x14ac:dyDescent="0.3">
      <c r="A375" s="6">
        <v>7</v>
      </c>
      <c r="B375" s="6">
        <v>38</v>
      </c>
    </row>
    <row r="376" spans="1:2" x14ac:dyDescent="0.3">
      <c r="A376" s="5">
        <v>21</v>
      </c>
      <c r="B376" s="5">
        <v>24</v>
      </c>
    </row>
    <row r="377" spans="1:2" x14ac:dyDescent="0.3">
      <c r="A377" s="6">
        <v>21</v>
      </c>
      <c r="B377" s="6">
        <v>24</v>
      </c>
    </row>
    <row r="378" spans="1:2" x14ac:dyDescent="0.3">
      <c r="A378" s="5">
        <v>14</v>
      </c>
      <c r="B378" s="5">
        <v>31</v>
      </c>
    </row>
    <row r="379" spans="1:2" x14ac:dyDescent="0.3">
      <c r="A379" s="6">
        <v>34</v>
      </c>
      <c r="B379" s="6">
        <v>10</v>
      </c>
    </row>
    <row r="380" spans="1:2" x14ac:dyDescent="0.3">
      <c r="A380" s="5">
        <v>13</v>
      </c>
      <c r="B380" s="5">
        <v>31</v>
      </c>
    </row>
    <row r="381" spans="1:2" x14ac:dyDescent="0.3">
      <c r="A381" s="6">
        <v>24</v>
      </c>
      <c r="B381" s="6">
        <v>20</v>
      </c>
    </row>
    <row r="382" spans="1:2" x14ac:dyDescent="0.3">
      <c r="A382" s="5">
        <v>23</v>
      </c>
      <c r="B382" s="5">
        <v>21</v>
      </c>
    </row>
    <row r="383" spans="1:2" x14ac:dyDescent="0.3">
      <c r="A383" s="6">
        <v>21</v>
      </c>
      <c r="B383" s="6">
        <v>23</v>
      </c>
    </row>
    <row r="384" spans="1:2" x14ac:dyDescent="0.3">
      <c r="A384" s="5">
        <v>24</v>
      </c>
      <c r="B384" s="5">
        <v>20</v>
      </c>
    </row>
    <row r="385" spans="1:2" x14ac:dyDescent="0.3">
      <c r="A385" s="6">
        <v>14</v>
      </c>
      <c r="B385" s="6">
        <v>30</v>
      </c>
    </row>
    <row r="386" spans="1:2" x14ac:dyDescent="0.3">
      <c r="A386" s="5">
        <v>19</v>
      </c>
      <c r="B386" s="5">
        <v>25</v>
      </c>
    </row>
    <row r="387" spans="1:2" x14ac:dyDescent="0.3">
      <c r="A387" s="6">
        <v>37</v>
      </c>
      <c r="B387" s="6">
        <v>7</v>
      </c>
    </row>
    <row r="388" spans="1:2" x14ac:dyDescent="0.3">
      <c r="A388" s="5">
        <v>17</v>
      </c>
      <c r="B388" s="5">
        <v>27</v>
      </c>
    </row>
    <row r="389" spans="1:2" x14ac:dyDescent="0.3">
      <c r="A389" s="6">
        <v>31</v>
      </c>
      <c r="B389" s="6">
        <v>12</v>
      </c>
    </row>
    <row r="390" spans="1:2" x14ac:dyDescent="0.3">
      <c r="A390" s="5">
        <v>23</v>
      </c>
      <c r="B390" s="5">
        <v>20</v>
      </c>
    </row>
    <row r="391" spans="1:2" x14ac:dyDescent="0.3">
      <c r="A391" s="6">
        <v>16</v>
      </c>
      <c r="B391" s="6">
        <v>27</v>
      </c>
    </row>
    <row r="392" spans="1:2" x14ac:dyDescent="0.3">
      <c r="A392" s="5">
        <v>19</v>
      </c>
      <c r="B392" s="5">
        <v>24</v>
      </c>
    </row>
    <row r="393" spans="1:2" x14ac:dyDescent="0.3">
      <c r="A393" s="6">
        <v>20</v>
      </c>
      <c r="B393" s="6">
        <v>23</v>
      </c>
    </row>
    <row r="394" spans="1:2" x14ac:dyDescent="0.3">
      <c r="A394" s="5">
        <v>20</v>
      </c>
      <c r="B394" s="5">
        <v>23</v>
      </c>
    </row>
    <row r="395" spans="1:2" x14ac:dyDescent="0.3">
      <c r="A395" s="6">
        <v>30</v>
      </c>
      <c r="B395" s="6">
        <v>13</v>
      </c>
    </row>
    <row r="396" spans="1:2" x14ac:dyDescent="0.3">
      <c r="A396" s="5">
        <v>17</v>
      </c>
      <c r="B396" s="5">
        <v>26</v>
      </c>
    </row>
    <row r="397" spans="1:2" x14ac:dyDescent="0.3">
      <c r="A397" s="6">
        <v>26</v>
      </c>
      <c r="B397" s="6">
        <v>17</v>
      </c>
    </row>
    <row r="398" spans="1:2" x14ac:dyDescent="0.3">
      <c r="A398" s="5">
        <v>23</v>
      </c>
      <c r="B398" s="5">
        <v>20</v>
      </c>
    </row>
    <row r="399" spans="1:2" x14ac:dyDescent="0.3">
      <c r="A399" s="6">
        <v>40</v>
      </c>
      <c r="B399" s="6">
        <v>3</v>
      </c>
    </row>
    <row r="400" spans="1:2" x14ac:dyDescent="0.3">
      <c r="A400" s="5">
        <v>29</v>
      </c>
      <c r="B400" s="5">
        <v>14</v>
      </c>
    </row>
    <row r="401" spans="1:2" x14ac:dyDescent="0.3">
      <c r="A401" s="6">
        <v>19</v>
      </c>
      <c r="B401" s="6">
        <v>24</v>
      </c>
    </row>
    <row r="402" spans="1:2" x14ac:dyDescent="0.3">
      <c r="A402" s="5">
        <v>17</v>
      </c>
      <c r="B402" s="5">
        <v>25</v>
      </c>
    </row>
    <row r="403" spans="1:2" x14ac:dyDescent="0.3">
      <c r="A403" s="6">
        <v>35</v>
      </c>
      <c r="B403" s="6">
        <v>7</v>
      </c>
    </row>
    <row r="404" spans="1:2" x14ac:dyDescent="0.3">
      <c r="A404" s="5">
        <v>28</v>
      </c>
      <c r="B404" s="5">
        <v>14</v>
      </c>
    </row>
    <row r="405" spans="1:2" x14ac:dyDescent="0.3">
      <c r="A405" s="6">
        <v>28</v>
      </c>
      <c r="B405" s="6">
        <v>14</v>
      </c>
    </row>
    <row r="406" spans="1:2" x14ac:dyDescent="0.3">
      <c r="A406" s="5">
        <v>28</v>
      </c>
      <c r="B406" s="5">
        <v>14</v>
      </c>
    </row>
    <row r="407" spans="1:2" x14ac:dyDescent="0.3">
      <c r="A407" s="6">
        <v>24</v>
      </c>
      <c r="B407" s="6">
        <v>17</v>
      </c>
    </row>
    <row r="408" spans="1:2" x14ac:dyDescent="0.3">
      <c r="A408" s="5">
        <v>10</v>
      </c>
      <c r="B408" s="5">
        <v>31</v>
      </c>
    </row>
    <row r="409" spans="1:2" x14ac:dyDescent="0.3">
      <c r="A409" s="6">
        <v>31</v>
      </c>
      <c r="B409" s="6">
        <v>10</v>
      </c>
    </row>
    <row r="410" spans="1:2" x14ac:dyDescent="0.3">
      <c r="A410" s="5">
        <v>24</v>
      </c>
      <c r="B410" s="5">
        <v>17</v>
      </c>
    </row>
    <row r="411" spans="1:2" x14ac:dyDescent="0.3">
      <c r="A411" s="6">
        <v>22</v>
      </c>
      <c r="B411" s="6">
        <v>19</v>
      </c>
    </row>
    <row r="412" spans="1:2" x14ac:dyDescent="0.3">
      <c r="A412" s="5">
        <v>24</v>
      </c>
      <c r="B412" s="5">
        <v>17</v>
      </c>
    </row>
    <row r="413" spans="1:2" x14ac:dyDescent="0.3">
      <c r="A413" s="6">
        <v>31</v>
      </c>
      <c r="B413" s="6">
        <v>10</v>
      </c>
    </row>
    <row r="414" spans="1:2" x14ac:dyDescent="0.3">
      <c r="A414" s="5">
        <v>3</v>
      </c>
      <c r="B414" s="5">
        <v>38</v>
      </c>
    </row>
    <row r="415" spans="1:2" x14ac:dyDescent="0.3">
      <c r="A415" s="6">
        <v>24</v>
      </c>
      <c r="B415" s="6">
        <v>17</v>
      </c>
    </row>
    <row r="416" spans="1:2" x14ac:dyDescent="0.3">
      <c r="A416" s="5">
        <v>17</v>
      </c>
      <c r="B416" s="5">
        <v>24</v>
      </c>
    </row>
    <row r="417" spans="1:2" x14ac:dyDescent="0.3">
      <c r="A417" s="6">
        <v>20</v>
      </c>
      <c r="B417" s="6">
        <v>21</v>
      </c>
    </row>
    <row r="418" spans="1:2" x14ac:dyDescent="0.3">
      <c r="A418" s="5">
        <v>27</v>
      </c>
      <c r="B418" s="5">
        <v>14</v>
      </c>
    </row>
    <row r="419" spans="1:2" x14ac:dyDescent="0.3">
      <c r="A419" s="6">
        <v>10</v>
      </c>
      <c r="B419" s="6">
        <v>31</v>
      </c>
    </row>
    <row r="420" spans="1:2" x14ac:dyDescent="0.3">
      <c r="A420" s="5">
        <v>27</v>
      </c>
      <c r="B420" s="5">
        <v>14</v>
      </c>
    </row>
    <row r="421" spans="1:2" x14ac:dyDescent="0.3">
      <c r="A421" s="6">
        <v>21</v>
      </c>
      <c r="B421" s="6">
        <v>20</v>
      </c>
    </row>
    <row r="422" spans="1:2" x14ac:dyDescent="0.3">
      <c r="A422" s="5">
        <v>21</v>
      </c>
      <c r="B422" s="5">
        <v>19</v>
      </c>
    </row>
    <row r="423" spans="1:2" x14ac:dyDescent="0.3">
      <c r="A423" s="6">
        <v>17</v>
      </c>
      <c r="B423" s="6">
        <v>23</v>
      </c>
    </row>
    <row r="424" spans="1:2" x14ac:dyDescent="0.3">
      <c r="A424" s="5">
        <v>27</v>
      </c>
      <c r="B424" s="5">
        <v>13</v>
      </c>
    </row>
    <row r="425" spans="1:2" x14ac:dyDescent="0.3">
      <c r="A425" s="6">
        <v>33</v>
      </c>
      <c r="B425" s="6">
        <v>7</v>
      </c>
    </row>
    <row r="426" spans="1:2" x14ac:dyDescent="0.3">
      <c r="A426" s="5">
        <v>0</v>
      </c>
      <c r="B426" s="5">
        <v>40</v>
      </c>
    </row>
    <row r="427" spans="1:2" x14ac:dyDescent="0.3">
      <c r="A427" s="6">
        <v>13</v>
      </c>
      <c r="B427" s="6">
        <v>27</v>
      </c>
    </row>
    <row r="428" spans="1:2" x14ac:dyDescent="0.3">
      <c r="A428" s="5">
        <v>13</v>
      </c>
      <c r="B428" s="5">
        <v>26</v>
      </c>
    </row>
    <row r="429" spans="1:2" x14ac:dyDescent="0.3">
      <c r="A429" s="6">
        <v>23</v>
      </c>
      <c r="B429" s="6">
        <v>16</v>
      </c>
    </row>
    <row r="430" spans="1:2" x14ac:dyDescent="0.3">
      <c r="A430" s="5">
        <v>23</v>
      </c>
      <c r="B430" s="5">
        <v>16</v>
      </c>
    </row>
    <row r="431" spans="1:2" x14ac:dyDescent="0.3">
      <c r="A431" s="6">
        <v>22</v>
      </c>
      <c r="B431" s="6">
        <v>17</v>
      </c>
    </row>
    <row r="432" spans="1:2" x14ac:dyDescent="0.3">
      <c r="A432" s="5">
        <v>14</v>
      </c>
      <c r="B432" s="5">
        <v>25</v>
      </c>
    </row>
    <row r="433" spans="1:2" x14ac:dyDescent="0.3">
      <c r="A433" s="6">
        <v>9</v>
      </c>
      <c r="B433" s="6">
        <v>29</v>
      </c>
    </row>
    <row r="434" spans="1:2" x14ac:dyDescent="0.3">
      <c r="A434" s="5">
        <v>38</v>
      </c>
      <c r="B434" s="5">
        <v>0</v>
      </c>
    </row>
    <row r="435" spans="1:2" x14ac:dyDescent="0.3">
      <c r="A435" s="6">
        <v>7</v>
      </c>
      <c r="B435" s="6">
        <v>31</v>
      </c>
    </row>
    <row r="436" spans="1:2" x14ac:dyDescent="0.3">
      <c r="A436" s="5">
        <v>17</v>
      </c>
      <c r="B436" s="5">
        <v>21</v>
      </c>
    </row>
    <row r="437" spans="1:2" x14ac:dyDescent="0.3">
      <c r="A437" s="6">
        <v>14</v>
      </c>
      <c r="B437" s="6">
        <v>24</v>
      </c>
    </row>
    <row r="438" spans="1:2" x14ac:dyDescent="0.3">
      <c r="A438" s="5">
        <v>14</v>
      </c>
      <c r="B438" s="5">
        <v>24</v>
      </c>
    </row>
    <row r="439" spans="1:2" x14ac:dyDescent="0.3">
      <c r="A439" s="6">
        <v>21</v>
      </c>
      <c r="B439" s="6">
        <v>17</v>
      </c>
    </row>
    <row r="440" spans="1:2" x14ac:dyDescent="0.3">
      <c r="A440" s="5">
        <v>17</v>
      </c>
      <c r="B440" s="5">
        <v>21</v>
      </c>
    </row>
    <row r="441" spans="1:2" x14ac:dyDescent="0.3">
      <c r="A441" s="6">
        <v>25</v>
      </c>
      <c r="B441" s="6">
        <v>13</v>
      </c>
    </row>
    <row r="442" spans="1:2" x14ac:dyDescent="0.3">
      <c r="A442" s="5">
        <v>10</v>
      </c>
      <c r="B442" s="5">
        <v>28</v>
      </c>
    </row>
    <row r="443" spans="1:2" x14ac:dyDescent="0.3">
      <c r="A443" s="6">
        <v>14</v>
      </c>
      <c r="B443" s="6">
        <v>24</v>
      </c>
    </row>
    <row r="444" spans="1:2" x14ac:dyDescent="0.3">
      <c r="A444" s="5">
        <v>7</v>
      </c>
      <c r="B444" s="5">
        <v>30</v>
      </c>
    </row>
    <row r="445" spans="1:2" x14ac:dyDescent="0.3">
      <c r="A445" s="6">
        <v>10</v>
      </c>
      <c r="B445" s="6">
        <v>27</v>
      </c>
    </row>
    <row r="446" spans="1:2" x14ac:dyDescent="0.3">
      <c r="A446" s="5">
        <v>17</v>
      </c>
      <c r="B446" s="5">
        <v>20</v>
      </c>
    </row>
    <row r="447" spans="1:2" x14ac:dyDescent="0.3">
      <c r="A447" s="6">
        <v>24</v>
      </c>
      <c r="B447" s="6">
        <v>13</v>
      </c>
    </row>
    <row r="448" spans="1:2" x14ac:dyDescent="0.3">
      <c r="A448" s="5">
        <v>13</v>
      </c>
      <c r="B448" s="5">
        <v>24</v>
      </c>
    </row>
    <row r="449" spans="1:2" x14ac:dyDescent="0.3">
      <c r="A449" s="6">
        <v>21</v>
      </c>
      <c r="B449" s="6">
        <v>16</v>
      </c>
    </row>
    <row r="450" spans="1:2" x14ac:dyDescent="0.3">
      <c r="A450" s="5">
        <v>10</v>
      </c>
      <c r="B450" s="5">
        <v>27</v>
      </c>
    </row>
    <row r="451" spans="1:2" x14ac:dyDescent="0.3">
      <c r="A451" s="6">
        <v>28</v>
      </c>
      <c r="B451" s="6">
        <v>9</v>
      </c>
    </row>
    <row r="452" spans="1:2" x14ac:dyDescent="0.3">
      <c r="A452" s="5">
        <v>30</v>
      </c>
      <c r="B452" s="5">
        <v>6</v>
      </c>
    </row>
    <row r="453" spans="1:2" x14ac:dyDescent="0.3">
      <c r="A453" s="6">
        <v>17</v>
      </c>
      <c r="B453" s="6">
        <v>19</v>
      </c>
    </row>
    <row r="454" spans="1:2" x14ac:dyDescent="0.3">
      <c r="A454" s="5">
        <v>12</v>
      </c>
      <c r="B454" s="5">
        <v>24</v>
      </c>
    </row>
    <row r="455" spans="1:2" x14ac:dyDescent="0.3">
      <c r="A455" s="6">
        <v>17</v>
      </c>
      <c r="B455" s="6">
        <v>19</v>
      </c>
    </row>
    <row r="456" spans="1:2" x14ac:dyDescent="0.3">
      <c r="A456" s="5">
        <v>20</v>
      </c>
      <c r="B456" s="5">
        <v>16</v>
      </c>
    </row>
    <row r="457" spans="1:2" x14ac:dyDescent="0.3">
      <c r="A457" s="6">
        <v>16</v>
      </c>
      <c r="B457" s="6">
        <v>20</v>
      </c>
    </row>
    <row r="458" spans="1:2" x14ac:dyDescent="0.3">
      <c r="A458" s="5">
        <v>21</v>
      </c>
      <c r="B458" s="5">
        <v>14</v>
      </c>
    </row>
    <row r="459" spans="1:2" x14ac:dyDescent="0.3">
      <c r="A459" s="6">
        <v>21</v>
      </c>
      <c r="B459" s="6">
        <v>14</v>
      </c>
    </row>
    <row r="460" spans="1:2" x14ac:dyDescent="0.3">
      <c r="A460" s="5">
        <v>14</v>
      </c>
      <c r="B460" s="5">
        <v>21</v>
      </c>
    </row>
    <row r="461" spans="1:2" x14ac:dyDescent="0.3">
      <c r="A461" s="6">
        <v>28</v>
      </c>
      <c r="B461" s="6">
        <v>7</v>
      </c>
    </row>
    <row r="462" spans="1:2" x14ac:dyDescent="0.3">
      <c r="A462" s="5">
        <v>21</v>
      </c>
      <c r="B462" s="5">
        <v>14</v>
      </c>
    </row>
    <row r="463" spans="1:2" x14ac:dyDescent="0.3">
      <c r="A463" s="6">
        <v>21</v>
      </c>
      <c r="B463" s="6">
        <v>14</v>
      </c>
    </row>
    <row r="464" spans="1:2" x14ac:dyDescent="0.3">
      <c r="A464" s="5">
        <v>16</v>
      </c>
      <c r="B464" s="5">
        <v>19</v>
      </c>
    </row>
    <row r="465" spans="1:2" x14ac:dyDescent="0.3">
      <c r="A465" s="6">
        <v>20</v>
      </c>
      <c r="B465" s="6">
        <v>14</v>
      </c>
    </row>
    <row r="466" spans="1:2" x14ac:dyDescent="0.3">
      <c r="A466" s="5">
        <v>20</v>
      </c>
      <c r="B466" s="5">
        <v>14</v>
      </c>
    </row>
    <row r="467" spans="1:2" x14ac:dyDescent="0.3">
      <c r="A467" s="6">
        <v>6</v>
      </c>
      <c r="B467" s="6">
        <v>28</v>
      </c>
    </row>
    <row r="468" spans="1:2" x14ac:dyDescent="0.3">
      <c r="A468" s="5">
        <v>14</v>
      </c>
      <c r="B468" s="5">
        <v>20</v>
      </c>
    </row>
    <row r="469" spans="1:2" x14ac:dyDescent="0.3">
      <c r="A469" s="6">
        <v>21</v>
      </c>
      <c r="B469" s="6">
        <v>13</v>
      </c>
    </row>
    <row r="470" spans="1:2" x14ac:dyDescent="0.3">
      <c r="A470" s="5">
        <v>20</v>
      </c>
      <c r="B470" s="5">
        <v>14</v>
      </c>
    </row>
    <row r="471" spans="1:2" x14ac:dyDescent="0.3">
      <c r="A471" s="6">
        <v>24</v>
      </c>
      <c r="B471" s="6">
        <v>10</v>
      </c>
    </row>
    <row r="472" spans="1:2" x14ac:dyDescent="0.3">
      <c r="A472" s="5">
        <v>10</v>
      </c>
      <c r="B472" s="5">
        <v>24</v>
      </c>
    </row>
    <row r="473" spans="1:2" x14ac:dyDescent="0.3">
      <c r="A473" s="6">
        <v>6</v>
      </c>
      <c r="B473" s="6">
        <v>28</v>
      </c>
    </row>
    <row r="474" spans="1:2" x14ac:dyDescent="0.3">
      <c r="A474" s="5">
        <v>17</v>
      </c>
      <c r="B474" s="5">
        <v>16</v>
      </c>
    </row>
    <row r="475" spans="1:2" x14ac:dyDescent="0.3">
      <c r="A475" s="6">
        <v>16</v>
      </c>
      <c r="B475" s="6">
        <v>17</v>
      </c>
    </row>
    <row r="476" spans="1:2" x14ac:dyDescent="0.3">
      <c r="A476" s="5">
        <v>17</v>
      </c>
      <c r="B476" s="5">
        <v>16</v>
      </c>
    </row>
    <row r="477" spans="1:2" x14ac:dyDescent="0.3">
      <c r="A477" s="6">
        <v>13</v>
      </c>
      <c r="B477" s="6">
        <v>20</v>
      </c>
    </row>
    <row r="478" spans="1:2" x14ac:dyDescent="0.3">
      <c r="A478" s="5">
        <v>33</v>
      </c>
      <c r="B478" s="5">
        <v>0</v>
      </c>
    </row>
    <row r="479" spans="1:2" x14ac:dyDescent="0.3">
      <c r="A479" s="6">
        <v>17</v>
      </c>
      <c r="B479" s="6">
        <v>16</v>
      </c>
    </row>
    <row r="480" spans="1:2" x14ac:dyDescent="0.3">
      <c r="A480" s="5">
        <v>13</v>
      </c>
      <c r="B480" s="5">
        <v>20</v>
      </c>
    </row>
    <row r="481" spans="1:2" x14ac:dyDescent="0.3">
      <c r="A481" s="6">
        <v>17</v>
      </c>
      <c r="B481" s="6">
        <v>16</v>
      </c>
    </row>
    <row r="482" spans="1:2" x14ac:dyDescent="0.3">
      <c r="A482" s="5">
        <v>3</v>
      </c>
      <c r="B482" s="5">
        <v>30</v>
      </c>
    </row>
    <row r="483" spans="1:2" x14ac:dyDescent="0.3">
      <c r="A483" s="6">
        <v>20</v>
      </c>
      <c r="B483" s="6">
        <v>13</v>
      </c>
    </row>
    <row r="484" spans="1:2" x14ac:dyDescent="0.3">
      <c r="A484" s="5">
        <v>14</v>
      </c>
      <c r="B484" s="5">
        <v>18</v>
      </c>
    </row>
    <row r="485" spans="1:2" x14ac:dyDescent="0.3">
      <c r="A485" s="6">
        <v>20</v>
      </c>
      <c r="B485" s="6">
        <v>12</v>
      </c>
    </row>
    <row r="486" spans="1:2" x14ac:dyDescent="0.3">
      <c r="A486" s="5">
        <v>24</v>
      </c>
      <c r="B486" s="5">
        <v>7</v>
      </c>
    </row>
    <row r="487" spans="1:2" x14ac:dyDescent="0.3">
      <c r="A487" s="6">
        <v>31</v>
      </c>
      <c r="B487" s="6">
        <v>0</v>
      </c>
    </row>
    <row r="488" spans="1:2" x14ac:dyDescent="0.3">
      <c r="A488" s="5">
        <v>21</v>
      </c>
      <c r="B488" s="5">
        <v>10</v>
      </c>
    </row>
    <row r="489" spans="1:2" x14ac:dyDescent="0.3">
      <c r="A489" s="6">
        <v>14</v>
      </c>
      <c r="B489" s="6">
        <v>17</v>
      </c>
    </row>
    <row r="490" spans="1:2" x14ac:dyDescent="0.3">
      <c r="A490" s="5">
        <v>17</v>
      </c>
      <c r="B490" s="5">
        <v>14</v>
      </c>
    </row>
    <row r="491" spans="1:2" x14ac:dyDescent="0.3">
      <c r="A491" s="6">
        <v>24</v>
      </c>
      <c r="B491" s="6">
        <v>7</v>
      </c>
    </row>
    <row r="492" spans="1:2" x14ac:dyDescent="0.3">
      <c r="A492" s="5">
        <v>7</v>
      </c>
      <c r="B492" s="5">
        <v>24</v>
      </c>
    </row>
    <row r="493" spans="1:2" x14ac:dyDescent="0.3">
      <c r="A493" s="6">
        <v>17</v>
      </c>
      <c r="B493" s="6">
        <v>14</v>
      </c>
    </row>
    <row r="494" spans="1:2" x14ac:dyDescent="0.3">
      <c r="A494" s="5">
        <v>7</v>
      </c>
      <c r="B494" s="5">
        <v>24</v>
      </c>
    </row>
    <row r="495" spans="1:2" x14ac:dyDescent="0.3">
      <c r="A495" s="6">
        <v>24</v>
      </c>
      <c r="B495" s="6">
        <v>6</v>
      </c>
    </row>
    <row r="496" spans="1:2" x14ac:dyDescent="0.3">
      <c r="A496" s="5">
        <v>17</v>
      </c>
      <c r="B496" s="5">
        <v>13</v>
      </c>
    </row>
    <row r="497" spans="1:2" x14ac:dyDescent="0.3">
      <c r="A497" s="6">
        <v>20</v>
      </c>
      <c r="B497" s="6">
        <v>10</v>
      </c>
    </row>
    <row r="498" spans="1:2" x14ac:dyDescent="0.3">
      <c r="A498" s="5">
        <v>23</v>
      </c>
      <c r="B498" s="5">
        <v>7</v>
      </c>
    </row>
    <row r="499" spans="1:2" x14ac:dyDescent="0.3">
      <c r="A499" s="6">
        <v>14</v>
      </c>
      <c r="B499" s="6">
        <v>16</v>
      </c>
    </row>
    <row r="500" spans="1:2" x14ac:dyDescent="0.3">
      <c r="A500" s="5">
        <v>3</v>
      </c>
      <c r="B500" s="5">
        <v>27</v>
      </c>
    </row>
    <row r="501" spans="1:2" x14ac:dyDescent="0.3">
      <c r="A501" s="6">
        <v>16</v>
      </c>
      <c r="B501" s="6">
        <v>14</v>
      </c>
    </row>
    <row r="502" spans="1:2" x14ac:dyDescent="0.3">
      <c r="A502" s="5">
        <v>20</v>
      </c>
      <c r="B502" s="5">
        <v>10</v>
      </c>
    </row>
    <row r="503" spans="1:2" x14ac:dyDescent="0.3">
      <c r="A503" s="6">
        <v>14</v>
      </c>
      <c r="B503" s="6">
        <v>16</v>
      </c>
    </row>
    <row r="504" spans="1:2" x14ac:dyDescent="0.3">
      <c r="A504" s="5">
        <v>17</v>
      </c>
      <c r="B504" s="5">
        <v>13</v>
      </c>
    </row>
    <row r="505" spans="1:2" x14ac:dyDescent="0.3">
      <c r="A505" s="6">
        <v>12</v>
      </c>
      <c r="B505" s="6">
        <v>17</v>
      </c>
    </row>
    <row r="506" spans="1:2" x14ac:dyDescent="0.3">
      <c r="A506" s="5">
        <v>6</v>
      </c>
      <c r="B506" s="5">
        <v>23</v>
      </c>
    </row>
    <row r="507" spans="1:2" x14ac:dyDescent="0.3">
      <c r="A507" s="6">
        <v>26</v>
      </c>
      <c r="B507" s="6">
        <v>3</v>
      </c>
    </row>
    <row r="508" spans="1:2" x14ac:dyDescent="0.3">
      <c r="A508" s="5">
        <v>16</v>
      </c>
      <c r="B508" s="5">
        <v>13</v>
      </c>
    </row>
    <row r="509" spans="1:2" x14ac:dyDescent="0.3">
      <c r="A509" s="6">
        <v>10</v>
      </c>
      <c r="B509" s="6">
        <v>19</v>
      </c>
    </row>
    <row r="510" spans="1:2" x14ac:dyDescent="0.3">
      <c r="A510" s="5">
        <v>3</v>
      </c>
      <c r="B510" s="5">
        <v>26</v>
      </c>
    </row>
    <row r="511" spans="1:2" x14ac:dyDescent="0.3">
      <c r="A511" s="6">
        <v>21</v>
      </c>
      <c r="B511" s="6">
        <v>7</v>
      </c>
    </row>
    <row r="512" spans="1:2" x14ac:dyDescent="0.3">
      <c r="A512" s="5">
        <v>21</v>
      </c>
      <c r="B512" s="5">
        <v>7</v>
      </c>
    </row>
    <row r="513" spans="1:2" x14ac:dyDescent="0.3">
      <c r="A513" s="6">
        <v>6</v>
      </c>
      <c r="B513" s="6">
        <v>21</v>
      </c>
    </row>
    <row r="514" spans="1:2" x14ac:dyDescent="0.3">
      <c r="A514" s="5">
        <v>10</v>
      </c>
      <c r="B514" s="5">
        <v>17</v>
      </c>
    </row>
    <row r="515" spans="1:2" x14ac:dyDescent="0.3">
      <c r="A515" s="6">
        <v>20</v>
      </c>
      <c r="B515" s="6">
        <v>7</v>
      </c>
    </row>
    <row r="516" spans="1:2" x14ac:dyDescent="0.3">
      <c r="A516" s="5">
        <v>20</v>
      </c>
      <c r="B516" s="5">
        <v>7</v>
      </c>
    </row>
    <row r="517" spans="1:2" x14ac:dyDescent="0.3">
      <c r="A517" s="6">
        <v>14</v>
      </c>
      <c r="B517" s="6">
        <v>13</v>
      </c>
    </row>
    <row r="518" spans="1:2" x14ac:dyDescent="0.3">
      <c r="A518" s="5">
        <v>17</v>
      </c>
      <c r="B518" s="5">
        <v>10</v>
      </c>
    </row>
    <row r="519" spans="1:2" x14ac:dyDescent="0.3">
      <c r="A519" s="6">
        <v>13</v>
      </c>
      <c r="B519" s="6">
        <v>14</v>
      </c>
    </row>
    <row r="520" spans="1:2" x14ac:dyDescent="0.3">
      <c r="A520" s="5">
        <v>16</v>
      </c>
      <c r="B520" s="5">
        <v>10</v>
      </c>
    </row>
    <row r="521" spans="1:2" x14ac:dyDescent="0.3">
      <c r="A521" s="6">
        <v>19</v>
      </c>
      <c r="B521" s="6">
        <v>7</v>
      </c>
    </row>
    <row r="522" spans="1:2" x14ac:dyDescent="0.3">
      <c r="A522" s="5">
        <v>17</v>
      </c>
      <c r="B522" s="5">
        <v>9</v>
      </c>
    </row>
    <row r="523" spans="1:2" x14ac:dyDescent="0.3">
      <c r="A523" s="6">
        <v>10</v>
      </c>
      <c r="B523" s="6">
        <v>16</v>
      </c>
    </row>
    <row r="524" spans="1:2" x14ac:dyDescent="0.3">
      <c r="A524" s="5">
        <v>13</v>
      </c>
      <c r="B524" s="5">
        <v>10</v>
      </c>
    </row>
    <row r="525" spans="1:2" x14ac:dyDescent="0.3">
      <c r="A525" s="6">
        <v>23</v>
      </c>
      <c r="B525" s="6">
        <v>0</v>
      </c>
    </row>
    <row r="526" spans="1:2" x14ac:dyDescent="0.3">
      <c r="A526" s="5">
        <v>13</v>
      </c>
      <c r="B526" s="5">
        <v>10</v>
      </c>
    </row>
    <row r="527" spans="1:2" x14ac:dyDescent="0.3">
      <c r="A527" s="6">
        <v>13</v>
      </c>
      <c r="B527" s="6">
        <v>9</v>
      </c>
    </row>
    <row r="528" spans="1:2" x14ac:dyDescent="0.3">
      <c r="A528" s="5">
        <v>0</v>
      </c>
      <c r="B528" s="5">
        <v>21</v>
      </c>
    </row>
    <row r="529" spans="1:2" x14ac:dyDescent="0.3">
      <c r="A529" s="6">
        <v>7</v>
      </c>
      <c r="B529" s="6">
        <v>14</v>
      </c>
    </row>
    <row r="530" spans="1:2" x14ac:dyDescent="0.3">
      <c r="A530" s="5">
        <v>17</v>
      </c>
      <c r="B530" s="5">
        <v>3</v>
      </c>
    </row>
    <row r="531" spans="1:2" x14ac:dyDescent="0.3">
      <c r="A531" s="6">
        <v>3</v>
      </c>
      <c r="B531" s="6">
        <v>17</v>
      </c>
    </row>
    <row r="532" spans="1:2" x14ac:dyDescent="0.3">
      <c r="A532" s="5">
        <v>16</v>
      </c>
      <c r="B532" s="5">
        <v>3</v>
      </c>
    </row>
    <row r="533" spans="1:2" x14ac:dyDescent="0.3">
      <c r="A533" s="6">
        <v>13</v>
      </c>
      <c r="B533" s="6">
        <v>6</v>
      </c>
    </row>
    <row r="534" spans="1:2" x14ac:dyDescent="0.3">
      <c r="A534" s="5">
        <v>0</v>
      </c>
      <c r="B534" s="5">
        <v>17</v>
      </c>
    </row>
    <row r="535" spans="1:2" x14ac:dyDescent="0.3">
      <c r="A535" s="6">
        <v>6</v>
      </c>
      <c r="B535" s="6">
        <v>10</v>
      </c>
    </row>
    <row r="536" spans="1:2" x14ac:dyDescent="0.3">
      <c r="A536" s="5">
        <v>10</v>
      </c>
      <c r="B536" s="5">
        <v>6</v>
      </c>
    </row>
    <row r="537" spans="1:2" x14ac:dyDescent="0.3">
      <c r="A537" s="6">
        <v>13</v>
      </c>
      <c r="B537" s="6">
        <v>2</v>
      </c>
    </row>
    <row r="538" spans="1:2" x14ac:dyDescent="0.3">
      <c r="A538" s="5">
        <v>14</v>
      </c>
      <c r="B538" s="5">
        <v>0</v>
      </c>
    </row>
    <row r="539" spans="1:2" x14ac:dyDescent="0.3">
      <c r="A539" s="6">
        <v>10</v>
      </c>
      <c r="B539" s="6">
        <v>3</v>
      </c>
    </row>
    <row r="540" spans="1:2" x14ac:dyDescent="0.3">
      <c r="A540" s="5">
        <v>10</v>
      </c>
      <c r="B540" s="5">
        <v>3</v>
      </c>
    </row>
    <row r="541" spans="1:2" x14ac:dyDescent="0.3">
      <c r="A541" s="6">
        <v>0</v>
      </c>
      <c r="B541" s="6">
        <v>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4"/>
  <sheetViews>
    <sheetView tabSelected="1" workbookViewId="0">
      <selection activeCell="J44" sqref="J44"/>
    </sheetView>
  </sheetViews>
  <sheetFormatPr defaultRowHeight="14.4" x14ac:dyDescent="0.3"/>
  <cols>
    <col min="1" max="1" width="32.88671875" bestFit="1" customWidth="1"/>
    <col min="2" max="2" width="12.6640625" bestFit="1" customWidth="1"/>
    <col min="3" max="3" width="11.88671875" bestFit="1" customWidth="1"/>
    <col min="4" max="4" width="21.5546875" bestFit="1" customWidth="1"/>
    <col min="5" max="5" width="27" bestFit="1" customWidth="1"/>
  </cols>
  <sheetData>
    <row r="1" spans="1:5" x14ac:dyDescent="0.3">
      <c r="A1" t="s">
        <v>4778</v>
      </c>
      <c r="B1" t="s">
        <v>4779</v>
      </c>
      <c r="C1" t="s">
        <v>4780</v>
      </c>
      <c r="D1" t="s">
        <v>4781</v>
      </c>
      <c r="E1" t="s">
        <v>4782</v>
      </c>
    </row>
    <row r="2" spans="1:5" hidden="1" x14ac:dyDescent="0.3">
      <c r="A2" t="s">
        <v>407</v>
      </c>
      <c r="B2">
        <f>COUNTIF(Table2[[#All],[Winning Team]], Table7[[#This Row],[Team]])</f>
        <v>1</v>
      </c>
      <c r="C2">
        <f>COUNTIF(Table2[[#All],[Losing Team]], Table7[[#This Row],[Team]])</f>
        <v>0</v>
      </c>
      <c r="D2" s="1">
        <f>Table7[[#This Row],[Total Wins]]/SUM(Table7[[#This Row],[Total Wins]:[Total Loss]])</f>
        <v>1</v>
      </c>
      <c r="E2" t="b">
        <f>SUM(Table7[[#This Row],[Total Wins]:[Total Loss]])&gt;4</f>
        <v>0</v>
      </c>
    </row>
    <row r="3" spans="1:5" hidden="1" x14ac:dyDescent="0.3">
      <c r="A3" t="s">
        <v>237</v>
      </c>
      <c r="B3">
        <f>COUNTIF(Table2[[#All],[Winning Team]], Table7[[#This Row],[Team]])</f>
        <v>2</v>
      </c>
      <c r="C3">
        <f>COUNTIF(Table2[[#All],[Losing Team]], Table7[[#This Row],[Team]])</f>
        <v>0</v>
      </c>
      <c r="D3" s="1">
        <f>Table7[[#This Row],[Total Wins]]/SUM(Table7[[#This Row],[Total Wins]:[Total Loss]])</f>
        <v>1</v>
      </c>
      <c r="E3" t="b">
        <f>SUM(Table7[[#This Row],[Total Wins]:[Total Loss]])&gt;4</f>
        <v>0</v>
      </c>
    </row>
    <row r="4" spans="1:5" hidden="1" x14ac:dyDescent="0.3">
      <c r="A4" t="s">
        <v>319</v>
      </c>
      <c r="B4">
        <f>COUNTIF(Table2[[#All],[Winning Team]], Table7[[#This Row],[Team]])</f>
        <v>1</v>
      </c>
      <c r="C4">
        <f>COUNTIF(Table2[[#All],[Losing Team]], Table7[[#This Row],[Team]])</f>
        <v>0</v>
      </c>
      <c r="D4" s="1">
        <f>Table7[[#This Row],[Total Wins]]/SUM(Table7[[#This Row],[Total Wins]:[Total Loss]])</f>
        <v>1</v>
      </c>
      <c r="E4" t="b">
        <f>SUM(Table7[[#This Row],[Total Wins]:[Total Loss]])&gt;4</f>
        <v>0</v>
      </c>
    </row>
    <row r="5" spans="1:5" hidden="1" x14ac:dyDescent="0.3">
      <c r="A5" t="s">
        <v>264</v>
      </c>
      <c r="B5">
        <f>COUNTIF(Table2[[#All],[Winning Team]], Table7[[#This Row],[Team]])</f>
        <v>1</v>
      </c>
      <c r="C5">
        <f>COUNTIF(Table2[[#All],[Losing Team]], Table7[[#This Row],[Team]])</f>
        <v>0</v>
      </c>
      <c r="D5" s="1">
        <f>Table7[[#This Row],[Total Wins]]/SUM(Table7[[#This Row],[Total Wins]:[Total Loss]])</f>
        <v>1</v>
      </c>
      <c r="E5" t="b">
        <f>SUM(Table7[[#This Row],[Total Wins]:[Total Loss]])&gt;4</f>
        <v>0</v>
      </c>
    </row>
    <row r="6" spans="1:5" hidden="1" x14ac:dyDescent="0.3">
      <c r="A6" t="s">
        <v>115</v>
      </c>
      <c r="B6">
        <f>COUNTIF(Table2[[#All],[Winning Team]], Table7[[#This Row],[Team]])</f>
        <v>3</v>
      </c>
      <c r="C6">
        <f>COUNTIF(Table2[[#All],[Losing Team]], Table7[[#This Row],[Team]])</f>
        <v>0</v>
      </c>
      <c r="D6" s="1">
        <f>Table7[[#This Row],[Total Wins]]/SUM(Table7[[#This Row],[Total Wins]:[Total Loss]])</f>
        <v>1</v>
      </c>
      <c r="E6" t="b">
        <f>SUM(Table7[[#This Row],[Total Wins]:[Total Loss]])&gt;4</f>
        <v>0</v>
      </c>
    </row>
    <row r="7" spans="1:5" hidden="1" x14ac:dyDescent="0.3">
      <c r="A7" t="s">
        <v>1033</v>
      </c>
      <c r="B7">
        <f>COUNTIF(Table2[[#All],[Winning Team]], Table7[[#This Row],[Team]])</f>
        <v>2</v>
      </c>
      <c r="C7">
        <f>COUNTIF(Table2[[#All],[Losing Team]], Table7[[#This Row],[Team]])</f>
        <v>0</v>
      </c>
      <c r="D7" s="1">
        <f>Table7[[#This Row],[Total Wins]]/SUM(Table7[[#This Row],[Total Wins]:[Total Loss]])</f>
        <v>1</v>
      </c>
      <c r="E7" t="b">
        <f>SUM(Table7[[#This Row],[Total Wins]:[Total Loss]])&gt;4</f>
        <v>0</v>
      </c>
    </row>
    <row r="8" spans="1:5" hidden="1" x14ac:dyDescent="0.3">
      <c r="A8" t="s">
        <v>949</v>
      </c>
      <c r="B8">
        <f>COUNTIF(Table2[[#All],[Winning Team]], Table7[[#This Row],[Team]])</f>
        <v>3</v>
      </c>
      <c r="C8">
        <f>COUNTIF(Table2[[#All],[Losing Team]], Table7[[#This Row],[Team]])</f>
        <v>0</v>
      </c>
      <c r="D8" s="1">
        <f>Table7[[#This Row],[Total Wins]]/SUM(Table7[[#This Row],[Total Wins]:[Total Loss]])</f>
        <v>1</v>
      </c>
      <c r="E8" t="b">
        <f>SUM(Table7[[#This Row],[Total Wins]:[Total Loss]])&gt;4</f>
        <v>0</v>
      </c>
    </row>
    <row r="9" spans="1:5" hidden="1" x14ac:dyDescent="0.3">
      <c r="A9" t="s">
        <v>1730</v>
      </c>
      <c r="B9">
        <f>COUNTIF(Table2[[#All],[Winning Team]], Table7[[#This Row],[Team]])</f>
        <v>1</v>
      </c>
      <c r="C9">
        <f>COUNTIF(Table2[[#All],[Losing Team]], Table7[[#This Row],[Team]])</f>
        <v>0</v>
      </c>
      <c r="D9" s="1">
        <f>Table7[[#This Row],[Total Wins]]/SUM(Table7[[#This Row],[Total Wins]:[Total Loss]])</f>
        <v>1</v>
      </c>
      <c r="E9" t="b">
        <f>SUM(Table7[[#This Row],[Total Wins]:[Total Loss]])&gt;4</f>
        <v>0</v>
      </c>
    </row>
    <row r="10" spans="1:5" hidden="1" x14ac:dyDescent="0.3">
      <c r="A10" t="s">
        <v>2596</v>
      </c>
      <c r="B10">
        <f>COUNTIF(Table2[[#All],[Winning Team]], Table7[[#This Row],[Team]])</f>
        <v>1</v>
      </c>
      <c r="C10">
        <f>COUNTIF(Table2[[#All],[Losing Team]], Table7[[#This Row],[Team]])</f>
        <v>0</v>
      </c>
      <c r="D10" s="1">
        <f>Table7[[#This Row],[Total Wins]]/SUM(Table7[[#This Row],[Total Wins]:[Total Loss]])</f>
        <v>1</v>
      </c>
      <c r="E10" t="b">
        <f>SUM(Table7[[#This Row],[Total Wins]:[Total Loss]])&gt;4</f>
        <v>0</v>
      </c>
    </row>
    <row r="11" spans="1:5" hidden="1" x14ac:dyDescent="0.3">
      <c r="A11" t="s">
        <v>2978</v>
      </c>
      <c r="B11">
        <f>COUNTIF(Table2[[#All],[Winning Team]], Table7[[#This Row],[Team]])</f>
        <v>2</v>
      </c>
      <c r="C11">
        <f>COUNTIF(Table2[[#All],[Losing Team]], Table7[[#This Row],[Team]])</f>
        <v>0</v>
      </c>
      <c r="D11" s="1">
        <f>Table7[[#This Row],[Total Wins]]/SUM(Table7[[#This Row],[Total Wins]:[Total Loss]])</f>
        <v>1</v>
      </c>
      <c r="E11" t="b">
        <f>SUM(Table7[[#This Row],[Total Wins]:[Total Loss]])&gt;4</f>
        <v>0</v>
      </c>
    </row>
    <row r="12" spans="1:5" hidden="1" x14ac:dyDescent="0.3">
      <c r="A12" t="s">
        <v>3825</v>
      </c>
      <c r="B12">
        <f>COUNTIF(Table2[[#All],[Winning Team]], Table7[[#This Row],[Team]])</f>
        <v>1</v>
      </c>
      <c r="C12">
        <f>COUNTIF(Table2[[#All],[Losing Team]], Table7[[#This Row],[Team]])</f>
        <v>0</v>
      </c>
      <c r="D12" s="1">
        <f>Table7[[#This Row],[Total Wins]]/SUM(Table7[[#This Row],[Total Wins]:[Total Loss]])</f>
        <v>1</v>
      </c>
      <c r="E12" t="b">
        <f>SUM(Table7[[#This Row],[Total Wins]:[Total Loss]])&gt;4</f>
        <v>0</v>
      </c>
    </row>
    <row r="13" spans="1:5" hidden="1" x14ac:dyDescent="0.3">
      <c r="A13" t="s">
        <v>4055</v>
      </c>
      <c r="B13">
        <f>COUNTIF(Table2[[#All],[Winning Team]], Table7[[#This Row],[Team]])</f>
        <v>1</v>
      </c>
      <c r="C13">
        <f>COUNTIF(Table2[[#All],[Losing Team]], Table7[[#This Row],[Team]])</f>
        <v>0</v>
      </c>
      <c r="D13" s="1">
        <f>Table7[[#This Row],[Total Wins]]/SUM(Table7[[#This Row],[Total Wins]:[Total Loss]])</f>
        <v>1</v>
      </c>
      <c r="E13" t="b">
        <f>SUM(Table7[[#This Row],[Total Wins]:[Total Loss]])&gt;4</f>
        <v>0</v>
      </c>
    </row>
    <row r="14" spans="1:5" hidden="1" x14ac:dyDescent="0.3">
      <c r="A14" t="s">
        <v>4524</v>
      </c>
      <c r="B14">
        <f>COUNTIF(Table2[[#All],[Winning Team]], Table7[[#This Row],[Team]])</f>
        <v>1</v>
      </c>
      <c r="C14">
        <f>COUNTIF(Table2[[#All],[Losing Team]], Table7[[#This Row],[Team]])</f>
        <v>0</v>
      </c>
      <c r="D14" s="1">
        <f>Table7[[#This Row],[Total Wins]]/SUM(Table7[[#This Row],[Total Wins]:[Total Loss]])</f>
        <v>1</v>
      </c>
      <c r="E14" t="b">
        <f>SUM(Table7[[#This Row],[Total Wins]:[Total Loss]])&gt;4</f>
        <v>0</v>
      </c>
    </row>
    <row r="15" spans="1:5" x14ac:dyDescent="0.3">
      <c r="A15" t="s">
        <v>554</v>
      </c>
      <c r="B15">
        <f>COUNTIF(Table2[[#All],[Winning Team]], Table7[[#This Row],[Team]])</f>
        <v>12</v>
      </c>
      <c r="C15">
        <f>COUNTIF(Table2[[#All],[Losing Team]], Table7[[#This Row],[Team]])</f>
        <v>1</v>
      </c>
      <c r="D15" s="1">
        <f>Table7[[#This Row],[Total Wins]]/SUM(Table7[[#This Row],[Total Wins]:[Total Loss]])</f>
        <v>0.92307692307692313</v>
      </c>
      <c r="E15" t="b">
        <f>SUM(Table7[[#This Row],[Total Wins]:[Total Loss]])&gt;4</f>
        <v>1</v>
      </c>
    </row>
    <row r="16" spans="1:5" x14ac:dyDescent="0.3">
      <c r="A16" t="s">
        <v>1078</v>
      </c>
      <c r="B16">
        <f>COUNTIF(Table2[[#All],[Winning Team]], Table7[[#This Row],[Team]])</f>
        <v>8</v>
      </c>
      <c r="C16">
        <f>COUNTIF(Table2[[#All],[Losing Team]], Table7[[#This Row],[Team]])</f>
        <v>1</v>
      </c>
      <c r="D16" s="1">
        <f>Table7[[#This Row],[Total Wins]]/SUM(Table7[[#This Row],[Total Wins]:[Total Loss]])</f>
        <v>0.88888888888888884</v>
      </c>
      <c r="E16" t="b">
        <f>SUM(Table7[[#This Row],[Total Wins]:[Total Loss]])&gt;4</f>
        <v>1</v>
      </c>
    </row>
    <row r="17" spans="1:5" x14ac:dyDescent="0.3">
      <c r="A17" t="s">
        <v>2210</v>
      </c>
      <c r="B17">
        <f>COUNTIF(Table2[[#All],[Winning Team]], Table7[[#This Row],[Team]])</f>
        <v>5</v>
      </c>
      <c r="C17">
        <f>COUNTIF(Table2[[#All],[Losing Team]], Table7[[#This Row],[Team]])</f>
        <v>1</v>
      </c>
      <c r="D17" s="1">
        <f>Table7[[#This Row],[Total Wins]]/SUM(Table7[[#This Row],[Total Wins]:[Total Loss]])</f>
        <v>0.83333333333333337</v>
      </c>
      <c r="E17" t="b">
        <f>SUM(Table7[[#This Row],[Total Wins]:[Total Loss]])&gt;4</f>
        <v>1</v>
      </c>
    </row>
    <row r="18" spans="1:5" x14ac:dyDescent="0.3">
      <c r="A18" t="s">
        <v>189</v>
      </c>
      <c r="B18">
        <f>COUNTIF(Table2[[#All],[Winning Team]], Table7[[#This Row],[Team]])</f>
        <v>4</v>
      </c>
      <c r="C18">
        <f>COUNTIF(Table2[[#All],[Losing Team]], Table7[[#This Row],[Team]])</f>
        <v>1</v>
      </c>
      <c r="D18" s="1">
        <f>Table7[[#This Row],[Total Wins]]/SUM(Table7[[#This Row],[Total Wins]:[Total Loss]])</f>
        <v>0.8</v>
      </c>
      <c r="E18" t="b">
        <f>SUM(Table7[[#This Row],[Total Wins]:[Total Loss]])&gt;4</f>
        <v>1</v>
      </c>
    </row>
    <row r="19" spans="1:5" x14ac:dyDescent="0.3">
      <c r="A19" t="s">
        <v>343</v>
      </c>
      <c r="B19">
        <f>COUNTIF(Table2[[#All],[Winning Team]], Table7[[#This Row],[Team]])</f>
        <v>7</v>
      </c>
      <c r="C19">
        <f>COUNTIF(Table2[[#All],[Losing Team]], Table7[[#This Row],[Team]])</f>
        <v>2</v>
      </c>
      <c r="D19" s="1">
        <f>Table7[[#This Row],[Total Wins]]/SUM(Table7[[#This Row],[Total Wins]:[Total Loss]])</f>
        <v>0.77777777777777779</v>
      </c>
      <c r="E19" t="b">
        <f>SUM(Table7[[#This Row],[Total Wins]:[Total Loss]])&gt;4</f>
        <v>1</v>
      </c>
    </row>
    <row r="20" spans="1:5" hidden="1" x14ac:dyDescent="0.3">
      <c r="A20" t="s">
        <v>2016</v>
      </c>
      <c r="B20">
        <f>COUNTIF(Table2[[#All],[Winning Team]], Table7[[#This Row],[Team]])</f>
        <v>3</v>
      </c>
      <c r="C20">
        <f>COUNTIF(Table2[[#All],[Losing Team]], Table7[[#This Row],[Team]])</f>
        <v>1</v>
      </c>
      <c r="D20" s="1">
        <f>Table7[[#This Row],[Total Wins]]/SUM(Table7[[#This Row],[Total Wins]:[Total Loss]])</f>
        <v>0.75</v>
      </c>
      <c r="E20" t="b">
        <f>SUM(Table7[[#This Row],[Total Wins]:[Total Loss]])&gt;4</f>
        <v>0</v>
      </c>
    </row>
    <row r="21" spans="1:5" hidden="1" x14ac:dyDescent="0.3">
      <c r="A21" t="s">
        <v>1777</v>
      </c>
      <c r="B21">
        <f>COUNTIF(Table2[[#All],[Winning Team]], Table7[[#This Row],[Team]])</f>
        <v>3</v>
      </c>
      <c r="C21">
        <f>COUNTIF(Table2[[#All],[Losing Team]], Table7[[#This Row],[Team]])</f>
        <v>1</v>
      </c>
      <c r="D21" s="1">
        <f>Table7[[#This Row],[Total Wins]]/SUM(Table7[[#This Row],[Total Wins]:[Total Loss]])</f>
        <v>0.75</v>
      </c>
      <c r="E21" t="b">
        <f>SUM(Table7[[#This Row],[Total Wins]:[Total Loss]])&gt;4</f>
        <v>0</v>
      </c>
    </row>
    <row r="22" spans="1:5" hidden="1" x14ac:dyDescent="0.3">
      <c r="A22" t="s">
        <v>3087</v>
      </c>
      <c r="B22">
        <f>COUNTIF(Table2[[#All],[Winning Team]], Table7[[#This Row],[Team]])</f>
        <v>3</v>
      </c>
      <c r="C22">
        <f>COUNTIF(Table2[[#All],[Losing Team]], Table7[[#This Row],[Team]])</f>
        <v>1</v>
      </c>
      <c r="D22" s="1">
        <f>Table7[[#This Row],[Total Wins]]/SUM(Table7[[#This Row],[Total Wins]:[Total Loss]])</f>
        <v>0.75</v>
      </c>
      <c r="E22" t="b">
        <f>SUM(Table7[[#This Row],[Total Wins]:[Total Loss]])&gt;4</f>
        <v>0</v>
      </c>
    </row>
    <row r="23" spans="1:5" x14ac:dyDescent="0.3">
      <c r="A23" t="s">
        <v>1982</v>
      </c>
      <c r="B23">
        <f>COUNTIF(Table2[[#All],[Winning Team]], Table7[[#This Row],[Team]])</f>
        <v>5</v>
      </c>
      <c r="C23">
        <f>COUNTIF(Table2[[#All],[Losing Team]], Table7[[#This Row],[Team]])</f>
        <v>2</v>
      </c>
      <c r="D23" s="1">
        <f>Table7[[#This Row],[Total Wins]]/SUM(Table7[[#This Row],[Total Wins]:[Total Loss]])</f>
        <v>0.7142857142857143</v>
      </c>
      <c r="E23" t="b">
        <f>SUM(Table7[[#This Row],[Total Wins]:[Total Loss]])&gt;4</f>
        <v>1</v>
      </c>
    </row>
    <row r="24" spans="1:5" x14ac:dyDescent="0.3">
      <c r="A24" t="s">
        <v>648</v>
      </c>
      <c r="B24">
        <f>COUNTIF(Table2[[#All],[Winning Team]], Table7[[#This Row],[Team]])</f>
        <v>12</v>
      </c>
      <c r="C24">
        <f>COUNTIF(Table2[[#All],[Losing Team]], Table7[[#This Row],[Team]])</f>
        <v>5</v>
      </c>
      <c r="D24" s="1">
        <f>Table7[[#This Row],[Total Wins]]/SUM(Table7[[#This Row],[Total Wins]:[Total Loss]])</f>
        <v>0.70588235294117652</v>
      </c>
      <c r="E24" t="b">
        <f>SUM(Table7[[#This Row],[Total Wins]:[Total Loss]])&gt;4</f>
        <v>1</v>
      </c>
    </row>
    <row r="25" spans="1:5" x14ac:dyDescent="0.3">
      <c r="A25" t="s">
        <v>1749</v>
      </c>
      <c r="B25">
        <f>COUNTIF(Table2[[#All],[Winning Team]], Table7[[#This Row],[Team]])</f>
        <v>7</v>
      </c>
      <c r="C25">
        <f>COUNTIF(Table2[[#All],[Losing Team]], Table7[[#This Row],[Team]])</f>
        <v>3</v>
      </c>
      <c r="D25" s="1">
        <f>Table7[[#This Row],[Total Wins]]/SUM(Table7[[#This Row],[Total Wins]:[Total Loss]])</f>
        <v>0.7</v>
      </c>
      <c r="E25" t="b">
        <f>SUM(Table7[[#This Row],[Total Wins]:[Total Loss]])&gt;4</f>
        <v>1</v>
      </c>
    </row>
    <row r="26" spans="1:5" x14ac:dyDescent="0.3">
      <c r="A26" t="s">
        <v>650</v>
      </c>
      <c r="B26">
        <f>COUNTIF(Table2[[#All],[Winning Team]], Table7[[#This Row],[Team]])</f>
        <v>9</v>
      </c>
      <c r="C26">
        <f>COUNTIF(Table2[[#All],[Losing Team]], Table7[[#This Row],[Team]])</f>
        <v>4</v>
      </c>
      <c r="D26" s="1">
        <f>Table7[[#This Row],[Total Wins]]/SUM(Table7[[#This Row],[Total Wins]:[Total Loss]])</f>
        <v>0.69230769230769229</v>
      </c>
      <c r="E26" t="b">
        <f>SUM(Table7[[#This Row],[Total Wins]:[Total Loss]])&gt;4</f>
        <v>1</v>
      </c>
    </row>
    <row r="27" spans="1:5" x14ac:dyDescent="0.3">
      <c r="A27" t="s">
        <v>863</v>
      </c>
      <c r="B27">
        <f>COUNTIF(Table2[[#All],[Winning Team]], Table7[[#This Row],[Team]])</f>
        <v>9</v>
      </c>
      <c r="C27">
        <f>COUNTIF(Table2[[#All],[Losing Team]], Table7[[#This Row],[Team]])</f>
        <v>4</v>
      </c>
      <c r="D27" s="1">
        <f>Table7[[#This Row],[Total Wins]]/SUM(Table7[[#This Row],[Total Wins]:[Total Loss]])</f>
        <v>0.69230769230769229</v>
      </c>
      <c r="E27" t="b">
        <f>SUM(Table7[[#This Row],[Total Wins]:[Total Loss]])&gt;4</f>
        <v>1</v>
      </c>
    </row>
    <row r="28" spans="1:5" x14ac:dyDescent="0.3">
      <c r="A28" t="s">
        <v>787</v>
      </c>
      <c r="B28">
        <f>COUNTIF(Table2[[#All],[Winning Team]], Table7[[#This Row],[Team]])</f>
        <v>10</v>
      </c>
      <c r="C28">
        <f>COUNTIF(Table2[[#All],[Losing Team]], Table7[[#This Row],[Team]])</f>
        <v>5</v>
      </c>
      <c r="D28" s="1">
        <f>Table7[[#This Row],[Total Wins]]/SUM(Table7[[#This Row],[Total Wins]:[Total Loss]])</f>
        <v>0.66666666666666663</v>
      </c>
      <c r="E28" t="b">
        <f>SUM(Table7[[#This Row],[Total Wins]:[Total Loss]])&gt;4</f>
        <v>1</v>
      </c>
    </row>
    <row r="29" spans="1:5" hidden="1" x14ac:dyDescent="0.3">
      <c r="A29" t="s">
        <v>141</v>
      </c>
      <c r="B29">
        <f>COUNTIF(Table2[[#All],[Winning Team]], Table7[[#This Row],[Team]])</f>
        <v>2</v>
      </c>
      <c r="C29">
        <f>COUNTIF(Table2[[#All],[Losing Team]], Table7[[#This Row],[Team]])</f>
        <v>1</v>
      </c>
      <c r="D29" s="1">
        <f>Table7[[#This Row],[Total Wins]]/SUM(Table7[[#This Row],[Total Wins]:[Total Loss]])</f>
        <v>0.66666666666666663</v>
      </c>
      <c r="E29" t="b">
        <f>SUM(Table7[[#This Row],[Total Wins]:[Total Loss]])&gt;4</f>
        <v>0</v>
      </c>
    </row>
    <row r="30" spans="1:5" x14ac:dyDescent="0.3">
      <c r="A30" t="s">
        <v>380</v>
      </c>
      <c r="B30">
        <f>COUNTIF(Table2[[#All],[Winning Team]], Table7[[#This Row],[Team]])</f>
        <v>8</v>
      </c>
      <c r="C30">
        <f>COUNTIF(Table2[[#All],[Losing Team]], Table7[[#This Row],[Team]])</f>
        <v>4</v>
      </c>
      <c r="D30" s="1">
        <f>Table7[[#This Row],[Total Wins]]/SUM(Table7[[#This Row],[Total Wins]:[Total Loss]])</f>
        <v>0.66666666666666663</v>
      </c>
      <c r="E30" t="b">
        <f>SUM(Table7[[#This Row],[Total Wins]:[Total Loss]])&gt;4</f>
        <v>1</v>
      </c>
    </row>
    <row r="31" spans="1:5" hidden="1" x14ac:dyDescent="0.3">
      <c r="A31" t="s">
        <v>991</v>
      </c>
      <c r="B31">
        <f>COUNTIF(Table2[[#All],[Winning Team]], Table7[[#This Row],[Team]])</f>
        <v>2</v>
      </c>
      <c r="C31">
        <f>COUNTIF(Table2[[#All],[Losing Team]], Table7[[#This Row],[Team]])</f>
        <v>1</v>
      </c>
      <c r="D31" s="1">
        <f>Table7[[#This Row],[Total Wins]]/SUM(Table7[[#This Row],[Total Wins]:[Total Loss]])</f>
        <v>0.66666666666666663</v>
      </c>
      <c r="E31" t="b">
        <f>SUM(Table7[[#This Row],[Total Wins]:[Total Loss]])&gt;4</f>
        <v>0</v>
      </c>
    </row>
    <row r="32" spans="1:5" hidden="1" x14ac:dyDescent="0.3">
      <c r="A32" t="s">
        <v>1292</v>
      </c>
      <c r="B32">
        <f>COUNTIF(Table2[[#All],[Winning Team]], Table7[[#This Row],[Team]])</f>
        <v>2</v>
      </c>
      <c r="C32">
        <f>COUNTIF(Table2[[#All],[Losing Team]], Table7[[#This Row],[Team]])</f>
        <v>1</v>
      </c>
      <c r="D32" s="1">
        <f>Table7[[#This Row],[Total Wins]]/SUM(Table7[[#This Row],[Total Wins]:[Total Loss]])</f>
        <v>0.66666666666666663</v>
      </c>
      <c r="E32" t="b">
        <f>SUM(Table7[[#This Row],[Total Wins]:[Total Loss]])&gt;4</f>
        <v>0</v>
      </c>
    </row>
    <row r="33" spans="1:5" x14ac:dyDescent="0.3">
      <c r="A33" t="s">
        <v>64</v>
      </c>
      <c r="B33">
        <f>COUNTIF(Table2[[#All],[Winning Team]], Table7[[#This Row],[Team]])</f>
        <v>4</v>
      </c>
      <c r="C33">
        <f>COUNTIF(Table2[[#All],[Losing Team]], Table7[[#This Row],[Team]])</f>
        <v>2</v>
      </c>
      <c r="D33" s="1">
        <f>Table7[[#This Row],[Total Wins]]/SUM(Table7[[#This Row],[Total Wins]:[Total Loss]])</f>
        <v>0.66666666666666663</v>
      </c>
      <c r="E33" t="b">
        <f>SUM(Table7[[#This Row],[Total Wins]:[Total Loss]])&gt;4</f>
        <v>1</v>
      </c>
    </row>
    <row r="34" spans="1:5" x14ac:dyDescent="0.3">
      <c r="A34" t="s">
        <v>1153</v>
      </c>
      <c r="B34">
        <f>COUNTIF(Table2[[#All],[Winning Team]], Table7[[#This Row],[Team]])</f>
        <v>6</v>
      </c>
      <c r="C34">
        <f>COUNTIF(Table2[[#All],[Losing Team]], Table7[[#This Row],[Team]])</f>
        <v>3</v>
      </c>
      <c r="D34" s="1">
        <f>Table7[[#This Row],[Total Wins]]/SUM(Table7[[#This Row],[Total Wins]:[Total Loss]])</f>
        <v>0.66666666666666663</v>
      </c>
      <c r="E34" t="b">
        <f>SUM(Table7[[#This Row],[Total Wins]:[Total Loss]])&gt;4</f>
        <v>1</v>
      </c>
    </row>
    <row r="35" spans="1:5" x14ac:dyDescent="0.3">
      <c r="A35" t="s">
        <v>281</v>
      </c>
      <c r="B35">
        <f>COUNTIF(Table2[[#All],[Winning Team]], Table7[[#This Row],[Team]])</f>
        <v>4</v>
      </c>
      <c r="C35">
        <f>COUNTIF(Table2[[#All],[Losing Team]], Table7[[#This Row],[Team]])</f>
        <v>2</v>
      </c>
      <c r="D35" s="1">
        <f>Table7[[#This Row],[Total Wins]]/SUM(Table7[[#This Row],[Total Wins]:[Total Loss]])</f>
        <v>0.66666666666666663</v>
      </c>
      <c r="E35" t="b">
        <f>SUM(Table7[[#This Row],[Total Wins]:[Total Loss]])&gt;4</f>
        <v>1</v>
      </c>
    </row>
    <row r="36" spans="1:5" x14ac:dyDescent="0.3">
      <c r="A36" t="s">
        <v>767</v>
      </c>
      <c r="B36">
        <f>COUNTIF(Table2[[#All],[Winning Team]], Table7[[#This Row],[Team]])</f>
        <v>11</v>
      </c>
      <c r="C36">
        <f>COUNTIF(Table2[[#All],[Losing Team]], Table7[[#This Row],[Team]])</f>
        <v>6</v>
      </c>
      <c r="D36" s="1">
        <f>Table7[[#This Row],[Total Wins]]/SUM(Table7[[#This Row],[Total Wins]:[Total Loss]])</f>
        <v>0.6470588235294118</v>
      </c>
      <c r="E36" t="b">
        <f>SUM(Table7[[#This Row],[Total Wins]:[Total Loss]])&gt;4</f>
        <v>1</v>
      </c>
    </row>
    <row r="37" spans="1:5" x14ac:dyDescent="0.3">
      <c r="A37" t="s">
        <v>882</v>
      </c>
      <c r="B37">
        <f>COUNTIF(Table2[[#All],[Winning Team]], Table7[[#This Row],[Team]])</f>
        <v>9</v>
      </c>
      <c r="C37">
        <f>COUNTIF(Table2[[#All],[Losing Team]], Table7[[#This Row],[Team]])</f>
        <v>5</v>
      </c>
      <c r="D37" s="1">
        <f>Table7[[#This Row],[Total Wins]]/SUM(Table7[[#This Row],[Total Wins]:[Total Loss]])</f>
        <v>0.6428571428571429</v>
      </c>
      <c r="E37" t="b">
        <f>SUM(Table7[[#This Row],[Total Wins]:[Total Loss]])&gt;4</f>
        <v>1</v>
      </c>
    </row>
    <row r="38" spans="1:5" x14ac:dyDescent="0.3">
      <c r="A38" t="s">
        <v>1181</v>
      </c>
      <c r="B38">
        <f>COUNTIF(Table2[[#All],[Winning Team]], Table7[[#This Row],[Team]])</f>
        <v>9</v>
      </c>
      <c r="C38">
        <f>COUNTIF(Table2[[#All],[Losing Team]], Table7[[#This Row],[Team]])</f>
        <v>5</v>
      </c>
      <c r="D38" s="1">
        <f>Table7[[#This Row],[Total Wins]]/SUM(Table7[[#This Row],[Total Wins]:[Total Loss]])</f>
        <v>0.6428571428571429</v>
      </c>
      <c r="E38" t="b">
        <f>SUM(Table7[[#This Row],[Total Wins]:[Total Loss]])&gt;4</f>
        <v>1</v>
      </c>
    </row>
    <row r="39" spans="1:5" x14ac:dyDescent="0.3">
      <c r="A39" t="s">
        <v>1542</v>
      </c>
      <c r="B39">
        <f>COUNTIF(Table2[[#All],[Winning Team]], Table7[[#This Row],[Team]])</f>
        <v>9</v>
      </c>
      <c r="C39">
        <f>COUNTIF(Table2[[#All],[Losing Team]], Table7[[#This Row],[Team]])</f>
        <v>5</v>
      </c>
      <c r="D39" s="1">
        <f>Table7[[#This Row],[Total Wins]]/SUM(Table7[[#This Row],[Total Wins]:[Total Loss]])</f>
        <v>0.6428571428571429</v>
      </c>
      <c r="E39" t="b">
        <f>SUM(Table7[[#This Row],[Total Wins]:[Total Loss]])&gt;4</f>
        <v>1</v>
      </c>
    </row>
    <row r="40" spans="1:5" x14ac:dyDescent="0.3">
      <c r="A40" t="s">
        <v>365</v>
      </c>
      <c r="B40">
        <f>COUNTIF(Table2[[#All],[Winning Team]], Table7[[#This Row],[Team]])</f>
        <v>9</v>
      </c>
      <c r="C40">
        <f>COUNTIF(Table2[[#All],[Losing Team]], Table7[[#This Row],[Team]])</f>
        <v>5</v>
      </c>
      <c r="D40" s="1">
        <f>Table7[[#This Row],[Total Wins]]/SUM(Table7[[#This Row],[Total Wins]:[Total Loss]])</f>
        <v>0.6428571428571429</v>
      </c>
      <c r="E40" t="b">
        <f>SUM(Table7[[#This Row],[Total Wins]:[Total Loss]])&gt;4</f>
        <v>1</v>
      </c>
    </row>
    <row r="41" spans="1:5" x14ac:dyDescent="0.3">
      <c r="A41" t="s">
        <v>477</v>
      </c>
      <c r="B41">
        <f>COUNTIF(Table2[[#All],[Winning Team]], Table7[[#This Row],[Team]])</f>
        <v>10</v>
      </c>
      <c r="C41">
        <f>COUNTIF(Table2[[#All],[Losing Team]], Table7[[#This Row],[Team]])</f>
        <v>6</v>
      </c>
      <c r="D41" s="1">
        <f>Table7[[#This Row],[Total Wins]]/SUM(Table7[[#This Row],[Total Wins]:[Total Loss]])</f>
        <v>0.625</v>
      </c>
      <c r="E41" t="b">
        <f>SUM(Table7[[#This Row],[Total Wins]:[Total Loss]])&gt;4</f>
        <v>1</v>
      </c>
    </row>
    <row r="42" spans="1:5" x14ac:dyDescent="0.3">
      <c r="A42" t="s">
        <v>138</v>
      </c>
      <c r="B42">
        <f>COUNTIF(Table2[[#All],[Winning Team]], Table7[[#This Row],[Team]])</f>
        <v>5</v>
      </c>
      <c r="C42">
        <f>COUNTIF(Table2[[#All],[Losing Team]], Table7[[#This Row],[Team]])</f>
        <v>3</v>
      </c>
      <c r="D42" s="1">
        <f>Table7[[#This Row],[Total Wins]]/SUM(Table7[[#This Row],[Total Wins]:[Total Loss]])</f>
        <v>0.625</v>
      </c>
      <c r="E42" t="b">
        <f>SUM(Table7[[#This Row],[Total Wins]:[Total Loss]])&gt;4</f>
        <v>1</v>
      </c>
    </row>
    <row r="43" spans="1:5" x14ac:dyDescent="0.3">
      <c r="A43" t="s">
        <v>1473</v>
      </c>
      <c r="B43">
        <f>COUNTIF(Table2[[#All],[Winning Team]], Table7[[#This Row],[Team]])</f>
        <v>5</v>
      </c>
      <c r="C43">
        <f>COUNTIF(Table2[[#All],[Losing Team]], Table7[[#This Row],[Team]])</f>
        <v>3</v>
      </c>
      <c r="D43" s="1">
        <f>Table7[[#This Row],[Total Wins]]/SUM(Table7[[#This Row],[Total Wins]:[Total Loss]])</f>
        <v>0.625</v>
      </c>
      <c r="E43" t="b">
        <f>SUM(Table7[[#This Row],[Total Wins]:[Total Loss]])&gt;4</f>
        <v>1</v>
      </c>
    </row>
    <row r="44" spans="1:5" x14ac:dyDescent="0.3">
      <c r="A44" t="s">
        <v>383</v>
      </c>
      <c r="B44">
        <f>COUNTIF(Table2[[#All],[Winning Team]], Table7[[#This Row],[Team]])</f>
        <v>3</v>
      </c>
      <c r="C44">
        <f>COUNTIF(Table2[[#All],[Losing Team]], Table7[[#This Row],[Team]])</f>
        <v>2</v>
      </c>
      <c r="D44" s="1">
        <f>Table7[[#This Row],[Total Wins]]/SUM(Table7[[#This Row],[Total Wins]:[Total Loss]])</f>
        <v>0.6</v>
      </c>
      <c r="E44" t="b">
        <f>SUM(Table7[[#This Row],[Total Wins]:[Total Loss]])&gt;4</f>
        <v>1</v>
      </c>
    </row>
    <row r="45" spans="1:5" x14ac:dyDescent="0.3">
      <c r="A45" t="s">
        <v>165</v>
      </c>
      <c r="B45">
        <f>COUNTIF(Table2[[#All],[Winning Team]], Table7[[#This Row],[Team]])</f>
        <v>6</v>
      </c>
      <c r="C45">
        <f>COUNTIF(Table2[[#All],[Losing Team]], Table7[[#This Row],[Team]])</f>
        <v>4</v>
      </c>
      <c r="D45" s="1">
        <f>Table7[[#This Row],[Total Wins]]/SUM(Table7[[#This Row],[Total Wins]:[Total Loss]])</f>
        <v>0.6</v>
      </c>
      <c r="E45" t="b">
        <f>SUM(Table7[[#This Row],[Total Wins]:[Total Loss]])&gt;4</f>
        <v>1</v>
      </c>
    </row>
    <row r="46" spans="1:5" x14ac:dyDescent="0.3">
      <c r="A46" t="s">
        <v>1451</v>
      </c>
      <c r="B46">
        <f>COUNTIF(Table2[[#All],[Winning Team]], Table7[[#This Row],[Team]])</f>
        <v>3</v>
      </c>
      <c r="C46">
        <f>COUNTIF(Table2[[#All],[Losing Team]], Table7[[#This Row],[Team]])</f>
        <v>2</v>
      </c>
      <c r="D46" s="1">
        <f>Table7[[#This Row],[Total Wins]]/SUM(Table7[[#This Row],[Total Wins]:[Total Loss]])</f>
        <v>0.6</v>
      </c>
      <c r="E46" t="b">
        <f>SUM(Table7[[#This Row],[Total Wins]:[Total Loss]])&gt;4</f>
        <v>1</v>
      </c>
    </row>
    <row r="47" spans="1:5" x14ac:dyDescent="0.3">
      <c r="A47" t="s">
        <v>433</v>
      </c>
      <c r="B47">
        <f>COUNTIF(Table2[[#All],[Winning Team]], Table7[[#This Row],[Team]])</f>
        <v>3</v>
      </c>
      <c r="C47">
        <f>COUNTIF(Table2[[#All],[Losing Team]], Table7[[#This Row],[Team]])</f>
        <v>2</v>
      </c>
      <c r="D47" s="1">
        <f>Table7[[#This Row],[Total Wins]]/SUM(Table7[[#This Row],[Total Wins]:[Total Loss]])</f>
        <v>0.6</v>
      </c>
      <c r="E47" t="b">
        <f>SUM(Table7[[#This Row],[Total Wins]:[Total Loss]])&gt;4</f>
        <v>1</v>
      </c>
    </row>
    <row r="48" spans="1:5" x14ac:dyDescent="0.3">
      <c r="A48" t="s">
        <v>1625</v>
      </c>
      <c r="B48">
        <f>COUNTIF(Table2[[#All],[Winning Team]], Table7[[#This Row],[Team]])</f>
        <v>6</v>
      </c>
      <c r="C48">
        <f>COUNTIF(Table2[[#All],[Losing Team]], Table7[[#This Row],[Team]])</f>
        <v>4</v>
      </c>
      <c r="D48" s="1">
        <f>Table7[[#This Row],[Total Wins]]/SUM(Table7[[#This Row],[Total Wins]:[Total Loss]])</f>
        <v>0.6</v>
      </c>
      <c r="E48" t="b">
        <f>SUM(Table7[[#This Row],[Total Wins]:[Total Loss]])&gt;4</f>
        <v>1</v>
      </c>
    </row>
    <row r="49" spans="1:5" x14ac:dyDescent="0.3">
      <c r="A49" t="s">
        <v>730</v>
      </c>
      <c r="B49">
        <f>COUNTIF(Table2[[#All],[Winning Team]], Table7[[#This Row],[Team]])</f>
        <v>10</v>
      </c>
      <c r="C49">
        <f>COUNTIF(Table2[[#All],[Losing Team]], Table7[[#This Row],[Team]])</f>
        <v>7</v>
      </c>
      <c r="D49" s="1">
        <f>Table7[[#This Row],[Total Wins]]/SUM(Table7[[#This Row],[Total Wins]:[Total Loss]])</f>
        <v>0.58823529411764708</v>
      </c>
      <c r="E49" t="b">
        <f>SUM(Table7[[#This Row],[Total Wins]:[Total Loss]])&gt;4</f>
        <v>1</v>
      </c>
    </row>
    <row r="50" spans="1:5" x14ac:dyDescent="0.3">
      <c r="A50" t="s">
        <v>593</v>
      </c>
      <c r="B50">
        <f>COUNTIF(Table2[[#All],[Winning Team]], Table7[[#This Row],[Team]])</f>
        <v>7</v>
      </c>
      <c r="C50">
        <f>COUNTIF(Table2[[#All],[Losing Team]], Table7[[#This Row],[Team]])</f>
        <v>5</v>
      </c>
      <c r="D50" s="1">
        <f>Table7[[#This Row],[Total Wins]]/SUM(Table7[[#This Row],[Total Wins]:[Total Loss]])</f>
        <v>0.58333333333333337</v>
      </c>
      <c r="E50" t="b">
        <f>SUM(Table7[[#This Row],[Total Wins]:[Total Loss]])&gt;4</f>
        <v>1</v>
      </c>
    </row>
    <row r="51" spans="1:5" x14ac:dyDescent="0.3">
      <c r="A51" t="s">
        <v>626</v>
      </c>
      <c r="B51">
        <f>COUNTIF(Table2[[#All],[Winning Team]], Table7[[#This Row],[Team]])</f>
        <v>8</v>
      </c>
      <c r="C51">
        <f>COUNTIF(Table2[[#All],[Losing Team]], Table7[[#This Row],[Team]])</f>
        <v>6</v>
      </c>
      <c r="D51" s="1">
        <f>Table7[[#This Row],[Total Wins]]/SUM(Table7[[#This Row],[Total Wins]:[Total Loss]])</f>
        <v>0.5714285714285714</v>
      </c>
      <c r="E51" t="b">
        <f>SUM(Table7[[#This Row],[Total Wins]:[Total Loss]])&gt;4</f>
        <v>1</v>
      </c>
    </row>
    <row r="52" spans="1:5" x14ac:dyDescent="0.3">
      <c r="A52" t="s">
        <v>479</v>
      </c>
      <c r="B52">
        <f>COUNTIF(Table2[[#All],[Winning Team]], Table7[[#This Row],[Team]])</f>
        <v>4</v>
      </c>
      <c r="C52">
        <f>COUNTIF(Table2[[#All],[Losing Team]], Table7[[#This Row],[Team]])</f>
        <v>3</v>
      </c>
      <c r="D52" s="1">
        <f>Table7[[#This Row],[Total Wins]]/SUM(Table7[[#This Row],[Total Wins]:[Total Loss]])</f>
        <v>0.5714285714285714</v>
      </c>
      <c r="E52" t="b">
        <f>SUM(Table7[[#This Row],[Total Wins]:[Total Loss]])&gt;4</f>
        <v>1</v>
      </c>
    </row>
    <row r="53" spans="1:5" x14ac:dyDescent="0.3">
      <c r="A53" t="s">
        <v>591</v>
      </c>
      <c r="B53">
        <f>COUNTIF(Table2[[#All],[Winning Team]], Table7[[#This Row],[Team]])</f>
        <v>4</v>
      </c>
      <c r="C53">
        <f>COUNTIF(Table2[[#All],[Losing Team]], Table7[[#This Row],[Team]])</f>
        <v>3</v>
      </c>
      <c r="D53" s="1">
        <f>Table7[[#This Row],[Total Wins]]/SUM(Table7[[#This Row],[Total Wins]:[Total Loss]])</f>
        <v>0.5714285714285714</v>
      </c>
      <c r="E53" t="b">
        <f>SUM(Table7[[#This Row],[Total Wins]:[Total Loss]])&gt;4</f>
        <v>1</v>
      </c>
    </row>
    <row r="54" spans="1:5" x14ac:dyDescent="0.3">
      <c r="A54" t="s">
        <v>118</v>
      </c>
      <c r="B54">
        <f>COUNTIF(Table2[[#All],[Winning Team]], Table7[[#This Row],[Team]])</f>
        <v>5</v>
      </c>
      <c r="C54">
        <f>COUNTIF(Table2[[#All],[Losing Team]], Table7[[#This Row],[Team]])</f>
        <v>4</v>
      </c>
      <c r="D54" s="1">
        <f>Table7[[#This Row],[Total Wins]]/SUM(Table7[[#This Row],[Total Wins]:[Total Loss]])</f>
        <v>0.55555555555555558</v>
      </c>
      <c r="E54" t="b">
        <f>SUM(Table7[[#This Row],[Total Wins]:[Total Loss]])&gt;4</f>
        <v>1</v>
      </c>
    </row>
    <row r="55" spans="1:5" x14ac:dyDescent="0.3">
      <c r="A55" t="s">
        <v>668</v>
      </c>
      <c r="B55">
        <f>COUNTIF(Table2[[#All],[Winning Team]], Table7[[#This Row],[Team]])</f>
        <v>5</v>
      </c>
      <c r="C55">
        <f>COUNTIF(Table2[[#All],[Losing Team]], Table7[[#This Row],[Team]])</f>
        <v>4</v>
      </c>
      <c r="D55" s="1">
        <f>Table7[[#This Row],[Total Wins]]/SUM(Table7[[#This Row],[Total Wins]:[Total Loss]])</f>
        <v>0.55555555555555558</v>
      </c>
      <c r="E55" t="b">
        <f>SUM(Table7[[#This Row],[Total Wins]:[Total Loss]])&gt;4</f>
        <v>1</v>
      </c>
    </row>
    <row r="56" spans="1:5" x14ac:dyDescent="0.3">
      <c r="A56" t="s">
        <v>826</v>
      </c>
      <c r="B56">
        <f>COUNTIF(Table2[[#All],[Winning Team]], Table7[[#This Row],[Team]])</f>
        <v>8</v>
      </c>
      <c r="C56">
        <f>COUNTIF(Table2[[#All],[Losing Team]], Table7[[#This Row],[Team]])</f>
        <v>7</v>
      </c>
      <c r="D56" s="1">
        <f>Table7[[#This Row],[Total Wins]]/SUM(Table7[[#This Row],[Total Wins]:[Total Loss]])</f>
        <v>0.53333333333333333</v>
      </c>
      <c r="E56" t="b">
        <f>SUM(Table7[[#This Row],[Total Wins]:[Total Loss]])&gt;4</f>
        <v>1</v>
      </c>
    </row>
    <row r="57" spans="1:5" x14ac:dyDescent="0.3">
      <c r="A57" t="s">
        <v>806</v>
      </c>
      <c r="B57">
        <f>COUNTIF(Table2[[#All],[Winning Team]], Table7[[#This Row],[Team]])</f>
        <v>9</v>
      </c>
      <c r="C57">
        <f>COUNTIF(Table2[[#All],[Losing Team]], Table7[[#This Row],[Team]])</f>
        <v>8</v>
      </c>
      <c r="D57" s="1">
        <f>Table7[[#This Row],[Total Wins]]/SUM(Table7[[#This Row],[Total Wins]:[Total Loss]])</f>
        <v>0.52941176470588236</v>
      </c>
      <c r="E57" t="b">
        <f>SUM(Table7[[#This Row],[Total Wins]:[Total Loss]])&gt;4</f>
        <v>1</v>
      </c>
    </row>
    <row r="58" spans="1:5" x14ac:dyDescent="0.3">
      <c r="A58" t="s">
        <v>611</v>
      </c>
      <c r="B58">
        <f>COUNTIF(Table2[[#All],[Winning Team]], Table7[[#This Row],[Team]])</f>
        <v>9</v>
      </c>
      <c r="C58">
        <f>COUNTIF(Table2[[#All],[Losing Team]], Table7[[#This Row],[Team]])</f>
        <v>8</v>
      </c>
      <c r="D58" s="1">
        <f>Table7[[#This Row],[Total Wins]]/SUM(Table7[[#This Row],[Total Wins]:[Total Loss]])</f>
        <v>0.52941176470588236</v>
      </c>
      <c r="E58" t="b">
        <f>SUM(Table7[[#This Row],[Total Wins]:[Total Loss]])&gt;4</f>
        <v>1</v>
      </c>
    </row>
    <row r="59" spans="1:5" x14ac:dyDescent="0.3">
      <c r="A59" t="s">
        <v>808</v>
      </c>
      <c r="B59">
        <f>COUNTIF(Table2[[#All],[Winning Team]], Table7[[#This Row],[Team]])</f>
        <v>9</v>
      </c>
      <c r="C59">
        <f>COUNTIF(Table2[[#All],[Losing Team]], Table7[[#This Row],[Team]])</f>
        <v>8</v>
      </c>
      <c r="D59" s="1">
        <f>Table7[[#This Row],[Total Wins]]/SUM(Table7[[#This Row],[Total Wins]:[Total Loss]])</f>
        <v>0.52941176470588236</v>
      </c>
      <c r="E59" t="b">
        <f>SUM(Table7[[#This Row],[Total Wins]:[Total Loss]])&gt;4</f>
        <v>1</v>
      </c>
    </row>
    <row r="60" spans="1:5" x14ac:dyDescent="0.3">
      <c r="A60" t="s">
        <v>865</v>
      </c>
      <c r="B60">
        <f>COUNTIF(Table2[[#All],[Winning Team]], Table7[[#This Row],[Team]])</f>
        <v>5</v>
      </c>
      <c r="C60">
        <f>COUNTIF(Table2[[#All],[Losing Team]], Table7[[#This Row],[Team]])</f>
        <v>5</v>
      </c>
      <c r="D60" s="1">
        <f>Table7[[#This Row],[Total Wins]]/SUM(Table7[[#This Row],[Total Wins]:[Total Loss]])</f>
        <v>0.5</v>
      </c>
      <c r="E60" t="b">
        <f>SUM(Table7[[#This Row],[Total Wins]:[Total Loss]])&gt;4</f>
        <v>1</v>
      </c>
    </row>
    <row r="61" spans="1:5" x14ac:dyDescent="0.3">
      <c r="A61" t="s">
        <v>1331</v>
      </c>
      <c r="B61">
        <f>COUNTIF(Table2[[#All],[Winning Team]], Table7[[#This Row],[Team]])</f>
        <v>8</v>
      </c>
      <c r="C61">
        <f>COUNTIF(Table2[[#All],[Losing Team]], Table7[[#This Row],[Team]])</f>
        <v>8</v>
      </c>
      <c r="D61" s="1">
        <f>Table7[[#This Row],[Total Wins]]/SUM(Table7[[#This Row],[Total Wins]:[Total Loss]])</f>
        <v>0.5</v>
      </c>
      <c r="E61" t="b">
        <f>SUM(Table7[[#This Row],[Total Wins]:[Total Loss]])&gt;4</f>
        <v>1</v>
      </c>
    </row>
    <row r="62" spans="1:5" x14ac:dyDescent="0.3">
      <c r="A62" t="s">
        <v>457</v>
      </c>
      <c r="B62">
        <f>COUNTIF(Table2[[#All],[Winning Team]], Table7[[#This Row],[Team]])</f>
        <v>3</v>
      </c>
      <c r="C62">
        <f>COUNTIF(Table2[[#All],[Losing Team]], Table7[[#This Row],[Team]])</f>
        <v>3</v>
      </c>
      <c r="D62" s="1">
        <f>Table7[[#This Row],[Total Wins]]/SUM(Table7[[#This Row],[Total Wins]:[Total Loss]])</f>
        <v>0.5</v>
      </c>
      <c r="E62" t="b">
        <f>SUM(Table7[[#This Row],[Total Wins]:[Total Loss]])&gt;4</f>
        <v>1</v>
      </c>
    </row>
    <row r="63" spans="1:5" x14ac:dyDescent="0.3">
      <c r="A63" t="s">
        <v>769</v>
      </c>
      <c r="B63">
        <f>COUNTIF(Table2[[#All],[Winning Team]], Table7[[#This Row],[Team]])</f>
        <v>7</v>
      </c>
      <c r="C63">
        <f>COUNTIF(Table2[[#All],[Losing Team]], Table7[[#This Row],[Team]])</f>
        <v>7</v>
      </c>
      <c r="D63" s="1">
        <f>Table7[[#This Row],[Total Wins]]/SUM(Table7[[#This Row],[Total Wins]:[Total Loss]])</f>
        <v>0.5</v>
      </c>
      <c r="E63" t="b">
        <f>SUM(Table7[[#This Row],[Total Wins]:[Total Loss]])&gt;4</f>
        <v>1</v>
      </c>
    </row>
    <row r="64" spans="1:5" x14ac:dyDescent="0.3">
      <c r="A64" t="s">
        <v>747</v>
      </c>
      <c r="B64">
        <f>COUNTIF(Table2[[#All],[Winning Team]], Table7[[#This Row],[Team]])</f>
        <v>3</v>
      </c>
      <c r="C64">
        <f>COUNTIF(Table2[[#All],[Losing Team]], Table7[[#This Row],[Team]])</f>
        <v>3</v>
      </c>
      <c r="D64" s="1">
        <f>Table7[[#This Row],[Total Wins]]/SUM(Table7[[#This Row],[Total Wins]:[Total Loss]])</f>
        <v>0.5</v>
      </c>
      <c r="E64" t="b">
        <f>SUM(Table7[[#This Row],[Total Wins]:[Total Loss]])&gt;4</f>
        <v>1</v>
      </c>
    </row>
    <row r="65" spans="1:5" x14ac:dyDescent="0.3">
      <c r="A65" t="s">
        <v>283</v>
      </c>
      <c r="B65">
        <f>COUNTIF(Table2[[#All],[Winning Team]], Table7[[#This Row],[Team]])</f>
        <v>6</v>
      </c>
      <c r="C65">
        <f>COUNTIF(Table2[[#All],[Losing Team]], Table7[[#This Row],[Team]])</f>
        <v>6</v>
      </c>
      <c r="D65" s="1">
        <f>Table7[[#This Row],[Total Wins]]/SUM(Table7[[#This Row],[Total Wins]:[Total Loss]])</f>
        <v>0.5</v>
      </c>
      <c r="E65" t="b">
        <f>SUM(Table7[[#This Row],[Total Wins]:[Total Loss]])&gt;4</f>
        <v>1</v>
      </c>
    </row>
    <row r="66" spans="1:5" hidden="1" x14ac:dyDescent="0.3">
      <c r="A66" t="s">
        <v>409</v>
      </c>
      <c r="B66">
        <f>COUNTIF(Table2[[#All],[Winning Team]], Table7[[#This Row],[Team]])</f>
        <v>1</v>
      </c>
      <c r="C66">
        <f>COUNTIF(Table2[[#All],[Losing Team]], Table7[[#This Row],[Team]])</f>
        <v>1</v>
      </c>
      <c r="D66" s="1">
        <f>Table7[[#This Row],[Total Wins]]/SUM(Table7[[#This Row],[Total Wins]:[Total Loss]])</f>
        <v>0.5</v>
      </c>
      <c r="E66" t="b">
        <f>SUM(Table7[[#This Row],[Total Wins]:[Total Loss]])&gt;4</f>
        <v>0</v>
      </c>
    </row>
    <row r="67" spans="1:5" hidden="1" x14ac:dyDescent="0.3">
      <c r="A67" t="s">
        <v>212</v>
      </c>
      <c r="B67">
        <f>COUNTIF(Table2[[#All],[Winning Team]], Table7[[#This Row],[Team]])</f>
        <v>1</v>
      </c>
      <c r="C67">
        <f>COUNTIF(Table2[[#All],[Losing Team]], Table7[[#This Row],[Team]])</f>
        <v>1</v>
      </c>
      <c r="D67" s="1">
        <f>Table7[[#This Row],[Total Wins]]/SUM(Table7[[#This Row],[Total Wins]:[Total Loss]])</f>
        <v>0.5</v>
      </c>
      <c r="E67" t="b">
        <f>SUM(Table7[[#This Row],[Total Wins]:[Total Loss]])&gt;4</f>
        <v>0</v>
      </c>
    </row>
    <row r="68" spans="1:5" x14ac:dyDescent="0.3">
      <c r="A68" t="s">
        <v>89</v>
      </c>
      <c r="B68">
        <f>COUNTIF(Table2[[#All],[Winning Team]], Table7[[#This Row],[Team]])</f>
        <v>3</v>
      </c>
      <c r="C68">
        <f>COUNTIF(Table2[[#All],[Losing Team]], Table7[[#This Row],[Team]])</f>
        <v>3</v>
      </c>
      <c r="D68" s="1">
        <f>Table7[[#This Row],[Total Wins]]/SUM(Table7[[#This Row],[Total Wins]:[Total Loss]])</f>
        <v>0.5</v>
      </c>
      <c r="E68" t="b">
        <f>SUM(Table7[[#This Row],[Total Wins]:[Total Loss]])&gt;4</f>
        <v>1</v>
      </c>
    </row>
    <row r="69" spans="1:5" x14ac:dyDescent="0.3">
      <c r="A69" t="s">
        <v>363</v>
      </c>
      <c r="B69">
        <f>COUNTIF(Table2[[#All],[Winning Team]], Table7[[#This Row],[Team]])</f>
        <v>5</v>
      </c>
      <c r="C69">
        <f>COUNTIF(Table2[[#All],[Losing Team]], Table7[[#This Row],[Team]])</f>
        <v>5</v>
      </c>
      <c r="D69" s="1">
        <f>Table7[[#This Row],[Total Wins]]/SUM(Table7[[#This Row],[Total Wins]:[Total Loss]])</f>
        <v>0.5</v>
      </c>
      <c r="E69" t="b">
        <f>SUM(Table7[[#This Row],[Total Wins]:[Total Loss]])&gt;4</f>
        <v>1</v>
      </c>
    </row>
    <row r="70" spans="1:5" hidden="1" x14ac:dyDescent="0.3">
      <c r="A70" t="s">
        <v>341</v>
      </c>
      <c r="B70">
        <f>COUNTIF(Table2[[#All],[Winning Team]], Table7[[#This Row],[Team]])</f>
        <v>2</v>
      </c>
      <c r="C70">
        <f>COUNTIF(Table2[[#All],[Losing Team]], Table7[[#This Row],[Team]])</f>
        <v>2</v>
      </c>
      <c r="D70" s="1">
        <f>Table7[[#This Row],[Total Wins]]/SUM(Table7[[#This Row],[Total Wins]:[Total Loss]])</f>
        <v>0.5</v>
      </c>
      <c r="E70" t="b">
        <f>SUM(Table7[[#This Row],[Total Wins]:[Total Loss]])&gt;4</f>
        <v>0</v>
      </c>
    </row>
    <row r="71" spans="1:5" x14ac:dyDescent="0.3">
      <c r="A71" t="s">
        <v>87</v>
      </c>
      <c r="B71">
        <f>COUNTIF(Table2[[#All],[Winning Team]], Table7[[#This Row],[Team]])</f>
        <v>3</v>
      </c>
      <c r="C71">
        <f>COUNTIF(Table2[[#All],[Losing Team]], Table7[[#This Row],[Team]])</f>
        <v>3</v>
      </c>
      <c r="D71" s="1">
        <f>Table7[[#This Row],[Total Wins]]/SUM(Table7[[#This Row],[Total Wins]:[Total Loss]])</f>
        <v>0.5</v>
      </c>
      <c r="E71" t="b">
        <f>SUM(Table7[[#This Row],[Total Wins]:[Total Loss]])&gt;4</f>
        <v>1</v>
      </c>
    </row>
    <row r="72" spans="1:5" x14ac:dyDescent="0.3">
      <c r="A72" t="s">
        <v>1076</v>
      </c>
      <c r="B72">
        <f>COUNTIF(Table2[[#All],[Winning Team]], Table7[[#This Row],[Team]])</f>
        <v>3</v>
      </c>
      <c r="C72">
        <f>COUNTIF(Table2[[#All],[Losing Team]], Table7[[#This Row],[Team]])</f>
        <v>3</v>
      </c>
      <c r="D72" s="1">
        <f>Table7[[#This Row],[Total Wins]]/SUM(Table7[[#This Row],[Total Wins]:[Total Loss]])</f>
        <v>0.5</v>
      </c>
      <c r="E72" t="b">
        <f>SUM(Table7[[#This Row],[Total Wins]:[Total Loss]])&gt;4</f>
        <v>1</v>
      </c>
    </row>
    <row r="73" spans="1:5" hidden="1" x14ac:dyDescent="0.3">
      <c r="A73" t="s">
        <v>1905</v>
      </c>
      <c r="B73">
        <f>COUNTIF(Table2[[#All],[Winning Team]], Table7[[#This Row],[Team]])</f>
        <v>1</v>
      </c>
      <c r="C73">
        <f>COUNTIF(Table2[[#All],[Losing Team]], Table7[[#This Row],[Team]])</f>
        <v>1</v>
      </c>
      <c r="D73" s="1">
        <f>Table7[[#This Row],[Total Wins]]/SUM(Table7[[#This Row],[Total Wins]:[Total Loss]])</f>
        <v>0.5</v>
      </c>
      <c r="E73" t="b">
        <f>SUM(Table7[[#This Row],[Total Wins]:[Total Loss]])&gt;4</f>
        <v>0</v>
      </c>
    </row>
    <row r="74" spans="1:5" hidden="1" x14ac:dyDescent="0.3">
      <c r="A74" t="s">
        <v>1728</v>
      </c>
      <c r="B74">
        <f>COUNTIF(Table2[[#All],[Winning Team]], Table7[[#This Row],[Team]])</f>
        <v>1</v>
      </c>
      <c r="C74">
        <f>COUNTIF(Table2[[#All],[Losing Team]], Table7[[#This Row],[Team]])</f>
        <v>1</v>
      </c>
      <c r="D74" s="1">
        <f>Table7[[#This Row],[Total Wins]]/SUM(Table7[[#This Row],[Total Wins]:[Total Loss]])</f>
        <v>0.5</v>
      </c>
      <c r="E74" t="b">
        <f>SUM(Table7[[#This Row],[Total Wins]:[Total Loss]])&gt;4</f>
        <v>0</v>
      </c>
    </row>
    <row r="75" spans="1:5" hidden="1" x14ac:dyDescent="0.3">
      <c r="A75" t="s">
        <v>2239</v>
      </c>
      <c r="B75">
        <f>COUNTIF(Table2[[#All],[Winning Team]], Table7[[#This Row],[Team]])</f>
        <v>1</v>
      </c>
      <c r="C75">
        <f>COUNTIF(Table2[[#All],[Losing Team]], Table7[[#This Row],[Team]])</f>
        <v>1</v>
      </c>
      <c r="D75" s="1">
        <f>Table7[[#This Row],[Total Wins]]/SUM(Table7[[#This Row],[Total Wins]:[Total Loss]])</f>
        <v>0.5</v>
      </c>
      <c r="E75" t="b">
        <f>SUM(Table7[[#This Row],[Total Wins]:[Total Loss]])&gt;4</f>
        <v>0</v>
      </c>
    </row>
    <row r="76" spans="1:5" x14ac:dyDescent="0.3">
      <c r="A76" t="s">
        <v>692</v>
      </c>
      <c r="B76">
        <f>COUNTIF(Table2[[#All],[Winning Team]], Table7[[#This Row],[Team]])</f>
        <v>6</v>
      </c>
      <c r="C76">
        <f>COUNTIF(Table2[[#All],[Losing Team]], Table7[[#This Row],[Team]])</f>
        <v>6</v>
      </c>
      <c r="D76" s="1">
        <f>Table7[[#This Row],[Total Wins]]/SUM(Table7[[#This Row],[Total Wins]:[Total Loss]])</f>
        <v>0.5</v>
      </c>
      <c r="E76" t="b">
        <f>SUM(Table7[[#This Row],[Total Wins]:[Total Loss]])&gt;4</f>
        <v>1</v>
      </c>
    </row>
    <row r="77" spans="1:5" hidden="1" x14ac:dyDescent="0.3">
      <c r="A77" t="s">
        <v>303</v>
      </c>
      <c r="B77">
        <f>COUNTIF(Table2[[#All],[Winning Team]], Table7[[#This Row],[Team]])</f>
        <v>2</v>
      </c>
      <c r="C77">
        <f>COUNTIF(Table2[[#All],[Losing Team]], Table7[[#This Row],[Team]])</f>
        <v>2</v>
      </c>
      <c r="D77" s="1">
        <f>Table7[[#This Row],[Total Wins]]/SUM(Table7[[#This Row],[Total Wins]:[Total Loss]])</f>
        <v>0.5</v>
      </c>
      <c r="E77" t="b">
        <f>SUM(Table7[[#This Row],[Total Wins]:[Total Loss]])&gt;4</f>
        <v>0</v>
      </c>
    </row>
    <row r="78" spans="1:5" hidden="1" x14ac:dyDescent="0.3">
      <c r="A78" t="s">
        <v>988</v>
      </c>
      <c r="B78">
        <f>COUNTIF(Table2[[#All],[Winning Team]], Table7[[#This Row],[Team]])</f>
        <v>1</v>
      </c>
      <c r="C78">
        <f>COUNTIF(Table2[[#All],[Losing Team]], Table7[[#This Row],[Team]])</f>
        <v>1</v>
      </c>
      <c r="D78" s="1">
        <f>Table7[[#This Row],[Total Wins]]/SUM(Table7[[#This Row],[Total Wins]:[Total Loss]])</f>
        <v>0.5</v>
      </c>
      <c r="E78" t="b">
        <f>SUM(Table7[[#This Row],[Total Wins]:[Total Loss]])&gt;4</f>
        <v>0</v>
      </c>
    </row>
    <row r="79" spans="1:5" x14ac:dyDescent="0.3">
      <c r="A79" t="s">
        <v>886</v>
      </c>
      <c r="B79">
        <f>COUNTIF(Table2[[#All],[Winning Team]], Table7[[#This Row],[Team]])</f>
        <v>8</v>
      </c>
      <c r="C79">
        <f>COUNTIF(Table2[[#All],[Losing Team]], Table7[[#This Row],[Team]])</f>
        <v>8</v>
      </c>
      <c r="D79" s="1">
        <f>Table7[[#This Row],[Total Wins]]/SUM(Table7[[#This Row],[Total Wins]:[Total Loss]])</f>
        <v>0.5</v>
      </c>
      <c r="E79" t="b">
        <f>SUM(Table7[[#This Row],[Total Wins]:[Total Loss]])&gt;4</f>
        <v>1</v>
      </c>
    </row>
    <row r="80" spans="1:5" x14ac:dyDescent="0.3">
      <c r="A80" t="s">
        <v>689</v>
      </c>
      <c r="B80">
        <f>COUNTIF(Table2[[#All],[Winning Team]], Table7[[#This Row],[Team]])</f>
        <v>7</v>
      </c>
      <c r="C80">
        <f>COUNTIF(Table2[[#All],[Losing Team]], Table7[[#This Row],[Team]])</f>
        <v>8</v>
      </c>
      <c r="D80" s="1">
        <f>Table7[[#This Row],[Total Wins]]/SUM(Table7[[#This Row],[Total Wins]:[Total Loss]])</f>
        <v>0.46666666666666667</v>
      </c>
      <c r="E80" t="b">
        <f>SUM(Table7[[#This Row],[Total Wins]:[Total Loss]])&gt;4</f>
        <v>1</v>
      </c>
    </row>
    <row r="81" spans="1:5" x14ac:dyDescent="0.3">
      <c r="A81" t="s">
        <v>527</v>
      </c>
      <c r="B81">
        <f>COUNTIF(Table2[[#All],[Winning Team]], Table7[[#This Row],[Team]])</f>
        <v>7</v>
      </c>
      <c r="C81">
        <f>COUNTIF(Table2[[#All],[Losing Team]], Table7[[#This Row],[Team]])</f>
        <v>8</v>
      </c>
      <c r="D81" s="1">
        <f>Table7[[#This Row],[Total Wins]]/SUM(Table7[[#This Row],[Total Wins]:[Total Loss]])</f>
        <v>0.46666666666666667</v>
      </c>
      <c r="E81" t="b">
        <f>SUM(Table7[[#This Row],[Total Wins]:[Total Loss]])&gt;4</f>
        <v>1</v>
      </c>
    </row>
    <row r="82" spans="1:5" x14ac:dyDescent="0.3">
      <c r="A82" t="s">
        <v>846</v>
      </c>
      <c r="B82">
        <f>COUNTIF(Table2[[#All],[Winning Team]], Table7[[#This Row],[Team]])</f>
        <v>7</v>
      </c>
      <c r="C82">
        <f>COUNTIF(Table2[[#All],[Losing Team]], Table7[[#This Row],[Team]])</f>
        <v>8</v>
      </c>
      <c r="D82" s="1">
        <f>Table7[[#This Row],[Total Wins]]/SUM(Table7[[#This Row],[Total Wins]:[Total Loss]])</f>
        <v>0.46666666666666667</v>
      </c>
      <c r="E82" t="b">
        <f>SUM(Table7[[#This Row],[Total Wins]:[Total Loss]])&gt;4</f>
        <v>1</v>
      </c>
    </row>
    <row r="83" spans="1:5" x14ac:dyDescent="0.3">
      <c r="A83" t="s">
        <v>828</v>
      </c>
      <c r="B83">
        <f>COUNTIF(Table2[[#All],[Winning Team]], Table7[[#This Row],[Team]])</f>
        <v>6</v>
      </c>
      <c r="C83">
        <f>COUNTIF(Table2[[#All],[Losing Team]], Table7[[#This Row],[Team]])</f>
        <v>7</v>
      </c>
      <c r="D83" s="1">
        <f>Table7[[#This Row],[Total Wins]]/SUM(Table7[[#This Row],[Total Wins]:[Total Loss]])</f>
        <v>0.46153846153846156</v>
      </c>
      <c r="E83" t="b">
        <f>SUM(Table7[[#This Row],[Total Wins]:[Total Loss]])&gt;4</f>
        <v>1</v>
      </c>
    </row>
    <row r="84" spans="1:5" x14ac:dyDescent="0.3">
      <c r="A84" t="s">
        <v>1242</v>
      </c>
      <c r="B84">
        <f>COUNTIF(Table2[[#All],[Winning Team]], Table7[[#This Row],[Team]])</f>
        <v>5</v>
      </c>
      <c r="C84">
        <f>COUNTIF(Table2[[#All],[Losing Team]], Table7[[#This Row],[Team]])</f>
        <v>6</v>
      </c>
      <c r="D84" s="1">
        <f>Table7[[#This Row],[Total Wins]]/SUM(Table7[[#This Row],[Total Wins]:[Total Loss]])</f>
        <v>0.45454545454545453</v>
      </c>
      <c r="E84" t="b">
        <f>SUM(Table7[[#This Row],[Total Wins]:[Total Loss]])&gt;4</f>
        <v>1</v>
      </c>
    </row>
    <row r="85" spans="1:5" x14ac:dyDescent="0.3">
      <c r="A85" t="s">
        <v>715</v>
      </c>
      <c r="B85">
        <f>COUNTIF(Table2[[#All],[Winning Team]], Table7[[#This Row],[Team]])</f>
        <v>5</v>
      </c>
      <c r="C85">
        <f>COUNTIF(Table2[[#All],[Losing Team]], Table7[[#This Row],[Team]])</f>
        <v>6</v>
      </c>
      <c r="D85" s="1">
        <f>Table7[[#This Row],[Total Wins]]/SUM(Table7[[#This Row],[Total Wins]:[Total Loss]])</f>
        <v>0.45454545454545453</v>
      </c>
      <c r="E85" t="b">
        <f>SUM(Table7[[#This Row],[Total Wins]:[Total Loss]])&gt;4</f>
        <v>1</v>
      </c>
    </row>
    <row r="86" spans="1:5" x14ac:dyDescent="0.3">
      <c r="A86" t="s">
        <v>186</v>
      </c>
      <c r="B86">
        <f>COUNTIF(Table2[[#All],[Winning Team]], Table7[[#This Row],[Team]])</f>
        <v>3</v>
      </c>
      <c r="C86">
        <f>COUNTIF(Table2[[#All],[Losing Team]], Table7[[#This Row],[Team]])</f>
        <v>4</v>
      </c>
      <c r="D86" s="1">
        <f>Table7[[#This Row],[Total Wins]]/SUM(Table7[[#This Row],[Total Wins]:[Total Loss]])</f>
        <v>0.42857142857142855</v>
      </c>
      <c r="E86" t="b">
        <f>SUM(Table7[[#This Row],[Total Wins]:[Total Loss]])&gt;4</f>
        <v>1</v>
      </c>
    </row>
    <row r="87" spans="1:5" x14ac:dyDescent="0.3">
      <c r="A87" t="s">
        <v>529</v>
      </c>
      <c r="B87">
        <f>COUNTIF(Table2[[#All],[Winning Team]], Table7[[#This Row],[Team]])</f>
        <v>6</v>
      </c>
      <c r="C87">
        <f>COUNTIF(Table2[[#All],[Losing Team]], Table7[[#This Row],[Team]])</f>
        <v>8</v>
      </c>
      <c r="D87" s="1">
        <f>Table7[[#This Row],[Total Wins]]/SUM(Table7[[#This Row],[Total Wins]:[Total Loss]])</f>
        <v>0.42857142857142855</v>
      </c>
      <c r="E87" t="b">
        <f>SUM(Table7[[#This Row],[Total Wins]:[Total Loss]])&gt;4</f>
        <v>1</v>
      </c>
    </row>
    <row r="88" spans="1:5" x14ac:dyDescent="0.3">
      <c r="A88" t="s">
        <v>2411</v>
      </c>
      <c r="B88">
        <f>COUNTIF(Table2[[#All],[Winning Team]], Table7[[#This Row],[Team]])</f>
        <v>3</v>
      </c>
      <c r="C88">
        <f>COUNTIF(Table2[[#All],[Losing Team]], Table7[[#This Row],[Team]])</f>
        <v>4</v>
      </c>
      <c r="D88" s="1">
        <f>Table7[[#This Row],[Total Wins]]/SUM(Table7[[#This Row],[Total Wins]:[Total Loss]])</f>
        <v>0.42857142857142855</v>
      </c>
      <c r="E88" t="b">
        <f>SUM(Table7[[#This Row],[Total Wins]:[Total Loss]])&gt;4</f>
        <v>1</v>
      </c>
    </row>
    <row r="89" spans="1:5" x14ac:dyDescent="0.3">
      <c r="A89" t="s">
        <v>2526</v>
      </c>
      <c r="B89">
        <f>COUNTIF(Table2[[#All],[Winning Team]], Table7[[#This Row],[Team]])</f>
        <v>3</v>
      </c>
      <c r="C89">
        <f>COUNTIF(Table2[[#All],[Losing Team]], Table7[[#This Row],[Team]])</f>
        <v>4</v>
      </c>
      <c r="D89" s="1">
        <f>Table7[[#This Row],[Total Wins]]/SUM(Table7[[#This Row],[Total Wins]:[Total Loss]])</f>
        <v>0.42857142857142855</v>
      </c>
      <c r="E89" t="b">
        <f>SUM(Table7[[#This Row],[Total Wins]:[Total Loss]])&gt;4</f>
        <v>1</v>
      </c>
    </row>
    <row r="90" spans="1:5" x14ac:dyDescent="0.3">
      <c r="A90" t="s">
        <v>610</v>
      </c>
      <c r="B90">
        <f>COUNTIF(Table2[[#All],[Winning Team]], Table7[[#This Row],[Team]])</f>
        <v>5</v>
      </c>
      <c r="C90">
        <f>COUNTIF(Table2[[#All],[Losing Team]], Table7[[#This Row],[Team]])</f>
        <v>7</v>
      </c>
      <c r="D90" s="1">
        <f>Table7[[#This Row],[Total Wins]]/SUM(Table7[[#This Row],[Total Wins]:[Total Loss]])</f>
        <v>0.41666666666666669</v>
      </c>
      <c r="E90" t="b">
        <f>SUM(Table7[[#This Row],[Total Wins]:[Total Loss]])&gt;4</f>
        <v>1</v>
      </c>
    </row>
    <row r="91" spans="1:5" x14ac:dyDescent="0.3">
      <c r="A91" t="s">
        <v>786</v>
      </c>
      <c r="B91">
        <f>COUNTIF(Table2[[#All],[Winning Team]], Table7[[#This Row],[Team]])</f>
        <v>4</v>
      </c>
      <c r="C91">
        <f>COUNTIF(Table2[[#All],[Losing Team]], Table7[[#This Row],[Team]])</f>
        <v>6</v>
      </c>
      <c r="D91" s="1">
        <f>Table7[[#This Row],[Total Wins]]/SUM(Table7[[#This Row],[Total Wins]:[Total Loss]])</f>
        <v>0.4</v>
      </c>
      <c r="E91" t="b">
        <f>SUM(Table7[[#This Row],[Total Wins]:[Total Loss]])&gt;4</f>
        <v>1</v>
      </c>
    </row>
    <row r="92" spans="1:5" x14ac:dyDescent="0.3">
      <c r="A92" t="s">
        <v>901</v>
      </c>
      <c r="B92">
        <f>COUNTIF(Table2[[#All],[Winning Team]], Table7[[#This Row],[Team]])</f>
        <v>2</v>
      </c>
      <c r="C92">
        <f>COUNTIF(Table2[[#All],[Losing Team]], Table7[[#This Row],[Team]])</f>
        <v>3</v>
      </c>
      <c r="D92" s="1">
        <f>Table7[[#This Row],[Total Wins]]/SUM(Table7[[#This Row],[Total Wins]:[Total Loss]])</f>
        <v>0.4</v>
      </c>
      <c r="E92" t="b">
        <f>SUM(Table7[[#This Row],[Total Wins]:[Total Loss]])&gt;4</f>
        <v>1</v>
      </c>
    </row>
    <row r="93" spans="1:5" x14ac:dyDescent="0.3">
      <c r="A93" t="s">
        <v>1462</v>
      </c>
      <c r="B93">
        <f>COUNTIF(Table2[[#All],[Winning Team]], Table7[[#This Row],[Team]])</f>
        <v>2</v>
      </c>
      <c r="C93">
        <f>COUNTIF(Table2[[#All],[Losing Team]], Table7[[#This Row],[Team]])</f>
        <v>3</v>
      </c>
      <c r="D93" s="1">
        <f>Table7[[#This Row],[Total Wins]]/SUM(Table7[[#This Row],[Total Wins]:[Total Loss]])</f>
        <v>0.4</v>
      </c>
      <c r="E93" t="b">
        <f>SUM(Table7[[#This Row],[Total Wins]:[Total Loss]])&gt;4</f>
        <v>1</v>
      </c>
    </row>
    <row r="94" spans="1:5" x14ac:dyDescent="0.3">
      <c r="A94" t="s">
        <v>1448</v>
      </c>
      <c r="B94">
        <f>COUNTIF(Table2[[#All],[Winning Team]], Table7[[#This Row],[Team]])</f>
        <v>4</v>
      </c>
      <c r="C94">
        <f>COUNTIF(Table2[[#All],[Losing Team]], Table7[[#This Row],[Team]])</f>
        <v>6</v>
      </c>
      <c r="D94" s="1">
        <f>Table7[[#This Row],[Total Wins]]/SUM(Table7[[#This Row],[Total Wins]:[Total Loss]])</f>
        <v>0.4</v>
      </c>
      <c r="E94" t="b">
        <f>SUM(Table7[[#This Row],[Total Wins]:[Total Loss]])&gt;4</f>
        <v>1</v>
      </c>
    </row>
    <row r="95" spans="1:5" x14ac:dyDescent="0.3">
      <c r="A95" t="s">
        <v>570</v>
      </c>
      <c r="B95">
        <f>COUNTIF(Table2[[#All],[Winning Team]], Table7[[#This Row],[Team]])</f>
        <v>5</v>
      </c>
      <c r="C95">
        <f>COUNTIF(Table2[[#All],[Losing Team]], Table7[[#This Row],[Team]])</f>
        <v>8</v>
      </c>
      <c r="D95" s="1">
        <f>Table7[[#This Row],[Total Wins]]/SUM(Table7[[#This Row],[Total Wins]:[Total Loss]])</f>
        <v>0.38461538461538464</v>
      </c>
      <c r="E95" t="b">
        <f>SUM(Table7[[#This Row],[Total Wins]:[Total Loss]])&gt;4</f>
        <v>1</v>
      </c>
    </row>
    <row r="96" spans="1:5" x14ac:dyDescent="0.3">
      <c r="A96" t="s">
        <v>455</v>
      </c>
      <c r="B96">
        <f>COUNTIF(Table2[[#All],[Winning Team]], Table7[[#This Row],[Team]])</f>
        <v>5</v>
      </c>
      <c r="C96">
        <f>COUNTIF(Table2[[#All],[Losing Team]], Table7[[#This Row],[Team]])</f>
        <v>8</v>
      </c>
      <c r="D96" s="1">
        <f>Table7[[#This Row],[Total Wins]]/SUM(Table7[[#This Row],[Total Wins]:[Total Loss]])</f>
        <v>0.38461538461538464</v>
      </c>
      <c r="E96" t="b">
        <f>SUM(Table7[[#This Row],[Total Wins]:[Total Loss]])&gt;4</f>
        <v>1</v>
      </c>
    </row>
    <row r="97" spans="1:5" x14ac:dyDescent="0.3">
      <c r="A97" t="s">
        <v>1128</v>
      </c>
      <c r="B97">
        <f>COUNTIF(Table2[[#All],[Winning Team]], Table7[[#This Row],[Team]])</f>
        <v>5</v>
      </c>
      <c r="C97">
        <f>COUNTIF(Table2[[#All],[Losing Team]], Table7[[#This Row],[Team]])</f>
        <v>8</v>
      </c>
      <c r="D97" s="1">
        <f>Table7[[#This Row],[Total Wins]]/SUM(Table7[[#This Row],[Total Wins]:[Total Loss]])</f>
        <v>0.38461538461538464</v>
      </c>
      <c r="E97" t="b">
        <f>SUM(Table7[[#This Row],[Total Wins]:[Total Loss]])&gt;4</f>
        <v>1</v>
      </c>
    </row>
    <row r="98" spans="1:5" x14ac:dyDescent="0.3">
      <c r="A98" t="s">
        <v>1063</v>
      </c>
      <c r="B98">
        <f>COUNTIF(Table2[[#All],[Winning Team]], Table7[[#This Row],[Team]])</f>
        <v>5</v>
      </c>
      <c r="C98">
        <f>COUNTIF(Table2[[#All],[Losing Team]], Table7[[#This Row],[Team]])</f>
        <v>8</v>
      </c>
      <c r="D98" s="1">
        <f>Table7[[#This Row],[Total Wins]]/SUM(Table7[[#This Row],[Total Wins]:[Total Loss]])</f>
        <v>0.38461538461538464</v>
      </c>
      <c r="E98" t="b">
        <f>SUM(Table7[[#This Row],[Total Wins]:[Total Loss]])&gt;4</f>
        <v>1</v>
      </c>
    </row>
    <row r="99" spans="1:5" x14ac:dyDescent="0.3">
      <c r="A99" t="s">
        <v>162</v>
      </c>
      <c r="B99">
        <f>COUNTIF(Table2[[#All],[Winning Team]], Table7[[#This Row],[Team]])</f>
        <v>3</v>
      </c>
      <c r="C99">
        <f>COUNTIF(Table2[[#All],[Losing Team]], Table7[[#This Row],[Team]])</f>
        <v>5</v>
      </c>
      <c r="D99" s="1">
        <f>Table7[[#This Row],[Total Wins]]/SUM(Table7[[#This Row],[Total Wins]:[Total Loss]])</f>
        <v>0.375</v>
      </c>
      <c r="E99" t="b">
        <f>SUM(Table7[[#This Row],[Total Wins]:[Total Loss]])&gt;4</f>
        <v>1</v>
      </c>
    </row>
    <row r="100" spans="1:5" x14ac:dyDescent="0.3">
      <c r="A100" t="s">
        <v>1035</v>
      </c>
      <c r="B100">
        <f>COUNTIF(Table2[[#All],[Winning Team]], Table7[[#This Row],[Team]])</f>
        <v>3</v>
      </c>
      <c r="C100">
        <f>COUNTIF(Table2[[#All],[Losing Team]], Table7[[#This Row],[Team]])</f>
        <v>5</v>
      </c>
      <c r="D100" s="1">
        <f>Table7[[#This Row],[Total Wins]]/SUM(Table7[[#This Row],[Total Wins]:[Total Loss]])</f>
        <v>0.375</v>
      </c>
      <c r="E100" t="b">
        <f>SUM(Table7[[#This Row],[Total Wins]:[Total Loss]])&gt;4</f>
        <v>1</v>
      </c>
    </row>
    <row r="101" spans="1:5" x14ac:dyDescent="0.3">
      <c r="A101" t="s">
        <v>746</v>
      </c>
      <c r="B101">
        <f>COUNTIF(Table2[[#All],[Winning Team]], Table7[[#This Row],[Team]])</f>
        <v>6</v>
      </c>
      <c r="C101">
        <f>COUNTIF(Table2[[#All],[Losing Team]], Table7[[#This Row],[Team]])</f>
        <v>10</v>
      </c>
      <c r="D101" s="1">
        <f>Table7[[#This Row],[Total Wins]]/SUM(Table7[[#This Row],[Total Wins]:[Total Loss]])</f>
        <v>0.375</v>
      </c>
      <c r="E101" t="b">
        <f>SUM(Table7[[#This Row],[Total Wins]:[Total Loss]])&gt;4</f>
        <v>1</v>
      </c>
    </row>
    <row r="102" spans="1:5" x14ac:dyDescent="0.3">
      <c r="A102" t="s">
        <v>2133</v>
      </c>
      <c r="B102">
        <f>COUNTIF(Table2[[#All],[Winning Team]], Table7[[#This Row],[Team]])</f>
        <v>3</v>
      </c>
      <c r="C102">
        <f>COUNTIF(Table2[[#All],[Losing Team]], Table7[[#This Row],[Team]])</f>
        <v>5</v>
      </c>
      <c r="D102" s="1">
        <f>Table7[[#This Row],[Total Wins]]/SUM(Table7[[#This Row],[Total Wins]:[Total Loss]])</f>
        <v>0.375</v>
      </c>
      <c r="E102" t="b">
        <f>SUM(Table7[[#This Row],[Total Wins]:[Total Loss]])&gt;4</f>
        <v>1</v>
      </c>
    </row>
    <row r="103" spans="1:5" x14ac:dyDescent="0.3">
      <c r="A103" t="s">
        <v>1349</v>
      </c>
      <c r="B103">
        <f>COUNTIF(Table2[[#All],[Winning Team]], Table7[[#This Row],[Team]])</f>
        <v>4</v>
      </c>
      <c r="C103">
        <f>COUNTIF(Table2[[#All],[Losing Team]], Table7[[#This Row],[Team]])</f>
        <v>7</v>
      </c>
      <c r="D103" s="1">
        <f>Table7[[#This Row],[Total Wins]]/SUM(Table7[[#This Row],[Total Wins]:[Total Loss]])</f>
        <v>0.36363636363636365</v>
      </c>
      <c r="E103" t="b">
        <f>SUM(Table7[[#This Row],[Total Wins]:[Total Loss]])&gt;4</f>
        <v>1</v>
      </c>
    </row>
    <row r="104" spans="1:5" x14ac:dyDescent="0.3">
      <c r="A104" t="s">
        <v>62</v>
      </c>
      <c r="B104">
        <f>COUNTIF(Table2[[#All],[Winning Team]], Table7[[#This Row],[Team]])</f>
        <v>4</v>
      </c>
      <c r="C104">
        <f>COUNTIF(Table2[[#All],[Losing Team]], Table7[[#This Row],[Team]])</f>
        <v>7</v>
      </c>
      <c r="D104" s="1">
        <f>Table7[[#This Row],[Total Wins]]/SUM(Table7[[#This Row],[Total Wins]:[Total Loss]])</f>
        <v>0.36363636363636365</v>
      </c>
      <c r="E104" t="b">
        <f>SUM(Table7[[#This Row],[Total Wins]:[Total Loss]])&gt;4</f>
        <v>1</v>
      </c>
    </row>
    <row r="105" spans="1:5" x14ac:dyDescent="0.3">
      <c r="A105" t="s">
        <v>728</v>
      </c>
      <c r="B105">
        <f>COUNTIF(Table2[[#All],[Winning Team]], Table7[[#This Row],[Team]])</f>
        <v>5</v>
      </c>
      <c r="C105">
        <f>COUNTIF(Table2[[#All],[Losing Team]], Table7[[#This Row],[Team]])</f>
        <v>9</v>
      </c>
      <c r="D105" s="1">
        <f>Table7[[#This Row],[Total Wins]]/SUM(Table7[[#This Row],[Total Wins]:[Total Loss]])</f>
        <v>0.35714285714285715</v>
      </c>
      <c r="E105" t="b">
        <f>SUM(Table7[[#This Row],[Total Wins]:[Total Loss]])&gt;4</f>
        <v>1</v>
      </c>
    </row>
    <row r="106" spans="1:5" x14ac:dyDescent="0.3">
      <c r="A106" t="s">
        <v>501</v>
      </c>
      <c r="B106">
        <f>COUNTIF(Table2[[#All],[Winning Team]], Table7[[#This Row],[Team]])</f>
        <v>5</v>
      </c>
      <c r="C106">
        <f>COUNTIF(Table2[[#All],[Losing Team]], Table7[[#This Row],[Team]])</f>
        <v>9</v>
      </c>
      <c r="D106" s="1">
        <f>Table7[[#This Row],[Total Wins]]/SUM(Table7[[#This Row],[Total Wins]:[Total Loss]])</f>
        <v>0.35714285714285715</v>
      </c>
      <c r="E106" t="b">
        <f>SUM(Table7[[#This Row],[Total Wins]:[Total Loss]])&gt;4</f>
        <v>1</v>
      </c>
    </row>
    <row r="107" spans="1:5" x14ac:dyDescent="0.3">
      <c r="A107" t="s">
        <v>1273</v>
      </c>
      <c r="B107">
        <f>COUNTIF(Table2[[#All],[Winning Team]], Table7[[#This Row],[Team]])</f>
        <v>4</v>
      </c>
      <c r="C107">
        <f>COUNTIF(Table2[[#All],[Losing Team]], Table7[[#This Row],[Team]])</f>
        <v>8</v>
      </c>
      <c r="D107" s="1">
        <f>Table7[[#This Row],[Total Wins]]/SUM(Table7[[#This Row],[Total Wins]:[Total Loss]])</f>
        <v>0.33333333333333331</v>
      </c>
      <c r="E107" t="b">
        <f>SUM(Table7[[#This Row],[Total Wins]:[Total Loss]])&gt;4</f>
        <v>1</v>
      </c>
    </row>
    <row r="108" spans="1:5" x14ac:dyDescent="0.3">
      <c r="A108" t="s">
        <v>572</v>
      </c>
      <c r="B108">
        <f>COUNTIF(Table2[[#All],[Winning Team]], Table7[[#This Row],[Team]])</f>
        <v>4</v>
      </c>
      <c r="C108">
        <f>COUNTIF(Table2[[#All],[Losing Team]], Table7[[#This Row],[Team]])</f>
        <v>8</v>
      </c>
      <c r="D108" s="1">
        <f>Table7[[#This Row],[Total Wins]]/SUM(Table7[[#This Row],[Total Wins]:[Total Loss]])</f>
        <v>0.33333333333333331</v>
      </c>
      <c r="E108" t="b">
        <f>SUM(Table7[[#This Row],[Total Wins]:[Total Loss]])&gt;4</f>
        <v>1</v>
      </c>
    </row>
    <row r="109" spans="1:5" x14ac:dyDescent="0.3">
      <c r="A109" t="s">
        <v>238</v>
      </c>
      <c r="B109">
        <f>COUNTIF(Table2[[#All],[Winning Team]], Table7[[#This Row],[Team]])</f>
        <v>3</v>
      </c>
      <c r="C109">
        <f>COUNTIF(Table2[[#All],[Losing Team]], Table7[[#This Row],[Team]])</f>
        <v>6</v>
      </c>
      <c r="D109" s="1">
        <f>Table7[[#This Row],[Total Wins]]/SUM(Table7[[#This Row],[Total Wins]:[Total Loss]])</f>
        <v>0.33333333333333331</v>
      </c>
      <c r="E109" t="b">
        <f>SUM(Table7[[#This Row],[Total Wins]:[Total Loss]])&gt;4</f>
        <v>1</v>
      </c>
    </row>
    <row r="110" spans="1:5" x14ac:dyDescent="0.3">
      <c r="A110" t="s">
        <v>1170</v>
      </c>
      <c r="B110">
        <f>COUNTIF(Table2[[#All],[Winning Team]], Table7[[#This Row],[Team]])</f>
        <v>3</v>
      </c>
      <c r="C110">
        <f>COUNTIF(Table2[[#All],[Losing Team]], Table7[[#This Row],[Team]])</f>
        <v>6</v>
      </c>
      <c r="D110" s="1">
        <f>Table7[[#This Row],[Total Wins]]/SUM(Table7[[#This Row],[Total Wins]:[Total Loss]])</f>
        <v>0.33333333333333331</v>
      </c>
      <c r="E110" t="b">
        <f>SUM(Table7[[#This Row],[Total Wins]:[Total Loss]])&gt;4</f>
        <v>1</v>
      </c>
    </row>
    <row r="111" spans="1:5" x14ac:dyDescent="0.3">
      <c r="A111" t="s">
        <v>2165</v>
      </c>
      <c r="B111">
        <f>COUNTIF(Table2[[#All],[Winning Team]], Table7[[#This Row],[Team]])</f>
        <v>3</v>
      </c>
      <c r="C111">
        <f>COUNTIF(Table2[[#All],[Losing Team]], Table7[[#This Row],[Team]])</f>
        <v>6</v>
      </c>
      <c r="D111" s="1">
        <f>Table7[[#This Row],[Total Wins]]/SUM(Table7[[#This Row],[Total Wins]:[Total Loss]])</f>
        <v>0.33333333333333331</v>
      </c>
      <c r="E111" t="b">
        <f>SUM(Table7[[#This Row],[Total Wins]:[Total Loss]])&gt;4</f>
        <v>1</v>
      </c>
    </row>
    <row r="112" spans="1:5" hidden="1" x14ac:dyDescent="0.3">
      <c r="A112" t="s">
        <v>3827</v>
      </c>
      <c r="B112">
        <f>COUNTIF(Table2[[#All],[Winning Team]], Table7[[#This Row],[Team]])</f>
        <v>1</v>
      </c>
      <c r="C112">
        <f>COUNTIF(Table2[[#All],[Losing Team]], Table7[[#This Row],[Team]])</f>
        <v>2</v>
      </c>
      <c r="D112" s="1">
        <f>Table7[[#This Row],[Total Wins]]/SUM(Table7[[#This Row],[Total Wins]:[Total Loss]])</f>
        <v>0.33333333333333331</v>
      </c>
      <c r="E112" t="b">
        <f>SUM(Table7[[#This Row],[Total Wins]:[Total Loss]])&gt;4</f>
        <v>0</v>
      </c>
    </row>
    <row r="113" spans="1:5" hidden="1" x14ac:dyDescent="0.3">
      <c r="A113" t="s">
        <v>4162</v>
      </c>
      <c r="B113">
        <f>COUNTIF(Table2[[#All],[Winning Team]], Table7[[#This Row],[Team]])</f>
        <v>1</v>
      </c>
      <c r="C113">
        <f>COUNTIF(Table2[[#All],[Losing Team]], Table7[[#This Row],[Team]])</f>
        <v>2</v>
      </c>
      <c r="D113" s="1">
        <f>Table7[[#This Row],[Total Wins]]/SUM(Table7[[#This Row],[Total Wins]:[Total Loss]])</f>
        <v>0.33333333333333331</v>
      </c>
      <c r="E113" t="b">
        <f>SUM(Table7[[#This Row],[Total Wins]:[Total Loss]])&gt;4</f>
        <v>0</v>
      </c>
    </row>
    <row r="114" spans="1:5" x14ac:dyDescent="0.3">
      <c r="A114" t="s">
        <v>670</v>
      </c>
      <c r="B114">
        <f>COUNTIF(Table2[[#All],[Winning Team]], Table7[[#This Row],[Team]])</f>
        <v>3</v>
      </c>
      <c r="C114">
        <f>COUNTIF(Table2[[#All],[Losing Team]], Table7[[#This Row],[Team]])</f>
        <v>7</v>
      </c>
      <c r="D114" s="1">
        <f>Table7[[#This Row],[Total Wins]]/SUM(Table7[[#This Row],[Total Wins]:[Total Loss]])</f>
        <v>0.3</v>
      </c>
      <c r="E114" t="b">
        <f>SUM(Table7[[#This Row],[Total Wins]:[Total Loss]])&gt;4</f>
        <v>1</v>
      </c>
    </row>
    <row r="115" spans="1:5" x14ac:dyDescent="0.3">
      <c r="A115" t="s">
        <v>1678</v>
      </c>
      <c r="B115">
        <f>COUNTIF(Table2[[#All],[Winning Team]], Table7[[#This Row],[Team]])</f>
        <v>3</v>
      </c>
      <c r="C115">
        <f>COUNTIF(Table2[[#All],[Losing Team]], Table7[[#This Row],[Team]])</f>
        <v>7</v>
      </c>
      <c r="D115" s="1">
        <f>Table7[[#This Row],[Total Wins]]/SUM(Table7[[#This Row],[Total Wins]:[Total Loss]])</f>
        <v>0.3</v>
      </c>
      <c r="E115" t="b">
        <f>SUM(Table7[[#This Row],[Total Wins]:[Total Loss]])&gt;4</f>
        <v>1</v>
      </c>
    </row>
    <row r="116" spans="1:5" x14ac:dyDescent="0.3">
      <c r="A116" t="s">
        <v>41</v>
      </c>
      <c r="B116">
        <f>COUNTIF(Table2[[#All],[Winning Team]], Table7[[#This Row],[Team]])</f>
        <v>2</v>
      </c>
      <c r="C116">
        <f>COUNTIF(Table2[[#All],[Losing Team]], Table7[[#This Row],[Team]])</f>
        <v>5</v>
      </c>
      <c r="D116" s="1">
        <f>Table7[[#This Row],[Total Wins]]/SUM(Table7[[#This Row],[Total Wins]:[Total Loss]])</f>
        <v>0.2857142857142857</v>
      </c>
      <c r="E116" t="b">
        <f>SUM(Table7[[#This Row],[Total Wins]:[Total Loss]])&gt;4</f>
        <v>1</v>
      </c>
    </row>
    <row r="117" spans="1:5" hidden="1" x14ac:dyDescent="0.3">
      <c r="A117" t="s">
        <v>210</v>
      </c>
      <c r="B117">
        <f>COUNTIF(Table2[[#All],[Winning Team]], Table7[[#This Row],[Team]])</f>
        <v>1</v>
      </c>
      <c r="C117">
        <f>COUNTIF(Table2[[#All],[Losing Team]], Table7[[#This Row],[Team]])</f>
        <v>3</v>
      </c>
      <c r="D117" s="1">
        <f>Table7[[#This Row],[Total Wins]]/SUM(Table7[[#This Row],[Total Wins]:[Total Loss]])</f>
        <v>0.25</v>
      </c>
      <c r="E117" t="b">
        <f>SUM(Table7[[#This Row],[Total Wins]:[Total Loss]])&gt;4</f>
        <v>0</v>
      </c>
    </row>
    <row r="118" spans="1:5" hidden="1" x14ac:dyDescent="0.3">
      <c r="A118" t="s">
        <v>1108</v>
      </c>
      <c r="B118">
        <f>COUNTIF(Table2[[#All],[Winning Team]], Table7[[#This Row],[Team]])</f>
        <v>1</v>
      </c>
      <c r="C118">
        <f>COUNTIF(Table2[[#All],[Losing Team]], Table7[[#This Row],[Team]])</f>
        <v>3</v>
      </c>
      <c r="D118" s="1">
        <f>Table7[[#This Row],[Total Wins]]/SUM(Table7[[#This Row],[Total Wins]:[Total Loss]])</f>
        <v>0.25</v>
      </c>
      <c r="E118" t="b">
        <f>SUM(Table7[[#This Row],[Total Wins]:[Total Loss]])&gt;4</f>
        <v>0</v>
      </c>
    </row>
    <row r="119" spans="1:5" hidden="1" x14ac:dyDescent="0.3">
      <c r="A119" t="s">
        <v>3820</v>
      </c>
      <c r="B119">
        <f>COUNTIF(Table2[[#All],[Winning Team]], Table7[[#This Row],[Team]])</f>
        <v>1</v>
      </c>
      <c r="C119">
        <f>COUNTIF(Table2[[#All],[Losing Team]], Table7[[#This Row],[Team]])</f>
        <v>3</v>
      </c>
      <c r="D119" s="1">
        <f>Table7[[#This Row],[Total Wins]]/SUM(Table7[[#This Row],[Total Wins]:[Total Loss]])</f>
        <v>0.25</v>
      </c>
      <c r="E119" t="b">
        <f>SUM(Table7[[#This Row],[Total Wins]:[Total Loss]])&gt;4</f>
        <v>0</v>
      </c>
    </row>
    <row r="120" spans="1:5" x14ac:dyDescent="0.3">
      <c r="A120" t="s">
        <v>1021</v>
      </c>
      <c r="B120">
        <f>COUNTIF(Table2[[#All],[Winning Team]], Table7[[#This Row],[Team]])</f>
        <v>2</v>
      </c>
      <c r="C120">
        <f>COUNTIF(Table2[[#All],[Losing Team]], Table7[[#This Row],[Team]])</f>
        <v>7</v>
      </c>
      <c r="D120" s="1">
        <f>Table7[[#This Row],[Total Wins]]/SUM(Table7[[#This Row],[Total Wins]:[Total Loss]])</f>
        <v>0.22222222222222221</v>
      </c>
      <c r="E120" t="b">
        <f>SUM(Table7[[#This Row],[Total Wins]:[Total Loss]])&gt;4</f>
        <v>1</v>
      </c>
    </row>
    <row r="121" spans="1:5" x14ac:dyDescent="0.3">
      <c r="A121" t="s">
        <v>844</v>
      </c>
      <c r="B121">
        <f>COUNTIF(Table2[[#All],[Winning Team]], Table7[[#This Row],[Team]])</f>
        <v>1</v>
      </c>
      <c r="C121">
        <f>COUNTIF(Table2[[#All],[Losing Team]], Table7[[#This Row],[Team]])</f>
        <v>4</v>
      </c>
      <c r="D121" s="1">
        <f>Table7[[#This Row],[Total Wins]]/SUM(Table7[[#This Row],[Total Wins]:[Total Loss]])</f>
        <v>0.2</v>
      </c>
      <c r="E121" t="b">
        <f>SUM(Table7[[#This Row],[Total Wins]:[Total Loss]])&gt;4</f>
        <v>1</v>
      </c>
    </row>
    <row r="122" spans="1:5" x14ac:dyDescent="0.3">
      <c r="A122" t="s">
        <v>505</v>
      </c>
      <c r="B122">
        <f>COUNTIF(Table2[[#All],[Winning Team]], Table7[[#This Row],[Team]])</f>
        <v>2</v>
      </c>
      <c r="C122">
        <f>COUNTIF(Table2[[#All],[Losing Team]], Table7[[#This Row],[Team]])</f>
        <v>8</v>
      </c>
      <c r="D122" s="1">
        <f>Table7[[#This Row],[Total Wins]]/SUM(Table7[[#This Row],[Total Wins]:[Total Loss]])</f>
        <v>0.2</v>
      </c>
      <c r="E122" t="b">
        <f>SUM(Table7[[#This Row],[Total Wins]:[Total Loss]])&gt;4</f>
        <v>1</v>
      </c>
    </row>
    <row r="123" spans="1:5" x14ac:dyDescent="0.3">
      <c r="A123" t="s">
        <v>629</v>
      </c>
      <c r="B123">
        <f>COUNTIF(Table2[[#All],[Winning Team]], Table7[[#This Row],[Team]])</f>
        <v>1</v>
      </c>
      <c r="C123">
        <f>COUNTIF(Table2[[#All],[Losing Team]], Table7[[#This Row],[Team]])</f>
        <v>5</v>
      </c>
      <c r="D123" s="1">
        <f>Table7[[#This Row],[Total Wins]]/SUM(Table7[[#This Row],[Total Wins]:[Total Loss]])</f>
        <v>0.16666666666666666</v>
      </c>
      <c r="E123" t="b">
        <f>SUM(Table7[[#This Row],[Total Wins]:[Total Loss]])&gt;4</f>
        <v>1</v>
      </c>
    </row>
    <row r="124" spans="1:5" x14ac:dyDescent="0.3">
      <c r="A124" t="s">
        <v>301</v>
      </c>
      <c r="B124">
        <f>COUNTIF(Table2[[#All],[Winning Team]], Table7[[#This Row],[Team]])</f>
        <v>1</v>
      </c>
      <c r="C124">
        <f>COUNTIF(Table2[[#All],[Losing Team]], Table7[[#This Row],[Team]])</f>
        <v>5</v>
      </c>
      <c r="D124" s="1">
        <f>Table7[[#This Row],[Total Wins]]/SUM(Table7[[#This Row],[Total Wins]:[Total Loss]])</f>
        <v>0.16666666666666666</v>
      </c>
      <c r="E124" t="b">
        <f>SUM(Table7[[#This Row],[Total Wins]:[Total Loss]])&gt;4</f>
        <v>1</v>
      </c>
    </row>
    <row r="125" spans="1:5" hidden="1" x14ac:dyDescent="0.3">
      <c r="A125" t="s">
        <v>713</v>
      </c>
      <c r="B125">
        <f>COUNTIF(Table2[[#All],[Winning Team]], Table7[[#This Row],[Team]])</f>
        <v>0</v>
      </c>
      <c r="C125">
        <f>COUNTIF(Table2[[#All],[Losing Team]], Table7[[#This Row],[Team]])</f>
        <v>2</v>
      </c>
      <c r="D125" s="1">
        <f>Table7[[#This Row],[Total Wins]]/SUM(Table7[[#This Row],[Total Wins]:[Total Loss]])</f>
        <v>0</v>
      </c>
      <c r="E125" t="b">
        <f>SUM(Table7[[#This Row],[Total Wins]:[Total Loss]])&gt;4</f>
        <v>0</v>
      </c>
    </row>
    <row r="126" spans="1:5" hidden="1" x14ac:dyDescent="0.3">
      <c r="A126" t="s">
        <v>39</v>
      </c>
      <c r="B126">
        <f>COUNTIF(Table2[[#All],[Winning Team]], Table7[[#This Row],[Team]])</f>
        <v>0</v>
      </c>
      <c r="C126">
        <f>COUNTIF(Table2[[#All],[Losing Team]], Table7[[#This Row],[Team]])</f>
        <v>1</v>
      </c>
      <c r="D126" s="1">
        <f>Table7[[#This Row],[Total Wins]]/SUM(Table7[[#This Row],[Total Wins]:[Total Loss]])</f>
        <v>0</v>
      </c>
      <c r="E126" t="b">
        <f>SUM(Table7[[#This Row],[Total Wins]:[Total Loss]])&gt;4</f>
        <v>0</v>
      </c>
    </row>
    <row r="127" spans="1:5" hidden="1" x14ac:dyDescent="0.3">
      <c r="A127" t="s">
        <v>432</v>
      </c>
      <c r="B127">
        <f>COUNTIF(Table2[[#All],[Winning Team]], Table7[[#This Row],[Team]])</f>
        <v>0</v>
      </c>
      <c r="C127">
        <f>COUNTIF(Table2[[#All],[Losing Team]], Table7[[#This Row],[Team]])</f>
        <v>3</v>
      </c>
      <c r="D127" s="1">
        <f>Table7[[#This Row],[Total Wins]]/SUM(Table7[[#This Row],[Total Wins]:[Total Loss]])</f>
        <v>0</v>
      </c>
      <c r="E127" t="b">
        <f>SUM(Table7[[#This Row],[Total Wins]:[Total Loss]])&gt;4</f>
        <v>0</v>
      </c>
    </row>
    <row r="128" spans="1:5" x14ac:dyDescent="0.3">
      <c r="A128" t="s">
        <v>317</v>
      </c>
      <c r="B128">
        <f>COUNTIF(Table2[[#All],[Winning Team]], Table7[[#This Row],[Team]])</f>
        <v>0</v>
      </c>
      <c r="C128">
        <f>COUNTIF(Table2[[#All],[Losing Team]], Table7[[#This Row],[Team]])</f>
        <v>5</v>
      </c>
      <c r="D128" s="1">
        <f>Table7[[#This Row],[Total Wins]]/SUM(Table7[[#This Row],[Total Wins]:[Total Loss]])</f>
        <v>0</v>
      </c>
      <c r="E128" t="b">
        <f>SUM(Table7[[#This Row],[Total Wins]:[Total Loss]])&gt;4</f>
        <v>1</v>
      </c>
    </row>
    <row r="129" spans="1:5" hidden="1" x14ac:dyDescent="0.3">
      <c r="A129" t="s">
        <v>262</v>
      </c>
      <c r="B129">
        <f>COUNTIF(Table2[[#All],[Winning Team]], Table7[[#This Row],[Team]])</f>
        <v>0</v>
      </c>
      <c r="C129">
        <f>COUNTIF(Table2[[#All],[Losing Team]], Table7[[#This Row],[Team]])</f>
        <v>1</v>
      </c>
      <c r="D129" s="1">
        <f>Table7[[#This Row],[Total Wins]]/SUM(Table7[[#This Row],[Total Wins]:[Total Loss]])</f>
        <v>0</v>
      </c>
      <c r="E129" t="b">
        <f>SUM(Table7[[#This Row],[Total Wins]:[Total Loss]])&gt;4</f>
        <v>0</v>
      </c>
    </row>
    <row r="130" spans="1:5" hidden="1" x14ac:dyDescent="0.3">
      <c r="A130" t="s">
        <v>551</v>
      </c>
      <c r="B130">
        <f>COUNTIF(Table2[[#All],[Winning Team]], Table7[[#This Row],[Team]])</f>
        <v>0</v>
      </c>
      <c r="C130">
        <f>COUNTIF(Table2[[#All],[Losing Team]], Table7[[#This Row],[Team]])</f>
        <v>3</v>
      </c>
      <c r="D130" s="1">
        <f>Table7[[#This Row],[Total Wins]]/SUM(Table7[[#This Row],[Total Wins]:[Total Loss]])</f>
        <v>0</v>
      </c>
      <c r="E130" t="b">
        <f>SUM(Table7[[#This Row],[Total Wins]:[Total Loss]])&gt;4</f>
        <v>0</v>
      </c>
    </row>
    <row r="131" spans="1:5" hidden="1" x14ac:dyDescent="0.3">
      <c r="A131" t="s">
        <v>951</v>
      </c>
      <c r="B131">
        <f>COUNTIF(Table2[[#All],[Winning Team]], Table7[[#This Row],[Team]])</f>
        <v>0</v>
      </c>
      <c r="C131">
        <f>COUNTIF(Table2[[#All],[Losing Team]], Table7[[#This Row],[Team]])</f>
        <v>1</v>
      </c>
      <c r="D131" s="1">
        <f>Table7[[#This Row],[Total Wins]]/SUM(Table7[[#This Row],[Total Wins]:[Total Loss]])</f>
        <v>0</v>
      </c>
      <c r="E131" t="b">
        <f>SUM(Table7[[#This Row],[Total Wins]:[Total Loss]])&gt;4</f>
        <v>0</v>
      </c>
    </row>
    <row r="132" spans="1:5" hidden="1" x14ac:dyDescent="0.3">
      <c r="A132" t="s">
        <v>1966</v>
      </c>
      <c r="B132">
        <f>COUNTIF(Table2[[#All],[Winning Team]], Table7[[#This Row],[Team]])</f>
        <v>0</v>
      </c>
      <c r="C132">
        <f>COUNTIF(Table2[[#All],[Losing Team]], Table7[[#This Row],[Team]])</f>
        <v>4</v>
      </c>
      <c r="D132" s="1">
        <f>Table7[[#This Row],[Total Wins]]/SUM(Table7[[#This Row],[Total Wins]:[Total Loss]])</f>
        <v>0</v>
      </c>
      <c r="E132" t="b">
        <f>SUM(Table7[[#This Row],[Total Wins]:[Total Loss]])&gt;4</f>
        <v>0</v>
      </c>
    </row>
    <row r="133" spans="1:5" hidden="1" x14ac:dyDescent="0.3">
      <c r="A133" t="s">
        <v>1372</v>
      </c>
      <c r="B133">
        <f>COUNTIF(Table2[[#All],[Winning Team]], Table7[[#This Row],[Team]])</f>
        <v>0</v>
      </c>
      <c r="C133">
        <f>COUNTIF(Table2[[#All],[Losing Team]], Table7[[#This Row],[Team]])</f>
        <v>4</v>
      </c>
      <c r="D133" s="1">
        <f>Table7[[#This Row],[Total Wins]]/SUM(Table7[[#This Row],[Total Wins]:[Total Loss]])</f>
        <v>0</v>
      </c>
      <c r="E133" t="b">
        <f>SUM(Table7[[#This Row],[Total Wins]:[Total Loss]])&gt;4</f>
        <v>0</v>
      </c>
    </row>
    <row r="134" spans="1:5" hidden="1" x14ac:dyDescent="0.3">
      <c r="A134" t="s">
        <v>2217</v>
      </c>
      <c r="B134">
        <f>COUNTIF(Table2[[#All],[Winning Team]], Table7[[#This Row],[Team]])</f>
        <v>0</v>
      </c>
      <c r="C134">
        <f>COUNTIF(Table2[[#All],[Losing Team]], Table7[[#This Row],[Team]])</f>
        <v>1</v>
      </c>
      <c r="D134" s="1">
        <f>Table7[[#This Row],[Total Wins]]/SUM(Table7[[#This Row],[Total Wins]:[Total Loss]])</f>
        <v>0</v>
      </c>
      <c r="E134" t="b">
        <f>SUM(Table7[[#This Row],[Total Wins]:[Total Loss]])&gt;4</f>
        <v>0</v>
      </c>
    </row>
    <row r="135" spans="1:5" hidden="1" x14ac:dyDescent="0.3">
      <c r="A135" t="s">
        <v>1715</v>
      </c>
      <c r="B135">
        <f>COUNTIF(Table2[[#All],[Winning Team]], Table7[[#This Row],[Team]])</f>
        <v>0</v>
      </c>
      <c r="C135">
        <f>COUNTIF(Table2[[#All],[Losing Team]], Table7[[#This Row],[Team]])</f>
        <v>2</v>
      </c>
      <c r="D135" s="1">
        <f>Table7[[#This Row],[Total Wins]]/SUM(Table7[[#This Row],[Total Wins]:[Total Loss]])</f>
        <v>0</v>
      </c>
      <c r="E135" t="b">
        <f>SUM(Table7[[#This Row],[Total Wins]:[Total Loss]])&gt;4</f>
        <v>0</v>
      </c>
    </row>
    <row r="136" spans="1:5" hidden="1" x14ac:dyDescent="0.3">
      <c r="A136" t="s">
        <v>2060</v>
      </c>
      <c r="B136">
        <f>COUNTIF(Table2[[#All],[Winning Team]], Table7[[#This Row],[Team]])</f>
        <v>0</v>
      </c>
      <c r="C136">
        <f>COUNTIF(Table2[[#All],[Losing Team]], Table7[[#This Row],[Team]])</f>
        <v>1</v>
      </c>
      <c r="D136" s="1">
        <f>Table7[[#This Row],[Total Wins]]/SUM(Table7[[#This Row],[Total Wins]:[Total Loss]])</f>
        <v>0</v>
      </c>
      <c r="E136" t="b">
        <f>SUM(Table7[[#This Row],[Total Wins]:[Total Loss]])&gt;4</f>
        <v>0</v>
      </c>
    </row>
    <row r="137" spans="1:5" hidden="1" x14ac:dyDescent="0.3">
      <c r="A137" t="s">
        <v>3699</v>
      </c>
      <c r="B137">
        <f>COUNTIF(Table2[[#All],[Winning Team]], Table7[[#This Row],[Team]])</f>
        <v>0</v>
      </c>
      <c r="C137">
        <f>COUNTIF(Table2[[#All],[Losing Team]], Table7[[#This Row],[Team]])</f>
        <v>1</v>
      </c>
      <c r="D137" s="1">
        <f>Table7[[#This Row],[Total Wins]]/SUM(Table7[[#This Row],[Total Wins]:[Total Loss]])</f>
        <v>0</v>
      </c>
      <c r="E137" t="b">
        <f>SUM(Table7[[#This Row],[Total Wins]:[Total Loss]])&gt;4</f>
        <v>0</v>
      </c>
    </row>
    <row r="138" spans="1:5" hidden="1" x14ac:dyDescent="0.3">
      <c r="A138" t="s">
        <v>3651</v>
      </c>
      <c r="B138">
        <f>COUNTIF(Table2[[#All],[Winning Team]], Table7[[#This Row],[Team]])</f>
        <v>0</v>
      </c>
      <c r="C138">
        <f>COUNTIF(Table2[[#All],[Losing Team]], Table7[[#This Row],[Team]])</f>
        <v>1</v>
      </c>
      <c r="D138" s="1">
        <f>Table7[[#This Row],[Total Wins]]/SUM(Table7[[#This Row],[Total Wins]:[Total Loss]])</f>
        <v>0</v>
      </c>
      <c r="E138" t="b">
        <f>SUM(Table7[[#This Row],[Total Wins]:[Total Loss]])&gt;4</f>
        <v>0</v>
      </c>
    </row>
    <row r="139" spans="1:5" hidden="1" x14ac:dyDescent="0.3">
      <c r="A139" t="s">
        <v>3662</v>
      </c>
      <c r="B139">
        <f>COUNTIF(Table2[[#All],[Winning Team]], Table7[[#This Row],[Team]])</f>
        <v>0</v>
      </c>
      <c r="C139">
        <f>COUNTIF(Table2[[#All],[Losing Team]], Table7[[#This Row],[Team]])</f>
        <v>1</v>
      </c>
      <c r="D139" s="1">
        <f>Table7[[#This Row],[Total Wins]]/SUM(Table7[[#This Row],[Total Wins]:[Total Loss]])</f>
        <v>0</v>
      </c>
      <c r="E139" t="b">
        <f>SUM(Table7[[#This Row],[Total Wins]:[Total Loss]])&gt;4</f>
        <v>0</v>
      </c>
    </row>
    <row r="140" spans="1:5" hidden="1" x14ac:dyDescent="0.3">
      <c r="A140" t="s">
        <v>3877</v>
      </c>
      <c r="B140">
        <f>COUNTIF(Table2[[#All],[Winning Team]], Table7[[#This Row],[Team]])</f>
        <v>0</v>
      </c>
      <c r="C140">
        <f>COUNTIF(Table2[[#All],[Losing Team]], Table7[[#This Row],[Team]])</f>
        <v>1</v>
      </c>
      <c r="D140" s="1">
        <f>Table7[[#This Row],[Total Wins]]/SUM(Table7[[#This Row],[Total Wins]:[Total Loss]])</f>
        <v>0</v>
      </c>
      <c r="E140" t="b">
        <f>SUM(Table7[[#This Row],[Total Wins]:[Total Loss]])&gt;4</f>
        <v>0</v>
      </c>
    </row>
    <row r="141" spans="1:5" hidden="1" x14ac:dyDescent="0.3">
      <c r="A141" t="s">
        <v>4056</v>
      </c>
      <c r="B141">
        <f>COUNTIF(Table2[[#All],[Winning Team]], Table7[[#This Row],[Team]])</f>
        <v>0</v>
      </c>
      <c r="C141">
        <f>COUNTIF(Table2[[#All],[Losing Team]], Table7[[#This Row],[Team]])</f>
        <v>1</v>
      </c>
      <c r="D141" s="1">
        <f>Table7[[#This Row],[Total Wins]]/SUM(Table7[[#This Row],[Total Wins]:[Total Loss]])</f>
        <v>0</v>
      </c>
      <c r="E141" t="b">
        <f>SUM(Table7[[#This Row],[Total Wins]:[Total Loss]])&gt;4</f>
        <v>0</v>
      </c>
    </row>
    <row r="142" spans="1:5" hidden="1" x14ac:dyDescent="0.3">
      <c r="A142" t="s">
        <v>4259</v>
      </c>
      <c r="B142">
        <f>COUNTIF(Table2[[#All],[Winning Team]], Table7[[#This Row],[Team]])</f>
        <v>0</v>
      </c>
      <c r="C142">
        <f>COUNTIF(Table2[[#All],[Losing Team]], Table7[[#This Row],[Team]])</f>
        <v>1</v>
      </c>
      <c r="D142" s="1">
        <f>Table7[[#This Row],[Total Wins]]/SUM(Table7[[#This Row],[Total Wins]:[Total Loss]])</f>
        <v>0</v>
      </c>
      <c r="E142" t="b">
        <f>SUM(Table7[[#This Row],[Total Wins]:[Total Loss]])&gt;4</f>
        <v>0</v>
      </c>
    </row>
    <row r="143" spans="1:5" hidden="1" x14ac:dyDescent="0.3">
      <c r="A143" t="s">
        <v>4501</v>
      </c>
      <c r="B143">
        <f>COUNTIF(Table2[[#All],[Winning Team]], Table7[[#This Row],[Team]])</f>
        <v>0</v>
      </c>
      <c r="C143">
        <f>COUNTIF(Table2[[#All],[Losing Team]], Table7[[#This Row],[Team]])</f>
        <v>2</v>
      </c>
      <c r="D143" s="1">
        <f>Table7[[#This Row],[Total Wins]]/SUM(Table7[[#This Row],[Total Wins]:[Total Loss]])</f>
        <v>0</v>
      </c>
      <c r="E143" t="b">
        <f>SUM(Table7[[#This Row],[Total Wins]:[Total Loss]])&gt;4</f>
        <v>0</v>
      </c>
    </row>
    <row r="144" spans="1:5" hidden="1" x14ac:dyDescent="0.3">
      <c r="A144" t="s">
        <v>4462</v>
      </c>
      <c r="B144">
        <f>COUNTIF(Table2[[#All],[Winning Team]], Table7[[#This Row],[Team]])</f>
        <v>0</v>
      </c>
      <c r="C144">
        <f>COUNTIF(Table2[[#All],[Losing Team]], Table7[[#This Row],[Team]])</f>
        <v>1</v>
      </c>
      <c r="D144" s="1">
        <f>Table7[[#This Row],[Total Wins]]/SUM(Table7[[#This Row],[Total Wins]:[Total Loss]])</f>
        <v>0</v>
      </c>
      <c r="E144" t="b">
        <f>SUM(Table7[[#This Row],[Total Wins]:[Total Loss]])&gt;4</f>
        <v>0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 Stats</vt:lpstr>
      <vt:lpstr>Game Stats</vt:lpstr>
      <vt:lpstr>Kicking and Score</vt:lpstr>
      <vt:lpstr>Passing and Score</vt:lpstr>
      <vt:lpstr>Away Vs Home</vt:lpstr>
      <vt:lpstr>Winning Team Per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Willden, Chase</dc:creator>
  <cp:lastModifiedBy>c_tran301@knights.ucf.edu</cp:lastModifiedBy>
  <dcterms:created xsi:type="dcterms:W3CDTF">2017-05-03T01:48:14Z</dcterms:created>
  <dcterms:modified xsi:type="dcterms:W3CDTF">2018-12-08T17:28:29Z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d0799561-78cf-4275-b914-5be3a166b560</vt:lpwstr>
  </property>
</Properties>
</file>